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ivotTables/pivotTable1.xml" ContentType="application/vnd.openxmlformats-officedocument.spreadsheetml.pivotTable+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C:\Users\pieda\Downloads\"/>
    </mc:Choice>
  </mc:AlternateContent>
  <xr:revisionPtr revIDLastSave="0" documentId="8_{833286DB-E6EC-47FC-948D-DF2F77FD1938}" xr6:coauthVersionLast="47" xr6:coauthVersionMax="47" xr10:uidLastSave="{00000000-0000-0000-0000-000000000000}"/>
  <bookViews>
    <workbookView xWindow="-110" yWindow="-110" windowWidth="19420" windowHeight="11500" activeTab="2" xr2:uid="{00000000-000D-0000-FFFF-FFFF00000000}"/>
  </bookViews>
  <sheets>
    <sheet name="GENERALIDADES PROYECTOS" sheetId="1" state="hidden" r:id="rId1"/>
    <sheet name="PAA Consolidado Fun 14082025" sheetId="27" r:id="rId2"/>
    <sheet name="PAA Consolidado Inv 14082025" sheetId="26" r:id="rId3"/>
    <sheet name="PAA INVERSIÓN TOTAL DEL COMITÉ " sheetId="2" state="hidden" r:id="rId4"/>
    <sheet name=" PAA INICIAL INVERSIÓN" sheetId="3" state="hidden" r:id="rId5"/>
    <sheet name="MOD PAA INVERSIÓN 25 DE FEBRERO" sheetId="4" state="hidden" r:id="rId6"/>
    <sheet name="PAA CONSOLIDADO FTO" sheetId="22" state="hidden" r:id="rId7"/>
    <sheet name="MOD PAA FUNCIONAMIENTO 25 DE FE" sheetId="6" state="hidden" r:id="rId8"/>
    <sheet name="MOD PAA FUNCIONAMIENTO" sheetId="7" state="hidden" r:id="rId9"/>
    <sheet name="MOD PAA INVERSIÓN" sheetId="8" state="hidden" r:id="rId10"/>
    <sheet name=" PAA INVER COMITÉ 20 MARZO" sheetId="9" state="hidden" r:id="rId11"/>
    <sheet name="PAA FUNCIONAMIENTO 20 MARZO" sheetId="10" state="hidden" r:id="rId12"/>
    <sheet name="AJUSTES FTO 20 MARZO" sheetId="12" state="hidden" r:id="rId13"/>
    <sheet name="CONSOLIDADO METAS" sheetId="13" state="hidden" r:id="rId14"/>
    <sheet name="Copia de MOD PAA INVERSIÓN" sheetId="14" state="hidden" r:id="rId15"/>
    <sheet name="GESTIÓN DEL PRESUPUESTO" sheetId="19" state="hidden" r:id="rId16"/>
    <sheet name="FICHA EBI SEGPLAN" sheetId="20" state="hidden" r:id="rId17"/>
  </sheets>
  <definedNames>
    <definedName name="_xlnm._FilterDatabase" localSheetId="8" hidden="1">'MOD PAA FUNCIONAMIENTO'!$A$9:$AJ$15</definedName>
    <definedName name="_xlnm._FilterDatabase" localSheetId="7" hidden="1">'MOD PAA FUNCIONAMIENTO 25 DE FE'!$A$9:$AJ$13</definedName>
    <definedName name="_xlnm._FilterDatabase" localSheetId="9" hidden="1">'MOD PAA INVERSIÓN'!$A$3:$AK$1095</definedName>
    <definedName name="_xlnm._FilterDatabase" localSheetId="5" hidden="1">'MOD PAA INVERSIÓN 25 DE FEBRERO'!$A$3:$X$235</definedName>
    <definedName name="_xlnm._FilterDatabase" localSheetId="6" hidden="1">'PAA CONSOLIDADO FTO'!$A$1:$Q$106</definedName>
    <definedName name="_xlnm._FilterDatabase" localSheetId="1" hidden="1">'PAA Consolidado Fun 14082025'!$A$1:$Q$119</definedName>
    <definedName name="_xlnm._FilterDatabase" localSheetId="2" hidden="1">'PAA Consolidado Inv 14082025'!$A$1:$AA$883</definedName>
    <definedName name="_xlnm._FilterDatabase" localSheetId="3" hidden="1">'PAA INVERSIÓN TOTAL DEL COMITÉ '!$A$1:$AA$798</definedName>
  </definedNames>
  <calcPr calcId="191029"/>
  <pivotCaches>
    <pivotCache cacheId="5" r:id="rId18"/>
  </pivotCaches>
</workbook>
</file>

<file path=xl/calcChain.xml><?xml version="1.0" encoding="utf-8"?>
<calcChain xmlns="http://schemas.openxmlformats.org/spreadsheetml/2006/main">
  <c r="T883" i="26" l="1"/>
  <c r="T97" i="26"/>
  <c r="K93" i="27"/>
  <c r="T549" i="26"/>
  <c r="T831" i="26"/>
  <c r="T830" i="26"/>
  <c r="T649" i="26"/>
  <c r="T829" i="26"/>
  <c r="T828" i="26"/>
  <c r="T827" i="26"/>
  <c r="T826" i="26"/>
  <c r="T825" i="26"/>
  <c r="T824" i="26"/>
  <c r="T823" i="26"/>
  <c r="T822" i="26"/>
  <c r="T821" i="26"/>
  <c r="T817" i="26"/>
  <c r="T816" i="26"/>
  <c r="T815" i="26"/>
  <c r="T814" i="26"/>
  <c r="T489" i="26"/>
  <c r="T813" i="26"/>
  <c r="T812" i="26"/>
  <c r="K94" i="27" l="1"/>
  <c r="K107" i="27" l="1"/>
  <c r="K108" i="27"/>
  <c r="K109" i="27"/>
  <c r="K110" i="27"/>
  <c r="K111" i="27"/>
  <c r="K112" i="27"/>
  <c r="K113" i="27"/>
  <c r="K114" i="27"/>
  <c r="K115" i="27"/>
  <c r="K116" i="27"/>
  <c r="K117" i="27"/>
  <c r="K118" i="27"/>
  <c r="K119" i="27"/>
  <c r="T805" i="26" l="1"/>
  <c r="T804" i="26"/>
  <c r="T803" i="26"/>
  <c r="T802" i="26"/>
  <c r="T801" i="26"/>
  <c r="T800" i="26"/>
  <c r="T799" i="26"/>
  <c r="T798" i="26"/>
  <c r="H11" i="1" l="1"/>
  <c r="H2" i="1"/>
  <c r="E7" i="1"/>
  <c r="E12" i="1"/>
  <c r="E2" i="1"/>
  <c r="E14" i="1"/>
  <c r="E4" i="1"/>
  <c r="E18" i="1"/>
  <c r="H37" i="20" l="1"/>
  <c r="H30" i="20"/>
  <c r="I17" i="20"/>
  <c r="D17" i="20"/>
  <c r="G15" i="20"/>
  <c r="J15" i="20" s="1"/>
  <c r="G14" i="20"/>
  <c r="J14" i="20" s="1"/>
  <c r="W231" i="14"/>
  <c r="W230" i="14"/>
  <c r="W229" i="14"/>
  <c r="W228" i="14"/>
  <c r="W227" i="14"/>
  <c r="W226" i="14"/>
  <c r="M226" i="14"/>
  <c r="W225" i="14"/>
  <c r="M225" i="14"/>
  <c r="W224" i="14"/>
  <c r="M224" i="14"/>
  <c r="W223" i="14"/>
  <c r="M223" i="14"/>
  <c r="W222" i="14"/>
  <c r="M222" i="14"/>
  <c r="W221" i="14"/>
  <c r="M221" i="14"/>
  <c r="W220" i="14"/>
  <c r="L220" i="14"/>
  <c r="M220" i="14" s="1"/>
  <c r="W219" i="14"/>
  <c r="M219" i="14"/>
  <c r="W218" i="14"/>
  <c r="M218" i="14"/>
  <c r="W217" i="14"/>
  <c r="M217" i="14"/>
  <c r="W216" i="14"/>
  <c r="W215" i="14"/>
  <c r="W214" i="14"/>
  <c r="W213" i="14"/>
  <c r="W212" i="14"/>
  <c r="W211" i="14"/>
  <c r="M211" i="14"/>
  <c r="W210" i="14"/>
  <c r="M210" i="14"/>
  <c r="W209" i="14"/>
  <c r="M209" i="14"/>
  <c r="W208" i="14"/>
  <c r="M208" i="14"/>
  <c r="W207" i="14"/>
  <c r="M207" i="14"/>
  <c r="W206" i="14"/>
  <c r="W205" i="14"/>
  <c r="M205" i="14"/>
  <c r="W204" i="14"/>
  <c r="M204" i="14"/>
  <c r="W203" i="14"/>
  <c r="M203" i="14"/>
  <c r="W202" i="14"/>
  <c r="M202" i="14"/>
  <c r="W201" i="14"/>
  <c r="M201" i="14"/>
  <c r="W200" i="14"/>
  <c r="M200" i="14"/>
  <c r="W199" i="14"/>
  <c r="M199" i="14"/>
  <c r="W198" i="14"/>
  <c r="M198" i="14"/>
  <c r="W197" i="14"/>
  <c r="M197" i="14"/>
  <c r="W196" i="14"/>
  <c r="M196" i="14"/>
  <c r="W195" i="14"/>
  <c r="M195" i="14"/>
  <c r="W194" i="14"/>
  <c r="M194" i="14"/>
  <c r="W193" i="14"/>
  <c r="M193" i="14"/>
  <c r="W192" i="14"/>
  <c r="M192" i="14"/>
  <c r="W191" i="14"/>
  <c r="M191" i="14"/>
  <c r="W190" i="14"/>
  <c r="M190" i="14"/>
  <c r="W189" i="14"/>
  <c r="M189" i="14"/>
  <c r="W188" i="14"/>
  <c r="M188" i="14"/>
  <c r="W187" i="14"/>
  <c r="M187" i="14"/>
  <c r="W186" i="14"/>
  <c r="M186" i="14"/>
  <c r="W185" i="14"/>
  <c r="M185" i="14"/>
  <c r="W184" i="14"/>
  <c r="W183" i="14"/>
  <c r="M183" i="14"/>
  <c r="W182" i="14"/>
  <c r="W181" i="14"/>
  <c r="M181" i="14"/>
  <c r="W180" i="14"/>
  <c r="M180" i="14"/>
  <c r="W179" i="14"/>
  <c r="M179" i="14"/>
  <c r="W178" i="14"/>
  <c r="M178" i="14"/>
  <c r="W177" i="14"/>
  <c r="W176" i="14"/>
  <c r="W175" i="14"/>
  <c r="M175" i="14"/>
  <c r="W174" i="14"/>
  <c r="M174" i="14"/>
  <c r="W173" i="14"/>
  <c r="M173" i="14"/>
  <c r="W172" i="14"/>
  <c r="M172" i="14"/>
  <c r="W171" i="14"/>
  <c r="M171" i="14"/>
  <c r="W170" i="14"/>
  <c r="M170" i="14"/>
  <c r="W169" i="14"/>
  <c r="M169" i="14"/>
  <c r="W168" i="14"/>
  <c r="M168" i="14"/>
  <c r="W167" i="14"/>
  <c r="M167" i="14"/>
  <c r="W166" i="14"/>
  <c r="M166" i="14"/>
  <c r="W165" i="14"/>
  <c r="M165" i="14"/>
  <c r="W164" i="14"/>
  <c r="M164" i="14"/>
  <c r="W163" i="14"/>
  <c r="M163" i="14"/>
  <c r="W162" i="14"/>
  <c r="M162" i="14"/>
  <c r="W161" i="14"/>
  <c r="M161" i="14"/>
  <c r="W160" i="14"/>
  <c r="M160" i="14"/>
  <c r="W159" i="14"/>
  <c r="W158" i="14"/>
  <c r="W157" i="14"/>
  <c r="W156" i="14"/>
  <c r="W155" i="14"/>
  <c r="W154" i="14"/>
  <c r="W153" i="14"/>
  <c r="W152" i="14"/>
  <c r="W151" i="14"/>
  <c r="W150" i="14"/>
  <c r="M150" i="14"/>
  <c r="W149" i="14"/>
  <c r="W148" i="14"/>
  <c r="W147" i="14"/>
  <c r="W146" i="14"/>
  <c r="W145" i="14"/>
  <c r="W144" i="14"/>
  <c r="W143" i="14"/>
  <c r="W142" i="14"/>
  <c r="W141" i="14"/>
  <c r="W140" i="14"/>
  <c r="M140" i="14"/>
  <c r="W139" i="14"/>
  <c r="W138" i="14"/>
  <c r="W137" i="14"/>
  <c r="W136" i="14"/>
  <c r="W135" i="14"/>
  <c r="M135" i="14"/>
  <c r="W134" i="14"/>
  <c r="W133" i="14"/>
  <c r="M133" i="14"/>
  <c r="W132" i="14"/>
  <c r="W131" i="14"/>
  <c r="M131" i="14"/>
  <c r="L131" i="14"/>
  <c r="W130" i="14"/>
  <c r="M130" i="14"/>
  <c r="W129" i="14"/>
  <c r="L129" i="14"/>
  <c r="G129" i="14"/>
  <c r="W128" i="14"/>
  <c r="M128" i="14"/>
  <c r="G128" i="14"/>
  <c r="W127" i="14"/>
  <c r="M127" i="14"/>
  <c r="G127" i="14"/>
  <c r="W126" i="14"/>
  <c r="M126" i="14"/>
  <c r="G126" i="14"/>
  <c r="W125" i="14"/>
  <c r="M125" i="14"/>
  <c r="G125" i="14"/>
  <c r="W124" i="14"/>
  <c r="M124" i="14"/>
  <c r="G124" i="14"/>
  <c r="W123" i="14"/>
  <c r="M123" i="14"/>
  <c r="G123" i="14"/>
  <c r="W122" i="14"/>
  <c r="M122" i="14"/>
  <c r="G122" i="14"/>
  <c r="W121" i="14"/>
  <c r="M121" i="14"/>
  <c r="G121" i="14"/>
  <c r="W120" i="14"/>
  <c r="W119" i="14"/>
  <c r="W118" i="14"/>
  <c r="W117" i="14"/>
  <c r="W116" i="14"/>
  <c r="W115" i="14"/>
  <c r="W114" i="14"/>
  <c r="W113" i="14"/>
  <c r="W112" i="14"/>
  <c r="W111" i="14"/>
  <c r="W110" i="14"/>
  <c r="W109" i="14"/>
  <c r="W108" i="14"/>
  <c r="W107" i="14"/>
  <c r="W106" i="14"/>
  <c r="W105" i="14"/>
  <c r="W104" i="14"/>
  <c r="W103" i="14"/>
  <c r="W102" i="14"/>
  <c r="W101" i="14"/>
  <c r="W100" i="14"/>
  <c r="W99" i="14"/>
  <c r="W98" i="14"/>
  <c r="W97" i="14"/>
  <c r="W96" i="14"/>
  <c r="W95" i="14"/>
  <c r="W94" i="14"/>
  <c r="W93" i="14"/>
  <c r="W92" i="14"/>
  <c r="W91" i="14"/>
  <c r="W90" i="14"/>
  <c r="W89" i="14"/>
  <c r="W88" i="14"/>
  <c r="W87" i="14"/>
  <c r="W86" i="14"/>
  <c r="W85" i="14"/>
  <c r="W84" i="14"/>
  <c r="W83" i="14"/>
  <c r="W82" i="14"/>
  <c r="W81" i="14"/>
  <c r="W80" i="14"/>
  <c r="W79" i="14"/>
  <c r="W78" i="14"/>
  <c r="W77" i="14"/>
  <c r="W76" i="14"/>
  <c r="W75" i="14"/>
  <c r="W74" i="14"/>
  <c r="W73" i="14"/>
  <c r="W72" i="14"/>
  <c r="W71" i="14"/>
  <c r="W70" i="14"/>
  <c r="W69" i="14"/>
  <c r="W68" i="14"/>
  <c r="W67" i="14"/>
  <c r="W66" i="14"/>
  <c r="W65" i="14"/>
  <c r="W64" i="14"/>
  <c r="M64" i="14"/>
  <c r="W63" i="14"/>
  <c r="M63" i="14"/>
  <c r="W62" i="14"/>
  <c r="M62" i="14"/>
  <c r="W61" i="14"/>
  <c r="M61" i="14"/>
  <c r="W60" i="14"/>
  <c r="M60" i="14"/>
  <c r="W59" i="14"/>
  <c r="M59" i="14"/>
  <c r="W58" i="14"/>
  <c r="M58" i="14"/>
  <c r="W57" i="14"/>
  <c r="M57" i="14"/>
  <c r="W56" i="14"/>
  <c r="M56" i="14"/>
  <c r="W55" i="14"/>
  <c r="M55" i="14"/>
  <c r="W54" i="14"/>
  <c r="M54" i="14"/>
  <c r="G54" i="14"/>
  <c r="W53" i="14"/>
  <c r="M53" i="14"/>
  <c r="G53" i="14"/>
  <c r="W52" i="14"/>
  <c r="M52" i="14"/>
  <c r="G52" i="14"/>
  <c r="W51" i="14"/>
  <c r="M51" i="14"/>
  <c r="G51" i="14"/>
  <c r="W50" i="14"/>
  <c r="M50" i="14"/>
  <c r="G50" i="14"/>
  <c r="W49" i="14"/>
  <c r="M49" i="14"/>
  <c r="G49" i="14"/>
  <c r="W48" i="14"/>
  <c r="M48" i="14"/>
  <c r="G48" i="14"/>
  <c r="W47" i="14"/>
  <c r="M47" i="14"/>
  <c r="G47" i="14"/>
  <c r="W46" i="14"/>
  <c r="M46" i="14"/>
  <c r="G46" i="14"/>
  <c r="W45" i="14"/>
  <c r="M45" i="14"/>
  <c r="G45" i="14"/>
  <c r="W44" i="14"/>
  <c r="M44" i="14"/>
  <c r="G44" i="14"/>
  <c r="W43" i="14"/>
  <c r="M43" i="14"/>
  <c r="G43" i="14"/>
  <c r="W42" i="14"/>
  <c r="M42" i="14"/>
  <c r="G42" i="14"/>
  <c r="W41" i="14"/>
  <c r="M41" i="14"/>
  <c r="G41" i="14"/>
  <c r="W40" i="14"/>
  <c r="M40" i="14"/>
  <c r="G40" i="14"/>
  <c r="W39" i="14"/>
  <c r="M39" i="14"/>
  <c r="G39" i="14"/>
  <c r="W38" i="14"/>
  <c r="M38" i="14"/>
  <c r="G38" i="14"/>
  <c r="W37" i="14"/>
  <c r="M37" i="14"/>
  <c r="G37" i="14"/>
  <c r="W36" i="14"/>
  <c r="M36" i="14"/>
  <c r="G36" i="14"/>
  <c r="W35" i="14"/>
  <c r="M35" i="14"/>
  <c r="G35" i="14"/>
  <c r="W34" i="14"/>
  <c r="M34" i="14"/>
  <c r="G34" i="14"/>
  <c r="W33" i="14"/>
  <c r="M33" i="14"/>
  <c r="G33" i="14"/>
  <c r="W32" i="14"/>
  <c r="M32" i="14"/>
  <c r="G32" i="14"/>
  <c r="W31" i="14"/>
  <c r="M31" i="14"/>
  <c r="G31" i="14"/>
  <c r="W30" i="14"/>
  <c r="M30" i="14"/>
  <c r="G30" i="14"/>
  <c r="W29" i="14"/>
  <c r="M29" i="14"/>
  <c r="G29" i="14"/>
  <c r="W28" i="14"/>
  <c r="M28" i="14"/>
  <c r="G28" i="14"/>
  <c r="W27" i="14"/>
  <c r="M27" i="14"/>
  <c r="G27" i="14"/>
  <c r="W26" i="14"/>
  <c r="M26" i="14"/>
  <c r="G26" i="14"/>
  <c r="W25" i="14"/>
  <c r="M25" i="14"/>
  <c r="G25" i="14"/>
  <c r="W24" i="14"/>
  <c r="M24" i="14"/>
  <c r="G24" i="14"/>
  <c r="W23" i="14"/>
  <c r="M23" i="14"/>
  <c r="G23" i="14"/>
  <c r="W22" i="14"/>
  <c r="M22" i="14"/>
  <c r="G22" i="14"/>
  <c r="W21" i="14"/>
  <c r="M21" i="14"/>
  <c r="G21" i="14"/>
  <c r="W20" i="14"/>
  <c r="M20" i="14"/>
  <c r="G20" i="14"/>
  <c r="W19" i="14"/>
  <c r="M19" i="14"/>
  <c r="G19" i="14"/>
  <c r="W18" i="14"/>
  <c r="M18" i="14"/>
  <c r="G18" i="14"/>
  <c r="W17" i="14"/>
  <c r="M17" i="14"/>
  <c r="G17" i="14"/>
  <c r="W16" i="14"/>
  <c r="M16" i="14"/>
  <c r="G16" i="14"/>
  <c r="W15" i="14"/>
  <c r="M15" i="14"/>
  <c r="G15" i="14"/>
  <c r="W14" i="14"/>
  <c r="M14" i="14"/>
  <c r="G14" i="14"/>
  <c r="W13" i="14"/>
  <c r="M13" i="14"/>
  <c r="G13" i="14"/>
  <c r="W12" i="14"/>
  <c r="M12" i="14"/>
  <c r="G12" i="14"/>
  <c r="W11" i="14"/>
  <c r="M11" i="14"/>
  <c r="G11" i="14"/>
  <c r="W10" i="14"/>
  <c r="M10" i="14"/>
  <c r="G10" i="14"/>
  <c r="W9" i="14"/>
  <c r="M9" i="14"/>
  <c r="G9" i="14"/>
  <c r="W8" i="14"/>
  <c r="M8" i="14"/>
  <c r="G8" i="14"/>
  <c r="W7" i="14"/>
  <c r="M7" i="14"/>
  <c r="G7" i="14"/>
  <c r="W6" i="14"/>
  <c r="M6" i="14"/>
  <c r="G6" i="14"/>
  <c r="W5" i="14"/>
  <c r="M5" i="14"/>
  <c r="G5" i="14"/>
  <c r="O986" i="12"/>
  <c r="O985" i="12"/>
  <c r="O984" i="12"/>
  <c r="O983" i="12"/>
  <c r="O982" i="12"/>
  <c r="O981" i="12"/>
  <c r="O980" i="12"/>
  <c r="O979" i="12"/>
  <c r="O978" i="12"/>
  <c r="O977" i="12"/>
  <c r="O976" i="12"/>
  <c r="O975" i="12"/>
  <c r="O974" i="12"/>
  <c r="O973" i="12"/>
  <c r="O972" i="12"/>
  <c r="O971" i="12"/>
  <c r="O970" i="12"/>
  <c r="O969" i="12"/>
  <c r="O968" i="12"/>
  <c r="O967" i="12"/>
  <c r="O966" i="12"/>
  <c r="O965" i="12"/>
  <c r="O964" i="12"/>
  <c r="O963" i="12"/>
  <c r="O962" i="12"/>
  <c r="O961" i="12"/>
  <c r="O960" i="12"/>
  <c r="O959" i="12"/>
  <c r="O958" i="12"/>
  <c r="O957" i="12"/>
  <c r="O956" i="12"/>
  <c r="O955" i="12"/>
  <c r="O954" i="12"/>
  <c r="O953" i="12"/>
  <c r="O952" i="12"/>
  <c r="O951" i="12"/>
  <c r="O950" i="12"/>
  <c r="O949" i="12"/>
  <c r="O948" i="12"/>
  <c r="O947" i="12"/>
  <c r="O946" i="12"/>
  <c r="O945" i="12"/>
  <c r="O944" i="12"/>
  <c r="O943" i="12"/>
  <c r="O942" i="12"/>
  <c r="O941" i="12"/>
  <c r="O940" i="12"/>
  <c r="O939" i="12"/>
  <c r="O938" i="12"/>
  <c r="O937" i="12"/>
  <c r="O936" i="12"/>
  <c r="O935" i="12"/>
  <c r="O934" i="12"/>
  <c r="O933" i="12"/>
  <c r="O932" i="12"/>
  <c r="O931" i="12"/>
  <c r="O930" i="12"/>
  <c r="O929" i="12"/>
  <c r="O928" i="12"/>
  <c r="O927" i="12"/>
  <c r="O926" i="12"/>
  <c r="O925" i="12"/>
  <c r="O924" i="12"/>
  <c r="O923" i="12"/>
  <c r="O922" i="12"/>
  <c r="O921" i="12"/>
  <c r="O920" i="12"/>
  <c r="O919" i="12"/>
  <c r="O918" i="12"/>
  <c r="O917" i="12"/>
  <c r="O916" i="12"/>
  <c r="O915" i="12"/>
  <c r="O914" i="12"/>
  <c r="O913" i="12"/>
  <c r="O912" i="12"/>
  <c r="O911" i="12"/>
  <c r="O910" i="12"/>
  <c r="O909" i="12"/>
  <c r="O908" i="12"/>
  <c r="O907" i="12"/>
  <c r="O906" i="12"/>
  <c r="O905" i="12"/>
  <c r="O904" i="12"/>
  <c r="O903" i="12"/>
  <c r="O902" i="12"/>
  <c r="O901" i="12"/>
  <c r="O900" i="12"/>
  <c r="O899" i="12"/>
  <c r="O898" i="12"/>
  <c r="O897" i="12"/>
  <c r="O896" i="12"/>
  <c r="O895" i="12"/>
  <c r="O894" i="12"/>
  <c r="O893" i="12"/>
  <c r="O892" i="12"/>
  <c r="O891" i="12"/>
  <c r="O890" i="12"/>
  <c r="O889" i="12"/>
  <c r="O888" i="12"/>
  <c r="O887" i="12"/>
  <c r="O886" i="12"/>
  <c r="O885" i="12"/>
  <c r="O884" i="12"/>
  <c r="O883" i="12"/>
  <c r="O882" i="12"/>
  <c r="O881" i="12"/>
  <c r="O880" i="12"/>
  <c r="O879" i="12"/>
  <c r="O878" i="12"/>
  <c r="O877" i="12"/>
  <c r="O876" i="12"/>
  <c r="O875" i="12"/>
  <c r="O874" i="12"/>
  <c r="O873" i="12"/>
  <c r="O872" i="12"/>
  <c r="O871" i="12"/>
  <c r="O870" i="12"/>
  <c r="O869" i="12"/>
  <c r="O868" i="12"/>
  <c r="O867" i="12"/>
  <c r="O866" i="12"/>
  <c r="O865" i="12"/>
  <c r="O864" i="12"/>
  <c r="O863" i="12"/>
  <c r="O862" i="12"/>
  <c r="O861" i="12"/>
  <c r="O860" i="12"/>
  <c r="O859" i="12"/>
  <c r="O858" i="12"/>
  <c r="O857" i="12"/>
  <c r="O856" i="12"/>
  <c r="O855" i="12"/>
  <c r="O854" i="12"/>
  <c r="O853" i="12"/>
  <c r="O852" i="12"/>
  <c r="O851" i="12"/>
  <c r="O850" i="12"/>
  <c r="O849" i="12"/>
  <c r="O848" i="12"/>
  <c r="O847" i="12"/>
  <c r="O846" i="12"/>
  <c r="O845" i="12"/>
  <c r="O844" i="12"/>
  <c r="O843" i="12"/>
  <c r="O842" i="12"/>
  <c r="O841" i="12"/>
  <c r="O840" i="12"/>
  <c r="O839" i="12"/>
  <c r="O838" i="12"/>
  <c r="O837" i="12"/>
  <c r="O836" i="12"/>
  <c r="O835" i="12"/>
  <c r="O834" i="12"/>
  <c r="O833" i="12"/>
  <c r="O832" i="12"/>
  <c r="O831" i="12"/>
  <c r="O830" i="12"/>
  <c r="O829" i="12"/>
  <c r="O828" i="12"/>
  <c r="O827" i="12"/>
  <c r="O826" i="12"/>
  <c r="O825" i="12"/>
  <c r="O824" i="12"/>
  <c r="O823" i="12"/>
  <c r="O822" i="12"/>
  <c r="O821" i="12"/>
  <c r="O820" i="12"/>
  <c r="O819" i="12"/>
  <c r="O818" i="12"/>
  <c r="O817" i="12"/>
  <c r="O816" i="12"/>
  <c r="O815" i="12"/>
  <c r="O814" i="12"/>
  <c r="O813" i="12"/>
  <c r="O812" i="12"/>
  <c r="O811" i="12"/>
  <c r="O810" i="12"/>
  <c r="O809" i="12"/>
  <c r="O808" i="12"/>
  <c r="O807" i="12"/>
  <c r="O806" i="12"/>
  <c r="O805" i="12"/>
  <c r="O804" i="12"/>
  <c r="O803" i="12"/>
  <c r="O802" i="12"/>
  <c r="O801" i="12"/>
  <c r="O800" i="12"/>
  <c r="O799" i="12"/>
  <c r="O798" i="12"/>
  <c r="O797" i="12"/>
  <c r="O796" i="12"/>
  <c r="O795" i="12"/>
  <c r="O794" i="12"/>
  <c r="O793" i="12"/>
  <c r="O792" i="12"/>
  <c r="O791" i="12"/>
  <c r="O790" i="12"/>
  <c r="O789" i="12"/>
  <c r="O788" i="12"/>
  <c r="O787" i="12"/>
  <c r="O786" i="12"/>
  <c r="O785" i="12"/>
  <c r="O784" i="12"/>
  <c r="O783" i="12"/>
  <c r="O782" i="12"/>
  <c r="O781" i="12"/>
  <c r="O780" i="12"/>
  <c r="O779" i="12"/>
  <c r="O778" i="12"/>
  <c r="O777" i="12"/>
  <c r="O776" i="12"/>
  <c r="O775" i="12"/>
  <c r="O774" i="12"/>
  <c r="O773" i="12"/>
  <c r="O772" i="12"/>
  <c r="O771" i="12"/>
  <c r="O770" i="12"/>
  <c r="O769" i="12"/>
  <c r="O768" i="12"/>
  <c r="O767" i="12"/>
  <c r="O766" i="12"/>
  <c r="O765" i="12"/>
  <c r="O764" i="12"/>
  <c r="O763" i="12"/>
  <c r="O762" i="12"/>
  <c r="O761" i="12"/>
  <c r="O760" i="12"/>
  <c r="O759" i="12"/>
  <c r="O758" i="12"/>
  <c r="O757" i="12"/>
  <c r="O756" i="12"/>
  <c r="O755" i="12"/>
  <c r="O754" i="12"/>
  <c r="O753" i="12"/>
  <c r="O752" i="12"/>
  <c r="O751" i="12"/>
  <c r="O750" i="12"/>
  <c r="O749" i="12"/>
  <c r="O748" i="12"/>
  <c r="O747" i="12"/>
  <c r="O746" i="12"/>
  <c r="O745" i="12"/>
  <c r="O744" i="12"/>
  <c r="O743" i="12"/>
  <c r="O742" i="12"/>
  <c r="O741" i="12"/>
  <c r="O740" i="12"/>
  <c r="O739" i="12"/>
  <c r="O738" i="12"/>
  <c r="O737" i="12"/>
  <c r="O736" i="12"/>
  <c r="O735" i="12"/>
  <c r="O734" i="12"/>
  <c r="O733" i="12"/>
  <c r="O732" i="12"/>
  <c r="O731" i="12"/>
  <c r="O730" i="12"/>
  <c r="O729" i="12"/>
  <c r="O728" i="12"/>
  <c r="O727" i="12"/>
  <c r="O726" i="12"/>
  <c r="O725" i="12"/>
  <c r="O724" i="12"/>
  <c r="O723" i="12"/>
  <c r="O722" i="12"/>
  <c r="O721" i="12"/>
  <c r="O720" i="12"/>
  <c r="O719" i="12"/>
  <c r="O718" i="12"/>
  <c r="O717" i="12"/>
  <c r="O716" i="12"/>
  <c r="O715" i="12"/>
  <c r="O714" i="12"/>
  <c r="O713" i="12"/>
  <c r="O712" i="12"/>
  <c r="O711" i="12"/>
  <c r="O710" i="12"/>
  <c r="O709" i="12"/>
  <c r="O708" i="12"/>
  <c r="O707" i="12"/>
  <c r="O706" i="12"/>
  <c r="O705" i="12"/>
  <c r="O704" i="12"/>
  <c r="O703" i="12"/>
  <c r="O702" i="12"/>
  <c r="O701" i="12"/>
  <c r="O700" i="12"/>
  <c r="O699" i="12"/>
  <c r="O698" i="12"/>
  <c r="O697" i="12"/>
  <c r="O696" i="12"/>
  <c r="O695" i="12"/>
  <c r="O694" i="12"/>
  <c r="O693" i="12"/>
  <c r="O692" i="12"/>
  <c r="O691" i="12"/>
  <c r="O690" i="12"/>
  <c r="O689" i="12"/>
  <c r="O688" i="12"/>
  <c r="O687" i="12"/>
  <c r="O686" i="12"/>
  <c r="O685" i="12"/>
  <c r="O684" i="12"/>
  <c r="O683" i="12"/>
  <c r="O682" i="12"/>
  <c r="O681" i="12"/>
  <c r="O680" i="12"/>
  <c r="O679" i="12"/>
  <c r="O678" i="12"/>
  <c r="O677" i="12"/>
  <c r="O676" i="12"/>
  <c r="O675" i="12"/>
  <c r="O674" i="12"/>
  <c r="O673" i="12"/>
  <c r="O672" i="12"/>
  <c r="O671" i="12"/>
  <c r="O670" i="12"/>
  <c r="O669" i="12"/>
  <c r="O668" i="12"/>
  <c r="O667" i="12"/>
  <c r="O666" i="12"/>
  <c r="O665" i="12"/>
  <c r="O664" i="12"/>
  <c r="O663" i="12"/>
  <c r="O662" i="12"/>
  <c r="O661" i="12"/>
  <c r="O660" i="12"/>
  <c r="O659" i="12"/>
  <c r="O658" i="12"/>
  <c r="O657" i="12"/>
  <c r="O656" i="12"/>
  <c r="O655" i="12"/>
  <c r="O654" i="12"/>
  <c r="O653" i="12"/>
  <c r="O652" i="12"/>
  <c r="O651" i="12"/>
  <c r="O650" i="12"/>
  <c r="O649" i="12"/>
  <c r="O648" i="12"/>
  <c r="O647" i="12"/>
  <c r="O646" i="12"/>
  <c r="O645" i="12"/>
  <c r="O644" i="12"/>
  <c r="O643" i="12"/>
  <c r="O642" i="12"/>
  <c r="O641" i="12"/>
  <c r="O640" i="12"/>
  <c r="O639" i="12"/>
  <c r="O638" i="12"/>
  <c r="O637" i="12"/>
  <c r="O636" i="12"/>
  <c r="O635" i="12"/>
  <c r="O634" i="12"/>
  <c r="O633" i="12"/>
  <c r="O632" i="12"/>
  <c r="O631" i="12"/>
  <c r="O630" i="12"/>
  <c r="O629" i="12"/>
  <c r="O628" i="12"/>
  <c r="O627" i="12"/>
  <c r="O626" i="12"/>
  <c r="O625" i="12"/>
  <c r="O624" i="12"/>
  <c r="O623" i="12"/>
  <c r="O622" i="12"/>
  <c r="O621" i="12"/>
  <c r="O620" i="12"/>
  <c r="O619" i="12"/>
  <c r="O618" i="12"/>
  <c r="O617" i="12"/>
  <c r="O616" i="12"/>
  <c r="O615" i="12"/>
  <c r="O614" i="12"/>
  <c r="O613" i="12"/>
  <c r="O612" i="12"/>
  <c r="O611" i="12"/>
  <c r="O610" i="12"/>
  <c r="O609" i="12"/>
  <c r="O608" i="12"/>
  <c r="O607" i="12"/>
  <c r="O606" i="12"/>
  <c r="O605" i="12"/>
  <c r="O604" i="12"/>
  <c r="O603" i="12"/>
  <c r="O602" i="12"/>
  <c r="O601" i="12"/>
  <c r="O600" i="12"/>
  <c r="O599" i="12"/>
  <c r="O598" i="12"/>
  <c r="O597" i="12"/>
  <c r="O596" i="12"/>
  <c r="O595" i="12"/>
  <c r="O594" i="12"/>
  <c r="O593" i="12"/>
  <c r="O592" i="12"/>
  <c r="O591" i="12"/>
  <c r="O590" i="12"/>
  <c r="O589" i="12"/>
  <c r="O588" i="12"/>
  <c r="O587" i="12"/>
  <c r="O586" i="12"/>
  <c r="O585" i="12"/>
  <c r="O584" i="12"/>
  <c r="O583" i="12"/>
  <c r="O582" i="12"/>
  <c r="O581" i="12"/>
  <c r="O580" i="12"/>
  <c r="O579" i="12"/>
  <c r="O578" i="12"/>
  <c r="O577" i="12"/>
  <c r="O576" i="12"/>
  <c r="O575" i="12"/>
  <c r="O574" i="12"/>
  <c r="O573" i="12"/>
  <c r="O572" i="12"/>
  <c r="O571" i="12"/>
  <c r="O570" i="12"/>
  <c r="O569" i="12"/>
  <c r="O568" i="12"/>
  <c r="O567" i="12"/>
  <c r="O566" i="12"/>
  <c r="O565" i="12"/>
  <c r="O564" i="12"/>
  <c r="O563" i="12"/>
  <c r="O562" i="12"/>
  <c r="O561" i="12"/>
  <c r="O560" i="12"/>
  <c r="O559" i="12"/>
  <c r="O558" i="12"/>
  <c r="O557" i="12"/>
  <c r="O556" i="12"/>
  <c r="O555" i="12"/>
  <c r="O554" i="12"/>
  <c r="O553" i="12"/>
  <c r="O552" i="12"/>
  <c r="O551" i="12"/>
  <c r="O550" i="12"/>
  <c r="O549" i="12"/>
  <c r="O548" i="12"/>
  <c r="O547" i="12"/>
  <c r="O546" i="12"/>
  <c r="O545" i="12"/>
  <c r="O544" i="12"/>
  <c r="O543" i="12"/>
  <c r="O542" i="12"/>
  <c r="O541" i="12"/>
  <c r="O540" i="12"/>
  <c r="O539" i="12"/>
  <c r="O538" i="12"/>
  <c r="O537" i="12"/>
  <c r="O536" i="12"/>
  <c r="O535" i="12"/>
  <c r="O534" i="12"/>
  <c r="O533" i="12"/>
  <c r="O532" i="12"/>
  <c r="O531" i="12"/>
  <c r="O530" i="12"/>
  <c r="O529" i="12"/>
  <c r="O528" i="12"/>
  <c r="O527" i="12"/>
  <c r="O526" i="12"/>
  <c r="O525" i="12"/>
  <c r="O524" i="12"/>
  <c r="O523" i="12"/>
  <c r="O522" i="12"/>
  <c r="O521" i="12"/>
  <c r="O520" i="12"/>
  <c r="O519" i="12"/>
  <c r="O518" i="12"/>
  <c r="O517" i="12"/>
  <c r="O516" i="12"/>
  <c r="O515" i="12"/>
  <c r="O514" i="12"/>
  <c r="O513" i="12"/>
  <c r="O512" i="12"/>
  <c r="O511" i="12"/>
  <c r="O510" i="12"/>
  <c r="O509" i="12"/>
  <c r="O508" i="12"/>
  <c r="O507" i="12"/>
  <c r="O506" i="12"/>
  <c r="O505" i="12"/>
  <c r="O504" i="12"/>
  <c r="O503" i="12"/>
  <c r="O502" i="12"/>
  <c r="O501" i="12"/>
  <c r="O500" i="12"/>
  <c r="O499" i="12"/>
  <c r="O498" i="12"/>
  <c r="O497" i="12"/>
  <c r="O496" i="12"/>
  <c r="O495" i="12"/>
  <c r="O494" i="12"/>
  <c r="O493" i="12"/>
  <c r="O492" i="12"/>
  <c r="O491" i="12"/>
  <c r="O490" i="12"/>
  <c r="O489" i="12"/>
  <c r="O488" i="12"/>
  <c r="O487" i="12"/>
  <c r="O486" i="12"/>
  <c r="O485" i="12"/>
  <c r="O484" i="12"/>
  <c r="O483" i="12"/>
  <c r="O482" i="12"/>
  <c r="O481" i="12"/>
  <c r="O480" i="12"/>
  <c r="O479" i="12"/>
  <c r="O478" i="12"/>
  <c r="O477" i="12"/>
  <c r="O476" i="12"/>
  <c r="O475" i="12"/>
  <c r="O474" i="12"/>
  <c r="O473" i="12"/>
  <c r="O472" i="12"/>
  <c r="O471" i="12"/>
  <c r="O470" i="12"/>
  <c r="O469" i="12"/>
  <c r="O468" i="12"/>
  <c r="O467" i="12"/>
  <c r="O466" i="12"/>
  <c r="O465" i="12"/>
  <c r="O464" i="12"/>
  <c r="O463" i="12"/>
  <c r="O462" i="12"/>
  <c r="O461" i="12"/>
  <c r="O460" i="12"/>
  <c r="O459" i="12"/>
  <c r="O458" i="12"/>
  <c r="O457" i="12"/>
  <c r="O456" i="12"/>
  <c r="O455" i="12"/>
  <c r="O454" i="12"/>
  <c r="O453" i="12"/>
  <c r="O452" i="12"/>
  <c r="O451" i="12"/>
  <c r="O450" i="12"/>
  <c r="O449" i="12"/>
  <c r="O448" i="12"/>
  <c r="O447" i="12"/>
  <c r="O446" i="12"/>
  <c r="O445" i="12"/>
  <c r="O444" i="12"/>
  <c r="O443" i="12"/>
  <c r="O442" i="12"/>
  <c r="O441" i="12"/>
  <c r="O440" i="12"/>
  <c r="O439" i="12"/>
  <c r="O438" i="12"/>
  <c r="O437" i="12"/>
  <c r="O436" i="12"/>
  <c r="O435" i="12"/>
  <c r="O434" i="12"/>
  <c r="O433" i="12"/>
  <c r="O432" i="12"/>
  <c r="O431" i="12"/>
  <c r="O430" i="12"/>
  <c r="O429" i="12"/>
  <c r="O428" i="12"/>
  <c r="O427" i="12"/>
  <c r="O426" i="12"/>
  <c r="O425" i="12"/>
  <c r="O424" i="12"/>
  <c r="O423" i="12"/>
  <c r="O422" i="12"/>
  <c r="O421" i="12"/>
  <c r="O420" i="12"/>
  <c r="O419" i="12"/>
  <c r="O418" i="12"/>
  <c r="O417" i="12"/>
  <c r="O416" i="12"/>
  <c r="O415" i="12"/>
  <c r="O414" i="12"/>
  <c r="O413" i="12"/>
  <c r="O412" i="12"/>
  <c r="O411" i="12"/>
  <c r="O410" i="12"/>
  <c r="O409" i="12"/>
  <c r="O408" i="12"/>
  <c r="O407" i="12"/>
  <c r="O406" i="12"/>
  <c r="O405" i="12"/>
  <c r="O404" i="12"/>
  <c r="O403" i="12"/>
  <c r="O402" i="12"/>
  <c r="O401" i="12"/>
  <c r="O400" i="12"/>
  <c r="O399" i="12"/>
  <c r="O398" i="12"/>
  <c r="O397" i="12"/>
  <c r="O396" i="12"/>
  <c r="O395" i="12"/>
  <c r="O394" i="12"/>
  <c r="O393" i="12"/>
  <c r="O392" i="12"/>
  <c r="O391" i="12"/>
  <c r="O390" i="12"/>
  <c r="O389" i="12"/>
  <c r="O388" i="12"/>
  <c r="O387" i="12"/>
  <c r="O386" i="12"/>
  <c r="O385" i="12"/>
  <c r="O384" i="12"/>
  <c r="O383" i="12"/>
  <c r="O382" i="12"/>
  <c r="O381" i="12"/>
  <c r="O380" i="12"/>
  <c r="O379" i="12"/>
  <c r="O378" i="12"/>
  <c r="O377" i="12"/>
  <c r="O376" i="12"/>
  <c r="O375" i="12"/>
  <c r="O374" i="12"/>
  <c r="O373" i="12"/>
  <c r="O372" i="12"/>
  <c r="O371" i="12"/>
  <c r="O370" i="12"/>
  <c r="O369" i="12"/>
  <c r="O368" i="12"/>
  <c r="O367" i="12"/>
  <c r="O366" i="12"/>
  <c r="O365" i="12"/>
  <c r="O364" i="12"/>
  <c r="O363" i="12"/>
  <c r="O362" i="12"/>
  <c r="O361" i="12"/>
  <c r="O360" i="12"/>
  <c r="O359" i="12"/>
  <c r="O358" i="12"/>
  <c r="O357" i="12"/>
  <c r="O356" i="12"/>
  <c r="O355" i="12"/>
  <c r="O354" i="12"/>
  <c r="O353" i="12"/>
  <c r="O352" i="12"/>
  <c r="O351" i="12"/>
  <c r="O350" i="12"/>
  <c r="O349" i="12"/>
  <c r="O348" i="12"/>
  <c r="O347" i="12"/>
  <c r="O346" i="12"/>
  <c r="O345" i="12"/>
  <c r="O344" i="12"/>
  <c r="O343" i="12"/>
  <c r="O342" i="12"/>
  <c r="O341" i="12"/>
  <c r="O340" i="12"/>
  <c r="O339" i="12"/>
  <c r="O338" i="12"/>
  <c r="O337" i="12"/>
  <c r="O336" i="12"/>
  <c r="O335" i="12"/>
  <c r="O334" i="12"/>
  <c r="O333" i="12"/>
  <c r="O332" i="12"/>
  <c r="O331" i="12"/>
  <c r="O330" i="12"/>
  <c r="O329" i="12"/>
  <c r="O328" i="12"/>
  <c r="O327" i="12"/>
  <c r="O326" i="12"/>
  <c r="O325" i="12"/>
  <c r="O324" i="12"/>
  <c r="O323" i="12"/>
  <c r="O322" i="12"/>
  <c r="O321" i="12"/>
  <c r="O320" i="12"/>
  <c r="O319" i="12"/>
  <c r="O318" i="12"/>
  <c r="O317" i="12"/>
  <c r="O316" i="12"/>
  <c r="O315" i="12"/>
  <c r="O314" i="12"/>
  <c r="O313" i="12"/>
  <c r="O312" i="12"/>
  <c r="O311" i="12"/>
  <c r="O310" i="12"/>
  <c r="O309" i="12"/>
  <c r="O308" i="12"/>
  <c r="O307" i="12"/>
  <c r="O306" i="12"/>
  <c r="O305" i="12"/>
  <c r="O304" i="12"/>
  <c r="O303" i="12"/>
  <c r="O302" i="12"/>
  <c r="O301" i="12"/>
  <c r="O300" i="12"/>
  <c r="O299" i="12"/>
  <c r="O298" i="12"/>
  <c r="O297" i="12"/>
  <c r="O296" i="12"/>
  <c r="O295" i="12"/>
  <c r="O294" i="12"/>
  <c r="O293" i="12"/>
  <c r="O292" i="12"/>
  <c r="O291" i="12"/>
  <c r="O290" i="12"/>
  <c r="O289" i="12"/>
  <c r="O288" i="12"/>
  <c r="O287" i="12"/>
  <c r="O286" i="12"/>
  <c r="O285" i="12"/>
  <c r="O284" i="12"/>
  <c r="O283" i="12"/>
  <c r="O282" i="12"/>
  <c r="O281" i="12"/>
  <c r="O280" i="12"/>
  <c r="O279" i="12"/>
  <c r="O278" i="12"/>
  <c r="O277" i="12"/>
  <c r="O276" i="12"/>
  <c r="O275" i="12"/>
  <c r="O274" i="12"/>
  <c r="O273" i="12"/>
  <c r="O272" i="12"/>
  <c r="O271" i="12"/>
  <c r="O270" i="12"/>
  <c r="O269" i="12"/>
  <c r="O268" i="12"/>
  <c r="O267" i="12"/>
  <c r="O266" i="12"/>
  <c r="O265" i="12"/>
  <c r="O264" i="12"/>
  <c r="O263" i="12"/>
  <c r="O262" i="12"/>
  <c r="O261" i="12"/>
  <c r="O260" i="12"/>
  <c r="O259" i="12"/>
  <c r="O258" i="12"/>
  <c r="O257" i="12"/>
  <c r="O256" i="12"/>
  <c r="O255" i="12"/>
  <c r="O254" i="12"/>
  <c r="O253" i="12"/>
  <c r="O252" i="12"/>
  <c r="O251" i="12"/>
  <c r="O250" i="12"/>
  <c r="O249" i="12"/>
  <c r="O248" i="12"/>
  <c r="O247" i="12"/>
  <c r="O246" i="12"/>
  <c r="O245" i="12"/>
  <c r="O244" i="12"/>
  <c r="O243" i="12"/>
  <c r="O242" i="12"/>
  <c r="O241" i="12"/>
  <c r="O240" i="12"/>
  <c r="O239" i="12"/>
  <c r="O238" i="12"/>
  <c r="O237" i="12"/>
  <c r="O236" i="12"/>
  <c r="O235" i="12"/>
  <c r="O234" i="12"/>
  <c r="O233" i="12"/>
  <c r="O232" i="12"/>
  <c r="O231" i="12"/>
  <c r="O230" i="12"/>
  <c r="O229" i="12"/>
  <c r="O228" i="12"/>
  <c r="O227" i="12"/>
  <c r="O226" i="12"/>
  <c r="O225" i="12"/>
  <c r="O224" i="12"/>
  <c r="O223" i="12"/>
  <c r="O222" i="12"/>
  <c r="O221" i="12"/>
  <c r="O220" i="12"/>
  <c r="O219" i="12"/>
  <c r="O218" i="12"/>
  <c r="O217" i="12"/>
  <c r="O216" i="12"/>
  <c r="O215" i="12"/>
  <c r="O214" i="12"/>
  <c r="O213" i="12"/>
  <c r="O212" i="12"/>
  <c r="O211" i="12"/>
  <c r="O210" i="12"/>
  <c r="O209" i="12"/>
  <c r="O208" i="12"/>
  <c r="O207" i="12"/>
  <c r="O206" i="12"/>
  <c r="O205" i="12"/>
  <c r="O204" i="12"/>
  <c r="O203" i="12"/>
  <c r="O202" i="12"/>
  <c r="O201" i="12"/>
  <c r="O200" i="12"/>
  <c r="O199" i="12"/>
  <c r="O198" i="12"/>
  <c r="O197" i="12"/>
  <c r="O196" i="12"/>
  <c r="O195" i="12"/>
  <c r="O194" i="12"/>
  <c r="O193" i="12"/>
  <c r="O192" i="12"/>
  <c r="O191" i="12"/>
  <c r="O190" i="12"/>
  <c r="O189" i="12"/>
  <c r="O188" i="12"/>
  <c r="O187" i="12"/>
  <c r="O186" i="12"/>
  <c r="O185" i="12"/>
  <c r="O184" i="12"/>
  <c r="O183" i="12"/>
  <c r="O182" i="12"/>
  <c r="O181" i="12"/>
  <c r="O180" i="12"/>
  <c r="O179" i="12"/>
  <c r="O178" i="12"/>
  <c r="O177" i="12"/>
  <c r="O176" i="12"/>
  <c r="O175" i="12"/>
  <c r="O174" i="12"/>
  <c r="O173" i="12"/>
  <c r="O172" i="12"/>
  <c r="O171" i="12"/>
  <c r="O170" i="12"/>
  <c r="O169" i="12"/>
  <c r="O168" i="12"/>
  <c r="O167" i="12"/>
  <c r="O166" i="12"/>
  <c r="O165" i="12"/>
  <c r="O164" i="12"/>
  <c r="O163" i="12"/>
  <c r="O162" i="12"/>
  <c r="O161" i="12"/>
  <c r="O160" i="12"/>
  <c r="O159" i="12"/>
  <c r="O158" i="12"/>
  <c r="O157" i="12"/>
  <c r="O156" i="12"/>
  <c r="O155" i="12"/>
  <c r="O154" i="12"/>
  <c r="O153" i="12"/>
  <c r="O152" i="12"/>
  <c r="O151" i="12"/>
  <c r="O150" i="12"/>
  <c r="O149" i="12"/>
  <c r="O148" i="12"/>
  <c r="O147" i="12"/>
  <c r="O146" i="12"/>
  <c r="O145" i="12"/>
  <c r="O144" i="12"/>
  <c r="O143" i="12"/>
  <c r="O142" i="12"/>
  <c r="O141" i="12"/>
  <c r="O140" i="12"/>
  <c r="O139" i="12"/>
  <c r="O138" i="12"/>
  <c r="O137" i="12"/>
  <c r="O136" i="12"/>
  <c r="O135" i="12"/>
  <c r="O134" i="12"/>
  <c r="O133" i="12"/>
  <c r="O132" i="12"/>
  <c r="O131" i="12"/>
  <c r="O130" i="12"/>
  <c r="O129" i="12"/>
  <c r="O128" i="12"/>
  <c r="O127" i="12"/>
  <c r="O126" i="12"/>
  <c r="O125" i="12"/>
  <c r="O124" i="12"/>
  <c r="O123" i="12"/>
  <c r="O122" i="12"/>
  <c r="O121" i="12"/>
  <c r="O120" i="12"/>
  <c r="O119" i="12"/>
  <c r="O118" i="12"/>
  <c r="O117" i="12"/>
  <c r="O116" i="12"/>
  <c r="O115" i="12"/>
  <c r="O114" i="12"/>
  <c r="O113" i="12"/>
  <c r="O112" i="12"/>
  <c r="O111" i="12"/>
  <c r="O110" i="12"/>
  <c r="O109" i="12"/>
  <c r="O108" i="12"/>
  <c r="O107" i="12"/>
  <c r="O106" i="12"/>
  <c r="O105" i="12"/>
  <c r="O104" i="12"/>
  <c r="O103" i="12"/>
  <c r="O102" i="12"/>
  <c r="O101" i="12"/>
  <c r="O100" i="12"/>
  <c r="O99" i="12"/>
  <c r="O98" i="12"/>
  <c r="O97" i="12"/>
  <c r="O96" i="12"/>
  <c r="O95" i="12"/>
  <c r="O94" i="12"/>
  <c r="O93" i="12"/>
  <c r="O92" i="12"/>
  <c r="O91" i="12"/>
  <c r="O90" i="12"/>
  <c r="O89" i="12"/>
  <c r="O88" i="12"/>
  <c r="O87" i="12"/>
  <c r="O86" i="12"/>
  <c r="O85" i="12"/>
  <c r="O84" i="12"/>
  <c r="O83" i="12"/>
  <c r="O82" i="12"/>
  <c r="O81" i="12"/>
  <c r="O80" i="12"/>
  <c r="O79" i="12"/>
  <c r="O78" i="12"/>
  <c r="O77" i="12"/>
  <c r="O76" i="12"/>
  <c r="O75" i="12"/>
  <c r="O74" i="12"/>
  <c r="O73" i="12"/>
  <c r="O72" i="12"/>
  <c r="O71" i="12"/>
  <c r="O70" i="12"/>
  <c r="O69" i="12"/>
  <c r="O68" i="12"/>
  <c r="O67" i="12"/>
  <c r="O66" i="12"/>
  <c r="O65" i="12"/>
  <c r="O64" i="12"/>
  <c r="O63" i="12"/>
  <c r="O62" i="12"/>
  <c r="O61" i="12"/>
  <c r="O60" i="12"/>
  <c r="O59" i="12"/>
  <c r="O58" i="12"/>
  <c r="O57" i="12"/>
  <c r="O56" i="12"/>
  <c r="O55" i="12"/>
  <c r="O54" i="12"/>
  <c r="O53" i="12"/>
  <c r="O52" i="12"/>
  <c r="O51" i="12"/>
  <c r="O50" i="12"/>
  <c r="O49" i="12"/>
  <c r="O48" i="12"/>
  <c r="O47" i="12"/>
  <c r="O46" i="12"/>
  <c r="O45" i="12"/>
  <c r="O44" i="12"/>
  <c r="O43" i="12"/>
  <c r="O42" i="12"/>
  <c r="O41" i="12"/>
  <c r="O40" i="12"/>
  <c r="O39" i="12"/>
  <c r="O38" i="12"/>
  <c r="O37" i="12"/>
  <c r="O36" i="12"/>
  <c r="O35" i="12"/>
  <c r="O34" i="12"/>
  <c r="O33" i="12"/>
  <c r="O32" i="12"/>
  <c r="O31" i="12"/>
  <c r="O30" i="12"/>
  <c r="O29" i="12"/>
  <c r="O28" i="12"/>
  <c r="O27" i="12"/>
  <c r="O26" i="12"/>
  <c r="O25" i="12"/>
  <c r="O24" i="12"/>
  <c r="O23" i="12"/>
  <c r="O22" i="12"/>
  <c r="O21" i="12"/>
  <c r="O20" i="12"/>
  <c r="O19" i="12"/>
  <c r="O18" i="12"/>
  <c r="O17" i="12"/>
  <c r="O16" i="12"/>
  <c r="O15" i="12"/>
  <c r="O14" i="12"/>
  <c r="O13" i="12"/>
  <c r="O12" i="12"/>
  <c r="O11" i="12"/>
  <c r="O10" i="12"/>
  <c r="O9" i="12"/>
  <c r="O8" i="12"/>
  <c r="O7" i="12"/>
  <c r="O6" i="12"/>
  <c r="O5" i="12"/>
  <c r="O4" i="12"/>
  <c r="O3" i="12"/>
  <c r="O2" i="12"/>
  <c r="W1095" i="8"/>
  <c r="W1094" i="8"/>
  <c r="W1093" i="8"/>
  <c r="W1092" i="8"/>
  <c r="W1091" i="8"/>
  <c r="W1090" i="8"/>
  <c r="W1089" i="8"/>
  <c r="W1088" i="8"/>
  <c r="W1087" i="8"/>
  <c r="W1086" i="8"/>
  <c r="W1085" i="8"/>
  <c r="W1084" i="8"/>
  <c r="W1083" i="8"/>
  <c r="W1082" i="8"/>
  <c r="W1081" i="8"/>
  <c r="W1080" i="8"/>
  <c r="W1079" i="8"/>
  <c r="W1078" i="8"/>
  <c r="W1077" i="8"/>
  <c r="W1076" i="8"/>
  <c r="W1075" i="8"/>
  <c r="W1074" i="8"/>
  <c r="W1073" i="8"/>
  <c r="W1072" i="8"/>
  <c r="W1071" i="8"/>
  <c r="W1070" i="8"/>
  <c r="W1069" i="8"/>
  <c r="W1068" i="8"/>
  <c r="W1067" i="8"/>
  <c r="W1066" i="8"/>
  <c r="W1065" i="8"/>
  <c r="W1064" i="8"/>
  <c r="W1063" i="8"/>
  <c r="W1062" i="8"/>
  <c r="W1061" i="8"/>
  <c r="W1060" i="8"/>
  <c r="W1059" i="8"/>
  <c r="W1058" i="8"/>
  <c r="W1057" i="8"/>
  <c r="W1056" i="8"/>
  <c r="W1055" i="8"/>
  <c r="W1054" i="8"/>
  <c r="W1053" i="8"/>
  <c r="W1052" i="8"/>
  <c r="W1051" i="8"/>
  <c r="W1050" i="8"/>
  <c r="W1049" i="8"/>
  <c r="W1048" i="8"/>
  <c r="W1047" i="8"/>
  <c r="W1046" i="8"/>
  <c r="W1045" i="8"/>
  <c r="W1044" i="8"/>
  <c r="W1043" i="8"/>
  <c r="W1042" i="8"/>
  <c r="W1041" i="8"/>
  <c r="W1040" i="8"/>
  <c r="W1039" i="8"/>
  <c r="W1038" i="8"/>
  <c r="W1037" i="8"/>
  <c r="W1036" i="8"/>
  <c r="W1035" i="8"/>
  <c r="W1034" i="8"/>
  <c r="W1033" i="8"/>
  <c r="W1032" i="8"/>
  <c r="W1031" i="8"/>
  <c r="W1030" i="8"/>
  <c r="W1029" i="8"/>
  <c r="W1028" i="8"/>
  <c r="W1027" i="8"/>
  <c r="W1026" i="8"/>
  <c r="W1025" i="8"/>
  <c r="W1024" i="8"/>
  <c r="W1023" i="8"/>
  <c r="W1022" i="8"/>
  <c r="W1021" i="8"/>
  <c r="W1020" i="8"/>
  <c r="W1019" i="8"/>
  <c r="W1018" i="8"/>
  <c r="W1017" i="8"/>
  <c r="W1016" i="8"/>
  <c r="W1015" i="8"/>
  <c r="W1014" i="8"/>
  <c r="W1013" i="8"/>
  <c r="W1012" i="8"/>
  <c r="W1011" i="8"/>
  <c r="W1010" i="8"/>
  <c r="W1009" i="8"/>
  <c r="W1008" i="8"/>
  <c r="W1007" i="8"/>
  <c r="W1006" i="8"/>
  <c r="W1005" i="8"/>
  <c r="W1004" i="8"/>
  <c r="W1003" i="8"/>
  <c r="W1002" i="8"/>
  <c r="W1001" i="8"/>
  <c r="W1000" i="8"/>
  <c r="W999" i="8"/>
  <c r="W998" i="8"/>
  <c r="W997" i="8"/>
  <c r="W996" i="8"/>
  <c r="W995" i="8"/>
  <c r="W994" i="8"/>
  <c r="W993" i="8"/>
  <c r="W992" i="8"/>
  <c r="W991" i="8"/>
  <c r="W990" i="8"/>
  <c r="W989" i="8"/>
  <c r="W988" i="8"/>
  <c r="W987" i="8"/>
  <c r="W986" i="8"/>
  <c r="W985" i="8"/>
  <c r="W984" i="8"/>
  <c r="W983" i="8"/>
  <c r="W982" i="8"/>
  <c r="W981" i="8"/>
  <c r="W980" i="8"/>
  <c r="W979" i="8"/>
  <c r="W978" i="8"/>
  <c r="W977" i="8"/>
  <c r="W976" i="8"/>
  <c r="W975" i="8"/>
  <c r="W974" i="8"/>
  <c r="W973" i="8"/>
  <c r="W972" i="8"/>
  <c r="W971" i="8"/>
  <c r="W970" i="8"/>
  <c r="W969" i="8"/>
  <c r="W968" i="8"/>
  <c r="W967" i="8"/>
  <c r="W966" i="8"/>
  <c r="W965" i="8"/>
  <c r="W964" i="8"/>
  <c r="W963" i="8"/>
  <c r="W962" i="8"/>
  <c r="W961" i="8"/>
  <c r="W960" i="8"/>
  <c r="W959" i="8"/>
  <c r="W958" i="8"/>
  <c r="W957" i="8"/>
  <c r="W956" i="8"/>
  <c r="W955" i="8"/>
  <c r="W954" i="8"/>
  <c r="W953" i="8"/>
  <c r="W952" i="8"/>
  <c r="W951" i="8"/>
  <c r="W950" i="8"/>
  <c r="W949" i="8"/>
  <c r="W948" i="8"/>
  <c r="W947" i="8"/>
  <c r="W946" i="8"/>
  <c r="W945" i="8"/>
  <c r="W944" i="8"/>
  <c r="W943" i="8"/>
  <c r="W942" i="8"/>
  <c r="W941" i="8"/>
  <c r="W940" i="8"/>
  <c r="W939" i="8"/>
  <c r="W938" i="8"/>
  <c r="W937" i="8"/>
  <c r="W936" i="8"/>
  <c r="W935" i="8"/>
  <c r="W934" i="8"/>
  <c r="W933" i="8"/>
  <c r="W932" i="8"/>
  <c r="W931" i="8"/>
  <c r="W930" i="8"/>
  <c r="W929" i="8"/>
  <c r="W928" i="8"/>
  <c r="W927" i="8"/>
  <c r="W926" i="8"/>
  <c r="W925" i="8"/>
  <c r="W924" i="8"/>
  <c r="W923" i="8"/>
  <c r="W922" i="8"/>
  <c r="W921" i="8"/>
  <c r="W920" i="8"/>
  <c r="W919" i="8"/>
  <c r="W918" i="8"/>
  <c r="W917" i="8"/>
  <c r="W916" i="8"/>
  <c r="W915" i="8"/>
  <c r="W914" i="8"/>
  <c r="W913" i="8"/>
  <c r="W912" i="8"/>
  <c r="W911" i="8"/>
  <c r="W910" i="8"/>
  <c r="W909" i="8"/>
  <c r="W908" i="8"/>
  <c r="W907" i="8"/>
  <c r="W906" i="8"/>
  <c r="W905" i="8"/>
  <c r="W904" i="8"/>
  <c r="W903" i="8"/>
  <c r="W902" i="8"/>
  <c r="W901" i="8"/>
  <c r="W900" i="8"/>
  <c r="W899" i="8"/>
  <c r="W898" i="8"/>
  <c r="W897" i="8"/>
  <c r="W896" i="8"/>
  <c r="W895" i="8"/>
  <c r="W894" i="8"/>
  <c r="W893" i="8"/>
  <c r="W892" i="8"/>
  <c r="W891" i="8"/>
  <c r="W890" i="8"/>
  <c r="W889" i="8"/>
  <c r="W888" i="8"/>
  <c r="W887" i="8"/>
  <c r="W886" i="8"/>
  <c r="W885" i="8"/>
  <c r="W884" i="8"/>
  <c r="W883" i="8"/>
  <c r="W882" i="8"/>
  <c r="W881" i="8"/>
  <c r="W880" i="8"/>
  <c r="W879" i="8"/>
  <c r="W878" i="8"/>
  <c r="W877" i="8"/>
  <c r="W876" i="8"/>
  <c r="W875" i="8"/>
  <c r="W874" i="8"/>
  <c r="W873" i="8"/>
  <c r="W872" i="8"/>
  <c r="W871" i="8"/>
  <c r="W870" i="8"/>
  <c r="W869" i="8"/>
  <c r="W868" i="8"/>
  <c r="W867" i="8"/>
  <c r="W866" i="8"/>
  <c r="W865" i="8"/>
  <c r="W864" i="8"/>
  <c r="W863" i="8"/>
  <c r="W862" i="8"/>
  <c r="W861" i="8"/>
  <c r="W860" i="8"/>
  <c r="W859" i="8"/>
  <c r="W858" i="8"/>
  <c r="W857" i="8"/>
  <c r="W856" i="8"/>
  <c r="W855" i="8"/>
  <c r="W854" i="8"/>
  <c r="W853" i="8"/>
  <c r="W852" i="8"/>
  <c r="W851" i="8"/>
  <c r="W850" i="8"/>
  <c r="W849" i="8"/>
  <c r="W848" i="8"/>
  <c r="W847" i="8"/>
  <c r="W846" i="8"/>
  <c r="W845" i="8"/>
  <c r="W844" i="8"/>
  <c r="W843" i="8"/>
  <c r="W842" i="8"/>
  <c r="W841" i="8"/>
  <c r="W840" i="8"/>
  <c r="W839" i="8"/>
  <c r="W838" i="8"/>
  <c r="W837" i="8"/>
  <c r="W836" i="8"/>
  <c r="W835" i="8"/>
  <c r="W834" i="8"/>
  <c r="W833" i="8"/>
  <c r="W832" i="8"/>
  <c r="W831" i="8"/>
  <c r="W830" i="8"/>
  <c r="W829" i="8"/>
  <c r="W828" i="8"/>
  <c r="W827" i="8"/>
  <c r="W826" i="8"/>
  <c r="W825" i="8"/>
  <c r="W824" i="8"/>
  <c r="W823" i="8"/>
  <c r="W822" i="8"/>
  <c r="W821" i="8"/>
  <c r="W820" i="8"/>
  <c r="W819" i="8"/>
  <c r="W818" i="8"/>
  <c r="W817" i="8"/>
  <c r="W816" i="8"/>
  <c r="W815" i="8"/>
  <c r="W814" i="8"/>
  <c r="W813" i="8"/>
  <c r="W812" i="8"/>
  <c r="W811" i="8"/>
  <c r="W810" i="8"/>
  <c r="W809" i="8"/>
  <c r="W808" i="8"/>
  <c r="W807" i="8"/>
  <c r="W806" i="8"/>
  <c r="W805" i="8"/>
  <c r="W804" i="8"/>
  <c r="W803" i="8"/>
  <c r="W802" i="8"/>
  <c r="W801" i="8"/>
  <c r="W800" i="8"/>
  <c r="W799" i="8"/>
  <c r="W798" i="8"/>
  <c r="W797" i="8"/>
  <c r="W796" i="8"/>
  <c r="W795" i="8"/>
  <c r="W794" i="8"/>
  <c r="W793" i="8"/>
  <c r="W792" i="8"/>
  <c r="W791" i="8"/>
  <c r="W790" i="8"/>
  <c r="W789" i="8"/>
  <c r="W788" i="8"/>
  <c r="W787" i="8"/>
  <c r="W786" i="8"/>
  <c r="W785" i="8"/>
  <c r="W784" i="8"/>
  <c r="W783" i="8"/>
  <c r="W782" i="8"/>
  <c r="W781" i="8"/>
  <c r="W780" i="8"/>
  <c r="W779" i="8"/>
  <c r="W778" i="8"/>
  <c r="W777" i="8"/>
  <c r="W776" i="8"/>
  <c r="W775" i="8"/>
  <c r="W774" i="8"/>
  <c r="W773" i="8"/>
  <c r="W772" i="8"/>
  <c r="W771" i="8"/>
  <c r="W770" i="8"/>
  <c r="W769" i="8"/>
  <c r="W768" i="8"/>
  <c r="W767" i="8"/>
  <c r="W766" i="8"/>
  <c r="W765" i="8"/>
  <c r="W764" i="8"/>
  <c r="W763" i="8"/>
  <c r="W762" i="8"/>
  <c r="W761" i="8"/>
  <c r="W760" i="8"/>
  <c r="W759" i="8"/>
  <c r="W758" i="8"/>
  <c r="W757" i="8"/>
  <c r="W756" i="8"/>
  <c r="W755" i="8"/>
  <c r="W754" i="8"/>
  <c r="W753" i="8"/>
  <c r="W752" i="8"/>
  <c r="W751" i="8"/>
  <c r="W750" i="8"/>
  <c r="W749" i="8"/>
  <c r="W748" i="8"/>
  <c r="W747" i="8"/>
  <c r="W746" i="8"/>
  <c r="W745" i="8"/>
  <c r="W744" i="8"/>
  <c r="W743" i="8"/>
  <c r="W742" i="8"/>
  <c r="W741" i="8"/>
  <c r="W740" i="8"/>
  <c r="W739" i="8"/>
  <c r="W738" i="8"/>
  <c r="W737" i="8"/>
  <c r="W736" i="8"/>
  <c r="W735" i="8"/>
  <c r="W734" i="8"/>
  <c r="W733" i="8"/>
  <c r="W732" i="8"/>
  <c r="W731" i="8"/>
  <c r="W730" i="8"/>
  <c r="W729" i="8"/>
  <c r="W728" i="8"/>
  <c r="W727" i="8"/>
  <c r="W726" i="8"/>
  <c r="W725" i="8"/>
  <c r="W724" i="8"/>
  <c r="W723" i="8"/>
  <c r="W722" i="8"/>
  <c r="W721" i="8"/>
  <c r="W720" i="8"/>
  <c r="W719" i="8"/>
  <c r="W718" i="8"/>
  <c r="W717" i="8"/>
  <c r="W716" i="8"/>
  <c r="W715" i="8"/>
  <c r="W714" i="8"/>
  <c r="W713" i="8"/>
  <c r="W712" i="8"/>
  <c r="W711" i="8"/>
  <c r="W710" i="8"/>
  <c r="W709" i="8"/>
  <c r="W708" i="8"/>
  <c r="W707" i="8"/>
  <c r="W706" i="8"/>
  <c r="W705" i="8"/>
  <c r="W704" i="8"/>
  <c r="W703" i="8"/>
  <c r="W702" i="8"/>
  <c r="W701" i="8"/>
  <c r="W700" i="8"/>
  <c r="W699" i="8"/>
  <c r="W698" i="8"/>
  <c r="W697" i="8"/>
  <c r="W696" i="8"/>
  <c r="W695" i="8"/>
  <c r="W694" i="8"/>
  <c r="W693" i="8"/>
  <c r="W692" i="8"/>
  <c r="W691" i="8"/>
  <c r="W690" i="8"/>
  <c r="W689" i="8"/>
  <c r="W688" i="8"/>
  <c r="W687" i="8"/>
  <c r="W686" i="8"/>
  <c r="W685" i="8"/>
  <c r="W684" i="8"/>
  <c r="W683" i="8"/>
  <c r="W682" i="8"/>
  <c r="W681" i="8"/>
  <c r="W680" i="8"/>
  <c r="W679" i="8"/>
  <c r="W678" i="8"/>
  <c r="W677" i="8"/>
  <c r="W676" i="8"/>
  <c r="W675" i="8"/>
  <c r="W674" i="8"/>
  <c r="W673" i="8"/>
  <c r="W672" i="8"/>
  <c r="W671" i="8"/>
  <c r="W670" i="8"/>
  <c r="W669" i="8"/>
  <c r="W668" i="8"/>
  <c r="W667" i="8"/>
  <c r="W666" i="8"/>
  <c r="W665" i="8"/>
  <c r="W664" i="8"/>
  <c r="W663" i="8"/>
  <c r="W662" i="8"/>
  <c r="W661" i="8"/>
  <c r="W660" i="8"/>
  <c r="W659" i="8"/>
  <c r="W658" i="8"/>
  <c r="W657" i="8"/>
  <c r="W656" i="8"/>
  <c r="W655" i="8"/>
  <c r="W654" i="8"/>
  <c r="W653" i="8"/>
  <c r="W652" i="8"/>
  <c r="W651" i="8"/>
  <c r="W650" i="8"/>
  <c r="W649" i="8"/>
  <c r="W648" i="8"/>
  <c r="W647" i="8"/>
  <c r="W646" i="8"/>
  <c r="W645" i="8"/>
  <c r="W644" i="8"/>
  <c r="W643" i="8"/>
  <c r="W642" i="8"/>
  <c r="W641" i="8"/>
  <c r="W640" i="8"/>
  <c r="W639" i="8"/>
  <c r="W638" i="8"/>
  <c r="W637" i="8"/>
  <c r="W636" i="8"/>
  <c r="W635" i="8"/>
  <c r="W634" i="8"/>
  <c r="W633" i="8"/>
  <c r="W632" i="8"/>
  <c r="W631" i="8"/>
  <c r="W630" i="8"/>
  <c r="W629" i="8"/>
  <c r="W628" i="8"/>
  <c r="W627" i="8"/>
  <c r="W626" i="8"/>
  <c r="W625" i="8"/>
  <c r="W624" i="8"/>
  <c r="W623" i="8"/>
  <c r="W622" i="8"/>
  <c r="W621" i="8"/>
  <c r="W620" i="8"/>
  <c r="W619" i="8"/>
  <c r="W618" i="8"/>
  <c r="W617" i="8"/>
  <c r="W616" i="8"/>
  <c r="W615" i="8"/>
  <c r="W614" i="8"/>
  <c r="W613" i="8"/>
  <c r="W612" i="8"/>
  <c r="W611" i="8"/>
  <c r="W610" i="8"/>
  <c r="W609" i="8"/>
  <c r="W608" i="8"/>
  <c r="W607" i="8"/>
  <c r="W606" i="8"/>
  <c r="W605" i="8"/>
  <c r="W604" i="8"/>
  <c r="W603" i="8"/>
  <c r="W602" i="8"/>
  <c r="W601" i="8"/>
  <c r="W600" i="8"/>
  <c r="W599" i="8"/>
  <c r="W598" i="8"/>
  <c r="W597" i="8"/>
  <c r="W596" i="8"/>
  <c r="W595" i="8"/>
  <c r="W594" i="8"/>
  <c r="W593" i="8"/>
  <c r="W592" i="8"/>
  <c r="W591" i="8"/>
  <c r="W590" i="8"/>
  <c r="W589" i="8"/>
  <c r="W588" i="8"/>
  <c r="W587" i="8"/>
  <c r="W586" i="8"/>
  <c r="W585" i="8"/>
  <c r="W584" i="8"/>
  <c r="W583" i="8"/>
  <c r="W582" i="8"/>
  <c r="W581" i="8"/>
  <c r="W580" i="8"/>
  <c r="W579" i="8"/>
  <c r="W578" i="8"/>
  <c r="W577" i="8"/>
  <c r="W576" i="8"/>
  <c r="W575" i="8"/>
  <c r="W574" i="8"/>
  <c r="W573" i="8"/>
  <c r="W572" i="8"/>
  <c r="W571" i="8"/>
  <c r="W570" i="8"/>
  <c r="W569" i="8"/>
  <c r="W568" i="8"/>
  <c r="W567" i="8"/>
  <c r="W566" i="8"/>
  <c r="W565" i="8"/>
  <c r="W564" i="8"/>
  <c r="W563" i="8"/>
  <c r="W562" i="8"/>
  <c r="W561" i="8"/>
  <c r="W560" i="8"/>
  <c r="W559" i="8"/>
  <c r="W558" i="8"/>
  <c r="W557" i="8"/>
  <c r="W556" i="8"/>
  <c r="W555" i="8"/>
  <c r="W554" i="8"/>
  <c r="W553" i="8"/>
  <c r="W552" i="8"/>
  <c r="W551" i="8"/>
  <c r="W550" i="8"/>
  <c r="W549" i="8"/>
  <c r="W548" i="8"/>
  <c r="W547" i="8"/>
  <c r="W546" i="8"/>
  <c r="W545" i="8"/>
  <c r="W544" i="8"/>
  <c r="W543" i="8"/>
  <c r="W542" i="8"/>
  <c r="W541" i="8"/>
  <c r="W540" i="8"/>
  <c r="W539" i="8"/>
  <c r="W538" i="8"/>
  <c r="W537" i="8"/>
  <c r="W536" i="8"/>
  <c r="W535" i="8"/>
  <c r="W534" i="8"/>
  <c r="W533" i="8"/>
  <c r="W532" i="8"/>
  <c r="W531" i="8"/>
  <c r="W530" i="8"/>
  <c r="W529" i="8"/>
  <c r="W528" i="8"/>
  <c r="W527" i="8"/>
  <c r="W526" i="8"/>
  <c r="W525" i="8"/>
  <c r="W524" i="8"/>
  <c r="W523" i="8"/>
  <c r="W522" i="8"/>
  <c r="W521" i="8"/>
  <c r="W520" i="8"/>
  <c r="W519" i="8"/>
  <c r="W518" i="8"/>
  <c r="W517" i="8"/>
  <c r="W516" i="8"/>
  <c r="W515" i="8"/>
  <c r="W514" i="8"/>
  <c r="W513" i="8"/>
  <c r="W512" i="8"/>
  <c r="W511" i="8"/>
  <c r="W510" i="8"/>
  <c r="W509" i="8"/>
  <c r="W508" i="8"/>
  <c r="W507" i="8"/>
  <c r="W506" i="8"/>
  <c r="W505" i="8"/>
  <c r="W504" i="8"/>
  <c r="W503" i="8"/>
  <c r="W502" i="8"/>
  <c r="W501" i="8"/>
  <c r="W500" i="8"/>
  <c r="W499" i="8"/>
  <c r="W498" i="8"/>
  <c r="W497" i="8"/>
  <c r="W496" i="8"/>
  <c r="W495" i="8"/>
  <c r="W494" i="8"/>
  <c r="W493" i="8"/>
  <c r="W492" i="8"/>
  <c r="W491" i="8"/>
  <c r="W490" i="8"/>
  <c r="W489" i="8"/>
  <c r="W488" i="8"/>
  <c r="W487" i="8"/>
  <c r="W486" i="8"/>
  <c r="W485" i="8"/>
  <c r="W484" i="8"/>
  <c r="W483" i="8"/>
  <c r="W482" i="8"/>
  <c r="W481" i="8"/>
  <c r="W480" i="8"/>
  <c r="W479" i="8"/>
  <c r="W478" i="8"/>
  <c r="W477" i="8"/>
  <c r="W476" i="8"/>
  <c r="W475" i="8"/>
  <c r="W474" i="8"/>
  <c r="W473" i="8"/>
  <c r="W472" i="8"/>
  <c r="W471" i="8"/>
  <c r="W470" i="8"/>
  <c r="W469" i="8"/>
  <c r="W468" i="8"/>
  <c r="W467" i="8"/>
  <c r="W466" i="8"/>
  <c r="W465" i="8"/>
  <c r="W464" i="8"/>
  <c r="W463" i="8"/>
  <c r="W462" i="8"/>
  <c r="W461" i="8"/>
  <c r="W460" i="8"/>
  <c r="W459" i="8"/>
  <c r="W458" i="8"/>
  <c r="W457" i="8"/>
  <c r="W456" i="8"/>
  <c r="W454" i="8"/>
  <c r="W453" i="8"/>
  <c r="W452" i="8"/>
  <c r="W451" i="8"/>
  <c r="W450" i="8"/>
  <c r="W449" i="8"/>
  <c r="W448" i="8"/>
  <c r="W447" i="8"/>
  <c r="W446" i="8"/>
  <c r="W445" i="8"/>
  <c r="W444" i="8"/>
  <c r="W443" i="8"/>
  <c r="W442" i="8"/>
  <c r="W441" i="8"/>
  <c r="W440" i="8"/>
  <c r="W439" i="8"/>
  <c r="W438" i="8"/>
  <c r="W437" i="8"/>
  <c r="M437" i="8"/>
  <c r="W436" i="8"/>
  <c r="W435" i="8"/>
  <c r="M435" i="8"/>
  <c r="W434" i="8"/>
  <c r="M434" i="8"/>
  <c r="W433" i="8"/>
  <c r="M433" i="8"/>
  <c r="W432" i="8"/>
  <c r="M432" i="8"/>
  <c r="W431" i="8"/>
  <c r="M431" i="8"/>
  <c r="W430" i="8"/>
  <c r="M430" i="8"/>
  <c r="W429" i="8"/>
  <c r="M429" i="8"/>
  <c r="W428" i="8"/>
  <c r="M428" i="8"/>
  <c r="W427" i="8"/>
  <c r="M427" i="8"/>
  <c r="W426" i="8"/>
  <c r="M426" i="8"/>
  <c r="W425" i="8"/>
  <c r="M425" i="8"/>
  <c r="W424" i="8"/>
  <c r="M424" i="8"/>
  <c r="W423" i="8"/>
  <c r="L423" i="8"/>
  <c r="M423" i="8" s="1"/>
  <c r="W422" i="8"/>
  <c r="M422" i="8"/>
  <c r="W421" i="8"/>
  <c r="M421" i="8"/>
  <c r="W420" i="8"/>
  <c r="M420" i="8"/>
  <c r="W419" i="8"/>
  <c r="W418" i="8"/>
  <c r="M418" i="8"/>
  <c r="W417" i="8"/>
  <c r="W416" i="8"/>
  <c r="W415" i="8"/>
  <c r="W414" i="8"/>
  <c r="W413" i="8"/>
  <c r="W412" i="8"/>
  <c r="W411" i="8"/>
  <c r="W410" i="8"/>
  <c r="W409" i="8"/>
  <c r="W408" i="8"/>
  <c r="W407" i="8"/>
  <c r="W406" i="8"/>
  <c r="M406" i="8"/>
  <c r="W405" i="8"/>
  <c r="M405" i="8"/>
  <c r="W404" i="8"/>
  <c r="M404" i="8"/>
  <c r="W403" i="8"/>
  <c r="M403" i="8"/>
  <c r="W402" i="8"/>
  <c r="M402" i="8"/>
  <c r="W401" i="8"/>
  <c r="M401" i="8"/>
  <c r="W400" i="8"/>
  <c r="M400" i="8"/>
  <c r="W399" i="8"/>
  <c r="M399" i="8"/>
  <c r="W398" i="8"/>
  <c r="M398" i="8"/>
  <c r="W397" i="8"/>
  <c r="W396" i="8"/>
  <c r="W395" i="8"/>
  <c r="M395" i="8"/>
  <c r="W394" i="8"/>
  <c r="M394" i="8"/>
  <c r="W393" i="8"/>
  <c r="M393" i="8"/>
  <c r="W392" i="8"/>
  <c r="M392" i="8"/>
  <c r="W391" i="8"/>
  <c r="M391" i="8"/>
  <c r="W390" i="8"/>
  <c r="M390" i="8"/>
  <c r="W389" i="8"/>
  <c r="M389" i="8"/>
  <c r="W388" i="8"/>
  <c r="M388" i="8"/>
  <c r="W387" i="8"/>
  <c r="M387" i="8"/>
  <c r="W386" i="8"/>
  <c r="M386" i="8"/>
  <c r="W385" i="8"/>
  <c r="M385" i="8"/>
  <c r="W384" i="8"/>
  <c r="M384" i="8"/>
  <c r="W383" i="8"/>
  <c r="M383" i="8"/>
  <c r="W382" i="8"/>
  <c r="M382" i="8"/>
  <c r="W381" i="8"/>
  <c r="M381" i="8"/>
  <c r="W380" i="8"/>
  <c r="M380" i="8"/>
  <c r="W379" i="8"/>
  <c r="M379" i="8"/>
  <c r="W378" i="8"/>
  <c r="M378" i="8"/>
  <c r="W377" i="8"/>
  <c r="M377" i="8"/>
  <c r="W376" i="8"/>
  <c r="M376" i="8"/>
  <c r="W375" i="8"/>
  <c r="M375" i="8"/>
  <c r="W374" i="8"/>
  <c r="M374" i="8"/>
  <c r="W373" i="8"/>
  <c r="M373" i="8"/>
  <c r="W372" i="8"/>
  <c r="M372" i="8"/>
  <c r="W371" i="8"/>
  <c r="M371" i="8"/>
  <c r="W370" i="8"/>
  <c r="M370" i="8"/>
  <c r="W369" i="8"/>
  <c r="M369" i="8"/>
  <c r="W368" i="8"/>
  <c r="M368" i="8"/>
  <c r="W367" i="8"/>
  <c r="M367" i="8"/>
  <c r="W366" i="8"/>
  <c r="M366" i="8"/>
  <c r="W365" i="8"/>
  <c r="M365" i="8"/>
  <c r="W364" i="8"/>
  <c r="M364" i="8"/>
  <c r="W363" i="8"/>
  <c r="M363" i="8"/>
  <c r="W362" i="8"/>
  <c r="M362" i="8"/>
  <c r="W361" i="8"/>
  <c r="M361" i="8"/>
  <c r="W360" i="8"/>
  <c r="M360" i="8"/>
  <c r="W359" i="8"/>
  <c r="M359" i="8"/>
  <c r="W358" i="8"/>
  <c r="M358" i="8"/>
  <c r="W357" i="8"/>
  <c r="M357" i="8"/>
  <c r="W356" i="8"/>
  <c r="M356" i="8"/>
  <c r="W355" i="8"/>
  <c r="M355" i="8"/>
  <c r="W354" i="8"/>
  <c r="M354" i="8"/>
  <c r="W353" i="8"/>
  <c r="M353" i="8"/>
  <c r="W352" i="8"/>
  <c r="W351" i="8"/>
  <c r="W350" i="8"/>
  <c r="M350" i="8"/>
  <c r="W349" i="8"/>
  <c r="W348" i="8"/>
  <c r="W347" i="8"/>
  <c r="W346" i="8"/>
  <c r="M346" i="8"/>
  <c r="W345" i="8"/>
  <c r="M345" i="8"/>
  <c r="W344" i="8"/>
  <c r="M344" i="8"/>
  <c r="W343" i="8"/>
  <c r="M343" i="8"/>
  <c r="W342" i="8"/>
  <c r="M342" i="8"/>
  <c r="W341" i="8"/>
  <c r="W340" i="8"/>
  <c r="M340" i="8"/>
  <c r="W339" i="8"/>
  <c r="M339" i="8"/>
  <c r="W338" i="8"/>
  <c r="W337" i="8"/>
  <c r="W336" i="8"/>
  <c r="W335" i="8"/>
  <c r="M335" i="8"/>
  <c r="W334" i="8"/>
  <c r="M334" i="8"/>
  <c r="W333" i="8"/>
  <c r="M333" i="8"/>
  <c r="W332" i="8"/>
  <c r="W331" i="8"/>
  <c r="M331" i="8"/>
  <c r="W330" i="8"/>
  <c r="M330" i="8"/>
  <c r="W329" i="8"/>
  <c r="M329" i="8"/>
  <c r="W328" i="8"/>
  <c r="M328" i="8"/>
  <c r="W327" i="8"/>
  <c r="M327" i="8"/>
  <c r="W326" i="8"/>
  <c r="M326" i="8"/>
  <c r="W325" i="8"/>
  <c r="M325" i="8"/>
  <c r="W324" i="8"/>
  <c r="M324" i="8"/>
  <c r="W323" i="8"/>
  <c r="M323" i="8"/>
  <c r="W322" i="8"/>
  <c r="W321" i="8"/>
  <c r="M321" i="8"/>
  <c r="W320" i="8"/>
  <c r="M320" i="8"/>
  <c r="W319" i="8"/>
  <c r="M319" i="8"/>
  <c r="W318" i="8"/>
  <c r="M318" i="8"/>
  <c r="W317" i="8"/>
  <c r="M317" i="8"/>
  <c r="W316" i="8"/>
  <c r="M316" i="8"/>
  <c r="W315" i="8"/>
  <c r="M315" i="8"/>
  <c r="W314" i="8"/>
  <c r="M314" i="8"/>
  <c r="W313" i="8"/>
  <c r="M313" i="8"/>
  <c r="W312" i="8"/>
  <c r="M312" i="8"/>
  <c r="W311" i="8"/>
  <c r="M311" i="8"/>
  <c r="W310" i="8"/>
  <c r="M310" i="8"/>
  <c r="W309" i="8"/>
  <c r="M309" i="8"/>
  <c r="W308" i="8"/>
  <c r="M308" i="8"/>
  <c r="W307" i="8"/>
  <c r="W306" i="8"/>
  <c r="W305" i="8"/>
  <c r="W304" i="8"/>
  <c r="W303" i="8"/>
  <c r="W302" i="8"/>
  <c r="W301" i="8"/>
  <c r="W300" i="8"/>
  <c r="W299" i="8"/>
  <c r="W298" i="8"/>
  <c r="W297" i="8"/>
  <c r="W296" i="8"/>
  <c r="W295" i="8"/>
  <c r="W294" i="8"/>
  <c r="W293" i="8"/>
  <c r="W292" i="8"/>
  <c r="W291" i="8"/>
  <c r="W290" i="8"/>
  <c r="M290" i="8"/>
  <c r="W289" i="8"/>
  <c r="W288" i="8"/>
  <c r="W287" i="8"/>
  <c r="W286" i="8"/>
  <c r="W285" i="8"/>
  <c r="W284" i="8"/>
  <c r="W283" i="8"/>
  <c r="W282" i="8"/>
  <c r="W281" i="8"/>
  <c r="W280" i="8"/>
  <c r="W279" i="8"/>
  <c r="W278" i="8"/>
  <c r="W277" i="8"/>
  <c r="W276" i="8"/>
  <c r="W275" i="8"/>
  <c r="W274" i="8"/>
  <c r="W273" i="8"/>
  <c r="W272" i="8"/>
  <c r="W271" i="8"/>
  <c r="W270" i="8"/>
  <c r="M270" i="8"/>
  <c r="W269" i="8"/>
  <c r="W268" i="8"/>
  <c r="W267" i="8"/>
  <c r="W266" i="8"/>
  <c r="W265" i="8"/>
  <c r="W264" i="8"/>
  <c r="W263" i="8"/>
  <c r="W262" i="8"/>
  <c r="W261" i="8"/>
  <c r="W260" i="8"/>
  <c r="M260" i="8"/>
  <c r="W259" i="8"/>
  <c r="W258" i="8"/>
  <c r="W257" i="8"/>
  <c r="W256" i="8"/>
  <c r="M256" i="8"/>
  <c r="W255" i="8"/>
  <c r="W254" i="8"/>
  <c r="W253" i="8"/>
  <c r="M253" i="8"/>
  <c r="W252" i="8"/>
  <c r="M252" i="8"/>
  <c r="L252" i="8"/>
  <c r="W251" i="8"/>
  <c r="W250" i="8"/>
  <c r="M250" i="8"/>
  <c r="W249" i="8"/>
  <c r="M249" i="8"/>
  <c r="W248" i="8"/>
  <c r="M248" i="8"/>
  <c r="G248" i="8"/>
  <c r="W247" i="8"/>
  <c r="M247" i="8"/>
  <c r="G247" i="8"/>
  <c r="W246" i="8"/>
  <c r="M246" i="8"/>
  <c r="G246" i="8"/>
  <c r="W245" i="8"/>
  <c r="M245" i="8"/>
  <c r="G245" i="8"/>
  <c r="W244" i="8"/>
  <c r="M244" i="8"/>
  <c r="G244" i="8"/>
  <c r="W243" i="8"/>
  <c r="M243" i="8"/>
  <c r="G243" i="8"/>
  <c r="W242" i="8"/>
  <c r="M242" i="8"/>
  <c r="G242" i="8"/>
  <c r="W241" i="8"/>
  <c r="M241" i="8"/>
  <c r="G241" i="8"/>
  <c r="W240" i="8"/>
  <c r="M240" i="8"/>
  <c r="G240" i="8"/>
  <c r="W239" i="8"/>
  <c r="M239" i="8"/>
  <c r="G239" i="8"/>
  <c r="W238" i="8"/>
  <c r="M238" i="8"/>
  <c r="G238" i="8"/>
  <c r="W237" i="8"/>
  <c r="M237" i="8"/>
  <c r="G237" i="8"/>
  <c r="W236" i="8"/>
  <c r="W235" i="8"/>
  <c r="W234" i="8"/>
  <c r="W233" i="8"/>
  <c r="W232" i="8"/>
  <c r="W231" i="8"/>
  <c r="W230" i="8"/>
  <c r="W229" i="8"/>
  <c r="W228" i="8"/>
  <c r="W227" i="8"/>
  <c r="W226" i="8"/>
  <c r="W225" i="8"/>
  <c r="W224" i="8"/>
  <c r="W223" i="8"/>
  <c r="W222" i="8"/>
  <c r="W221" i="8"/>
  <c r="W220" i="8"/>
  <c r="W219" i="8"/>
  <c r="W218" i="8"/>
  <c r="W217" i="8"/>
  <c r="W216" i="8"/>
  <c r="W215" i="8"/>
  <c r="W214" i="8"/>
  <c r="W213" i="8"/>
  <c r="W212" i="8"/>
  <c r="W211" i="8"/>
  <c r="W210" i="8"/>
  <c r="W209" i="8"/>
  <c r="W208" i="8"/>
  <c r="W207" i="8"/>
  <c r="W206" i="8"/>
  <c r="W205" i="8"/>
  <c r="W204" i="8"/>
  <c r="W203" i="8"/>
  <c r="W202" i="8"/>
  <c r="W201" i="8"/>
  <c r="W200" i="8"/>
  <c r="W199" i="8"/>
  <c r="W198" i="8"/>
  <c r="W197" i="8"/>
  <c r="W196" i="8"/>
  <c r="W195" i="8"/>
  <c r="W194" i="8"/>
  <c r="W193" i="8"/>
  <c r="W192" i="8"/>
  <c r="W191" i="8"/>
  <c r="W190" i="8"/>
  <c r="W189" i="8"/>
  <c r="W188" i="8"/>
  <c r="W187" i="8"/>
  <c r="W186" i="8"/>
  <c r="W185" i="8"/>
  <c r="W184" i="8"/>
  <c r="W183" i="8"/>
  <c r="W182" i="8"/>
  <c r="W181" i="8"/>
  <c r="W180" i="8"/>
  <c r="W179" i="8"/>
  <c r="W178" i="8"/>
  <c r="W177" i="8"/>
  <c r="W176" i="8"/>
  <c r="W175" i="8"/>
  <c r="W174" i="8"/>
  <c r="W173" i="8"/>
  <c r="W172" i="8"/>
  <c r="W171" i="8"/>
  <c r="W170" i="8"/>
  <c r="W169" i="8"/>
  <c r="W168" i="8"/>
  <c r="W167" i="8"/>
  <c r="W166" i="8"/>
  <c r="W165" i="8"/>
  <c r="W164" i="8"/>
  <c r="W163" i="8"/>
  <c r="W162" i="8"/>
  <c r="W161" i="8"/>
  <c r="W160" i="8"/>
  <c r="W159" i="8"/>
  <c r="W158" i="8"/>
  <c r="W157" i="8"/>
  <c r="W156" i="8"/>
  <c r="W155" i="8"/>
  <c r="W154" i="8"/>
  <c r="W153" i="8"/>
  <c r="W152" i="8"/>
  <c r="W151" i="8"/>
  <c r="W150" i="8"/>
  <c r="W149" i="8"/>
  <c r="W148" i="8"/>
  <c r="W147" i="8"/>
  <c r="W146" i="8"/>
  <c r="W145" i="8"/>
  <c r="W144" i="8"/>
  <c r="W143" i="8"/>
  <c r="W142" i="8"/>
  <c r="W141" i="8"/>
  <c r="W140" i="8"/>
  <c r="W139" i="8"/>
  <c r="W138" i="8"/>
  <c r="W137" i="8"/>
  <c r="W136" i="8"/>
  <c r="W135" i="8"/>
  <c r="W134" i="8"/>
  <c r="W133" i="8"/>
  <c r="W132" i="8"/>
  <c r="W131" i="8"/>
  <c r="W130" i="8"/>
  <c r="W129" i="8"/>
  <c r="W128" i="8"/>
  <c r="W127" i="8"/>
  <c r="W126" i="8"/>
  <c r="W125" i="8"/>
  <c r="M125" i="8"/>
  <c r="W124" i="8"/>
  <c r="M124" i="8"/>
  <c r="W123" i="8"/>
  <c r="M123" i="8"/>
  <c r="W122" i="8"/>
  <c r="M122" i="8"/>
  <c r="W121" i="8"/>
  <c r="M121" i="8"/>
  <c r="W120" i="8"/>
  <c r="M120" i="8"/>
  <c r="W119" i="8"/>
  <c r="M119" i="8"/>
  <c r="W118" i="8"/>
  <c r="M118" i="8"/>
  <c r="W117" i="8"/>
  <c r="M117" i="8"/>
  <c r="W116" i="8"/>
  <c r="M116" i="8"/>
  <c r="W115" i="8"/>
  <c r="M115" i="8"/>
  <c r="W114" i="8"/>
  <c r="M114" i="8"/>
  <c r="W113" i="8"/>
  <c r="M113" i="8"/>
  <c r="W112" i="8"/>
  <c r="M112" i="8"/>
  <c r="W111" i="8"/>
  <c r="M111" i="8"/>
  <c r="W110" i="8"/>
  <c r="M110" i="8"/>
  <c r="W109" i="8"/>
  <c r="M109" i="8"/>
  <c r="W108" i="8"/>
  <c r="M108" i="8"/>
  <c r="W107" i="8"/>
  <c r="M107" i="8"/>
  <c r="W106" i="8"/>
  <c r="G106" i="8"/>
  <c r="W105" i="8"/>
  <c r="L105" i="8"/>
  <c r="M105" i="8" s="1"/>
  <c r="G105" i="8"/>
  <c r="W104" i="8"/>
  <c r="M104" i="8"/>
  <c r="G104" i="8"/>
  <c r="W103" i="8"/>
  <c r="M103" i="8"/>
  <c r="G103" i="8"/>
  <c r="W102" i="8"/>
  <c r="M102" i="8"/>
  <c r="G102" i="8"/>
  <c r="W101" i="8"/>
  <c r="M101" i="8"/>
  <c r="G101" i="8"/>
  <c r="W100" i="8"/>
  <c r="M100" i="8"/>
  <c r="G100" i="8"/>
  <c r="W99" i="8"/>
  <c r="M99" i="8"/>
  <c r="G99" i="8"/>
  <c r="W98" i="8"/>
  <c r="M98" i="8"/>
  <c r="G98" i="8"/>
  <c r="W97" i="8"/>
  <c r="M97" i="8"/>
  <c r="G97" i="8"/>
  <c r="W96" i="8"/>
  <c r="M96" i="8"/>
  <c r="G96" i="8"/>
  <c r="W95" i="8"/>
  <c r="M95" i="8"/>
  <c r="G95" i="8"/>
  <c r="W94" i="8"/>
  <c r="M94" i="8"/>
  <c r="G94" i="8"/>
  <c r="W93" i="8"/>
  <c r="M93" i="8"/>
  <c r="G93" i="8"/>
  <c r="W92" i="8"/>
  <c r="M92" i="8"/>
  <c r="G92" i="8"/>
  <c r="W91" i="8"/>
  <c r="M91" i="8"/>
  <c r="G91" i="8"/>
  <c r="W90" i="8"/>
  <c r="M90" i="8"/>
  <c r="G90" i="8"/>
  <c r="W89" i="8"/>
  <c r="M89" i="8"/>
  <c r="G89" i="8"/>
  <c r="W88" i="8"/>
  <c r="M88" i="8"/>
  <c r="G88" i="8"/>
  <c r="W87" i="8"/>
  <c r="M87" i="8"/>
  <c r="G87" i="8"/>
  <c r="W86" i="8"/>
  <c r="M86" i="8"/>
  <c r="G86" i="8"/>
  <c r="W85" i="8"/>
  <c r="M85" i="8"/>
  <c r="G85" i="8"/>
  <c r="W84" i="8"/>
  <c r="M84" i="8"/>
  <c r="G84" i="8"/>
  <c r="W83" i="8"/>
  <c r="M83" i="8"/>
  <c r="G83" i="8"/>
  <c r="W82" i="8"/>
  <c r="M82" i="8"/>
  <c r="G82" i="8"/>
  <c r="W81" i="8"/>
  <c r="M81" i="8"/>
  <c r="G81" i="8"/>
  <c r="W80" i="8"/>
  <c r="M80" i="8"/>
  <c r="L80" i="8"/>
  <c r="G80" i="8"/>
  <c r="W79" i="8"/>
  <c r="M79" i="8"/>
  <c r="G79" i="8"/>
  <c r="W78" i="8"/>
  <c r="M78" i="8"/>
  <c r="G78" i="8"/>
  <c r="W77" i="8"/>
  <c r="M77" i="8"/>
  <c r="G77" i="8"/>
  <c r="W76" i="8"/>
  <c r="M76" i="8"/>
  <c r="G76" i="8"/>
  <c r="W75" i="8"/>
  <c r="M75" i="8"/>
  <c r="G75" i="8"/>
  <c r="W74" i="8"/>
  <c r="M74" i="8"/>
  <c r="G74" i="8"/>
  <c r="W73" i="8"/>
  <c r="M73" i="8"/>
  <c r="G73" i="8"/>
  <c r="W72" i="8"/>
  <c r="M72" i="8"/>
  <c r="G72" i="8"/>
  <c r="W71" i="8"/>
  <c r="M71" i="8"/>
  <c r="G71" i="8"/>
  <c r="W70" i="8"/>
  <c r="M70" i="8"/>
  <c r="G70" i="8"/>
  <c r="W69" i="8"/>
  <c r="M69" i="8"/>
  <c r="G69" i="8"/>
  <c r="W68" i="8"/>
  <c r="M68" i="8"/>
  <c r="G68" i="8"/>
  <c r="W67" i="8"/>
  <c r="M67" i="8"/>
  <c r="G67" i="8"/>
  <c r="W66" i="8"/>
  <c r="M66" i="8"/>
  <c r="G66" i="8"/>
  <c r="W65" i="8"/>
  <c r="M65" i="8"/>
  <c r="G65" i="8"/>
  <c r="W64" i="8"/>
  <c r="M64" i="8"/>
  <c r="G64" i="8"/>
  <c r="W63" i="8"/>
  <c r="M63" i="8"/>
  <c r="G63" i="8"/>
  <c r="W62" i="8"/>
  <c r="M62" i="8"/>
  <c r="G62" i="8"/>
  <c r="W61" i="8"/>
  <c r="M61" i="8"/>
  <c r="G61" i="8"/>
  <c r="W60" i="8"/>
  <c r="M60" i="8"/>
  <c r="G60" i="8"/>
  <c r="W59" i="8"/>
  <c r="M59" i="8"/>
  <c r="G59" i="8"/>
  <c r="W58" i="8"/>
  <c r="M58" i="8"/>
  <c r="G58" i="8"/>
  <c r="W57" i="8"/>
  <c r="M57" i="8"/>
  <c r="G57" i="8"/>
  <c r="W56" i="8"/>
  <c r="M56" i="8"/>
  <c r="G56" i="8"/>
  <c r="W55" i="8"/>
  <c r="M55" i="8"/>
  <c r="G55" i="8"/>
  <c r="W54" i="8"/>
  <c r="M54" i="8"/>
  <c r="G54" i="8"/>
  <c r="W53" i="8"/>
  <c r="M53" i="8"/>
  <c r="G53" i="8"/>
  <c r="W52" i="8"/>
  <c r="M52" i="8"/>
  <c r="G52" i="8"/>
  <c r="W51" i="8"/>
  <c r="M51" i="8"/>
  <c r="G51" i="8"/>
  <c r="W50" i="8"/>
  <c r="M50" i="8"/>
  <c r="G50" i="8"/>
  <c r="W49" i="8"/>
  <c r="M49" i="8"/>
  <c r="G49" i="8"/>
  <c r="W48" i="8"/>
  <c r="M48" i="8"/>
  <c r="G48" i="8"/>
  <c r="W47" i="8"/>
  <c r="M47" i="8"/>
  <c r="G47" i="8"/>
  <c r="W46" i="8"/>
  <c r="M46" i="8"/>
  <c r="G46" i="8"/>
  <c r="W45" i="8"/>
  <c r="M45" i="8"/>
  <c r="G45" i="8"/>
  <c r="W44" i="8"/>
  <c r="M44" i="8"/>
  <c r="G44" i="8"/>
  <c r="W43" i="8"/>
  <c r="M43" i="8"/>
  <c r="G43" i="8"/>
  <c r="W42" i="8"/>
  <c r="M42" i="8"/>
  <c r="G42" i="8"/>
  <c r="W41" i="8"/>
  <c r="M41" i="8"/>
  <c r="G41" i="8"/>
  <c r="W40" i="8"/>
  <c r="M40" i="8"/>
  <c r="G40" i="8"/>
  <c r="W39" i="8"/>
  <c r="M39" i="8"/>
  <c r="G39" i="8"/>
  <c r="W38" i="8"/>
  <c r="M38" i="8"/>
  <c r="G38" i="8"/>
  <c r="W37" i="8"/>
  <c r="M37" i="8"/>
  <c r="G37" i="8"/>
  <c r="W36" i="8"/>
  <c r="M36" i="8"/>
  <c r="G36" i="8"/>
  <c r="W35" i="8"/>
  <c r="M35" i="8"/>
  <c r="G35" i="8"/>
  <c r="W34" i="8"/>
  <c r="M34" i="8"/>
  <c r="G34" i="8"/>
  <c r="W33" i="8"/>
  <c r="M33" i="8"/>
  <c r="G33" i="8"/>
  <c r="W32" i="8"/>
  <c r="M32" i="8"/>
  <c r="G32" i="8"/>
  <c r="W31" i="8"/>
  <c r="M31" i="8"/>
  <c r="G31" i="8"/>
  <c r="W30" i="8"/>
  <c r="M30" i="8"/>
  <c r="G30" i="8"/>
  <c r="W29" i="8"/>
  <c r="M29" i="8"/>
  <c r="G29" i="8"/>
  <c r="W28" i="8"/>
  <c r="M28" i="8"/>
  <c r="G28" i="8"/>
  <c r="W27" i="8"/>
  <c r="M27" i="8"/>
  <c r="G27" i="8"/>
  <c r="W26" i="8"/>
  <c r="M26" i="8"/>
  <c r="G26" i="8"/>
  <c r="W25" i="8"/>
  <c r="M25" i="8"/>
  <c r="G25" i="8"/>
  <c r="W24" i="8"/>
  <c r="M24" i="8"/>
  <c r="G24" i="8"/>
  <c r="W23" i="8"/>
  <c r="M23" i="8"/>
  <c r="G23" i="8"/>
  <c r="W22" i="8"/>
  <c r="M22" i="8"/>
  <c r="G22" i="8"/>
  <c r="W21" i="8"/>
  <c r="M21" i="8"/>
  <c r="G21" i="8"/>
  <c r="W20" i="8"/>
  <c r="M20" i="8"/>
  <c r="G20" i="8"/>
  <c r="W19" i="8"/>
  <c r="M19" i="8"/>
  <c r="G19" i="8"/>
  <c r="W18" i="8"/>
  <c r="M18" i="8"/>
  <c r="G18" i="8"/>
  <c r="W17" i="8"/>
  <c r="M17" i="8"/>
  <c r="G17" i="8"/>
  <c r="W16" i="8"/>
  <c r="M16" i="8"/>
  <c r="G16" i="8"/>
  <c r="W15" i="8"/>
  <c r="M15" i="8"/>
  <c r="G15" i="8"/>
  <c r="W14" i="8"/>
  <c r="M14" i="8"/>
  <c r="G14" i="8"/>
  <c r="W13" i="8"/>
  <c r="M13" i="8"/>
  <c r="G13" i="8"/>
  <c r="W12" i="8"/>
  <c r="M12" i="8"/>
  <c r="G12" i="8"/>
  <c r="W11" i="8"/>
  <c r="M11" i="8"/>
  <c r="G11" i="8"/>
  <c r="W10" i="8"/>
  <c r="M10" i="8"/>
  <c r="G10" i="8"/>
  <c r="W9" i="8"/>
  <c r="M9" i="8"/>
  <c r="G9" i="8"/>
  <c r="W8" i="8"/>
  <c r="M8" i="8"/>
  <c r="G8" i="8"/>
  <c r="W7" i="8"/>
  <c r="M7" i="8"/>
  <c r="G7" i="8"/>
  <c r="W6" i="8"/>
  <c r="M6" i="8"/>
  <c r="G6" i="8"/>
  <c r="W5" i="8"/>
  <c r="M5" i="8"/>
  <c r="G5" i="8"/>
  <c r="W4" i="8"/>
  <c r="M4" i="8"/>
  <c r="G4" i="8"/>
  <c r="W876" i="4"/>
  <c r="W875" i="4"/>
  <c r="W874" i="4"/>
  <c r="W873" i="4"/>
  <c r="W872" i="4"/>
  <c r="W871" i="4"/>
  <c r="W870" i="4"/>
  <c r="W869" i="4"/>
  <c r="W868" i="4"/>
  <c r="W867" i="4"/>
  <c r="W866" i="4"/>
  <c r="W865" i="4"/>
  <c r="W864" i="4"/>
  <c r="W863" i="4"/>
  <c r="W862" i="4"/>
  <c r="W861" i="4"/>
  <c r="W860" i="4"/>
  <c r="W859" i="4"/>
  <c r="W858" i="4"/>
  <c r="W857" i="4"/>
  <c r="W856" i="4"/>
  <c r="W855" i="4"/>
  <c r="W854" i="4"/>
  <c r="W853" i="4"/>
  <c r="W852" i="4"/>
  <c r="W851" i="4"/>
  <c r="W850" i="4"/>
  <c r="W849" i="4"/>
  <c r="W848" i="4"/>
  <c r="W847" i="4"/>
  <c r="W846" i="4"/>
  <c r="W845" i="4"/>
  <c r="W844" i="4"/>
  <c r="W843" i="4"/>
  <c r="W842" i="4"/>
  <c r="W841" i="4"/>
  <c r="W840" i="4"/>
  <c r="W839" i="4"/>
  <c r="W838" i="4"/>
  <c r="W837" i="4"/>
  <c r="W836" i="4"/>
  <c r="W835" i="4"/>
  <c r="W834" i="4"/>
  <c r="W833" i="4"/>
  <c r="W832" i="4"/>
  <c r="W831" i="4"/>
  <c r="W830" i="4"/>
  <c r="W829" i="4"/>
  <c r="W828" i="4"/>
  <c r="W827" i="4"/>
  <c r="W826" i="4"/>
  <c r="W825" i="4"/>
  <c r="W824" i="4"/>
  <c r="W823" i="4"/>
  <c r="W822" i="4"/>
  <c r="W821" i="4"/>
  <c r="W820" i="4"/>
  <c r="W819" i="4"/>
  <c r="W818" i="4"/>
  <c r="W817" i="4"/>
  <c r="W816" i="4"/>
  <c r="W815" i="4"/>
  <c r="W814" i="4"/>
  <c r="W813" i="4"/>
  <c r="W812" i="4"/>
  <c r="W811" i="4"/>
  <c r="W810" i="4"/>
  <c r="W809" i="4"/>
  <c r="W808" i="4"/>
  <c r="W807" i="4"/>
  <c r="W806" i="4"/>
  <c r="W805" i="4"/>
  <c r="W804" i="4"/>
  <c r="W803" i="4"/>
  <c r="W802" i="4"/>
  <c r="W801" i="4"/>
  <c r="W800" i="4"/>
  <c r="W799" i="4"/>
  <c r="W798" i="4"/>
  <c r="W797" i="4"/>
  <c r="W796" i="4"/>
  <c r="W795" i="4"/>
  <c r="W794" i="4"/>
  <c r="W793" i="4"/>
  <c r="W792" i="4"/>
  <c r="W791" i="4"/>
  <c r="W790" i="4"/>
  <c r="W789" i="4"/>
  <c r="W788" i="4"/>
  <c r="W787" i="4"/>
  <c r="W786" i="4"/>
  <c r="W785" i="4"/>
  <c r="W784" i="4"/>
  <c r="W783" i="4"/>
  <c r="W782" i="4"/>
  <c r="W781" i="4"/>
  <c r="W780" i="4"/>
  <c r="W779" i="4"/>
  <c r="W778" i="4"/>
  <c r="W777" i="4"/>
  <c r="W776" i="4"/>
  <c r="W775" i="4"/>
  <c r="W774" i="4"/>
  <c r="W773" i="4"/>
  <c r="W772" i="4"/>
  <c r="W771" i="4"/>
  <c r="W770" i="4"/>
  <c r="W769" i="4"/>
  <c r="W768" i="4"/>
  <c r="W767" i="4"/>
  <c r="W766" i="4"/>
  <c r="W765" i="4"/>
  <c r="W764" i="4"/>
  <c r="W763" i="4"/>
  <c r="W762" i="4"/>
  <c r="W761" i="4"/>
  <c r="W760" i="4"/>
  <c r="W759" i="4"/>
  <c r="W758" i="4"/>
  <c r="W757" i="4"/>
  <c r="W756" i="4"/>
  <c r="W755" i="4"/>
  <c r="W754" i="4"/>
  <c r="W753" i="4"/>
  <c r="W752" i="4"/>
  <c r="W751" i="4"/>
  <c r="W750" i="4"/>
  <c r="W749" i="4"/>
  <c r="W748" i="4"/>
  <c r="W747" i="4"/>
  <c r="W746" i="4"/>
  <c r="W745" i="4"/>
  <c r="W744" i="4"/>
  <c r="W743" i="4"/>
  <c r="W742" i="4"/>
  <c r="W741" i="4"/>
  <c r="W740" i="4"/>
  <c r="W739" i="4"/>
  <c r="W738" i="4"/>
  <c r="W737" i="4"/>
  <c r="W736" i="4"/>
  <c r="W735" i="4"/>
  <c r="W734" i="4"/>
  <c r="W733" i="4"/>
  <c r="W732" i="4"/>
  <c r="W731" i="4"/>
  <c r="W730" i="4"/>
  <c r="W729" i="4"/>
  <c r="W728" i="4"/>
  <c r="W727" i="4"/>
  <c r="W726" i="4"/>
  <c r="W725" i="4"/>
  <c r="W724" i="4"/>
  <c r="W723" i="4"/>
  <c r="W722" i="4"/>
  <c r="W721" i="4"/>
  <c r="W720" i="4"/>
  <c r="W719" i="4"/>
  <c r="W718" i="4"/>
  <c r="W717" i="4"/>
  <c r="W716" i="4"/>
  <c r="W715" i="4"/>
  <c r="W714" i="4"/>
  <c r="W713" i="4"/>
  <c r="W712" i="4"/>
  <c r="W711" i="4"/>
  <c r="W710" i="4"/>
  <c r="W709" i="4"/>
  <c r="W708" i="4"/>
  <c r="W707" i="4"/>
  <c r="W706" i="4"/>
  <c r="W705" i="4"/>
  <c r="W704" i="4"/>
  <c r="W703" i="4"/>
  <c r="W702" i="4"/>
  <c r="W701" i="4"/>
  <c r="W700" i="4"/>
  <c r="W699" i="4"/>
  <c r="W698" i="4"/>
  <c r="W697" i="4"/>
  <c r="W696" i="4"/>
  <c r="W695" i="4"/>
  <c r="W694" i="4"/>
  <c r="W693" i="4"/>
  <c r="W692" i="4"/>
  <c r="W691" i="4"/>
  <c r="W690" i="4"/>
  <c r="W689" i="4"/>
  <c r="W688" i="4"/>
  <c r="W687" i="4"/>
  <c r="W686" i="4"/>
  <c r="W685" i="4"/>
  <c r="W684" i="4"/>
  <c r="W683" i="4"/>
  <c r="W682" i="4"/>
  <c r="W681" i="4"/>
  <c r="W680" i="4"/>
  <c r="W679" i="4"/>
  <c r="W678" i="4"/>
  <c r="W677" i="4"/>
  <c r="W676" i="4"/>
  <c r="W675" i="4"/>
  <c r="W674" i="4"/>
  <c r="W673" i="4"/>
  <c r="W672" i="4"/>
  <c r="W671" i="4"/>
  <c r="W670" i="4"/>
  <c r="W669" i="4"/>
  <c r="W668" i="4"/>
  <c r="W667" i="4"/>
  <c r="W666" i="4"/>
  <c r="W665" i="4"/>
  <c r="W664" i="4"/>
  <c r="W663" i="4"/>
  <c r="W662" i="4"/>
  <c r="W661" i="4"/>
  <c r="W660" i="4"/>
  <c r="W659" i="4"/>
  <c r="W658" i="4"/>
  <c r="W657" i="4"/>
  <c r="W656" i="4"/>
  <c r="W655" i="4"/>
  <c r="W654" i="4"/>
  <c r="W653" i="4"/>
  <c r="W652" i="4"/>
  <c r="W651" i="4"/>
  <c r="W650" i="4"/>
  <c r="W649" i="4"/>
  <c r="W648" i="4"/>
  <c r="W647" i="4"/>
  <c r="W646" i="4"/>
  <c r="W645" i="4"/>
  <c r="W644" i="4"/>
  <c r="W643" i="4"/>
  <c r="W642" i="4"/>
  <c r="W641" i="4"/>
  <c r="W640" i="4"/>
  <c r="W639" i="4"/>
  <c r="W638" i="4"/>
  <c r="W637" i="4"/>
  <c r="W636" i="4"/>
  <c r="W635" i="4"/>
  <c r="W634" i="4"/>
  <c r="W633" i="4"/>
  <c r="W632" i="4"/>
  <c r="W631" i="4"/>
  <c r="W630" i="4"/>
  <c r="W629" i="4"/>
  <c r="W628" i="4"/>
  <c r="W627" i="4"/>
  <c r="W626" i="4"/>
  <c r="W625" i="4"/>
  <c r="W624" i="4"/>
  <c r="W623" i="4"/>
  <c r="W622" i="4"/>
  <c r="W621" i="4"/>
  <c r="W620" i="4"/>
  <c r="W619" i="4"/>
  <c r="W618" i="4"/>
  <c r="W617" i="4"/>
  <c r="W616" i="4"/>
  <c r="W615" i="4"/>
  <c r="W614" i="4"/>
  <c r="W613" i="4"/>
  <c r="W612" i="4"/>
  <c r="W611" i="4"/>
  <c r="W610" i="4"/>
  <c r="W609" i="4"/>
  <c r="W608" i="4"/>
  <c r="W607" i="4"/>
  <c r="W606" i="4"/>
  <c r="W605" i="4"/>
  <c r="W604" i="4"/>
  <c r="W603" i="4"/>
  <c r="W602" i="4"/>
  <c r="W601" i="4"/>
  <c r="W600" i="4"/>
  <c r="W599" i="4"/>
  <c r="W598" i="4"/>
  <c r="W597" i="4"/>
  <c r="W596" i="4"/>
  <c r="W595" i="4"/>
  <c r="W594" i="4"/>
  <c r="W593" i="4"/>
  <c r="W592" i="4"/>
  <c r="W591" i="4"/>
  <c r="W590" i="4"/>
  <c r="W589" i="4"/>
  <c r="W588" i="4"/>
  <c r="W587" i="4"/>
  <c r="W586" i="4"/>
  <c r="W585" i="4"/>
  <c r="W584" i="4"/>
  <c r="W583" i="4"/>
  <c r="W582" i="4"/>
  <c r="W581" i="4"/>
  <c r="W580" i="4"/>
  <c r="W579" i="4"/>
  <c r="W578" i="4"/>
  <c r="W577" i="4"/>
  <c r="W576" i="4"/>
  <c r="W575" i="4"/>
  <c r="W574" i="4"/>
  <c r="W573" i="4"/>
  <c r="W572" i="4"/>
  <c r="W571" i="4"/>
  <c r="W570" i="4"/>
  <c r="W569" i="4"/>
  <c r="W568" i="4"/>
  <c r="W567" i="4"/>
  <c r="W566" i="4"/>
  <c r="W565" i="4"/>
  <c r="W564" i="4"/>
  <c r="W563" i="4"/>
  <c r="W562" i="4"/>
  <c r="W561" i="4"/>
  <c r="W560" i="4"/>
  <c r="W559" i="4"/>
  <c r="W558" i="4"/>
  <c r="W557" i="4"/>
  <c r="W556" i="4"/>
  <c r="W555" i="4"/>
  <c r="W554" i="4"/>
  <c r="W553" i="4"/>
  <c r="W552" i="4"/>
  <c r="W551" i="4"/>
  <c r="W550" i="4"/>
  <c r="W549" i="4"/>
  <c r="W548" i="4"/>
  <c r="W547" i="4"/>
  <c r="W546" i="4"/>
  <c r="W545" i="4"/>
  <c r="W544" i="4"/>
  <c r="W543" i="4"/>
  <c r="W542" i="4"/>
  <c r="W541" i="4"/>
  <c r="W540" i="4"/>
  <c r="W539" i="4"/>
  <c r="W538" i="4"/>
  <c r="W537" i="4"/>
  <c r="W536" i="4"/>
  <c r="W535" i="4"/>
  <c r="W534" i="4"/>
  <c r="W533" i="4"/>
  <c r="W532" i="4"/>
  <c r="W531" i="4"/>
  <c r="W530" i="4"/>
  <c r="W529" i="4"/>
  <c r="W528" i="4"/>
  <c r="W527" i="4"/>
  <c r="W526" i="4"/>
  <c r="W525" i="4"/>
  <c r="W524" i="4"/>
  <c r="W523" i="4"/>
  <c r="W522" i="4"/>
  <c r="W521" i="4"/>
  <c r="W520" i="4"/>
  <c r="W519" i="4"/>
  <c r="W518" i="4"/>
  <c r="W517" i="4"/>
  <c r="W516" i="4"/>
  <c r="W515" i="4"/>
  <c r="W514" i="4"/>
  <c r="W513" i="4"/>
  <c r="W512" i="4"/>
  <c r="W511" i="4"/>
  <c r="W510" i="4"/>
  <c r="W509" i="4"/>
  <c r="W508" i="4"/>
  <c r="W507" i="4"/>
  <c r="W506" i="4"/>
  <c r="W505" i="4"/>
  <c r="W504" i="4"/>
  <c r="W503" i="4"/>
  <c r="W502" i="4"/>
  <c r="W501" i="4"/>
  <c r="W500" i="4"/>
  <c r="W499" i="4"/>
  <c r="W498" i="4"/>
  <c r="W497" i="4"/>
  <c r="W496" i="4"/>
  <c r="W495" i="4"/>
  <c r="W494" i="4"/>
  <c r="W493" i="4"/>
  <c r="W492" i="4"/>
  <c r="W491" i="4"/>
  <c r="W490" i="4"/>
  <c r="W489" i="4"/>
  <c r="W488" i="4"/>
  <c r="W487" i="4"/>
  <c r="W486" i="4"/>
  <c r="W485" i="4"/>
  <c r="W484" i="4"/>
  <c r="W483" i="4"/>
  <c r="W482" i="4"/>
  <c r="W481" i="4"/>
  <c r="W480" i="4"/>
  <c r="W479" i="4"/>
  <c r="W478" i="4"/>
  <c r="W477" i="4"/>
  <c r="W476" i="4"/>
  <c r="W475" i="4"/>
  <c r="W474" i="4"/>
  <c r="W473" i="4"/>
  <c r="W472" i="4"/>
  <c r="W471" i="4"/>
  <c r="W470" i="4"/>
  <c r="W469" i="4"/>
  <c r="W468" i="4"/>
  <c r="W467" i="4"/>
  <c r="W466" i="4"/>
  <c r="W465" i="4"/>
  <c r="W464" i="4"/>
  <c r="W463" i="4"/>
  <c r="W462" i="4"/>
  <c r="W461" i="4"/>
  <c r="W460" i="4"/>
  <c r="W459" i="4"/>
  <c r="W458" i="4"/>
  <c r="W457" i="4"/>
  <c r="W456" i="4"/>
  <c r="W455" i="4"/>
  <c r="W454" i="4"/>
  <c r="W453" i="4"/>
  <c r="W452" i="4"/>
  <c r="W451" i="4"/>
  <c r="W450" i="4"/>
  <c r="W449" i="4"/>
  <c r="W448" i="4"/>
  <c r="W447" i="4"/>
  <c r="W446" i="4"/>
  <c r="W445" i="4"/>
  <c r="W444" i="4"/>
  <c r="W443" i="4"/>
  <c r="W442" i="4"/>
  <c r="W441" i="4"/>
  <c r="W440" i="4"/>
  <c r="W439" i="4"/>
  <c r="W438" i="4"/>
  <c r="W437" i="4"/>
  <c r="W436" i="4"/>
  <c r="W435" i="4"/>
  <c r="W434" i="4"/>
  <c r="W433" i="4"/>
  <c r="W432" i="4"/>
  <c r="W431" i="4"/>
  <c r="W430" i="4"/>
  <c r="W429" i="4"/>
  <c r="W428" i="4"/>
  <c r="W427" i="4"/>
  <c r="W426" i="4"/>
  <c r="W425" i="4"/>
  <c r="W424" i="4"/>
  <c r="W423" i="4"/>
  <c r="W422" i="4"/>
  <c r="W421" i="4"/>
  <c r="W420" i="4"/>
  <c r="W419" i="4"/>
  <c r="W418" i="4"/>
  <c r="W417" i="4"/>
  <c r="W416" i="4"/>
  <c r="W415" i="4"/>
  <c r="W414" i="4"/>
  <c r="W413" i="4"/>
  <c r="W412" i="4"/>
  <c r="W411" i="4"/>
  <c r="W410" i="4"/>
  <c r="W409" i="4"/>
  <c r="W408" i="4"/>
  <c r="W407" i="4"/>
  <c r="W406" i="4"/>
  <c r="W405" i="4"/>
  <c r="W404" i="4"/>
  <c r="W403" i="4"/>
  <c r="W402" i="4"/>
  <c r="W401" i="4"/>
  <c r="W400" i="4"/>
  <c r="W399" i="4"/>
  <c r="W398" i="4"/>
  <c r="W397" i="4"/>
  <c r="W396" i="4"/>
  <c r="W395" i="4"/>
  <c r="W394" i="4"/>
  <c r="W393" i="4"/>
  <c r="W392" i="4"/>
  <c r="W391" i="4"/>
  <c r="W390" i="4"/>
  <c r="W389" i="4"/>
  <c r="W388" i="4"/>
  <c r="W387" i="4"/>
  <c r="W386" i="4"/>
  <c r="W385" i="4"/>
  <c r="W384" i="4"/>
  <c r="W383" i="4"/>
  <c r="W382" i="4"/>
  <c r="W381" i="4"/>
  <c r="W380" i="4"/>
  <c r="W379" i="4"/>
  <c r="W378" i="4"/>
  <c r="W377" i="4"/>
  <c r="W376" i="4"/>
  <c r="W375" i="4"/>
  <c r="W374" i="4"/>
  <c r="W373" i="4"/>
  <c r="W372" i="4"/>
  <c r="W371" i="4"/>
  <c r="W370" i="4"/>
  <c r="W369" i="4"/>
  <c r="W368" i="4"/>
  <c r="W367" i="4"/>
  <c r="W366" i="4"/>
  <c r="W365" i="4"/>
  <c r="W364" i="4"/>
  <c r="W363" i="4"/>
  <c r="W362" i="4"/>
  <c r="W361" i="4"/>
  <c r="W360" i="4"/>
  <c r="W359" i="4"/>
  <c r="W358" i="4"/>
  <c r="W357" i="4"/>
  <c r="W356" i="4"/>
  <c r="W355" i="4"/>
  <c r="W354" i="4"/>
  <c r="W353" i="4"/>
  <c r="W352" i="4"/>
  <c r="W351" i="4"/>
  <c r="W350" i="4"/>
  <c r="W349" i="4"/>
  <c r="W348" i="4"/>
  <c r="W347" i="4"/>
  <c r="W346" i="4"/>
  <c r="W345" i="4"/>
  <c r="W344" i="4"/>
  <c r="W343" i="4"/>
  <c r="W342" i="4"/>
  <c r="W341" i="4"/>
  <c r="W340" i="4"/>
  <c r="W339" i="4"/>
  <c r="W338" i="4"/>
  <c r="W337" i="4"/>
  <c r="W336" i="4"/>
  <c r="W335" i="4"/>
  <c r="W334" i="4"/>
  <c r="W333" i="4"/>
  <c r="W332" i="4"/>
  <c r="W331" i="4"/>
  <c r="W330" i="4"/>
  <c r="W329" i="4"/>
  <c r="W328" i="4"/>
  <c r="W327" i="4"/>
  <c r="W326" i="4"/>
  <c r="W325" i="4"/>
  <c r="W324" i="4"/>
  <c r="W323" i="4"/>
  <c r="W322" i="4"/>
  <c r="W321" i="4"/>
  <c r="W320" i="4"/>
  <c r="W319" i="4"/>
  <c r="W318" i="4"/>
  <c r="W317" i="4"/>
  <c r="W316" i="4"/>
  <c r="W315" i="4"/>
  <c r="W314" i="4"/>
  <c r="W313" i="4"/>
  <c r="W312" i="4"/>
  <c r="W311" i="4"/>
  <c r="W310" i="4"/>
  <c r="W309" i="4"/>
  <c r="W308" i="4"/>
  <c r="W307" i="4"/>
  <c r="W306" i="4"/>
  <c r="W305" i="4"/>
  <c r="W304" i="4"/>
  <c r="W303" i="4"/>
  <c r="W302" i="4"/>
  <c r="W301" i="4"/>
  <c r="W300" i="4"/>
  <c r="W299" i="4"/>
  <c r="W298" i="4"/>
  <c r="W297" i="4"/>
  <c r="W296" i="4"/>
  <c r="W295" i="4"/>
  <c r="W294" i="4"/>
  <c r="W293" i="4"/>
  <c r="W292" i="4"/>
  <c r="W291" i="4"/>
  <c r="W290" i="4"/>
  <c r="W289" i="4"/>
  <c r="W288" i="4"/>
  <c r="W287" i="4"/>
  <c r="W286" i="4"/>
  <c r="W285" i="4"/>
  <c r="W284" i="4"/>
  <c r="W283" i="4"/>
  <c r="W282" i="4"/>
  <c r="W281" i="4"/>
  <c r="W280" i="4"/>
  <c r="W279" i="4"/>
  <c r="W278" i="4"/>
  <c r="W277" i="4"/>
  <c r="W276" i="4"/>
  <c r="W275" i="4"/>
  <c r="W274" i="4"/>
  <c r="W273" i="4"/>
  <c r="W272" i="4"/>
  <c r="W271" i="4"/>
  <c r="W270" i="4"/>
  <c r="W269" i="4"/>
  <c r="W268" i="4"/>
  <c r="W267" i="4"/>
  <c r="W266" i="4"/>
  <c r="W265" i="4"/>
  <c r="W264" i="4"/>
  <c r="W263" i="4"/>
  <c r="W262" i="4"/>
  <c r="W261" i="4"/>
  <c r="W260" i="4"/>
  <c r="W259" i="4"/>
  <c r="W258" i="4"/>
  <c r="W257" i="4"/>
  <c r="W256" i="4"/>
  <c r="W255" i="4"/>
  <c r="W254" i="4"/>
  <c r="W253" i="4"/>
  <c r="W252" i="4"/>
  <c r="W251" i="4"/>
  <c r="W250" i="4"/>
  <c r="W249" i="4"/>
  <c r="W248" i="4"/>
  <c r="W247" i="4"/>
  <c r="W246" i="4"/>
  <c r="W245" i="4"/>
  <c r="W244" i="4"/>
  <c r="W243" i="4"/>
  <c r="W242" i="4"/>
  <c r="W241" i="4"/>
  <c r="W240" i="4"/>
  <c r="W239" i="4"/>
  <c r="W238" i="4"/>
  <c r="W237" i="4"/>
  <c r="W235" i="4"/>
  <c r="W234" i="4"/>
  <c r="W233" i="4"/>
  <c r="W232" i="4"/>
  <c r="W231" i="4"/>
  <c r="W230" i="4"/>
  <c r="W229" i="4"/>
  <c r="W228" i="4"/>
  <c r="W227" i="4"/>
  <c r="W226" i="4"/>
  <c r="W225" i="4"/>
  <c r="M225" i="4"/>
  <c r="W224" i="4"/>
  <c r="M224" i="4"/>
  <c r="W223" i="4"/>
  <c r="M223" i="4"/>
  <c r="W222" i="4"/>
  <c r="M222" i="4"/>
  <c r="W221" i="4"/>
  <c r="M221" i="4"/>
  <c r="W220" i="4"/>
  <c r="M220" i="4"/>
  <c r="W219" i="4"/>
  <c r="L219" i="4"/>
  <c r="M219" i="4" s="1"/>
  <c r="W218" i="4"/>
  <c r="M218" i="4"/>
  <c r="W217" i="4"/>
  <c r="M217" i="4"/>
  <c r="W216" i="4"/>
  <c r="M216" i="4"/>
  <c r="W215" i="4"/>
  <c r="W214" i="4"/>
  <c r="W213" i="4"/>
  <c r="W212" i="4"/>
  <c r="W211" i="4"/>
  <c r="W210" i="4"/>
  <c r="M210" i="4"/>
  <c r="W209" i="4"/>
  <c r="M209" i="4"/>
  <c r="W208" i="4"/>
  <c r="M208" i="4"/>
  <c r="W207" i="4"/>
  <c r="M207" i="4"/>
  <c r="W206" i="4"/>
  <c r="M206" i="4"/>
  <c r="W205" i="4"/>
  <c r="W204" i="4"/>
  <c r="M204" i="4"/>
  <c r="W203" i="4"/>
  <c r="M203" i="4"/>
  <c r="W202" i="4"/>
  <c r="M202" i="4"/>
  <c r="W201" i="4"/>
  <c r="M201" i="4"/>
  <c r="W200" i="4"/>
  <c r="M200" i="4"/>
  <c r="W199" i="4"/>
  <c r="M199" i="4"/>
  <c r="W198" i="4"/>
  <c r="M198" i="4"/>
  <c r="W197" i="4"/>
  <c r="M197" i="4"/>
  <c r="W196" i="4"/>
  <c r="M196" i="4"/>
  <c r="W195" i="4"/>
  <c r="M195" i="4"/>
  <c r="W194" i="4"/>
  <c r="M194" i="4"/>
  <c r="W193" i="4"/>
  <c r="M193" i="4"/>
  <c r="W192" i="4"/>
  <c r="M192" i="4"/>
  <c r="W191" i="4"/>
  <c r="M191" i="4"/>
  <c r="W190" i="4"/>
  <c r="M190" i="4"/>
  <c r="W189" i="4"/>
  <c r="M189" i="4"/>
  <c r="W188" i="4"/>
  <c r="M188" i="4"/>
  <c r="W187" i="4"/>
  <c r="M187" i="4"/>
  <c r="W186" i="4"/>
  <c r="M186" i="4"/>
  <c r="W185" i="4"/>
  <c r="M185" i="4"/>
  <c r="W184" i="4"/>
  <c r="M184" i="4"/>
  <c r="W183" i="4"/>
  <c r="W182" i="4"/>
  <c r="M182" i="4"/>
  <c r="W181" i="4"/>
  <c r="W180" i="4"/>
  <c r="M180" i="4"/>
  <c r="W179" i="4"/>
  <c r="M179" i="4"/>
  <c r="W178" i="4"/>
  <c r="M178" i="4"/>
  <c r="W177" i="4"/>
  <c r="M177" i="4"/>
  <c r="W176" i="4"/>
  <c r="W175" i="4"/>
  <c r="W174" i="4"/>
  <c r="M174" i="4"/>
  <c r="W173" i="4"/>
  <c r="M173" i="4"/>
  <c r="W172" i="4"/>
  <c r="M172" i="4"/>
  <c r="W171" i="4"/>
  <c r="M171" i="4"/>
  <c r="W170" i="4"/>
  <c r="M170" i="4"/>
  <c r="W169" i="4"/>
  <c r="M169" i="4"/>
  <c r="W168" i="4"/>
  <c r="M168" i="4"/>
  <c r="W167" i="4"/>
  <c r="M167" i="4"/>
  <c r="W166" i="4"/>
  <c r="M166" i="4"/>
  <c r="W165" i="4"/>
  <c r="M165" i="4"/>
  <c r="W164" i="4"/>
  <c r="M164" i="4"/>
  <c r="W163" i="4"/>
  <c r="M163" i="4"/>
  <c r="W162" i="4"/>
  <c r="M162" i="4"/>
  <c r="W161" i="4"/>
  <c r="M161" i="4"/>
  <c r="W160" i="4"/>
  <c r="M160" i="4"/>
  <c r="W159" i="4"/>
  <c r="M159" i="4"/>
  <c r="W158" i="4"/>
  <c r="W157" i="4"/>
  <c r="W156" i="4"/>
  <c r="W155" i="4"/>
  <c r="W154" i="4"/>
  <c r="W153" i="4"/>
  <c r="W152" i="4"/>
  <c r="W151" i="4"/>
  <c r="W150" i="4"/>
  <c r="W149" i="4"/>
  <c r="M149" i="4"/>
  <c r="W148" i="4"/>
  <c r="W147" i="4"/>
  <c r="W146" i="4"/>
  <c r="W145" i="4"/>
  <c r="W144" i="4"/>
  <c r="W143" i="4"/>
  <c r="W142" i="4"/>
  <c r="W141" i="4"/>
  <c r="W140" i="4"/>
  <c r="W139" i="4"/>
  <c r="M139" i="4"/>
  <c r="W138" i="4"/>
  <c r="W137" i="4"/>
  <c r="W136" i="4"/>
  <c r="W135" i="4"/>
  <c r="W134" i="4"/>
  <c r="M134" i="4"/>
  <c r="W133" i="4"/>
  <c r="W132" i="4"/>
  <c r="M132" i="4"/>
  <c r="W131" i="4"/>
  <c r="W130" i="4"/>
  <c r="M130" i="4"/>
  <c r="L130" i="4"/>
  <c r="W129" i="4"/>
  <c r="M129" i="4"/>
  <c r="W128" i="4"/>
  <c r="M128" i="4"/>
  <c r="G128" i="4"/>
  <c r="W127" i="4"/>
  <c r="M127" i="4"/>
  <c r="G127" i="4"/>
  <c r="W126" i="4"/>
  <c r="M126" i="4"/>
  <c r="G126" i="4"/>
  <c r="W125" i="4"/>
  <c r="M125" i="4"/>
  <c r="G125" i="4"/>
  <c r="W124" i="4"/>
  <c r="M124" i="4"/>
  <c r="G124" i="4"/>
  <c r="W123" i="4"/>
  <c r="M123" i="4"/>
  <c r="G123" i="4"/>
  <c r="W122" i="4"/>
  <c r="M122" i="4"/>
  <c r="G122" i="4"/>
  <c r="W121" i="4"/>
  <c r="W120" i="4"/>
  <c r="W119" i="4"/>
  <c r="W118" i="4"/>
  <c r="W117" i="4"/>
  <c r="W116" i="4"/>
  <c r="W115" i="4"/>
  <c r="W114" i="4"/>
  <c r="W113" i="4"/>
  <c r="W112" i="4"/>
  <c r="W111" i="4"/>
  <c r="W110" i="4"/>
  <c r="W109" i="4"/>
  <c r="W108" i="4"/>
  <c r="W107" i="4"/>
  <c r="W106" i="4"/>
  <c r="W105" i="4"/>
  <c r="W104" i="4"/>
  <c r="W103" i="4"/>
  <c r="W102" i="4"/>
  <c r="W101" i="4"/>
  <c r="W100" i="4"/>
  <c r="W99" i="4"/>
  <c r="W98" i="4"/>
  <c r="W97" i="4"/>
  <c r="W96" i="4"/>
  <c r="W95" i="4"/>
  <c r="W94" i="4"/>
  <c r="W93" i="4"/>
  <c r="W92" i="4"/>
  <c r="W91" i="4"/>
  <c r="W90" i="4"/>
  <c r="W89" i="4"/>
  <c r="W88" i="4"/>
  <c r="W87" i="4"/>
  <c r="W86" i="4"/>
  <c r="W85" i="4"/>
  <c r="W84" i="4"/>
  <c r="W83" i="4"/>
  <c r="W82" i="4"/>
  <c r="W81" i="4"/>
  <c r="W80" i="4"/>
  <c r="W79" i="4"/>
  <c r="W78" i="4"/>
  <c r="W77" i="4"/>
  <c r="W76" i="4"/>
  <c r="W75" i="4"/>
  <c r="W74" i="4"/>
  <c r="W73" i="4"/>
  <c r="W72" i="4"/>
  <c r="W71" i="4"/>
  <c r="W70" i="4"/>
  <c r="W69" i="4"/>
  <c r="W68" i="4"/>
  <c r="W67" i="4"/>
  <c r="W66" i="4"/>
  <c r="W65" i="4"/>
  <c r="M65" i="4"/>
  <c r="W64" i="4"/>
  <c r="M64" i="4"/>
  <c r="W63" i="4"/>
  <c r="M63" i="4"/>
  <c r="W62" i="4"/>
  <c r="M62" i="4"/>
  <c r="W61" i="4"/>
  <c r="M61" i="4"/>
  <c r="W60" i="4"/>
  <c r="M60" i="4"/>
  <c r="W59" i="4"/>
  <c r="M59" i="4"/>
  <c r="W58" i="4"/>
  <c r="M58" i="4"/>
  <c r="W57" i="4"/>
  <c r="M57" i="4"/>
  <c r="W56" i="4"/>
  <c r="M56" i="4"/>
  <c r="W55" i="4"/>
  <c r="G55" i="4"/>
  <c r="W54" i="4"/>
  <c r="M54" i="4"/>
  <c r="G54" i="4"/>
  <c r="W53" i="4"/>
  <c r="M53" i="4"/>
  <c r="G53" i="4"/>
  <c r="W52" i="4"/>
  <c r="M52" i="4"/>
  <c r="G52" i="4"/>
  <c r="W51" i="4"/>
  <c r="M51" i="4"/>
  <c r="G51" i="4"/>
  <c r="W50" i="4"/>
  <c r="M50" i="4"/>
  <c r="G50" i="4"/>
  <c r="W49" i="4"/>
  <c r="M49" i="4"/>
  <c r="G49" i="4"/>
  <c r="W48" i="4"/>
  <c r="M48" i="4"/>
  <c r="G48" i="4"/>
  <c r="W47" i="4"/>
  <c r="M47" i="4"/>
  <c r="G47" i="4"/>
  <c r="W46" i="4"/>
  <c r="M46" i="4"/>
  <c r="G46" i="4"/>
  <c r="W45" i="4"/>
  <c r="M45" i="4"/>
  <c r="G45" i="4"/>
  <c r="W44" i="4"/>
  <c r="M44" i="4"/>
  <c r="G44" i="4"/>
  <c r="W43" i="4"/>
  <c r="M43" i="4"/>
  <c r="G43" i="4"/>
  <c r="W42" i="4"/>
  <c r="M42" i="4"/>
  <c r="G42" i="4"/>
  <c r="W41" i="4"/>
  <c r="M41" i="4"/>
  <c r="G41" i="4"/>
  <c r="W40" i="4"/>
  <c r="M40" i="4"/>
  <c r="G40" i="4"/>
  <c r="W39" i="4"/>
  <c r="M39" i="4"/>
  <c r="G39" i="4"/>
  <c r="W38" i="4"/>
  <c r="M38" i="4"/>
  <c r="G38" i="4"/>
  <c r="W37" i="4"/>
  <c r="M37" i="4"/>
  <c r="G37" i="4"/>
  <c r="W36" i="4"/>
  <c r="M36" i="4"/>
  <c r="G36" i="4"/>
  <c r="W35" i="4"/>
  <c r="M35" i="4"/>
  <c r="G35" i="4"/>
  <c r="W34" i="4"/>
  <c r="M34" i="4"/>
  <c r="G34" i="4"/>
  <c r="W33" i="4"/>
  <c r="M33" i="4"/>
  <c r="G33" i="4"/>
  <c r="W32" i="4"/>
  <c r="M32" i="4"/>
  <c r="G32" i="4"/>
  <c r="W31" i="4"/>
  <c r="M31" i="4"/>
  <c r="G31" i="4"/>
  <c r="W30" i="4"/>
  <c r="M30" i="4"/>
  <c r="G30" i="4"/>
  <c r="W29" i="4"/>
  <c r="M29" i="4"/>
  <c r="G29" i="4"/>
  <c r="W28" i="4"/>
  <c r="M28" i="4"/>
  <c r="G28" i="4"/>
  <c r="W27" i="4"/>
  <c r="M27" i="4"/>
  <c r="G27" i="4"/>
  <c r="W26" i="4"/>
  <c r="M26" i="4"/>
  <c r="G26" i="4"/>
  <c r="W25" i="4"/>
  <c r="M25" i="4"/>
  <c r="G25" i="4"/>
  <c r="W24" i="4"/>
  <c r="M24" i="4"/>
  <c r="G24" i="4"/>
  <c r="W23" i="4"/>
  <c r="M23" i="4"/>
  <c r="G23" i="4"/>
  <c r="W22" i="4"/>
  <c r="M22" i="4"/>
  <c r="G22" i="4"/>
  <c r="W21" i="4"/>
  <c r="M21" i="4"/>
  <c r="G21" i="4"/>
  <c r="W20" i="4"/>
  <c r="M20" i="4"/>
  <c r="G20" i="4"/>
  <c r="W19" i="4"/>
  <c r="M19" i="4"/>
  <c r="G19" i="4"/>
  <c r="W18" i="4"/>
  <c r="M18" i="4"/>
  <c r="G18" i="4"/>
  <c r="W17" i="4"/>
  <c r="M17" i="4"/>
  <c r="G17" i="4"/>
  <c r="W16" i="4"/>
  <c r="M16" i="4"/>
  <c r="G16" i="4"/>
  <c r="W15" i="4"/>
  <c r="M15" i="4"/>
  <c r="G15" i="4"/>
  <c r="W14" i="4"/>
  <c r="M14" i="4"/>
  <c r="G14" i="4"/>
  <c r="W13" i="4"/>
  <c r="M13" i="4"/>
  <c r="G13" i="4"/>
  <c r="W12" i="4"/>
  <c r="M12" i="4"/>
  <c r="G12" i="4"/>
  <c r="W11" i="4"/>
  <c r="M11" i="4"/>
  <c r="G11" i="4"/>
  <c r="W10" i="4"/>
  <c r="M10" i="4"/>
  <c r="G10" i="4"/>
  <c r="W9" i="4"/>
  <c r="M9" i="4"/>
  <c r="G9" i="4"/>
  <c r="W8" i="4"/>
  <c r="M8" i="4"/>
  <c r="G8" i="4"/>
  <c r="W7" i="4"/>
  <c r="M7" i="4"/>
  <c r="G7" i="4"/>
  <c r="W6" i="4"/>
  <c r="M6" i="4"/>
  <c r="G6" i="4"/>
  <c r="W5" i="4"/>
  <c r="M5" i="4"/>
  <c r="G5" i="4"/>
  <c r="W4" i="4"/>
  <c r="M4" i="4"/>
  <c r="G4" i="4"/>
  <c r="AH694" i="3"/>
  <c r="AG694" i="3"/>
  <c r="AF694" i="3"/>
  <c r="AD694" i="3"/>
  <c r="AC694" i="3"/>
  <c r="AB694" i="3"/>
  <c r="AH693" i="3"/>
  <c r="AG693" i="3"/>
  <c r="AF693" i="3"/>
  <c r="AD693" i="3"/>
  <c r="AC693" i="3"/>
  <c r="AB693" i="3"/>
  <c r="AG692" i="3"/>
  <c r="AH692" i="3" s="1"/>
  <c r="AF692" i="3"/>
  <c r="AD692" i="3"/>
  <c r="AC692" i="3"/>
  <c r="AB692" i="3"/>
  <c r="AH691" i="3"/>
  <c r="AG691" i="3"/>
  <c r="AF691" i="3"/>
  <c r="AD691" i="3"/>
  <c r="AC691" i="3"/>
  <c r="AB691" i="3"/>
  <c r="AG690" i="3"/>
  <c r="AF690" i="3"/>
  <c r="AD690" i="3"/>
  <c r="AB690" i="3"/>
  <c r="AG689" i="3"/>
  <c r="AF689" i="3"/>
  <c r="AD689" i="3"/>
  <c r="AB689" i="3"/>
  <c r="AG688" i="3"/>
  <c r="AF688" i="3"/>
  <c r="AD688" i="3"/>
  <c r="AB688" i="3"/>
  <c r="AG687" i="3"/>
  <c r="AF687" i="3"/>
  <c r="AD687" i="3"/>
  <c r="AB687" i="3"/>
  <c r="AG686" i="3"/>
  <c r="AF686" i="3"/>
  <c r="AD686" i="3"/>
  <c r="AB686" i="3"/>
  <c r="AG685" i="3"/>
  <c r="AF685" i="3"/>
  <c r="AE685" i="3"/>
  <c r="AD685" i="3"/>
  <c r="AC685" i="3"/>
  <c r="AB685" i="3"/>
  <c r="AG684" i="3"/>
  <c r="AF684" i="3"/>
  <c r="AE684" i="3"/>
  <c r="AD684" i="3"/>
  <c r="AC684" i="3"/>
  <c r="AB684" i="3"/>
  <c r="AG683" i="3"/>
  <c r="AF683" i="3"/>
  <c r="AE683" i="3"/>
  <c r="AD683" i="3"/>
  <c r="AA683" i="3"/>
  <c r="T683" i="3"/>
  <c r="AC683" i="3" s="1"/>
  <c r="AB683" i="3" s="1"/>
  <c r="AG682" i="3"/>
  <c r="AF682" i="3"/>
  <c r="AE682" i="3"/>
  <c r="AD682" i="3"/>
  <c r="AB682" i="3"/>
  <c r="AA682" i="3"/>
  <c r="T682" i="3"/>
  <c r="AC682" i="3" s="1"/>
  <c r="AG681" i="3"/>
  <c r="AF681" i="3"/>
  <c r="AE681" i="3"/>
  <c r="AD681" i="3"/>
  <c r="AB681" i="3"/>
  <c r="AA681" i="3"/>
  <c r="AC681" i="3" s="1"/>
  <c r="T681" i="3"/>
  <c r="AG680" i="3"/>
  <c r="AF680" i="3"/>
  <c r="AE680" i="3"/>
  <c r="AD680" i="3"/>
  <c r="AA680" i="3"/>
  <c r="T680" i="3"/>
  <c r="AC680" i="3" s="1"/>
  <c r="AB680" i="3" s="1"/>
  <c r="AG679" i="3"/>
  <c r="AF679" i="3"/>
  <c r="AE679" i="3"/>
  <c r="AD679" i="3"/>
  <c r="AA679" i="3"/>
  <c r="T679" i="3"/>
  <c r="AC679" i="3" s="1"/>
  <c r="AB679" i="3" s="1"/>
  <c r="AG678" i="3"/>
  <c r="AF678" i="3"/>
  <c r="AE678" i="3"/>
  <c r="AD678" i="3"/>
  <c r="AA678" i="3"/>
  <c r="T678" i="3"/>
  <c r="AC678" i="3" s="1"/>
  <c r="AB678" i="3" s="1"/>
  <c r="AG677" i="3"/>
  <c r="AF677" i="3"/>
  <c r="AE677" i="3"/>
  <c r="AD677" i="3"/>
  <c r="AB677" i="3"/>
  <c r="AA677" i="3"/>
  <c r="T677" i="3"/>
  <c r="AC677" i="3" s="1"/>
  <c r="AG676" i="3"/>
  <c r="AF676" i="3"/>
  <c r="AE676" i="3"/>
  <c r="AD676" i="3"/>
  <c r="AA676" i="3"/>
  <c r="T676" i="3"/>
  <c r="AC676" i="3" s="1"/>
  <c r="AB676" i="3" s="1"/>
  <c r="AG675" i="3"/>
  <c r="AF675" i="3"/>
  <c r="AE675" i="3"/>
  <c r="AD675" i="3"/>
  <c r="AB675" i="3"/>
  <c r="AA675" i="3"/>
  <c r="AC675" i="3" s="1"/>
  <c r="T675" i="3"/>
  <c r="AG674" i="3"/>
  <c r="AF674" i="3"/>
  <c r="AE674" i="3"/>
  <c r="AD674" i="3"/>
  <c r="AB674" i="3"/>
  <c r="AA674" i="3"/>
  <c r="T674" i="3"/>
  <c r="AC674" i="3" s="1"/>
  <c r="AG673" i="3"/>
  <c r="AF673" i="3"/>
  <c r="AE673" i="3"/>
  <c r="AD673" i="3"/>
  <c r="AB673" i="3"/>
  <c r="AA673" i="3"/>
  <c r="T673" i="3"/>
  <c r="AC673" i="3" s="1"/>
  <c r="AG672" i="3"/>
  <c r="AF672" i="3"/>
  <c r="AE672" i="3"/>
  <c r="AD672" i="3"/>
  <c r="AA672" i="3"/>
  <c r="T672" i="3"/>
  <c r="AC672" i="3" s="1"/>
  <c r="AB672" i="3" s="1"/>
  <c r="AG671" i="3"/>
  <c r="AF671" i="3"/>
  <c r="AE671" i="3"/>
  <c r="AD671" i="3"/>
  <c r="AA671" i="3"/>
  <c r="T671" i="3"/>
  <c r="AC671" i="3" s="1"/>
  <c r="AB671" i="3" s="1"/>
  <c r="AH670" i="3"/>
  <c r="AG670" i="3"/>
  <c r="AF670" i="3"/>
  <c r="AE670" i="3"/>
  <c r="AD670" i="3"/>
  <c r="AB670" i="3"/>
  <c r="AA670" i="3"/>
  <c r="AG669" i="3"/>
  <c r="AH669" i="3" s="1"/>
  <c r="AF669" i="3"/>
  <c r="AE669" i="3"/>
  <c r="AD669" i="3"/>
  <c r="AC669" i="3"/>
  <c r="AB669" i="3"/>
  <c r="AA669" i="3"/>
  <c r="AG668" i="3"/>
  <c r="AH668" i="3" s="1"/>
  <c r="AF668" i="3"/>
  <c r="AE668" i="3"/>
  <c r="AD668" i="3"/>
  <c r="AC668" i="3"/>
  <c r="AB668" i="3"/>
  <c r="AA668" i="3"/>
  <c r="AG667" i="3"/>
  <c r="AH667" i="3" s="1"/>
  <c r="AF667" i="3"/>
  <c r="AE667" i="3"/>
  <c r="AD667" i="3"/>
  <c r="AC667" i="3"/>
  <c r="AB667" i="3"/>
  <c r="AA667" i="3"/>
  <c r="AG666" i="3"/>
  <c r="AH666" i="3" s="1"/>
  <c r="AF666" i="3"/>
  <c r="AE666" i="3"/>
  <c r="AD666" i="3"/>
  <c r="AC666" i="3"/>
  <c r="AB666" i="3"/>
  <c r="AA666" i="3"/>
  <c r="AG665" i="3"/>
  <c r="AH665" i="3" s="1"/>
  <c r="AF665" i="3"/>
  <c r="AE665" i="3"/>
  <c r="AD665" i="3"/>
  <c r="AC665" i="3"/>
  <c r="AB665" i="3"/>
  <c r="AA665" i="3"/>
  <c r="AG664" i="3"/>
  <c r="AF664" i="3"/>
  <c r="AE664" i="3"/>
  <c r="AD664" i="3"/>
  <c r="AA664" i="3"/>
  <c r="T664" i="3"/>
  <c r="AC664" i="3" s="1"/>
  <c r="AB664" i="3" s="1"/>
  <c r="AG663" i="3"/>
  <c r="AH663" i="3" s="1"/>
  <c r="AF663" i="3"/>
  <c r="AE663" i="3"/>
  <c r="AD663" i="3"/>
  <c r="AC663" i="3"/>
  <c r="AB663" i="3"/>
  <c r="AA663" i="3"/>
  <c r="AG662" i="3"/>
  <c r="AH662" i="3" s="1"/>
  <c r="AF662" i="3"/>
  <c r="AE662" i="3"/>
  <c r="AD662" i="3"/>
  <c r="AC662" i="3"/>
  <c r="AB662" i="3"/>
  <c r="AA662" i="3"/>
  <c r="T662" i="3"/>
  <c r="AG661" i="3"/>
  <c r="AH661" i="3" s="1"/>
  <c r="AF661" i="3"/>
  <c r="AE661" i="3"/>
  <c r="AD661" i="3"/>
  <c r="AC661" i="3"/>
  <c r="AB661" i="3" s="1"/>
  <c r="AA661" i="3"/>
  <c r="T661" i="3"/>
  <c r="AG660" i="3"/>
  <c r="AH660" i="3" s="1"/>
  <c r="AF660" i="3"/>
  <c r="AE660" i="3"/>
  <c r="AD660" i="3"/>
  <c r="AB660" i="3"/>
  <c r="AA660" i="3"/>
  <c r="T660" i="3"/>
  <c r="AC660" i="3" s="1"/>
  <c r="AG659" i="3"/>
  <c r="AF659" i="3"/>
  <c r="AE659" i="3"/>
  <c r="AD659" i="3"/>
  <c r="AC659" i="3"/>
  <c r="AH659" i="3" s="1"/>
  <c r="AB659" i="3"/>
  <c r="AA659" i="3"/>
  <c r="T659" i="3"/>
  <c r="AG658" i="3"/>
  <c r="AF658" i="3"/>
  <c r="AE658" i="3"/>
  <c r="AD658" i="3"/>
  <c r="AC658" i="3"/>
  <c r="AB658" i="3"/>
  <c r="AA658" i="3"/>
  <c r="T658" i="3"/>
  <c r="AG657" i="3"/>
  <c r="AH657" i="3" s="1"/>
  <c r="AF657" i="3"/>
  <c r="AE657" i="3"/>
  <c r="AD657" i="3"/>
  <c r="AC657" i="3"/>
  <c r="AB657" i="3" s="1"/>
  <c r="AA657" i="3"/>
  <c r="T657" i="3"/>
  <c r="AG656" i="3"/>
  <c r="AF656" i="3"/>
  <c r="AE656" i="3"/>
  <c r="AD656" i="3"/>
  <c r="AA656" i="3"/>
  <c r="T656" i="3"/>
  <c r="AC656" i="3" s="1"/>
  <c r="AG655" i="3"/>
  <c r="AH655" i="3" s="1"/>
  <c r="AF655" i="3"/>
  <c r="AE655" i="3"/>
  <c r="AD655" i="3"/>
  <c r="AA655" i="3"/>
  <c r="T655" i="3"/>
  <c r="AB655" i="3" s="1"/>
  <c r="AG654" i="3"/>
  <c r="AH654" i="3" s="1"/>
  <c r="AF654" i="3"/>
  <c r="AE654" i="3"/>
  <c r="AD654" i="3"/>
  <c r="AA654" i="3"/>
  <c r="T654" i="3"/>
  <c r="AB654" i="3" s="1"/>
  <c r="AG653" i="3"/>
  <c r="AH653" i="3" s="1"/>
  <c r="AF653" i="3"/>
  <c r="AE653" i="3"/>
  <c r="AD653" i="3"/>
  <c r="AA653" i="3"/>
  <c r="T653" i="3"/>
  <c r="AC653" i="3" s="1"/>
  <c r="AB653" i="3" s="1"/>
  <c r="AG652" i="3"/>
  <c r="AF652" i="3"/>
  <c r="AE652" i="3"/>
  <c r="AD652" i="3"/>
  <c r="AA652" i="3"/>
  <c r="T652" i="3"/>
  <c r="AC652" i="3" s="1"/>
  <c r="AB652" i="3" s="1"/>
  <c r="AG651" i="3"/>
  <c r="AF651" i="3"/>
  <c r="AE651" i="3"/>
  <c r="AD651" i="3"/>
  <c r="AA651" i="3"/>
  <c r="T651" i="3"/>
  <c r="AC651" i="3" s="1"/>
  <c r="AH650" i="3"/>
  <c r="AG650" i="3"/>
  <c r="AF650" i="3"/>
  <c r="AE650" i="3"/>
  <c r="AD650" i="3"/>
  <c r="AA650" i="3"/>
  <c r="T650" i="3"/>
  <c r="AC650" i="3" s="1"/>
  <c r="AB650" i="3" s="1"/>
  <c r="AG649" i="3"/>
  <c r="AF649" i="3"/>
  <c r="AE649" i="3"/>
  <c r="AD649" i="3"/>
  <c r="AA649" i="3"/>
  <c r="T649" i="3"/>
  <c r="AC649" i="3" s="1"/>
  <c r="AG648" i="3"/>
  <c r="AF648" i="3"/>
  <c r="AE648" i="3"/>
  <c r="AD648" i="3"/>
  <c r="AC648" i="3"/>
  <c r="AB648" i="3"/>
  <c r="AA648" i="3"/>
  <c r="T648" i="3"/>
  <c r="AG647" i="3"/>
  <c r="AH647" i="3" s="1"/>
  <c r="AF647" i="3"/>
  <c r="AE647" i="3"/>
  <c r="AD647" i="3"/>
  <c r="AC647" i="3"/>
  <c r="AB647" i="3"/>
  <c r="AA647" i="3"/>
  <c r="T647" i="3"/>
  <c r="AG646" i="3"/>
  <c r="AF646" i="3"/>
  <c r="AE646" i="3"/>
  <c r="AD646" i="3"/>
  <c r="AC646" i="3"/>
  <c r="AB646" i="3" s="1"/>
  <c r="AA646" i="3"/>
  <c r="T646" i="3"/>
  <c r="AG645" i="3"/>
  <c r="AH645" i="3" s="1"/>
  <c r="AF645" i="3"/>
  <c r="AE645" i="3"/>
  <c r="AD645" i="3"/>
  <c r="AA645" i="3"/>
  <c r="T645" i="3"/>
  <c r="AB645" i="3" s="1"/>
  <c r="AG644" i="3"/>
  <c r="AH644" i="3" s="1"/>
  <c r="AF644" i="3"/>
  <c r="AE644" i="3"/>
  <c r="AD644" i="3"/>
  <c r="AA644" i="3"/>
  <c r="T644" i="3"/>
  <c r="AC644" i="3" s="1"/>
  <c r="AB644" i="3" s="1"/>
  <c r="AG643" i="3"/>
  <c r="AH643" i="3" s="1"/>
  <c r="AF643" i="3"/>
  <c r="AE643" i="3"/>
  <c r="AD643" i="3"/>
  <c r="AB643" i="3"/>
  <c r="AA643" i="3"/>
  <c r="T643" i="3"/>
  <c r="AG642" i="3"/>
  <c r="AH642" i="3" s="1"/>
  <c r="AF642" i="3"/>
  <c r="AE642" i="3"/>
  <c r="AD642" i="3"/>
  <c r="AA642" i="3"/>
  <c r="T642" i="3"/>
  <c r="AC642" i="3" s="1"/>
  <c r="AB642" i="3" s="1"/>
  <c r="AH641" i="3"/>
  <c r="AG641" i="3"/>
  <c r="AF641" i="3"/>
  <c r="AE641" i="3"/>
  <c r="AD641" i="3"/>
  <c r="AC641" i="3"/>
  <c r="AB641" i="3" s="1"/>
  <c r="AA641" i="3"/>
  <c r="AG640" i="3"/>
  <c r="AH640" i="3" s="1"/>
  <c r="AF640" i="3"/>
  <c r="AE640" i="3"/>
  <c r="AD640" i="3"/>
  <c r="AC640" i="3"/>
  <c r="AB640" i="3" s="1"/>
  <c r="AA640" i="3"/>
  <c r="AG639" i="3"/>
  <c r="AH639" i="3" s="1"/>
  <c r="AF639" i="3"/>
  <c r="AE639" i="3"/>
  <c r="AD639" i="3"/>
  <c r="AC639" i="3"/>
  <c r="AB639" i="3" s="1"/>
  <c r="AA639" i="3"/>
  <c r="AG638" i="3"/>
  <c r="AH638" i="3" s="1"/>
  <c r="AF638" i="3"/>
  <c r="AE638" i="3"/>
  <c r="AD638" i="3"/>
  <c r="AC638" i="3"/>
  <c r="AB638" i="3" s="1"/>
  <c r="AA638" i="3"/>
  <c r="AH637" i="3"/>
  <c r="AG637" i="3"/>
  <c r="AF637" i="3"/>
  <c r="AE637" i="3"/>
  <c r="AD637" i="3"/>
  <c r="AC637" i="3"/>
  <c r="AB637" i="3" s="1"/>
  <c r="AA637" i="3"/>
  <c r="AG636" i="3"/>
  <c r="AH636" i="3" s="1"/>
  <c r="AF636" i="3"/>
  <c r="AE636" i="3"/>
  <c r="AD636" i="3"/>
  <c r="AC636" i="3"/>
  <c r="AB636" i="3" s="1"/>
  <c r="AA636" i="3"/>
  <c r="AG635" i="3"/>
  <c r="AF635" i="3"/>
  <c r="AE635" i="3"/>
  <c r="AD635" i="3"/>
  <c r="AC635" i="3"/>
  <c r="AB635" i="3" s="1"/>
  <c r="AA635" i="3"/>
  <c r="AG634" i="3"/>
  <c r="AH634" i="3" s="1"/>
  <c r="AF634" i="3"/>
  <c r="AE634" i="3"/>
  <c r="AD634" i="3"/>
  <c r="AC634" i="3"/>
  <c r="AB634" i="3" s="1"/>
  <c r="AA634" i="3"/>
  <c r="AH633" i="3"/>
  <c r="AG633" i="3"/>
  <c r="AF633" i="3"/>
  <c r="AE633" i="3"/>
  <c r="AD633" i="3"/>
  <c r="AC633" i="3"/>
  <c r="AB633" i="3" s="1"/>
  <c r="AA633" i="3"/>
  <c r="AG632" i="3"/>
  <c r="AH632" i="3" s="1"/>
  <c r="AF632" i="3"/>
  <c r="AE632" i="3"/>
  <c r="AD632" i="3"/>
  <c r="AC632" i="3"/>
  <c r="AB632" i="3" s="1"/>
  <c r="AA632" i="3"/>
  <c r="AG631" i="3"/>
  <c r="AH631" i="3" s="1"/>
  <c r="AF631" i="3"/>
  <c r="AE631" i="3"/>
  <c r="AD631" i="3"/>
  <c r="AC631" i="3"/>
  <c r="AB631" i="3" s="1"/>
  <c r="AA631" i="3"/>
  <c r="AG630" i="3"/>
  <c r="AH630" i="3" s="1"/>
  <c r="AF630" i="3"/>
  <c r="AE630" i="3"/>
  <c r="AD630" i="3"/>
  <c r="AC630" i="3"/>
  <c r="AB630" i="3" s="1"/>
  <c r="AA630" i="3"/>
  <c r="AH629" i="3"/>
  <c r="AG629" i="3"/>
  <c r="AF629" i="3"/>
  <c r="AE629" i="3"/>
  <c r="AD629" i="3"/>
  <c r="AC629" i="3"/>
  <c r="AB629" i="3" s="1"/>
  <c r="AA629" i="3"/>
  <c r="AG628" i="3"/>
  <c r="AH628" i="3" s="1"/>
  <c r="AF628" i="3"/>
  <c r="AE628" i="3"/>
  <c r="AD628" i="3"/>
  <c r="AC628" i="3"/>
  <c r="AB628" i="3" s="1"/>
  <c r="AA628" i="3"/>
  <c r="AG627" i="3"/>
  <c r="AF627" i="3"/>
  <c r="AE627" i="3"/>
  <c r="AD627" i="3"/>
  <c r="AC627" i="3"/>
  <c r="AB627" i="3" s="1"/>
  <c r="AA627" i="3"/>
  <c r="AG626" i="3"/>
  <c r="AH626" i="3" s="1"/>
  <c r="AF626" i="3"/>
  <c r="AE626" i="3"/>
  <c r="AD626" i="3"/>
  <c r="AC626" i="3"/>
  <c r="AB626" i="3" s="1"/>
  <c r="AA626" i="3"/>
  <c r="AH625" i="3"/>
  <c r="AG625" i="3"/>
  <c r="AF625" i="3"/>
  <c r="AE625" i="3"/>
  <c r="AD625" i="3"/>
  <c r="AC625" i="3"/>
  <c r="AB625" i="3" s="1"/>
  <c r="AA625" i="3"/>
  <c r="AG624" i="3"/>
  <c r="AH624" i="3" s="1"/>
  <c r="AF624" i="3"/>
  <c r="AE624" i="3"/>
  <c r="AD624" i="3"/>
  <c r="AC624" i="3"/>
  <c r="AB624" i="3" s="1"/>
  <c r="AA624" i="3"/>
  <c r="AG623" i="3"/>
  <c r="AH623" i="3" s="1"/>
  <c r="AF623" i="3"/>
  <c r="AE623" i="3"/>
  <c r="AD623" i="3"/>
  <c r="AC623" i="3"/>
  <c r="AB623" i="3" s="1"/>
  <c r="AA623" i="3"/>
  <c r="AG622" i="3"/>
  <c r="AH622" i="3" s="1"/>
  <c r="AF622" i="3"/>
  <c r="AE622" i="3"/>
  <c r="AD622" i="3"/>
  <c r="AC622" i="3"/>
  <c r="AB622" i="3" s="1"/>
  <c r="AA622" i="3"/>
  <c r="AH621" i="3"/>
  <c r="AG621" i="3"/>
  <c r="AF621" i="3"/>
  <c r="AE621" i="3"/>
  <c r="AD621" i="3"/>
  <c r="AC621" i="3"/>
  <c r="AB621" i="3" s="1"/>
  <c r="AA621" i="3"/>
  <c r="AG620" i="3"/>
  <c r="AH620" i="3" s="1"/>
  <c r="AF620" i="3"/>
  <c r="AE620" i="3"/>
  <c r="AD620" i="3"/>
  <c r="AC620" i="3"/>
  <c r="AB620" i="3" s="1"/>
  <c r="AA620" i="3"/>
  <c r="AG619" i="3"/>
  <c r="AF619" i="3"/>
  <c r="AE619" i="3"/>
  <c r="AD619" i="3"/>
  <c r="AC619" i="3"/>
  <c r="AB619" i="3" s="1"/>
  <c r="AA619" i="3"/>
  <c r="AG618" i="3"/>
  <c r="AH618" i="3" s="1"/>
  <c r="AF618" i="3"/>
  <c r="AE618" i="3"/>
  <c r="AD618" i="3"/>
  <c r="AC618" i="3"/>
  <c r="AB618" i="3" s="1"/>
  <c r="AA618" i="3"/>
  <c r="AH617" i="3"/>
  <c r="AG617" i="3"/>
  <c r="AF617" i="3"/>
  <c r="AE617" i="3"/>
  <c r="AD617" i="3"/>
  <c r="AC617" i="3"/>
  <c r="AB617" i="3" s="1"/>
  <c r="AA617" i="3"/>
  <c r="AG616" i="3"/>
  <c r="AH616" i="3" s="1"/>
  <c r="AF616" i="3"/>
  <c r="AE616" i="3"/>
  <c r="AD616" i="3"/>
  <c r="AC616" i="3"/>
  <c r="AB616" i="3" s="1"/>
  <c r="AA616" i="3"/>
  <c r="AH615" i="3"/>
  <c r="AG615" i="3"/>
  <c r="AF615" i="3"/>
  <c r="AE615" i="3"/>
  <c r="AD615" i="3"/>
  <c r="AC615" i="3"/>
  <c r="AB615" i="3" s="1"/>
  <c r="AA615" i="3"/>
  <c r="AG614" i="3"/>
  <c r="AH614" i="3" s="1"/>
  <c r="AF614" i="3"/>
  <c r="AE614" i="3"/>
  <c r="AD614" i="3"/>
  <c r="AC614" i="3"/>
  <c r="AB614" i="3" s="1"/>
  <c r="AA614" i="3"/>
  <c r="AH613" i="3"/>
  <c r="AG613" i="3"/>
  <c r="AF613" i="3"/>
  <c r="AE613" i="3"/>
  <c r="AD613" i="3"/>
  <c r="AC613" i="3"/>
  <c r="AB613" i="3" s="1"/>
  <c r="AA613" i="3"/>
  <c r="AG612" i="3"/>
  <c r="AH612" i="3" s="1"/>
  <c r="AF612" i="3"/>
  <c r="AE612" i="3"/>
  <c r="AD612" i="3"/>
  <c r="AC612" i="3"/>
  <c r="AB612" i="3" s="1"/>
  <c r="AA612" i="3"/>
  <c r="AG611" i="3"/>
  <c r="AF611" i="3"/>
  <c r="AE611" i="3"/>
  <c r="AD611" i="3"/>
  <c r="AC611" i="3"/>
  <c r="AB611" i="3" s="1"/>
  <c r="AA611" i="3"/>
  <c r="AG610" i="3"/>
  <c r="AH610" i="3" s="1"/>
  <c r="AF610" i="3"/>
  <c r="AE610" i="3"/>
  <c r="AD610" i="3"/>
  <c r="AC610" i="3"/>
  <c r="AB610" i="3" s="1"/>
  <c r="AA610" i="3"/>
  <c r="AH609" i="3"/>
  <c r="AG609" i="3"/>
  <c r="AF609" i="3"/>
  <c r="AE609" i="3"/>
  <c r="AD609" i="3"/>
  <c r="AC609" i="3"/>
  <c r="AB609" i="3" s="1"/>
  <c r="AA609" i="3"/>
  <c r="AG608" i="3"/>
  <c r="AH608" i="3" s="1"/>
  <c r="AF608" i="3"/>
  <c r="AE608" i="3"/>
  <c r="AD608" i="3"/>
  <c r="AC608" i="3"/>
  <c r="AB608" i="3" s="1"/>
  <c r="AA608" i="3"/>
  <c r="AH607" i="3"/>
  <c r="AG607" i="3"/>
  <c r="AF607" i="3"/>
  <c r="AE607" i="3"/>
  <c r="AD607" i="3"/>
  <c r="AC607" i="3"/>
  <c r="AB607" i="3" s="1"/>
  <c r="AA607" i="3"/>
  <c r="AG606" i="3"/>
  <c r="AH606" i="3" s="1"/>
  <c r="AF606" i="3"/>
  <c r="AE606" i="3"/>
  <c r="AD606" i="3"/>
  <c r="AC606" i="3"/>
  <c r="AB606" i="3" s="1"/>
  <c r="AA606" i="3"/>
  <c r="AH605" i="3"/>
  <c r="AG605" i="3"/>
  <c r="AF605" i="3"/>
  <c r="AE605" i="3"/>
  <c r="AD605" i="3"/>
  <c r="AC605" i="3"/>
  <c r="AB605" i="3" s="1"/>
  <c r="AA605" i="3"/>
  <c r="AG604" i="3"/>
  <c r="AH604" i="3" s="1"/>
  <c r="AF604" i="3"/>
  <c r="AE604" i="3"/>
  <c r="AD604" i="3"/>
  <c r="AC604" i="3"/>
  <c r="AB604" i="3" s="1"/>
  <c r="AA604" i="3"/>
  <c r="AH603" i="3"/>
  <c r="AG603" i="3"/>
  <c r="AF603" i="3"/>
  <c r="AE603" i="3"/>
  <c r="AD603" i="3"/>
  <c r="AC603" i="3"/>
  <c r="AB603" i="3" s="1"/>
  <c r="AA603" i="3"/>
  <c r="AG602" i="3"/>
  <c r="AH602" i="3" s="1"/>
  <c r="AF602" i="3"/>
  <c r="AE602" i="3"/>
  <c r="AD602" i="3"/>
  <c r="AC602" i="3"/>
  <c r="AB602" i="3" s="1"/>
  <c r="AA602" i="3"/>
  <c r="AH601" i="3"/>
  <c r="AG601" i="3"/>
  <c r="AF601" i="3"/>
  <c r="AE601" i="3"/>
  <c r="AD601" i="3"/>
  <c r="AC601" i="3"/>
  <c r="AB601" i="3" s="1"/>
  <c r="AA601" i="3"/>
  <c r="AG600" i="3"/>
  <c r="AH600" i="3" s="1"/>
  <c r="AF600" i="3"/>
  <c r="AE600" i="3"/>
  <c r="AD600" i="3"/>
  <c r="AC600" i="3"/>
  <c r="AB600" i="3" s="1"/>
  <c r="AA600" i="3"/>
  <c r="AH599" i="3"/>
  <c r="AG599" i="3"/>
  <c r="AF599" i="3"/>
  <c r="AE599" i="3"/>
  <c r="AD599" i="3"/>
  <c r="AC599" i="3"/>
  <c r="AB599" i="3" s="1"/>
  <c r="AA599" i="3"/>
  <c r="AG598" i="3"/>
  <c r="AH598" i="3" s="1"/>
  <c r="AF598" i="3"/>
  <c r="AE598" i="3"/>
  <c r="AD598" i="3"/>
  <c r="AC598" i="3"/>
  <c r="AB598" i="3" s="1"/>
  <c r="AA598" i="3"/>
  <c r="AH597" i="3"/>
  <c r="AG597" i="3"/>
  <c r="AF597" i="3"/>
  <c r="AE597" i="3"/>
  <c r="AD597" i="3"/>
  <c r="AC597" i="3"/>
  <c r="AB597" i="3" s="1"/>
  <c r="AA597" i="3"/>
  <c r="AG596" i="3"/>
  <c r="AH596" i="3" s="1"/>
  <c r="AF596" i="3"/>
  <c r="AE596" i="3"/>
  <c r="AD596" i="3"/>
  <c r="AC596" i="3"/>
  <c r="AB596" i="3" s="1"/>
  <c r="AA596" i="3"/>
  <c r="AG595" i="3"/>
  <c r="AF595" i="3"/>
  <c r="AE595" i="3"/>
  <c r="AD595" i="3"/>
  <c r="AC595" i="3"/>
  <c r="AB595" i="3" s="1"/>
  <c r="AA595" i="3"/>
  <c r="AG594" i="3"/>
  <c r="AH594" i="3" s="1"/>
  <c r="AF594" i="3"/>
  <c r="AE594" i="3"/>
  <c r="AD594" i="3"/>
  <c r="AC594" i="3"/>
  <c r="AB594" i="3" s="1"/>
  <c r="AA594" i="3"/>
  <c r="AH593" i="3"/>
  <c r="AG593" i="3"/>
  <c r="AF593" i="3"/>
  <c r="AE593" i="3"/>
  <c r="AD593" i="3"/>
  <c r="AC593" i="3"/>
  <c r="AB593" i="3" s="1"/>
  <c r="AA593" i="3"/>
  <c r="AH592" i="3"/>
  <c r="AG592" i="3"/>
  <c r="AF592" i="3"/>
  <c r="AE592" i="3"/>
  <c r="AD592" i="3"/>
  <c r="AC592" i="3"/>
  <c r="AB592" i="3" s="1"/>
  <c r="AA592" i="3"/>
  <c r="AG591" i="3"/>
  <c r="AH591" i="3" s="1"/>
  <c r="AF591" i="3"/>
  <c r="AE591" i="3"/>
  <c r="AD591" i="3"/>
  <c r="AC591" i="3"/>
  <c r="AB591" i="3" s="1"/>
  <c r="AA591" i="3"/>
  <c r="AG590" i="3"/>
  <c r="AH590" i="3" s="1"/>
  <c r="AF590" i="3"/>
  <c r="AE590" i="3"/>
  <c r="AD590" i="3"/>
  <c r="AC590" i="3"/>
  <c r="AB590" i="3" s="1"/>
  <c r="AA590" i="3"/>
  <c r="AH589" i="3"/>
  <c r="AG589" i="3"/>
  <c r="AF589" i="3"/>
  <c r="AE589" i="3"/>
  <c r="AD589" i="3"/>
  <c r="AC589" i="3"/>
  <c r="AB589" i="3" s="1"/>
  <c r="AA589" i="3"/>
  <c r="AG588" i="3"/>
  <c r="AH588" i="3" s="1"/>
  <c r="AF588" i="3"/>
  <c r="AE588" i="3"/>
  <c r="AD588" i="3"/>
  <c r="AC588" i="3"/>
  <c r="AB588" i="3" s="1"/>
  <c r="AA588" i="3"/>
  <c r="AG587" i="3"/>
  <c r="AF587" i="3"/>
  <c r="AE587" i="3"/>
  <c r="AD587" i="3"/>
  <c r="AC587" i="3"/>
  <c r="AB587" i="3" s="1"/>
  <c r="AA587" i="3"/>
  <c r="AG586" i="3"/>
  <c r="AH586" i="3" s="1"/>
  <c r="AF586" i="3"/>
  <c r="AE586" i="3"/>
  <c r="AD586" i="3"/>
  <c r="AC586" i="3"/>
  <c r="AB586" i="3" s="1"/>
  <c r="AA586" i="3"/>
  <c r="AH585" i="3"/>
  <c r="AG585" i="3"/>
  <c r="AF585" i="3"/>
  <c r="AE585" i="3"/>
  <c r="AD585" i="3"/>
  <c r="AC585" i="3"/>
  <c r="AB585" i="3" s="1"/>
  <c r="AA585" i="3"/>
  <c r="AH584" i="3"/>
  <c r="AG584" i="3"/>
  <c r="AF584" i="3"/>
  <c r="AE584" i="3"/>
  <c r="AD584" i="3"/>
  <c r="AC584" i="3"/>
  <c r="AB584" i="3" s="1"/>
  <c r="AA584" i="3"/>
  <c r="AH583" i="3"/>
  <c r="AG583" i="3"/>
  <c r="AF583" i="3"/>
  <c r="AE583" i="3"/>
  <c r="AD583" i="3"/>
  <c r="AC583" i="3"/>
  <c r="AB583" i="3" s="1"/>
  <c r="AA583" i="3"/>
  <c r="AG582" i="3"/>
  <c r="AH582" i="3" s="1"/>
  <c r="AF582" i="3"/>
  <c r="AE582" i="3"/>
  <c r="AD582" i="3"/>
  <c r="AC582" i="3"/>
  <c r="AB582" i="3" s="1"/>
  <c r="AA582" i="3"/>
  <c r="AH581" i="3"/>
  <c r="AG581" i="3"/>
  <c r="AF581" i="3"/>
  <c r="AE581" i="3"/>
  <c r="AD581" i="3"/>
  <c r="AC581" i="3"/>
  <c r="AB581" i="3" s="1"/>
  <c r="AA581" i="3"/>
  <c r="AG580" i="3"/>
  <c r="AH580" i="3" s="1"/>
  <c r="AF580" i="3"/>
  <c r="AE580" i="3"/>
  <c r="AD580" i="3"/>
  <c r="AC580" i="3"/>
  <c r="AB580" i="3" s="1"/>
  <c r="AA580" i="3"/>
  <c r="AG579" i="3"/>
  <c r="AF579" i="3"/>
  <c r="AE579" i="3"/>
  <c r="AD579" i="3"/>
  <c r="AC579" i="3"/>
  <c r="AB579" i="3" s="1"/>
  <c r="AA579" i="3"/>
  <c r="AG578" i="3"/>
  <c r="AH578" i="3" s="1"/>
  <c r="AF578" i="3"/>
  <c r="AE578" i="3"/>
  <c r="AD578" i="3"/>
  <c r="AC578" i="3"/>
  <c r="AB578" i="3" s="1"/>
  <c r="AA578" i="3"/>
  <c r="AH577" i="3"/>
  <c r="AG577" i="3"/>
  <c r="AF577" i="3"/>
  <c r="AE577" i="3"/>
  <c r="AD577" i="3"/>
  <c r="AC577" i="3"/>
  <c r="AB577" i="3" s="1"/>
  <c r="AA577" i="3"/>
  <c r="AH576" i="3"/>
  <c r="AG576" i="3"/>
  <c r="AF576" i="3"/>
  <c r="AE576" i="3"/>
  <c r="AD576" i="3"/>
  <c r="AC576" i="3"/>
  <c r="AB576" i="3" s="1"/>
  <c r="AA576" i="3"/>
  <c r="AH575" i="3"/>
  <c r="AG575" i="3"/>
  <c r="AF575" i="3"/>
  <c r="AE575" i="3"/>
  <c r="AD575" i="3"/>
  <c r="AC575" i="3"/>
  <c r="AB575" i="3" s="1"/>
  <c r="AA575" i="3"/>
  <c r="AG574" i="3"/>
  <c r="AH574" i="3" s="1"/>
  <c r="AF574" i="3"/>
  <c r="AE574" i="3"/>
  <c r="AD574" i="3"/>
  <c r="AC574" i="3"/>
  <c r="AB574" i="3" s="1"/>
  <c r="AA574" i="3"/>
  <c r="AG573" i="3"/>
  <c r="AF573" i="3"/>
  <c r="AE573" i="3"/>
  <c r="AD573" i="3"/>
  <c r="AC573" i="3"/>
  <c r="AH573" i="3" s="1"/>
  <c r="AB573" i="3"/>
  <c r="AA573" i="3"/>
  <c r="AG572" i="3"/>
  <c r="AF572" i="3"/>
  <c r="AE572" i="3"/>
  <c r="AD572" i="3"/>
  <c r="AC572" i="3"/>
  <c r="AH572" i="3" s="1"/>
  <c r="AB572" i="3"/>
  <c r="AA572" i="3"/>
  <c r="AG571" i="3"/>
  <c r="AF571" i="3"/>
  <c r="AE571" i="3"/>
  <c r="AD571" i="3"/>
  <c r="AC571" i="3"/>
  <c r="AH571" i="3" s="1"/>
  <c r="AB571" i="3"/>
  <c r="AA571" i="3"/>
  <c r="AG570" i="3"/>
  <c r="AF570" i="3"/>
  <c r="AE570" i="3"/>
  <c r="AD570" i="3"/>
  <c r="AC570" i="3"/>
  <c r="AH570" i="3" s="1"/>
  <c r="AB570" i="3"/>
  <c r="AA570" i="3"/>
  <c r="AG569" i="3"/>
  <c r="AF569" i="3"/>
  <c r="AE569" i="3"/>
  <c r="AD569" i="3"/>
  <c r="AC569" i="3"/>
  <c r="AH569" i="3" s="1"/>
  <c r="AB569" i="3"/>
  <c r="AA569" i="3"/>
  <c r="AG568" i="3"/>
  <c r="AF568" i="3"/>
  <c r="AE568" i="3"/>
  <c r="AD568" i="3"/>
  <c r="AC568" i="3"/>
  <c r="AH568" i="3" s="1"/>
  <c r="AB568" i="3"/>
  <c r="AA568" i="3"/>
  <c r="AG567" i="3"/>
  <c r="AF567" i="3"/>
  <c r="AE567" i="3"/>
  <c r="AD567" i="3"/>
  <c r="AC567" i="3"/>
  <c r="AH567" i="3" s="1"/>
  <c r="AB567" i="3"/>
  <c r="AA567" i="3"/>
  <c r="AG566" i="3"/>
  <c r="AF566" i="3"/>
  <c r="AE566" i="3"/>
  <c r="AD566" i="3"/>
  <c r="AC566" i="3"/>
  <c r="AH566" i="3" s="1"/>
  <c r="AB566" i="3"/>
  <c r="AA566" i="3"/>
  <c r="AG565" i="3"/>
  <c r="AF565" i="3"/>
  <c r="AE565" i="3"/>
  <c r="AD565" i="3"/>
  <c r="AC565" i="3"/>
  <c r="AH565" i="3" s="1"/>
  <c r="AB565" i="3"/>
  <c r="AA565" i="3"/>
  <c r="AG564" i="3"/>
  <c r="AF564" i="3"/>
  <c r="AE564" i="3"/>
  <c r="AD564" i="3"/>
  <c r="AC564" i="3"/>
  <c r="AH564" i="3" s="1"/>
  <c r="AB564" i="3"/>
  <c r="AA564" i="3"/>
  <c r="AG563" i="3"/>
  <c r="AF563" i="3"/>
  <c r="AE563" i="3"/>
  <c r="AD563" i="3"/>
  <c r="AC563" i="3"/>
  <c r="AH563" i="3" s="1"/>
  <c r="AB563" i="3"/>
  <c r="AA563" i="3"/>
  <c r="AG562" i="3"/>
  <c r="AF562" i="3"/>
  <c r="AE562" i="3"/>
  <c r="AD562" i="3"/>
  <c r="AC562" i="3"/>
  <c r="AH562" i="3" s="1"/>
  <c r="AB562" i="3"/>
  <c r="AA562" i="3"/>
  <c r="AG561" i="3"/>
  <c r="AF561" i="3"/>
  <c r="AE561" i="3"/>
  <c r="AD561" i="3"/>
  <c r="AC561" i="3"/>
  <c r="AH561" i="3" s="1"/>
  <c r="AB561" i="3"/>
  <c r="AA561" i="3"/>
  <c r="AH560" i="3"/>
  <c r="AG560" i="3"/>
  <c r="AF560" i="3"/>
  <c r="AE560" i="3"/>
  <c r="AD560" i="3"/>
  <c r="AA560" i="3"/>
  <c r="AG559" i="3"/>
  <c r="AF559" i="3"/>
  <c r="AE559" i="3"/>
  <c r="AD559" i="3"/>
  <c r="AC559" i="3"/>
  <c r="AH559" i="3" s="1"/>
  <c r="AB559" i="3"/>
  <c r="AA559" i="3"/>
  <c r="AG558" i="3"/>
  <c r="AF558" i="3"/>
  <c r="AE558" i="3"/>
  <c r="AD558" i="3"/>
  <c r="AC558" i="3"/>
  <c r="AH558" i="3" s="1"/>
  <c r="AB558" i="3"/>
  <c r="AA558" i="3"/>
  <c r="AG557" i="3"/>
  <c r="AF557" i="3"/>
  <c r="AE557" i="3"/>
  <c r="AD557" i="3"/>
  <c r="AC557" i="3"/>
  <c r="AH557" i="3" s="1"/>
  <c r="AB557" i="3"/>
  <c r="AA557" i="3"/>
  <c r="AH556" i="3"/>
  <c r="AG556" i="3"/>
  <c r="AF556" i="3"/>
  <c r="AE556" i="3"/>
  <c r="AD556" i="3"/>
  <c r="AB556" i="3"/>
  <c r="AA556" i="3"/>
  <c r="T556" i="3"/>
  <c r="AG555" i="3"/>
  <c r="AF555" i="3"/>
  <c r="AE555" i="3"/>
  <c r="AD555" i="3"/>
  <c r="AC555" i="3"/>
  <c r="AH555" i="3" s="1"/>
  <c r="AB555" i="3"/>
  <c r="AA555" i="3"/>
  <c r="T555" i="3"/>
  <c r="AG554" i="3"/>
  <c r="AH554" i="3" s="1"/>
  <c r="AF554" i="3"/>
  <c r="AE554" i="3"/>
  <c r="AD554" i="3"/>
  <c r="AC554" i="3"/>
  <c r="AB554" i="3" s="1"/>
  <c r="AA554" i="3"/>
  <c r="T554" i="3"/>
  <c r="AG553" i="3"/>
  <c r="AF553" i="3"/>
  <c r="AE553" i="3"/>
  <c r="AD553" i="3"/>
  <c r="AA553" i="3"/>
  <c r="T553" i="3"/>
  <c r="AC553" i="3" s="1"/>
  <c r="AG552" i="3"/>
  <c r="AH552" i="3" s="1"/>
  <c r="AF552" i="3"/>
  <c r="AE552" i="3"/>
  <c r="AD552" i="3"/>
  <c r="AA552" i="3"/>
  <c r="T552" i="3"/>
  <c r="AB552" i="3" s="1"/>
  <c r="AG551" i="3"/>
  <c r="AH551" i="3" s="1"/>
  <c r="AF551" i="3"/>
  <c r="AE551" i="3"/>
  <c r="AD551" i="3"/>
  <c r="AA551" i="3"/>
  <c r="T551" i="3"/>
  <c r="AC551" i="3" s="1"/>
  <c r="AB551" i="3" s="1"/>
  <c r="AH550" i="3"/>
  <c r="AG550" i="3"/>
  <c r="AF550" i="3"/>
  <c r="AE550" i="3"/>
  <c r="AD550" i="3"/>
  <c r="AA550" i="3"/>
  <c r="T550" i="3"/>
  <c r="AB550" i="3" s="1"/>
  <c r="AG549" i="3"/>
  <c r="AF549" i="3"/>
  <c r="AE549" i="3"/>
  <c r="AD549" i="3"/>
  <c r="AA549" i="3"/>
  <c r="T549" i="3"/>
  <c r="AC549" i="3" s="1"/>
  <c r="AB549" i="3" s="1"/>
  <c r="AG548" i="3"/>
  <c r="AH548" i="3" s="1"/>
  <c r="AF548" i="3"/>
  <c r="AE548" i="3"/>
  <c r="AD548" i="3"/>
  <c r="AC548" i="3"/>
  <c r="AB548" i="3" s="1"/>
  <c r="AA548" i="3"/>
  <c r="T548" i="3"/>
  <c r="AH547" i="3"/>
  <c r="AG547" i="3"/>
  <c r="AF547" i="3"/>
  <c r="AE547" i="3"/>
  <c r="AD547" i="3"/>
  <c r="AB547" i="3"/>
  <c r="AA547" i="3"/>
  <c r="T547" i="3"/>
  <c r="AH546" i="3"/>
  <c r="AG546" i="3"/>
  <c r="AF546" i="3"/>
  <c r="AE546" i="3"/>
  <c r="AD546" i="3"/>
  <c r="AB546" i="3"/>
  <c r="AA546" i="3"/>
  <c r="T546" i="3"/>
  <c r="AH545" i="3"/>
  <c r="AG545" i="3"/>
  <c r="AF545" i="3"/>
  <c r="AE545" i="3"/>
  <c r="AD545" i="3"/>
  <c r="AB545" i="3"/>
  <c r="AA545" i="3"/>
  <c r="T545" i="3"/>
  <c r="AC545" i="3" s="1"/>
  <c r="AG544" i="3"/>
  <c r="AF544" i="3"/>
  <c r="AE544" i="3"/>
  <c r="AD544" i="3"/>
  <c r="AC544" i="3"/>
  <c r="AB544" i="3" s="1"/>
  <c r="AA544" i="3"/>
  <c r="T544" i="3"/>
  <c r="AG543" i="3"/>
  <c r="AH543" i="3" s="1"/>
  <c r="AF543" i="3"/>
  <c r="AE543" i="3"/>
  <c r="AD543" i="3"/>
  <c r="AB543" i="3"/>
  <c r="AA543" i="3"/>
  <c r="T543" i="3"/>
  <c r="AG542" i="3"/>
  <c r="AF542" i="3"/>
  <c r="AE542" i="3"/>
  <c r="AD542" i="3"/>
  <c r="AA542" i="3"/>
  <c r="T542" i="3"/>
  <c r="AC542" i="3" s="1"/>
  <c r="AB542" i="3" s="1"/>
  <c r="AG541" i="3"/>
  <c r="AH541" i="3" s="1"/>
  <c r="AF541" i="3"/>
  <c r="AE541" i="3"/>
  <c r="AD541" i="3"/>
  <c r="AC541" i="3"/>
  <c r="AB541" i="3" s="1"/>
  <c r="AA541" i="3"/>
  <c r="T541" i="3"/>
  <c r="AG540" i="3"/>
  <c r="AH540" i="3" s="1"/>
  <c r="AF540" i="3"/>
  <c r="AE540" i="3"/>
  <c r="AD540" i="3"/>
  <c r="AA540" i="3"/>
  <c r="T540" i="3"/>
  <c r="AC540" i="3" s="1"/>
  <c r="AB540" i="3" s="1"/>
  <c r="AG539" i="3"/>
  <c r="AF539" i="3"/>
  <c r="AE539" i="3"/>
  <c r="AD539" i="3"/>
  <c r="AA539" i="3"/>
  <c r="T539" i="3"/>
  <c r="AC539" i="3" s="1"/>
  <c r="AB539" i="3" s="1"/>
  <c r="AG538" i="3"/>
  <c r="AF538" i="3"/>
  <c r="AE538" i="3"/>
  <c r="AD538" i="3"/>
  <c r="AA538" i="3"/>
  <c r="T538" i="3"/>
  <c r="AC538" i="3" s="1"/>
  <c r="AB538" i="3" s="1"/>
  <c r="AG537" i="3"/>
  <c r="AH537" i="3" s="1"/>
  <c r="AF537" i="3"/>
  <c r="AE537" i="3"/>
  <c r="AD537" i="3"/>
  <c r="AA537" i="3"/>
  <c r="T537" i="3"/>
  <c r="AB537" i="3" s="1"/>
  <c r="AG536" i="3"/>
  <c r="AH536" i="3" s="1"/>
  <c r="AF536" i="3"/>
  <c r="AE536" i="3"/>
  <c r="AD536" i="3"/>
  <c r="AC536" i="3"/>
  <c r="AB536" i="3"/>
  <c r="AA536" i="3"/>
  <c r="T536" i="3"/>
  <c r="AG535" i="3"/>
  <c r="AF535" i="3"/>
  <c r="AE535" i="3"/>
  <c r="AD535" i="3"/>
  <c r="AA535" i="3"/>
  <c r="T535" i="3"/>
  <c r="AC535" i="3" s="1"/>
  <c r="AG534" i="3"/>
  <c r="AH534" i="3" s="1"/>
  <c r="AF534" i="3"/>
  <c r="AE534" i="3"/>
  <c r="AD534" i="3"/>
  <c r="AC534" i="3"/>
  <c r="AB534" i="3" s="1"/>
  <c r="AA534" i="3"/>
  <c r="T534" i="3"/>
  <c r="AG533" i="3"/>
  <c r="AF533" i="3"/>
  <c r="AE533" i="3"/>
  <c r="AD533" i="3"/>
  <c r="AA533" i="3"/>
  <c r="T533" i="3"/>
  <c r="AC533" i="3" s="1"/>
  <c r="AB533" i="3" s="1"/>
  <c r="AG532" i="3"/>
  <c r="AH532" i="3" s="1"/>
  <c r="AF532" i="3"/>
  <c r="AE532" i="3"/>
  <c r="AD532" i="3"/>
  <c r="AC532" i="3"/>
  <c r="AB532" i="3" s="1"/>
  <c r="AA532" i="3"/>
  <c r="T532" i="3"/>
  <c r="AG531" i="3"/>
  <c r="AH531" i="3" s="1"/>
  <c r="AF531" i="3"/>
  <c r="AE531" i="3"/>
  <c r="AD531" i="3"/>
  <c r="AA531" i="3"/>
  <c r="T531" i="3"/>
  <c r="AC531" i="3" s="1"/>
  <c r="AB531" i="3" s="1"/>
  <c r="AG530" i="3"/>
  <c r="AF530" i="3"/>
  <c r="AE530" i="3"/>
  <c r="AD530" i="3"/>
  <c r="AA530" i="3"/>
  <c r="T530" i="3"/>
  <c r="AC530" i="3" s="1"/>
  <c r="AB530" i="3" s="1"/>
  <c r="AH529" i="3"/>
  <c r="AG529" i="3"/>
  <c r="AF529" i="3"/>
  <c r="AE529" i="3"/>
  <c r="AD529" i="3"/>
  <c r="AA529" i="3"/>
  <c r="AH528" i="3"/>
  <c r="AG528" i="3"/>
  <c r="AF528" i="3"/>
  <c r="AE528" i="3"/>
  <c r="AD528" i="3"/>
  <c r="AA528" i="3"/>
  <c r="T528" i="3"/>
  <c r="AB528" i="3" s="1"/>
  <c r="AH527" i="3"/>
  <c r="AG527" i="3"/>
  <c r="AF527" i="3"/>
  <c r="AE527" i="3"/>
  <c r="AD527" i="3"/>
  <c r="AA527" i="3"/>
  <c r="T527" i="3"/>
  <c r="AB527" i="3" s="1"/>
  <c r="AG526" i="3"/>
  <c r="AF526" i="3"/>
  <c r="AE526" i="3"/>
  <c r="AD526" i="3"/>
  <c r="AA526" i="3"/>
  <c r="T526" i="3"/>
  <c r="AC526" i="3" s="1"/>
  <c r="AB526" i="3" s="1"/>
  <c r="AG525" i="3"/>
  <c r="AH525" i="3" s="1"/>
  <c r="AF525" i="3"/>
  <c r="AE525" i="3"/>
  <c r="AD525" i="3"/>
  <c r="AC525" i="3"/>
  <c r="AB525" i="3"/>
  <c r="AA525" i="3"/>
  <c r="T525" i="3"/>
  <c r="AG524" i="3"/>
  <c r="AF524" i="3"/>
  <c r="AE524" i="3"/>
  <c r="AD524" i="3"/>
  <c r="AA524" i="3"/>
  <c r="T524" i="3"/>
  <c r="AC524" i="3" s="1"/>
  <c r="AG523" i="3"/>
  <c r="AH523" i="3" s="1"/>
  <c r="AF523" i="3"/>
  <c r="AE523" i="3"/>
  <c r="AD523" i="3"/>
  <c r="AC523" i="3"/>
  <c r="AB523" i="3" s="1"/>
  <c r="AA523" i="3"/>
  <c r="T523" i="3"/>
  <c r="AG522" i="3"/>
  <c r="AH522" i="3" s="1"/>
  <c r="AF522" i="3"/>
  <c r="AE522" i="3"/>
  <c r="AD522" i="3"/>
  <c r="AB522" i="3"/>
  <c r="AA522" i="3"/>
  <c r="T522" i="3"/>
  <c r="AG521" i="3"/>
  <c r="AH521" i="3" s="1"/>
  <c r="AF521" i="3"/>
  <c r="AE521" i="3"/>
  <c r="AD521" i="3"/>
  <c r="AA521" i="3"/>
  <c r="T521" i="3"/>
  <c r="AC521" i="3" s="1"/>
  <c r="AB521" i="3" s="1"/>
  <c r="AG520" i="3"/>
  <c r="AF520" i="3"/>
  <c r="AE520" i="3"/>
  <c r="AD520" i="3"/>
  <c r="AA520" i="3"/>
  <c r="T520" i="3"/>
  <c r="AC520" i="3" s="1"/>
  <c r="AG519" i="3"/>
  <c r="AH519" i="3" s="1"/>
  <c r="AF519" i="3"/>
  <c r="AE519" i="3"/>
  <c r="AD519" i="3"/>
  <c r="AA519" i="3"/>
  <c r="T519" i="3"/>
  <c r="AB519" i="3" s="1"/>
  <c r="AG518" i="3"/>
  <c r="AH518" i="3" s="1"/>
  <c r="AF518" i="3"/>
  <c r="AE518" i="3"/>
  <c r="AD518" i="3"/>
  <c r="AB518" i="3"/>
  <c r="AA518" i="3"/>
  <c r="T518" i="3"/>
  <c r="AC518" i="3" s="1"/>
  <c r="AH517" i="3"/>
  <c r="AG517" i="3"/>
  <c r="AF517" i="3"/>
  <c r="AE517" i="3"/>
  <c r="AD517" i="3"/>
  <c r="AB517" i="3"/>
  <c r="AA517" i="3"/>
  <c r="T517" i="3"/>
  <c r="AH516" i="3"/>
  <c r="AG516" i="3"/>
  <c r="AF516" i="3"/>
  <c r="AE516" i="3"/>
  <c r="AD516" i="3"/>
  <c r="AB516" i="3"/>
  <c r="AA516" i="3"/>
  <c r="T516" i="3"/>
  <c r="AG515" i="3"/>
  <c r="AF515" i="3"/>
  <c r="AE515" i="3"/>
  <c r="AD515" i="3"/>
  <c r="AC515" i="3"/>
  <c r="AH515" i="3" s="1"/>
  <c r="AB515" i="3"/>
  <c r="AA515" i="3"/>
  <c r="T515" i="3"/>
  <c r="AG514" i="3"/>
  <c r="AF514" i="3"/>
  <c r="AE514" i="3"/>
  <c r="AD514" i="3"/>
  <c r="AC514" i="3"/>
  <c r="AB514" i="3" s="1"/>
  <c r="AA514" i="3"/>
  <c r="T514" i="3"/>
  <c r="AG513" i="3"/>
  <c r="AH513" i="3" s="1"/>
  <c r="AF513" i="3"/>
  <c r="AE513" i="3"/>
  <c r="AD513" i="3"/>
  <c r="AC513" i="3"/>
  <c r="AB513" i="3"/>
  <c r="AA513" i="3"/>
  <c r="T513" i="3"/>
  <c r="AG512" i="3"/>
  <c r="AH512" i="3" s="1"/>
  <c r="AF512" i="3"/>
  <c r="AE512" i="3"/>
  <c r="AD512" i="3"/>
  <c r="AC512" i="3"/>
  <c r="AB512" i="3" s="1"/>
  <c r="AA512" i="3"/>
  <c r="T512" i="3"/>
  <c r="AH511" i="3"/>
  <c r="AG511" i="3"/>
  <c r="AF511" i="3"/>
  <c r="AE511" i="3"/>
  <c r="AD511" i="3"/>
  <c r="AB511" i="3"/>
  <c r="AA511" i="3"/>
  <c r="T511" i="3"/>
  <c r="AH510" i="3"/>
  <c r="AG510" i="3"/>
  <c r="AF510" i="3"/>
  <c r="AE510" i="3"/>
  <c r="AD510" i="3"/>
  <c r="AC510" i="3"/>
  <c r="AB510" i="3" s="1"/>
  <c r="AA510" i="3"/>
  <c r="T510" i="3"/>
  <c r="AH509" i="3"/>
  <c r="AG509" i="3"/>
  <c r="AF509" i="3"/>
  <c r="AE509" i="3"/>
  <c r="AD509" i="3"/>
  <c r="AB509" i="3"/>
  <c r="AA509" i="3"/>
  <c r="T509" i="3"/>
  <c r="AC509" i="3" s="1"/>
  <c r="AG508" i="3"/>
  <c r="AF508" i="3"/>
  <c r="AE508" i="3"/>
  <c r="AD508" i="3"/>
  <c r="AA508" i="3"/>
  <c r="T508" i="3"/>
  <c r="AC508" i="3" s="1"/>
  <c r="AG507" i="3"/>
  <c r="AH507" i="3" s="1"/>
  <c r="AF507" i="3"/>
  <c r="AE507" i="3"/>
  <c r="AD507" i="3"/>
  <c r="AC507" i="3"/>
  <c r="AB507" i="3"/>
  <c r="AA507" i="3"/>
  <c r="T507" i="3"/>
  <c r="AG506" i="3"/>
  <c r="AF506" i="3"/>
  <c r="AE506" i="3"/>
  <c r="AD506" i="3"/>
  <c r="AA506" i="3"/>
  <c r="T506" i="3"/>
  <c r="AC506" i="3" s="1"/>
  <c r="AB506" i="3" s="1"/>
  <c r="AG505" i="3"/>
  <c r="AF505" i="3"/>
  <c r="AE505" i="3"/>
  <c r="AD505" i="3"/>
  <c r="AA505" i="3"/>
  <c r="T505" i="3"/>
  <c r="AC505" i="3" s="1"/>
  <c r="AH504" i="3"/>
  <c r="AG504" i="3"/>
  <c r="AF504" i="3"/>
  <c r="AE504" i="3"/>
  <c r="AD504" i="3"/>
  <c r="AA504" i="3"/>
  <c r="T504" i="3"/>
  <c r="AC504" i="3" s="1"/>
  <c r="AB504" i="3" s="1"/>
  <c r="AG503" i="3"/>
  <c r="AF503" i="3"/>
  <c r="AE503" i="3"/>
  <c r="AD503" i="3"/>
  <c r="AA503" i="3"/>
  <c r="T503" i="3"/>
  <c r="AC503" i="3" s="1"/>
  <c r="AG502" i="3"/>
  <c r="AH502" i="3" s="1"/>
  <c r="AF502" i="3"/>
  <c r="AE502" i="3"/>
  <c r="AD502" i="3"/>
  <c r="AC502" i="3"/>
  <c r="AB502" i="3" s="1"/>
  <c r="AA502" i="3"/>
  <c r="T502" i="3"/>
  <c r="AG501" i="3"/>
  <c r="AF501" i="3"/>
  <c r="AE501" i="3"/>
  <c r="AD501" i="3"/>
  <c r="AA501" i="3"/>
  <c r="T501" i="3"/>
  <c r="AC501" i="3" s="1"/>
  <c r="AH500" i="3"/>
  <c r="AG500" i="3"/>
  <c r="AF500" i="3"/>
  <c r="AE500" i="3"/>
  <c r="AD500" i="3"/>
  <c r="AA500" i="3"/>
  <c r="AG499" i="3"/>
  <c r="AF499" i="3"/>
  <c r="AE499" i="3"/>
  <c r="AD499" i="3"/>
  <c r="AC499" i="3"/>
  <c r="AB499" i="3" s="1"/>
  <c r="AA499" i="3"/>
  <c r="T499" i="3"/>
  <c r="AG498" i="3"/>
  <c r="AF498" i="3"/>
  <c r="AE498" i="3"/>
  <c r="AD498" i="3"/>
  <c r="AC498" i="3"/>
  <c r="AB498" i="3" s="1"/>
  <c r="AA498" i="3"/>
  <c r="T498" i="3"/>
  <c r="AG497" i="3"/>
  <c r="AF497" i="3"/>
  <c r="AE497" i="3"/>
  <c r="AD497" i="3"/>
  <c r="AA497" i="3"/>
  <c r="T497" i="3"/>
  <c r="AC497" i="3" s="1"/>
  <c r="AG496" i="3"/>
  <c r="AH496" i="3" s="1"/>
  <c r="AF496" i="3"/>
  <c r="AE496" i="3"/>
  <c r="AD496" i="3"/>
  <c r="AC496" i="3"/>
  <c r="AB496" i="3" s="1"/>
  <c r="AA496" i="3"/>
  <c r="T496" i="3"/>
  <c r="AG495" i="3"/>
  <c r="AH495" i="3" s="1"/>
  <c r="AF495" i="3"/>
  <c r="AE495" i="3"/>
  <c r="AD495" i="3"/>
  <c r="AB495" i="3"/>
  <c r="AA495" i="3"/>
  <c r="T495" i="3"/>
  <c r="AC495" i="3" s="1"/>
  <c r="AG494" i="3"/>
  <c r="AH494" i="3" s="1"/>
  <c r="AF494" i="3"/>
  <c r="AE494" i="3"/>
  <c r="AD494" i="3"/>
  <c r="AC494" i="3"/>
  <c r="AB494" i="3" s="1"/>
  <c r="AA494" i="3"/>
  <c r="T494" i="3"/>
  <c r="AG493" i="3"/>
  <c r="AF493" i="3"/>
  <c r="AE493" i="3"/>
  <c r="AD493" i="3"/>
  <c r="AA493" i="3"/>
  <c r="T493" i="3"/>
  <c r="AC493" i="3" s="1"/>
  <c r="AG492" i="3"/>
  <c r="AH492" i="3" s="1"/>
  <c r="AF492" i="3"/>
  <c r="AE492" i="3"/>
  <c r="AD492" i="3"/>
  <c r="AA492" i="3"/>
  <c r="T492" i="3"/>
  <c r="AG491" i="3"/>
  <c r="AF491" i="3"/>
  <c r="AE491" i="3"/>
  <c r="AD491" i="3"/>
  <c r="AA491" i="3"/>
  <c r="T491" i="3"/>
  <c r="AC491" i="3" s="1"/>
  <c r="AB491" i="3" s="1"/>
  <c r="AG490" i="3"/>
  <c r="AF490" i="3"/>
  <c r="AE490" i="3"/>
  <c r="AD490" i="3"/>
  <c r="AA490" i="3"/>
  <c r="T490" i="3"/>
  <c r="AC490" i="3" s="1"/>
  <c r="AG489" i="3"/>
  <c r="AH489" i="3" s="1"/>
  <c r="AF489" i="3"/>
  <c r="AE489" i="3"/>
  <c r="AD489" i="3"/>
  <c r="AA489" i="3"/>
  <c r="T489" i="3"/>
  <c r="AB489" i="3" s="1"/>
  <c r="AG488" i="3"/>
  <c r="AH488" i="3" s="1"/>
  <c r="AF488" i="3"/>
  <c r="AE488" i="3"/>
  <c r="AD488" i="3"/>
  <c r="AA488" i="3"/>
  <c r="T488" i="3"/>
  <c r="AB488" i="3" s="1"/>
  <c r="AG487" i="3"/>
  <c r="AH487" i="3" s="1"/>
  <c r="AF487" i="3"/>
  <c r="AE487" i="3"/>
  <c r="AD487" i="3"/>
  <c r="AC487" i="3"/>
  <c r="AB487" i="3"/>
  <c r="AA487" i="3"/>
  <c r="T487" i="3"/>
  <c r="AG486" i="3"/>
  <c r="AF486" i="3"/>
  <c r="AE486" i="3"/>
  <c r="AD486" i="3"/>
  <c r="AA486" i="3"/>
  <c r="T486" i="3"/>
  <c r="AC486" i="3" s="1"/>
  <c r="AB486" i="3" s="1"/>
  <c r="AG485" i="3"/>
  <c r="AF485" i="3"/>
  <c r="AE485" i="3"/>
  <c r="AD485" i="3"/>
  <c r="AA485" i="3"/>
  <c r="T485" i="3"/>
  <c r="AC485" i="3" s="1"/>
  <c r="AH484" i="3"/>
  <c r="AG484" i="3"/>
  <c r="AC484" i="3" s="1"/>
  <c r="AF484" i="3"/>
  <c r="AE484" i="3"/>
  <c r="AD484" i="3"/>
  <c r="AA484" i="3"/>
  <c r="T484" i="3"/>
  <c r="AB484" i="3" s="1"/>
  <c r="AG483" i="3"/>
  <c r="AF483" i="3"/>
  <c r="AE483" i="3"/>
  <c r="AD483" i="3"/>
  <c r="AA483" i="3"/>
  <c r="T483" i="3"/>
  <c r="AC483" i="3" s="1"/>
  <c r="AG482" i="3"/>
  <c r="AH482" i="3" s="1"/>
  <c r="AF482" i="3"/>
  <c r="AE482" i="3"/>
  <c r="AD482" i="3"/>
  <c r="AC482" i="3"/>
  <c r="AB482" i="3" s="1"/>
  <c r="AA482" i="3"/>
  <c r="T482" i="3"/>
  <c r="AG481" i="3"/>
  <c r="AF481" i="3"/>
  <c r="AE481" i="3"/>
  <c r="AD481" i="3"/>
  <c r="AA481" i="3"/>
  <c r="T481" i="3"/>
  <c r="AC481" i="3" s="1"/>
  <c r="AG480" i="3"/>
  <c r="AF480" i="3"/>
  <c r="AE480" i="3"/>
  <c r="AD480" i="3"/>
  <c r="AC480" i="3"/>
  <c r="AB480" i="3" s="1"/>
  <c r="AA480" i="3"/>
  <c r="T480" i="3"/>
  <c r="AG479" i="3"/>
  <c r="AF479" i="3"/>
  <c r="AE479" i="3"/>
  <c r="AD479" i="3"/>
  <c r="AC479" i="3"/>
  <c r="AB479" i="3" s="1"/>
  <c r="AA479" i="3"/>
  <c r="T479" i="3"/>
  <c r="AH478" i="3"/>
  <c r="AG478" i="3"/>
  <c r="AF478" i="3"/>
  <c r="AE478" i="3"/>
  <c r="AD478" i="3"/>
  <c r="AC478" i="3"/>
  <c r="AB478" i="3"/>
  <c r="AA478" i="3"/>
  <c r="T478" i="3"/>
  <c r="AG477" i="3"/>
  <c r="AH477" i="3" s="1"/>
  <c r="AF477" i="3"/>
  <c r="AE477" i="3"/>
  <c r="AD477" i="3"/>
  <c r="AC477" i="3"/>
  <c r="AB477" i="3" s="1"/>
  <c r="AA477" i="3"/>
  <c r="T477" i="3"/>
  <c r="AG476" i="3"/>
  <c r="AF476" i="3"/>
  <c r="AE476" i="3"/>
  <c r="AD476" i="3"/>
  <c r="AA476" i="3"/>
  <c r="T476" i="3"/>
  <c r="AG475" i="3"/>
  <c r="AH475" i="3" s="1"/>
  <c r="AF475" i="3"/>
  <c r="AE475" i="3"/>
  <c r="AD475" i="3"/>
  <c r="AC475" i="3"/>
  <c r="AB475" i="3" s="1"/>
  <c r="AA475" i="3"/>
  <c r="T475" i="3"/>
  <c r="AG474" i="3"/>
  <c r="AF474" i="3"/>
  <c r="AE474" i="3"/>
  <c r="AD474" i="3"/>
  <c r="AA474" i="3"/>
  <c r="T474" i="3"/>
  <c r="AC474" i="3" s="1"/>
  <c r="AB474" i="3" s="1"/>
  <c r="AG473" i="3"/>
  <c r="AF473" i="3"/>
  <c r="AE473" i="3"/>
  <c r="AD473" i="3"/>
  <c r="AA473" i="3"/>
  <c r="T473" i="3"/>
  <c r="AH472" i="3"/>
  <c r="AG472" i="3"/>
  <c r="AF472" i="3"/>
  <c r="AE472" i="3"/>
  <c r="AD472" i="3"/>
  <c r="AC472" i="3"/>
  <c r="AB472" i="3"/>
  <c r="AA472" i="3"/>
  <c r="T472" i="3"/>
  <c r="AG471" i="3"/>
  <c r="AF471" i="3"/>
  <c r="AE471" i="3"/>
  <c r="AD471" i="3"/>
  <c r="AC471" i="3"/>
  <c r="AB471" i="3"/>
  <c r="AA471" i="3"/>
  <c r="T471" i="3"/>
  <c r="AG470" i="3"/>
  <c r="AF470" i="3"/>
  <c r="AE470" i="3"/>
  <c r="AD470" i="3"/>
  <c r="AC470" i="3"/>
  <c r="AB470" i="3" s="1"/>
  <c r="AA470" i="3"/>
  <c r="T470" i="3"/>
  <c r="AH469" i="3"/>
  <c r="AG469" i="3"/>
  <c r="AF469" i="3"/>
  <c r="AE469" i="3"/>
  <c r="AD469" i="3"/>
  <c r="AC469" i="3"/>
  <c r="AB469" i="3" s="1"/>
  <c r="AA469" i="3"/>
  <c r="T469" i="3"/>
  <c r="AH468" i="3"/>
  <c r="AG468" i="3"/>
  <c r="AC468" i="3" s="1"/>
  <c r="AF468" i="3"/>
  <c r="AE468" i="3"/>
  <c r="AD468" i="3"/>
  <c r="AB468" i="3"/>
  <c r="AA468" i="3"/>
  <c r="T468" i="3"/>
  <c r="AH467" i="3"/>
  <c r="AG467" i="3"/>
  <c r="AF467" i="3"/>
  <c r="AE467" i="3"/>
  <c r="AD467" i="3"/>
  <c r="AC467" i="3"/>
  <c r="AA467" i="3"/>
  <c r="T467" i="3"/>
  <c r="AB467" i="3" s="1"/>
  <c r="AG466" i="3"/>
  <c r="AH466" i="3" s="1"/>
  <c r="AF466" i="3"/>
  <c r="AE466" i="3"/>
  <c r="AD466" i="3"/>
  <c r="AC466" i="3"/>
  <c r="AB466" i="3" s="1"/>
  <c r="AA466" i="3"/>
  <c r="T466" i="3"/>
  <c r="AG465" i="3"/>
  <c r="AH465" i="3" s="1"/>
  <c r="AF465" i="3"/>
  <c r="AE465" i="3"/>
  <c r="AD465" i="3"/>
  <c r="AA465" i="3"/>
  <c r="T465" i="3"/>
  <c r="AB465" i="3" s="1"/>
  <c r="AG464" i="3"/>
  <c r="AH464" i="3" s="1"/>
  <c r="AF464" i="3"/>
  <c r="AE464" i="3"/>
  <c r="AD464" i="3"/>
  <c r="AC464" i="3"/>
  <c r="AB464" i="3"/>
  <c r="AA464" i="3"/>
  <c r="AG463" i="3"/>
  <c r="AF463" i="3"/>
  <c r="AE463" i="3"/>
  <c r="AD463" i="3"/>
  <c r="AA463" i="3"/>
  <c r="AG462" i="3"/>
  <c r="AF462" i="3"/>
  <c r="AE462" i="3"/>
  <c r="AD462" i="3"/>
  <c r="AC462" i="3"/>
  <c r="AB462" i="3" s="1"/>
  <c r="AA462" i="3"/>
  <c r="T462" i="3"/>
  <c r="T463" i="3" s="1"/>
  <c r="AC463" i="3" s="1"/>
  <c r="AB463" i="3" s="1"/>
  <c r="AG461" i="3"/>
  <c r="AH461" i="3" s="1"/>
  <c r="AF461" i="3"/>
  <c r="AE461" i="3"/>
  <c r="AD461" i="3"/>
  <c r="AC461" i="3"/>
  <c r="AB461" i="3" s="1"/>
  <c r="AA461" i="3"/>
  <c r="T461" i="3"/>
  <c r="AH460" i="3"/>
  <c r="AG460" i="3"/>
  <c r="AF460" i="3"/>
  <c r="AE460" i="3"/>
  <c r="AD460" i="3"/>
  <c r="AA460" i="3"/>
  <c r="T460" i="3"/>
  <c r="AC460" i="3" s="1"/>
  <c r="AB460" i="3" s="1"/>
  <c r="AG459" i="3"/>
  <c r="AH459" i="3" s="1"/>
  <c r="AF459" i="3"/>
  <c r="AE459" i="3"/>
  <c r="AD459" i="3"/>
  <c r="AA459" i="3"/>
  <c r="T459" i="3"/>
  <c r="AC459" i="3" s="1"/>
  <c r="AB459" i="3" s="1"/>
  <c r="AG458" i="3"/>
  <c r="AH458" i="3" s="1"/>
  <c r="AF458" i="3"/>
  <c r="AE458" i="3"/>
  <c r="AD458" i="3"/>
  <c r="AA458" i="3"/>
  <c r="T458" i="3"/>
  <c r="AC458" i="3" s="1"/>
  <c r="AB458" i="3" s="1"/>
  <c r="AG457" i="3"/>
  <c r="AF457" i="3"/>
  <c r="AE457" i="3"/>
  <c r="AD457" i="3"/>
  <c r="AA457" i="3"/>
  <c r="T457" i="3"/>
  <c r="AC457" i="3" s="1"/>
  <c r="AB457" i="3" s="1"/>
  <c r="AG456" i="3"/>
  <c r="AF456" i="3"/>
  <c r="AE456" i="3"/>
  <c r="AD456" i="3"/>
  <c r="AB456" i="3"/>
  <c r="AA456" i="3"/>
  <c r="T456" i="3"/>
  <c r="AC456" i="3" s="1"/>
  <c r="AG455" i="3"/>
  <c r="AF455" i="3"/>
  <c r="AE455" i="3"/>
  <c r="AD455" i="3"/>
  <c r="AA455" i="3"/>
  <c r="T455" i="3"/>
  <c r="AC455" i="3" s="1"/>
  <c r="AB455" i="3" s="1"/>
  <c r="AG454" i="3"/>
  <c r="AF454" i="3"/>
  <c r="AE454" i="3"/>
  <c r="AD454" i="3"/>
  <c r="AB454" i="3"/>
  <c r="AA454" i="3"/>
  <c r="T454" i="3"/>
  <c r="AC454" i="3" s="1"/>
  <c r="AG453" i="3"/>
  <c r="AF453" i="3"/>
  <c r="AE453" i="3"/>
  <c r="AD453" i="3"/>
  <c r="AB453" i="3"/>
  <c r="AA453" i="3"/>
  <c r="T453" i="3"/>
  <c r="AC453" i="3" s="1"/>
  <c r="AG452" i="3"/>
  <c r="AF452" i="3"/>
  <c r="AE452" i="3"/>
  <c r="AD452" i="3"/>
  <c r="AB452" i="3"/>
  <c r="AA452" i="3"/>
  <c r="T452" i="3"/>
  <c r="AC452" i="3" s="1"/>
  <c r="AG451" i="3"/>
  <c r="AF451" i="3"/>
  <c r="AE451" i="3"/>
  <c r="AD451" i="3"/>
  <c r="AB451" i="3"/>
  <c r="AA451" i="3"/>
  <c r="T451" i="3"/>
  <c r="AC451" i="3" s="1"/>
  <c r="AG450" i="3"/>
  <c r="AF450" i="3"/>
  <c r="AE450" i="3"/>
  <c r="AD450" i="3"/>
  <c r="AA450" i="3"/>
  <c r="T450" i="3"/>
  <c r="AC450" i="3" s="1"/>
  <c r="AB450" i="3" s="1"/>
  <c r="AG449" i="3"/>
  <c r="AF449" i="3"/>
  <c r="AE449" i="3"/>
  <c r="AD449" i="3"/>
  <c r="AA449" i="3"/>
  <c r="T449" i="3"/>
  <c r="AC449" i="3" s="1"/>
  <c r="AB449" i="3" s="1"/>
  <c r="AG448" i="3"/>
  <c r="AF448" i="3"/>
  <c r="AE448" i="3"/>
  <c r="AD448" i="3"/>
  <c r="AB448" i="3"/>
  <c r="AA448" i="3"/>
  <c r="T448" i="3"/>
  <c r="AC448" i="3" s="1"/>
  <c r="AG447" i="3"/>
  <c r="AF447" i="3"/>
  <c r="AE447" i="3"/>
  <c r="AD447" i="3"/>
  <c r="AA447" i="3"/>
  <c r="T447" i="3"/>
  <c r="AC447" i="3" s="1"/>
  <c r="AB447" i="3" s="1"/>
  <c r="AG446" i="3"/>
  <c r="AF446" i="3"/>
  <c r="AE446" i="3"/>
  <c r="AD446" i="3"/>
  <c r="AB446" i="3"/>
  <c r="AA446" i="3"/>
  <c r="T446" i="3"/>
  <c r="AC446" i="3" s="1"/>
  <c r="AG445" i="3"/>
  <c r="AF445" i="3"/>
  <c r="AE445" i="3"/>
  <c r="AD445" i="3"/>
  <c r="AB445" i="3"/>
  <c r="AA445" i="3"/>
  <c r="T445" i="3"/>
  <c r="AC445" i="3" s="1"/>
  <c r="AG444" i="3"/>
  <c r="AF444" i="3"/>
  <c r="AE444" i="3"/>
  <c r="AD444" i="3"/>
  <c r="AB444" i="3"/>
  <c r="AA444" i="3"/>
  <c r="T444" i="3"/>
  <c r="AC444" i="3" s="1"/>
  <c r="AG443" i="3"/>
  <c r="AF443" i="3"/>
  <c r="AE443" i="3"/>
  <c r="AD443" i="3"/>
  <c r="AB443" i="3"/>
  <c r="AA443" i="3"/>
  <c r="T443" i="3"/>
  <c r="AC443" i="3" s="1"/>
  <c r="AG442" i="3"/>
  <c r="AF442" i="3"/>
  <c r="AE442" i="3"/>
  <c r="AD442" i="3"/>
  <c r="AA442" i="3"/>
  <c r="T442" i="3"/>
  <c r="AC442" i="3" s="1"/>
  <c r="AB442" i="3" s="1"/>
  <c r="AG441" i="3"/>
  <c r="AF441" i="3"/>
  <c r="AE441" i="3"/>
  <c r="AD441" i="3"/>
  <c r="AA441" i="3"/>
  <c r="T441" i="3"/>
  <c r="AC441" i="3" s="1"/>
  <c r="AB441" i="3" s="1"/>
  <c r="AG440" i="3"/>
  <c r="AF440" i="3"/>
  <c r="AE440" i="3"/>
  <c r="AD440" i="3"/>
  <c r="AB440" i="3"/>
  <c r="AA440" i="3"/>
  <c r="T440" i="3"/>
  <c r="AC440" i="3" s="1"/>
  <c r="AG439" i="3"/>
  <c r="AF439" i="3"/>
  <c r="AE439" i="3"/>
  <c r="AD439" i="3"/>
  <c r="AA439" i="3"/>
  <c r="T439" i="3"/>
  <c r="AC439" i="3" s="1"/>
  <c r="AB439" i="3" s="1"/>
  <c r="AG438" i="3"/>
  <c r="AF438" i="3"/>
  <c r="AE438" i="3"/>
  <c r="AD438" i="3"/>
  <c r="AB438" i="3"/>
  <c r="AA438" i="3"/>
  <c r="T438" i="3"/>
  <c r="AC438" i="3" s="1"/>
  <c r="AG437" i="3"/>
  <c r="AF437" i="3"/>
  <c r="AE437" i="3"/>
  <c r="AD437" i="3"/>
  <c r="AB437" i="3"/>
  <c r="AA437" i="3"/>
  <c r="T437" i="3"/>
  <c r="AC437" i="3" s="1"/>
  <c r="AG436" i="3"/>
  <c r="AF436" i="3"/>
  <c r="AE436" i="3"/>
  <c r="AD436" i="3"/>
  <c r="AB436" i="3"/>
  <c r="AA436" i="3"/>
  <c r="T436" i="3"/>
  <c r="AC436" i="3" s="1"/>
  <c r="AG435" i="3"/>
  <c r="AF435" i="3"/>
  <c r="AE435" i="3"/>
  <c r="AD435" i="3"/>
  <c r="AA435" i="3"/>
  <c r="T435" i="3"/>
  <c r="AG434" i="3"/>
  <c r="AF434" i="3"/>
  <c r="AE434" i="3"/>
  <c r="AD434" i="3"/>
  <c r="AA434" i="3"/>
  <c r="T434" i="3"/>
  <c r="AC434" i="3" s="1"/>
  <c r="AB434" i="3" s="1"/>
  <c r="AG433" i="3"/>
  <c r="AF433" i="3"/>
  <c r="AE433" i="3"/>
  <c r="AD433" i="3"/>
  <c r="AA433" i="3"/>
  <c r="T433" i="3"/>
  <c r="AC433" i="3" s="1"/>
  <c r="AB433" i="3" s="1"/>
  <c r="AG432" i="3"/>
  <c r="AF432" i="3"/>
  <c r="AE432" i="3"/>
  <c r="AD432" i="3"/>
  <c r="AB432" i="3"/>
  <c r="AA432" i="3"/>
  <c r="T432" i="3"/>
  <c r="AC432" i="3" s="1"/>
  <c r="AG431" i="3"/>
  <c r="AF431" i="3"/>
  <c r="AE431" i="3"/>
  <c r="AD431" i="3"/>
  <c r="AA431" i="3"/>
  <c r="AC431" i="3" s="1"/>
  <c r="AG430" i="3"/>
  <c r="AF430" i="3"/>
  <c r="AE430" i="3"/>
  <c r="AD430" i="3"/>
  <c r="AC430" i="3"/>
  <c r="AB430" i="3" s="1"/>
  <c r="AA430" i="3"/>
  <c r="T430" i="3"/>
  <c r="AG429" i="3"/>
  <c r="AF429" i="3"/>
  <c r="AE429" i="3"/>
  <c r="AD429" i="3"/>
  <c r="AA429" i="3"/>
  <c r="T429" i="3"/>
  <c r="AC429" i="3" s="1"/>
  <c r="AB429" i="3" s="1"/>
  <c r="AG428" i="3"/>
  <c r="AF428" i="3"/>
  <c r="AE428" i="3"/>
  <c r="AD428" i="3"/>
  <c r="AC428" i="3"/>
  <c r="AB428" i="3" s="1"/>
  <c r="AA428" i="3"/>
  <c r="T428" i="3"/>
  <c r="AG427" i="3"/>
  <c r="AF427" i="3"/>
  <c r="AE427" i="3"/>
  <c r="AD427" i="3"/>
  <c r="AA427" i="3"/>
  <c r="T427" i="3"/>
  <c r="AC427" i="3" s="1"/>
  <c r="AB427" i="3" s="1"/>
  <c r="AG426" i="3"/>
  <c r="AF426" i="3"/>
  <c r="AE426" i="3"/>
  <c r="AD426" i="3"/>
  <c r="AA426" i="3"/>
  <c r="T426" i="3"/>
  <c r="AC426" i="3" s="1"/>
  <c r="AB426" i="3" s="1"/>
  <c r="AG425" i="3"/>
  <c r="AF425" i="3"/>
  <c r="AE425" i="3"/>
  <c r="AD425" i="3"/>
  <c r="AC425" i="3"/>
  <c r="AB425" i="3" s="1"/>
  <c r="AA425" i="3"/>
  <c r="T425" i="3"/>
  <c r="AG424" i="3"/>
  <c r="AF424" i="3"/>
  <c r="AE424" i="3"/>
  <c r="AD424" i="3"/>
  <c r="AA424" i="3"/>
  <c r="T424" i="3"/>
  <c r="AC424" i="3" s="1"/>
  <c r="AB424" i="3" s="1"/>
  <c r="AG423" i="3"/>
  <c r="AF423" i="3"/>
  <c r="AE423" i="3"/>
  <c r="AD423" i="3"/>
  <c r="AC423" i="3"/>
  <c r="AB423" i="3" s="1"/>
  <c r="AA423" i="3"/>
  <c r="T423" i="3"/>
  <c r="AG422" i="3"/>
  <c r="AF422" i="3"/>
  <c r="AE422" i="3"/>
  <c r="AD422" i="3"/>
  <c r="AC422" i="3"/>
  <c r="AB422" i="3" s="1"/>
  <c r="AA422" i="3"/>
  <c r="T422" i="3"/>
  <c r="AG421" i="3"/>
  <c r="AF421" i="3"/>
  <c r="AE421" i="3"/>
  <c r="AD421" i="3"/>
  <c r="AA421" i="3"/>
  <c r="T421" i="3"/>
  <c r="AC421" i="3" s="1"/>
  <c r="AB421" i="3" s="1"/>
  <c r="AG420" i="3"/>
  <c r="AF420" i="3"/>
  <c r="AE420" i="3"/>
  <c r="AD420" i="3"/>
  <c r="AA420" i="3"/>
  <c r="T420" i="3"/>
  <c r="AG419" i="3"/>
  <c r="AF419" i="3"/>
  <c r="AE419" i="3"/>
  <c r="AD419" i="3"/>
  <c r="AA419" i="3"/>
  <c r="T419" i="3"/>
  <c r="AC419" i="3" s="1"/>
  <c r="AB419" i="3" s="1"/>
  <c r="AG418" i="3"/>
  <c r="AF418" i="3"/>
  <c r="AE418" i="3"/>
  <c r="AD418" i="3"/>
  <c r="AA418" i="3"/>
  <c r="T418" i="3"/>
  <c r="AC418" i="3" s="1"/>
  <c r="AB418" i="3" s="1"/>
  <c r="AG417" i="3"/>
  <c r="AF417" i="3"/>
  <c r="AE417" i="3"/>
  <c r="AD417" i="3"/>
  <c r="AC417" i="3"/>
  <c r="AB417" i="3" s="1"/>
  <c r="AA417" i="3"/>
  <c r="T417" i="3"/>
  <c r="AG416" i="3"/>
  <c r="AF416" i="3"/>
  <c r="AE416" i="3"/>
  <c r="AD416" i="3"/>
  <c r="AA416" i="3"/>
  <c r="T416" i="3"/>
  <c r="AC416" i="3" s="1"/>
  <c r="AB416" i="3" s="1"/>
  <c r="AG415" i="3"/>
  <c r="AF415" i="3"/>
  <c r="AE415" i="3"/>
  <c r="AD415" i="3"/>
  <c r="AC415" i="3"/>
  <c r="AB415" i="3" s="1"/>
  <c r="AA415" i="3"/>
  <c r="T415" i="3"/>
  <c r="AG414" i="3"/>
  <c r="AF414" i="3"/>
  <c r="AE414" i="3"/>
  <c r="AD414" i="3"/>
  <c r="AC414" i="3"/>
  <c r="AB414" i="3" s="1"/>
  <c r="AA414" i="3"/>
  <c r="T414" i="3"/>
  <c r="AG413" i="3"/>
  <c r="AF413" i="3"/>
  <c r="AE413" i="3"/>
  <c r="AD413" i="3"/>
  <c r="AA413" i="3"/>
  <c r="T413" i="3"/>
  <c r="AC413" i="3" s="1"/>
  <c r="AB413" i="3" s="1"/>
  <c r="AG412" i="3"/>
  <c r="AF412" i="3"/>
  <c r="AE412" i="3"/>
  <c r="AD412" i="3"/>
  <c r="AA412" i="3"/>
  <c r="T412" i="3"/>
  <c r="AG411" i="3"/>
  <c r="AF411" i="3"/>
  <c r="AE411" i="3"/>
  <c r="AD411" i="3"/>
  <c r="AA411" i="3"/>
  <c r="T411" i="3"/>
  <c r="AC411" i="3" s="1"/>
  <c r="AB411" i="3" s="1"/>
  <c r="AG410" i="3"/>
  <c r="AF410" i="3"/>
  <c r="AE410" i="3"/>
  <c r="AD410" i="3"/>
  <c r="AA410" i="3"/>
  <c r="T410" i="3"/>
  <c r="AC410" i="3" s="1"/>
  <c r="AB410" i="3" s="1"/>
  <c r="AG409" i="3"/>
  <c r="AF409" i="3"/>
  <c r="AE409" i="3"/>
  <c r="AD409" i="3"/>
  <c r="AA409" i="3"/>
  <c r="T409" i="3"/>
  <c r="AC409" i="3" s="1"/>
  <c r="AB409" i="3" s="1"/>
  <c r="AG408" i="3"/>
  <c r="AF408" i="3"/>
  <c r="AE408" i="3"/>
  <c r="AD408" i="3"/>
  <c r="AA408" i="3"/>
  <c r="AC408" i="3" s="1"/>
  <c r="T408" i="3"/>
  <c r="AB408" i="3" s="1"/>
  <c r="AG407" i="3"/>
  <c r="AF407" i="3"/>
  <c r="AE407" i="3"/>
  <c r="AD407" i="3"/>
  <c r="AA407" i="3"/>
  <c r="AC407" i="3" s="1"/>
  <c r="T407" i="3"/>
  <c r="AB407" i="3" s="1"/>
  <c r="AG406" i="3"/>
  <c r="AF406" i="3"/>
  <c r="AE406" i="3"/>
  <c r="AD406" i="3"/>
  <c r="AA406" i="3"/>
  <c r="T406" i="3"/>
  <c r="AC406" i="3" s="1"/>
  <c r="AB406" i="3" s="1"/>
  <c r="AG405" i="3"/>
  <c r="AF405" i="3"/>
  <c r="AE405" i="3"/>
  <c r="AD405" i="3"/>
  <c r="AA405" i="3"/>
  <c r="T405" i="3"/>
  <c r="AC405" i="3" s="1"/>
  <c r="AB405" i="3" s="1"/>
  <c r="AG404" i="3"/>
  <c r="AF404" i="3"/>
  <c r="AE404" i="3"/>
  <c r="AD404" i="3"/>
  <c r="AA404" i="3"/>
  <c r="T404" i="3"/>
  <c r="AC404" i="3" s="1"/>
  <c r="AB404" i="3" s="1"/>
  <c r="AG403" i="3"/>
  <c r="AF403" i="3"/>
  <c r="AE403" i="3"/>
  <c r="AD403" i="3"/>
  <c r="AA403" i="3"/>
  <c r="AC403" i="3" s="1"/>
  <c r="T403" i="3"/>
  <c r="AB403" i="3" s="1"/>
  <c r="AG402" i="3"/>
  <c r="AF402" i="3"/>
  <c r="AE402" i="3"/>
  <c r="AD402" i="3"/>
  <c r="AA402" i="3"/>
  <c r="T402" i="3"/>
  <c r="AC402" i="3" s="1"/>
  <c r="AB402" i="3" s="1"/>
  <c r="AG401" i="3"/>
  <c r="AF401" i="3"/>
  <c r="AE401" i="3"/>
  <c r="AD401" i="3"/>
  <c r="AA401" i="3"/>
  <c r="T401" i="3"/>
  <c r="AC401" i="3" s="1"/>
  <c r="AB401" i="3" s="1"/>
  <c r="AG400" i="3"/>
  <c r="AF400" i="3"/>
  <c r="AE400" i="3"/>
  <c r="AD400" i="3"/>
  <c r="AA400" i="3"/>
  <c r="T400" i="3"/>
  <c r="AC400" i="3" s="1"/>
  <c r="AB400" i="3" s="1"/>
  <c r="AG399" i="3"/>
  <c r="AF399" i="3"/>
  <c r="AE399" i="3"/>
  <c r="AD399" i="3"/>
  <c r="AA399" i="3"/>
  <c r="T399" i="3"/>
  <c r="AC399" i="3" s="1"/>
  <c r="AB399" i="3" s="1"/>
  <c r="AG398" i="3"/>
  <c r="AF398" i="3"/>
  <c r="AE398" i="3"/>
  <c r="AD398" i="3"/>
  <c r="AA398" i="3"/>
  <c r="T398" i="3"/>
  <c r="AC398" i="3" s="1"/>
  <c r="AB398" i="3" s="1"/>
  <c r="AG397" i="3"/>
  <c r="AF397" i="3"/>
  <c r="AE397" i="3"/>
  <c r="AD397" i="3"/>
  <c r="AA397" i="3"/>
  <c r="T397" i="3"/>
  <c r="AC397" i="3" s="1"/>
  <c r="AB397" i="3" s="1"/>
  <c r="AG396" i="3"/>
  <c r="AF396" i="3"/>
  <c r="AE396" i="3"/>
  <c r="AD396" i="3"/>
  <c r="AA396" i="3"/>
  <c r="T396" i="3"/>
  <c r="AB396" i="3" s="1"/>
  <c r="AG395" i="3"/>
  <c r="AF395" i="3"/>
  <c r="AE395" i="3"/>
  <c r="AD395" i="3"/>
  <c r="AC395" i="3"/>
  <c r="AB395" i="3" s="1"/>
  <c r="AA395" i="3"/>
  <c r="T395" i="3"/>
  <c r="AG394" i="3"/>
  <c r="AF394" i="3"/>
  <c r="AE394" i="3"/>
  <c r="AD394" i="3"/>
  <c r="AC394" i="3"/>
  <c r="AB394" i="3" s="1"/>
  <c r="AA394" i="3"/>
  <c r="T394" i="3"/>
  <c r="AG393" i="3"/>
  <c r="AF393" i="3"/>
  <c r="AE393" i="3"/>
  <c r="AD393" i="3"/>
  <c r="AC393" i="3"/>
  <c r="AA393" i="3"/>
  <c r="AB393" i="3" s="1"/>
  <c r="T393" i="3"/>
  <c r="AG392" i="3"/>
  <c r="AF392" i="3"/>
  <c r="AE392" i="3"/>
  <c r="AD392" i="3"/>
  <c r="AA392" i="3"/>
  <c r="AC392" i="3" s="1"/>
  <c r="AG391" i="3"/>
  <c r="AF391" i="3"/>
  <c r="AE391" i="3"/>
  <c r="AD391" i="3"/>
  <c r="AC391" i="3"/>
  <c r="AB391" i="3"/>
  <c r="AA391" i="3"/>
  <c r="AG390" i="3"/>
  <c r="AF390" i="3"/>
  <c r="AE390" i="3"/>
  <c r="AD390" i="3"/>
  <c r="AC390" i="3"/>
  <c r="AB390" i="3" s="1"/>
  <c r="AA390" i="3"/>
  <c r="T390" i="3"/>
  <c r="AG389" i="3"/>
  <c r="AF389" i="3"/>
  <c r="AE389" i="3"/>
  <c r="AD389" i="3"/>
  <c r="AC389" i="3"/>
  <c r="AA389" i="3"/>
  <c r="AB389" i="3" s="1"/>
  <c r="T389" i="3"/>
  <c r="AG388" i="3"/>
  <c r="AF388" i="3"/>
  <c r="AE388" i="3"/>
  <c r="AD388" i="3"/>
  <c r="AC388" i="3"/>
  <c r="AA388" i="3"/>
  <c r="AB388" i="3" s="1"/>
  <c r="T388" i="3"/>
  <c r="AG387" i="3"/>
  <c r="AF387" i="3"/>
  <c r="AE387" i="3"/>
  <c r="AD387" i="3"/>
  <c r="AC387" i="3"/>
  <c r="AB387" i="3" s="1"/>
  <c r="AA387" i="3"/>
  <c r="T387" i="3"/>
  <c r="AG386" i="3"/>
  <c r="AF386" i="3"/>
  <c r="AE386" i="3"/>
  <c r="AD386" i="3"/>
  <c r="AC386" i="3"/>
  <c r="AA386" i="3"/>
  <c r="AB386" i="3" s="1"/>
  <c r="T386" i="3"/>
  <c r="AG385" i="3"/>
  <c r="AF385" i="3"/>
  <c r="AE385" i="3"/>
  <c r="AD385" i="3"/>
  <c r="AC385" i="3"/>
  <c r="AB385" i="3" s="1"/>
  <c r="AA385" i="3"/>
  <c r="T385" i="3"/>
  <c r="AG384" i="3"/>
  <c r="AF384" i="3"/>
  <c r="AE384" i="3"/>
  <c r="AD384" i="3"/>
  <c r="AA384" i="3"/>
  <c r="AB384" i="3" s="1"/>
  <c r="T384" i="3"/>
  <c r="AG383" i="3"/>
  <c r="AF383" i="3"/>
  <c r="AE383" i="3"/>
  <c r="AD383" i="3"/>
  <c r="AC383" i="3"/>
  <c r="AB383" i="3" s="1"/>
  <c r="AA383" i="3"/>
  <c r="T383" i="3"/>
  <c r="AG382" i="3"/>
  <c r="AF382" i="3"/>
  <c r="AE382" i="3"/>
  <c r="AD382" i="3"/>
  <c r="AC382" i="3"/>
  <c r="AB382" i="3" s="1"/>
  <c r="AA382" i="3"/>
  <c r="T382" i="3"/>
  <c r="AG381" i="3"/>
  <c r="AF381" i="3"/>
  <c r="AE381" i="3"/>
  <c r="AD381" i="3"/>
  <c r="AC381" i="3"/>
  <c r="AB381" i="3" s="1"/>
  <c r="AA381" i="3"/>
  <c r="T381" i="3"/>
  <c r="AG380" i="3"/>
  <c r="AF380" i="3"/>
  <c r="AE380" i="3"/>
  <c r="AD380" i="3"/>
  <c r="AC380" i="3"/>
  <c r="AB380" i="3" s="1"/>
  <c r="AA380" i="3"/>
  <c r="T380" i="3"/>
  <c r="AG379" i="3"/>
  <c r="AF379" i="3"/>
  <c r="AE379" i="3"/>
  <c r="AD379" i="3"/>
  <c r="AC379" i="3"/>
  <c r="AB379" i="3" s="1"/>
  <c r="AA379" i="3"/>
  <c r="T379" i="3"/>
  <c r="AG378" i="3"/>
  <c r="AF378" i="3"/>
  <c r="AE378" i="3"/>
  <c r="AD378" i="3"/>
  <c r="AC378" i="3"/>
  <c r="AA378" i="3"/>
  <c r="AB378" i="3" s="1"/>
  <c r="T378" i="3"/>
  <c r="AG377" i="3"/>
  <c r="AF377" i="3"/>
  <c r="AE377" i="3"/>
  <c r="AD377" i="3"/>
  <c r="AC377" i="3"/>
  <c r="AA377" i="3"/>
  <c r="AB377" i="3" s="1"/>
  <c r="AG376" i="3"/>
  <c r="AF376" i="3"/>
  <c r="AE376" i="3"/>
  <c r="AD376" i="3"/>
  <c r="AC376" i="3"/>
  <c r="AB376" i="3"/>
  <c r="AA376" i="3"/>
  <c r="AG375" i="3"/>
  <c r="AF375" i="3"/>
  <c r="AE375" i="3"/>
  <c r="AD375" i="3"/>
  <c r="AC375" i="3"/>
  <c r="AA375" i="3"/>
  <c r="AB375" i="3" s="1"/>
  <c r="AG374" i="3"/>
  <c r="AF374" i="3"/>
  <c r="AE374" i="3"/>
  <c r="AD374" i="3"/>
  <c r="AC374" i="3"/>
  <c r="AB374" i="3"/>
  <c r="AA374" i="3"/>
  <c r="AG373" i="3"/>
  <c r="AF373" i="3"/>
  <c r="AE373" i="3"/>
  <c r="AD373" i="3"/>
  <c r="AC373" i="3"/>
  <c r="AA373" i="3"/>
  <c r="AB373" i="3" s="1"/>
  <c r="AG372" i="3"/>
  <c r="AF372" i="3"/>
  <c r="AE372" i="3"/>
  <c r="AD372" i="3"/>
  <c r="AC372" i="3"/>
  <c r="AA372" i="3"/>
  <c r="AB372" i="3" s="1"/>
  <c r="AG371" i="3"/>
  <c r="AF371" i="3"/>
  <c r="AE371" i="3"/>
  <c r="AD371" i="3"/>
  <c r="AC371" i="3"/>
  <c r="AA371" i="3"/>
  <c r="AB371" i="3" s="1"/>
  <c r="AG370" i="3"/>
  <c r="AF370" i="3"/>
  <c r="AE370" i="3"/>
  <c r="AD370" i="3"/>
  <c r="AC370" i="3"/>
  <c r="AA370" i="3"/>
  <c r="T370" i="3"/>
  <c r="AB370" i="3" s="1"/>
  <c r="AG369" i="3"/>
  <c r="AF369" i="3"/>
  <c r="AE369" i="3"/>
  <c r="AD369" i="3"/>
  <c r="AA369" i="3"/>
  <c r="T369" i="3"/>
  <c r="AC369" i="3" s="1"/>
  <c r="AG368" i="3"/>
  <c r="AF368" i="3"/>
  <c r="AE368" i="3"/>
  <c r="AD368" i="3"/>
  <c r="AB368" i="3"/>
  <c r="AA368" i="3"/>
  <c r="T368" i="3"/>
  <c r="AC368" i="3" s="1"/>
  <c r="AG367" i="3"/>
  <c r="AF367" i="3"/>
  <c r="AE367" i="3"/>
  <c r="AD367" i="3"/>
  <c r="AB367" i="3"/>
  <c r="AA367" i="3"/>
  <c r="T367" i="3"/>
  <c r="AC367" i="3" s="1"/>
  <c r="AG366" i="3"/>
  <c r="AF366" i="3"/>
  <c r="AE366" i="3"/>
  <c r="AD366" i="3"/>
  <c r="AC366" i="3"/>
  <c r="AB366" i="3"/>
  <c r="AA366" i="3"/>
  <c r="AG365" i="3"/>
  <c r="AF365" i="3"/>
  <c r="AE365" i="3"/>
  <c r="AD365" i="3"/>
  <c r="AC365" i="3"/>
  <c r="AA365" i="3"/>
  <c r="AB365" i="3" s="1"/>
  <c r="T365" i="3"/>
  <c r="AG364" i="3"/>
  <c r="AF364" i="3"/>
  <c r="AE364" i="3"/>
  <c r="AD364" i="3"/>
  <c r="AA364" i="3"/>
  <c r="AB364" i="3" s="1"/>
  <c r="T364" i="3"/>
  <c r="AG363" i="3"/>
  <c r="AF363" i="3"/>
  <c r="AE363" i="3"/>
  <c r="AD363" i="3"/>
  <c r="AC363" i="3"/>
  <c r="AA363" i="3"/>
  <c r="AB363" i="3" s="1"/>
  <c r="T363" i="3"/>
  <c r="AG362" i="3"/>
  <c r="AF362" i="3"/>
  <c r="AE362" i="3"/>
  <c r="AD362" i="3"/>
  <c r="AC362" i="3"/>
  <c r="AA362" i="3"/>
  <c r="AB362" i="3" s="1"/>
  <c r="T362" i="3"/>
  <c r="AG361" i="3"/>
  <c r="AF361" i="3"/>
  <c r="AE361" i="3"/>
  <c r="AD361" i="3"/>
  <c r="AC361" i="3"/>
  <c r="AA361" i="3"/>
  <c r="AB361" i="3" s="1"/>
  <c r="T361" i="3"/>
  <c r="AG360" i="3"/>
  <c r="AF360" i="3"/>
  <c r="AE360" i="3"/>
  <c r="AD360" i="3"/>
  <c r="AC360" i="3"/>
  <c r="AA360" i="3"/>
  <c r="AB360" i="3" s="1"/>
  <c r="T360" i="3"/>
  <c r="AG359" i="3"/>
  <c r="AF359" i="3"/>
  <c r="AE359" i="3"/>
  <c r="AD359" i="3"/>
  <c r="AC359" i="3"/>
  <c r="AA359" i="3"/>
  <c r="AB359" i="3" s="1"/>
  <c r="T359" i="3"/>
  <c r="AG358" i="3"/>
  <c r="AF358" i="3"/>
  <c r="AE358" i="3"/>
  <c r="AD358" i="3"/>
  <c r="AC358" i="3"/>
  <c r="AA358" i="3"/>
  <c r="AB358" i="3" s="1"/>
  <c r="T358" i="3"/>
  <c r="AG357" i="3"/>
  <c r="AF357" i="3"/>
  <c r="AE357" i="3"/>
  <c r="AD357" i="3"/>
  <c r="AC357" i="3"/>
  <c r="AA357" i="3"/>
  <c r="AB357" i="3" s="1"/>
  <c r="T357" i="3"/>
  <c r="AG356" i="3"/>
  <c r="AF356" i="3"/>
  <c r="AE356" i="3"/>
  <c r="AD356" i="3"/>
  <c r="AA356" i="3"/>
  <c r="AB356" i="3" s="1"/>
  <c r="T356" i="3"/>
  <c r="AG355" i="3"/>
  <c r="AF355" i="3"/>
  <c r="AE355" i="3"/>
  <c r="AD355" i="3"/>
  <c r="AC355" i="3"/>
  <c r="AA355" i="3"/>
  <c r="AB355" i="3" s="1"/>
  <c r="T355" i="3"/>
  <c r="AG354" i="3"/>
  <c r="AF354" i="3"/>
  <c r="AE354" i="3"/>
  <c r="AD354" i="3"/>
  <c r="AC354" i="3"/>
  <c r="AA354" i="3"/>
  <c r="AB354" i="3" s="1"/>
  <c r="T354" i="3"/>
  <c r="AG353" i="3"/>
  <c r="AF353" i="3"/>
  <c r="AE353" i="3"/>
  <c r="AD353" i="3"/>
  <c r="AC353" i="3"/>
  <c r="AA353" i="3"/>
  <c r="AB353" i="3" s="1"/>
  <c r="T353" i="3"/>
  <c r="AG352" i="3"/>
  <c r="AF352" i="3"/>
  <c r="AE352" i="3"/>
  <c r="AD352" i="3"/>
  <c r="AC352" i="3"/>
  <c r="AA352" i="3"/>
  <c r="AB352" i="3" s="1"/>
  <c r="T352" i="3"/>
  <c r="AG351" i="3"/>
  <c r="AF351" i="3"/>
  <c r="AE351" i="3"/>
  <c r="AD351" i="3"/>
  <c r="AC351" i="3"/>
  <c r="AA351" i="3"/>
  <c r="AB351" i="3" s="1"/>
  <c r="T351" i="3"/>
  <c r="AG350" i="3"/>
  <c r="AF350" i="3"/>
  <c r="AE350" i="3"/>
  <c r="AD350" i="3"/>
  <c r="AC350" i="3"/>
  <c r="AA350" i="3"/>
  <c r="AB350" i="3" s="1"/>
  <c r="T350" i="3"/>
  <c r="AG349" i="3"/>
  <c r="AF349" i="3"/>
  <c r="AE349" i="3"/>
  <c r="AD349" i="3"/>
  <c r="AC349" i="3"/>
  <c r="AA349" i="3"/>
  <c r="AB349" i="3" s="1"/>
  <c r="T349" i="3"/>
  <c r="AG348" i="3"/>
  <c r="AF348" i="3"/>
  <c r="AE348" i="3"/>
  <c r="AD348" i="3"/>
  <c r="AC348" i="3"/>
  <c r="AA348" i="3"/>
  <c r="AB348" i="3" s="1"/>
  <c r="T348" i="3"/>
  <c r="AG347" i="3"/>
  <c r="AF347" i="3"/>
  <c r="AE347" i="3"/>
  <c r="AD347" i="3"/>
  <c r="AC347" i="3"/>
  <c r="AA347" i="3"/>
  <c r="AB347" i="3" s="1"/>
  <c r="T347" i="3"/>
  <c r="AG346" i="3"/>
  <c r="AF346" i="3"/>
  <c r="AE346" i="3"/>
  <c r="AD346" i="3"/>
  <c r="AC346" i="3"/>
  <c r="AA346" i="3"/>
  <c r="AB346" i="3" s="1"/>
  <c r="T346" i="3"/>
  <c r="AG345" i="3"/>
  <c r="AF345" i="3"/>
  <c r="AE345" i="3"/>
  <c r="AD345" i="3"/>
  <c r="AC345" i="3"/>
  <c r="AA345" i="3"/>
  <c r="AB345" i="3" s="1"/>
  <c r="T345" i="3"/>
  <c r="AG344" i="3"/>
  <c r="AF344" i="3"/>
  <c r="AE344" i="3"/>
  <c r="AD344" i="3"/>
  <c r="AC344" i="3"/>
  <c r="AA344" i="3"/>
  <c r="AB344" i="3" s="1"/>
  <c r="T344" i="3"/>
  <c r="AG343" i="3"/>
  <c r="AF343" i="3"/>
  <c r="AE343" i="3"/>
  <c r="AD343" i="3"/>
  <c r="AA343" i="3"/>
  <c r="AB343" i="3" s="1"/>
  <c r="AG342" i="3"/>
  <c r="AF342" i="3"/>
  <c r="AE342" i="3"/>
  <c r="AD342" i="3"/>
  <c r="AC342" i="3"/>
  <c r="AB342" i="3"/>
  <c r="AA342" i="3"/>
  <c r="AG341" i="3"/>
  <c r="AF341" i="3"/>
  <c r="AE341" i="3"/>
  <c r="AD341" i="3"/>
  <c r="AC341" i="3"/>
  <c r="AB341" i="3" s="1"/>
  <c r="AA341" i="3"/>
  <c r="T341" i="3"/>
  <c r="AG340" i="3"/>
  <c r="AF340" i="3"/>
  <c r="AE340" i="3"/>
  <c r="AD340" i="3"/>
  <c r="AC340" i="3"/>
  <c r="AB340" i="3" s="1"/>
  <c r="AA340" i="3"/>
  <c r="T340" i="3"/>
  <c r="AG339" i="3"/>
  <c r="AF339" i="3"/>
  <c r="AE339" i="3"/>
  <c r="AD339" i="3"/>
  <c r="AC339" i="3"/>
  <c r="AB339" i="3" s="1"/>
  <c r="AA339" i="3"/>
  <c r="T339" i="3"/>
  <c r="AG338" i="3"/>
  <c r="AF338" i="3"/>
  <c r="AE338" i="3"/>
  <c r="AD338" i="3"/>
  <c r="AC338" i="3"/>
  <c r="AB338" i="3" s="1"/>
  <c r="AA338" i="3"/>
  <c r="T338" i="3"/>
  <c r="AG337" i="3"/>
  <c r="AF337" i="3"/>
  <c r="AE337" i="3"/>
  <c r="AD337" i="3"/>
  <c r="AC337" i="3"/>
  <c r="AB337" i="3" s="1"/>
  <c r="AA337" i="3"/>
  <c r="T337" i="3"/>
  <c r="AG336" i="3"/>
  <c r="AF336" i="3"/>
  <c r="AE336" i="3"/>
  <c r="AD336" i="3"/>
  <c r="AC336" i="3"/>
  <c r="AB336" i="3" s="1"/>
  <c r="AA336" i="3"/>
  <c r="T336" i="3"/>
  <c r="AG335" i="3"/>
  <c r="AF335" i="3"/>
  <c r="AE335" i="3"/>
  <c r="AD335" i="3"/>
  <c r="AC335" i="3"/>
  <c r="AB335" i="3" s="1"/>
  <c r="AA335" i="3"/>
  <c r="T335" i="3"/>
  <c r="AG334" i="3"/>
  <c r="AF334" i="3"/>
  <c r="AE334" i="3"/>
  <c r="AD334" i="3"/>
  <c r="AC334" i="3"/>
  <c r="AB334" i="3" s="1"/>
  <c r="AA334" i="3"/>
  <c r="T334" i="3"/>
  <c r="AG333" i="3"/>
  <c r="AF333" i="3"/>
  <c r="AE333" i="3"/>
  <c r="AD333" i="3"/>
  <c r="AC333" i="3"/>
  <c r="AB333" i="3" s="1"/>
  <c r="AA333" i="3"/>
  <c r="T333" i="3"/>
  <c r="AG332" i="3"/>
  <c r="AF332" i="3"/>
  <c r="AE332" i="3"/>
  <c r="AD332" i="3"/>
  <c r="AC332" i="3"/>
  <c r="AB332" i="3" s="1"/>
  <c r="AA332" i="3"/>
  <c r="T332" i="3"/>
  <c r="AG331" i="3"/>
  <c r="AF331" i="3"/>
  <c r="AE331" i="3"/>
  <c r="AD331" i="3"/>
  <c r="AC331" i="3"/>
  <c r="AB331" i="3" s="1"/>
  <c r="AA331" i="3"/>
  <c r="T331" i="3"/>
  <c r="AG330" i="3"/>
  <c r="AF330" i="3"/>
  <c r="AE330" i="3"/>
  <c r="AD330" i="3"/>
  <c r="AC330" i="3"/>
  <c r="AB330" i="3" s="1"/>
  <c r="AA330" i="3"/>
  <c r="T330" i="3"/>
  <c r="AG329" i="3"/>
  <c r="AF329" i="3"/>
  <c r="AE329" i="3"/>
  <c r="AD329" i="3"/>
  <c r="AC329" i="3"/>
  <c r="AB329" i="3" s="1"/>
  <c r="AA329" i="3"/>
  <c r="AG328" i="3"/>
  <c r="AF328" i="3"/>
  <c r="AE328" i="3"/>
  <c r="AD328" i="3"/>
  <c r="AC328" i="3"/>
  <c r="AB328" i="3" s="1"/>
  <c r="AA328" i="3"/>
  <c r="T328" i="3"/>
  <c r="AG327" i="3"/>
  <c r="AF327" i="3"/>
  <c r="AE327" i="3"/>
  <c r="AD327" i="3"/>
  <c r="AC327" i="3"/>
  <c r="AB327" i="3" s="1"/>
  <c r="AA327" i="3"/>
  <c r="T327" i="3"/>
  <c r="AG326" i="3"/>
  <c r="AF326" i="3"/>
  <c r="AE326" i="3"/>
  <c r="AD326" i="3"/>
  <c r="AC326" i="3"/>
  <c r="AB326" i="3" s="1"/>
  <c r="AA326" i="3"/>
  <c r="T326" i="3"/>
  <c r="AG325" i="3"/>
  <c r="AF325" i="3"/>
  <c r="AE325" i="3"/>
  <c r="AD325" i="3"/>
  <c r="AC325" i="3"/>
  <c r="AB325" i="3" s="1"/>
  <c r="AA325" i="3"/>
  <c r="T325" i="3"/>
  <c r="AG324" i="3"/>
  <c r="AF324" i="3"/>
  <c r="AE324" i="3"/>
  <c r="AD324" i="3"/>
  <c r="AC324" i="3"/>
  <c r="AB324" i="3" s="1"/>
  <c r="AA324" i="3"/>
  <c r="T324" i="3"/>
  <c r="AG323" i="3"/>
  <c r="AF323" i="3"/>
  <c r="AE323" i="3"/>
  <c r="AD323" i="3"/>
  <c r="AC323" i="3"/>
  <c r="AB323" i="3" s="1"/>
  <c r="AA323" i="3"/>
  <c r="T323" i="3"/>
  <c r="AG322" i="3"/>
  <c r="AF322" i="3"/>
  <c r="AE322" i="3"/>
  <c r="AD322" i="3"/>
  <c r="AC322" i="3"/>
  <c r="AB322" i="3" s="1"/>
  <c r="AA322" i="3"/>
  <c r="T322" i="3"/>
  <c r="AG321" i="3"/>
  <c r="AF321" i="3"/>
  <c r="AE321" i="3"/>
  <c r="AD321" i="3"/>
  <c r="AC321" i="3"/>
  <c r="AB321" i="3" s="1"/>
  <c r="AA321" i="3"/>
  <c r="T321" i="3"/>
  <c r="AG320" i="3"/>
  <c r="AF320" i="3"/>
  <c r="AE320" i="3"/>
  <c r="AD320" i="3"/>
  <c r="AC320" i="3"/>
  <c r="AB320" i="3" s="1"/>
  <c r="AA320" i="3"/>
  <c r="T320" i="3"/>
  <c r="AG319" i="3"/>
  <c r="AF319" i="3"/>
  <c r="AE319" i="3"/>
  <c r="AD319" i="3"/>
  <c r="AC319" i="3"/>
  <c r="AB319" i="3" s="1"/>
  <c r="AA319" i="3"/>
  <c r="T319" i="3"/>
  <c r="AG318" i="3"/>
  <c r="AF318" i="3"/>
  <c r="AE318" i="3"/>
  <c r="AD318" i="3"/>
  <c r="AC318" i="3"/>
  <c r="AB318" i="3" s="1"/>
  <c r="AA318" i="3"/>
  <c r="T318" i="3"/>
  <c r="AG317" i="3"/>
  <c r="AF317" i="3"/>
  <c r="AE317" i="3"/>
  <c r="AD317" i="3"/>
  <c r="AC317" i="3"/>
  <c r="AB317" i="3" s="1"/>
  <c r="AA317" i="3"/>
  <c r="T317" i="3"/>
  <c r="AG316" i="3"/>
  <c r="AF316" i="3"/>
  <c r="AE316" i="3"/>
  <c r="AD316" i="3"/>
  <c r="AC316" i="3"/>
  <c r="AB316" i="3" s="1"/>
  <c r="AA316" i="3"/>
  <c r="T316" i="3"/>
  <c r="AG315" i="3"/>
  <c r="AF315" i="3"/>
  <c r="AE315" i="3"/>
  <c r="AD315" i="3"/>
  <c r="AC315" i="3"/>
  <c r="AB315" i="3" s="1"/>
  <c r="AA315" i="3"/>
  <c r="AG314" i="3"/>
  <c r="AF314" i="3"/>
  <c r="AE314" i="3"/>
  <c r="AD314" i="3"/>
  <c r="AC314" i="3"/>
  <c r="AB314" i="3"/>
  <c r="AA314" i="3"/>
  <c r="T314" i="3"/>
  <c r="AG313" i="3"/>
  <c r="AF313" i="3"/>
  <c r="AE313" i="3"/>
  <c r="AD313" i="3"/>
  <c r="AC313" i="3"/>
  <c r="AB313" i="3"/>
  <c r="AA313" i="3"/>
  <c r="T313" i="3"/>
  <c r="AG312" i="3"/>
  <c r="AF312" i="3"/>
  <c r="AE312" i="3"/>
  <c r="AD312" i="3"/>
  <c r="AC312" i="3"/>
  <c r="AB312" i="3"/>
  <c r="AA312" i="3"/>
  <c r="T312" i="3"/>
  <c r="AG311" i="3"/>
  <c r="AF311" i="3"/>
  <c r="AE311" i="3"/>
  <c r="AD311" i="3"/>
  <c r="AC311" i="3"/>
  <c r="AB311" i="3"/>
  <c r="AA311" i="3"/>
  <c r="T311" i="3"/>
  <c r="AG310" i="3"/>
  <c r="AF310" i="3"/>
  <c r="AE310" i="3"/>
  <c r="AD310" i="3"/>
  <c r="AC310" i="3"/>
  <c r="AB310" i="3"/>
  <c r="AA310" i="3"/>
  <c r="T310" i="3"/>
  <c r="AG309" i="3"/>
  <c r="AF309" i="3"/>
  <c r="AE309" i="3"/>
  <c r="AD309" i="3"/>
  <c r="AC309" i="3"/>
  <c r="AB309" i="3"/>
  <c r="AA309" i="3"/>
  <c r="T309" i="3"/>
  <c r="AG308" i="3"/>
  <c r="AF308" i="3"/>
  <c r="AE308" i="3"/>
  <c r="AD308" i="3"/>
  <c r="AC308" i="3"/>
  <c r="AB308" i="3"/>
  <c r="AA308" i="3"/>
  <c r="T308" i="3"/>
  <c r="AG307" i="3"/>
  <c r="AF307" i="3"/>
  <c r="AE307" i="3"/>
  <c r="AD307" i="3"/>
  <c r="AC307" i="3"/>
  <c r="AB307" i="3"/>
  <c r="AA307" i="3"/>
  <c r="T307" i="3"/>
  <c r="AG306" i="3"/>
  <c r="AF306" i="3"/>
  <c r="AE306" i="3"/>
  <c r="AD306" i="3"/>
  <c r="AC306" i="3"/>
  <c r="AB306" i="3"/>
  <c r="AA306" i="3"/>
  <c r="T306" i="3"/>
  <c r="AG305" i="3"/>
  <c r="AF305" i="3"/>
  <c r="AE305" i="3"/>
  <c r="AD305" i="3"/>
  <c r="AC305" i="3"/>
  <c r="AB305" i="3"/>
  <c r="AA305" i="3"/>
  <c r="T305" i="3"/>
  <c r="AG304" i="3"/>
  <c r="AF304" i="3"/>
  <c r="AE304" i="3"/>
  <c r="AD304" i="3"/>
  <c r="AC304" i="3"/>
  <c r="AB304" i="3"/>
  <c r="AA304" i="3"/>
  <c r="T304" i="3"/>
  <c r="AG303" i="3"/>
  <c r="AF303" i="3"/>
  <c r="AE303" i="3"/>
  <c r="AD303" i="3"/>
  <c r="AC303" i="3"/>
  <c r="AB303" i="3"/>
  <c r="AA303" i="3"/>
  <c r="T303" i="3"/>
  <c r="AG302" i="3"/>
  <c r="AF302" i="3"/>
  <c r="AE302" i="3"/>
  <c r="AD302" i="3"/>
  <c r="AC302" i="3"/>
  <c r="AB302" i="3"/>
  <c r="AA302" i="3"/>
  <c r="T302" i="3"/>
  <c r="AG301" i="3"/>
  <c r="AF301" i="3"/>
  <c r="AE301" i="3"/>
  <c r="AD301" i="3"/>
  <c r="AC301" i="3"/>
  <c r="AB301" i="3"/>
  <c r="AA301" i="3"/>
  <c r="T301" i="3"/>
  <c r="AG300" i="3"/>
  <c r="AF300" i="3"/>
  <c r="AE300" i="3"/>
  <c r="AD300" i="3"/>
  <c r="AC300" i="3"/>
  <c r="AB300" i="3"/>
  <c r="AA300" i="3"/>
  <c r="T300" i="3"/>
  <c r="AG299" i="3"/>
  <c r="AF299" i="3"/>
  <c r="AE299" i="3"/>
  <c r="AD299" i="3"/>
  <c r="AC299" i="3"/>
  <c r="AB299" i="3"/>
  <c r="AA299" i="3"/>
  <c r="T299" i="3"/>
  <c r="AG298" i="3"/>
  <c r="AF298" i="3"/>
  <c r="AE298" i="3"/>
  <c r="AD298" i="3"/>
  <c r="AC298" i="3"/>
  <c r="AB298" i="3"/>
  <c r="AA298" i="3"/>
  <c r="T298" i="3"/>
  <c r="AG297" i="3"/>
  <c r="AF297" i="3"/>
  <c r="AE297" i="3"/>
  <c r="AD297" i="3"/>
  <c r="AC297" i="3"/>
  <c r="AB297" i="3"/>
  <c r="AA297" i="3"/>
  <c r="T297" i="3"/>
  <c r="AG296" i="3"/>
  <c r="AF296" i="3"/>
  <c r="AE296" i="3"/>
  <c r="AD296" i="3"/>
  <c r="AC296" i="3"/>
  <c r="AB296" i="3"/>
  <c r="AA296" i="3"/>
  <c r="T296" i="3"/>
  <c r="AG295" i="3"/>
  <c r="AF295" i="3"/>
  <c r="AE295" i="3"/>
  <c r="AD295" i="3"/>
  <c r="AC295" i="3"/>
  <c r="AB295" i="3"/>
  <c r="AA295" i="3"/>
  <c r="T295" i="3"/>
  <c r="AG294" i="3"/>
  <c r="AF294" i="3"/>
  <c r="AE294" i="3"/>
  <c r="AD294" i="3"/>
  <c r="AC294" i="3"/>
  <c r="AB294" i="3"/>
  <c r="AA294" i="3"/>
  <c r="T294" i="3"/>
  <c r="AG293" i="3"/>
  <c r="AF293" i="3"/>
  <c r="AE293" i="3"/>
  <c r="AD293" i="3"/>
  <c r="AC293" i="3"/>
  <c r="AB293" i="3"/>
  <c r="AA293" i="3"/>
  <c r="T293" i="3"/>
  <c r="AG292" i="3"/>
  <c r="AF292" i="3"/>
  <c r="AE292" i="3"/>
  <c r="AD292" i="3"/>
  <c r="AC292" i="3"/>
  <c r="AB292" i="3"/>
  <c r="AA292" i="3"/>
  <c r="T292" i="3"/>
  <c r="AG291" i="3"/>
  <c r="AF291" i="3"/>
  <c r="AE291" i="3"/>
  <c r="AD291" i="3"/>
  <c r="AC291" i="3"/>
  <c r="AB291" i="3"/>
  <c r="AA291" i="3"/>
  <c r="T291" i="3"/>
  <c r="AG290" i="3"/>
  <c r="AF290" i="3"/>
  <c r="AE290" i="3"/>
  <c r="AD290" i="3"/>
  <c r="AC290" i="3"/>
  <c r="AB290" i="3"/>
  <c r="AA290" i="3"/>
  <c r="T290" i="3"/>
  <c r="AG289" i="3"/>
  <c r="AF289" i="3"/>
  <c r="AE289" i="3"/>
  <c r="AD289" i="3"/>
  <c r="AC289" i="3"/>
  <c r="AB289" i="3"/>
  <c r="AA289" i="3"/>
  <c r="AG288" i="3"/>
  <c r="AF288" i="3"/>
  <c r="AE288" i="3"/>
  <c r="AD288" i="3"/>
  <c r="AC288" i="3"/>
  <c r="AB288" i="3"/>
  <c r="AA288" i="3"/>
  <c r="AG287" i="3"/>
  <c r="AF287" i="3"/>
  <c r="AE287" i="3"/>
  <c r="AD287" i="3"/>
  <c r="AC287" i="3"/>
  <c r="AB287" i="3" s="1"/>
  <c r="AA287" i="3"/>
  <c r="AG286" i="3"/>
  <c r="AF286" i="3"/>
  <c r="AE286" i="3"/>
  <c r="AD286" i="3"/>
  <c r="AC286" i="3"/>
  <c r="AB286" i="3"/>
  <c r="AA286" i="3"/>
  <c r="AG285" i="3"/>
  <c r="AF285" i="3"/>
  <c r="AE285" i="3"/>
  <c r="AD285" i="3"/>
  <c r="AC285" i="3"/>
  <c r="AB285" i="3" s="1"/>
  <c r="AA285" i="3"/>
  <c r="AG284" i="3"/>
  <c r="AF284" i="3"/>
  <c r="AE284" i="3"/>
  <c r="AD284" i="3"/>
  <c r="AC284" i="3"/>
  <c r="AB284" i="3"/>
  <c r="AA284" i="3"/>
  <c r="AG283" i="3"/>
  <c r="AF283" i="3"/>
  <c r="AE283" i="3"/>
  <c r="AD283" i="3"/>
  <c r="AC283" i="3"/>
  <c r="AB283" i="3" s="1"/>
  <c r="AA283" i="3"/>
  <c r="AG282" i="3"/>
  <c r="AF282" i="3"/>
  <c r="AE282" i="3"/>
  <c r="AD282" i="3"/>
  <c r="AC282" i="3"/>
  <c r="AB282" i="3" s="1"/>
  <c r="AA282" i="3"/>
  <c r="AG281" i="3"/>
  <c r="AF281" i="3"/>
  <c r="AE281" i="3"/>
  <c r="AD281" i="3"/>
  <c r="AC281" i="3"/>
  <c r="AB281" i="3"/>
  <c r="AA281" i="3"/>
  <c r="AG280" i="3"/>
  <c r="AF280" i="3"/>
  <c r="AE280" i="3"/>
  <c r="AD280" i="3"/>
  <c r="AA280" i="3"/>
  <c r="AC280" i="3" s="1"/>
  <c r="AG279" i="3"/>
  <c r="AF279" i="3"/>
  <c r="AE279" i="3"/>
  <c r="AD279" i="3"/>
  <c r="AC279" i="3"/>
  <c r="AA279" i="3"/>
  <c r="AB279" i="3" s="1"/>
  <c r="AG278" i="3"/>
  <c r="AF278" i="3"/>
  <c r="AE278" i="3"/>
  <c r="AD278" i="3"/>
  <c r="AC278" i="3"/>
  <c r="AB278" i="3"/>
  <c r="AA278" i="3"/>
  <c r="AG277" i="3"/>
  <c r="AF277" i="3"/>
  <c r="AE277" i="3"/>
  <c r="AD277" i="3"/>
  <c r="AA277" i="3"/>
  <c r="AB277" i="3" s="1"/>
  <c r="AG276" i="3"/>
  <c r="AF276" i="3"/>
  <c r="AE276" i="3"/>
  <c r="AD276" i="3"/>
  <c r="AC276" i="3"/>
  <c r="AB276" i="3"/>
  <c r="AA276" i="3"/>
  <c r="AG275" i="3"/>
  <c r="AF275" i="3"/>
  <c r="AE275" i="3"/>
  <c r="AD275" i="3"/>
  <c r="AC275" i="3"/>
  <c r="AB275" i="3"/>
  <c r="AA275" i="3"/>
  <c r="AG274" i="3"/>
  <c r="AF274" i="3"/>
  <c r="AE274" i="3"/>
  <c r="AD274" i="3"/>
  <c r="AC274" i="3"/>
  <c r="AB274" i="3" s="1"/>
  <c r="AA274" i="3"/>
  <c r="AG273" i="3"/>
  <c r="AF273" i="3"/>
  <c r="AE273" i="3"/>
  <c r="AD273" i="3"/>
  <c r="AC273" i="3"/>
  <c r="AB273" i="3" s="1"/>
  <c r="AA273" i="3"/>
  <c r="AG272" i="3"/>
  <c r="AF272" i="3"/>
  <c r="AE272" i="3"/>
  <c r="AD272" i="3"/>
  <c r="AC272" i="3"/>
  <c r="AB272" i="3"/>
  <c r="AA272" i="3"/>
  <c r="AG271" i="3"/>
  <c r="AF271" i="3"/>
  <c r="AE271" i="3"/>
  <c r="AD271" i="3"/>
  <c r="AC271" i="3"/>
  <c r="AB271" i="3" s="1"/>
  <c r="AA271" i="3"/>
  <c r="AG270" i="3"/>
  <c r="AF270" i="3"/>
  <c r="AE270" i="3"/>
  <c r="AD270" i="3"/>
  <c r="AC270" i="3"/>
  <c r="AB270" i="3"/>
  <c r="AA270" i="3"/>
  <c r="AG269" i="3"/>
  <c r="AF269" i="3"/>
  <c r="AE269" i="3"/>
  <c r="AD269" i="3"/>
  <c r="AC269" i="3"/>
  <c r="AB269" i="3" s="1"/>
  <c r="AA269" i="3"/>
  <c r="AG268" i="3"/>
  <c r="AF268" i="3"/>
  <c r="AE268" i="3"/>
  <c r="AD268" i="3"/>
  <c r="AC268" i="3"/>
  <c r="AB268" i="3" s="1"/>
  <c r="AA268" i="3"/>
  <c r="AG267" i="3"/>
  <c r="AF267" i="3"/>
  <c r="AE267" i="3"/>
  <c r="AD267" i="3"/>
  <c r="AC267" i="3"/>
  <c r="AB267" i="3" s="1"/>
  <c r="AA267" i="3"/>
  <c r="AG266" i="3"/>
  <c r="AF266" i="3"/>
  <c r="AE266" i="3"/>
  <c r="AD266" i="3"/>
  <c r="AC266" i="3"/>
  <c r="AB266" i="3"/>
  <c r="AA266" i="3"/>
  <c r="AG265" i="3"/>
  <c r="AF265" i="3"/>
  <c r="AE265" i="3"/>
  <c r="AD265" i="3"/>
  <c r="AC265" i="3"/>
  <c r="AB265" i="3"/>
  <c r="AA265" i="3"/>
  <c r="AG264" i="3"/>
  <c r="AF264" i="3"/>
  <c r="AE264" i="3"/>
  <c r="AD264" i="3"/>
  <c r="AC264" i="3"/>
  <c r="AB264" i="3"/>
  <c r="AA264" i="3"/>
  <c r="AG263" i="3"/>
  <c r="AF263" i="3"/>
  <c r="AE263" i="3"/>
  <c r="AD263" i="3"/>
  <c r="AC263" i="3"/>
  <c r="AB263" i="3" s="1"/>
  <c r="AA263" i="3"/>
  <c r="AG262" i="3"/>
  <c r="AF262" i="3"/>
  <c r="AE262" i="3"/>
  <c r="AD262" i="3"/>
  <c r="AC262" i="3"/>
  <c r="AB262" i="3"/>
  <c r="AA262" i="3"/>
  <c r="AG261" i="3"/>
  <c r="AF261" i="3"/>
  <c r="AE261" i="3"/>
  <c r="AD261" i="3"/>
  <c r="AC261" i="3"/>
  <c r="AB261" i="3" s="1"/>
  <c r="AA261" i="3"/>
  <c r="AG260" i="3"/>
  <c r="AF260" i="3"/>
  <c r="AE260" i="3"/>
  <c r="AD260" i="3"/>
  <c r="AC260" i="3"/>
  <c r="AB260" i="3"/>
  <c r="AA260" i="3"/>
  <c r="AG259" i="3"/>
  <c r="AF259" i="3"/>
  <c r="AE259" i="3"/>
  <c r="AD259" i="3"/>
  <c r="AA259" i="3"/>
  <c r="AC259" i="3" s="1"/>
  <c r="AG258" i="3"/>
  <c r="AF258" i="3"/>
  <c r="AE258" i="3"/>
  <c r="AD258" i="3"/>
  <c r="AA258" i="3"/>
  <c r="AC258" i="3" s="1"/>
  <c r="AG257" i="3"/>
  <c r="AF257" i="3"/>
  <c r="AE257" i="3"/>
  <c r="AD257" i="3"/>
  <c r="AC257" i="3"/>
  <c r="AB257" i="3" s="1"/>
  <c r="AA257" i="3"/>
  <c r="AG256" i="3"/>
  <c r="AF256" i="3"/>
  <c r="AE256" i="3"/>
  <c r="AD256" i="3"/>
  <c r="AA256" i="3"/>
  <c r="AC256" i="3" s="1"/>
  <c r="AG255" i="3"/>
  <c r="AF255" i="3"/>
  <c r="AE255" i="3"/>
  <c r="AD255" i="3"/>
  <c r="AC255" i="3"/>
  <c r="AA255" i="3"/>
  <c r="AB255" i="3" s="1"/>
  <c r="AG254" i="3"/>
  <c r="AF254" i="3"/>
  <c r="AE254" i="3"/>
  <c r="AD254" i="3"/>
  <c r="AC254" i="3"/>
  <c r="AB254" i="3"/>
  <c r="AA254" i="3"/>
  <c r="AG253" i="3"/>
  <c r="AF253" i="3"/>
  <c r="AE253" i="3"/>
  <c r="AD253" i="3"/>
  <c r="AC253" i="3"/>
  <c r="AB253" i="3" s="1"/>
  <c r="AA253" i="3"/>
  <c r="AG252" i="3"/>
  <c r="AF252" i="3"/>
  <c r="AE252" i="3"/>
  <c r="AD252" i="3"/>
  <c r="AC252" i="3"/>
  <c r="AB252" i="3" s="1"/>
  <c r="AA252" i="3"/>
  <c r="AG251" i="3"/>
  <c r="AF251" i="3"/>
  <c r="AE251" i="3"/>
  <c r="AD251" i="3"/>
  <c r="AC251" i="3"/>
  <c r="AB251" i="3"/>
  <c r="AA251" i="3"/>
  <c r="AG250" i="3"/>
  <c r="AF250" i="3"/>
  <c r="AE250" i="3"/>
  <c r="AD250" i="3"/>
  <c r="AC250" i="3"/>
  <c r="AB250" i="3" s="1"/>
  <c r="AA250" i="3"/>
  <c r="AG249" i="3"/>
  <c r="AF249" i="3"/>
  <c r="AE249" i="3"/>
  <c r="AD249" i="3"/>
  <c r="AC249" i="3"/>
  <c r="AB249" i="3" s="1"/>
  <c r="AA249" i="3"/>
  <c r="AG248" i="3"/>
  <c r="AF248" i="3"/>
  <c r="AE248" i="3"/>
  <c r="AD248" i="3"/>
  <c r="AC248" i="3"/>
  <c r="AB248" i="3"/>
  <c r="AA248" i="3"/>
  <c r="AG247" i="3"/>
  <c r="AF247" i="3"/>
  <c r="AE247" i="3"/>
  <c r="AD247" i="3"/>
  <c r="AA247" i="3"/>
  <c r="AB247" i="3" s="1"/>
  <c r="AG246" i="3"/>
  <c r="AF246" i="3"/>
  <c r="AE246" i="3"/>
  <c r="AD246" i="3"/>
  <c r="AA246" i="3"/>
  <c r="T246" i="3"/>
  <c r="AC246" i="3" s="1"/>
  <c r="AB246" i="3" s="1"/>
  <c r="AG245" i="3"/>
  <c r="AF245" i="3"/>
  <c r="AE245" i="3"/>
  <c r="AD245" i="3"/>
  <c r="AB245" i="3"/>
  <c r="AA245" i="3"/>
  <c r="T245" i="3"/>
  <c r="AC245" i="3" s="1"/>
  <c r="AG244" i="3"/>
  <c r="AF244" i="3"/>
  <c r="AE244" i="3"/>
  <c r="AD244" i="3"/>
  <c r="AA244" i="3"/>
  <c r="T244" i="3"/>
  <c r="AC244" i="3" s="1"/>
  <c r="AB244" i="3" s="1"/>
  <c r="AG243" i="3"/>
  <c r="AF243" i="3"/>
  <c r="AE243" i="3"/>
  <c r="AD243" i="3"/>
  <c r="AA243" i="3"/>
  <c r="T243" i="3"/>
  <c r="AC243" i="3" s="1"/>
  <c r="AB243" i="3" s="1"/>
  <c r="AG242" i="3"/>
  <c r="AF242" i="3"/>
  <c r="AE242" i="3"/>
  <c r="AD242" i="3"/>
  <c r="AB242" i="3"/>
  <c r="AA242" i="3"/>
  <c r="T242" i="3"/>
  <c r="AC242" i="3" s="1"/>
  <c r="AG241" i="3"/>
  <c r="AF241" i="3"/>
  <c r="AE241" i="3"/>
  <c r="AD241" i="3"/>
  <c r="AB241" i="3"/>
  <c r="AA241" i="3"/>
  <c r="T241" i="3"/>
  <c r="AC241" i="3" s="1"/>
  <c r="AG240" i="3"/>
  <c r="AF240" i="3"/>
  <c r="AE240" i="3"/>
  <c r="AD240" i="3"/>
  <c r="AB240" i="3"/>
  <c r="AA240" i="3"/>
  <c r="T240" i="3"/>
  <c r="AC240" i="3" s="1"/>
  <c r="AG239" i="3"/>
  <c r="AF239" i="3"/>
  <c r="AE239" i="3"/>
  <c r="AD239" i="3"/>
  <c r="AA239" i="3"/>
  <c r="T239" i="3"/>
  <c r="AC239" i="3" s="1"/>
  <c r="AB239" i="3" s="1"/>
  <c r="AG238" i="3"/>
  <c r="AF238" i="3"/>
  <c r="AE238" i="3"/>
  <c r="AD238" i="3"/>
  <c r="AA238" i="3"/>
  <c r="T238" i="3"/>
  <c r="AC238" i="3" s="1"/>
  <c r="AB238" i="3" s="1"/>
  <c r="AG237" i="3"/>
  <c r="AF237" i="3"/>
  <c r="AE237" i="3"/>
  <c r="AD237" i="3"/>
  <c r="AB237" i="3"/>
  <c r="AA237" i="3"/>
  <c r="T237" i="3"/>
  <c r="AC237" i="3" s="1"/>
  <c r="AG236" i="3"/>
  <c r="AF236" i="3"/>
  <c r="AE236" i="3"/>
  <c r="AD236" i="3"/>
  <c r="AA236" i="3"/>
  <c r="T236" i="3"/>
  <c r="AC236" i="3" s="1"/>
  <c r="AB236" i="3" s="1"/>
  <c r="AG235" i="3"/>
  <c r="AF235" i="3"/>
  <c r="AE235" i="3"/>
  <c r="AD235" i="3"/>
  <c r="AA235" i="3"/>
  <c r="T235" i="3"/>
  <c r="AC235" i="3" s="1"/>
  <c r="AB235" i="3" s="1"/>
  <c r="AG234" i="3"/>
  <c r="AF234" i="3"/>
  <c r="AE234" i="3"/>
  <c r="AD234" i="3"/>
  <c r="AB234" i="3"/>
  <c r="AA234" i="3"/>
  <c r="T234" i="3"/>
  <c r="AC234" i="3" s="1"/>
  <c r="AG233" i="3"/>
  <c r="AF233" i="3"/>
  <c r="AE233" i="3"/>
  <c r="AD233" i="3"/>
  <c r="AB233" i="3"/>
  <c r="AA233" i="3"/>
  <c r="T233" i="3"/>
  <c r="AC233" i="3" s="1"/>
  <c r="AG232" i="3"/>
  <c r="AF232" i="3"/>
  <c r="AE232" i="3"/>
  <c r="AD232" i="3"/>
  <c r="AB232" i="3"/>
  <c r="AA232" i="3"/>
  <c r="T232" i="3"/>
  <c r="AC232" i="3" s="1"/>
  <c r="AG231" i="3"/>
  <c r="AF231" i="3"/>
  <c r="AE231" i="3"/>
  <c r="AD231" i="3"/>
  <c r="AA231" i="3"/>
  <c r="AC231" i="3" s="1"/>
  <c r="T231" i="3"/>
  <c r="AG230" i="3"/>
  <c r="AF230" i="3"/>
  <c r="AE230" i="3"/>
  <c r="AD230" i="3"/>
  <c r="AA230" i="3"/>
  <c r="T230" i="3"/>
  <c r="AC230" i="3" s="1"/>
  <c r="AB230" i="3" s="1"/>
  <c r="AG229" i="3"/>
  <c r="AF229" i="3"/>
  <c r="AE229" i="3"/>
  <c r="AD229" i="3"/>
  <c r="AB229" i="3"/>
  <c r="AA229" i="3"/>
  <c r="AC229" i="3" s="1"/>
  <c r="T229" i="3"/>
  <c r="AG228" i="3"/>
  <c r="AF228" i="3"/>
  <c r="AE228" i="3"/>
  <c r="AD228" i="3"/>
  <c r="AA228" i="3"/>
  <c r="AC228" i="3" s="1"/>
  <c r="T228" i="3"/>
  <c r="AG227" i="3"/>
  <c r="AF227" i="3"/>
  <c r="AE227" i="3"/>
  <c r="AD227" i="3"/>
  <c r="AA227" i="3"/>
  <c r="T227" i="3"/>
  <c r="AC227" i="3" s="1"/>
  <c r="AB227" i="3" s="1"/>
  <c r="AG226" i="3"/>
  <c r="AF226" i="3"/>
  <c r="AE226" i="3"/>
  <c r="AD226" i="3"/>
  <c r="AB226" i="3"/>
  <c r="AA226" i="3"/>
  <c r="T226" i="3"/>
  <c r="AC226" i="3" s="1"/>
  <c r="AG225" i="3"/>
  <c r="AF225" i="3"/>
  <c r="AE225" i="3"/>
  <c r="AD225" i="3"/>
  <c r="AC225" i="3"/>
  <c r="AB225" i="3" s="1"/>
  <c r="AA225" i="3"/>
  <c r="T225" i="3"/>
  <c r="AG224" i="3"/>
  <c r="AF224" i="3"/>
  <c r="AE224" i="3"/>
  <c r="AD224" i="3"/>
  <c r="AC224" i="3"/>
  <c r="AB224" i="3" s="1"/>
  <c r="AA224" i="3"/>
  <c r="T224" i="3"/>
  <c r="AG223" i="3"/>
  <c r="AF223" i="3"/>
  <c r="AE223" i="3"/>
  <c r="AD223" i="3"/>
  <c r="AC223" i="3"/>
  <c r="AB223" i="3" s="1"/>
  <c r="AA223" i="3"/>
  <c r="T223" i="3"/>
  <c r="AG222" i="3"/>
  <c r="AF222" i="3"/>
  <c r="AE222" i="3"/>
  <c r="AD222" i="3"/>
  <c r="AC222" i="3"/>
  <c r="AB222" i="3" s="1"/>
  <c r="AA222" i="3"/>
  <c r="T222" i="3"/>
  <c r="AG221" i="3"/>
  <c r="AF221" i="3"/>
  <c r="AE221" i="3"/>
  <c r="AD221" i="3"/>
  <c r="AC221" i="3"/>
  <c r="AB221" i="3" s="1"/>
  <c r="AA221" i="3"/>
  <c r="T221" i="3"/>
  <c r="AG220" i="3"/>
  <c r="AF220" i="3"/>
  <c r="AE220" i="3"/>
  <c r="AD220" i="3"/>
  <c r="AC220" i="3"/>
  <c r="AB220" i="3" s="1"/>
  <c r="AA220" i="3"/>
  <c r="T220" i="3"/>
  <c r="AG219" i="3"/>
  <c r="AF219" i="3"/>
  <c r="AE219" i="3"/>
  <c r="AD219" i="3"/>
  <c r="AC219" i="3"/>
  <c r="AB219" i="3" s="1"/>
  <c r="AA219" i="3"/>
  <c r="T219" i="3"/>
  <c r="AG218" i="3"/>
  <c r="AF218" i="3"/>
  <c r="AE218" i="3"/>
  <c r="AD218" i="3"/>
  <c r="AC218" i="3"/>
  <c r="AB218" i="3" s="1"/>
  <c r="AA218" i="3"/>
  <c r="T218" i="3"/>
  <c r="AG217" i="3"/>
  <c r="AF217" i="3"/>
  <c r="AE217" i="3"/>
  <c r="AD217" i="3"/>
  <c r="AC217" i="3"/>
  <c r="AB217" i="3" s="1"/>
  <c r="AA217" i="3"/>
  <c r="T217" i="3"/>
  <c r="AG216" i="3"/>
  <c r="AF216" i="3"/>
  <c r="AE216" i="3"/>
  <c r="AD216" i="3"/>
  <c r="AC216" i="3"/>
  <c r="AB216" i="3" s="1"/>
  <c r="AA216" i="3"/>
  <c r="T216" i="3"/>
  <c r="AG215" i="3"/>
  <c r="AF215" i="3"/>
  <c r="AE215" i="3"/>
  <c r="AD215" i="3"/>
  <c r="AC215" i="3"/>
  <c r="AB215" i="3" s="1"/>
  <c r="AA215" i="3"/>
  <c r="T215" i="3"/>
  <c r="AG214" i="3"/>
  <c r="AF214" i="3"/>
  <c r="AE214" i="3"/>
  <c r="AD214" i="3"/>
  <c r="AC214" i="3"/>
  <c r="AB214" i="3" s="1"/>
  <c r="AA214" i="3"/>
  <c r="T214" i="3"/>
  <c r="AG213" i="3"/>
  <c r="AF213" i="3"/>
  <c r="AE213" i="3"/>
  <c r="AD213" i="3"/>
  <c r="AC213" i="3"/>
  <c r="AB213" i="3" s="1"/>
  <c r="AA213" i="3"/>
  <c r="T213" i="3"/>
  <c r="AG212" i="3"/>
  <c r="AF212" i="3"/>
  <c r="AE212" i="3"/>
  <c r="AD212" i="3"/>
  <c r="AC212" i="3"/>
  <c r="AB212" i="3" s="1"/>
  <c r="AA212" i="3"/>
  <c r="T212" i="3"/>
  <c r="AG211" i="3"/>
  <c r="AF211" i="3"/>
  <c r="AE211" i="3"/>
  <c r="AD211" i="3"/>
  <c r="AC211" i="3"/>
  <c r="AB211" i="3" s="1"/>
  <c r="AA211" i="3"/>
  <c r="T211" i="3"/>
  <c r="AG210" i="3"/>
  <c r="AF210" i="3"/>
  <c r="AE210" i="3"/>
  <c r="AD210" i="3"/>
  <c r="AC210" i="3"/>
  <c r="AB210" i="3" s="1"/>
  <c r="AA210" i="3"/>
  <c r="T210" i="3"/>
  <c r="AG209" i="3"/>
  <c r="AF209" i="3"/>
  <c r="AE209" i="3"/>
  <c r="AD209" i="3"/>
  <c r="AC209" i="3"/>
  <c r="AB209" i="3" s="1"/>
  <c r="AA209" i="3"/>
  <c r="T209" i="3"/>
  <c r="AG208" i="3"/>
  <c r="AF208" i="3"/>
  <c r="AE208" i="3"/>
  <c r="AD208" i="3"/>
  <c r="AC208" i="3"/>
  <c r="AB208" i="3" s="1"/>
  <c r="AA208" i="3"/>
  <c r="T208" i="3"/>
  <c r="AG207" i="3"/>
  <c r="AF207" i="3"/>
  <c r="AE207" i="3"/>
  <c r="AD207" i="3"/>
  <c r="AC207" i="3"/>
  <c r="AB207" i="3" s="1"/>
  <c r="AA207" i="3"/>
  <c r="T207" i="3"/>
  <c r="AG206" i="3"/>
  <c r="AF206" i="3"/>
  <c r="AE206" i="3"/>
  <c r="AD206" i="3"/>
  <c r="AC206" i="3"/>
  <c r="AB206" i="3" s="1"/>
  <c r="AA206" i="3"/>
  <c r="T206" i="3"/>
  <c r="AG205" i="3"/>
  <c r="AF205" i="3"/>
  <c r="AE205" i="3"/>
  <c r="AD205" i="3"/>
  <c r="AC205" i="3"/>
  <c r="AB205" i="3" s="1"/>
  <c r="AA205" i="3"/>
  <c r="T205" i="3"/>
  <c r="AG204" i="3"/>
  <c r="AF204" i="3"/>
  <c r="AE204" i="3"/>
  <c r="AD204" i="3"/>
  <c r="AC204" i="3"/>
  <c r="AB204" i="3"/>
  <c r="AA204" i="3"/>
  <c r="T204" i="3"/>
  <c r="AG203" i="3"/>
  <c r="AF203" i="3"/>
  <c r="AE203" i="3"/>
  <c r="AD203" i="3"/>
  <c r="AC203" i="3"/>
  <c r="AB203" i="3" s="1"/>
  <c r="AA203" i="3"/>
  <c r="T203" i="3"/>
  <c r="AH203" i="3" s="1"/>
  <c r="S203" i="3"/>
  <c r="N203" i="3"/>
  <c r="AG202" i="3"/>
  <c r="AF202" i="3"/>
  <c r="AE202" i="3"/>
  <c r="AD202" i="3"/>
  <c r="AA202" i="3"/>
  <c r="T202" i="3"/>
  <c r="AC202" i="3" s="1"/>
  <c r="AB202" i="3" s="1"/>
  <c r="N202" i="3"/>
  <c r="AG201" i="3"/>
  <c r="AF201" i="3"/>
  <c r="AE201" i="3"/>
  <c r="AD201" i="3"/>
  <c r="AA201" i="3"/>
  <c r="T201" i="3"/>
  <c r="AC201" i="3" s="1"/>
  <c r="AB201" i="3" s="1"/>
  <c r="N201" i="3"/>
  <c r="AG200" i="3"/>
  <c r="AF200" i="3"/>
  <c r="AE200" i="3"/>
  <c r="AD200" i="3"/>
  <c r="AA200" i="3"/>
  <c r="T200" i="3"/>
  <c r="AC200" i="3" s="1"/>
  <c r="AB200" i="3" s="1"/>
  <c r="N200" i="3"/>
  <c r="AG199" i="3"/>
  <c r="AF199" i="3"/>
  <c r="AE199" i="3"/>
  <c r="AD199" i="3"/>
  <c r="AC199" i="3"/>
  <c r="AB199" i="3"/>
  <c r="AA199" i="3"/>
  <c r="T199" i="3"/>
  <c r="N199" i="3"/>
  <c r="AG198" i="3"/>
  <c r="AF198" i="3"/>
  <c r="AE198" i="3"/>
  <c r="AD198" i="3"/>
  <c r="AC198" i="3"/>
  <c r="AB198" i="3"/>
  <c r="AA198" i="3"/>
  <c r="T198" i="3"/>
  <c r="N198" i="3"/>
  <c r="AG197" i="3"/>
  <c r="AF197" i="3"/>
  <c r="AE197" i="3"/>
  <c r="AD197" i="3"/>
  <c r="AC197" i="3"/>
  <c r="AB197" i="3" s="1"/>
  <c r="AA197" i="3"/>
  <c r="T197" i="3"/>
  <c r="N197" i="3"/>
  <c r="AG196" i="3"/>
  <c r="AF196" i="3"/>
  <c r="AB196" i="3" s="1"/>
  <c r="AE196" i="3"/>
  <c r="AD196" i="3"/>
  <c r="AC196" i="3"/>
  <c r="AA196" i="3"/>
  <c r="T196" i="3"/>
  <c r="N196" i="3"/>
  <c r="AG195" i="3"/>
  <c r="AF195" i="3"/>
  <c r="AE195" i="3"/>
  <c r="AD195" i="3"/>
  <c r="AA195" i="3"/>
  <c r="T195" i="3"/>
  <c r="AC195" i="3" s="1"/>
  <c r="AB195" i="3" s="1"/>
  <c r="N195" i="3"/>
  <c r="AG194" i="3"/>
  <c r="AF194" i="3"/>
  <c r="AC194" i="3" s="1"/>
  <c r="AE194" i="3"/>
  <c r="AD194" i="3"/>
  <c r="AA194" i="3"/>
  <c r="T194" i="3"/>
  <c r="N194" i="3"/>
  <c r="AG193" i="3"/>
  <c r="AF193" i="3"/>
  <c r="AC193" i="3" s="1"/>
  <c r="AE193" i="3"/>
  <c r="AD193" i="3"/>
  <c r="AA193" i="3"/>
  <c r="T193" i="3"/>
  <c r="N193" i="3"/>
  <c r="AG192" i="3"/>
  <c r="AF192" i="3"/>
  <c r="AE192" i="3"/>
  <c r="AD192" i="3"/>
  <c r="AA192" i="3"/>
  <c r="AC192" i="3" s="1"/>
  <c r="AB192" i="3" s="1"/>
  <c r="T192" i="3"/>
  <c r="N192" i="3"/>
  <c r="AG191" i="3"/>
  <c r="AF191" i="3"/>
  <c r="AE191" i="3"/>
  <c r="AD191" i="3"/>
  <c r="AA191" i="3"/>
  <c r="T191" i="3"/>
  <c r="AC191" i="3" s="1"/>
  <c r="AB191" i="3" s="1"/>
  <c r="N191" i="3"/>
  <c r="AG190" i="3"/>
  <c r="AF190" i="3"/>
  <c r="AE190" i="3"/>
  <c r="AD190" i="3"/>
  <c r="AC190" i="3"/>
  <c r="AB190" i="3"/>
  <c r="AA190" i="3"/>
  <c r="T190" i="3"/>
  <c r="N190" i="3"/>
  <c r="AG189" i="3"/>
  <c r="AF189" i="3"/>
  <c r="AE189" i="3"/>
  <c r="AD189" i="3"/>
  <c r="AC189" i="3"/>
  <c r="AB189" i="3"/>
  <c r="AA189" i="3"/>
  <c r="T189" i="3"/>
  <c r="N189" i="3"/>
  <c r="AG188" i="3"/>
  <c r="AF188" i="3"/>
  <c r="AE188" i="3"/>
  <c r="AD188" i="3"/>
  <c r="AC188" i="3"/>
  <c r="AB188" i="3" s="1"/>
  <c r="AA188" i="3"/>
  <c r="T188" i="3"/>
  <c r="N188" i="3"/>
  <c r="AG187" i="3"/>
  <c r="AF187" i="3"/>
  <c r="AC187" i="3" s="1"/>
  <c r="AE187" i="3"/>
  <c r="AD187" i="3"/>
  <c r="AA187" i="3"/>
  <c r="T187" i="3"/>
  <c r="N187" i="3"/>
  <c r="AG186" i="3"/>
  <c r="AF186" i="3"/>
  <c r="AC186" i="3" s="1"/>
  <c r="AE186" i="3"/>
  <c r="AD186" i="3"/>
  <c r="AA186" i="3"/>
  <c r="T186" i="3"/>
  <c r="N186" i="3"/>
  <c r="AG185" i="3"/>
  <c r="AF185" i="3"/>
  <c r="AC185" i="3" s="1"/>
  <c r="AE185" i="3"/>
  <c r="AD185" i="3"/>
  <c r="AA185" i="3"/>
  <c r="T185" i="3"/>
  <c r="N185" i="3"/>
  <c r="AG184" i="3"/>
  <c r="AF184" i="3"/>
  <c r="AE184" i="3"/>
  <c r="AD184" i="3"/>
  <c r="AA184" i="3"/>
  <c r="T184" i="3"/>
  <c r="AC184" i="3" s="1"/>
  <c r="AB184" i="3" s="1"/>
  <c r="N184" i="3"/>
  <c r="AG183" i="3"/>
  <c r="AF183" i="3"/>
  <c r="AE183" i="3"/>
  <c r="AD183" i="3"/>
  <c r="AC183" i="3"/>
  <c r="AB183" i="3"/>
  <c r="AA183" i="3"/>
  <c r="T183" i="3"/>
  <c r="N183" i="3"/>
  <c r="AG182" i="3"/>
  <c r="AF182" i="3"/>
  <c r="AE182" i="3"/>
  <c r="AD182" i="3"/>
  <c r="AC182" i="3"/>
  <c r="AB182" i="3"/>
  <c r="AA182" i="3"/>
  <c r="T182" i="3"/>
  <c r="N182" i="3"/>
  <c r="AG181" i="3"/>
  <c r="AF181" i="3"/>
  <c r="AB181" i="3" s="1"/>
  <c r="AE181" i="3"/>
  <c r="AD181" i="3"/>
  <c r="AC181" i="3"/>
  <c r="AA181" i="3"/>
  <c r="T181" i="3"/>
  <c r="AH181" i="3" s="1"/>
  <c r="N181" i="3"/>
  <c r="AG180" i="3"/>
  <c r="AF180" i="3"/>
  <c r="AC180" i="3" s="1"/>
  <c r="AE180" i="3"/>
  <c r="AD180" i="3"/>
  <c r="AA180" i="3"/>
  <c r="S180" i="3"/>
  <c r="T180" i="3" s="1"/>
  <c r="AH180" i="3" s="1"/>
  <c r="N180" i="3"/>
  <c r="AG179" i="3"/>
  <c r="AF179" i="3"/>
  <c r="AE179" i="3"/>
  <c r="AD179" i="3"/>
  <c r="AA179" i="3"/>
  <c r="T179" i="3"/>
  <c r="AC179" i="3" s="1"/>
  <c r="AB179" i="3" s="1"/>
  <c r="N179" i="3"/>
  <c r="AG178" i="3"/>
  <c r="AF178" i="3"/>
  <c r="AE178" i="3"/>
  <c r="AD178" i="3"/>
  <c r="AC178" i="3"/>
  <c r="AB178" i="3"/>
  <c r="AA178" i="3"/>
  <c r="N178" i="3"/>
  <c r="AG177" i="3"/>
  <c r="AF177" i="3"/>
  <c r="AE177" i="3"/>
  <c r="AD177" i="3"/>
  <c r="AA177" i="3"/>
  <c r="T177" i="3"/>
  <c r="AC177" i="3" s="1"/>
  <c r="AB177" i="3" s="1"/>
  <c r="N177" i="3"/>
  <c r="AG176" i="3"/>
  <c r="AF176" i="3"/>
  <c r="AE176" i="3"/>
  <c r="AD176" i="3"/>
  <c r="AC176" i="3"/>
  <c r="AB176" i="3"/>
  <c r="AA176" i="3"/>
  <c r="T176" i="3"/>
  <c r="N176" i="3"/>
  <c r="AG175" i="3"/>
  <c r="AF175" i="3"/>
  <c r="AE175" i="3"/>
  <c r="AD175" i="3"/>
  <c r="AC175" i="3"/>
  <c r="AB175" i="3"/>
  <c r="AA175" i="3"/>
  <c r="T175" i="3"/>
  <c r="N175" i="3"/>
  <c r="AG174" i="3"/>
  <c r="AF174" i="3"/>
  <c r="AB174" i="3" s="1"/>
  <c r="AE174" i="3"/>
  <c r="AD174" i="3"/>
  <c r="AC174" i="3"/>
  <c r="AA174" i="3"/>
  <c r="T174" i="3"/>
  <c r="N174" i="3"/>
  <c r="AG173" i="3"/>
  <c r="AF173" i="3"/>
  <c r="AE173" i="3"/>
  <c r="AD173" i="3"/>
  <c r="AA173" i="3"/>
  <c r="T173" i="3"/>
  <c r="AC173" i="3" s="1"/>
  <c r="AB173" i="3" s="1"/>
  <c r="N173" i="3"/>
  <c r="AG172" i="3"/>
  <c r="AF172" i="3"/>
  <c r="AC172" i="3" s="1"/>
  <c r="AE172" i="3"/>
  <c r="AD172" i="3"/>
  <c r="AA172" i="3"/>
  <c r="T172" i="3"/>
  <c r="N172" i="3"/>
  <c r="AG171" i="3"/>
  <c r="AF171" i="3"/>
  <c r="AC171" i="3" s="1"/>
  <c r="AE171" i="3"/>
  <c r="AD171" i="3"/>
  <c r="AA171" i="3"/>
  <c r="T171" i="3"/>
  <c r="N171" i="3"/>
  <c r="AG170" i="3"/>
  <c r="AF170" i="3"/>
  <c r="AE170" i="3"/>
  <c r="AD170" i="3"/>
  <c r="AA170" i="3"/>
  <c r="T170" i="3"/>
  <c r="AC170" i="3" s="1"/>
  <c r="AB170" i="3" s="1"/>
  <c r="N170" i="3"/>
  <c r="AG169" i="3"/>
  <c r="AF169" i="3"/>
  <c r="AE169" i="3"/>
  <c r="AD169" i="3"/>
  <c r="AA169" i="3"/>
  <c r="T169" i="3"/>
  <c r="AC169" i="3" s="1"/>
  <c r="AB169" i="3" s="1"/>
  <c r="N169" i="3"/>
  <c r="AG168" i="3"/>
  <c r="AF168" i="3"/>
  <c r="AE168" i="3"/>
  <c r="AD168" i="3"/>
  <c r="AC168" i="3"/>
  <c r="AB168" i="3"/>
  <c r="AA168" i="3"/>
  <c r="T168" i="3"/>
  <c r="N168" i="3"/>
  <c r="AG167" i="3"/>
  <c r="AF167" i="3"/>
  <c r="AE167" i="3"/>
  <c r="AD167" i="3"/>
  <c r="AC167" i="3"/>
  <c r="AB167" i="3"/>
  <c r="AA167" i="3"/>
  <c r="T167" i="3"/>
  <c r="N167" i="3"/>
  <c r="AG166" i="3"/>
  <c r="AF166" i="3"/>
  <c r="AE166" i="3"/>
  <c r="AD166" i="3"/>
  <c r="AC166" i="3"/>
  <c r="AB166" i="3" s="1"/>
  <c r="AA166" i="3"/>
  <c r="T166" i="3"/>
  <c r="N166" i="3"/>
  <c r="AG165" i="3"/>
  <c r="AF165" i="3"/>
  <c r="AC165" i="3" s="1"/>
  <c r="AE165" i="3"/>
  <c r="AD165" i="3"/>
  <c r="AA165" i="3"/>
  <c r="T165" i="3"/>
  <c r="N165" i="3"/>
  <c r="AG164" i="3"/>
  <c r="AF164" i="3"/>
  <c r="AC164" i="3" s="1"/>
  <c r="AE164" i="3"/>
  <c r="AD164" i="3"/>
  <c r="AA164" i="3"/>
  <c r="T164" i="3"/>
  <c r="N164" i="3"/>
  <c r="AG163" i="3"/>
  <c r="AF163" i="3"/>
  <c r="AE163" i="3"/>
  <c r="AD163" i="3"/>
  <c r="AA163" i="3"/>
  <c r="T163" i="3"/>
  <c r="AC163" i="3" s="1"/>
  <c r="AB163" i="3" s="1"/>
  <c r="N163" i="3"/>
  <c r="AG162" i="3"/>
  <c r="AF162" i="3"/>
  <c r="AE162" i="3"/>
  <c r="AD162" i="3"/>
  <c r="AC162" i="3"/>
  <c r="AA162" i="3"/>
  <c r="T162" i="3"/>
  <c r="AB162" i="3" s="1"/>
  <c r="N162" i="3"/>
  <c r="AG161" i="3"/>
  <c r="AF161" i="3"/>
  <c r="AE161" i="3"/>
  <c r="AD161" i="3"/>
  <c r="AC161" i="3"/>
  <c r="AB161" i="3"/>
  <c r="AA161" i="3"/>
  <c r="T161" i="3"/>
  <c r="N161" i="3"/>
  <c r="AG160" i="3"/>
  <c r="AF160" i="3"/>
  <c r="AE160" i="3"/>
  <c r="AD160" i="3"/>
  <c r="AC160" i="3"/>
  <c r="AB160" i="3"/>
  <c r="AA160" i="3"/>
  <c r="T160" i="3"/>
  <c r="N160" i="3"/>
  <c r="AG159" i="3"/>
  <c r="AF159" i="3"/>
  <c r="AE159" i="3"/>
  <c r="AD159" i="3"/>
  <c r="AC159" i="3"/>
  <c r="AB159" i="3"/>
  <c r="AA159" i="3"/>
  <c r="T159" i="3"/>
  <c r="N159" i="3"/>
  <c r="AG158" i="3"/>
  <c r="AF158" i="3"/>
  <c r="AB158" i="3" s="1"/>
  <c r="AE158" i="3"/>
  <c r="AD158" i="3"/>
  <c r="AC158" i="3"/>
  <c r="AA158" i="3"/>
  <c r="T158" i="3"/>
  <c r="N158" i="3"/>
  <c r="AG157" i="3"/>
  <c r="AF157" i="3"/>
  <c r="AE157" i="3"/>
  <c r="AD157" i="3"/>
  <c r="AA157" i="3"/>
  <c r="T157" i="3"/>
  <c r="AC157" i="3" s="1"/>
  <c r="AB157" i="3" s="1"/>
  <c r="N157" i="3"/>
  <c r="AG156" i="3"/>
  <c r="AF156" i="3"/>
  <c r="AC156" i="3" s="1"/>
  <c r="AE156" i="3"/>
  <c r="AD156" i="3"/>
  <c r="AA156" i="3"/>
  <c r="T156" i="3"/>
  <c r="N156" i="3"/>
  <c r="AG155" i="3"/>
  <c r="AF155" i="3"/>
  <c r="AE155" i="3"/>
  <c r="AD155" i="3"/>
  <c r="AA155" i="3"/>
  <c r="T155" i="3"/>
  <c r="AC155" i="3" s="1"/>
  <c r="AB155" i="3" s="1"/>
  <c r="N155" i="3"/>
  <c r="AG154" i="3"/>
  <c r="AF154" i="3"/>
  <c r="AE154" i="3"/>
  <c r="AD154" i="3"/>
  <c r="AC154" i="3"/>
  <c r="AA154" i="3"/>
  <c r="T154" i="3"/>
  <c r="AB154" i="3" s="1"/>
  <c r="N154" i="3"/>
  <c r="AG153" i="3"/>
  <c r="AF153" i="3"/>
  <c r="AE153" i="3"/>
  <c r="AD153" i="3"/>
  <c r="AC153" i="3"/>
  <c r="AB153" i="3"/>
  <c r="AA153" i="3"/>
  <c r="T153" i="3"/>
  <c r="N153" i="3"/>
  <c r="AG152" i="3"/>
  <c r="AF152" i="3"/>
  <c r="AE152" i="3"/>
  <c r="AD152" i="3"/>
  <c r="AC152" i="3"/>
  <c r="AB152" i="3"/>
  <c r="AA152" i="3"/>
  <c r="T152" i="3"/>
  <c r="AH152" i="3" s="1"/>
  <c r="N152" i="3"/>
  <c r="AG151" i="3"/>
  <c r="AF151" i="3"/>
  <c r="AB151" i="3" s="1"/>
  <c r="AE151" i="3"/>
  <c r="AD151" i="3"/>
  <c r="AC151" i="3"/>
  <c r="AA151" i="3"/>
  <c r="T151" i="3"/>
  <c r="N151" i="3"/>
  <c r="AG150" i="3"/>
  <c r="AF150" i="3"/>
  <c r="AE150" i="3"/>
  <c r="AD150" i="3"/>
  <c r="AA150" i="3"/>
  <c r="T150" i="3"/>
  <c r="AC150" i="3" s="1"/>
  <c r="AB150" i="3" s="1"/>
  <c r="N150" i="3"/>
  <c r="AG149" i="3"/>
  <c r="AF149" i="3"/>
  <c r="AE149" i="3"/>
  <c r="AD149" i="3"/>
  <c r="AA149" i="3"/>
  <c r="T149" i="3"/>
  <c r="AC149" i="3" s="1"/>
  <c r="AB149" i="3" s="1"/>
  <c r="N149" i="3"/>
  <c r="AG148" i="3"/>
  <c r="AF148" i="3"/>
  <c r="AC148" i="3" s="1"/>
  <c r="AE148" i="3"/>
  <c r="AD148" i="3"/>
  <c r="AA148" i="3"/>
  <c r="T148" i="3"/>
  <c r="N148" i="3"/>
  <c r="AG147" i="3"/>
  <c r="AF147" i="3"/>
  <c r="AE147" i="3"/>
  <c r="AD147" i="3"/>
  <c r="AC147" i="3"/>
  <c r="AA147" i="3"/>
  <c r="T147" i="3"/>
  <c r="AB147" i="3" s="1"/>
  <c r="N147" i="3"/>
  <c r="AG146" i="3"/>
  <c r="AF146" i="3"/>
  <c r="AE146" i="3"/>
  <c r="AD146" i="3"/>
  <c r="AC146" i="3"/>
  <c r="AB146" i="3"/>
  <c r="AA146" i="3"/>
  <c r="T146" i="3"/>
  <c r="N146" i="3"/>
  <c r="AG145" i="3"/>
  <c r="AF145" i="3"/>
  <c r="AE145" i="3"/>
  <c r="AD145" i="3"/>
  <c r="AC145" i="3"/>
  <c r="AB145" i="3"/>
  <c r="AA145" i="3"/>
  <c r="T145" i="3"/>
  <c r="N145" i="3"/>
  <c r="AG144" i="3"/>
  <c r="AF144" i="3"/>
  <c r="AE144" i="3"/>
  <c r="AD144" i="3"/>
  <c r="AC144" i="3"/>
  <c r="AB144" i="3" s="1"/>
  <c r="AA144" i="3"/>
  <c r="T144" i="3"/>
  <c r="N144" i="3"/>
  <c r="AG143" i="3"/>
  <c r="AF143" i="3"/>
  <c r="AE143" i="3"/>
  <c r="AD143" i="3"/>
  <c r="AC143" i="3"/>
  <c r="AB143" i="3" s="1"/>
  <c r="AA143" i="3"/>
  <c r="T143" i="3"/>
  <c r="N143" i="3"/>
  <c r="AG142" i="3"/>
  <c r="AF142" i="3"/>
  <c r="AE142" i="3"/>
  <c r="AD142" i="3"/>
  <c r="AA142" i="3"/>
  <c r="T142" i="3"/>
  <c r="AC142" i="3" s="1"/>
  <c r="AB142" i="3" s="1"/>
  <c r="N142" i="3"/>
  <c r="AG141" i="3"/>
  <c r="AF141" i="3"/>
  <c r="AC141" i="3" s="1"/>
  <c r="AE141" i="3"/>
  <c r="AD141" i="3"/>
  <c r="AA141" i="3"/>
  <c r="T141" i="3"/>
  <c r="N141" i="3"/>
  <c r="AG140" i="3"/>
  <c r="AF140" i="3"/>
  <c r="AE140" i="3"/>
  <c r="AD140" i="3"/>
  <c r="AA140" i="3"/>
  <c r="T140" i="3"/>
  <c r="AC140" i="3" s="1"/>
  <c r="AB140" i="3" s="1"/>
  <c r="N140" i="3"/>
  <c r="AG139" i="3"/>
  <c r="AF139" i="3"/>
  <c r="AE139" i="3"/>
  <c r="AD139" i="3"/>
  <c r="AC139" i="3"/>
  <c r="AA139" i="3"/>
  <c r="T139" i="3"/>
  <c r="AB139" i="3" s="1"/>
  <c r="N139" i="3"/>
  <c r="AG138" i="3"/>
  <c r="AF138" i="3"/>
  <c r="AE138" i="3"/>
  <c r="AD138" i="3"/>
  <c r="AA138" i="3"/>
  <c r="T138" i="3"/>
  <c r="AC138" i="3" s="1"/>
  <c r="AB138" i="3" s="1"/>
  <c r="N138" i="3"/>
  <c r="AG137" i="3"/>
  <c r="AF137" i="3"/>
  <c r="AE137" i="3"/>
  <c r="AD137" i="3"/>
  <c r="AC137" i="3"/>
  <c r="AB137" i="3"/>
  <c r="AA137" i="3"/>
  <c r="T137" i="3"/>
  <c r="AH137" i="3" s="1"/>
  <c r="N137" i="3"/>
  <c r="AG136" i="3"/>
  <c r="AF136" i="3"/>
  <c r="AB136" i="3" s="1"/>
  <c r="AE136" i="3"/>
  <c r="AD136" i="3"/>
  <c r="AC136" i="3"/>
  <c r="AA136" i="3"/>
  <c r="T136" i="3"/>
  <c r="N136" i="3"/>
  <c r="AG135" i="3"/>
  <c r="AF135" i="3"/>
  <c r="AE135" i="3"/>
  <c r="AD135" i="3"/>
  <c r="AA135" i="3"/>
  <c r="T135" i="3"/>
  <c r="AC135" i="3" s="1"/>
  <c r="AB135" i="3" s="1"/>
  <c r="N135" i="3"/>
  <c r="AG134" i="3"/>
  <c r="AF134" i="3"/>
  <c r="AC134" i="3" s="1"/>
  <c r="AE134" i="3"/>
  <c r="AD134" i="3"/>
  <c r="AA134" i="3"/>
  <c r="T134" i="3"/>
  <c r="N134" i="3"/>
  <c r="AG133" i="3"/>
  <c r="AF133" i="3"/>
  <c r="AC133" i="3" s="1"/>
  <c r="AE133" i="3"/>
  <c r="AD133" i="3"/>
  <c r="AA133" i="3"/>
  <c r="T133" i="3"/>
  <c r="N133" i="3"/>
  <c r="AG132" i="3"/>
  <c r="AF132" i="3"/>
  <c r="AE132" i="3"/>
  <c r="AD132" i="3"/>
  <c r="AA132" i="3"/>
  <c r="T132" i="3"/>
  <c r="AC132" i="3" s="1"/>
  <c r="AB132" i="3" s="1"/>
  <c r="N132" i="3"/>
  <c r="AG131" i="3"/>
  <c r="AF131" i="3"/>
  <c r="AE131" i="3"/>
  <c r="AD131" i="3"/>
  <c r="AA131" i="3"/>
  <c r="T131" i="3"/>
  <c r="AC131" i="3" s="1"/>
  <c r="AB131" i="3" s="1"/>
  <c r="N131" i="3"/>
  <c r="AG130" i="3"/>
  <c r="AF130" i="3"/>
  <c r="AE130" i="3"/>
  <c r="AD130" i="3"/>
  <c r="AC130" i="3"/>
  <c r="AB130" i="3"/>
  <c r="AA130" i="3"/>
  <c r="T130" i="3"/>
  <c r="N130" i="3"/>
  <c r="AG129" i="3"/>
  <c r="AF129" i="3"/>
  <c r="AE129" i="3"/>
  <c r="AD129" i="3"/>
  <c r="AC129" i="3"/>
  <c r="AB129" i="3"/>
  <c r="AA129" i="3"/>
  <c r="T129" i="3"/>
  <c r="N129" i="3"/>
  <c r="AG128" i="3"/>
  <c r="AF128" i="3"/>
  <c r="AB128" i="3" s="1"/>
  <c r="AE128" i="3"/>
  <c r="AD128" i="3"/>
  <c r="AC128" i="3"/>
  <c r="AA128" i="3"/>
  <c r="T128" i="3"/>
  <c r="N128" i="3"/>
  <c r="AG127" i="3"/>
  <c r="AF127" i="3"/>
  <c r="AE127" i="3"/>
  <c r="AD127" i="3"/>
  <c r="AA127" i="3"/>
  <c r="T127" i="3"/>
  <c r="AC127" i="3" s="1"/>
  <c r="AB127" i="3" s="1"/>
  <c r="N127" i="3"/>
  <c r="AG126" i="3"/>
  <c r="AF126" i="3"/>
  <c r="AE126" i="3"/>
  <c r="AD126" i="3"/>
  <c r="AA126" i="3"/>
  <c r="T126" i="3"/>
  <c r="AC126" i="3" s="1"/>
  <c r="AB126" i="3" s="1"/>
  <c r="N126" i="3"/>
  <c r="AG125" i="3"/>
  <c r="AF125" i="3"/>
  <c r="AE125" i="3"/>
  <c r="AD125" i="3"/>
  <c r="AA125" i="3"/>
  <c r="T125" i="3"/>
  <c r="AC125" i="3" s="1"/>
  <c r="AB125" i="3" s="1"/>
  <c r="N125" i="3"/>
  <c r="AG124" i="3"/>
  <c r="AF124" i="3"/>
  <c r="AE124" i="3"/>
  <c r="AD124" i="3"/>
  <c r="AC124" i="3"/>
  <c r="AA124" i="3"/>
  <c r="T124" i="3"/>
  <c r="AH124" i="3" s="1"/>
  <c r="N124" i="3"/>
  <c r="AG123" i="3"/>
  <c r="AF123" i="3"/>
  <c r="AE123" i="3"/>
  <c r="AD123" i="3"/>
  <c r="AC123" i="3"/>
  <c r="AB123" i="3"/>
  <c r="AA123" i="3"/>
  <c r="T123" i="3"/>
  <c r="N123" i="3"/>
  <c r="AG122" i="3"/>
  <c r="AF122" i="3"/>
  <c r="AE122" i="3"/>
  <c r="AD122" i="3"/>
  <c r="AC122" i="3"/>
  <c r="AB122" i="3"/>
  <c r="AA122" i="3"/>
  <c r="T122" i="3"/>
  <c r="N122" i="3"/>
  <c r="AG121" i="3"/>
  <c r="AF121" i="3"/>
  <c r="AE121" i="3"/>
  <c r="AD121" i="3"/>
  <c r="AC121" i="3"/>
  <c r="AB121" i="3" s="1"/>
  <c r="AA121" i="3"/>
  <c r="T121" i="3"/>
  <c r="N121" i="3"/>
  <c r="AG120" i="3"/>
  <c r="AF120" i="3"/>
  <c r="AC120" i="3" s="1"/>
  <c r="AE120" i="3"/>
  <c r="AD120" i="3"/>
  <c r="AA120" i="3"/>
  <c r="T120" i="3"/>
  <c r="AH120" i="3" s="1"/>
  <c r="N120" i="3"/>
  <c r="AH119" i="3"/>
  <c r="AG119" i="3"/>
  <c r="AF119" i="3"/>
  <c r="AE119" i="3"/>
  <c r="AD119" i="3"/>
  <c r="AC119" i="3"/>
  <c r="AA119" i="3"/>
  <c r="T119" i="3"/>
  <c r="AB119" i="3" s="1"/>
  <c r="N119" i="3"/>
  <c r="AG118" i="3"/>
  <c r="AF118" i="3"/>
  <c r="AE118" i="3"/>
  <c r="AD118" i="3"/>
  <c r="AC118" i="3"/>
  <c r="AB118" i="3"/>
  <c r="AA118" i="3"/>
  <c r="AH118" i="3" s="1"/>
  <c r="T118" i="3"/>
  <c r="N118" i="3"/>
  <c r="AH117" i="3"/>
  <c r="AG117" i="3"/>
  <c r="AF117" i="3"/>
  <c r="AB117" i="3" s="1"/>
  <c r="AE117" i="3"/>
  <c r="AD117" i="3"/>
  <c r="AC117" i="3"/>
  <c r="AA117" i="3"/>
  <c r="T117" i="3"/>
  <c r="N117" i="3"/>
  <c r="AG116" i="3"/>
  <c r="AF116" i="3"/>
  <c r="AE116" i="3"/>
  <c r="AD116" i="3"/>
  <c r="AA116" i="3"/>
  <c r="T116" i="3"/>
  <c r="AC116" i="3" s="1"/>
  <c r="AB116" i="3" s="1"/>
  <c r="N116" i="3"/>
  <c r="AG115" i="3"/>
  <c r="AF115" i="3"/>
  <c r="AE115" i="3"/>
  <c r="AD115" i="3"/>
  <c r="AA115" i="3"/>
  <c r="T115" i="3"/>
  <c r="AC115" i="3" s="1"/>
  <c r="AB115" i="3" s="1"/>
  <c r="N115" i="3"/>
  <c r="AH114" i="3"/>
  <c r="AG114" i="3"/>
  <c r="AF114" i="3"/>
  <c r="AE114" i="3"/>
  <c r="AD114" i="3"/>
  <c r="AC114" i="3"/>
  <c r="AA114" i="3"/>
  <c r="T114" i="3"/>
  <c r="AB114" i="3" s="1"/>
  <c r="N114" i="3"/>
  <c r="AG113" i="3"/>
  <c r="AF113" i="3"/>
  <c r="AE113" i="3"/>
  <c r="AD113" i="3"/>
  <c r="AA113" i="3"/>
  <c r="T113" i="3"/>
  <c r="AC113" i="3" s="1"/>
  <c r="AB113" i="3" s="1"/>
  <c r="N113" i="3"/>
  <c r="AG112" i="3"/>
  <c r="AF112" i="3"/>
  <c r="AE112" i="3"/>
  <c r="AD112" i="3"/>
  <c r="AC112" i="3"/>
  <c r="AB112" i="3"/>
  <c r="AA112" i="3"/>
  <c r="AH112" i="3" s="1"/>
  <c r="T112" i="3"/>
  <c r="N112" i="3"/>
  <c r="AG111" i="3"/>
  <c r="AF111" i="3"/>
  <c r="AE111" i="3"/>
  <c r="AD111" i="3"/>
  <c r="AC111" i="3"/>
  <c r="AB111" i="3" s="1"/>
  <c r="AA111" i="3"/>
  <c r="T111" i="3"/>
  <c r="N111" i="3"/>
  <c r="AG110" i="3"/>
  <c r="AF110" i="3"/>
  <c r="AC110" i="3" s="1"/>
  <c r="AE110" i="3"/>
  <c r="AD110" i="3"/>
  <c r="AA110" i="3"/>
  <c r="AH110" i="3" s="1"/>
  <c r="T110" i="3"/>
  <c r="N110" i="3"/>
  <c r="AG109" i="3"/>
  <c r="AF109" i="3"/>
  <c r="AE109" i="3"/>
  <c r="AD109" i="3"/>
  <c r="AA109" i="3"/>
  <c r="T109" i="3"/>
  <c r="AC109" i="3" s="1"/>
  <c r="AB109" i="3" s="1"/>
  <c r="N109" i="3"/>
  <c r="AG108" i="3"/>
  <c r="AF108" i="3"/>
  <c r="AE108" i="3"/>
  <c r="AD108" i="3"/>
  <c r="AA108" i="3"/>
  <c r="T108" i="3"/>
  <c r="AC108" i="3" s="1"/>
  <c r="AB108" i="3" s="1"/>
  <c r="N108" i="3"/>
  <c r="AG107" i="3"/>
  <c r="AF107" i="3"/>
  <c r="AE107" i="3"/>
  <c r="AD107" i="3"/>
  <c r="AC107" i="3"/>
  <c r="AH107" i="3" s="1"/>
  <c r="AB107" i="3"/>
  <c r="AA107" i="3"/>
  <c r="T107" i="3"/>
  <c r="N107" i="3"/>
  <c r="AG106" i="3"/>
  <c r="AH106" i="3" s="1"/>
  <c r="AF106" i="3"/>
  <c r="AE106" i="3"/>
  <c r="AD106" i="3"/>
  <c r="AC106" i="3"/>
  <c r="AB106" i="3" s="1"/>
  <c r="AA106" i="3"/>
  <c r="T106" i="3"/>
  <c r="N106" i="3"/>
  <c r="AG105" i="3"/>
  <c r="AH105" i="3" s="1"/>
  <c r="AE105" i="3"/>
  <c r="AD105" i="3"/>
  <c r="AC105" i="3"/>
  <c r="AB105" i="3" s="1"/>
  <c r="AA105" i="3"/>
  <c r="AG104" i="3"/>
  <c r="AE104" i="3"/>
  <c r="AD104" i="3"/>
  <c r="AC104" i="3"/>
  <c r="AB104" i="3" s="1"/>
  <c r="AA104" i="3"/>
  <c r="AG103" i="3"/>
  <c r="AH103" i="3" s="1"/>
  <c r="AE103" i="3"/>
  <c r="AD103" i="3"/>
  <c r="AC103" i="3"/>
  <c r="AB103" i="3" s="1"/>
  <c r="AA103" i="3"/>
  <c r="AG102" i="3"/>
  <c r="AH102" i="3" s="1"/>
  <c r="AF102" i="3"/>
  <c r="AE102" i="3"/>
  <c r="AD102" i="3"/>
  <c r="AC102" i="3"/>
  <c r="AB102" i="3"/>
  <c r="AA102" i="3"/>
  <c r="AG101" i="3"/>
  <c r="AH101" i="3" s="1"/>
  <c r="AF101" i="3"/>
  <c r="AE101" i="3"/>
  <c r="AD101" i="3"/>
  <c r="AC101" i="3"/>
  <c r="AB101" i="3"/>
  <c r="AA101" i="3"/>
  <c r="AG100" i="3"/>
  <c r="AH100" i="3" s="1"/>
  <c r="AF100" i="3"/>
  <c r="AE100" i="3"/>
  <c r="AD100" i="3"/>
  <c r="AC100" i="3"/>
  <c r="AB100" i="3"/>
  <c r="AA100" i="3"/>
  <c r="AG99" i="3"/>
  <c r="AH99" i="3" s="1"/>
  <c r="AE99" i="3"/>
  <c r="AD99" i="3"/>
  <c r="AC99" i="3"/>
  <c r="AB99" i="3"/>
  <c r="AA99" i="3"/>
  <c r="AG98" i="3"/>
  <c r="AE98" i="3"/>
  <c r="AD98" i="3"/>
  <c r="AC98" i="3"/>
  <c r="AH98" i="3" s="1"/>
  <c r="AB98" i="3"/>
  <c r="AA98" i="3"/>
  <c r="AH97" i="3"/>
  <c r="AG97" i="3"/>
  <c r="AE97" i="3"/>
  <c r="AD97" i="3"/>
  <c r="AC97" i="3"/>
  <c r="AB97" i="3" s="1"/>
  <c r="AA97" i="3"/>
  <c r="AH96" i="3"/>
  <c r="AG96" i="3"/>
  <c r="AE96" i="3"/>
  <c r="AD96" i="3"/>
  <c r="AC96" i="3"/>
  <c r="AB96" i="3"/>
  <c r="AA96" i="3"/>
  <c r="AG95" i="3"/>
  <c r="AH95" i="3" s="1"/>
  <c r="AF95" i="3"/>
  <c r="AE95" i="3"/>
  <c r="AD95" i="3"/>
  <c r="AC95" i="3"/>
  <c r="AB95" i="3"/>
  <c r="AA95" i="3"/>
  <c r="AG94" i="3"/>
  <c r="AH94" i="3" s="1"/>
  <c r="AE94" i="3"/>
  <c r="AD94" i="3"/>
  <c r="AC94" i="3"/>
  <c r="AB94" i="3"/>
  <c r="AA94" i="3"/>
  <c r="AG93" i="3"/>
  <c r="AH93" i="3" s="1"/>
  <c r="AF93" i="3"/>
  <c r="AE93" i="3"/>
  <c r="AD93" i="3"/>
  <c r="AC93" i="3"/>
  <c r="AA93" i="3"/>
  <c r="AB93" i="3" s="1"/>
  <c r="AG92" i="3"/>
  <c r="AH92" i="3" s="1"/>
  <c r="AE92" i="3"/>
  <c r="AD92" i="3"/>
  <c r="AC92" i="3"/>
  <c r="AB92" i="3" s="1"/>
  <c r="AA92" i="3"/>
  <c r="AG91" i="3"/>
  <c r="AE91" i="3"/>
  <c r="AF91" i="3" s="1"/>
  <c r="AD91" i="3"/>
  <c r="AA91" i="3"/>
  <c r="AC91" i="3" s="1"/>
  <c r="AH91" i="3" s="1"/>
  <c r="AG90" i="3"/>
  <c r="AE90" i="3"/>
  <c r="AD90" i="3"/>
  <c r="AC90" i="3"/>
  <c r="AB90" i="3" s="1"/>
  <c r="AA90" i="3"/>
  <c r="AG89" i="3"/>
  <c r="AH89" i="3" s="1"/>
  <c r="AE89" i="3"/>
  <c r="AD89" i="3"/>
  <c r="AC89" i="3"/>
  <c r="AB89" i="3" s="1"/>
  <c r="AA89" i="3"/>
  <c r="AG88" i="3"/>
  <c r="AH88" i="3" s="1"/>
  <c r="AE88" i="3"/>
  <c r="AD88" i="3"/>
  <c r="AC88" i="3"/>
  <c r="AB88" i="3"/>
  <c r="AA88" i="3"/>
  <c r="AG87" i="3"/>
  <c r="AE87" i="3"/>
  <c r="AD87" i="3"/>
  <c r="AC87" i="3"/>
  <c r="AH87" i="3" s="1"/>
  <c r="AB87" i="3"/>
  <c r="AA87" i="3"/>
  <c r="AG86" i="3"/>
  <c r="AE86" i="3"/>
  <c r="AF86" i="3" s="1"/>
  <c r="AD86" i="3"/>
  <c r="AA86" i="3"/>
  <c r="AC86" i="3" s="1"/>
  <c r="AH86" i="3" s="1"/>
  <c r="AG85" i="3"/>
  <c r="AE85" i="3"/>
  <c r="AF85" i="3" s="1"/>
  <c r="AD85" i="3"/>
  <c r="AA85" i="3"/>
  <c r="AC85" i="3" s="1"/>
  <c r="AH85" i="3" s="1"/>
  <c r="AH84" i="3"/>
  <c r="AG84" i="3"/>
  <c r="AE84" i="3"/>
  <c r="AD84" i="3"/>
  <c r="AC84" i="3"/>
  <c r="AB84" i="3" s="1"/>
  <c r="AA84" i="3"/>
  <c r="AH83" i="3"/>
  <c r="AG83" i="3"/>
  <c r="AF83" i="3"/>
  <c r="AE83" i="3"/>
  <c r="AD83" i="3"/>
  <c r="AC83" i="3"/>
  <c r="AA83" i="3"/>
  <c r="AB83" i="3" s="1"/>
  <c r="AH82" i="3"/>
  <c r="AG82" i="3"/>
  <c r="AE82" i="3"/>
  <c r="AD82" i="3"/>
  <c r="AC82" i="3"/>
  <c r="AB82" i="3"/>
  <c r="AA82" i="3"/>
  <c r="AG81" i="3"/>
  <c r="AH81" i="3" s="1"/>
  <c r="AF81" i="3"/>
  <c r="AE81" i="3"/>
  <c r="AD81" i="3"/>
  <c r="AC81" i="3"/>
  <c r="AB81" i="3"/>
  <c r="AA81" i="3"/>
  <c r="AG80" i="3"/>
  <c r="AH80" i="3" s="1"/>
  <c r="AF80" i="3"/>
  <c r="AE80" i="3"/>
  <c r="AD80" i="3"/>
  <c r="AC80" i="3"/>
  <c r="AB80" i="3"/>
  <c r="AA80" i="3"/>
  <c r="AG79" i="3"/>
  <c r="AH79" i="3" s="1"/>
  <c r="AF79" i="3"/>
  <c r="AE79" i="3"/>
  <c r="AD79" i="3"/>
  <c r="AC79" i="3"/>
  <c r="AB79" i="3"/>
  <c r="AA79" i="3"/>
  <c r="AG78" i="3"/>
  <c r="AH78" i="3" s="1"/>
  <c r="AF78" i="3"/>
  <c r="AE78" i="3"/>
  <c r="AD78" i="3"/>
  <c r="AC78" i="3"/>
  <c r="AB78" i="3"/>
  <c r="AA78" i="3"/>
  <c r="AG77" i="3"/>
  <c r="AH77" i="3" s="1"/>
  <c r="AF77" i="3"/>
  <c r="AE77" i="3"/>
  <c r="AD77" i="3"/>
  <c r="AC77" i="3"/>
  <c r="AB77" i="3"/>
  <c r="AA77" i="3"/>
  <c r="AG76" i="3"/>
  <c r="AH76" i="3" s="1"/>
  <c r="AF76" i="3"/>
  <c r="AE76" i="3"/>
  <c r="AD76" i="3"/>
  <c r="AC76" i="3"/>
  <c r="AB76" i="3"/>
  <c r="AA76" i="3"/>
  <c r="AG75" i="3"/>
  <c r="AH75" i="3" s="1"/>
  <c r="AE75" i="3"/>
  <c r="AD75" i="3"/>
  <c r="AC75" i="3"/>
  <c r="AB75" i="3"/>
  <c r="AA75" i="3"/>
  <c r="AG74" i="3"/>
  <c r="AH74" i="3" s="1"/>
  <c r="AE74" i="3"/>
  <c r="AD74" i="3"/>
  <c r="AC74" i="3"/>
  <c r="AB74" i="3" s="1"/>
  <c r="AA74" i="3"/>
  <c r="AG73" i="3"/>
  <c r="AE73" i="3"/>
  <c r="AD73" i="3"/>
  <c r="AC73" i="3"/>
  <c r="AB73" i="3" s="1"/>
  <c r="AA73" i="3"/>
  <c r="AG72" i="3"/>
  <c r="AH72" i="3" s="1"/>
  <c r="AE72" i="3"/>
  <c r="AF72" i="3" s="1"/>
  <c r="AD72" i="3"/>
  <c r="AC72" i="3"/>
  <c r="AB72" i="3"/>
  <c r="AA72" i="3"/>
  <c r="AG71" i="3"/>
  <c r="AH71" i="3" s="1"/>
  <c r="AE71" i="3"/>
  <c r="AF71" i="3" s="1"/>
  <c r="AD71" i="3"/>
  <c r="AC71" i="3"/>
  <c r="AB71" i="3" s="1"/>
  <c r="AA71" i="3"/>
  <c r="AG70" i="3"/>
  <c r="AH70" i="3" s="1"/>
  <c r="AE70" i="3"/>
  <c r="AF70" i="3" s="1"/>
  <c r="AD70" i="3"/>
  <c r="AC70" i="3"/>
  <c r="AB70" i="3"/>
  <c r="AA70" i="3"/>
  <c r="AG69" i="3"/>
  <c r="AH69" i="3" s="1"/>
  <c r="AE69" i="3"/>
  <c r="AD69" i="3"/>
  <c r="AC69" i="3"/>
  <c r="AA69" i="3"/>
  <c r="T69" i="3"/>
  <c r="AB69" i="3" s="1"/>
  <c r="AG68" i="3"/>
  <c r="AE68" i="3"/>
  <c r="AD68" i="3"/>
  <c r="AC68" i="3"/>
  <c r="AB68" i="3" s="1"/>
  <c r="AA68" i="3"/>
  <c r="AG67" i="3"/>
  <c r="AH67" i="3" s="1"/>
  <c r="AE67" i="3"/>
  <c r="AF67" i="3" s="1"/>
  <c r="AD67" i="3"/>
  <c r="AC67" i="3"/>
  <c r="AB67" i="3"/>
  <c r="AA67" i="3"/>
  <c r="AG66" i="3"/>
  <c r="AH66" i="3" s="1"/>
  <c r="AE66" i="3"/>
  <c r="AD66" i="3"/>
  <c r="AC66" i="3"/>
  <c r="AA66" i="3"/>
  <c r="T66" i="3"/>
  <c r="AB66" i="3" s="1"/>
  <c r="AG65" i="3"/>
  <c r="AE65" i="3"/>
  <c r="AD65" i="3"/>
  <c r="AC65" i="3"/>
  <c r="AB65" i="3" s="1"/>
  <c r="AA65" i="3"/>
  <c r="AG64" i="3"/>
  <c r="AH64" i="3" s="1"/>
  <c r="AE64" i="3"/>
  <c r="AD64" i="3"/>
  <c r="AC64" i="3"/>
  <c r="AB64" i="3" s="1"/>
  <c r="AA64" i="3"/>
  <c r="AG63" i="3"/>
  <c r="AH63" i="3" s="1"/>
  <c r="AE63" i="3"/>
  <c r="AD63" i="3"/>
  <c r="AC63" i="3"/>
  <c r="AB63" i="3"/>
  <c r="AA63" i="3"/>
  <c r="AG62" i="3"/>
  <c r="AE62" i="3"/>
  <c r="AD62" i="3"/>
  <c r="AC62" i="3"/>
  <c r="AH62" i="3" s="1"/>
  <c r="AB62" i="3"/>
  <c r="AA62" i="3"/>
  <c r="AH61" i="3"/>
  <c r="AG61" i="3"/>
  <c r="AE61" i="3"/>
  <c r="AF61" i="3" s="1"/>
  <c r="AD61" i="3"/>
  <c r="AC61" i="3"/>
  <c r="AA61" i="3"/>
  <c r="AB61" i="3" s="1"/>
  <c r="AH60" i="3"/>
  <c r="AG60" i="3"/>
  <c r="AE60" i="3"/>
  <c r="AD60" i="3"/>
  <c r="AC60" i="3"/>
  <c r="AB60" i="3" s="1"/>
  <c r="AA60" i="3"/>
  <c r="AH59" i="3"/>
  <c r="AG59" i="3"/>
  <c r="AE59" i="3"/>
  <c r="AD59" i="3"/>
  <c r="AC59" i="3"/>
  <c r="AB59" i="3"/>
  <c r="AA59" i="3"/>
  <c r="AG58" i="3"/>
  <c r="AH58" i="3" s="1"/>
  <c r="AF58" i="3"/>
  <c r="AE58" i="3"/>
  <c r="AD58" i="3"/>
  <c r="AC58" i="3"/>
  <c r="AB58" i="3"/>
  <c r="AA58" i="3"/>
  <c r="AG57" i="3"/>
  <c r="AH57" i="3" s="1"/>
  <c r="AF57" i="3"/>
  <c r="AE57" i="3"/>
  <c r="AD57" i="3"/>
  <c r="AC57" i="3"/>
  <c r="AB57" i="3"/>
  <c r="AA57" i="3"/>
  <c r="AG56" i="3"/>
  <c r="AH56" i="3" s="1"/>
  <c r="AF56" i="3"/>
  <c r="AE56" i="3"/>
  <c r="AD56" i="3"/>
  <c r="AC56" i="3"/>
  <c r="AB56" i="3"/>
  <c r="AA56" i="3"/>
  <c r="AG55" i="3"/>
  <c r="AH55" i="3" s="1"/>
  <c r="AE55" i="3"/>
  <c r="AD55" i="3"/>
  <c r="AC55" i="3"/>
  <c r="AB55" i="3"/>
  <c r="AA55" i="3"/>
  <c r="AG54" i="3"/>
  <c r="AF54" i="3"/>
  <c r="AE54" i="3"/>
  <c r="AD54" i="3"/>
  <c r="AA54" i="3"/>
  <c r="AC54" i="3" s="1"/>
  <c r="AG53" i="3"/>
  <c r="AH53" i="3" s="1"/>
  <c r="AE53" i="3"/>
  <c r="AD53" i="3"/>
  <c r="AC53" i="3"/>
  <c r="AB53" i="3" s="1"/>
  <c r="AA53" i="3"/>
  <c r="AG52" i="3"/>
  <c r="AF52" i="3"/>
  <c r="AE52" i="3"/>
  <c r="AD52" i="3"/>
  <c r="AA52" i="3"/>
  <c r="AC52" i="3" s="1"/>
  <c r="AH52" i="3" s="1"/>
  <c r="AH51" i="3"/>
  <c r="AG51" i="3"/>
  <c r="AF51" i="3"/>
  <c r="AE51" i="3"/>
  <c r="AD51" i="3"/>
  <c r="AC51" i="3"/>
  <c r="AB51" i="3" s="1"/>
  <c r="AA51" i="3"/>
  <c r="AH50" i="3"/>
  <c r="AG50" i="3"/>
  <c r="AF50" i="3"/>
  <c r="AE50" i="3"/>
  <c r="AD50" i="3"/>
  <c r="AC50" i="3"/>
  <c r="AB50" i="3" s="1"/>
  <c r="AA50" i="3"/>
  <c r="AH49" i="3"/>
  <c r="AG49" i="3"/>
  <c r="AF49" i="3"/>
  <c r="AE49" i="3"/>
  <c r="AD49" i="3"/>
  <c r="AC49" i="3"/>
  <c r="AB49" i="3" s="1"/>
  <c r="AA49" i="3"/>
  <c r="AH48" i="3"/>
  <c r="AG48" i="3"/>
  <c r="AF48" i="3"/>
  <c r="AE48" i="3"/>
  <c r="AD48" i="3"/>
  <c r="AC48" i="3"/>
  <c r="AB48" i="3" s="1"/>
  <c r="AA48" i="3"/>
  <c r="AH47" i="3"/>
  <c r="AG47" i="3"/>
  <c r="AF47" i="3"/>
  <c r="AE47" i="3"/>
  <c r="AD47" i="3"/>
  <c r="AC47" i="3"/>
  <c r="AB47" i="3" s="1"/>
  <c r="AA47" i="3"/>
  <c r="AH46" i="3"/>
  <c r="AG46" i="3"/>
  <c r="AF46" i="3"/>
  <c r="AE46" i="3"/>
  <c r="AD46" i="3"/>
  <c r="AC46" i="3"/>
  <c r="AB46" i="3" s="1"/>
  <c r="AA46" i="3"/>
  <c r="AH45" i="3"/>
  <c r="AG45" i="3"/>
  <c r="AF45" i="3"/>
  <c r="AE45" i="3"/>
  <c r="AD45" i="3"/>
  <c r="AC45" i="3"/>
  <c r="AB45" i="3" s="1"/>
  <c r="AA45" i="3"/>
  <c r="AH44" i="3"/>
  <c r="AG44" i="3"/>
  <c r="AF44" i="3"/>
  <c r="AE44" i="3"/>
  <c r="AD44" i="3"/>
  <c r="AC44" i="3"/>
  <c r="AB44" i="3" s="1"/>
  <c r="AA44" i="3"/>
  <c r="AH43" i="3"/>
  <c r="AG43" i="3"/>
  <c r="AF43" i="3"/>
  <c r="AE43" i="3"/>
  <c r="AD43" i="3"/>
  <c r="AC43" i="3"/>
  <c r="AB43" i="3" s="1"/>
  <c r="AA43" i="3"/>
  <c r="AH42" i="3"/>
  <c r="AG42" i="3"/>
  <c r="AF42" i="3"/>
  <c r="AE42" i="3"/>
  <c r="AD42" i="3"/>
  <c r="AC42" i="3"/>
  <c r="AB42" i="3" s="1"/>
  <c r="AA42" i="3"/>
  <c r="AH41" i="3"/>
  <c r="AG41" i="3"/>
  <c r="AF41" i="3"/>
  <c r="AE41" i="3"/>
  <c r="AD41" i="3"/>
  <c r="AC41" i="3"/>
  <c r="AB41" i="3" s="1"/>
  <c r="AA41" i="3"/>
  <c r="AH40" i="3"/>
  <c r="AG40" i="3"/>
  <c r="AF40" i="3"/>
  <c r="AE40" i="3"/>
  <c r="AD40" i="3"/>
  <c r="AC40" i="3"/>
  <c r="AB40" i="3" s="1"/>
  <c r="AA40" i="3"/>
  <c r="AH39" i="3"/>
  <c r="AG39" i="3"/>
  <c r="AF39" i="3"/>
  <c r="AE39" i="3"/>
  <c r="AD39" i="3"/>
  <c r="AC39" i="3"/>
  <c r="AB39" i="3" s="1"/>
  <c r="AA39" i="3"/>
  <c r="AH38" i="3"/>
  <c r="AG38" i="3"/>
  <c r="AF38" i="3"/>
  <c r="AE38" i="3"/>
  <c r="AD38" i="3"/>
  <c r="AC38" i="3"/>
  <c r="AB38" i="3" s="1"/>
  <c r="AA38" i="3"/>
  <c r="AH37" i="3"/>
  <c r="AG37" i="3"/>
  <c r="AF37" i="3"/>
  <c r="AE37" i="3"/>
  <c r="AD37" i="3"/>
  <c r="AC37" i="3"/>
  <c r="AB37" i="3" s="1"/>
  <c r="AA37" i="3"/>
  <c r="AH36" i="3"/>
  <c r="AG36" i="3"/>
  <c r="AF36" i="3"/>
  <c r="AE36" i="3"/>
  <c r="AD36" i="3"/>
  <c r="AC36" i="3"/>
  <c r="AB36" i="3" s="1"/>
  <c r="AA36" i="3"/>
  <c r="AH35" i="3"/>
  <c r="AG35" i="3"/>
  <c r="AF35" i="3"/>
  <c r="AE35" i="3"/>
  <c r="AD35" i="3"/>
  <c r="AC35" i="3"/>
  <c r="AB35" i="3" s="1"/>
  <c r="AA35" i="3"/>
  <c r="AH34" i="3"/>
  <c r="AG34" i="3"/>
  <c r="AF34" i="3"/>
  <c r="AE34" i="3"/>
  <c r="AD34" i="3"/>
  <c r="AC34" i="3"/>
  <c r="AB34" i="3" s="1"/>
  <c r="AA34" i="3"/>
  <c r="AH33" i="3"/>
  <c r="AG33" i="3"/>
  <c r="AF33" i="3"/>
  <c r="AE33" i="3"/>
  <c r="AD33" i="3"/>
  <c r="AC33" i="3"/>
  <c r="AB33" i="3" s="1"/>
  <c r="AA33" i="3"/>
  <c r="AH32" i="3"/>
  <c r="AG32" i="3"/>
  <c r="AF32" i="3"/>
  <c r="AE32" i="3"/>
  <c r="AD32" i="3"/>
  <c r="AC32" i="3"/>
  <c r="AB32" i="3" s="1"/>
  <c r="AA32" i="3"/>
  <c r="AH31" i="3"/>
  <c r="AG31" i="3"/>
  <c r="AF31" i="3"/>
  <c r="AE31" i="3"/>
  <c r="AD31" i="3"/>
  <c r="AC31" i="3"/>
  <c r="AB31" i="3" s="1"/>
  <c r="AA31" i="3"/>
  <c r="AH30" i="3"/>
  <c r="AG30" i="3"/>
  <c r="AF30" i="3"/>
  <c r="AE30" i="3"/>
  <c r="AD30" i="3"/>
  <c r="AC30" i="3"/>
  <c r="AB30" i="3" s="1"/>
  <c r="AA30" i="3"/>
  <c r="AG29" i="3"/>
  <c r="AF29" i="3"/>
  <c r="AE29" i="3"/>
  <c r="AD29" i="3"/>
  <c r="AA29" i="3"/>
  <c r="T29" i="3"/>
  <c r="AC29" i="3" s="1"/>
  <c r="AG28" i="3"/>
  <c r="AF28" i="3"/>
  <c r="AE28" i="3"/>
  <c r="AD28" i="3"/>
  <c r="AA28" i="3"/>
  <c r="T28" i="3"/>
  <c r="AC28" i="3" s="1"/>
  <c r="AB28" i="3" s="1"/>
  <c r="AG27" i="3"/>
  <c r="AH27" i="3" s="1"/>
  <c r="AF27" i="3"/>
  <c r="AE27" i="3"/>
  <c r="AD27" i="3"/>
  <c r="AC27" i="3"/>
  <c r="AB27" i="3" s="1"/>
  <c r="AA27" i="3"/>
  <c r="AG26" i="3"/>
  <c r="AH26" i="3" s="1"/>
  <c r="AF26" i="3"/>
  <c r="AE26" i="3"/>
  <c r="AD26" i="3"/>
  <c r="AC26" i="3"/>
  <c r="AB26" i="3" s="1"/>
  <c r="AA26" i="3"/>
  <c r="AG25" i="3"/>
  <c r="AH25" i="3" s="1"/>
  <c r="AF25" i="3"/>
  <c r="AE25" i="3"/>
  <c r="AD25" i="3"/>
  <c r="AC25" i="3"/>
  <c r="AB25" i="3" s="1"/>
  <c r="AA25" i="3"/>
  <c r="AG24" i="3"/>
  <c r="AF24" i="3"/>
  <c r="AE24" i="3"/>
  <c r="AD24" i="3"/>
  <c r="AA24" i="3"/>
  <c r="T24" i="3"/>
  <c r="AC24" i="3" s="1"/>
  <c r="AB24" i="3" s="1"/>
  <c r="AG23" i="3"/>
  <c r="AF23" i="3"/>
  <c r="AE23" i="3"/>
  <c r="AD23" i="3"/>
  <c r="AA23" i="3"/>
  <c r="T23" i="3"/>
  <c r="AC23" i="3" s="1"/>
  <c r="AG22" i="3"/>
  <c r="AF22" i="3"/>
  <c r="AE22" i="3"/>
  <c r="AD22" i="3"/>
  <c r="AA22" i="3"/>
  <c r="AC22" i="3" s="1"/>
  <c r="T22" i="3"/>
  <c r="AG21" i="3"/>
  <c r="AF21" i="3"/>
  <c r="AE21" i="3"/>
  <c r="AD21" i="3"/>
  <c r="AC21" i="3"/>
  <c r="AH21" i="3" s="1"/>
  <c r="AB21" i="3"/>
  <c r="AA21" i="3"/>
  <c r="T21" i="3"/>
  <c r="AG20" i="3"/>
  <c r="AH20" i="3" s="1"/>
  <c r="AF20" i="3"/>
  <c r="AE20" i="3"/>
  <c r="AD20" i="3"/>
  <c r="AC20" i="3"/>
  <c r="AB20" i="3" s="1"/>
  <c r="AA20" i="3"/>
  <c r="T20" i="3"/>
  <c r="AG19" i="3"/>
  <c r="AF19" i="3"/>
  <c r="AE19" i="3"/>
  <c r="AD19" i="3"/>
  <c r="AC19" i="3"/>
  <c r="AB19" i="3" s="1"/>
  <c r="AA19" i="3"/>
  <c r="T19" i="3"/>
  <c r="AG18" i="3"/>
  <c r="AF18" i="3"/>
  <c r="AE18" i="3"/>
  <c r="AD18" i="3"/>
  <c r="AA18" i="3"/>
  <c r="T18" i="3"/>
  <c r="AC18" i="3" s="1"/>
  <c r="AG17" i="3"/>
  <c r="AH17" i="3" s="1"/>
  <c r="AF17" i="3"/>
  <c r="AE17" i="3"/>
  <c r="AD17" i="3"/>
  <c r="AA17" i="3"/>
  <c r="T17" i="3"/>
  <c r="AC17" i="3" s="1"/>
  <c r="AB17" i="3" s="1"/>
  <c r="AG16" i="3"/>
  <c r="AH16" i="3" s="1"/>
  <c r="AF16" i="3"/>
  <c r="AE16" i="3"/>
  <c r="AD16" i="3"/>
  <c r="AA16" i="3"/>
  <c r="T16" i="3"/>
  <c r="AC16" i="3" s="1"/>
  <c r="AB16" i="3" s="1"/>
  <c r="AG15" i="3"/>
  <c r="AF15" i="3"/>
  <c r="AE15" i="3"/>
  <c r="AD15" i="3"/>
  <c r="AA15" i="3"/>
  <c r="T15" i="3"/>
  <c r="AC15" i="3" s="1"/>
  <c r="AG14" i="3"/>
  <c r="AF14" i="3"/>
  <c r="AE14" i="3"/>
  <c r="AD14" i="3"/>
  <c r="AA14" i="3"/>
  <c r="T14" i="3"/>
  <c r="AC14" i="3" s="1"/>
  <c r="AG13" i="3"/>
  <c r="AF13" i="3"/>
  <c r="AE13" i="3"/>
  <c r="AD13" i="3"/>
  <c r="AC13" i="3"/>
  <c r="AH13" i="3" s="1"/>
  <c r="AB13" i="3"/>
  <c r="AA13" i="3"/>
  <c r="T13" i="3"/>
  <c r="AG12" i="3"/>
  <c r="AH12" i="3" s="1"/>
  <c r="AF12" i="3"/>
  <c r="AE12" i="3"/>
  <c r="AD12" i="3"/>
  <c r="AC12" i="3"/>
  <c r="AB12" i="3" s="1"/>
  <c r="AA12" i="3"/>
  <c r="T12" i="3"/>
  <c r="AG11" i="3"/>
  <c r="AF11" i="3"/>
  <c r="AE11" i="3"/>
  <c r="AD11" i="3"/>
  <c r="AC11" i="3"/>
  <c r="AB11" i="3" s="1"/>
  <c r="AA11" i="3"/>
  <c r="T11" i="3"/>
  <c r="AG10" i="3"/>
  <c r="AF10" i="3"/>
  <c r="AE10" i="3"/>
  <c r="AD10" i="3"/>
  <c r="AA10" i="3"/>
  <c r="AC10" i="3" s="1"/>
  <c r="T10" i="3"/>
  <c r="AG9" i="3"/>
  <c r="AF9" i="3"/>
  <c r="AE9" i="3"/>
  <c r="AD9" i="3"/>
  <c r="AA9" i="3"/>
  <c r="T9" i="3"/>
  <c r="AC9" i="3" s="1"/>
  <c r="AB9" i="3" s="1"/>
  <c r="AG8" i="3"/>
  <c r="AF8" i="3"/>
  <c r="AE8" i="3"/>
  <c r="AD8" i="3"/>
  <c r="AA8" i="3"/>
  <c r="T8" i="3"/>
  <c r="AC8" i="3" s="1"/>
  <c r="AB8" i="3" s="1"/>
  <c r="AG7" i="3"/>
  <c r="AF7" i="3"/>
  <c r="AE7" i="3"/>
  <c r="AD7" i="3"/>
  <c r="AA7" i="3"/>
  <c r="T7" i="3"/>
  <c r="AC7" i="3" s="1"/>
  <c r="AG6" i="3"/>
  <c r="AF6" i="3"/>
  <c r="AE6" i="3"/>
  <c r="AD6" i="3"/>
  <c r="AA6" i="3"/>
  <c r="AC6" i="3" s="1"/>
  <c r="T6" i="3"/>
  <c r="AG5" i="3"/>
  <c r="AF5" i="3"/>
  <c r="AE5" i="3"/>
  <c r="AD5" i="3"/>
  <c r="AC5" i="3"/>
  <c r="AH5" i="3" s="1"/>
  <c r="AB5" i="3"/>
  <c r="AA5" i="3"/>
  <c r="T5" i="3"/>
  <c r="AG4" i="3"/>
  <c r="AH4" i="3" s="1"/>
  <c r="AF4" i="3"/>
  <c r="AE4" i="3"/>
  <c r="AD4" i="3"/>
  <c r="AC4" i="3"/>
  <c r="AB4" i="3" s="1"/>
  <c r="AA4" i="3"/>
  <c r="T4" i="3"/>
  <c r="AG3" i="3"/>
  <c r="AF3" i="3"/>
  <c r="AE3" i="3"/>
  <c r="AD3" i="3"/>
  <c r="AC3" i="3"/>
  <c r="AB3" i="3" s="1"/>
  <c r="AA3" i="3"/>
  <c r="T3" i="3"/>
  <c r="AG2" i="3"/>
  <c r="AF2" i="3"/>
  <c r="AE2" i="3"/>
  <c r="AD2" i="3"/>
  <c r="AA2" i="3"/>
  <c r="AC2" i="3" s="1"/>
  <c r="T2" i="3"/>
  <c r="H21" i="1"/>
  <c r="F18" i="1"/>
  <c r="F14" i="1"/>
  <c r="F12" i="1"/>
  <c r="F7" i="1"/>
  <c r="F4" i="1"/>
  <c r="AH14" i="3" l="1"/>
  <c r="AB14" i="3"/>
  <c r="AB18" i="3"/>
  <c r="AH18" i="3"/>
  <c r="AH6" i="3"/>
  <c r="AB6" i="3"/>
  <c r="AH8" i="3"/>
  <c r="AB10" i="3"/>
  <c r="AH10" i="3"/>
  <c r="AH22" i="3"/>
  <c r="AB22" i="3"/>
  <c r="AH24" i="3"/>
  <c r="AH28" i="3"/>
  <c r="AB15" i="3"/>
  <c r="AH15" i="3"/>
  <c r="AB29" i="3"/>
  <c r="AH29" i="3"/>
  <c r="AB2" i="3"/>
  <c r="AH2" i="3"/>
  <c r="AB7" i="3"/>
  <c r="AH7" i="3"/>
  <c r="AB23" i="3"/>
  <c r="AH23" i="3"/>
  <c r="AH9" i="3"/>
  <c r="AH54" i="3"/>
  <c r="AC343" i="3"/>
  <c r="AB420" i="3"/>
  <c r="AC420" i="3"/>
  <c r="AH470" i="3"/>
  <c r="T500" i="3"/>
  <c r="AB500" i="3" s="1"/>
  <c r="AB503" i="3"/>
  <c r="AH503" i="3"/>
  <c r="AH506" i="3"/>
  <c r="AB85" i="3"/>
  <c r="AB86" i="3"/>
  <c r="AB124" i="3"/>
  <c r="AC247" i="3"/>
  <c r="AB259" i="3"/>
  <c r="AC435" i="3"/>
  <c r="AB435" i="3"/>
  <c r="AB497" i="3"/>
  <c r="AH497" i="3"/>
  <c r="AH508" i="3"/>
  <c r="AB508" i="3"/>
  <c r="AF66" i="3"/>
  <c r="AF69" i="3"/>
  <c r="AB231" i="3"/>
  <c r="AB258" i="3"/>
  <c r="AB481" i="3"/>
  <c r="AH481" i="3"/>
  <c r="AB520" i="3"/>
  <c r="AH520" i="3"/>
  <c r="AH65" i="3"/>
  <c r="AH68" i="3"/>
  <c r="AH73" i="3"/>
  <c r="AH90" i="3"/>
  <c r="AH104" i="3"/>
  <c r="AB133" i="3"/>
  <c r="AB148" i="3"/>
  <c r="AB171" i="3"/>
  <c r="AB185" i="3"/>
  <c r="AB193" i="3"/>
  <c r="AC277" i="3"/>
  <c r="AC356" i="3"/>
  <c r="AC364" i="3"/>
  <c r="AC384" i="3"/>
  <c r="AC476" i="3"/>
  <c r="AB476" i="3" s="1"/>
  <c r="AH476" i="3"/>
  <c r="AB501" i="3"/>
  <c r="AH501" i="3"/>
  <c r="AH3" i="3"/>
  <c r="AH11" i="3"/>
  <c r="AH19" i="3"/>
  <c r="AB54" i="3"/>
  <c r="AB110" i="3"/>
  <c r="AB120" i="3"/>
  <c r="AB134" i="3"/>
  <c r="AB141" i="3"/>
  <c r="AB156" i="3"/>
  <c r="AB164" i="3"/>
  <c r="AB172" i="3"/>
  <c r="AB180" i="3"/>
  <c r="AB186" i="3"/>
  <c r="AB194" i="3"/>
  <c r="AB412" i="3"/>
  <c r="AC412" i="3"/>
  <c r="AB485" i="3"/>
  <c r="AH485" i="3"/>
  <c r="AB490" i="3"/>
  <c r="AH490" i="3"/>
  <c r="AH524" i="3"/>
  <c r="AB524" i="3"/>
  <c r="AB535" i="3"/>
  <c r="AH535" i="3"/>
  <c r="AB52" i="3"/>
  <c r="AB91" i="3"/>
  <c r="AB165" i="3"/>
  <c r="AB187" i="3"/>
  <c r="AB228" i="3"/>
  <c r="AB256" i="3"/>
  <c r="AH463" i="3"/>
  <c r="AB505" i="3"/>
  <c r="AH505" i="3"/>
  <c r="AB280" i="3"/>
  <c r="AB369" i="3"/>
  <c r="AH474" i="3"/>
  <c r="AH493" i="3"/>
  <c r="AB493" i="3"/>
  <c r="AB483" i="3"/>
  <c r="AH483" i="3"/>
  <c r="AH486" i="3"/>
  <c r="AH491" i="3"/>
  <c r="AH462" i="3"/>
  <c r="AH514" i="3"/>
  <c r="AC473" i="3"/>
  <c r="AB473" i="3" s="1"/>
  <c r="AH479" i="3"/>
  <c r="AB492" i="3"/>
  <c r="AH498" i="3"/>
  <c r="AH530" i="3"/>
  <c r="AH539" i="3"/>
  <c r="AH549" i="3"/>
  <c r="AB392" i="3"/>
  <c r="AH480" i="3"/>
  <c r="AH499" i="3"/>
  <c r="AH538" i="3"/>
  <c r="T560" i="3"/>
  <c r="AB560" i="3" s="1"/>
  <c r="AH649" i="3"/>
  <c r="AB649" i="3"/>
  <c r="AH652" i="3"/>
  <c r="AH544" i="3"/>
  <c r="AB431" i="3"/>
  <c r="AH471" i="3"/>
  <c r="T529" i="3"/>
  <c r="AB529" i="3" s="1"/>
  <c r="AH526" i="3"/>
  <c r="AH533" i="3"/>
  <c r="AH542" i="3"/>
  <c r="AB553" i="3"/>
  <c r="AH553" i="3"/>
  <c r="AB656" i="3"/>
  <c r="AH656" i="3"/>
  <c r="AB651" i="3"/>
  <c r="AH651" i="3"/>
  <c r="AH658" i="3"/>
  <c r="AH579" i="3"/>
  <c r="AH587" i="3"/>
  <c r="AH595" i="3"/>
  <c r="AH611" i="3"/>
  <c r="AH619" i="3"/>
  <c r="AH627" i="3"/>
  <c r="AH635" i="3"/>
  <c r="AH646" i="3"/>
  <c r="AH664" i="3"/>
  <c r="AH648" i="3"/>
  <c r="I21" i="1" l="1"/>
  <c r="F2" i="1"/>
  <c r="J21" i="1"/>
  <c r="AH473" i="3"/>
</calcChain>
</file>

<file path=xl/sharedStrings.xml><?xml version="1.0" encoding="utf-8"?>
<sst xmlns="http://schemas.openxmlformats.org/spreadsheetml/2006/main" count="66783" uniqueCount="3028">
  <si>
    <t>NOMBRE DEL PROYECTO</t>
  </si>
  <si>
    <t>BPIN</t>
  </si>
  <si>
    <t>CÓDIGO PROYECTO SEGPLAN</t>
  </si>
  <si>
    <t>PRESUPUESTO INICIAL 2025</t>
  </si>
  <si>
    <t>TOTAL PAA ACTUAL</t>
  </si>
  <si>
    <t>DIFERENCIA</t>
  </si>
  <si>
    <t>ACTIVIDAD META</t>
  </si>
  <si>
    <t xml:space="preserve">VALOR OPERACIÓN </t>
  </si>
  <si>
    <t>TOTAL COMPROMETIDO</t>
  </si>
  <si>
    <t>TOTAL PAGADO</t>
  </si>
  <si>
    <t>Formación en capacidades democráticas en interrelación con la cualificación de la participación incidente; con enfoques de cultura ciudadana, democrática y de paz Bogotá D.C.</t>
  </si>
  <si>
    <t>1. Formar 120.000 ciudadanos en sus capacidades democráticas para incidir en la construcción de una cultura democrática, ciudadana y de paz</t>
  </si>
  <si>
    <t>2. Implementar 35 iniciativas de producción de información pertinente para el análisis y divulgación de información sobre participación ciudadana</t>
  </si>
  <si>
    <t>Fortalecimiento de la gestión institucional del IDPAC en el marco de la ejecución del Plan de Desarrollo de  Bogotá D.C</t>
  </si>
  <si>
    <t>2. Realizar el 100% de la estrategia de adquisición de capacidad tecnológica</t>
  </si>
  <si>
    <t>3. Realizar el 100% de la estrategia  de la estrategia de Contratación de la adecuación y dotación de la sede del IDPAC</t>
  </si>
  <si>
    <t>1. Realizar el 100% de la estrategia de contratación de talento humano para los procesos de apoyo, gerencia y evaluación</t>
  </si>
  <si>
    <t>Construcción de Ciudadanía Activa Crece La Participación en el Territorio con Promoción, Información e Innovación en Bogotá D.C.</t>
  </si>
  <si>
    <t>2024110010254</t>
  </si>
  <si>
    <t>8146</t>
  </si>
  <si>
    <t>1. Elaborar 1 lineamiento(s) con la metodologia y cronograma para la implementacion de los Presupuestos Participativos</t>
  </si>
  <si>
    <t>2. Fortalecer 1 sistema(s) informativo y de comunicación del Distrito</t>
  </si>
  <si>
    <t>3. Entregar 1.550 Incentivo(s) para estimular y promover la participación incidente</t>
  </si>
  <si>
    <t>4. Suscribir 70 Pacto(s) ciudadanos de convivencia</t>
  </si>
  <si>
    <t>5. ejecutar 400 obras con Saldo Pedagogico</t>
  </si>
  <si>
    <t>Implementación de acciones de innovación social que promuevan la participación incidente y la solución de problemas públicos Bogotá D.C.</t>
  </si>
  <si>
    <t xml:space="preserve"> 1. Implementar el 100% de la estrategia de diseños metodológicos e implementación de la innovación social en escenarios de participación ciudadana y solución de problemas públicos</t>
  </si>
  <si>
    <t>2. Implementar el 100% de la estrategia de incentivos y desarrollo de prototipos que promuevan la innovación social en escenarios de participación y solución de problemas públicos</t>
  </si>
  <si>
    <t>Implementación de mecanismos de participación que potencian el desarrollo territorial Bogotá D.C.</t>
  </si>
  <si>
    <t>1. Realizar (3) Jornadas Únicas Electorales</t>
  </si>
  <si>
    <t>2. Fortalecer 450 instancias formales y no formales de participación aplicando el modelo de fortalecimiento</t>
  </si>
  <si>
    <t>3. Aplicar a 2000 organizaciones sociales, comunales, medios comunitarios, de propiedad horizontal el modelo de fortalecimiento</t>
  </si>
  <si>
    <t>4. Implementar el 100% de los planes de acción de las políticas públicas a cargo del IDPAC</t>
  </si>
  <si>
    <t>Implementación del aprovechamiento en bienes fiscales y en zonas de cesión de carácter comunitario en Bogotá D.C.</t>
  </si>
  <si>
    <t>1. Implementar el 100% de la estrategia de inspección, control y vigilancia del 
 aprovechamiento económico de los bienes fiscales de carácter comunitario</t>
  </si>
  <si>
    <t>2. Desarrollar 1 protocolo para la implementación del aprovechamiento económico en bienes fiscales y en zonas de cesión de carácter comunitario.</t>
  </si>
  <si>
    <t>3. Generar 1 informe de diagnóstico y plan de acción.</t>
  </si>
  <si>
    <t>TOTAL</t>
  </si>
  <si>
    <t>CODIGO INTERNO IDPAC</t>
  </si>
  <si>
    <t>OBJETIVO ESTRATÉGICO</t>
  </si>
  <si>
    <t xml:space="preserve">PROGRAMA  PLAN DE DESARROLLO </t>
  </si>
  <si>
    <t>NOMBRE RUBRO</t>
  </si>
  <si>
    <t>CODIGO PRESUPUESTAL</t>
  </si>
  <si>
    <t>BDPP</t>
  </si>
  <si>
    <t>DESCRIPCION PROYECTO DE INVERSION</t>
  </si>
  <si>
    <t>META PDD
IDPAC</t>
  </si>
  <si>
    <t>META PROYECTO DE INVERSIÓN</t>
  </si>
  <si>
    <t>CÓDIGO UNSPSC</t>
  </si>
  <si>
    <t>DESCRIPCIÓN
(Descripción general del bien o servicio a contratar)</t>
  </si>
  <si>
    <t>FECHA ESTIMADA DE INICIO DEL PROCESO DE SELECCIÓN (mes)</t>
  </si>
  <si>
    <t>FECHA ESTIMADA DE PRESENTACION DE OFERTAS (mes)</t>
  </si>
  <si>
    <t>DURACIÓN  DEL CONTRATO
(número)</t>
  </si>
  <si>
    <t>DURACIÓN  DEL CONTRATO
 (intervalo: días - 0, meses - 1, años - 2)</t>
  </si>
  <si>
    <t xml:space="preserve">MODALIDAD DE SELECCIÓN </t>
  </si>
  <si>
    <t>FUENTE DE LOS RECURSOS
(FONDO)</t>
  </si>
  <si>
    <t xml:space="preserve">VALOR MENSUAL  ESTIMADO </t>
  </si>
  <si>
    <t>ÁREA O DEPENDENCIA RESPONSABLE</t>
  </si>
  <si>
    <t>POSPRE
(Posición Presupuestal)</t>
  </si>
  <si>
    <t>ELEMENTO PEP
(Plan de la Estructura del Proyecto)</t>
  </si>
  <si>
    <t>TRAZADOR PRESUPUESTAL</t>
  </si>
  <si>
    <t>¿SE REQUIEREN VIGENCIAS FUTURAS?</t>
  </si>
  <si>
    <t>ESTADO DE LA SOLICITUD DE VIGENCIAS FUTURAS</t>
  </si>
  <si>
    <t>No. Solicitud</t>
  </si>
  <si>
    <t>Valor modificación</t>
  </si>
  <si>
    <t>Valor Operaciòn</t>
  </si>
  <si>
    <t>Valor definitivo PAA</t>
  </si>
  <si>
    <t>Se modifica?</t>
  </si>
  <si>
    <t>MOD 2</t>
  </si>
  <si>
    <t>DIF</t>
  </si>
  <si>
    <t>C1</t>
  </si>
  <si>
    <t>05_Bogotá confía en su gobierno</t>
  </si>
  <si>
    <t>39 _Camino hacia una democracia deliberativa con un gobierno cercano a la gente y con participación ciudadana</t>
  </si>
  <si>
    <t>O23011745012024007901031</t>
  </si>
  <si>
    <t>O230117450120240079</t>
  </si>
  <si>
    <t>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t>
  </si>
  <si>
    <t>TPIEG - Igualdad y Equidad de Género.</t>
  </si>
  <si>
    <t>NO</t>
  </si>
  <si>
    <t>N/A</t>
  </si>
  <si>
    <t>O232020200991119_Otros servicios de la administración pública n.c.p.</t>
  </si>
  <si>
    <t>C2</t>
  </si>
  <si>
    <t>Prestar los servicios Profesionales para realizar convenios solidarios para regularizar el aprovechamiento en bienes fiscales y en zonas de cesión de carácter comunitarioen el marco del proyecto de inversión 8025.</t>
  </si>
  <si>
    <t>ENERO</t>
  </si>
  <si>
    <t>FEBRERO</t>
  </si>
  <si>
    <t>CCE-16 Contratación Directa</t>
  </si>
  <si>
    <t>1-100-F001_VA-Recursos distrito</t>
  </si>
  <si>
    <t>Subdirección de Asuntos Comunales</t>
  </si>
  <si>
    <t>20/0220/0101/45010310079</t>
  </si>
  <si>
    <t>C3</t>
  </si>
  <si>
    <t>Prestar los servicios Profesionales  para realizar convenios solidarios para regularizar el aprovechamiento en bienes fiscales y en zonas de cesión de carácter comunitarioen el marco del proyecto de inversión 8025.</t>
  </si>
  <si>
    <t>C4</t>
  </si>
  <si>
    <t>C5</t>
  </si>
  <si>
    <t>C6</t>
  </si>
  <si>
    <t>C7</t>
  </si>
  <si>
    <t>C8</t>
  </si>
  <si>
    <t>C9</t>
  </si>
  <si>
    <t>C10</t>
  </si>
  <si>
    <t>C11</t>
  </si>
  <si>
    <t>C12</t>
  </si>
  <si>
    <t>C13</t>
  </si>
  <si>
    <t>C14</t>
  </si>
  <si>
    <t>C15</t>
  </si>
  <si>
    <t>C16</t>
  </si>
  <si>
    <t>C17</t>
  </si>
  <si>
    <t>C18</t>
  </si>
  <si>
    <t>C19</t>
  </si>
  <si>
    <t>C20</t>
  </si>
  <si>
    <t>C21</t>
  </si>
  <si>
    <t>C22</t>
  </si>
  <si>
    <t>C23</t>
  </si>
  <si>
    <t>C24</t>
  </si>
  <si>
    <t>C25</t>
  </si>
  <si>
    <t>C26</t>
  </si>
  <si>
    <t>C27</t>
  </si>
  <si>
    <t>C28</t>
  </si>
  <si>
    <t>C29</t>
  </si>
  <si>
    <t>33_Fortalecimiento institucional para un gobierno confiable</t>
  </si>
  <si>
    <t>O23011745992024019407023</t>
  </si>
  <si>
    <t>O230117459920240194</t>
  </si>
  <si>
    <t>Meta 368 Implementar 1 estrategia para fortalecimiento de la gestión institucional y operativa</t>
  </si>
  <si>
    <t>Prestar los servicios profesionales para efectuar el seguimiento a los procedimientos asociados al Modelo Integrado de Planeación y Gestión, al procedimiento pre y postcontractual, y otros asuntos de carácter administrativo del Proceso de Gestión Contractual.</t>
  </si>
  <si>
    <t>febrero</t>
  </si>
  <si>
    <t xml:space="preserve">Gestión Contractual </t>
  </si>
  <si>
    <t>O232020200883990_Otros servicios profesionales, técnicos y empresariales n.c.p.</t>
  </si>
  <si>
    <t>PM/0220/0107/45990230194</t>
  </si>
  <si>
    <t>C30</t>
  </si>
  <si>
    <t>Prestar los servicios de asesoría,  para realizar seguimiento, vigilancia y control de los proyectos de inversión, así como de los recursos de funcionamiento, en el marco de la Gestión contractual del IDPAC.</t>
  </si>
  <si>
    <t>enero</t>
  </si>
  <si>
    <t>C31</t>
  </si>
  <si>
    <t>Prestar los servicios profesionales para gestionar el uso integral de las plataformas transaccionales de compra pública e implementación efectiva de las prácticas y estrategias de análisis de datos y abastecimiento estratégico en el IDPAC.</t>
  </si>
  <si>
    <t>C32</t>
  </si>
  <si>
    <t>Prestar los servicios profesionales para realizar actividades relacionadas con la gestión, seguimiento, reportes e informes que se deriven de la ejecución del proceso el Proceso de Gestión Contractual del Instituto Distrital de la Participación y Acción Comunal.</t>
  </si>
  <si>
    <t>C33</t>
  </si>
  <si>
    <t>Prestar los servicios de asesoría,  para realizar orientación jurídica en el desarrollo de la política de compras y contratación pública encaminadas al fortalecimiento de la capacidad institucional del IDPAC.</t>
  </si>
  <si>
    <t>C34</t>
  </si>
  <si>
    <t>Prestar los servicios profesionales  para adelantar jurídicamente el desarrollo de los procedimientos adelantados por el Proceso de Gestión Contractual del Instituto Distrital de la Participación y Acción Comunal.</t>
  </si>
  <si>
    <t>C35</t>
  </si>
  <si>
    <t>Prestar los servicios profesionales para acompañar jurídicamente el desarrollo de los procedimientos precontractuales y contractuales adelantados por el Proceso de Gestión Contractual</t>
  </si>
  <si>
    <t>C36</t>
  </si>
  <si>
    <t>Prestar los servicios profesionales  para realizar la estructuración técnica, económica y financiera de los trámites contractuales adelantados por el Proceso de Gestión Contractual del Instituto Distrital de la Participación y Acción Comunal</t>
  </si>
  <si>
    <t>C37</t>
  </si>
  <si>
    <t xml:space="preserve">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</si>
  <si>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O232020200668014
Servicios de gestión documental</t>
  </si>
  <si>
    <t>C38</t>
  </si>
  <si>
    <t>Prestar los servicios profesionales para acompañar jurídicamente el desarrollo de los procedimientos precontractuales, contractuales y postcontractuales adelantados por el Proceso de Gestión Contractual.</t>
  </si>
  <si>
    <t>C39</t>
  </si>
  <si>
    <t>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</si>
  <si>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C40</t>
  </si>
  <si>
    <t>Prestar los servicios profesionales para adelantar labores administrativas, de capacitación y administración de las bases de datos asociadas al Proceso de gestión contractual.</t>
  </si>
  <si>
    <t>C41</t>
  </si>
  <si>
    <t>Prestar los servicios profesionales para adelantar jurídicamente el desarrollo de los procedimientos adelantados por el Proceso de Gestión Contractual del Instituto Distrital de la Participación y Acción Comunal.</t>
  </si>
  <si>
    <t>C42</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</si>
  <si>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</si>
  <si>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Dirección General</t>
  </si>
  <si>
    <t>C43</t>
  </si>
  <si>
    <t>C44</t>
  </si>
  <si>
    <t>Prestar los servicios de apoyo a la gestión para realizar labores técnicas y operativas en el desarrollo de los procedimientos de gestión documental de la Oficina Jurídica</t>
  </si>
  <si>
    <t xml:space="preserve">Oficina Juridica </t>
  </si>
  <si>
    <t>C45</t>
  </si>
  <si>
    <t>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</si>
  <si>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C46</t>
  </si>
  <si>
    <t>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</si>
  <si>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C47</t>
  </si>
  <si>
    <t>C48</t>
  </si>
  <si>
    <t>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</si>
  <si>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C49</t>
  </si>
  <si>
    <t>C50</t>
  </si>
  <si>
    <t>C51</t>
  </si>
  <si>
    <t>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</si>
  <si>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O232020200883990
Otros servicios profesionales, técnicos y empresar</t>
  </si>
  <si>
    <t>C52</t>
  </si>
  <si>
    <t>Prestar los servicios profesionales para apoyar técnicamente en seguimiento de los proyectos de inversión y del presupuesto de funcionamiento a cargo del IDPAC.</t>
  </si>
  <si>
    <t>Secretaría General</t>
  </si>
  <si>
    <t>C53</t>
  </si>
  <si>
    <t>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</si>
  <si>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C54</t>
  </si>
  <si>
    <t>Prestar los servicios profesionales para acompañar la gestión administrativa y presupuestal de los proyectos de inversión y del presupuesto de funcionamiento a cargo de la Secretaría General del IDPAC</t>
  </si>
  <si>
    <t>C55</t>
  </si>
  <si>
    <t>Prestar los servicios de apoyo a la gestión a la Oficina Jurídica del Instituto para el trámite y control de documentos legales.</t>
  </si>
  <si>
    <t>marzo</t>
  </si>
  <si>
    <t>C56</t>
  </si>
  <si>
    <t>Prestar los servicios profesionales para tramitar los asuntos administrativos del Proceso de Gestión del Talento Humano especialmente las actividades relacionadas con la Salud y Seguridad en el Trabajo SG-SST del IDPAC.</t>
  </si>
  <si>
    <t xml:space="preserve">Gestión del Talento Humano </t>
  </si>
  <si>
    <t>C57</t>
  </si>
  <si>
    <t>Prestar los servicios profesionales para ejecutar las actividades propias de la Gestión del Talento Humano del IDPAC, para el cumplimiento de las metas institucionales.</t>
  </si>
  <si>
    <t>C58</t>
  </si>
  <si>
    <t>Prestar los servicios de asesoría en la articulación, seguimiento y control de los procesos de Gestión de Talento Humano, Gestión Documental y Gestión Bienes, Servicios e Infraestructura, responsabilidad de la Secretaría General del IDPAC.</t>
  </si>
  <si>
    <t>C59</t>
  </si>
  <si>
    <t>C60</t>
  </si>
  <si>
    <t>Prestar los servicios profesionales para apoyar las actividades requeridas a fin de avanzar en el cumplimiento de metas estratégicas de la gestión del Talento Humano del IDPAC.</t>
  </si>
  <si>
    <t>C61</t>
  </si>
  <si>
    <t>C62</t>
  </si>
  <si>
    <t>C63</t>
  </si>
  <si>
    <t>Prestar los servicios profesionales a la Dirección General para el acompañamiento de las actividades institucionales y la articulación con las diferentes áreas misionales del IDPAC y/o Entidades Distritales requeridas.</t>
  </si>
  <si>
    <t>C64</t>
  </si>
  <si>
    <t>Prestar los servicios de asesoría para elaborar, revisar y/o emitir recomendaciones de carácter administrativas requeridas por la Dirección General</t>
  </si>
  <si>
    <t>C65</t>
  </si>
  <si>
    <t>Prestar los servicios profesionales especializados para el seguimiento y análisis de cumplimiento de los planes de acción de las políticas públicas.</t>
  </si>
  <si>
    <t xml:space="preserve">Oficina Asesora de Planeacion </t>
  </si>
  <si>
    <t>C66</t>
  </si>
  <si>
    <t>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</si>
  <si>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C67</t>
  </si>
  <si>
    <t xml:space="preserve">Prestar los servicios profesionales para la implementación del nuevo modelo de operación por procesos y las políticas de gestión y desempeño, brindando la asistencia técnica a todos los procesos bajo la normatividad vigente. </t>
  </si>
  <si>
    <t>C68</t>
  </si>
  <si>
    <t>Prestar los servicios profesionales para orientar, hacer seguimiento al funcionamiento de la herramienta SIGPARTICIPO, y atender los requerimientos de los procesos y/o depedencias en la captura, reporte y calidad de la información que produce la entidad, así como el cargue correcto de planes, programas y proyectos en el aplicativo.</t>
  </si>
  <si>
    <t>C69</t>
  </si>
  <si>
    <t>C70</t>
  </si>
  <si>
    <t>Prestar los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</si>
  <si>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C71</t>
  </si>
  <si>
    <t>Prestar los servicios profesionales para realizar seguimiento e informes sobre el cumplimiento al plan estratégico institucional  así como apoyar la ejecución presupestal y/o de gestión de los proyectos de inversión.</t>
  </si>
  <si>
    <t>C72</t>
  </si>
  <si>
    <t>C73</t>
  </si>
  <si>
    <t>C74</t>
  </si>
  <si>
    <t>C75</t>
  </si>
  <si>
    <t>Prestar los servicios profesionales para asegurar, controlar, ejecutar y brindar soporte a las herramientas y desarrollos generados por el proceso de gestión de tecnologías de la información del Instituto Distrital de la Participación y Acción Comunal (IDPAC).</t>
  </si>
  <si>
    <t>Tics</t>
  </si>
  <si>
    <t>C76</t>
  </si>
  <si>
    <t xml:space="preserve">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</si>
  <si>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C77</t>
  </si>
  <si>
    <t>Prestar los servicios de apoyo para realizar el soporte técnico y actualización, diagnóstico y parametrización de los módulos que soportan software financiero de la entidad en correlación a las necesidades de la SDH en el Instituto Distrital de la Participación y Acción Comunal (IDPAC).</t>
  </si>
  <si>
    <t>C78</t>
  </si>
  <si>
    <t>Prestar los servicios profesionales, para la administración de servidores bajo la plataforma Windows Server y sus componentes en el proceso de Gestión de las Tecnologías de la información del Instituto Distrital de la Participación y Acción Comunal (IDPAC)</t>
  </si>
  <si>
    <t>C79</t>
  </si>
  <si>
    <t>Prestar los servicios profesionales para garantizar la administración de la infraestructura tecnológica en conectividad y sus componentes LAN Y WLAN de hardware y nivel físico en el Proceso de gestión de tecnologías de la información Instituto Distrital de la Participación y Acción Comunal (IDPAC)..</t>
  </si>
  <si>
    <t>C80</t>
  </si>
  <si>
    <t>Prestar los servicios profesionales para acompañar y desarrollar las actividades requeridas en el Proceso de Bienes, Servicios e Infraestructura del Instituto.</t>
  </si>
  <si>
    <t xml:space="preserve">Gestión de Bienes, Servicios e Infraestructura </t>
  </si>
  <si>
    <t>C81</t>
  </si>
  <si>
    <t>Prestar los servicios profesionales para apoyar las actividades asociadas a los reportes del Plan de Austeridad y solicitudes de los Organismos de Control Internos y Externos que tiene a cargo el proceso de Bienes, Servicios e Infraestructura</t>
  </si>
  <si>
    <t>C82</t>
  </si>
  <si>
    <t>Prestar los servicios profesionales para realizar las actividades desde el componente juridico en materia de contratación de la Secretaría General.</t>
  </si>
  <si>
    <t>C83</t>
  </si>
  <si>
    <t xml:space="preserve">Prestar los servicios profesionales para acompañar el desarrollo de las actividades de la Secretaría General en sus diferentes Procesos de Gestión. </t>
  </si>
  <si>
    <t>C84</t>
  </si>
  <si>
    <t>Prestar los servicios profesionales para hacer seguimiento y control del cumplimiento de las metas asociadas a la Secretaría General del IDPAC</t>
  </si>
  <si>
    <t>C85</t>
  </si>
  <si>
    <t>C86</t>
  </si>
  <si>
    <t xml:space="preserve">Prestar los servicios de apoyo a la gestión para acompañar el cierre de los expedientes contractuales y demás actividades operativas y administrativas del proceso Gestión Contractual del Instituto. </t>
  </si>
  <si>
    <t>C87</t>
  </si>
  <si>
    <t>C88</t>
  </si>
  <si>
    <t>C89</t>
  </si>
  <si>
    <t xml:space="preserve">Prestar los servicios de apoyo a la gestión para acompañar las actividades operativas y administrativas concernientes al proceso de Servicio a la Ciudadanía del Instituto. </t>
  </si>
  <si>
    <t>Atención al Ciudadano</t>
  </si>
  <si>
    <t>C90</t>
  </si>
  <si>
    <t xml:space="preserve">Prestar los servicios profesionales para acompañar el desarrollo de los procedimientos propios de la Secretaría General del Instituto. </t>
  </si>
  <si>
    <t>C91</t>
  </si>
  <si>
    <t>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</si>
  <si>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C92</t>
  </si>
  <si>
    <t>Prestar los servicios profesionales para acompañar a la Secretaría General en los temas relacionados con la Gestión Financiera del Instituto.</t>
  </si>
  <si>
    <t>C93</t>
  </si>
  <si>
    <t>Prestar los servicios profesionales para llevar a cabo el desarrollo de los procedimientos propios de la Secretaría General del Instituto y demás asuntos de competencia del área.</t>
  </si>
  <si>
    <t>C94</t>
  </si>
  <si>
    <t>Prestar los servicios profesionales para asesorar, realizar y apoyar el seguimiento y gestión de las actividades que adelanta el Instituto en lo concerniente a las tecnologías de la información.</t>
  </si>
  <si>
    <t>C95</t>
  </si>
  <si>
    <t>Prestar los servicios de apoyo a la gestión para realizar, corregir y mantener  el  desarrollo del software,  Frontend y Backend, en el proceso de Gestión de las Tecnologías de la Información del   Instituto Distrital de la Participación y Acción Comunal (IDPAC).</t>
  </si>
  <si>
    <t>C96</t>
  </si>
  <si>
    <t xml:space="preserve">Prestar los servicios de apoyo a la gestión </t>
  </si>
  <si>
    <t>junio</t>
  </si>
  <si>
    <t xml:space="preserve">   -   </t>
  </si>
  <si>
    <t>C97</t>
  </si>
  <si>
    <t>Prestar los servicios de apoyo a la gestión para realizar el desarrollo de las funcionalidades adicionales del Sistema de Gestión Documental Orfeo, del Instituto Distrital de la Participación y Acción Comunal (IDPAC)".</t>
  </si>
  <si>
    <t>C98</t>
  </si>
  <si>
    <t>Prestar los servicios de apoyo a la gestión para acompañar los trámites administrativos y operativos del proceso de Gestión Contractual del Instituto.</t>
  </si>
  <si>
    <t>C99</t>
  </si>
  <si>
    <t xml:space="preserve">Prestar los servicios profesionales para ejecutar las actividades asociadas al Modelo Integrado de Gestión y Planeación, planes de acción, planes de mejoramiento, mapas de riesgos y otros asuntos de carácter administrativo de la Secretaría General del Instituto. </t>
  </si>
  <si>
    <t>C100</t>
  </si>
  <si>
    <t xml:space="preserve">Prestar los servicios profesionales para la articulación entre la Secretaría General y las respectivas áreas, en temas relacionados con la Gestión Financiera del Instituto. </t>
  </si>
  <si>
    <t>C101</t>
  </si>
  <si>
    <t>C102</t>
  </si>
  <si>
    <t>O23011745992024019409007</t>
  </si>
  <si>
    <t>43210000
81110000
43223100
43200000
60101725</t>
  </si>
  <si>
    <t>Adquisición, instalación y puesta en funcionamiento de sistemas de información, tecnología o infraestrutura tecnológica.</t>
  </si>
  <si>
    <t>Seleccion abreviada - acuerdo marco</t>
  </si>
  <si>
    <t>O23201010030302
Maquinaria de informática y sus partes, piezas y accesorios</t>
  </si>
  <si>
    <t>PM/0220/0109/45990070194</t>
  </si>
  <si>
    <t>C103</t>
  </si>
  <si>
    <t>O23011745992024019408011</t>
  </si>
  <si>
    <t>Ahorro - Fortalecimiento Institucional- Circular Externa SDH 000002 de fecha 10 de enero de 2025 "Plan de Austeridad en el Gasto Distrital 2025-2027"</t>
  </si>
  <si>
    <t xml:space="preserve"> -</t>
  </si>
  <si>
    <t>O2320202005040154129
Otros servicios especializados de la construcción</t>
  </si>
  <si>
    <t>PM/0220/0108/45990110194</t>
  </si>
  <si>
    <t>C104</t>
  </si>
  <si>
    <t>C105</t>
  </si>
  <si>
    <t>O23011745022024021202034</t>
  </si>
  <si>
    <t>O230117450220240212</t>
  </si>
  <si>
    <t>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t>
  </si>
  <si>
    <t>Prestar los servicios profesionales de manera temporal, para la gestión administrativa y sistematización de la información de la escuela</t>
  </si>
  <si>
    <t>Gerencia Escuela de la Participación</t>
  </si>
  <si>
    <t>20/0220/0102/45020340212</t>
  </si>
  <si>
    <t xml:space="preserve">TPCC- Cultura Ciudadana
TPIEG - Igualdad y Equidad de Género
TPGE - Grupos étnicos
TPJ – Juventud
TPPD - Población con Discapacidad </t>
  </si>
  <si>
    <t>C106</t>
  </si>
  <si>
    <t>C107</t>
  </si>
  <si>
    <t>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</si>
  <si>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C108</t>
  </si>
  <si>
    <t>Prestar los servicios profesionales de manera temporal   para gestionar, administrar y adecuar la plataforma de formación virtual de la Escuela de la Participación.</t>
  </si>
  <si>
    <t>C109</t>
  </si>
  <si>
    <t>C110</t>
  </si>
  <si>
    <t>Prestar los servicios de apoyo a la gestión, para brindar asistencia técnica de la plataforma moodle y apoyo en el diseño de piezas gráficas y comunicativas para los procesos de formación que adelanta la Gerencia de Escuela de Participación.</t>
  </si>
  <si>
    <t>C111</t>
  </si>
  <si>
    <t>C112</t>
  </si>
  <si>
    <t>Prestación de servicios profesionales, de manera temporal, para la creacion de los contenidos pedagogicos de los programas y proyectos que desarrolla la Gerencia de la Escuela de la Participación</t>
  </si>
  <si>
    <t>C113</t>
  </si>
  <si>
    <t>C114</t>
  </si>
  <si>
    <t>Prestar los servicios profesionales, de manera temporal   para la planificación, diseño e implementacion de las actividades y metodologias de formacion que adelanta la Gerencia de Escuela de Participación.</t>
  </si>
  <si>
    <t>C115</t>
  </si>
  <si>
    <t>Prestar los servicios profesionales de manera temporal, para el desarrollo de los procesos de formación virtual, virtual asistida y presencial, asegurando que se ajusten a los estándares de la Escuela de Participación.</t>
  </si>
  <si>
    <t>C116</t>
  </si>
  <si>
    <t>Prestar los servicios profesionales  para la implementacion de las actividades y metodologias de formacion que adelanta la Gerencia de Escuela de Participación.</t>
  </si>
  <si>
    <t>Marzo</t>
  </si>
  <si>
    <t>O232020200992913  Servicios de educación para la formación y el trab</t>
  </si>
  <si>
    <t>C117</t>
  </si>
  <si>
    <t>Prestar los servicios profesionales para la proyeccion e implementación de contenidos pedagógicos de la Escuela de Participación.</t>
  </si>
  <si>
    <t>C118</t>
  </si>
  <si>
    <t>Prestar servicios profesionales para desarrollar procesos de sistematización y reporte de las actividades que adelanta la Gerencia de Escuela de Participación.</t>
  </si>
  <si>
    <t>MARZO</t>
  </si>
  <si>
    <t>O232020200883990  Otros servicios profesionales, técnicos y empresar</t>
  </si>
  <si>
    <t>TPCC- Cultura Ciudadana
TPIEG - Igualdad y Equidad de Género</t>
  </si>
  <si>
    <t>C119</t>
  </si>
  <si>
    <t>Prestar los servicios profesionales   para la planificación, diseño e implementacion de las actividades y metodologias de formacion que adelanta la Gerencia de Escuela de Participación.</t>
  </si>
  <si>
    <t>C120</t>
  </si>
  <si>
    <t>Prestar los servicios profesionales, de manera temporal   para el diseño e implementacion de las actividades y metodologias de formacion que adelanta la Gerencia de Escuela de Participación.</t>
  </si>
  <si>
    <t>C121</t>
  </si>
  <si>
    <t>Prestar servicios profesionales para apoyar a la Gerencia en el liderazgo y seguimiento de los procesos contractuales, administrativos y financieros competencia de la Gerencia de la Escuela de Participación.la de Participación.</t>
  </si>
  <si>
    <t>C122</t>
  </si>
  <si>
    <t>Prestar los servicios profesionales de manera temporal, para realizar el diseño audiovisual de los contenidos y publicaciones de la Gerencia de Escuela de Participación.</t>
  </si>
  <si>
    <t>C123</t>
  </si>
  <si>
    <t>C124</t>
  </si>
  <si>
    <t>Prestar los servicios de apoyo, de manera temporal y  para realizar la sistematizacion de los resultados de la Escuela de la Participación.</t>
  </si>
  <si>
    <t>C125</t>
  </si>
  <si>
    <t>Prestar los servicios de apoyo, de manera temporal y  para el desarrollo de actividades presenciales de la Escuela de la Participación.</t>
  </si>
  <si>
    <t>C126</t>
  </si>
  <si>
    <t>Prestar servicios profesionales de forma temporal , para desarrollar actividades de monitoreo, gestión administrativa y análisis jurídico en los procesos contractuales, administrativos y presupuestales que son competencia de la Gerencia de la Escuela de Participación</t>
  </si>
  <si>
    <t>C127</t>
  </si>
  <si>
    <t>Prestar servicios profesionales para el diseño y proyeccion de los contenidos pedagogicos de la Gerencia de Escuela de Participación</t>
  </si>
  <si>
    <t>C128</t>
  </si>
  <si>
    <t>Prestar los servicios de profesionales   para gestionar, desarrollar y realizar seguimiento a las alianzas de la Escuela de la Participación.</t>
  </si>
  <si>
    <t>C129</t>
  </si>
  <si>
    <t>Prestar los servicios profesionales, de manera temporal   para gestionar y desarrollar estrategias mediante las cuales se puedan fortalecer las alianzas de la Escuela de la Participación.</t>
  </si>
  <si>
    <t>C130</t>
  </si>
  <si>
    <t>Prestar los servicios profesionales, de manera temporal y  para realizar seguimiento a la planeación y ejecución financiera, presupuestal y contractual de la Gerencia de la Escuela de la Participación</t>
  </si>
  <si>
    <t>C131</t>
  </si>
  <si>
    <t>C132</t>
  </si>
  <si>
    <t>C133</t>
  </si>
  <si>
    <t>C134</t>
  </si>
  <si>
    <t>Prestar los servicios profesionales, de manera temporal y  para realizar seguimiento a los procesos contractuales, administrativos y financieros de la gerencia de la Escuela de la Participación.</t>
  </si>
  <si>
    <t>C135</t>
  </si>
  <si>
    <t>C136</t>
  </si>
  <si>
    <t>Prestar los servicios profesionales  para diseñar, promocionar y comunicar las piezas gráficas requeridas por la Gerencia de Escuela de Participación.</t>
  </si>
  <si>
    <t>C137</t>
  </si>
  <si>
    <t>Prestar los servicios profesionales de manera temporal   para la implementación de estrategias de alianzas y redes de la Gerencia de Escuela de la Participación.</t>
  </si>
  <si>
    <t>C138</t>
  </si>
  <si>
    <t>Prestar servicios de apoyo a la gestión para fortalecer la implementación de actividades en las diferentes modalidades de formación que brinda la Gerencia de Escuela de la Participación.</t>
  </si>
  <si>
    <t>C139</t>
  </si>
  <si>
    <t>Prestar los servicios profesionales de manera temporal   para la implementación de actividades y modalidades de formación que brinda la Gerencia de Escuela de la Participación.</t>
  </si>
  <si>
    <t>C140</t>
  </si>
  <si>
    <t>Prestar los servicios profesionales   para la implementación de actividades y modalidades de formación que brinda la Gerencia de Escuela de la Participación.</t>
  </si>
  <si>
    <t>C141</t>
  </si>
  <si>
    <t>C142</t>
  </si>
  <si>
    <t>C143</t>
  </si>
  <si>
    <t>C144</t>
  </si>
  <si>
    <t>Prestar servicios profesionales de forma temporal , para desarrollar actividades de monitoreo, gestión integral y análisis jurídico en los aspectos contractuales, administrativos y financieros competencia de la Gerencia de la Escuela de Participación</t>
  </si>
  <si>
    <t>C145</t>
  </si>
  <si>
    <t>Prestar servicios profesionales para contribuir en el desarrollo e implementación de actividades formativas en todas sus modalidades, así como apoyar las acciones que adelanta el Observatorio de la participación ciudadana</t>
  </si>
  <si>
    <t>C146</t>
  </si>
  <si>
    <t>C147</t>
  </si>
  <si>
    <t>C148</t>
  </si>
  <si>
    <t>C149</t>
  </si>
  <si>
    <t>Prestar servicios profesionales de forma temporal , para gestionar y contribuir a la realización del seguimiento y control de los temas contractuales, administrativos y financieros que son competencia de la Gerencia de la Escuela de Participación</t>
  </si>
  <si>
    <t>C150</t>
  </si>
  <si>
    <t>Prestar servicios profesionales para la creación y desarrollo de contenidos pedagógicos destinados a los procesos formativos de la Gerencia de la Escuela de Participación</t>
  </si>
  <si>
    <t>C151</t>
  </si>
  <si>
    <t>Prestar servicios profesionales para apoyar el desarrollo de las actividades de monitoreo, revisión y ajuste de los procesos relacionados con los aspectos contractuales, presupuestales y administrativos que adelanta la Gerencia de la Escuela de Participación</t>
  </si>
  <si>
    <t>C152</t>
  </si>
  <si>
    <t>C153</t>
  </si>
  <si>
    <t>Prestar los servicios profesionales para coadyudar en la implementación de las distintas modalidades de los procesos formativos de la Gerencia de la Escuela de la Participación</t>
  </si>
  <si>
    <t>C154</t>
  </si>
  <si>
    <t>C155</t>
  </si>
  <si>
    <t>Prestar servicios profesionales para proyectar, gestionar y hacer seguimiento a los documentos y actividades propias de los procesos relacionados con los aspectos contractuales, presupuestales y administrativos que requiera la Gerencia de la Escuela de Participación</t>
  </si>
  <si>
    <t>C156</t>
  </si>
  <si>
    <t>C157</t>
  </si>
  <si>
    <t>Prestar servicios de apoyo para colaborar en la gestión y elaboración de documentos, así como en el desarrollo de actividades propias de los procesos relacionados con los aspectos contractuales, presupuestales y administrativos de la Gerencia de la Escuela de Participación</t>
  </si>
  <si>
    <t>C158</t>
  </si>
  <si>
    <t>C159</t>
  </si>
  <si>
    <t>Prestar servicios profesionales para diseñar e implementar actividades y diversas modalidades de formación que desarrolla la Gerencia de la Escuela de la Participación</t>
  </si>
  <si>
    <t>C160</t>
  </si>
  <si>
    <t>C161</t>
  </si>
  <si>
    <t>C162</t>
  </si>
  <si>
    <t>C163</t>
  </si>
  <si>
    <t>C164</t>
  </si>
  <si>
    <t>Prestar servicios de apoyo a la gestión para colaborar en desarrollo de las actividades operativas propias de los procesos formativos liderados por la Gerencia de la Escuela de Participación</t>
  </si>
  <si>
    <t>C165</t>
  </si>
  <si>
    <t>C166</t>
  </si>
  <si>
    <t>C167</t>
  </si>
  <si>
    <t>C168</t>
  </si>
  <si>
    <t>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</si>
  <si>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C169</t>
  </si>
  <si>
    <t>C170</t>
  </si>
  <si>
    <t>C171</t>
  </si>
  <si>
    <t>C172</t>
  </si>
  <si>
    <t>Prestar servicios profesionales de manera temporal , para colaborar en la preparación, seguimiento y organización de los documentos y tareas relacionadas con los procesos contractuales, financieros y administrativos de la Gerencia de la Escuela de Participación</t>
  </si>
  <si>
    <t>C173</t>
  </si>
  <si>
    <t>Prestar servicios profesionales para adelantar procesos de formación, conforme a la misión, metas y objetivos institucionales de la Gerencia de la Escuela de Participación, en materia de cultura democrática, ciudadana y de paz</t>
  </si>
  <si>
    <t>C174</t>
  </si>
  <si>
    <t>Prestar servicios profesionales para contribuir al desarrollo de procesos formativos con enfoque en cultura democrática, ciudadana y de paz, mediante las diferentes modalidades implementadas por la Gerencia de la Escuela de Participación</t>
  </si>
  <si>
    <t>C175</t>
  </si>
  <si>
    <t>C176</t>
  </si>
  <si>
    <t>C177</t>
  </si>
  <si>
    <t>C178</t>
  </si>
  <si>
    <t>80141600;80141900;80111600;81141600;30111900;72103300;72102900</t>
  </si>
  <si>
    <t>Bolsa acciones afirmativas</t>
  </si>
  <si>
    <t>Enero</t>
  </si>
  <si>
    <t>CCE-06 Selección Abreviada Menor Cuantía</t>
  </si>
  <si>
    <t>C179</t>
  </si>
  <si>
    <t>C180</t>
  </si>
  <si>
    <t>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t>
  </si>
  <si>
    <t>Prestar servicios profesionales para realizar acciones de comunicación y/o divulgación de las iniciativas de la Escuela de Participación y el Observatorio</t>
  </si>
  <si>
    <t>C181</t>
  </si>
  <si>
    <t>Prestar servicios profesionales para apoyar en el equipo técnico y administrativo del Observatorio de la participación ciudadana</t>
  </si>
  <si>
    <t>C182</t>
  </si>
  <si>
    <t>Prestar servicios profesionales para la creación de contenidos relacionados con las tendencias de participación desarroladas por el Observatorio de Participación Ciudadana</t>
  </si>
  <si>
    <t>C183</t>
  </si>
  <si>
    <t>C184</t>
  </si>
  <si>
    <t>Prestar servicios profesionales para desarrollar labores administrativas del Observatorio y la Gerencia Escuela de Participación</t>
  </si>
  <si>
    <t>C185</t>
  </si>
  <si>
    <t>Prestar servicios profesionales para la producción, analísis y visualización de datos y contenidos del Observatorio de Participación Ciudadana</t>
  </si>
  <si>
    <t>C186</t>
  </si>
  <si>
    <t>Prestar servicios profesionales para la creación de contenidos relacionados con las dinámicas de participación desaroladas por el Observatorio de Participación Ciudadana</t>
  </si>
  <si>
    <t>C187</t>
  </si>
  <si>
    <t>Prestar servicios de apoyo a la gestión de manera temporal , para llevar a cabo la sistematización de la información de la Gerencia escuela y el Observatorio</t>
  </si>
  <si>
    <t>C188</t>
  </si>
  <si>
    <t>Prestar los servicios profesionales para la recolección de insumos que soportan el análisis de datos de los procesos que adelanta la Gerencia de Escuela de la Participación</t>
  </si>
  <si>
    <t>C189</t>
  </si>
  <si>
    <t>Prestar los servicios profesionales para la articulación y enlace entre planeación y la administración de la entidad y el Observatorio de Gerencia de Escuela de la Participación</t>
  </si>
  <si>
    <t>C190</t>
  </si>
  <si>
    <t>Prestar servicios profesionales de manera temporal , para adelantar la sistematización de la información de la Gerencia escuela y el Observatorio</t>
  </si>
  <si>
    <t>C191</t>
  </si>
  <si>
    <t>Prestar los servicios profesionales para desarrollar actividades presenciales de territorialización de los servicios del Observatorio y de la Gerencia de Escuela</t>
  </si>
  <si>
    <t>C192</t>
  </si>
  <si>
    <t>Prestar los servicios profesionales para realizar el seguimiento, sistematización y reporte de las actividades y tareas adelantadas por el Observatorio de Participación Ciudadana.</t>
  </si>
  <si>
    <t>C193</t>
  </si>
  <si>
    <t>Prestar los servicios profesionales para la construcción y análisis de datos de información geográfica, así como la generación de contenidos para el Observatorio de Participación Ciudadana.</t>
  </si>
  <si>
    <t>C194</t>
  </si>
  <si>
    <t>Prestar servicios profesionales, de manera temporal , para adelantar gestion juridica contractual y administrativa del Observatorio y la Gerencia de la Escuela de Participación</t>
  </si>
  <si>
    <t>C195</t>
  </si>
  <si>
    <t>Prestar los servicios profesionales para desarrollar tareas administrativas y financieras del Observatorio y la Gerencia Escuela</t>
  </si>
  <si>
    <t>C196</t>
  </si>
  <si>
    <t>C197</t>
  </si>
  <si>
    <t>C198</t>
  </si>
  <si>
    <t>Prestar los servicios profesionales para fortalecer en territorio la oferta de servicios del Observatorio y de la Gerencia Escuela</t>
  </si>
  <si>
    <t>C199</t>
  </si>
  <si>
    <t>Prestar los servicios profesionales de manera temporal, para la creación de estrategias de comunicación y posicionamiento de la Escuela y la entidad</t>
  </si>
  <si>
    <t>C200</t>
  </si>
  <si>
    <t>Prestar los servicios profesionales de manera temporal, para el desarrollo de estrategias de comunicación y posicionamiento de la Escuela y la entidad</t>
  </si>
  <si>
    <t>C201</t>
  </si>
  <si>
    <t>C202</t>
  </si>
  <si>
    <t>C203</t>
  </si>
  <si>
    <t>O23011745022024023806022</t>
  </si>
  <si>
    <t>O230117450220240238</t>
  </si>
  <si>
    <t>Meta 421 Implementar un (1) modelo de gobernanza democrática que amplíe el alcance de la participación de la ciudadanía organizaciones sociales y comunales de primer segundo y tercer grado en todas las decisiones públicas del gobierno distrital.</t>
  </si>
  <si>
    <t>Prestar los servicios profesionales    para acompañar las labores administrativas y de seguimiento del presupuesto del proyecto de inversión de la SFOS.</t>
  </si>
  <si>
    <t>Febrero</t>
  </si>
  <si>
    <t>Subdirección de Fortalecimiento de la  Organización Social</t>
  </si>
  <si>
    <t>20/0220/0106/45020220238</t>
  </si>
  <si>
    <t xml:space="preserve">TPIEG - Igualdad y Equidad de Género
TPGE - Grupos étnicos
TPJ – Juventud
TPPD - Población con Discapacidad </t>
  </si>
  <si>
    <t>C204</t>
  </si>
  <si>
    <t xml:space="preserve">Prestar los servicios profesionales en el seguimiento de la información relacionada con las organizaciones sociales y medios comunitarios a través de la plataforma de la Participación y la plataforma VOTEC </t>
  </si>
  <si>
    <t xml:space="preserve">Enero </t>
  </si>
  <si>
    <t>C205</t>
  </si>
  <si>
    <t>Prestar los servicios profesionales  para mantenimiento y soporte desde el componente TICS las funcionalidades y ajustes de la plataforma VOTEC y plataforma de la participación.</t>
  </si>
  <si>
    <t>C206</t>
  </si>
  <si>
    <t>Prestación de servicios profesionales para el diseño web y/o desarrollo que sean requeridos para aplicarlos en la plataforma VOTEC y la plataforma de la participación.</t>
  </si>
  <si>
    <t>C207</t>
  </si>
  <si>
    <t>Prestar los servicios profesionales  dirigidas a las actividades   presupuestales y financieras del proyecto de inversión de la SFOS.</t>
  </si>
  <si>
    <t>TPIEG - Igualdad y Equidad de Género
TPGE - Grupos étnicos
TPJ – Juventud
TPPD - Población con Discapacidad</t>
  </si>
  <si>
    <t>C208</t>
  </si>
  <si>
    <t>Prestar los servicios profesionales para apoyar el proceso de planeación y gestión, planes de mejoramiento y reportes a las actividades propias de la Subdirección.</t>
  </si>
  <si>
    <t>C209</t>
  </si>
  <si>
    <t>O23011745022024023801029</t>
  </si>
  <si>
    <t>Meta 414 Ejecutar el 100% de las acciones que garanticen el cumplimiento de los productos en las Políticas Públicas Distritales a cargo de IDPAC con enfoque de género poblacional y diferencial..</t>
  </si>
  <si>
    <t>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</si>
  <si>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20/0220/0101/45020290238</t>
  </si>
  <si>
    <t>TPIEG - Igualdad y Equidad de Género
TPPD - Población con Discapacidad</t>
  </si>
  <si>
    <t>C210</t>
  </si>
  <si>
    <t xml:space="preserve"> Prestar los servicios profesionales especializados para asesorar, articular, gestionar y realizar seguimiento a las acciones orientadas al fortalecimiento  de las organizaciones de personas con discapacidad y personas cuidoras aplicando herramientas que con lleven a la identificación, caracterización, vinculación y participación de esta población.</t>
  </si>
  <si>
    <t>C211</t>
  </si>
  <si>
    <t>Prestación de servicios para el  apoyo a la gestión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</si>
  <si>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C212</t>
  </si>
  <si>
    <t>C213</t>
  </si>
  <si>
    <t>C214</t>
  </si>
  <si>
    <t>Prestar los servicios profesionales  para el acompañamiento a las organizaciones sociales en el equipo de nuevas expresiones, aplicando herramientas que con lleven a la identificación, caracterización, vinculación y participación de esta población.</t>
  </si>
  <si>
    <t>TPIEG - Igualdad y Equidad de Género</t>
  </si>
  <si>
    <t>C215</t>
  </si>
  <si>
    <t>C216</t>
  </si>
  <si>
    <t>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</si>
  <si>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C217</t>
  </si>
  <si>
    <t xml:space="preserve">Prestar los servicios profesionales  para el apoyo administrativo, logístico y operativo en las diferentes actividades desarrolladas por la subdirección de fortalecimiento. </t>
  </si>
  <si>
    <t>C218</t>
  </si>
  <si>
    <t>C219</t>
  </si>
  <si>
    <t>Prestar los servicios profesionales  para el acompañamiento a los medios comunitarios y alternativos, en la implementación del modelo de fortalecimiento en el marco de su política pública..</t>
  </si>
  <si>
    <t>C220</t>
  </si>
  <si>
    <t>C221</t>
  </si>
  <si>
    <t>Prestar los servicios profesionales para articular las acciones de fortalecimiento en los procesos, actuaciones y verificaciones juridicas para garantizar el funcionamiento de la Subdirección de fortalecimiento de la Organización Social.</t>
  </si>
  <si>
    <t xml:space="preserve">TPIEG - Igualdad y Equidad de Género
TPGE - Grupos étnicos
TPIEG - Igualdad y Equidad de Género
TPJ – Juventud
TPPD - Población con Discapacidad </t>
  </si>
  <si>
    <t>C222</t>
  </si>
  <si>
    <t xml:space="preserve">Prestar los servicios profesionales especializados para asesorar, articular, gestionar y hacer seguimiento a las acciones administrativas y de planeación de la subdirección, siendo enlace entre la SFOS, los equipos internos y externos que traten la mision de la entidad. </t>
  </si>
  <si>
    <t>C223</t>
  </si>
  <si>
    <t>Prestar los servicios profesionales  para articular, gestionar y realizar seguimiento a las acciones orientadas al fortalecimiento  de las organizaciones sociales del equipo de Nuevas Expresiones aplicando herramientas que con lleven a la identificación, caracterización, vinculación y participación de esta población.</t>
  </si>
  <si>
    <t>C224</t>
  </si>
  <si>
    <t>Prestar los servicios profesionales  para realizar seguimiento a los asuntos transversales de los procesos misionales y administrativos de la Subdirección,</t>
  </si>
  <si>
    <t>C225</t>
  </si>
  <si>
    <t xml:space="preserve">Prestar servicios profesionales para el seguimiento y control de los productos de políticas públicas y del modelo de fortalecimiento institucional. </t>
  </si>
  <si>
    <t xml:space="preserve">TPIEG - Igualdad y Equidad de Género
TPGE - Grupos étnicos 
TPJ – Juventud
TPPD - Población con Discapacidad </t>
  </si>
  <si>
    <t>C226</t>
  </si>
  <si>
    <t>Prestar los servicios profesionales para gestionar los trámites jurídicos de la Subdirección de Fortalecimiento y sus gerencias.</t>
  </si>
  <si>
    <t>C227</t>
  </si>
  <si>
    <t>C228</t>
  </si>
  <si>
    <t>Prestar los servicios profesionales  para  gestionar y realizar seguimiento a las acciones orientadas al fortalecimiento de  medios comunitarios y alternativos del distrito capital.</t>
  </si>
  <si>
    <t>C229</t>
  </si>
  <si>
    <t>C230</t>
  </si>
  <si>
    <t>Prestar los servicios profesionales para el acompañamiento a los medios comunitarios y alternativos, en la implementación del modelo de fortalecimiento..</t>
  </si>
  <si>
    <t>C231</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</si>
  <si>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</si>
  <si>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C232</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</si>
  <si>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</si>
  <si>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C233</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</si>
  <si>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</si>
  <si>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C234</t>
  </si>
  <si>
    <t>C235</t>
  </si>
  <si>
    <t>C236</t>
  </si>
  <si>
    <t>C237</t>
  </si>
  <si>
    <t>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</si>
  <si>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C238</t>
  </si>
  <si>
    <t>C239</t>
  </si>
  <si>
    <t>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</si>
  <si>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 xml:space="preserve">TPIEG - Igualdad y Equidad de Género.
TPGE - Grupos étnicos 
TPJ – Juventud
TPPD - Población con Discapacidad </t>
  </si>
  <si>
    <t>C240</t>
  </si>
  <si>
    <t>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t>
  </si>
  <si>
    <t>C241</t>
  </si>
  <si>
    <t>Prestar los servicios profesionales de asesoría, para realizar la revisión del componente jurídico de los documentos generados por la subdirección de fortalecimiento y sus gerenciasen el marco del cumplimiento de su misionalidad.</t>
  </si>
  <si>
    <t>C242</t>
  </si>
  <si>
    <t>Prestar los servicios profesionales  para el acompañamiento a las organizaciones sociales enfocadas en las personas con discapacidad y personas cuidadoras, asi como prestar apoyo juridico a SFOS en las mesas distritales y locales.</t>
  </si>
  <si>
    <t>C243</t>
  </si>
  <si>
    <t xml:space="preserve">TPPD - Población con Discapacidad </t>
  </si>
  <si>
    <t>C244</t>
  </si>
  <si>
    <t>C245</t>
  </si>
  <si>
    <t>Prestación de servicios profesionales para apoyar la coordinación del equipo de nuevas expresiones desde las políticas públicas dirigidas a la participación de los diferentes grupos poblacionales de la ciudad.</t>
  </si>
  <si>
    <t>C246</t>
  </si>
  <si>
    <t>PRESTAR LOS SERVICIOS LOGÍSTICOS Y OPERATIVOS NECESARIOS, PARA LA
ORGANIZACIÓN Y EJECUCIÓN DE ACTIVIDADES Y EVENTOS INSTITUCIONALES
REALIZADOS POR EL IDPAC</t>
  </si>
  <si>
    <t xml:space="preserve">MARZO </t>
  </si>
  <si>
    <t>C247</t>
  </si>
  <si>
    <t>Recursos destinados para el pago de pasivos exigibles a cargo de la Subdirección de Fortalecimietno</t>
  </si>
  <si>
    <t>abril</t>
  </si>
  <si>
    <t>C248</t>
  </si>
  <si>
    <t>43201800
43211600
43211500
45111608
43211708 
43211706</t>
  </si>
  <si>
    <t>Entregar incentivos a a las organizaciones sociales y medios comunitarios por valor de 6.000.000.</t>
  </si>
  <si>
    <t>septiembre</t>
  </si>
  <si>
    <t>CCE-99 Selección Abreviada - Acuerdo Marco</t>
  </si>
  <si>
    <t>C249</t>
  </si>
  <si>
    <t>C250</t>
  </si>
  <si>
    <t>C251</t>
  </si>
  <si>
    <t>C252</t>
  </si>
  <si>
    <t>C253</t>
  </si>
  <si>
    <t>C254</t>
  </si>
  <si>
    <t>C255</t>
  </si>
  <si>
    <t>C256</t>
  </si>
  <si>
    <t>C257</t>
  </si>
  <si>
    <t>C258</t>
  </si>
  <si>
    <t>C259</t>
  </si>
  <si>
    <t>C260</t>
  </si>
  <si>
    <t>C261</t>
  </si>
  <si>
    <t>C262</t>
  </si>
  <si>
    <t>C263</t>
  </si>
  <si>
    <t>C264</t>
  </si>
  <si>
    <t>C265</t>
  </si>
  <si>
    <t>C266</t>
  </si>
  <si>
    <t>C267</t>
  </si>
  <si>
    <t>C268</t>
  </si>
  <si>
    <t>C269</t>
  </si>
  <si>
    <t>C270</t>
  </si>
  <si>
    <t>C271</t>
  </si>
  <si>
    <t>C272</t>
  </si>
  <si>
    <t>C273</t>
  </si>
  <si>
    <t>C274</t>
  </si>
  <si>
    <t>C275</t>
  </si>
  <si>
    <t>C276</t>
  </si>
  <si>
    <t>C277</t>
  </si>
  <si>
    <t>C278</t>
  </si>
  <si>
    <t>C279</t>
  </si>
  <si>
    <t>Prestación de servicios profesionales para acompañar las acciones de fortalecimiento de las organizaciones sociales y demás procesos operativos que se requieran en el marco del proceso de participación de las comunidades étnicas en las 20 localidades de Bogotá </t>
  </si>
  <si>
    <t>Gerencia de Etnias</t>
  </si>
  <si>
    <t>C280</t>
  </si>
  <si>
    <t>Aunar esfuerzos para dar cumplimiento a las medidas contempladas con la comunidad GITANA en el articulo 202 del plan de desarrollo 2024-2027- conpes 40</t>
  </si>
  <si>
    <t>C281</t>
  </si>
  <si>
    <t>Aunar esfuerzos para dar cumplimiento a las medidas contempladas en el  articulo 202 del plan de desarrollo 2024-2027-conpes 37 con el Cabildo Muisca de suba</t>
  </si>
  <si>
    <t>C282</t>
  </si>
  <si>
    <t>Aunar esfuerzos para dar cumplimiento a las medidas contempladas en el Articulo  10 del Decreto 842 del 2019 con los pueblos Indígenas  para desarrollar y efectuar las actividades del Encuentro de Pueblos Indígenas.</t>
  </si>
  <si>
    <t>C283</t>
  </si>
  <si>
    <t>Aunar esfuerzo para dar cumplimiento a las medidas contempladas en el  Acuerdo 175 del 2005,  desarrollar y efectuar las actividades necesarias para conmemorar el día nacional de la afrocolombianidad y el Articulo 202 del Plan de Desarrollo 2024-2027 - Conpes 39.</t>
  </si>
  <si>
    <t>C284</t>
  </si>
  <si>
    <t>Aunar esfuerzos para dar cumplimiento a las medidas contempladas en el Articulo 3 del Decreto 459 del 2022 con el pueblo raizal  para desarrollar y efectuar las actividades de la semana raizal y el articulo 202 del plan de desarrollo 2024-2027- Conpes 38.</t>
  </si>
  <si>
    <t>C285</t>
  </si>
  <si>
    <t>Aunar esfuerzos para dar cumplimiento a las medidas contempladas con la comunidad palenquera para desarrollar y efectuar las actividades de la semana palenquera y el articulo 202 del plan de desarrollo 2024-2027- Conpes 39.</t>
  </si>
  <si>
    <t>C286</t>
  </si>
  <si>
    <t xml:space="preserve">Aunar esfuerzos para desarrollar y efectuar las actividades necesarias para el fortalecimiento de las organizaciones sociales que hacen parte del pueblo Rrom o gitano    residentes en el Distrito Capital, en el marco de las políticas públicas, conpes  40 contempladas en el artículo 202 del Plan Distrital de Desarrollo 2024-2027. </t>
  </si>
  <si>
    <t>C287</t>
  </si>
  <si>
    <t xml:space="preserve">Aunar esfuerzos para desarrollar y efectuar las actividades necesarias para el fortalecimiento de las organizaciones sociales que hacen parte del pueblo raizal residentes en el Distrito Capital, en el marco de las políticas públicas, conpes  38  contempladas en el artículo 202 del Plan Distrital de Desarrollo 2024-2027. </t>
  </si>
  <si>
    <t>C288</t>
  </si>
  <si>
    <t>Pago del pasivo exigible del Contrato 996 de 2022</t>
  </si>
  <si>
    <t>C289</t>
  </si>
  <si>
    <t>Prestar servicios profesionales para promover y fortalecer la participación de la juventud a nivel local y distrital a través del acompañamiento técnico en el marco de sistema distrital de juventud.</t>
  </si>
  <si>
    <t>Gerencia de Juventud</t>
  </si>
  <si>
    <t>C290</t>
  </si>
  <si>
    <t xml:space="preserve">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</si>
  <si>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C291</t>
  </si>
  <si>
    <t>TPIEG - Igualdad y Equidad de Género
TPJ – Juventud</t>
  </si>
  <si>
    <t>C292</t>
  </si>
  <si>
    <t>Prestar los servicios de apoyo a la gestión para el fomento de la participación juvenil en los procesos estratégicos de la Gerencia y en el marco del Sistema Distrital de Juventud, en las localidades asignadas por el supervisor.</t>
  </si>
  <si>
    <t>C293</t>
  </si>
  <si>
    <t>C294</t>
  </si>
  <si>
    <t>C295</t>
  </si>
  <si>
    <t>C296</t>
  </si>
  <si>
    <t>C297</t>
  </si>
  <si>
    <t>C298</t>
  </si>
  <si>
    <t>Prestar los servicios profesionales para  realizar el seguimiento y el reporte de los procesos, acciones y metas de la Gerencia de Juventud y la respectiva consolidación de la información.</t>
  </si>
  <si>
    <t>C299</t>
  </si>
  <si>
    <t>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</si>
  <si>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C300</t>
  </si>
  <si>
    <t>Prestar los servicios profesionales para realizar las actividades administrativas y financieras requeridas por la Gerencia de Juventud.</t>
  </si>
  <si>
    <t>C301</t>
  </si>
  <si>
    <t>C302</t>
  </si>
  <si>
    <t>C303</t>
  </si>
  <si>
    <t>C304</t>
  </si>
  <si>
    <t>C305</t>
  </si>
  <si>
    <t>Prestar servicios profesionales para hacer seguimiento a la implementación del Modelo de Fortalecimiento a Organizaciones Sociales y la entrega de incentivos.</t>
  </si>
  <si>
    <t>"TPIEG - Igualdad y Equidad de Género
TPJ – Juventud"</t>
  </si>
  <si>
    <t>C306</t>
  </si>
  <si>
    <t>FEBRERP</t>
  </si>
  <si>
    <t>C307</t>
  </si>
  <si>
    <t>Prestar servicios profesionales para realizar acompañamiento jurídico en el desarrollo de los procesos estrategicos y las acciones que realiza la Gerencia de Juventud</t>
  </si>
  <si>
    <t>C308</t>
  </si>
  <si>
    <t>Prestar servicios profesionales para implementar las estrategias de comunicación requeridas por la Gerencia de Juventud.</t>
  </si>
  <si>
    <t>C309</t>
  </si>
  <si>
    <t>C310</t>
  </si>
  <si>
    <t>SEPTIEMBRE</t>
  </si>
  <si>
    <t>OCTUBRE</t>
  </si>
  <si>
    <t>C311</t>
  </si>
  <si>
    <t>C312</t>
  </si>
  <si>
    <t>C313</t>
  </si>
  <si>
    <t>C314</t>
  </si>
  <si>
    <t>Apoyo Logistico eventos de Juventud y barrismo , Asamblea distrital juventud y agendas locales.</t>
  </si>
  <si>
    <t xml:space="preserve">Marzo </t>
  </si>
  <si>
    <t>C315</t>
  </si>
  <si>
    <t>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</si>
  <si>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C316</t>
  </si>
  <si>
    <t>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</si>
  <si>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 xml:space="preserve">Gerencia de Mujer y Genero </t>
  </si>
  <si>
    <t>C317</t>
  </si>
  <si>
    <t>C318</t>
  </si>
  <si>
    <t>C319</t>
  </si>
  <si>
    <t>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</si>
  <si>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C320</t>
  </si>
  <si>
    <t>C321</t>
  </si>
  <si>
    <t>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</si>
  <si>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C322</t>
  </si>
  <si>
    <t>Prestar servicios profesionales  para implementar las acciones que den cumplimiento a la política publica LGTBI, su seguimiento y reportes, así como para promover, acompañar y asistir los espacios de participación de  sectores LGTBIQ+ del distrito capital.</t>
  </si>
  <si>
    <t>C323</t>
  </si>
  <si>
    <t>Prestar servicios profesionales para desarrollar las actividades administrativas, de planeación y contratación en la Gerencia de Mujer y Género, así como el seguimiento a los reportes y cumplimiento de actividades de la Gerencia para con la OAP y la Secretaria General.</t>
  </si>
  <si>
    <t>C324</t>
  </si>
  <si>
    <t>C325</t>
  </si>
  <si>
    <t>Prestar servicios profesionales para la articulación del equipo de territorialización, la estrategia de fortalecimiento del Instituto y entidades nacionaleso internacionales que permitan fortalecer las acciones del Instituto en cumplimiento de las olíticas públicas de participación con enfoque de género y diferencial en contribución con las políticas públicas de mujer, género y lgbti del Distrito</t>
  </si>
  <si>
    <t>C326</t>
  </si>
  <si>
    <t>C327</t>
  </si>
  <si>
    <t>C328</t>
  </si>
  <si>
    <t>Cumplimiento a la acción afirmativa en garantía de las comunidades de mujer afrodescendientes que garnticen su participación en espacios y fechas emblemáticas.</t>
  </si>
  <si>
    <t>Abril</t>
  </si>
  <si>
    <t>C329</t>
  </si>
  <si>
    <t>C330</t>
  </si>
  <si>
    <t>C331</t>
  </si>
  <si>
    <t>C332</t>
  </si>
  <si>
    <t>C333</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</si>
  <si>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</si>
  <si>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Octubre</t>
  </si>
  <si>
    <t>Diciembre</t>
  </si>
  <si>
    <t>C334</t>
  </si>
  <si>
    <t>C335</t>
  </si>
  <si>
    <t>Prestar servicios profesionales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</si>
  <si>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C336</t>
  </si>
  <si>
    <t>C337</t>
  </si>
  <si>
    <t>C338</t>
  </si>
  <si>
    <t>C339</t>
  </si>
  <si>
    <t>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</si>
  <si>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C340</t>
  </si>
  <si>
    <t>C341</t>
  </si>
  <si>
    <t>C342</t>
  </si>
  <si>
    <t>66 _Camino hacia una democracia deliberativa con un gobierno cercano a la gente y con participación ciudadana</t>
  </si>
  <si>
    <t>C343</t>
  </si>
  <si>
    <t>C344</t>
  </si>
  <si>
    <t>40 _Camino hacia una democracia deliberativa con un gobierno cercano a la gente y con participación ciudadana</t>
  </si>
  <si>
    <t>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</si>
  <si>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</si>
  <si>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C345</t>
  </si>
  <si>
    <t>41 _Camino hacia una democracia deliberativa con un gobierno cercano a la gente y con participación ciudadana</t>
  </si>
  <si>
    <t>C346</t>
  </si>
  <si>
    <t>42 _Camino hacia una democracia deliberativa con un gobierno cercano a la gente y con participación ciudadana</t>
  </si>
  <si>
    <t>C347</t>
  </si>
  <si>
    <t>43 _Camino hacia una democracia deliberativa con un gobierno cercano a la gente y con participación ciudadana</t>
  </si>
  <si>
    <t>C348</t>
  </si>
  <si>
    <t>44 _Camino hacia una democracia deliberativa con un gobierno cercano a la gente y con participación ciudadana</t>
  </si>
  <si>
    <t>C349</t>
  </si>
  <si>
    <t>45 _Camino hacia una democracia deliberativa con un gobierno cercano a la gente y con participación ciudadana</t>
  </si>
  <si>
    <t>C350</t>
  </si>
  <si>
    <t>46 _Camino hacia una democracia deliberativa con un gobierno cercano a la gente y con participación ciudadana</t>
  </si>
  <si>
    <t>C351</t>
  </si>
  <si>
    <t>47 _Camino hacia una democracia deliberativa con un gobierno cercano a la gente y con participación ciudadana</t>
  </si>
  <si>
    <t>C352</t>
  </si>
  <si>
    <t>48 _Camino hacia una democracia deliberativa con un gobierno cercano a la gente y con participación ciudadana</t>
  </si>
  <si>
    <t>C353</t>
  </si>
  <si>
    <t>49 _Camino hacia una democracia deliberativa con un gobierno cercano a la gente y con participación ciudadana</t>
  </si>
  <si>
    <t>C354</t>
  </si>
  <si>
    <t>50 _Camino hacia una democracia deliberativa con un gobierno cercano a la gente y con participación ciudadana</t>
  </si>
  <si>
    <t>C355</t>
  </si>
  <si>
    <t>51 _Camino hacia una democracia deliberativa con un gobierno cercano a la gente y con participación ciudadana</t>
  </si>
  <si>
    <t>C356</t>
  </si>
  <si>
    <t>52 _Camino hacia una democracia deliberativa con un gobierno cercano a la gente y con participación ciudadana</t>
  </si>
  <si>
    <t>C357</t>
  </si>
  <si>
    <t>53 _Camino hacia una democracia deliberativa con un gobierno cercano a la gente y con participación ciudadana</t>
  </si>
  <si>
    <t>C358</t>
  </si>
  <si>
    <t>54 _Camino hacia una democracia deliberativa con un gobierno cercano a la gente y con participación ciudadana</t>
  </si>
  <si>
    <t>C359</t>
  </si>
  <si>
    <t>55 _Camino hacia una democracia deliberativa con un gobierno cercano a la gente y con participación ciudadana</t>
  </si>
  <si>
    <t>C360</t>
  </si>
  <si>
    <t>56 _Camino hacia una democracia deliberativa con un gobierno cercano a la gente y con participación ciudadana</t>
  </si>
  <si>
    <t>C361</t>
  </si>
  <si>
    <t>57 _Camino hacia una democracia deliberativa con un gobierno cercano a la gente y con participación ciudadana</t>
  </si>
  <si>
    <t>C362</t>
  </si>
  <si>
    <t>58 _Camino hacia una democracia deliberativa con un gobierno cercano a la gente y con participación ciudadana</t>
  </si>
  <si>
    <t>C363</t>
  </si>
  <si>
    <t>59 _Camino hacia una democracia deliberativa con un gobierno cercano a la gente y con participación ciudadana</t>
  </si>
  <si>
    <t>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</si>
  <si>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C364</t>
  </si>
  <si>
    <t>60 _Camino hacia una democracia deliberativa con un gobierno cercano a la gente y con participación ciudadana</t>
  </si>
  <si>
    <t>C365</t>
  </si>
  <si>
    <t>61 _Camino hacia una democracia deliberativa con un gobierno cercano a la gente y con participación ciudadana</t>
  </si>
  <si>
    <t>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</si>
  <si>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C366</t>
  </si>
  <si>
    <t>62 _Camino hacia una democracia deliberativa con un gobierno cercano a la gente y con participación ciudadana</t>
  </si>
  <si>
    <t>C367</t>
  </si>
  <si>
    <t>63 _Camino hacia una democracia deliberativa con un gobierno cercano a la gente y con participación ciudadana</t>
  </si>
  <si>
    <t>C368</t>
  </si>
  <si>
    <t>64 _Camino hacia una democracia deliberativa con un gobierno cercano a la gente y con participación ciudadana</t>
  </si>
  <si>
    <t>C369</t>
  </si>
  <si>
    <t>65 _Camino hacia una democracia deliberativa con un gobierno cercano a la gente y con participación ciudadana</t>
  </si>
  <si>
    <t>Prestar servicios profeionales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</si>
  <si>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C370</t>
  </si>
  <si>
    <t>67 _Camino hacia una democracia deliberativa con un gobierno cercano a la gente y con participación ciudadana</t>
  </si>
  <si>
    <t xml:space="preserve">Prestar servicios profesionales para que brinde soporte juridico y técnico a la Gerencia de Instancias en los asuntos de su competencia, asi como en los procesos y procedimientos precontractuales, contractuales y postcontractuales. </t>
  </si>
  <si>
    <t>C371</t>
  </si>
  <si>
    <t>68 _Camino hacia una democracia deliberativa con un gobierno cercano a la gente y con participación ciudadana</t>
  </si>
  <si>
    <t>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</si>
  <si>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C372</t>
  </si>
  <si>
    <t>69 _Camino hacia una democracia deliberativa con un gobierno cercano a la gente y con participación ciudadana</t>
  </si>
  <si>
    <t>C373</t>
  </si>
  <si>
    <t>70 _Camino hacia una democracia deliberativa con un gobierno cercano a la gente y con participación ciudadana</t>
  </si>
  <si>
    <t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t>
  </si>
  <si>
    <t>C374</t>
  </si>
  <si>
    <t>71 _Camino hacia una democracia deliberativa con un gobierno cercano a la gente y con participación ciudadana</t>
  </si>
  <si>
    <t>C375</t>
  </si>
  <si>
    <t>72 _Camino hacia una democracia deliberativa con un gobierno cercano a la gente y con participación ciudadana</t>
  </si>
  <si>
    <t xml:space="preserve">Prestar Servicios de apoyo a la gestión, para el fortalecimiento del Sistema Distrital de Participación en el marco de la Jornada Única Electoral, con el fin de promover la participación ciudadana, la transparencia y el fortalecimiento de la democracia en Bogotá. </t>
  </si>
  <si>
    <t>C376</t>
  </si>
  <si>
    <t>73 _Camino hacia una democracia deliberativa con un gobierno cercano a la gente y con participación ciudadana</t>
  </si>
  <si>
    <t xml:space="preserve">Prestar servicios profesionales para apoyar a la Gerencia de Instancias y Mecanismos de Participación en la elaboración de instrumentos de control, seguimiento de peticiones, metas, MIPG y de planeación. </t>
  </si>
  <si>
    <t>C377</t>
  </si>
  <si>
    <t>74 _Camino hacia una democracia deliberativa con un gobierno cercano a la gente y con participación ciudadana</t>
  </si>
  <si>
    <t>Prestar los servicios logísticos y operativos necesarios, para la organización y ejecución de actividades y eventos institucionales realizados por el IDPAC</t>
  </si>
  <si>
    <t>C378</t>
  </si>
  <si>
    <t>75 _Camino hacia una democracia deliberativa con un gobierno cercano a la gente y con participación ciudadana</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</si>
  <si>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</si>
  <si>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Mayo</t>
  </si>
  <si>
    <t>O232020200664114</t>
  </si>
  <si>
    <t>C379</t>
  </si>
  <si>
    <t>76 _Camino hacia una democracia deliberativa con un gobierno cercano a la gente y con participación ciudadana</t>
  </si>
  <si>
    <t xml:space="preserve">Incentivos para las instancias de participación </t>
  </si>
  <si>
    <t xml:space="preserve">Septiembre </t>
  </si>
  <si>
    <t>Noviembre</t>
  </si>
  <si>
    <t>C380</t>
  </si>
  <si>
    <t>C381</t>
  </si>
  <si>
    <t>Prestar los servicios profesionales para implementar el modelo de fortalecimiento con organizaciones de propiedad horizontal y comunales de los distintos  niveles en el marco del proyecto de inversión 8131. </t>
  </si>
  <si>
    <t>C382</t>
  </si>
  <si>
    <t>C383</t>
  </si>
  <si>
    <t>Prestar los servicios de apoyo a la gestión para implementar el modelo de fortalecimiento con organizaciones de propiedad horizontal y comunales de los distintos  niveles en el marco del proyecto de inversión 8131. </t>
  </si>
  <si>
    <t>C384</t>
  </si>
  <si>
    <t>C385</t>
  </si>
  <si>
    <t>Prestar los servicios  de apoyo a la gestión para implementar el modelo de fortalecimiento con organizaciones de propiedad horizontal y comunales de los distintos  niveles en el marco del proyecto de inversión 8131. </t>
  </si>
  <si>
    <t>C386</t>
  </si>
  <si>
    <t>Prestar los servicios profesionales  para implementar el modelo de fortalecimiento con organizaciones de propiedad horizontal y comunales de los distintos  niveles en el marco del proyecto de inversión 8131. </t>
  </si>
  <si>
    <t>C387</t>
  </si>
  <si>
    <t>C388</t>
  </si>
  <si>
    <t>Prestar los servicios profesionales para realizar seguimiento a la Política Publica Comunal y de formulación de la Política pública de Propiedad Horizontal en el marco del proyecto de inversión 8131.</t>
  </si>
  <si>
    <t>C389</t>
  </si>
  <si>
    <t>C390</t>
  </si>
  <si>
    <t>C391</t>
  </si>
  <si>
    <t>C392</t>
  </si>
  <si>
    <t>C393</t>
  </si>
  <si>
    <t>C394</t>
  </si>
  <si>
    <t>C395</t>
  </si>
  <si>
    <t>C396</t>
  </si>
  <si>
    <t>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</si>
  <si>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C397</t>
  </si>
  <si>
    <t>C398</t>
  </si>
  <si>
    <t>C399</t>
  </si>
  <si>
    <t>C400</t>
  </si>
  <si>
    <t>C401</t>
  </si>
  <si>
    <t>C402</t>
  </si>
  <si>
    <t>C403</t>
  </si>
  <si>
    <t>Prestar los servicios profesionales  para implementar del modelo de fortalecimiento con organizaciones de propiedad horizontal y comunales de los distintos  niveles en el marco del proyecto de inversión 8131. </t>
  </si>
  <si>
    <t>C404</t>
  </si>
  <si>
    <t>C405</t>
  </si>
  <si>
    <t>C406</t>
  </si>
  <si>
    <t>C407</t>
  </si>
  <si>
    <t>Prestar los servicios profesionales para implementar el modelo de fortalecimiento con organizaciones de propiedad horizontal y comunales de los distinto niveles en el marco del proyecto de inversión 8131. </t>
  </si>
  <si>
    <t>C408</t>
  </si>
  <si>
    <t>C409</t>
  </si>
  <si>
    <t>C410</t>
  </si>
  <si>
    <t>C411</t>
  </si>
  <si>
    <t>C412</t>
  </si>
  <si>
    <t>C413</t>
  </si>
  <si>
    <t>C414</t>
  </si>
  <si>
    <t>C415</t>
  </si>
  <si>
    <t>C416</t>
  </si>
  <si>
    <t>C417</t>
  </si>
  <si>
    <t>C418</t>
  </si>
  <si>
    <t>C419</t>
  </si>
  <si>
    <t>C420</t>
  </si>
  <si>
    <t>C421</t>
  </si>
  <si>
    <t>C422</t>
  </si>
  <si>
    <t>C423</t>
  </si>
  <si>
    <t>C424</t>
  </si>
  <si>
    <t>C425</t>
  </si>
  <si>
    <t>C426</t>
  </si>
  <si>
    <t>C427</t>
  </si>
  <si>
    <t>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</si>
  <si>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C428</t>
  </si>
  <si>
    <t>C429</t>
  </si>
  <si>
    <t>COMPRA DE IMPRESORA Y SCANER</t>
  </si>
  <si>
    <t>C430</t>
  </si>
  <si>
    <t>Prestación de servicios logísticos y operativos para la organización y ejecución de las actividades y eventos institucionales realizados por el IDPAC</t>
  </si>
  <si>
    <t>C431</t>
  </si>
  <si>
    <t>CONTRATAR LOS SERVICIOS PARA LA INSTALACIÓN, CONFIGURACIÓN Y PUESTAEN FUNCIONAMIENTO DEL SERVICIO DE CONECTIVIDAD E INTERNET DE LAS ORGANIZACIONES COMUNALES DE PRIMER Y SEGUNDO GRADO EN EL DISTRITO
CAPITAL COMO UN MECANISMO PARA SU FORTALECIMIENTO.</t>
  </si>
  <si>
    <t>C432</t>
  </si>
  <si>
    <t>C433</t>
  </si>
  <si>
    <t>Prestar los servicios profesionales  para desarrollar acciones de fortalecimiento y actividades encaminadas a las instancias de participación de propiedad horizontal en el marco del modelo de fortalecimiento del proyecto de inversión 8131.</t>
  </si>
  <si>
    <t>C434</t>
  </si>
  <si>
    <t>C435</t>
  </si>
  <si>
    <t>Prestar los servicios profesionales para realizar  la jornada electroral de los consejos locales de Propiedad horizontalen el marco del proyecto de inversión 8131.</t>
  </si>
  <si>
    <t>C436</t>
  </si>
  <si>
    <t>C437</t>
  </si>
  <si>
    <t>C438</t>
  </si>
  <si>
    <t>C439</t>
  </si>
  <si>
    <t>C440</t>
  </si>
  <si>
    <t>C441</t>
  </si>
  <si>
    <t>C442</t>
  </si>
  <si>
    <t>C443</t>
  </si>
  <si>
    <t>C444</t>
  </si>
  <si>
    <t>C445</t>
  </si>
  <si>
    <t>C446</t>
  </si>
  <si>
    <t>C447</t>
  </si>
  <si>
    <t>C448</t>
  </si>
  <si>
    <t>C449</t>
  </si>
  <si>
    <t>C450</t>
  </si>
  <si>
    <t>C451</t>
  </si>
  <si>
    <t>C452</t>
  </si>
  <si>
    <t>C453</t>
  </si>
  <si>
    <t>C454</t>
  </si>
  <si>
    <t>C455</t>
  </si>
  <si>
    <t>C456</t>
  </si>
  <si>
    <t>C457</t>
  </si>
  <si>
    <t>O23011745022024025406032</t>
  </si>
  <si>
    <t>O230117450220240254</t>
  </si>
  <si>
    <t>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t>
  </si>
  <si>
    <t>C458</t>
  </si>
  <si>
    <t>C459</t>
  </si>
  <si>
    <t>C460</t>
  </si>
  <si>
    <t>Prestar los servicios profesionales  para organizar y gestionar las acciones y proyectos estrategicos de  la Subdireccion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</si>
  <si>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CCE-16 Contratacion Directa</t>
  </si>
  <si>
    <t>1-100-F001_Va-Recursos distrito</t>
  </si>
  <si>
    <t>Subdireccion de Promocion de la Participacion</t>
  </si>
  <si>
    <t>20/0220/0106/45020320254</t>
  </si>
  <si>
    <t>C461</t>
  </si>
  <si>
    <t>C462</t>
  </si>
  <si>
    <t>C463</t>
  </si>
  <si>
    <t>O23011745022024025401021</t>
  </si>
  <si>
    <t>43201800
43211600
43211500 
45111608 
43211708  
43211706</t>
  </si>
  <si>
    <t>ADQUISICION DE ELEMENTOS TECNOLOGICOS Y ACCESORIOS PARA LA ENTREGA DE INCENTIVOS</t>
  </si>
  <si>
    <t>CCE-99 SELECCIÓN ABREVIADA- ACUERDO MARCO DE PRECIOS</t>
  </si>
  <si>
    <t>o232020200991119_otros servicios de la administracion publica n.c.p.</t>
  </si>
  <si>
    <t>C464</t>
  </si>
  <si>
    <t>Prestar los servicios profesionales para asesorar los proyectos estrategicos que lidera la Subdireccion 
 de Promocion de la Participacion.</t>
  </si>
  <si>
    <t>o232020200883990_otros servicios profesionales, tecnicos y empresariales n.c.p.</t>
  </si>
  <si>
    <t>C465</t>
  </si>
  <si>
    <t>Prestacion de servicios profesionales  para asesorar las actividades en materia presupuestal y financiera de los incentivos para promover la participacion incidente.</t>
  </si>
  <si>
    <t>C466</t>
  </si>
  <si>
    <t>Prestar los servicios profesionales de para asesorar las actividades en materia presupuestal y financiera 
 de los incentivos para promover la participacion incidente</t>
  </si>
  <si>
    <t>C467</t>
  </si>
  <si>
    <t>Prestar los servicios de apoyo a la gestion para la implementacion de los proyectos estrategicos en 
 materia de participacion incidente.</t>
  </si>
  <si>
    <t>C468</t>
  </si>
  <si>
    <t>Prestar los servicios de apoyo a la gestion  para acompañar las actividades de planeacion, reportes y demas acciones relacionadas con la entrega de incentivos.</t>
  </si>
  <si>
    <t>C469</t>
  </si>
  <si>
    <t>Prestar los servicios de apoyo a la gestion para organizar los asuntos logisticos y administrativos de 
 la Subdireccion de Promocion de Participacion.</t>
  </si>
  <si>
    <t>C470</t>
  </si>
  <si>
    <t>C471</t>
  </si>
  <si>
    <t>Prestar los servicios profesionales para realizar el acompañamiento y seguimiento juridico en las 
 actividades relacionadas con los procedimientos de los proyectos estrategicos de 
 la Subdireccion de Promocion de la Participacion</t>
  </si>
  <si>
    <t>C472</t>
  </si>
  <si>
    <t>Prestación de servicios profesionales para el apoyo en la elaboración de reportes técnicos, análisis y seguimiento a la política pública de participación ciudadana e incidente, a cargo de la Subdirección de Promoción de la Participación, con el propósito de fortalecer y promover la participación efectiva.</t>
  </si>
  <si>
    <t>C473</t>
  </si>
  <si>
    <t>Prestar los servicios profesionales  para acompañar el desarrollo y la implementacion de los sistemas 
de informacion para la participacion incidente.</t>
  </si>
  <si>
    <t>C474</t>
  </si>
  <si>
    <t>C475</t>
  </si>
  <si>
    <t>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</si>
  <si>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C476</t>
  </si>
  <si>
    <t>Prestar los servicios de apoyo a la gestion en la gestion administrativa de la Subdireccion de 
Promocion de la Participacion.</t>
  </si>
  <si>
    <t>C477</t>
  </si>
  <si>
    <t>Prestar los servicios profesionales para realizar seguimiento, diseñar, sistematizar y articular las 
 actividades de la Subdireccion de Promocion con otras entidades del orden 
 distrital y local.</t>
  </si>
  <si>
    <t xml:space="preserve">  -</t>
  </si>
  <si>
    <t>C478</t>
  </si>
  <si>
    <t>C479</t>
  </si>
  <si>
    <t>Prestar los servicios profesionales  para asesorar la articulacion institucional desde la Subdireccion de 
Promocion de la Participacion, asi como el relacionamiento y seguimiento de los 
procesos misionales de la entidad.</t>
  </si>
  <si>
    <t>C480</t>
  </si>
  <si>
    <t>Prestacion de servicios de apoyo a la gestion para acompañar la implementacion 
de los proyectos estrategicos que lidera la Subdireccion de Promocion de la 
Participacion</t>
  </si>
  <si>
    <t>C481</t>
  </si>
  <si>
    <t>C482</t>
  </si>
  <si>
    <t>C483</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</si>
  <si>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</si>
  <si>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C484</t>
  </si>
  <si>
    <t>C485</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</si>
  <si>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</si>
  <si>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C486</t>
  </si>
  <si>
    <t>C487</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</si>
  <si>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</si>
  <si>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C488</t>
  </si>
  <si>
    <t>C489</t>
  </si>
  <si>
    <t>C490</t>
  </si>
  <si>
    <t>C491</t>
  </si>
  <si>
    <t>C492</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</si>
  <si>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</si>
  <si>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C493</t>
  </si>
  <si>
    <t>C494</t>
  </si>
  <si>
    <t>C495</t>
  </si>
  <si>
    <t>C496</t>
  </si>
  <si>
    <t>C497</t>
  </si>
  <si>
    <t>Prestar los servicios profesionales para adelantar y realizar el acompañamiento y seguimiento a las 
actividades relacionadas con los procesos y procedimientos de los proyectos 
estrategicos de la Subdireccion de Promocion de la Participacion.</t>
  </si>
  <si>
    <t>C498</t>
  </si>
  <si>
    <t>C499</t>
  </si>
  <si>
    <t>C500</t>
  </si>
  <si>
    <t>O23011745022024025406001</t>
  </si>
  <si>
    <t>Prestar los servicios profesionales para orientar el equipo de la 
 estrategia "impactando", realizando seguimiento y articulacion 
 interna como externa.</t>
  </si>
  <si>
    <t>TPIEG - Igualdad y Equidad de Género.
TPGE - Grupos étnicos 
TPJ – Juventud
TPPD - Población con Discapacidad 
TPCP - Construcción de paz</t>
  </si>
  <si>
    <t>C501</t>
  </si>
  <si>
    <t>Prestar los servicios profesionales para ejecutar la estrategia "impactando", en las diferentes 
 localidades del Distrito Capital</t>
  </si>
  <si>
    <t>C502</t>
  </si>
  <si>
    <t>Prestar los servicios profesionales  para adelantar la implementacion y reportes que sean necesarios 
en el marco del proyecto estrategico "impactando"</t>
  </si>
  <si>
    <t>C503</t>
  </si>
  <si>
    <t>Prestar los servicios profesionales para la consolidacion y elaboracion de los reportes necesarios del 
proyecto estrategico "impactando".</t>
  </si>
  <si>
    <t>C504</t>
  </si>
  <si>
    <t>Prestar los servicios profesionales para atender los procesos de pactos con participacion, que se 
adelanten desde la Subdireccion de Promocion de la Participacion.</t>
  </si>
  <si>
    <t>C505</t>
  </si>
  <si>
    <t>Prestar los servicios de apoyo a la gestion  para asistir a la gestion de la estrategia "impactando" con participacion que se adelanten desde la Subdireccion de Promocion de la
Participacion.</t>
  </si>
  <si>
    <t>C506</t>
  </si>
  <si>
    <t>C507</t>
  </si>
  <si>
    <t>C508</t>
  </si>
  <si>
    <t>C509</t>
  </si>
  <si>
    <t>C510</t>
  </si>
  <si>
    <t>Prestar los servicios de apoyo para acompañar la implementacion de los pactos que lidera la Subdireccion de Promocion de la Participacion.</t>
  </si>
  <si>
    <t>C511</t>
  </si>
  <si>
    <t>Prestar los servicios profesionales  para gestionar el desarrollo de pactos bajo el modelo de gobierno colaborativo.</t>
  </si>
  <si>
    <t>C512</t>
  </si>
  <si>
    <t>Prestar los servicios de apoyo a la gestion para acompañar el desarrollo de los proyectos estrategicos de la Subdireccion de Promocion de la Participacion en la estrategia "impactando"</t>
  </si>
  <si>
    <t>C513</t>
  </si>
  <si>
    <t>Prestar los servicios profesionales  para apoyar a la Subdireccion de Promocion de la Participacion en la orientacion y aplicacion de politicas, objetivos estrategicos, planes y programas</t>
  </si>
  <si>
    <t>C514</t>
  </si>
  <si>
    <t>C515</t>
  </si>
  <si>
    <t>Prestar los servicios profesionalespara promover los proyectos estrategicos que lidera la Subdireccion de Promocion de la Participacion en relacion con la estrategia 
 "impactando"</t>
  </si>
  <si>
    <t>C516</t>
  </si>
  <si>
    <t>Prestar los servicios profesionales especializados para asesorar a la Subdireccion de Promocion 
 de la Participacion, de acuerdo con los lineamientos de la Direccion General de la 
 entidad</t>
  </si>
  <si>
    <t>C517</t>
  </si>
  <si>
    <t>Prestar los servicios profesionales  para apoyar al equipo de la estrategia "impactando", realizando la 
articulacion correspondiente, asi como el seguimiento y consolidacion de la 
planeacion estrategica de la Subdireccion de Promocion de la Participacion.</t>
  </si>
  <si>
    <t>C518</t>
  </si>
  <si>
    <t>Prestar los servicios profesionales para realizar y gestionar la concertacion de los pactos territoriales, así como el diseño, planeación, implementación, seguimiento de proyectos sociales enfocados en el fortalecimiento comunitario, en el marco de la estrategia "impactando", liderada por el IDPAC.</t>
  </si>
  <si>
    <t>C519</t>
  </si>
  <si>
    <t>C520</t>
  </si>
  <si>
    <t>Prestar los servicios profesionales para implementar las acciones y actividades requeridas en torno a 
la estrategia "impactando" de la Subdireccion de Promocion de la Participacion en 
las diferentes localidades del Distrito Capital.</t>
  </si>
  <si>
    <t>C521</t>
  </si>
  <si>
    <t>Prestar los servicios profesionales para atender y acompañar los procesos de pactos con participacion ciudadana que se adelantan en la Subdireccion de Promocion de la Participacion.</t>
  </si>
  <si>
    <t>C522</t>
  </si>
  <si>
    <t>Prestar los servicios profesionales  para realizar la divulgacion de los servicios y actividades requeridas en torno a la estrategia "impactando" de la Subdireccion de Promocion de la Participacion en las diferentes localidades del Distrito Capital</t>
  </si>
  <si>
    <t>C523</t>
  </si>
  <si>
    <t>C524</t>
  </si>
  <si>
    <t>C525</t>
  </si>
  <si>
    <t>Prestar los servicios profesionales  para ejecutar y desarrollar las actividades de los proyectos estrategicos originados con ocasion a la estrategia "impactando" que lidera la Subdireccion de Promocion de la Participacion.</t>
  </si>
  <si>
    <t>C526</t>
  </si>
  <si>
    <t>Prestar los servicios profesionales en los 
 procesos de articulacion interinstitucional en materia de promocion de la participacion ciudadana que gestionen en el marco del proyecto estrategico "impactando"</t>
  </si>
  <si>
    <t>C527</t>
  </si>
  <si>
    <t>Prestar los servicios profesionales para gestionar y articular los proyectos misionales que se deriven de la estrategia impactando que lidera la Subdireccion de Promocion de la Participacion</t>
  </si>
  <si>
    <t>C528</t>
  </si>
  <si>
    <t>C529</t>
  </si>
  <si>
    <t>O23011745022024025405001</t>
  </si>
  <si>
    <t>Prestacion de servicios  profesionales de manera temporal   para Monitorear y asesorar los  procesos  financieros,    seguimiento   y    evaluacion    al  Sistema  integrado  de  Gestion  en desarrollo  de  la metodologia  obras  Con  Saldo Pedagogico Para el Cuidado y la Participacion Ciudadana.</t>
  </si>
  <si>
    <t xml:space="preserve">Gerencia de Proyectos </t>
  </si>
  <si>
    <t>C530</t>
  </si>
  <si>
    <t>Prestacion de servicios profesionales para orientar el seguimiento a los comodatos y preparar las acciones juridicas y de apoyo a la gestion contractual necesarias para soportar los procesos misionales y metas a cargo de la Gerencia de Proyectos del iDPaC, en desarrollo de la metodologia de obras con Saldo Pedagogico</t>
  </si>
  <si>
    <t>Gerencia de Proyectos</t>
  </si>
  <si>
    <t>C531</t>
  </si>
  <si>
    <t>Prestar los servicios Profesionales de manera temporal   para brindar asesoria juridica a la Gerencia de Proyectos dentro de la metodologia obras con saldo Pedagogico.</t>
  </si>
  <si>
    <t>C532</t>
  </si>
  <si>
    <t>Prestar los servicios Profesionales para realizar reportes en los procesos de planeacion de Gerencia de Proyectos en las fases de ejecucion, seguimiento y evaluacion al Sistema integrado de Gestion en desarrollo de la metodologia obras Con Saldo Pedagogico.</t>
  </si>
  <si>
    <t>C533</t>
  </si>
  <si>
    <t>Prestacion de servicios de apoyo a la gestion para llevar a cabo la gestion documental, la transferencia documental al archivo SeCaP y el archivo de la Gerencia de Proyectos, en el marco de la metodologia "obras Con Saldo Pedagogico Para el Cuidado y la Participacion Ciudadana".</t>
  </si>
  <si>
    <t>C534</t>
  </si>
  <si>
    <t>Prestacion de servicios de apoyo a la gestion para la realizar la gestion documental y de archivo de la Gerencia de Proyectos, en desarrollo de la metodologia "obras Con Saldo Pedagogico Para el Cuidado y la Participacion Ciudadana"</t>
  </si>
  <si>
    <t>C535</t>
  </si>
  <si>
    <t>Prestacion de servicios de apoyo a la gestion de manera temporal   para atender, realizar y adelantar labores asistenciales, organizacion de agendas, sistematizacion y seguimiento a las peticiones, quejas y requerimientos allegados a la Gerencia de Proyectos.</t>
  </si>
  <si>
    <t>C536</t>
  </si>
  <si>
    <t>Prestacion de servicios profesionales para apoyar la coordinación y supervision del componente tecnico, el despliegue en territorio de la metodologia obras con saldo pedagogico implementada por la Gerencia de Proyectos del IDPAC.</t>
  </si>
  <si>
    <t>C537</t>
  </si>
  <si>
    <t>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</si>
  <si>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C538</t>
  </si>
  <si>
    <t>C539</t>
  </si>
  <si>
    <t>Prestacion de servicios profesionales para asistir el componente tecnico y el despliegue en territorio, en desarrollo de la metodologia obras con saldo pedagogico implementada por la Gerencia de Proyectos del IDPAC.</t>
  </si>
  <si>
    <t>C540</t>
  </si>
  <si>
    <t>C541</t>
  </si>
  <si>
    <t>Prestar los servicios Profesionales para dar acompañamiento y apoyo en el componente tecnico para el despliegue en territorio en desarrollo de la metodologia obras Con Saldo Pedagogico implementada por la Gerencia de Proyectos del IDPAC</t>
  </si>
  <si>
    <t>C542</t>
  </si>
  <si>
    <t>C543</t>
  </si>
  <si>
    <t>C544</t>
  </si>
  <si>
    <t>Prestar servicios profesionales para monitorear, planificar, administrar y ejecutar la participacion activa con las organizaciones sociales, comunales y comunitarias desde el componente social dentro de la metodologia obras Con Saldo Pedagogico de la Gerencia de Proyectos del iDPaC.</t>
  </si>
  <si>
    <t>C545</t>
  </si>
  <si>
    <t>Prestacion de servicios profesionales para articular y apoyar la participacion de organizaciones sociales, comunales y comunitarias en proyectos de la metodologia desde el componente social en obras con Saldo Pedagogico, dentro de la Gerencia de Proyectos del iDPaC.</t>
  </si>
  <si>
    <t>C546</t>
  </si>
  <si>
    <t>C547</t>
  </si>
  <si>
    <t>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</si>
  <si>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C548</t>
  </si>
  <si>
    <t>Prestar servicios profesionales para realizar la articulacion y realizar la participacion incidente con las organizaciones sociales, comunales y comunitarias desde el componente social dentro de la metodologia obras Con Saldo pedagogico de la Gerencia de Proyectos del IDPAC</t>
  </si>
  <si>
    <t>C549</t>
  </si>
  <si>
    <t>Prestar los servicios de apoyo a la gestion para realizar el desarrollo, ejecucion y despliegue de acciones desde el componente social, en las diferentes etapas que se realizan como parte de la metodologia obras Con Saldo pedagogico Para el Cuidado y la Participacion Ciudadana.</t>
  </si>
  <si>
    <t>C550</t>
  </si>
  <si>
    <t>Prestar los servicios de apoyo a la gestion para monitorear la promocion de procesos de movilizacion social y logistica que se requieran en desarrollo del modelo de Participacion obras con saldo Pedagogico para el Cuidado y la Participacion Ciudadana.</t>
  </si>
  <si>
    <t>C551</t>
  </si>
  <si>
    <t>Prestar los servicios de apoyo a la gestion para realizar la promocion de la movilizacion social y logistica que se requieran en desarrollo del modelo de Participacion obras con saldo Pedagogico implementada por la Gerencia de Proyectos del IDPAC</t>
  </si>
  <si>
    <t>C552</t>
  </si>
  <si>
    <t>Prestar los servicios de apoyo a la gestion para realizar la promocion de procesos de movilizacion social,Tecnica y logistica que se requieran en desarrollo de las etapas de la metodologia obras con saldo Pedagogico implementada por la Gerencia de Proyectos del IDPAC.</t>
  </si>
  <si>
    <t>C553</t>
  </si>
  <si>
    <t>Prestar los servicios de apoyo a la gestion para realizar la promocion de procesos de movilizacion social y logistica que se requiera la Gerencia de Proyectos en el marco del desarrollo de la metodologia obras con saldo Pedagogico.</t>
  </si>
  <si>
    <t>C554</t>
  </si>
  <si>
    <t>C555</t>
  </si>
  <si>
    <t>Prestar los servicios asistenciales para la organizacion y promocion de actividades ludicas y de construccion necesarias para llevar a cabo el modelo de obras con Saldo Pedagogico que implementa la Gerencia de Proyectos del IDPAC</t>
  </si>
  <si>
    <t>C556</t>
  </si>
  <si>
    <t>80141600;80141900;80111600;81141600</t>
  </si>
  <si>
    <t xml:space="preserve">interventoria tecnica, legal, contable, social y ambiental para las obras con Saldo Pedagogico </t>
  </si>
  <si>
    <t>CCE-02 Licitacion publica</t>
  </si>
  <si>
    <t>C557</t>
  </si>
  <si>
    <t>Prestar los servicios logisticos y operativos necesarios, para la organizacion y ejecucion de actividades y eventos institucionales realizados por el iDPaC.</t>
  </si>
  <si>
    <t>Junio</t>
  </si>
  <si>
    <t>CCE-06 Seleccion abreviada Menor Cuantia</t>
  </si>
  <si>
    <t>C558</t>
  </si>
  <si>
    <t>Prestacion de servicios de apoyo a la gestion  para monitorear la promocion de procesos de movilizacion social y logistica que se requieran en desarrollo del modelo de Participacion obras con saldo Pedagogico para el Cuidado y la Participacion Ciudadana.</t>
  </si>
  <si>
    <t>C559</t>
  </si>
  <si>
    <t>C560</t>
  </si>
  <si>
    <t>Suscribir convenios solidarios con las Juntas de accion Comunal con el fin de ejecutar  la obra con Saldo Pedagogico</t>
  </si>
  <si>
    <t>C561</t>
  </si>
  <si>
    <t>C562</t>
  </si>
  <si>
    <t>C563</t>
  </si>
  <si>
    <t>C564</t>
  </si>
  <si>
    <t>C565</t>
  </si>
  <si>
    <t>C566</t>
  </si>
  <si>
    <t>C567</t>
  </si>
  <si>
    <t>C568</t>
  </si>
  <si>
    <t>C569</t>
  </si>
  <si>
    <t>C570</t>
  </si>
  <si>
    <t>C571</t>
  </si>
  <si>
    <t>C572</t>
  </si>
  <si>
    <t>C573</t>
  </si>
  <si>
    <t>C574</t>
  </si>
  <si>
    <t>C575</t>
  </si>
  <si>
    <t>C576</t>
  </si>
  <si>
    <t>C577</t>
  </si>
  <si>
    <t>C578</t>
  </si>
  <si>
    <t>C579</t>
  </si>
  <si>
    <t>C580</t>
  </si>
  <si>
    <t>C581</t>
  </si>
  <si>
    <t>C582</t>
  </si>
  <si>
    <t>C583</t>
  </si>
  <si>
    <t>C584</t>
  </si>
  <si>
    <t>C585</t>
  </si>
  <si>
    <t>C586</t>
  </si>
  <si>
    <t>C587</t>
  </si>
  <si>
    <t>C588</t>
  </si>
  <si>
    <t>C589</t>
  </si>
  <si>
    <t>C590</t>
  </si>
  <si>
    <t>C591</t>
  </si>
  <si>
    <t>C592</t>
  </si>
  <si>
    <t>C593</t>
  </si>
  <si>
    <t>C594</t>
  </si>
  <si>
    <t>C595</t>
  </si>
  <si>
    <t>C596</t>
  </si>
  <si>
    <t>C597</t>
  </si>
  <si>
    <t>C598</t>
  </si>
  <si>
    <t>C599</t>
  </si>
  <si>
    <t>C600</t>
  </si>
  <si>
    <t>C601</t>
  </si>
  <si>
    <t>C602</t>
  </si>
  <si>
    <t>C603</t>
  </si>
  <si>
    <t>C604</t>
  </si>
  <si>
    <t>C605</t>
  </si>
  <si>
    <t>C606</t>
  </si>
  <si>
    <t>C607</t>
  </si>
  <si>
    <t>C608</t>
  </si>
  <si>
    <t>C609</t>
  </si>
  <si>
    <t>C610</t>
  </si>
  <si>
    <t>C611</t>
  </si>
  <si>
    <t>C612</t>
  </si>
  <si>
    <t>C613</t>
  </si>
  <si>
    <t>C614</t>
  </si>
  <si>
    <t>C615</t>
  </si>
  <si>
    <t>C616</t>
  </si>
  <si>
    <t>C617</t>
  </si>
  <si>
    <t>C618</t>
  </si>
  <si>
    <t>C619</t>
  </si>
  <si>
    <t>C620</t>
  </si>
  <si>
    <t>C621</t>
  </si>
  <si>
    <t>C622</t>
  </si>
  <si>
    <t>C623</t>
  </si>
  <si>
    <t>C624</t>
  </si>
  <si>
    <t>C625</t>
  </si>
  <si>
    <t>C626</t>
  </si>
  <si>
    <t>C627</t>
  </si>
  <si>
    <t>C628</t>
  </si>
  <si>
    <t>C629</t>
  </si>
  <si>
    <t>C630</t>
  </si>
  <si>
    <t>C631</t>
  </si>
  <si>
    <t>C632</t>
  </si>
  <si>
    <t>C633</t>
  </si>
  <si>
    <t>C634</t>
  </si>
  <si>
    <t>C635</t>
  </si>
  <si>
    <t>C636</t>
  </si>
  <si>
    <t>C637</t>
  </si>
  <si>
    <t>C638</t>
  </si>
  <si>
    <t>C639</t>
  </si>
  <si>
    <t>C640</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</si>
  <si>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</si>
  <si>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O232020200664114_Servicios de transporte terrestre especial local de pasajeros</t>
  </si>
  <si>
    <t>C641</t>
  </si>
  <si>
    <t>O23011745022024025407017</t>
  </si>
  <si>
    <t>Prestar los servicios profesionales  para brindar acompañamiento jurídico en los diferentes procesos contractuales y legales que sean de competencia de la Oficina Asesora de Comunicaciones</t>
  </si>
  <si>
    <t>Oficina Asesora de Comunicaciones</t>
  </si>
  <si>
    <t>20/0220/0107/45020170254</t>
  </si>
  <si>
    <t>C642</t>
  </si>
  <si>
    <t>Prestar los servicios profesionales para realizar actividades administrativas, elaborar y realizar seguimiento a los planes e informes institucionales, gestión documental, análisis estadístico y monitoreo de medios de la Oficina Asesora de Comunicaciones.</t>
  </si>
  <si>
    <t>C643</t>
  </si>
  <si>
    <t>Prestar los servicios de apoyo a la gestión para realizar el apoyo a la gestión documental, actualización de archivo en coordinación con la Oficina Asesora de Comunicaciones. </t>
  </si>
  <si>
    <t>C644</t>
  </si>
  <si>
    <t>C645</t>
  </si>
  <si>
    <t>C646</t>
  </si>
  <si>
    <t>Prestar los servicios profesionales  para efectuar el cubrimiento periodístico y gestión de medios para las actividades del Instituto considerando la definición de los objetivos, iniciativas, el público a llegar y demás aspectos que se indiquen a partir del Plan Estratégico de la Oficina Asesora de Comunicaciones.</t>
  </si>
  <si>
    <t>C647</t>
  </si>
  <si>
    <t>Prestar los servicios profesionales para apoyar la coordinación de la estrategia de comunicación interna y apoyar las distintas actividades que promuevan la participación del IDPAC en coordinación con la Oficina Asesora de Comunicaciones.</t>
  </si>
  <si>
    <t>C648</t>
  </si>
  <si>
    <t>Prestar los servicios de apoyo a la gestión  para realizar el guion técnico, edición, manejo de cámara, dron, planimetría, y producción de piezas audiovisuales que requiera la Oficina Asesora de Comunicaciones del IDPAC.  </t>
  </si>
  <si>
    <t>C649</t>
  </si>
  <si>
    <t>Prestar los servicios profesionales  para alimentar el banco de imágenes, realizar el guion técnico, edición, manejo de cámara, dron, planimetría y producción de piezas audiovisuales, cubrimientos fotográficos que requiera la Oficina Asesora de Comunicaciones del IDPAC. </t>
  </si>
  <si>
    <t>C650</t>
  </si>
  <si>
    <t>Prestar los servicios profesionales para estructurar el diseño y diagramación de documentos, publicaciones técnicas, así como la producción y generación de piezas gráficas, en el marco del plan estratégico de comunicaciones de la entidad. </t>
  </si>
  <si>
    <t>C651</t>
  </si>
  <si>
    <t>C652</t>
  </si>
  <si>
    <t>C653</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</si>
  <si>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</si>
  <si>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C654</t>
  </si>
  <si>
    <t>Prestar los servicios profesionales para apoyar la coordinación del equipo y cubrimiento periodístico, y la planeación de estrategias de difusión de las actividades institucionales del IDPAC, acorde a los lineamientos de la Oficina Asesora de Comunicaciones.</t>
  </si>
  <si>
    <t>C655</t>
  </si>
  <si>
    <t>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</si>
  <si>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C656</t>
  </si>
  <si>
    <t>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</si>
  <si>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C657</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</si>
  <si>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</si>
  <si>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C658</t>
  </si>
  <si>
    <t>Prestar los servicios de apoyo a la gestión para asistir la producción técnica y emisión de la programación de la emisora virtual del Distrito DC Radio que contribuya a Implementar el Plan Estratégico de Comunicaciones. </t>
  </si>
  <si>
    <t>C659</t>
  </si>
  <si>
    <t>Prestar los servicios profesionales  a la Oficina Asesora de Comunicaciones, para llevar a cabo la producción, emisión, fortalecimiento de la parrilla de DC Radio y aumento en el posicionamiento de la emisora virtual DC Radio en el Distrito Capital que contribuya a Implementar el Plan Estratégico de Comunicaciones</t>
  </si>
  <si>
    <t>C660</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</si>
  <si>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</si>
  <si>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C661</t>
  </si>
  <si>
    <t>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</si>
  <si>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C662</t>
  </si>
  <si>
    <t>14111500, 44103100, 44121600, 44121700, 44122000, 441221900, 81141600;30111900;72103300;72102900, 82171500, 82101905, 14101500</t>
  </si>
  <si>
    <t xml:space="preserve"> Contratar los servicios de suministros y  mantenimiento de los dispositivos e insumos necesarios para impresión en los formatos requeridos para publicaciones y demás elementos que se requieran para campañas de divulgación, papelería  u otra necesidad requerida por el Instituto Distrital de la Participación y Acción Comunal, para cumplir con los compromisos pactados en desarrollo de su misionalidad - IMPRENTA.</t>
  </si>
  <si>
    <t>C663</t>
  </si>
  <si>
    <t xml:space="preserve"> Prestar los servicios de Agencia de medios y Pauta digital como apoyo para las campañas y demás actividades de la oficina Asesora de Comunicaciones, del Instituto Distrital de la Participación y Acción Comunal.</t>
  </si>
  <si>
    <t>_</t>
  </si>
  <si>
    <t>C664</t>
  </si>
  <si>
    <t xml:space="preserve"> EFECTUAR LA TRANSMISIÓN DE LA RENDICIÓN DE CUENTAS DEL INSTITUTO DISTRITAL DE LA PARTICIPACIÓN Y ACCIÓN COMUNAL IDPAC POR SEÑAL DE TELEVISIÓN ABIERTA REGIONAL</t>
  </si>
  <si>
    <t>CCE-16 Contratación Directa (Con ofertas) por contrato interadministrativo entre entidades estatales.</t>
  </si>
  <si>
    <t>C665</t>
  </si>
  <si>
    <t>80141900;80111600;81141600;30111900;72103300;72102900</t>
  </si>
  <si>
    <t>Prestar los servicios logísticos y operativos necesarios, para la organización y ejecución de actividades y eventos institucionales realizados por el IDPAC.</t>
  </si>
  <si>
    <t>C666</t>
  </si>
  <si>
    <t>Prestar los servicios para garantizar la difusión en internet de la emisora DC Radio con capacidad simultáneos de 8.000 oyentes para el Instituto Distrital de la Participación y Acción Comunal - IDPAC.</t>
  </si>
  <si>
    <t>C667</t>
  </si>
  <si>
    <t>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</si>
  <si>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C668</t>
  </si>
  <si>
    <t xml:space="preserve"> Asociación Colombiana de Intérpretes y Productores Fonográficos - ACINPRO autoriza y faculta al Instituto Distrital de La Participación y Acción Comunal - IDPAC para que en la vigencia 2023 su emisora online pueda utilizar efectivamente o tener la posibilidad de realizar la ejecución o comunicación pública de los fonogramas e interpretaciones artísticas o ejecuciones pertenecientes a sus afiliados.</t>
  </si>
  <si>
    <t>C669</t>
  </si>
  <si>
    <t>C670</t>
  </si>
  <si>
    <t>36_ Innovación Pública para la generación de confianza ciudadana</t>
  </si>
  <si>
    <t>O23011745022024032203001</t>
  </si>
  <si>
    <t>O230117450220240322</t>
  </si>
  <si>
    <t>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t>
  </si>
  <si>
    <t>Prestar servicios profesionales de manera temporal, para apoyar a la Gerencia en el liderazgo, fortalecimiento y seguimiento al desarrollo de las actividades de competencia del Laboratorio de Innovacion en la Participación</t>
  </si>
  <si>
    <t>20/0220/0103/45020010322</t>
  </si>
  <si>
    <t>C671</t>
  </si>
  <si>
    <t>C672</t>
  </si>
  <si>
    <t>C673</t>
  </si>
  <si>
    <t>C674</t>
  </si>
  <si>
    <t>Prestar servicios profesionales para la creación de estrategias innovadoras que fortalezcan el desempeño del Laboratorio de Innovacion en la Participación</t>
  </si>
  <si>
    <t>C675</t>
  </si>
  <si>
    <t>C676</t>
  </si>
  <si>
    <t>C677</t>
  </si>
  <si>
    <t>Prestar servicios de apoyo a la gestión  para operar mecanismos de participación que fortalezcan los clubes de la democracia</t>
  </si>
  <si>
    <t>C678</t>
  </si>
  <si>
    <t>C679</t>
  </si>
  <si>
    <t>Prestar servicios de apoyo a la gestión para hacer seguimiento a las estrategias innovadoras que fortalezcan el desempeño del Laboratorio de Innovacion en la Participación</t>
  </si>
  <si>
    <t>C680</t>
  </si>
  <si>
    <t>C681</t>
  </si>
  <si>
    <t xml:space="preserve">Prestar servicios de apoyo a la gestió para la puesta en marcha de inicaitivas y estrategias innovadoras que fortalezcan el desempeño del Laboratorio de Innovacion en la Participación </t>
  </si>
  <si>
    <t>C682</t>
  </si>
  <si>
    <t>45111600; 52161500</t>
  </si>
  <si>
    <t>Adquirir a título de compraventa elementos técnologicos para incentivar organizaciones sociales beneficiarias en el marco del desarrollo de la convocatoria Chikaná</t>
  </si>
  <si>
    <t>C683</t>
  </si>
  <si>
    <t>Prestar los servicios profesionales para estructurar procesos de contratación de la Secretaría General.</t>
  </si>
  <si>
    <t>C684</t>
  </si>
  <si>
    <t>Prestar servicios profesionales de manera temporal, para realizar acciones de comunicación y/o divulgación de las iniciativas del Laboratorio de innovación</t>
  </si>
  <si>
    <t>C685</t>
  </si>
  <si>
    <t>C686</t>
  </si>
  <si>
    <t>C687</t>
  </si>
  <si>
    <t>C688</t>
  </si>
  <si>
    <t>C689</t>
  </si>
  <si>
    <t>C690</t>
  </si>
  <si>
    <t>Prestar los servicios profesionales para fortalecer la oferta territorial e institucional de servicios del Observatorio y de la Gerencia Escuela</t>
  </si>
  <si>
    <t>C691</t>
  </si>
  <si>
    <t>C692</t>
  </si>
  <si>
    <t>Prestar los servicios de profesionales   para gestionar las solicitudes precontractuales y poscontractuales de la Gerencia de Escuela</t>
  </si>
  <si>
    <t>C693</t>
  </si>
  <si>
    <t>Prestar los servicios profesionales para el clumplimiento de las actividades de formación presencial de la Gerencia Escuela de la Participación</t>
  </si>
  <si>
    <t>C694</t>
  </si>
  <si>
    <t>C695</t>
  </si>
  <si>
    <t>C696</t>
  </si>
  <si>
    <t>C697</t>
  </si>
  <si>
    <t>C698</t>
  </si>
  <si>
    <t>C699</t>
  </si>
  <si>
    <t>C700</t>
  </si>
  <si>
    <t>C701</t>
  </si>
  <si>
    <t>C702</t>
  </si>
  <si>
    <t>C703</t>
  </si>
  <si>
    <t>C704</t>
  </si>
  <si>
    <t>C705</t>
  </si>
  <si>
    <t>C706</t>
  </si>
  <si>
    <t xml:space="preserve">VALOR TOTAL  ESTIMADO </t>
  </si>
  <si>
    <t>1. Implementar el 100% de la estrategia de inspección, control y vigilancia del 
aprovechamiento económico de los bienes fiscales de carácter comunitario</t>
  </si>
  <si>
    <t>Prestar los servicios de apoyo a la gestión para realizar convenios solidarios para regularizar el aprovechamiento en bienes fiscales y en zonas de cesión de carácter comunitarioen el marco del proyecto de inversión 8025.</t>
  </si>
  <si>
    <t>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</si>
  <si>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Prestar los servicios profesionales para realizar la actividades precontractuales, postcontractuales y  de seguimiento a la ejecución contractual, a cargo de la Secretaría General, así como las demás actividades de carácter administrativo que le sean asignadas. </t>
  </si>
  <si>
    <t>Prestar los servicios profesionales para coordinar actividades requeridas a fin de avanzar en el cumplimiento de metas estratégicas de la gestión del Talento Humano del IDPAC.</t>
  </si>
  <si>
    <t>Prestar los servicios profesionales  para la ejecución del teletrabajo en el IDPAC y hacer acompañamiento a los procesos que lo requieran asociados con la gestión del talento humano del Instituto Distrital de la Participación y Acción Comunal</t>
  </si>
  <si>
    <t>Prestar los servicios profesionales para realizar acciones y metodologías de intervención de clima laboral y transformación de cultura organizacional del IDPAC.</t>
  </si>
  <si>
    <t>Prestar los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</si>
  <si>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 xml:space="preserve">Prestar asesoría técnica para coordinar con las dependencias la formulación de proyectos, programas y planes en el marco del Plan de Desarrollo Distrital y en la implementación de propuestas que aporten al cumplimiento de la misionalidad del Instituto Distrital de la Participación y Acción Comunal. </t>
  </si>
  <si>
    <t>Prestar los servicios profesionales para orientar y hacer seguimiento a la funcionalidad de la herramienta SIGPARTICIPO y atender los requerimientos de los procesos y/o depedencias en la captura, reporte y calidad de la información que produce la entidad, así como el cargue correcto de planes, programas y proyectos en el aplicativo.</t>
  </si>
  <si>
    <t>Prestar los servicios profesionales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</si>
  <si>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Prestar los servicios profesionales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</si>
  <si>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</si>
  <si>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Oficina de Control Interno</t>
  </si>
  <si>
    <t>Prestar los servicios profesionales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</si>
  <si>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Prestar los servicios profesionales en la Oficina de Control Interno, para realizar actividades de evaluación, seguimiento y auditoria en temas financieros, de gestión y de control interno, acorde con los roles de la Oficina y el Plan Anual de Auditoria Interna de la vigencia 2024..</t>
  </si>
  <si>
    <t>Prestar los servicios profesionales para realizar el soporte técnico y actualización, diagnostico y parametrización de los módulos que soportan las actividades de los procesos de apoyo de la entidad, Proceso de gestión de tecnologías  de la información del Instituto Distrital de la Participación y Acción Comunal (IDPAC).</t>
  </si>
  <si>
    <t>Prestar los servicios profesionales para asegurar, controlar, ejecutar y brindar soporte  a las herramientas y desarrollos  generados por el proceso de gestión de tecnologías de la información del Instituto Distrital de la Participación y Acción Comunal (IDPAC).</t>
  </si>
  <si>
    <t>Prestar los servicios profesionales para apoyar la gestión de las actividades que adelanta el Instituto en lo concerniente a las tecnologías de la información de la Participación y Acción Comunal (IDPAC).</t>
  </si>
  <si>
    <t>Prestar los servicios profesionales para realizar y atender soporte de primer nivel en equipos de cómputo, puntos de voz, redes y demás recursos TIC  en el proceso de Gestión de las Tecnologías de la información del  Instituto Distrital de la Participación y Acción Comunal (IDPAC).</t>
  </si>
  <si>
    <t>Prestar los servicios profesionales para acompañar y desarrollar las actividades precontractuales, contractuales y postcontractuales requeridas en el Proceso de Gestión de Recursos Físicos del Instituto</t>
  </si>
  <si>
    <t xml:space="preserve">Prestar los servicios profesionales para acompañar el desarrollo de los procedimientos propios del Proceso de Gestión de Bienes, Servicios e Infraestructura, del Instituto. </t>
  </si>
  <si>
    <t>Prestar los servicios profesionales para la articulación entre la Secretaría General y las respectivas áreas, en temas relacionados con la Gestión Financiera del Instituto.</t>
  </si>
  <si>
    <t>Prestar los servicios profesionales para asesorar, realizar y liderar el seguimiento y gestión de las actividades que adelanta el Instituto en lo concerniente a las tecnologías de la información.</t>
  </si>
  <si>
    <t xml:space="preserve">Prestar los servicios profesionales para coordinar las actividades asociadas al Modelo Integrado de Gestión y Planeación, planes de acción, planes de mejoramiento, mapas de riesgos y otros asuntos de carácter administrativo de la Secretaría General del Instituto. </t>
  </si>
  <si>
    <t xml:space="preserve">Prestar los servicios profesionales para acompañar la planeación, la ejecución y el seguimiento de las actividades propias de la Secretaría General del Instituto. </t>
  </si>
  <si>
    <t>Fortalecimiento Institucional</t>
  </si>
  <si>
    <t>72000000
72100000
72101500
72101507</t>
  </si>
  <si>
    <t>Adecuación y Mejoramiento de la Infraestructura Física de la Sede Principal del IDPAC 
(Otros servicios especializados de la construcción)</t>
  </si>
  <si>
    <t>Prestar servicios profesionales de forma temporal , para desarrollar los procesos de formacion y herramientas de accesibilidad competencia de la Gerencia de la Escuela de Participación</t>
  </si>
  <si>
    <t>Prestar servicios profesionales de manera temporal , para diseñar, desarrollar y ejecutar los procesos de formación que adelanta la Gerencia de Escuela de Participación en la distintas modalidades.</t>
  </si>
  <si>
    <t>Prestar los servicios profesionales, de manera temporal   para desarrollar y hacer seguimiento a la estrategia de alianzas y redes que adelanta la Gerencia de Escuela de Participación.</t>
  </si>
  <si>
    <t>Prestar los servicios profesionales, de manera temporal para la generación de contenidos pedagógicos de la Escuela de Participación.</t>
  </si>
  <si>
    <t>Prestar los servicios profesionales, de manera temporal   para la implementacion de las actividades y metodologias de formacion que adelanta la Gerencia de Escuela de Participación.</t>
  </si>
  <si>
    <t>Prestar los servicios profesionales, de manera temporal, para la proyeccion e implementación de contenidos pedagógicos de la Escuela de Participación.</t>
  </si>
  <si>
    <t>Prestar servicios profesionales, de manera temporal   para desarrollar procesos de sistematización y reporte de las actividades que adelanta la Gerencia de Escuela de Participación.</t>
  </si>
  <si>
    <t>Prestar servicios profesionales de forma temporal , para liderar y analizar jurídicamente los procesos contractuales, administrativos y financieros competencia de la Gerencia de la Escuela de Participación.</t>
  </si>
  <si>
    <t>Prestar los servicios profesionales de manera temporal   para el diseño e implementación de metodologías y didácticas en las diferentes modalidades de formación competencia de la Gerencia de Escuela de Participación.</t>
  </si>
  <si>
    <t>Prestar servicios profesionales de manera temporal, para el diseño y proyeccion de los contenidos pedagogicos de la Gerencia de Escuela de Participación</t>
  </si>
  <si>
    <t>Prestar los servicios de profesionales de manera temporal   para gestionar, desarrollar y realizar seguimiento a las alianzas de la Escuela de la Participación.</t>
  </si>
  <si>
    <t>Prestar los servicios profesionales, de manera temporal   para implementar estrategias de comunicacion requeridas por la Gerencia de Escuela de Participación.</t>
  </si>
  <si>
    <t>Prestar servicios de apoyo a la gestión, de manera temporal,  para diseñar e implementar actividades en las diferentes modalidades de formación que brinda la Gerencia de Escuela de la Participación.</t>
  </si>
  <si>
    <t>Prestar los servicios profesionales, de manera temporal y  para realizar el seguimiento, sistematización y reportes requeridos por la Escuela de la Participación.</t>
  </si>
  <si>
    <t>Prestar los servicios profesionales, de manera temporal y  para diseñar y desarrollar contenidos pedagogicos en las diferentes modalidades de formación de la Gerencia de la Escuela de la Participación.</t>
  </si>
  <si>
    <t>Prestar los servicios profesionales, de manera temporal   para diseñar, promocionar y comunicar las piezas gráficas requeridas por la Gerencia de Escuela de Participación.</t>
  </si>
  <si>
    <t>Prestar servicios de apoyo a la gestión, de manera temporal,  para fortalecer la implementación de actividades en las diferentes modalidades de formación que brinda la Gerencia de Escuela de la Participación.</t>
  </si>
  <si>
    <t>Prestar los servicios profesionales de manera temporal, para la gestión, implementación y seguimiento de la estrategia de alianzas y redes de la Gerencia de Escuela de la Participación</t>
  </si>
  <si>
    <t>Prestar los servicios profesionales de manera temporal   para llevar a cabo el seguimiento y control de los aspectos, contractuales, administrativos y financieros de la Gerencia de la Escuela</t>
  </si>
  <si>
    <t>Prestar servicios de apoyo a la gestión, de manera temporal,  para apoyar la implementación de actividades en las diferentes modalidades de formación que brinda la Gerencia de Escuela de la Participación</t>
  </si>
  <si>
    <t>Prestar servicios profesionales de forma temporal , para contribuir en el desarrollo e implementación de actividades formativas en todas sus modalidades, así como apoyar las acciones que adelanta el Observatorio de la participación ciudadana</t>
  </si>
  <si>
    <t>Prestar servicios de apoyo a la gestión, de manera temporal,  para colaborar en la ejecución y desarrollo de las actividades asociadas a las diversas modalidades de formación ofrecidas por la Gerencia de la Escuela de Participación</t>
  </si>
  <si>
    <t>Prestar servicios de apoyo a la gestión, de manera temporal , ejecutar tareas relacionadas con el seguimiento y la gestión operativa de los aspectos contractuales, administrativos y financieros de la Gerencia de la Escuela de Participación</t>
  </si>
  <si>
    <t>Prestar servicios profesionales de forma temporal , para llevar a cabo actividades de seguimiento y administración integral de los aspectos contractuales, operativos y financieros relacionados con las funciones de la Gerencia de la Escuela de Participación</t>
  </si>
  <si>
    <t>Prestar servicios profesionales de forma temporal , para la creación y desarrollo de contenidos pedagógicos destinados a los procesos formativos de la Gerencia de la Escuela de Participación</t>
  </si>
  <si>
    <t>Prestar servicios profesionales de forma temporal , para apoyar el desarrollo de las actividades de monitoreo, revisión y ajuste de los procesos relacionados con los aspectos contractuales, presupuestales y administrativos que adelanta la Gerencia de la Escuela de Participación</t>
  </si>
  <si>
    <t>Prestar servicios de apoyo a la gestión, de manera temporal , para coadyuvar en la ejecución de tareas de los procesos relacionados con los aspectos contractuales, presupuestales y administrativos que adelanta la Gerencia de la Escuela de Participación</t>
  </si>
  <si>
    <t>Prestar los servicios profesionales de manera temporal   para coadyudar en la implementación de las distintas modalidades de los procesos formativos de la Gerencia de la Escuela de la Participación</t>
  </si>
  <si>
    <t>Prestar servicios de apoyo a la gestión de forma temporal , para colaborar en la implementación de tareas relacionadas con los procesos contractuales, presupuestarios y administrativos gestionados por la Gerencia de la Escuela de Participación</t>
  </si>
  <si>
    <t>Prestar servicios profesionales de forma temporal , para proyectar, gestionar y hacer seguimiento a los documentos y actividades propias de los procesos relacionados con los aspectos contractuales, presupuestales y administrativos que requiera la Gerencia de la Escuela de Participación</t>
  </si>
  <si>
    <t>Prestar los servicios profesionales de manera temporal, para propiciar, concertar y desarrollar espacios y procesos de formación en las diferentes modalidades que brinda la Escuela de Participación</t>
  </si>
  <si>
    <t>Prestar servicios de apoyo a la gestión de forma temporal , para colaborar en la gestión y elaboración de documentos, así como en el desarrollo de actividades propias de los procesos relacionados con los aspectos contractuales, presupuestales y administrativos de la Gerencia de la Escuela de Participación</t>
  </si>
  <si>
    <t>Prestar servicios de apoyo a la gestión, de manera temporal , para colaborar en la implementación de actividades y el desarrollo logístico de acciones en las diversas modalidades de formación ofrecidas por la Gerencia de la Escuela de Participación</t>
  </si>
  <si>
    <t>Prestar servicios profesionales de forma temporal , para diseñar e implementar actividades y diversas modalidades de formación que desarrolla la Gerencia de la Escuela de la Participación</t>
  </si>
  <si>
    <t>Prestar servicios de apoyo a la gestión, de manera temporal , para para asistir en la ejecución de actividades operativas relacionadas con las diferentes modalidades de formación que se imparten en la Gerencia de la Escuela de Participación</t>
  </si>
  <si>
    <t>Prestar servicios de apoyo a la gestión, de manera temporal , para colaborar en la organización y desarrollo de las actividades propias de los procesos formativos que lleva a cabo la Gerencia de la Escuela de Participación</t>
  </si>
  <si>
    <t>Prestar servicios profesionales de manera temporal , para asistir en la elaboración, gestión y control de los documentos y actividades vinculados a los procesos contractuales, financieros y administrativos de la Gerencia de la Escuela de Participación</t>
  </si>
  <si>
    <t>Prestar servicios de apoyo a la gestión, de manera temporal, para proveer acompañamiento y asistencia en los aspectos operativos de las actividades relacionadas con el desarrollo de los procesos formativos que adelanta la Gerencia de la Escuela de Participación</t>
  </si>
  <si>
    <t>Prestar servicios de apoyo a la gestión, de manera temporal , para colaborar en desarrollo de las actividades operativas propias de los procesos formativos liderados por la Gerencia de la Escuela de Participación</t>
  </si>
  <si>
    <t>Prestar servicios profesionales de forma temporal , para desarrollar, con enfoque en cultura democrática, ciudadana y de paz, los procesos de formación que adelanta la Gerencia de la Escuela de Participación en las diferentes modalidades</t>
  </si>
  <si>
    <t>Prestar servicios de apoyo a la gestión, de manera temporal , para implementar acciones formativas que fortalezcan las competencias y capacidades democráticas de los ciudadanos a los que forma la</t>
  </si>
  <si>
    <t>Prestar servicios profesionales de manera temporal , para diseñar e implementar procesos de formación en sus diversas modalidades, integrando un enfoque de fortalecimiento en cultura democrática, ciudadana y de paz, promovidos por la Gerencia de la Escuela de Participación</t>
  </si>
  <si>
    <t>Prestar servicios profesionales de manera temporal , para coadyuvar en la formación de 120.000 ciudadanos con enforque en cultura democrática, ciudadana y de paz, a traves de los procesos que adelanta la Gerencia de la Escuela de Participación en sus diversas modalidades</t>
  </si>
  <si>
    <t>Prestar servicios profesionales de manera temporal , para implementar procesos formativos en diferentes modalidades, de acuerdo con las metas y misionalidad competencia de la Gerencia de la Escuela de Participación</t>
  </si>
  <si>
    <t>Prestar servicios profesionales de manera temporal , para desarrollar procesos de formación en diversas modalidades, alineados con los objetivos y funciones de la Gerencia de la Escuela de Participación</t>
  </si>
  <si>
    <t>Prestar servicios profesionales de forma temporal , para adelantar procesos de formación, conforme a la misión, metas y objetivos institucionales de la Gerencia de la Escuela de Participación, en materia de cultura democrática, ciudadana y de paz</t>
  </si>
  <si>
    <t>Prestar servicios profesionales de manera temporal , para contribuir al desarrollo de procesos formativos con enfoque en cultura democrática, ciudadana y de paz, mediante las diferentes modalidades implementadas por la Gerencia de la Escuela de Participación</t>
  </si>
  <si>
    <t>Prestar servicios profesionales de manera temporal , para contribuir al desarrollo de una estrategia de innovación en la participación ciudadana en el marco de la Escuela de la Participación</t>
  </si>
  <si>
    <t>Prestar servicios profesionales de manera temporal, para realizar acciones de comunicación y/o divulgación de las iniciativas de la Escuela de Participación y el Observatorio</t>
  </si>
  <si>
    <t>Otras necesidades de contratación de la escuela de la Participación</t>
  </si>
  <si>
    <t>Prestar servicios profesionales de manera temporal, para liderar el equipo técnico y administrativo del Observatorio de la participación ciudadana</t>
  </si>
  <si>
    <t>Prestar servicios profesionales de manera temporal, para la creación de contenidos relacionados con las tendencias de participación desarroladas por el Observatorio de Participación Ciudadana</t>
  </si>
  <si>
    <t>Prestar servicios profesionales de manera temporal, para el desarrollo de la línea de seguimiento de agendas y repertorios de acción colectiva del Observatorio de Participación Ciudadana</t>
  </si>
  <si>
    <t>Prestar servicios profesionales de manera temporal, para desarrollar labores administrativas del Observatorio y la Gerencia Escuela de Participación</t>
  </si>
  <si>
    <t>Prestar servicios profesionales de manera temporal, para la producción, analísis y visualización de datos y contenidos del Observatorio de Participación Ciudadana</t>
  </si>
  <si>
    <t>Prestar servicios profesionales de manera temporal , para la creación de contenidos relacionados con las dinámicas de participación desaroladas por el Observatorio de Participación Ciudadana</t>
  </si>
  <si>
    <t>Prestar los servicios profesionales de manera temporal, para la recolección de insumos que soportan el análisis de datos de los procesos que adelanta la Gerencia de Escuela de la Participación</t>
  </si>
  <si>
    <t>Prestar los servicios profesionales de manera temporal, para la articulación y enlace entre planeación y la administración de la entidad y el Observatorio de Gerencia de Escuela de la Participación</t>
  </si>
  <si>
    <t>Prestar los servicios profesionales de manera temporal, para desarrollar actividades presenciales de territorialización de los servicios del Observatorio y de la Gerencia de Escuela</t>
  </si>
  <si>
    <t>Prestar los servicios profesionales de manera temporal, para realizar el seguimiento, sistematización y reporte de las actividades y tareas adelantadas por el Observatorio de Participación Ciudadana.</t>
  </si>
  <si>
    <t>Prestar los servicios profesionales de manera temporal, para la construcción y análisis de datos de información geográfica, así como la generación de contenidos para el Observatorio de Participación Ciudadana.</t>
  </si>
  <si>
    <t>Prestar los servicios profesionales de manera temporal, para desarrollar tareas administrativas y financieras del Observatorio y la Gerencia Escuela</t>
  </si>
  <si>
    <t>Prestar los servicios profesionales de manera temporal, para desarrollar alianzas y estrategias de creación de redes para el Observatorio y la Gerencia Escuela</t>
  </si>
  <si>
    <t>Prestar los servicios profesionales de manera temporal, para gestionar desde el componente jurídico actividades contractuales y administrativas del Observatorio y la Gerencia Escuela</t>
  </si>
  <si>
    <t>Prestar los servicios profesionales de manera temporal, para fortalecer en territorio la oferta de servicios del Observatorio y de la Gerencia Escuela</t>
  </si>
  <si>
    <t>Prestación de servicios profesionales, de manera temporal, para la creacion de los contenidos pedagogicos de los programas y proyectos que desarrolla la Escuela de la Participación y el Observatorio de la Participación</t>
  </si>
  <si>
    <t>Otras necesidades de contratación del observatorio</t>
  </si>
  <si>
    <t>Prestar los servicios profesionales   para la implementación de la política pública de medios comunitarios  para la participación, identificación, caracterización, vinculación y acompañamiento de los procesos de fortalecimiento propios de esta politica</t>
  </si>
  <si>
    <t>Prestar los servicios de apoyo a la gestión para el acompañamiento a las organizaciones sociales en el equipo de nuevas expresiones aplicando herramientas que con lleven a la identificación, caracterización, vinculación y participación de esta población.</t>
  </si>
  <si>
    <t>Prestar los servicios profesionales para planear y aplicar estrategias desde la política pública de medios para la participación, identificación, caracterización, vinculación y acompañamiento de los procesos de fortalecimiento de medios comunitarios y alternativos del distrito.</t>
  </si>
  <si>
    <t>Prestar los servicios profesionales para el acompañamiento a los medios comunitarios y alternativos, en la implementación del modelo de fortalecimiento.</t>
  </si>
  <si>
    <t>Prestación de servicios profesionales en la Gerencia de etnias del IDPAC para el apoyo en la implementación, seguimiento, reporte y sistematización requeridos para el cumplimiento de política pública de las comunidades negras / afrocolombianos y Palenquera, así como el apoyo a la supervisión de los contratos</t>
  </si>
  <si>
    <t>Prestación de servicios profesionales en la Gerencia de etnias del IDPAC para el apoyo en la implementación, seguimiento, reporte y sistematización requeridos para el cumplimiento de política pública de los pueblos  Gitano o Rrom e Indigenas, así como el apoyo a la supervisión de los contratos</t>
  </si>
  <si>
    <t>Prestación de servicios profesionales en la Gerencia de etnias del IDPAC para el apoyo en la implementación, seguimiento, reporte y sistematización requeridos para el cumplimiento de política pública del Pueblo Raizal, así como el apoyo a la supervisión de los contratos</t>
  </si>
  <si>
    <t>Prestacion de servicios Profesionales especializado para conceptuar, capacitar e implementar la linea tecnica diferencial en las estrategias de fortalecimiento de organizaciones, participacion territorial e intancias de las comunidades NARP   y pueblos Indigenas y Gitano.</t>
  </si>
  <si>
    <t>Prestacion de servicios Profesionales especializado  para ejecutar desde la perspectiva de la conducta y diversidad del comportamiento humano para analizar,  conceptuar y e implementar la linea tecnica diferencial en las estrategias de fortalecimiento de organizaciones, participacion territorial e intancias de las comunidades  y pueblos etnicos.</t>
  </si>
  <si>
    <t>Prestación de servicios de apoyo a la gestión, para desarrollar procesos de participación, Organización, fortalecimiento e instancia de la comunidad Comunidades Negras / Afrocolombianos de las localidades de  Ciudad Bolivar, Bosa  y/o  las que sean asignadas por el supervisor.</t>
  </si>
  <si>
    <t>Prestación de servicios de apoyo a la gestión,  para desarrollar procesos de participación, Organización, fortalecimiento e instancia de los Pueblos indigenas 
en las localidades de los Martires, kennedy y/o de las que sean asignadas por el supervisor.</t>
  </si>
  <si>
    <t>Prestación de servicios de apoyo a la gestión, para desarrollar procesos de participación, Organización, fortalecimiento  e instancias de los pueblos  indígenas 
en las localidades de Barrios Unidos y Teusaquillo y/o de las que sean asignadas por el supervisor.</t>
  </si>
  <si>
    <t>Prestación de servicios de apoyo a la gestión, para desarrollar procesos de participación, Organización, fortalecimiento  e instancias con las comunidades negras y  afrocolombianas residente en las localidades  Engativá,Suba  y/o las que sean asignadas por el supervisor.</t>
  </si>
  <si>
    <t>Prestación de servicios de apoyo a la gestión,  para desarrollar procesos de participación, Organización, fortalecimiento  e instancias con las comunidades negras y  afrocolombianas residente en las localidades  Antonio Nariño, Santa Fe y/o las que sean asignadas por el supervisor.</t>
  </si>
  <si>
    <t xml:space="preserve"> Prestación de servicios de apoyo a la gestión, para desarrollar procesos de participación, Organización, fortalecimiento  e instancias de los pueblos indigenas de las localidades de Candelaria / Usme y/o  las que sean asignadas por el supervisor.</t>
  </si>
  <si>
    <t>Prestación de servicios de apoyo a la gestión, para desarrollar procesos de participación, Organización, fortalecimiento  e instancias de los pueblos  indígenas en las localidades de Chapinero, Santa Fe y/o de las que sean asignadas por el supervisor.</t>
  </si>
  <si>
    <t>Prestación de servicios de apoyo a la gestión, para desarrollar procesos de participación, Organización, fortalecimiento  e instancias con la comunidad raizal residente en Bogotá y  en las localidades Chapinero,  Teusaquillo, Engativa  y/o las que sean asignadas por el supervisor.</t>
  </si>
  <si>
    <t>Prestación de servicios de apoyo a la gestión,  para desarrollar procesos de participación, Organización, fortalecimiento  e instancias con las comunidades negras y afrocolombianas de las localidades de Kennedy, Tunjuelito y/o  las que sean asignadas por el supervisor.</t>
  </si>
  <si>
    <t>Prestación de servicios de apoyo a la gestión, para desarrollar procesos de participación, Organización, fortalecimiento  e instancias comunidades negras y afrocolombianas de las localidades de  Fontibon, Martires  y/o  las que sean asignadas por el supervisor.</t>
  </si>
  <si>
    <t>Prestación de servicios de apoyo a la gestión,  para desarrollar procesos de participación, Organización, fortalecimiento e instancia de los Pueblos indigenas 
en las localidades de los San Cristobal, Bosa y/o de las que sean asignadas por el supervisor.</t>
  </si>
  <si>
    <t>Prestación de servicios de apoyo a la gestión,  para desarrollar procesos de participación, Organización, fortalecimiento e instancia de los Pueblos indigenas 
en las localidades de los Usaquen; Fontibón y/o de las que sean asignadas por el supervisor.</t>
  </si>
  <si>
    <t>Prestación de servicios de apoyo a la gestión,  para desarrollar procesos de participación, Organización, fortalecimiento  e instancias comunidades negras y afrocolombianas de las localidades de Usme, Rafael Uribe Uribe  y/o  las que sean asignadas por el supervisor.</t>
  </si>
  <si>
    <t>Prestación de servicios de apoyo a la gestión,  para desarrollar procesos de participación, Organización, fortalecimiento e instancia de los Pueblos indigenas 
en las localidades de los Ciudad Bolivar,Tunjuelito y/o de las que sean asignadas por el supervisor.</t>
  </si>
  <si>
    <t>Prestación de servicios de apoyo a la gestión,  para desarrollar procesos de participación, Organización, fortalecimiento  e instancias  de los pueblos indigenas de las localidades de  Engativa / Puente Aranda y/o  las que sean asignadas por el supervisor.</t>
  </si>
  <si>
    <t>Prestación de servicios de apoyo a la gestión,  para desarrollar procesos de participación, Organización, fortalecimiento  e instancias comunidades negras y afrocolombianas de las localidades de Usaquen, Chapinero  y/o  las que sean asignadas por el supervisor.</t>
  </si>
  <si>
    <t>Prestacion de  servicios Profesionales para desarrollar procesos de participación, Organización,fortalecimiento e instancias de las comunidades Negras, Afrocolombianas residentes en las localidades de San Cristóbal, Candelaria y/o de las que sean asignadas por el supervisor.</t>
  </si>
  <si>
    <t>Prestacion de  servicios Profesionales para desarrollar procesos de participación, Organización,fortalecimiento e instancias de los Pueblos Gitano  residentes en las localidades de   Puente Aranda y Kennedy y/o de las que sean asignadas por el supervisor.</t>
  </si>
  <si>
    <t>Prestacion de  servicios profesionales, para desarrollar procesos de  de participación Organización ,fortalecimiento e instancias  de la comunidad Palenquera residente en Bogota.</t>
  </si>
  <si>
    <t>Prestacion de  servicios Profesionales para desarrollar procesos de participación, Organización,fortalecimiento e instancias de los pueblos indigenas residentes en las localidades  de  Rafael Uribe Uribe, Antonio Nariño y Suba y/o de las que sean asignadas por el supervisor.</t>
  </si>
  <si>
    <t>Prestacion de  servicios Profesionales para desarrollar procesos de participación, Organización,fortalecimiento e instancias de las comunidades Negras, Afrocolombianas residentes en las localidades de Barrios unidos / Teusaquillo  y Puente Aranda y/o las que sean asignadas por el supervisor.</t>
  </si>
  <si>
    <t>Prestación de servicios profesionales para realizar los procesos y procedimientos administrativos, pre-contractuales, contractuales y post contractuales que se adelanten y gestionar la correcta ejecución presupuestal de la Gerencia de Etnias.</t>
  </si>
  <si>
    <t xml:space="preserve">Prestación de servicios profesionales  para desarrollar procesos de participación, Organización y fortalecimiento  de la comunidad etnica residente en bogota </t>
  </si>
  <si>
    <t>Prestación de servicios profesionales en temas relacionados con los  asuntos jurídicos de la Gerencia de Etnias.</t>
  </si>
  <si>
    <t xml:space="preserve">Prestación de servicios profesionales para el apoyo jurídico, desde la perspectiva intercultural, y el fortalecimiento en las diferentes organizaciones sociales poblacionales, para el fortalecimiento de la comunidad etnica recidente en Bogota. </t>
  </si>
  <si>
    <t xml:space="preserve">Prestar los servicios de apoyo a la gestión para el fomento de la participación juvenil en los procesos estratégicos de la Gerencia y en el marco del Sistema Distrital de Juventud, en las localidades asignadas por el supervisor.
</t>
  </si>
  <si>
    <t xml:space="preserve">Prestar los servicios de apoyo a la gestión para realizar acciones de acompañamiento y apoyo a las organizaciones sociales juveniles e instancias de participación en la implementación del Sistema Distrital de Juventud. </t>
  </si>
  <si>
    <t>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</si>
  <si>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Apoyo Logistico eventos Gerencia de Mujer y Genero.</t>
  </si>
  <si>
    <t xml:space="preserve">Servicios de un profesional para acompañar jurídicamente el desarrollo de la planeación y estructuración de los procesos de contratación adelantados por la Gerencia de Instancias y Mecanismos de Participación. </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</si>
  <si>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</si>
  <si>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</si>
  <si>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Servicios de un profesional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</si>
  <si>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Servicios de un 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</si>
  <si>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 xml:space="preserve">Servicios de un profesional para que brinde soporte juridico y técnico a la Gerencia de Instancias en los asuntos de su competencia, asi como en los procesos y procedimientos precontractuales, contractuales y postcontractuales. </t>
  </si>
  <si>
    <t>Servicios de un 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</si>
  <si>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 xml:space="preserve">Servicios de un profesional para que brinde soporte juridico y técnico a la Gerencia de Instancias y Mecanismos de Participación en los asuntos de su competencia, asi como en el seguimiento a la implementación de la política pública de participación ciudadana. </t>
  </si>
  <si>
    <t>Servicios de un profesional para orientar el desarrollo del modelo de fortalecimiento a instancias de participación ciudadana en cada  una de sus etapas en las localidades que le sean asignadas, así como el seguimiento a los</t>
  </si>
  <si>
    <t xml:space="preserve">Servicios de un profesional para prestar servicios profesionales para apoyar a la Gerencia de Instancias y Mecanismos de Participación en la elaboración de instrumentos de control, seguimiento de peticiones, metas, MIPG y de planeación. </t>
  </si>
  <si>
    <t>Prestar los servicios de apoyo a la gestión  para implementar del modelo de fortalecimiento con organizaciones de propiedad horizontal y comunales de los distintos  niveles en el marco del proyecto de inversión 8131. </t>
  </si>
  <si>
    <t>Prestar los servicios de apoyo a la gestión  para implementar el modelo de fortalecimiento con organizaciones de propiedad horizontal y comunales de los distintos  niveles en el marco del proyecto de inversión 8131. </t>
  </si>
  <si>
    <t>Prestar los servicios profesionales para desarrollar acciones de fortalecimiento y actividades encaminadas a las instancias de participación de propiedad horizontal en el marco del modelo de fortalecimiento del proyecto de inversión 8131.</t>
  </si>
  <si>
    <t>Prestar los servicios de apoyo a la gestion  para realizar seguimiento a la Política Publica Comunal y de formulación de la Política pública de Propiedad Horizontal en el marco del proyecto de inversión 8131.</t>
  </si>
  <si>
    <t>Prestar los servicios profesionales a para realizar  la jornada electroral de los consejos locales de Propiedad horizontalen el marco del proyecto de inversión 8131.</t>
  </si>
  <si>
    <t>Prestar los servicios profesionales  para realizar  la jornada electroral de los consejos locales de Propiedad horizontalen el marco del proyecto de inversión 8131.</t>
  </si>
  <si>
    <t>Prestar los servicios de apoyo a la gestion  para realizar  la jornada electroral de los consejos locales de Propiedad horizontalen el marco del proyecto de inversión 8131.</t>
  </si>
  <si>
    <t>Prestar los servicios de apoyo a la gestión para implementar del modelo de fortalecimiento con organizaciones de propiedad horizontal y comunales de los distintos  niveles en el marco del proyecto de inversión 8131. </t>
  </si>
  <si>
    <t>Prestar los servicios profesionales de manera temporal  para realizar seguimiento a la Politica Publica de Participacion 
incidente y acompañar la estrategia de Gobierno abierto y planeacion 
participativa</t>
  </si>
  <si>
    <t>Prestar los servicios profesionales de manera temporal  para acompañar y orientar a las alcaldias Locales y entidades del  distrito sobre la estrategia de Gobierno abierto y planeacion participativa.</t>
  </si>
  <si>
    <t>Prestar los servicios profesionales para desarrollar la estrategia de Gobierno abierto y la plataforma de Bogota abierta.</t>
  </si>
  <si>
    <t>Prestar los servicios profesionales de  para articular las acciones de los proyectos estrategicos que esten 
encaminados al cumplimiento de los procesos misionales que lidera la 
Subdireccion de Promocion de la Participacion</t>
  </si>
  <si>
    <t>Prestar servicios para articular las acciones de los proyectos estrategicos que esten encaminados al cumplimiento de los procesos misionales que lidera la 
Subdireccion de Promocion de la Participacion</t>
  </si>
  <si>
    <t>Julio</t>
  </si>
  <si>
    <t>Prestar los servicios profesionales  para asesorar los proyectos estrategicos que lidera la Subdireccion 
de Promocion de la Participacion.</t>
  </si>
  <si>
    <t>Prestar los servicios profesionales de para asesorar las actividades en materia presupuestal y financiera 
de los incentivos para promover la participacion incidente</t>
  </si>
  <si>
    <t>Prestar los servicios de apoyo a la gestion  para la implementacion de los proyectos estrategicos en 
materia de participacion incidente.</t>
  </si>
  <si>
    <t>Prestar los servicios de apoyo a la gestion  para organizar los asuntos logisticos y administrativos de 
la Subdireccion de Promocion de Participacion.</t>
  </si>
  <si>
    <t>Prestar los servicios de apoyo a la gestion de manera temporal para realizar seguimiento a los temas administrativos 
encaminados al fortalecimiento y promocion de la participacion ciudadana que son 
de competencia de la Subdireccion de Promocion de la Participacion</t>
  </si>
  <si>
    <t>Prestar los servicios profesionales para realizar el acompañamiento y seguimiento juridico en las 
actividades relacionadas con los procedimientos de los proyectos estrategicos de 
la Subdireccion de Promocion de la Participacion</t>
  </si>
  <si>
    <t>Prestar los servicios profesionales de manera temporal, ,, para articular las acciones y metodologías en pro de estimular y promover la participación incidente</t>
  </si>
  <si>
    <t>Prestar los servicios de apoyo a la gestion  para adelantar labores administrativas requeridas por la 
Subdireccion de Promocion de la Participacion</t>
  </si>
  <si>
    <t>Prestar los servicios profesionales para asesorar juridicamente los proyectos estrategicos de la 
Subdireccion de Promocion de la Participacion</t>
  </si>
  <si>
    <t>Prestar los servicios profesionales  para realizar seguimiento, diseñar, sistematizar y articular las 
actividades de la Subdireccion de Promocion con otras entidades del orden 
distrital y local.</t>
  </si>
  <si>
    <t>Prestar los servicios profesionales  para acompañar y gestionar la ejecucion de los proyectos 
estrategicos que lidera la Subdireccion de Promocion de la Participacion</t>
  </si>
  <si>
    <t>Prestar los servicios  para asistir en las actividades estrategicas de la Subdireccion de Promocion de la Participacion.</t>
  </si>
  <si>
    <t>Prestar los servicios profesionales  para articular y gestionar los procesos y procedimientos propios que 
tiene a su cargo la Subdireccion de Promocion de la Participacion</t>
  </si>
  <si>
    <t>Prestar los servicios profesionales de manera temporal, ,,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</si>
  <si>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</si>
  <si>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de apoyo a la gestion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</si>
  <si>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de apoyo a la gestion para adelantar y realizar las actividades relacionadas con los procedimientos de los proyectos estrategicos de la Subdireccion de Promocion de la Participacion.</t>
  </si>
  <si>
    <t>Prestacion de servicios en las actividades relacionadas con los procedimientos de los proyectos estrategicos de la Subdireccion de Promocion de la Participacion.</t>
  </si>
  <si>
    <t>Prestar los servicios profesionales para coordinar el equipo de la 
estrategia "impactando", realizando seguimiento y articulacion 
interna como externa.</t>
  </si>
  <si>
    <t>Prestar los servicios profesionales  para ejecutar la estrategia "impactando", en las diferentes 
localidades del Distrito Capital</t>
  </si>
  <si>
    <t>Prestar los servicios de apoyo a la gestion  realizando gestion territorial y atendiendo los procesos de pactos, que se adelanten desde la Subdireccion de Promocion de la Participacion</t>
  </si>
  <si>
    <t>Prestar los servicios profesionales para realizar gestion territorial, ejecutando los procesos de pactos 
con participacion, que se adelanten desde la Subdireccion de Promocion de la 
Participacion.</t>
  </si>
  <si>
    <t>Prestar los servicios profesionales para realizar gestion territorial de la estrategia "impactando" que se 
adelanten desde la Subdireccion de Promocion de la Participacion.</t>
  </si>
  <si>
    <t>Prestar los servicios de apoyo a la gestion en los procesos de pactos con participacion ciudadana, 
organizaciones y entidades del Distrito Capital.</t>
  </si>
  <si>
    <t>Prestar los servicios profesionales para realizar y gestionar la concertacion de los pactos territoriales 
que son de competencia de la Subdireccion de Promocion de la Participacion en 
las diferentes localidades del Distrito Capital.</t>
  </si>
  <si>
    <t>Prestar los servicios profesionalespara promover los proyectos estrategicos que lidera la Subdireccion de Promocion de la Participacion en relacion con la estrategia 
"impactando"</t>
  </si>
  <si>
    <t>Prestar los servicios profesionales especializados  para asesorar a la Subdireccion de Promocion 
de la Participacion, de acuerdo con los lineamientos de la Direccion General de la 
entidad</t>
  </si>
  <si>
    <t>Prestar los servicios de apoyo a la gestion para asistir la construccion de acuerdos en el marco de la 
estrategia "impactando", liderada por el iDPaC.</t>
  </si>
  <si>
    <t>Prestar los servicios profesionales  para realizar la divulgacion de las actividades misionales y  derivadas de los proyectos misionales de la Subdireccion de Promocion de la Participacion.</t>
  </si>
  <si>
    <t>Prestar los servicios de apoyo a la gestion  para acompañar las actividades y acciones derivadas de la estrategia "impactando" a cargo de la Subdireccion de Promocion de la Participacion.</t>
  </si>
  <si>
    <t>Prestar los servicios profesionales en los 
procesos de articulacion interinstitucional en materia de promocion de la participacion ciudadana que gestionen en el marco del proyecto estrategico "impactando"</t>
  </si>
  <si>
    <t>Prestar los servicios profesionales con en los  procesos de articulacion interinstitucional en materia de promocion de la participacion ciudadana que gestionen en el marco del proyecto estrategico "impactando"</t>
  </si>
  <si>
    <t xml:space="preserve">Prestacion de servicios  profesionales de manera temporal para orientar el seguimiento a los comodatos y preparar las acciones juridicas y de apoyo a la gestion contractual necesarias para soportar los procesos misionales y metas a cargo de la Gerencia de Proyectos del iDPaC, en desarrollo de la metodologia de obras con Saldo Pedagogico </t>
  </si>
  <si>
    <t>Prestar los servicios Profesionales de manera temporal   para realizar reportes en los procesos de planeacion de Gerencia de Proyectos en las fases de ejecucion, seguimiento y evaluacion al Sistema integrado de Gestion  en desarrollo de la metodologia obras Con Saldo Pedagogico.</t>
  </si>
  <si>
    <t>Prestacion de servicios de apoyo a la gestion de manera temporal    para llevar a cabo la gestion documental, la transferencia documental al archivo SeCaP y el archivo de la Gerencia de Proyectos, en el marco de la metodologia "obras Con Saldo Pedagogico Para el Cuidado y la Participacion Ciudadana".</t>
  </si>
  <si>
    <t>Prestacion de servicios de apoyo a la gestion de manera temporal   para  la realizar la gestion documental y de archivo de la Gerencia de Proyectos, en desarrollo de la metodologia "obras Con Saldo Pedagogico Para el Cuidado y la Participacion Ciudadana"</t>
  </si>
  <si>
    <t>Prestacion de servicios  profesionales de manera temporal   para  coordinar y apoyar la supervision del componente tecnico,  el despliegue en territorio de la metodologia obras con saldo pedagogico implementada por la Gerencia de Proyectos del iDPaC.</t>
  </si>
  <si>
    <t>Prestacion de servicios  profesionales de manera temporal    para realizar la articulacion, programar, gestionar y realizar la participacion incidente con las organizaciones sociales, comunales y comunitarias desde el componente social dentro de la metodologia obras Con Saldo pedagogico de la Gerencia de Proyectos del iDPaC</t>
  </si>
  <si>
    <t>Prestacion de servicios  profesionales de manera temporal   para realizar el desarrollo, ejecucion y despliegue de acciones desde el componente ambiental, en las diferentes actividades realizadas como parte de la metodologia obras Con Saldo pedagogico Para el Cuidado y la Participacion Ciudadana.</t>
  </si>
  <si>
    <t>Prestacion de servicios  profesionales de manera temporal   para asistir el componente tecnico y el despliegue en territorio, en desarrollo de la metodologia obras con saldo pedagogico implementada por la Gerencia de Proyectos del iDPaC.</t>
  </si>
  <si>
    <t>Prestar los servicios Profesionales de manera temporal   para dar acompañamiento, apoyo y supervision en el componente tecnico para el despliegue en territorio en desarrollo de la metodologia obras Con Saldo Pedagogico implementada por la Gerencia de Proyectos del iDPaC.</t>
  </si>
  <si>
    <t>Prestar los servicios Profesionales de manera temporal   para dar acompañamiento y apoyo en el componente tecnico para el despliegue en territorio en desarrollo de la metodologia obras Con Saldo Pedagogico implementada por la Gerencia de Proyectos del iDPaC</t>
  </si>
  <si>
    <t>Prestar servicios profesionales de forma temporal,  , para monitorear, planificar, administrar y ejecutar la participacion activa con las organizaciones sociales, comunales y comunitarias desde el componente social dentro de la metodologia obras Con Saldo Pedagogico de la Gerencia de Proyectos del iDPaC.</t>
  </si>
  <si>
    <t>Prestacion de servicios profesionales de manera temporal   para articular y apoyar la participacion de organizaciones sociales, comunales y comunitarias en proyectos de la metodologia desde el componente social en obras con Saldo Pedagogico, dentro de la Gerencia de Proyectos del iDPaC.</t>
  </si>
  <si>
    <t>Prestacion de servicios profesionales de manera temporal   para realizar la articulacion, programar, gestionar y realizar la participacion incidente con las organizaciones sociales, comunales y comunitarias desde el componente social dentro de la metodologia obras Con Saldo pedagogico de la Gerencia de Proyectos del iDPaC</t>
  </si>
  <si>
    <t>Prestar los servicios de apoyo a la gestion de manera temporal   para realizar el desarrollo, ejecucion y despliegue de acciones desde el componente socio-ambiental, en las diferentes actividades realizadas como parte de la metodologia obras Con Saldo pedagogico Para el Cuidado y la Participacion Ciudadana.</t>
  </si>
  <si>
    <t>Prestar los servicios de apoyo a la gestion de manera temporal    para monitorear la promocion de procesos de movilizacion social y logistica que se requieran en desarrollo del modelo de Participacion obras con saldo Pedagogico para el Cuidado y la Participacion Ciudadana.</t>
  </si>
  <si>
    <t>Prestar los servicios de apoyo a la gestion de manera temporal   para realizar la promocion de procesos de movilizacion social y logistica que se requieran en desarrollo del modelo de Participacion obras con saldo Pedagogico implementada por la Gerencia de Proyectos del iDPaC.</t>
  </si>
  <si>
    <t>Prestar los servicios asistenciales de manera temporal   para realizar el acompañamiento y promocion de actividades sociales y logisticas requeridas para implementar el modelo de obras con Saldo Pedagogico gestionado por la Gerencia de Proyectos del iDPaC.</t>
  </si>
  <si>
    <t>Prestar los servicios asistenciales de manera temporal   para la organizacion y promocion de actividades ludicas y de construccion necesarias para llevar a cabo el modelo de obras con Saldo Pedagogico que implementa la Gerencia de Proyectos del iDPaC</t>
  </si>
  <si>
    <t>Agosto</t>
  </si>
  <si>
    <t>Prestar los servicios profesionales  para realizar actividades administrativas, elaborar y realizar seguimiento a los planes e informes institucionales, gestión documental, análisis estadístico y monitoreo de medios de la Oficina Asesora de Comunicaciones. </t>
  </si>
  <si>
    <t>Prestar los servicios profesionales para la administración y edición de los contenidos de las páginas web de la entidad. </t>
  </si>
  <si>
    <t>Prestar los servicios profesionales  para efectuar el cubrimiento periodístico y revisión editorial de los contenidos sobre las actividades del Instituto considerando la definición de los objetivos, iniciativas, el público a llegar y demás aspectos que se indiquen a partir del Plan Estratégico de Comunicaciones. </t>
  </si>
  <si>
    <t xml:space="preserve">Prestar los servicios profesionales para coordinar la estrategia  de comunicación interna y apoyar las distintas actividades que promuevan la participación del IDPAC en coordinación con la Oficina Asesora de Comunicaciones. </t>
  </si>
  <si>
    <t xml:space="preserve">Prestar los servicios profesionales de apoyo a la gestión para estructurar el diseño y diagramación de documentos, publicaciones técnicas, así como la producción y generación de piezas gráficas animadas, en el marco del plan estratégico de comunicaciones de la entidad. </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</si>
  <si>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 </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</si>
  <si>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</si>
  <si>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Prestar los servicios profesionales  para coordinar el equipo y cubrimiento periodístico, y la planeación de estrategias de difusión de las actividades institucionales del IDPAC, acorde a los lineamientos de la Oficina Asesora de Comunicaciones. </t>
  </si>
  <si>
    <t xml:space="preserve"> Otorgar por parte de la SOCIEDAD DE AUTORES Y COMPOSITORES DE COLOMBIA - SAYCO al INSTITUTO DISTRITAL DE LA PARTICIPACIÓN Y ACCIÓN COMUNAL - IDPAC, para la vigencia 2023 la licencia de webcasting (radio on line) de uso temporal,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</si>
  <si>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Profesional para efectuar cubrimiento periodístico del Instituto considerando la definición de los objetivos, iniciativas, el público a llegar y demás aspectos que se indiquen a partir del Plan Estratégico de Comunicaciones.</t>
  </si>
  <si>
    <t>Prestar servicios profesionales de manera temporal, para liderar, fortalecer y hacer seguimiento al desarrollo de las actividades de competencia del Laboratorio de Innovacion en la Participación</t>
  </si>
  <si>
    <t>Prestar servicios profesionales de manera temporal, para el fortalecimiento a los clubes de la democracia, asi como para la organización y seguimiento al proyecto de caja de herramientas</t>
  </si>
  <si>
    <t>Prestar servicios de apoyo a la gestión de manera temporal , para llevar a cabo actividades innovadoras que fortalezcan el Laboratorio de Innovacion en la Participación</t>
  </si>
  <si>
    <t>Prestar servicios profesionales de manera temporal , para el acompañamiento y seguimiento a las actividades innovadoras que se desarrollan en el Laboratorio de Innovacion - PARTICILAB</t>
  </si>
  <si>
    <t>Prestar servicios profesionales de manera temporal , para la creación de estrategias innovadoras que fortalezcan el desempeño del Laboratorio de Innovacion en la Participación</t>
  </si>
  <si>
    <t>Prestar servicios profesionales de manera temporal , para generar mecanismos de participación que fortalezcan los clubes de la democracia</t>
  </si>
  <si>
    <t>Prestar servicios de apoyo a la gestión de manera temporal , para llevar a cabo actividades de sistematizacion de estrategias desarrolladas en el Laboratorio de Innovacion en la Participación</t>
  </si>
  <si>
    <t>Prestar servicios de apoyo a la gestión de manera temporal, para operar mecanismos de participación que fortalezcan los clubes de la democracia</t>
  </si>
  <si>
    <t>Prestar servicios de apoyo a la gestión de manera temporal, para coadyuvar en la creación de estrategias innovadoras que fortalezcan el desempeño del Laboratorio de Innovacion en la Participación</t>
  </si>
  <si>
    <t>Prestar servicios de apoyo a la gestión de manera temporal , para hacer seguimiento a las estrategias innovadoras que fortalezcan el desempeño del Laboratorio de Innovacion en la Participación</t>
  </si>
  <si>
    <t>Otras necesidades de contratación</t>
  </si>
  <si>
    <t xml:space="preserve">Prestar servicios de apoyo a la gestión de manera temporal, para la puesta en marcha de inicaitivas y estrategias innovadoras que fortalezcan el desempeño del Laboratorio de Innovacion en la Participación </t>
  </si>
  <si>
    <t xml:space="preserve">Recursos para dar cumplimiento a los objetivos de la Gerencia </t>
  </si>
  <si>
    <t>Prestar los servicios de apoyo a la gestión para la Planeación y publicación estratégica de los contenidos en las redes sociales y lo que se requiera en virtud del cubrimiento periodístico que realiza la Oficina Asesora de Comunicaciones.</t>
  </si>
  <si>
    <t>PLANEACIÓN ESTRATÉGICA</t>
  </si>
  <si>
    <t>Código: IDPAC-DE-FT-03
Versión: 05
Páginas 1 de 1
Fecha: 10/07/2024</t>
  </si>
  <si>
    <t>SOLICITUD MODIFICACIÓN PLAN DE ADQUISICIONES DE INVERSIÓN</t>
  </si>
  <si>
    <t>TIPO DE SOLICITUD
 (*) En la primera línea se debe registrar la Información Actual del PAA</t>
  </si>
  <si>
    <t>CÓDIGO CONTRACTUAL (Interno)</t>
  </si>
  <si>
    <t>DESCRIPCIÓN 
 (Descripción general del bien o servicio a contratar)</t>
  </si>
  <si>
    <t>DURACIÓN DEL CONTRATO
 (número)</t>
  </si>
  <si>
    <t>DURACIÓN DEL CONTRATO
  (intervalo: días - 0, meses - 1, años - 2)</t>
  </si>
  <si>
    <t>MODALIDAD DE SELECCIÓN</t>
  </si>
  <si>
    <t>FUENTE DE LOS RECURSOS
 (FONDO)</t>
  </si>
  <si>
    <t>VALOR MENSUAL ESTIMADO</t>
  </si>
  <si>
    <t>VALOR TOTAL ESTIMADO</t>
  </si>
  <si>
    <t>POSPRE
 (Posición Presupuestal)</t>
  </si>
  <si>
    <t>ELEMENTO PEP
 (Plan de la Estructura del Proyecto)</t>
  </si>
  <si>
    <t>JUSTIFICACION DE LA MODIFICACION DEL PAA</t>
  </si>
  <si>
    <t>Nombre del proyecto</t>
  </si>
  <si>
    <t>SEPGPLAN</t>
  </si>
  <si>
    <t>N SOLICITUD</t>
  </si>
  <si>
    <t>FECHA DE SOLICITUD</t>
  </si>
  <si>
    <t>Modificación propuesta</t>
  </si>
  <si>
    <t>Prestar servicios profesionales para desarrollar los procesos de formacion y herramientas de accesibilidad competencia de la Gerencia de la Escuela de Participación</t>
  </si>
  <si>
    <t xml:space="preserve">Formación en capacidades democráticas en interrelación con la cualificación de la participación incidente; con enfoques de cultura ciudadana, democrática y de paz Bogotá D.C.
</t>
  </si>
  <si>
    <t>Prestar servicios profesionales para diseñar, desarrollar y ejecutar los procesos de formación que adelanta la Gerencia de Escuela de Participación en la distintas modalidades.</t>
  </si>
  <si>
    <t>Prestar los servicios profesionales para desarrollar y hacer seguimiento a la estrategia de alianzas y redes que adelanta la Gerencia de Escuela de Participación.</t>
  </si>
  <si>
    <t>Prestar los servicios profesionales la para la generación de contenidos pedagógicos de la Escuela de Participación.</t>
  </si>
  <si>
    <t>Prestar los servicios profesionales para el diseño e implementación de metodologías y didácticas en las diferentes modalidades de formación competencia de la Gerencia de Escuela de Participación.</t>
  </si>
  <si>
    <t>Prestar servicios de apoyo a la gestión  para diseñar e implementar actividades en las diferentes modalidades de formación que brinda la Gerencia de Escuela de la Participación.</t>
  </si>
  <si>
    <t>Prestar los servicios profesionales para realizar el seguimiento, sistematización y reportes requeridos por la Escuela de la Participación.</t>
  </si>
  <si>
    <t>Prestar los servicios profesionales y  para diseñar y desarrollar contenidos pedagogicos en las diferentes modalidades de formación de la Gerencia de la Escuela de la Participación.</t>
  </si>
  <si>
    <t>Prestar servicios de apoyo a la gestión  para colaborar en la ejecución y desarrollo de las actividades asociadas a las diversas modalidades de formación ofrecidas por la Gerencia de la Escuela de Participación</t>
  </si>
  <si>
    <t>Prestar servicios de apoyo a la gestión ejecutar tareas relacionadas con el seguimiento y la gestión operativa de los aspectos contractuales, administrativos y financieros de la Gerencia de la Escuela de Participación</t>
  </si>
  <si>
    <t>Prestar servicios de apoyo a la gestión para coadyuvar en la ejecución de tareas de los procesos relacionados con los aspectos contractuales, presupuestales y administrativos que adelanta la Gerencia de la Escuela de Participación</t>
  </si>
  <si>
    <t>Prestar servicios de apoyo a la gestión para colaborar en la implementación de actividades y el desarrollo logístico de acciones en las diversas modalidades de formación ofrecidas por la Gerencia de la Escuela de Participación</t>
  </si>
  <si>
    <t>Prestar servicios de apoyo a la gestión para colaborar en la organización y desarrollo de las actividades propias de los procesos formativos que lleva a cabo la Gerencia de la Escuela de Participación</t>
  </si>
  <si>
    <t>Prestar servicios de apoyo a la gestión para proveer acompañamiento y asistencia en los aspectos operativos de las actividades relacionadas con el desarrollo de los procesos formativos que adelanta la Gerencia de la Escuela de Participación</t>
  </si>
  <si>
    <t>Prestar servicios de apoyo a la gestión con autonomía técnica y administrativa, para implementar acciones formativas que fortalezcan las competencias y capacidades democráticas de los ciudadanos a los que forma la Escuela</t>
  </si>
  <si>
    <t>Prestar servicios profesionales  para diseñar e implementar procesos de formación en sus diversas modalidades, integrando un enfoque de fortalecimiento en cultura democrática, ciudadana y de paz, promovidos por la Gerencia de la Escuela de Participación</t>
  </si>
  <si>
    <t>Prestar servicios profesionales para implementar procesos formativos en diferentes modalidades, de acuerdo con las metas y misionalidad competencia de la Gerencia de la Escuela de Participación</t>
  </si>
  <si>
    <t>Prestar servicios profesionales para desarrollar procesos de formación en diversas modalidades, alineados con los objetivos y funciones de la Gerencia de la Escuela de Participación</t>
  </si>
  <si>
    <t>Prestar los servicios profesionales  para gestionar desde el componente jurídico actividades contractuales y administrativas del Observatorio y la Gerencia Escuela</t>
  </si>
  <si>
    <t>Inclusión de un nuevo concepto</t>
  </si>
  <si>
    <t>Nuevas necesidades de contratación de la Escuela</t>
  </si>
  <si>
    <t>Prestar servicios de apoyo a la gestión  para llevar a cabo actividades innovadoras que fortalezcan el Laboratorio de Innovacion en la Participación</t>
  </si>
  <si>
    <t>Prestar servicios profesionales para el acompañamiento y seguimiento a las actividades innovadoras que se desarrollan en el Laboratorio de Innovacion - PARTICILAB</t>
  </si>
  <si>
    <t>Prestar servicios profesionales para generar mecanismos de participación que fortalezcan los clubes de la democracia</t>
  </si>
  <si>
    <t>Prestar servicios de apoyo a la gestión  para llevar a cabo actividades de sistematizacion de estrategias desarrolladas en el Laboratorio de Innovacion en la Participación</t>
  </si>
  <si>
    <t>Prestar servicios de apoyo a la gestión  para coadyuvar en la creación de estrategias innovadoras que fortalezcan el desempeño del Laboratorio de Innovacion en la Participación</t>
  </si>
  <si>
    <t>Inclusión de nuevo concepto</t>
  </si>
  <si>
    <t>Nuevas necesidades de  contratacion de la Escuela</t>
  </si>
  <si>
    <t>Se modifica plazo y valor y fecha estimada de inicio y presentacion</t>
  </si>
  <si>
    <t>Se modifica plazo y valor total</t>
  </si>
  <si>
    <t>Se modifica plazo y valor total y descripcion</t>
  </si>
  <si>
    <t>ELIMINACION DE CONCEPTO</t>
  </si>
  <si>
    <t>SE ELIMINA LINEA</t>
  </si>
  <si>
    <t>Se modifica valor total</t>
  </si>
  <si>
    <t>Se modifica plazo y valor total, fecha de presentacion</t>
  </si>
  <si>
    <t>Se modifica plazo y valor total y presentacion de ofertas</t>
  </si>
  <si>
    <t>se modifica la descripcion</t>
  </si>
  <si>
    <t>Prestar los servicios profesionales con en los procesos de articulacion interinstitucional en materia de promocion de la participacion ciudadana que gestionen en el marco del proyecto estrategico "impactando"</t>
  </si>
  <si>
    <t>SE REALIZA LA MODIFICACIÓN DEL OBJETO Y LA FECHA ESTIMADA DE INICIO DE PROCESO DE SELECCIÓN.</t>
  </si>
  <si>
    <t>SE REALIZA LA MODIFICACIÓN DEL OBJETO.</t>
  </si>
  <si>
    <t>SE REALIZA LA MODIFICACIÓN DEL OBJETO, DURACIÓN DEL CONTRATO Y VALOR TOTAL ESTIMADO</t>
  </si>
  <si>
    <t>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</si>
  <si>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Prestar los servicios Profesionales para dar acompañamiento, apoyo y supervision en el componente tecnico para el despliegue en territorio en desarrollo de la metodologia obras Con Saldo Pedagogico implementada por la Gerencia de Proyectos del IDPAC.</t>
  </si>
  <si>
    <t>Prestar los servicios asistenciales para realizar el acompañamiento y promocion de actividades sociales y logisticas requeridas para implementar el modelo de obras con Saldo Pedagogico implementado por la Gerencia de Proyectos del IDPAC.</t>
  </si>
  <si>
    <t>Suscribir convenios solidarios con las Juntas de accion Comunal con el fin de ejecutar la obra con Saldo Pedagogico</t>
  </si>
  <si>
    <t>Se modifica la descripción y valor estimado mensual</t>
  </si>
  <si>
    <t>Se modifica valor estimado mensual</t>
  </si>
  <si>
    <t>Prestar los servicios profesionales para la administración y edición de los contenidos de las páginas web de la entidad.</t>
  </si>
  <si>
    <t>Se modifica la duración del contrato</t>
  </si>
  <si>
    <t>Inclusión de Nuevo Concepto</t>
  </si>
  <si>
    <t>Se modifica la descripción</t>
  </si>
  <si>
    <t>Se modifica valor</t>
  </si>
  <si>
    <t>Prestar servicios de apoyo a la gestión para para asistir en la ejecución de actividades operativas relacionadas con las diferentes modalidades de formación que se imparten en la Gerencia de la Escuela de Participación</t>
  </si>
  <si>
    <t>Modificación por las nuevas necesidades de contratación de la Escuela</t>
  </si>
  <si>
    <t>Se ajustan los honorarios de acuerdo a las necesidades actuales de la oficina.</t>
  </si>
  <si>
    <t>Se ajustan los honorarios y el tiempo de acuerdo a las necesidades actuales de la oficina.</t>
  </si>
  <si>
    <t>Se ajusta el objeto, los honorarios, el área y el tiempo de acuerdo a las necesidades actuales de la oficina.</t>
  </si>
  <si>
    <t>Se ajusta el objeto, los honorarios y el tiempo de acuerdo a las necesidades actuales de la oficina.</t>
  </si>
  <si>
    <t>Se ajusta el objeto de acuerdo a las necesidades actuales de la oficina.</t>
  </si>
  <si>
    <t>Se ajusta el tiempo de acuerdo a las necesidades actuales de la oficina.</t>
  </si>
  <si>
    <t>Se ajusta el objeto y el área de acuerdo a las necesidades actuales de la Secretaría General.</t>
  </si>
  <si>
    <t>Se ajusta el área o dependencia responsables de acuerdo a las necesidades actuales del Instituto.</t>
  </si>
  <si>
    <t>Se ajusta el objeto y los honorarios de acuerdo a las necesidades actuales de la oficina.</t>
  </si>
  <si>
    <t>Se crea la línea por necesidades del servicio en la Secretaría General</t>
  </si>
  <si>
    <t>Se realiza un ajuste en el perfil a contratar, conforme a las obligaciones contractuales requeridas. Se modifican también las fechas de inicio, así como la duración del contrato y los honorarios.</t>
  </si>
  <si>
    <t>Se realiza un ajuste en el perfil a contratar, conforme a las obligaciones contractuales requeridas. Se modifica también la duración del contrato y los honorarios.</t>
  </si>
  <si>
    <t>Se realiza un ajuste en el perfil a contratar, conforme a las obligaciones contractuales requeridas. Se modifica también  la duración del contrato.</t>
  </si>
  <si>
    <t>Prestar los servicios profesionales para realizar seguimiento, consolidación, reportes e informes de planes, programas y proyectos en el marco del Plan Distrital de Desarrollo en los diferentes aplicativos e instrumentos de ejecución presupestal y/o de gestión internos o externos de la entidad, así como el apoyo  de trámites administrativos y presupuestales de la OAP.</t>
  </si>
  <si>
    <t>Se realiza un ajuste en el perfil a contratar, conforme a las obligaciones contractuales requeridas y se modifican también las fechas de inicio por la necesidad del servicio</t>
  </si>
  <si>
    <t>Eliminación de Concepto</t>
  </si>
  <si>
    <t>La línea queda en ceros, teniendo en cuenta que esta contratación será contemplada dentro de otro ítem de este listado</t>
  </si>
  <si>
    <t>NUEVO SALDO</t>
  </si>
  <si>
    <t>Se modifica el plazo delcontrato considerando las necesidades de contratación de la Subdirección de asuntos comunales</t>
  </si>
  <si>
    <t>Se modifica el valor destinado a esta linea y se asigna a una nueva linea para contrato de prestacion de servicios de acuerdo con las  necesidades de contratación de la Subdirección de asuntos comunales</t>
  </si>
  <si>
    <t>Nuevas necesidades de contratación de la Subdirección de asuntos comunales</t>
  </si>
  <si>
    <t xml:space="preserve">se modifica el plazo y valor de los honorarios </t>
  </si>
  <si>
    <t>se modifica el plazo y valor de los honorarios y destina los recursos restantes para las  lineas C406 C411 C391</t>
  </si>
  <si>
    <t xml:space="preserve">Recursos para dar cumplimiento a los objetivos de la Subdirecciòn de asuntos comunales </t>
  </si>
  <si>
    <t xml:space="preserve">se modifica objeto de la liena y se destina recursos para las lineas C406, C411, C391  y queda con el saldo restante </t>
  </si>
  <si>
    <t>Se elimina la linea y se destina los recursos a las lineas C406, C411 Y C391</t>
  </si>
  <si>
    <t>Se cambia duracion del contrato y honorarios, se destina  1,300,000 a la linea C228 Y 13,741,192  a la linea C230</t>
  </si>
  <si>
    <t xml:space="preserve">Se cambia el objeto del contrato, la duracion de contrato y el valor de los honorarios. </t>
  </si>
  <si>
    <t xml:space="preserve">Se modifica la duraciòn del contrato </t>
  </si>
  <si>
    <t>Se modifica el objeto del contrato</t>
  </si>
  <si>
    <t xml:space="preserve">Se modifica el valor, se pasa 8758808 ala linea 230 y continua con el restante. </t>
  </si>
  <si>
    <t xml:space="preserve">Se cambia el objeto , los honorarios mensuales, el plazo y el valor restante 869.536 se suma al valor de la bolsa logistica </t>
  </si>
  <si>
    <t>Prestar servicios profesionales para acompañar jurídicamente el desarrollo de la planeación y estructuración de los procesos de contratación adelantados por la Gerencia de Instancias y Mecanismos de Participación</t>
  </si>
  <si>
    <t>SE SOLICITA MODIFICACIÓN DESCRIPCIÓN Y VALOR TOTAL ESTIMADO, EL SALDO POR VALOR DE  22,000,000 TRASLADAR AL NUEVO COMPONENTE</t>
  </si>
  <si>
    <t xml:space="preserve">SE SOLICITA MODIFICACIÓN DESCRIPCIÓN </t>
  </si>
  <si>
    <t>SE SOLICITA MODIFICACIÓN DESCRIPCION, VALOR MENSUAL  ESTIMADO, VALOR TOTAL ESTIMADO DEL CONTRATO,  EL SALDO POR VALOR DE  1.200.000 TRALADAR AL NUEVO COMPONENTE</t>
  </si>
  <si>
    <t>SE SOLICITA MODIFICACIÓN EN DURACIÓN  DEL CONTRATO, VALOR MENSUAL  ESTIMADO Y VALOR TOTAL ESTIMADO,TOMAR DEL COMPONENTE C365 3.400.000</t>
  </si>
  <si>
    <t>SE SOLICITA MODIFICACIÓN EN LA DESCRIPCION, EN EL  VALOR TOTAL ESTIMADO, EL SALDO POR VALOR 13.500.000 TRASLADAR AL COMPONENTE C363 3.400.000 Y LOS 10.100.000 AL COMPONENTE NUEVO</t>
  </si>
  <si>
    <t>SE SOLICITA MODIFICACIÓN EN DESCRIPCIÓN, VALOR MENSUAL  ESTIMADO YVALOR TOTAL ESTIMADO, EL SALDO POR VALOR DE  857.994 TRALADAR AL NUEVO COMPONENTE</t>
  </si>
  <si>
    <t>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</si>
  <si>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t>
  </si>
  <si>
    <t xml:space="preserve">SE SOLICITA MODIFICACIÓN POR CAMBIO PERFIL, DESCRIPCION, POSPRE, DURACIÓN DEL CONTRATO, DESCRIPCIÓN , VALOR MENSUAL  ESTIMADO , VALOR TOTAL ESTIMADO, POSPRE, EL SALDO POR VALOR 224.262 TRASLADAR AL NUEVO COMPONENTE </t>
  </si>
  <si>
    <t xml:space="preserve">SE SOLICITA MODIFICACIÓN EN: DSCRIPCIÓN DURACIÓN  DEL CONTRATO, VALOR TOTAL ESTIMADO, EL SALDO POR VALOR 10.000.000 TRASLADAR AL NUEVO COMPONENTE </t>
  </si>
  <si>
    <t>SE SOLICITA MODIFICACIÓN  CORRECIÓN AL VALOR MENSUAL  ESTIMADO</t>
  </si>
  <si>
    <t>EL VALOR DE 44.382.256  ESTA CONFORMANADO  POR LOS SALDOS POR VALOR POR 224.262 DE LA LINEA C375,  3.200.000 DE LA LÍNEA 365 Y 10.100.000,C355 1.200.000,C369 857.994 Y c342 22.000.000</t>
  </si>
  <si>
    <t>Prestación de servicios de apoyo a la gestión, para desarrollar procesos de participación, Organización y fortalecimiento  de las comunidades Negras / Afrocolombianos de las localidades que sean asignadas por el supervisor.</t>
  </si>
  <si>
    <t>MODIFICO OBJETO 
MODIFICO VALOR HONORARIOS
MODIFICO PLAZO</t>
  </si>
  <si>
    <t xml:space="preserve">Prestación de servicios profesionales para el apoyo jurídico, desde la perspectiva intercultural, y el fortalecimiento en las diferentes organizaciones sociales  poblacionales, para el fortalecimiento de la comunidad etnica residente en Bogota. </t>
  </si>
  <si>
    <t xml:space="preserve">MODIFICO VALOR MENSUAL TOTAL Y PLAZO </t>
  </si>
  <si>
    <t>Se elimina la linea y se destinan los rcursos a las lineas C 254, 55, 257, 258, 278 Y 279</t>
  </si>
  <si>
    <t xml:space="preserve">Recurso para cumplir con los objetivos de la gerencia de etnias </t>
  </si>
  <si>
    <t xml:space="preserve">Se cambia el objeto de la liena y se destina   5670000 alas lineas C 254, 55, 257, 258, 278 Y 279 y el resto de recursos continuan en la linea con el nuevo objeto </t>
  </si>
  <si>
    <t>Nuevas necesidades de contratación de la Subdirección de Asuntos Comunales</t>
  </si>
  <si>
    <t>(**) En los casos requeridos inserte las filas necesarias.</t>
  </si>
  <si>
    <t>JUSTIFICACION GENERAL U OBSERVACIONES</t>
  </si>
  <si>
    <t>Visto Bueno - Dirección General:</t>
  </si>
  <si>
    <t>Comité de Adquisiciones y Compras N°</t>
  </si>
  <si>
    <t>Fecha:</t>
  </si>
  <si>
    <t>RUBRO</t>
  </si>
  <si>
    <t>REQUIERE VIGENCIAS FUTURAS</t>
  </si>
  <si>
    <t>ESTADO DE LA SOLICTUD DE LA VIGENCIA FUTURO</t>
  </si>
  <si>
    <t>MODIFICAC.</t>
  </si>
  <si>
    <t>GRUPO</t>
  </si>
  <si>
    <t>A1</t>
  </si>
  <si>
    <t>Adquirir las dotaciones compuestas de calzado y vestuario completo para los funcionarios y funcionarias del Instituto Distrital de la Participación y Acción Comunal –IDPAC con derecho a ella, correspondiente a la vigencia fiscal 2024</t>
  </si>
  <si>
    <t>Grandes superficies Mínima Cuantía</t>
  </si>
  <si>
    <t>1-100-F001-VA-Recursos distrito</t>
  </si>
  <si>
    <t>Gestión del Talento Humano</t>
  </si>
  <si>
    <t>A2</t>
  </si>
  <si>
    <t>Contratar el servicio de envío de correos masivos y mensajería de texto para las plataformas y diferentes áreas que adelantas campañas informativas en el IDPAC.</t>
  </si>
  <si>
    <t>Contratación Directa
 Contrato Interadministrativo</t>
  </si>
  <si>
    <t>O21202020080484392 Servicios de software en línea (on-line)</t>
  </si>
  <si>
    <t>Tecnologías</t>
  </si>
  <si>
    <t>A3</t>
  </si>
  <si>
    <t>Contratar el sistema de rastreo satelital para los vehículos de propiedad del IDPAC</t>
  </si>
  <si>
    <t>Mínima Cuantía</t>
  </si>
  <si>
    <t>O21202020080585250-Servicios de protección (guardas de seguridad)</t>
  </si>
  <si>
    <t>Gestión de bienes, servicios e infraestructura</t>
  </si>
  <si>
    <t>A4</t>
  </si>
  <si>
    <t>A5</t>
  </si>
  <si>
    <t>Contratar la prestación de servicio integral de aseo y cafetería en las instalaciones del IDPAC y sus sedes, incluyendo el suministro de insumos y elementos necesarios para prestar el servicio.</t>
  </si>
  <si>
    <t>Selección Abreviada
 Acuerdo Marco</t>
  </si>
  <si>
    <t>O21202020080585330-Servicios de limpieza general</t>
  </si>
  <si>
    <t>A6</t>
  </si>
  <si>
    <t>Prestar el servicio de impresión, fotocopiado y scanner de documentos, mediante la figura outsourcing para las sedes e instalaciones del Instituto Distrital de la Participación y Acción Comunal</t>
  </si>
  <si>
    <t>Selección abreviada- subasta inversa</t>
  </si>
  <si>
    <t>O21202020080585951-Servicios de copia y reproducción</t>
  </si>
  <si>
    <t>A7</t>
  </si>
  <si>
    <t>A8</t>
  </si>
  <si>
    <t>Prestar servicios de apoyo a la gestión para realizar actividades relacionadas con la operación y mantenimiento de las bodegas, almacenamiento, disposición de mercancías y despacho de bienes solicitados por las diferentes dependencias del IDPAC.</t>
  </si>
  <si>
    <t>Contratación Directa</t>
  </si>
  <si>
    <t>O21202020080585954-Servicios de preparación de documentos y otros servicios especializados de apoyo a oficina</t>
  </si>
  <si>
    <t>A9</t>
  </si>
  <si>
    <t>Prestar los servicios profesionales para apoyar y gestionar las actividades documentales y administrativas de carácter institucional en los asuntos requeridos por la Dirección General de la entidad.</t>
  </si>
  <si>
    <t>A10</t>
  </si>
  <si>
    <t>A11</t>
  </si>
  <si>
    <t>Prestar los servicios de apoyo a la gestión para acompañar la gestión administrativa y de gestión documental de los trámites adelantados por el Proceso de Gestión Contractual del Instituto Distrital de la Participación y Acción Comunal.</t>
  </si>
  <si>
    <t>Gestión Contractual</t>
  </si>
  <si>
    <t>A12</t>
  </si>
  <si>
    <t>A13</t>
  </si>
  <si>
    <t>A14</t>
  </si>
  <si>
    <t>A15</t>
  </si>
  <si>
    <t>Contratar el Mantenimiento y renovación de licenciamiento de Check Point</t>
  </si>
  <si>
    <t>Subasta Inversa</t>
  </si>
  <si>
    <t>O2120202008078715302 Servicio de mantenimiento y reparación de equipo de transmisión de datos/módems y de comunicaciones (como enrutadores, puentes, etc.)</t>
  </si>
  <si>
    <t>A16</t>
  </si>
  <si>
    <t>A17</t>
  </si>
  <si>
    <t>A18</t>
  </si>
  <si>
    <t>O2120201003083899998-Artículos n.c.p. para escritorio y
 oficina</t>
  </si>
  <si>
    <t>Almacén</t>
  </si>
  <si>
    <t>A19</t>
  </si>
  <si>
    <t>A20</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</si>
  <si>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</si>
  <si>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O21202020090292920-Servicios de apoyo educativo</t>
  </si>
  <si>
    <t>A21</t>
  </si>
  <si>
    <t>Selección Abreviada Acuerdo Marco de Precios</t>
  </si>
  <si>
    <t>O21202020090393199-Otros servicios sanitarios n.c.p.</t>
  </si>
  <si>
    <t>A22</t>
  </si>
  <si>
    <t>Contratar la recarga, mantenimiento y actividades conexas para el funcionamiento de los extintores del Instituto</t>
  </si>
  <si>
    <t>Mínima cuantía</t>
  </si>
  <si>
    <t>A23</t>
  </si>
  <si>
    <t>A24</t>
  </si>
  <si>
    <t>A25</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</si>
  <si>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</si>
  <si>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O21202020090696590-Otros servicios deportivos y recreativos</t>
  </si>
  <si>
    <t>A26</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</si>
  <si>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</si>
  <si>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mayo</t>
  </si>
  <si>
    <t>Selección Abreviada Menor cuantía</t>
  </si>
  <si>
    <t>O212020200701030471347 "Servicio de seguro obligatorio de accidentes de tránsito (SOAT)</t>
  </si>
  <si>
    <t>A27</t>
  </si>
  <si>
    <t>A28</t>
  </si>
  <si>
    <t>O21201010030302-Maquinaria de informática y sus partes, piezas y accesorios</t>
  </si>
  <si>
    <t>A29</t>
  </si>
  <si>
    <t>Mantenimiento de las UPS, aires acondicionados y sistemas antiincendio del Instituto Distrital de la Participación y Acción Comunal</t>
  </si>
  <si>
    <t>O21202020080787130-Servicios de mantenimiento y reparación de computadores y equipos periféricos</t>
  </si>
  <si>
    <t>A30</t>
  </si>
  <si>
    <t>O2120201003033331101-Gasolina motor corriente</t>
  </si>
  <si>
    <t>A31</t>
  </si>
  <si>
    <t>A32</t>
  </si>
  <si>
    <t>O2120201004024299991-Artículos n.c.p. de ferretería y
 cerrajería</t>
  </si>
  <si>
    <t>Gestión de Bienes, Servicios e Infraestructura</t>
  </si>
  <si>
    <t>A33</t>
  </si>
  <si>
    <t>Renovar el servicio de soporte técnico, actualización y mantenimiento de la Suite Versión Empresarial - SIGPARTICIPO</t>
  </si>
  <si>
    <t>O21202010040747813-Paquetes de software de administración de bases de datos</t>
  </si>
  <si>
    <t>A34</t>
  </si>
  <si>
    <t>O21202010040747829-Paquetes de software de otras aplicaciones</t>
  </si>
  <si>
    <t>A35</t>
  </si>
  <si>
    <t>O21202020060565116-Servicios de transporte por carretera de correspondencia y paquetes</t>
  </si>
  <si>
    <t>Gestión Documental</t>
  </si>
  <si>
    <t>A36</t>
  </si>
  <si>
    <t>Ahorro del 1% en el agregado “Adquisición de Bienes y Servicios” del Presupuesto de Gastos de Funcionamiento - Circular Externa SDH 000002 de fecha 10 de enero de 2025 "Plan de Austeridad en el Gasto Distrital 2025-2027"</t>
  </si>
  <si>
    <t>-</t>
  </si>
  <si>
    <t>A37</t>
  </si>
  <si>
    <t>Servicio de Seguros Sociales de Riesgos Laborales</t>
  </si>
  <si>
    <t>A38</t>
  </si>
  <si>
    <t>O212020200701030571351-Servicios de seguros de vehículos automotores</t>
  </si>
  <si>
    <t>A39</t>
  </si>
  <si>
    <t>A40</t>
  </si>
  <si>
    <t>O212020200701030571355-Servicios de seguros generales de responsabilidad civil</t>
  </si>
  <si>
    <t>A41</t>
  </si>
  <si>
    <t>A42</t>
  </si>
  <si>
    <t>O212020200701030571359-Otros servicios de seguros distintos de los seguros de vida n.c.p.</t>
  </si>
  <si>
    <t>A43</t>
  </si>
  <si>
    <t>Servicios de administración de fondos de pensiones</t>
  </si>
  <si>
    <t>A44</t>
  </si>
  <si>
    <t>O21202020070272111-Servicios de alquiler o arrendamiento con o sin opción de compra, relativos a bienes inmuebles residenciales (vivienda) propios o arrendados</t>
  </si>
  <si>
    <t>A45</t>
  </si>
  <si>
    <t>O21202020070373390-Derechos de uso de otros productos de propiedad intelectual</t>
  </si>
  <si>
    <t>A46</t>
  </si>
  <si>
    <t>A47</t>
  </si>
  <si>
    <t>Adquisición de certificados de firma digital requeridos por el IDPAC, para el adecuado cumplimiento de los parámetros de integración y seguridad de la información en la gestión administrativa</t>
  </si>
  <si>
    <t>A48</t>
  </si>
  <si>
    <t>Realizar el mantenimiento y administración del sistema contable Zbox de manera temporal, para el Instituto Distrital de la participación y Acción Comunal.</t>
  </si>
  <si>
    <t>O21202020080383112-Servicios de consultoría en gestión financiera</t>
  </si>
  <si>
    <t>Contabilidad</t>
  </si>
  <si>
    <t>A49</t>
  </si>
  <si>
    <t>A50</t>
  </si>
  <si>
    <t>Prestar los servicios profesionales para apoyar las actividades del proceso de Gestión Financiera del Instituto.</t>
  </si>
  <si>
    <t>O21202020080383990-'Otros servicios profesionales, técnicos y empresariales n.c.p.</t>
  </si>
  <si>
    <t>Tesorería</t>
  </si>
  <si>
    <t>A51</t>
  </si>
  <si>
    <t>Prestar los servicios profesionales para apoyar las acciones jurídicas y contractuales a la Secretaría General del Instituto en los asuntos de su competencia, sus procesos de gestión y sus proyectos de inversión.</t>
  </si>
  <si>
    <t>A52</t>
  </si>
  <si>
    <t>A53</t>
  </si>
  <si>
    <t>Prestar los servicios profesionales para brindar el apoyo técnico requerido para la ejecución de acciones contables que contribuyan al cumplimiento de los compromisos financieros adquiridos por el Instituto Distrital de la participación y Acción Comunal.</t>
  </si>
  <si>
    <t>A54</t>
  </si>
  <si>
    <t>O2120201002082823309-Pantalones o slaks de paño, para mujer</t>
  </si>
  <si>
    <t>A55</t>
  </si>
  <si>
    <t>O21202020080484110-Servicios de operadores (conexión)</t>
  </si>
  <si>
    <t>A56</t>
  </si>
  <si>
    <t>Servicio de telefonia Fija</t>
  </si>
  <si>
    <t>A57</t>
  </si>
  <si>
    <t>A58</t>
  </si>
  <si>
    <t>A59</t>
  </si>
  <si>
    <t>A60</t>
  </si>
  <si>
    <t>julio</t>
  </si>
  <si>
    <t>A61</t>
  </si>
  <si>
    <t>Adquisición de licenciamiento de la suite Adobe Creative Cloud</t>
  </si>
  <si>
    <t>A62</t>
  </si>
  <si>
    <t>Adquisición de licenciamiento office 365 y licencias de Power Bi Professional</t>
  </si>
  <si>
    <t>A63</t>
  </si>
  <si>
    <t>Renovación del licenciamiento Argis</t>
  </si>
  <si>
    <t>A64</t>
  </si>
  <si>
    <t>agosto</t>
  </si>
  <si>
    <t>A65</t>
  </si>
  <si>
    <t>N!A</t>
  </si>
  <si>
    <t>A66</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</si>
  <si>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</si>
  <si>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CCE-10 – Mínima Cuantía</t>
  </si>
  <si>
    <t>O2120202008078714199-Servicio de mantenimiento y reparación de vehículos automotores n.c.p.</t>
  </si>
  <si>
    <t>A67</t>
  </si>
  <si>
    <t>Prestar los servicios profesionales para acompañar a la Secretaría General en los temas relacionados con la Oficina Asesora de Planeación del Instituto.</t>
  </si>
  <si>
    <t>A68</t>
  </si>
  <si>
    <t>Prestar los servicios de apoyo a la gestión para desarrollar las actividades operativas en cumplimiento de los procedimientos de la Tesorería del Instituto Distrital de la Participación y Acción Comunal (IDPAC).</t>
  </si>
  <si>
    <t>A69</t>
  </si>
  <si>
    <t>A70</t>
  </si>
  <si>
    <t>A71</t>
  </si>
  <si>
    <t>Prestar los servicios profesionales para brindar apoyo jurídico en la revisión y trámite de los procesos contractuales de la Secretaría General del Instituto.</t>
  </si>
  <si>
    <t>A72</t>
  </si>
  <si>
    <t>Prestar los servicios de apoyo a la gestión para apoyar la recepción y trámite de documentos, gestión de bases de datos y demás actividades operativas requeridas por la Secretaría General</t>
  </si>
  <si>
    <t>A73</t>
  </si>
  <si>
    <t>A74</t>
  </si>
  <si>
    <t>Prestar los servicios profesionales para apoyar la gestión administrativa del proceso de servicio a la ciudadanía del Instituto Distrital de la Participación y Acción.</t>
  </si>
  <si>
    <t>A75</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</si>
  <si>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</si>
  <si>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A76</t>
  </si>
  <si>
    <t>A77</t>
  </si>
  <si>
    <t>Prestar los servicios de apoyo a la gestión para realizar las actividades en correspondencia y en el proceso de gestión documental del Instituto Distrital de la Participación y Acción Comunal.</t>
  </si>
  <si>
    <t>A78</t>
  </si>
  <si>
    <t>Prestar los servicios de apoyo a la gestión para atender las actividades de correspondencia y del proceso de gestión documental en el Instituto Distrital de la Participación y Acción Comunal.</t>
  </si>
  <si>
    <t>A79</t>
  </si>
  <si>
    <t>Prestar los servicios profesionales para ejecutar actividades archivísticas en el proceso de gestión documental del Instituto Distrital de Participación y Acción Comunal.</t>
  </si>
  <si>
    <t>A80</t>
  </si>
  <si>
    <t>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</si>
  <si>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A81</t>
  </si>
  <si>
    <t>Prestar los servicios profesionales para desempeñar actividades administrativas y operativas relacionadas con el proceso de gestión documental en el Instituto Distrital de la Participación y Acción Comunal.</t>
  </si>
  <si>
    <t>A82</t>
  </si>
  <si>
    <t>Prestar los servicios de apoyo a la gestión para llevar a cabo el desarrollo de las actividades administrativas y operativas en la Secretaria General del Instituto Distrital de la Participación y Acción Comunal.</t>
  </si>
  <si>
    <t>A83</t>
  </si>
  <si>
    <t>Prestar los servicios profesionales para acompañar la ejecución de los trámites precontractuales, contractuales, y postcontractuales de los contratistas que hacen parte del Proceso de Gestión Contractual.</t>
  </si>
  <si>
    <t>A84</t>
  </si>
  <si>
    <t>Prestar los servicios profesionales para realizar el seguimiento y control de los procesos asociados a la Secretaría General del Instituto.</t>
  </si>
  <si>
    <t>Secretaría general</t>
  </si>
  <si>
    <t>A85</t>
  </si>
  <si>
    <t>Prestar los servicios profesionales para brindar soporte jurídico en los procesos precontractuales y contractuales, adelantados por el Proceso de Gestión Contractual del Instituto Distrital de la Participación y Acción Comunal</t>
  </si>
  <si>
    <t>A86</t>
  </si>
  <si>
    <t>Prestar los servicios profesionales para acompañar la ejecución de los planes y programas del proceso de Gestión del Talento Humano del Instituto.</t>
  </si>
  <si>
    <t>A87</t>
  </si>
  <si>
    <t>A88</t>
  </si>
  <si>
    <t>A89</t>
  </si>
  <si>
    <t>Prestar los servicios profesionales para acompañar al proceso de gestión financiera del Instituto, en la ejecución de los procedimientos propios de la Tesorería.</t>
  </si>
  <si>
    <t>A90</t>
  </si>
  <si>
    <t>O2180151-Impuesto sobre vehículos</t>
  </si>
  <si>
    <t>A91</t>
  </si>
  <si>
    <t>Prestar los servicios profesionales para acompañar la formulación, ejecución, evaluación de los planes, programas, proyectos y de las acciones de mejora asociadas que involucren a la Secretaría General y sus procesos de apoyo.</t>
  </si>
  <si>
    <t>A92</t>
  </si>
  <si>
    <t>A93</t>
  </si>
  <si>
    <t>Para Servicios de preparación de documentos y otros servicios especializados de apoyo a oficina</t>
  </si>
  <si>
    <t>A94</t>
  </si>
  <si>
    <t>Adición al Contrato de Prestación de Servicios No. 418 de 2024, cuyo objeto consiste en: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</si>
  <si>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A95</t>
  </si>
  <si>
    <t>A96</t>
  </si>
  <si>
    <t>A97</t>
  </si>
  <si>
    <t>A98</t>
  </si>
  <si>
    <t>Código: IDPAC-PE-FT-24
Versión: 02
Páginas 1 de 1
Fecha: 08/02/2021</t>
  </si>
  <si>
    <t>SOLICITUD MODIFICACIÓN PLAN DE ADQUISICIONES FUNCIONAMIENTO</t>
  </si>
  <si>
    <t xml:space="preserve">DATOS DEL SOLICITANTE </t>
  </si>
  <si>
    <t>Nombre:</t>
  </si>
  <si>
    <t xml:space="preserve">Yuly Marcela Barajas Aguilera </t>
  </si>
  <si>
    <t>Cargo: Secretaria General</t>
  </si>
  <si>
    <t>Dependencia:</t>
  </si>
  <si>
    <t>N° de Radicado</t>
  </si>
  <si>
    <t>SOLICITUD MODIFICACION PLAN DE ADQUSICIONES</t>
  </si>
  <si>
    <t>FUNCIONAMIENTO</t>
  </si>
  <si>
    <r>
      <rPr>
        <b/>
        <sz val="11"/>
        <color rgb="FFFFFFFF"/>
        <rFont val="Museo Sans Condensed"/>
      </rPr>
      <t xml:space="preserve">Tipo de solicitud 
</t>
    </r>
    <r>
      <rPr>
        <b/>
        <sz val="9"/>
        <color theme="0"/>
        <rFont val="Museo Sans Condensed"/>
      </rPr>
      <t>(*) En la primera línea se debe registrar la Información Actual del PAA</t>
    </r>
  </si>
  <si>
    <t>Código Contractual
(Interno)</t>
  </si>
  <si>
    <t xml:space="preserve">Código UNSPSC </t>
  </si>
  <si>
    <t>Descripción 
(Descripción general del bien o servicio a contratar)</t>
  </si>
  <si>
    <t>Fecha estimada de inicio de proceso de selección</t>
  </si>
  <si>
    <t>Fecha estimada de inicio de ejecución</t>
  </si>
  <si>
    <t>Duración estimada del contrato en meses</t>
  </si>
  <si>
    <t xml:space="preserve">Modalidad de selección </t>
  </si>
  <si>
    <t>Valor mensual</t>
  </si>
  <si>
    <t>Valor estimado en la vigencia actual</t>
  </si>
  <si>
    <t>Justificación de la modificación del PAA</t>
  </si>
  <si>
    <t>Adición 01 al Contrato de Seguros 293 de 2024, cuyo objeto es: Contratar las pólizas de seguros requeridas para la adecuada protecciónde los bienes e intereses patrimoniales del instituto distrital de laparticipación y acción comunal - IDPAC, así como aquellos por los quefuere legalmente responsable o le corresponda asegurar, en virtud dedisposición legal o contractual y cualquier otra póliza de seguros querequiera la entidad en el desarrollo de su actividad.</t>
  </si>
  <si>
    <t>Se modifica el objeto, el valor y el tiempo de acuerdo a las necesidades actuales de la contratación</t>
  </si>
  <si>
    <t>Se crea la línea debido a las necesidades actuales de la contratación</t>
  </si>
  <si>
    <t>Adición y prórroga al contrato No. 003 de 2024, cuyo objeto consiste en: Contratar el arrendamiento del inmueble destinado al almacenamiento de Archivo Central del IDPAC.</t>
  </si>
  <si>
    <t>Contratar el arrendamiento del inmueble destinado al almacenamiento de Archivo Central del IDPAC</t>
  </si>
  <si>
    <t xml:space="preserve">Fecha: </t>
  </si>
  <si>
    <r>
      <rPr>
        <b/>
        <sz val="11"/>
        <color rgb="FFFFFFFF"/>
        <rFont val="Museo Sans Condensed"/>
      </rPr>
      <t xml:space="preserve">Tipo de solicitud 
</t>
    </r>
    <r>
      <rPr>
        <b/>
        <sz val="9"/>
        <color theme="0"/>
        <rFont val="Museo Sans Condensed"/>
      </rPr>
      <t>(*) En la primera línea se debe registrar la Información Actual del PAA</t>
    </r>
  </si>
  <si>
    <t>Información Actual</t>
  </si>
  <si>
    <t xml:space="preserve">febrero </t>
  </si>
  <si>
    <t>Modificación en el objeto contractual para atañirse a las nuevas directrices institucionales y cambio en el código POSPRE para ajustarse a las necesidades financieras</t>
  </si>
  <si>
    <t>c135</t>
  </si>
  <si>
    <t>c136</t>
  </si>
  <si>
    <t>c164</t>
  </si>
  <si>
    <t xml:space="preserve">Modificación en el objeto contractual para atañirse a las nuevas directrices institucionales </t>
  </si>
  <si>
    <t>Prestar los servicios profesionales para asesorar juridicamente los proyectos estrategicos de la 
 Subdireccion de Promocion de la Participacion</t>
  </si>
  <si>
    <t>Prestar los servicios de apoyo a la gestion para asistir la construccion de acuerdos en el marco de la 
 estrategia "impactando", liderada por el iDPaC.</t>
  </si>
  <si>
    <t>Prestar los servicios profesionales para coordinar el equipo de la 
 estrategia "impactando", realizando seguimiento y articulacion 
 interna como externa.</t>
  </si>
  <si>
    <t>Prestacion de servicios profesionales de manera temporal para orientar el seguimiento a los comodatos y preparar las acciones juridicas y de apoyo a la gestion contractual necesarias para soportar los procesos misionales y metas a cargo de la Gerencia de Proyectos del iDPaC, en desarrollo de la metodologia de obras con Saldo Pedagogico</t>
  </si>
  <si>
    <t>Prestar los servicios Profesionales de manera temporal para realizar reportes en los procesos de planeacion de Gerencia de Proyectos en las fases de ejecucion, seguimiento y evaluacion al Sistema integrado de Gestion en desarrollo de la metodologia obras Con Saldo Pedagogico.</t>
  </si>
  <si>
    <t>Prestacion de servicios de apoyo a la gestion de manera temporal para llevar a cabo la gestion documental, la transferencia documental al archivo SeCaP y el archivo de la Gerencia de Proyectos, en el marco de la metodologia "obras Con Saldo Pedagogico Para el Cuidado y la Participacion Ciudadana".</t>
  </si>
  <si>
    <t>Prestacion de servicios de apoyo a la gestion de manera temporal para la realizar la gestion documental y de archivo de la Gerencia de Proyectos, en desarrollo de la metodologia "obras Con Saldo Pedagogico Para el Cuidado y la Participacion Ciudadana"</t>
  </si>
  <si>
    <t>Prestacion de servicios profesionales de manera temporal para coordinar y apoyar la supervision del componente tecnico, el despliegue en territorio de la metodologia obras con saldo pedagogico implementada por la Gerencia de Proyectos del iDPaC.</t>
  </si>
  <si>
    <t>Prestacion de servicios profesionales de manera temporal para realizar la articulacion, programar, gestionar y realizar la participacion incidente con las organizaciones sociales, comunales y comunitarias desde el componente social dentro de la metodologia obras Con Saldo pedagogico de la Gerencia de Proyectos del iDPaC</t>
  </si>
  <si>
    <t>Prestacion de servicios profesionales de manera temporal para realizar el desarrollo, ejecucion y despliegue de acciones desde el componente ambiental, en las diferentes actividades realizadas como parte de la metodologia obras Con Saldo pedagogico Para el Cuidado y la Participacion Ciudadana.</t>
  </si>
  <si>
    <t>Prestacion de servicios profesionales de manera temporal para asistir el componente tecnico y el despliegue en territorio, en desarrollo de la metodologia obras con saldo pedagogico implementada por la Gerencia de Proyectos del iDPaC.</t>
  </si>
  <si>
    <t>Prestar los servicios Profesionales de manera temporal para dar acompañamiento, apoyo y supervision en el componente tecnico para el despliegue en territorio en desarrollo de la metodologia obras Con Saldo Pedagogico implementada por la Gerencia de Proyectos del iDPaC.</t>
  </si>
  <si>
    <t>Prestar los servicios Profesionales de manera temporal para dar acompañamiento y apoyo en el componente tecnico para el despliegue en territorio en desarrollo de la metodologia obras Con Saldo Pedagogico implementada por la Gerencia de Proyectos del iDPaC</t>
  </si>
  <si>
    <t>Prestar servicios profesionales de forma temporal, , para monitorear, planificar, administrar y ejecutar la participacion activa con las organizaciones sociales, comunales y comunitarias desde el componente social dentro de la metodologia obras Con Saldo Pedagogico de la Gerencia de Proyectos del iDPaC.</t>
  </si>
  <si>
    <t>Prestacion de servicios profesionales de manera temporal para articular y apoyar la participacion de organizaciones sociales, comunales y comunitarias en proyectos de la metodologia desde el componente social en obras con Saldo Pedagogico, dentro de la Gerencia de Proyectos del iDPaC.</t>
  </si>
  <si>
    <t>Prestar los servicios de apoyo a la gestion de manera temporal para realizar el desarrollo, ejecucion y despliegue de acciones desde el componente socio-ambiental, en las diferentes actividades realizadas como parte de la metodologia obras Con Saldo pedagogico Para el Cuidado y la Participacion Ciudadana.</t>
  </si>
  <si>
    <t>restar los servicios de apoyo a la gestion de manera temporal para monitorear la promocion de procesos de movilizacion social y logistica que se requieran en desarrollo del modelo de Participacion obras con saldo Pedagogico para el Cuidado y la Participacion Ciudadana.</t>
  </si>
  <si>
    <t>Prestar los servicios de apoyo a la gestion de manera temporal para realizar la promocion de procesos de movilizacion social y logistica que se requieran en desarrollo del modelo de Participacion obras con saldo Pedagogico implementada por la Gerencia de Proyectos del iDPaC.</t>
  </si>
  <si>
    <t>Prestar los servicios asistenciales de manera temporal para realizar el acompañamiento y promocion de actividades sociales y logisticas requeridas para implementar el modelo de obras con Saldo Pedagogico gestionado por la Gerencia de Proyectos del iDPaC.</t>
  </si>
  <si>
    <t>Prestar los servicios asistenciales de manera temporal para la organizacion y promocion de actividades ludicas y de construccion necesarias para llevar a cabo el modelo de obras con Saldo Pedagogico que implementa la Gerencia de Proyectos del iDPaC</t>
  </si>
  <si>
    <t>Prestar los servicios profesionales para coordinar el equipo y cubrimiento periodístico, y la planeación de estrategias de difusión de las actividades institucionales del IDPAC, acorde a los lineamientos de la Oficina Asesora de Comunicaciones.</t>
  </si>
  <si>
    <t>Otorgar por parte de la SOCIEDAD DE AUTORES Y COMPOSITORES DE COLOMBIA - SAYCO al INSTITUTO DISTRITAL DE LA PARTICIPACIÓN Y ACCIÓN COMUNAL - IDPAC, para la vigencia 2023 la licencia de webcasting (radio on line) de uso temporal,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</si>
  <si>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Prestar los servicios profesionales para coordinar la estrategia de comunicación interna y apoyar las distintas actividades que promuevan la participación del IDPAC en coordinación con la Oficina Asesora de Comunicaciones.</t>
  </si>
  <si>
    <t>SALDO</t>
  </si>
  <si>
    <t>DESCRIPCIÓN
 (Descripción general del bien o servicio a contratar)</t>
  </si>
  <si>
    <t>SEPGPLAN CÓDIGO</t>
  </si>
  <si>
    <t>2. Socializar el Protocolo para el desarrollo de actividades susceptibles de aprovechamiento económico con las Juntas de Acción Comunal, ASOJUNTAS y Federación de Acción Comunal de Bogotá</t>
  </si>
  <si>
    <t>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</si>
  <si>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Se solicita ajustar las lineas para Nuevas necesidades de contratación de la Subdirección de asuntos comunales</t>
  </si>
  <si>
    <t>1. Apoyar con información la expedición o suscripción de trámite de acuerdo con el protocolo establecido para tal fin.</t>
  </si>
  <si>
    <t>Prestar los servicios Profesionales para apoyar los procesos de generación e intercambio de información para los trámites de acuerdo con el protocolo para aprovechamiento económico en bienes fiscales y en zonas de cesión de carácter comunitario en el marco del proyecto de inversión 8025.</t>
  </si>
  <si>
    <t>Prestar los servicios de apoyo a la gestión para Socializar el Protocolo para el desarrollo de actividades susceptibles de aprovechamiento económico con las Juntas de Acción Comunal, ASOJUNTAS y Federación de Acción Comunal de Bogotá el marco del proyecto de inversión 8025</t>
  </si>
  <si>
    <t>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</si>
  <si>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3. Elaborar los documentos técnicos derivados de la identificación de acciones de aprovechamiento económico.</t>
  </si>
  <si>
    <t>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t>
  </si>
  <si>
    <t>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t>
  </si>
  <si>
    <t>Prestar los servicios de apoyo a la gestión para la elaboración de los documentos técnicos derivados de la identificación de acciones de aprovechamiento económico en bienes fiscales y en zonas de cesión de carácter comunitarioen el marco del proyecto de inversión 8025.</t>
  </si>
  <si>
    <t>Oficina Juridica</t>
  </si>
  <si>
    <t>Fortalecimiento de la gestión institucional del IDPAC en el marco de la ejecución del Plan de Desarrollo de Bogotá D.C.</t>
  </si>
  <si>
    <t>Se modifica el valor estimado, el tiempo de duración y la fecha estimada del inicio de la ejecución de la prestación del servicio, de acuerdo a las necesidades actuales de la contratación.</t>
  </si>
  <si>
    <t>Prestar los servicios profesionales al proceso de Control Interno Disciplinario del Instituto, ejecutando los procedimientos propios del área, contribuyendo al cumplimiento de las obligaciones jurídicas y administrativas de la entidad.</t>
  </si>
  <si>
    <t>Control Interno Disciplinario</t>
  </si>
  <si>
    <t>Se modifica el objeto, el valor estimado, el tiempo de duración, el área y la fecha estimada del inicio de la ejecución de la prestación del servicio, de acuerdo a las necesidades actuales de la contratación.</t>
  </si>
  <si>
    <t>Prestar los servicios profesionales para la ejecución del teletrabajo en el IDPAC y hacer acompañamiento a los procesos que lo requieran asociados con la gestión del talento humano del Instituto Distrital de la Participación y Acción Comunal</t>
  </si>
  <si>
    <t>Se modifica el valor estimado y la fecha estimada del inicio de la ejecución de la prestación del servicio, de acuerdo a las necesidades actuales de la contratación.</t>
  </si>
  <si>
    <t>Prestar los servicios de apoyo a la gestión para realizar seguimiento a los informes de órganos de control y derechos de petición de la Secretaría General del Instituto.</t>
  </si>
  <si>
    <t>Prestar los servicios profesionales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t>
  </si>
  <si>
    <t>Se modifica el valor estimado de acuerdo a las necesidades actuales de la contratación.</t>
  </si>
  <si>
    <t>3. Realizar el 100% de la estrategia de la estrategia de Contratación de la adecuación y dotación de la sede del IDPAC</t>
  </si>
  <si>
    <t>72000000
 72100000
 72101500
 72101507</t>
  </si>
  <si>
    <t>Adecuación y Mejoramiento de la Infraestructura Física de la Sede Principal del IDPAC
 (Otros servicios especializados de la construcción)</t>
  </si>
  <si>
    <t>O2320202005040154129
 Otros servicios especializados de la construcción</t>
  </si>
  <si>
    <t>Adecuación y Mejoramiento de la Infraestructura Física de la Sede Principal del IDPAC</t>
  </si>
  <si>
    <t>Proceso de Menor Cuantía</t>
  </si>
  <si>
    <t>Se modifica el objeto, la fecha estimada del inicio de la ejecución del proceso y la modalidad de selección, de acuerdo a las necesidades actuales de la contratación.</t>
  </si>
  <si>
    <t>O232020200883990
 Otros servicios profesionales, técnicos y empresar</t>
  </si>
  <si>
    <t>Nuevo saldo</t>
  </si>
  <si>
    <t>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t>
  </si>
  <si>
    <t>Se modifica el objeto y la fecha estimada del inicio de la ejecución de acuerdo a las necesidades actuales de la contratación.</t>
  </si>
  <si>
    <t>Prestar los servicios profesionales en la Oficina de Control Interno, para realizar actividades de evaluación, seguimiento y auditoria en temas estratégicos y misionales, acorde con los roles de la Oficina y el Plan Anual de Auditoria Interna de la vigencia 2025.</t>
  </si>
  <si>
    <t>Prestar los servicios profesionales para realizar seguimiento, consolidación, reportes e informes de planes, programas y proyectos en el marco del Plan Distrital de Desarrollo en los diferentes aplicativos e instrumentos de ejecución presupestal y/o de gestión internos o externos de la entidad, así como el apoyo de trámites administrativos y presupuestales de la OAP.</t>
  </si>
  <si>
    <t>Oficina Asesora de Planeacion</t>
  </si>
  <si>
    <t>Prestar los servicios profesionales para realizar el estudio de cargas de personal de la entidad</t>
  </si>
  <si>
    <t>O232020200992913 Servicios de educación para la formación y el trab</t>
  </si>
  <si>
    <t>Reducción en el plazo en conformidad con el CRP</t>
  </si>
  <si>
    <t>Actualización del plazo por las nuevas necesidades de la contratación</t>
  </si>
  <si>
    <t>O232020200883990 Otros servicios profesionales, técnicos y empresar</t>
  </si>
  <si>
    <t>Eliminar línea</t>
  </si>
  <si>
    <t>No se requiere la línea</t>
  </si>
  <si>
    <t>Adición y prórroga al contrato 021 de 2025: "Prestar servicios profesionales de forma temporal , para desarrollar actividades de monitoreo, gestión administrativa y análisis jurídico en los procesos contractuales, administrativos y presupuestales que son competencia de la Gerencia de la Escuela de Participación"</t>
  </si>
  <si>
    <t>Creación de la línea por las nuevas necesidades de la contratación</t>
  </si>
  <si>
    <t>Prestar los servicios profesionales, de manera temporal para implementar estrategias de comunicacion requeridas por la Gerencia de Escuela de Participación.</t>
  </si>
  <si>
    <t>Prestar servicios de apoyo a la gestión para diseñar e implementar actividades en las diferentes modalidades de formación que brinda la Gerencia de Escuela de la Participación.</t>
  </si>
  <si>
    <t>Modificación por nuevas necesidades de contratación</t>
  </si>
  <si>
    <t>Reducción en el valor en conformidad con la necesidad contractual</t>
  </si>
  <si>
    <t>Prestar los servicios profesionales y para diseñar y desarrollar contenidos pedagogicos en las diferentes modalidades de formación de la Gerencia de la Escuela de la Participación.</t>
  </si>
  <si>
    <t>Adición y prórroga al contrato 111 de 2025: "Prestar los servicios profesionales de manera temporal para la implementación de estrategias de alianzas y redes de la Gerencia de Escuela de la Participación."</t>
  </si>
  <si>
    <t>Prestar los servicios profesionales de manera temporal para llevar a cabo el seguimiento y control de los aspectos, contractuales, administrativos y financieros de la Gerencia de la Escuela</t>
  </si>
  <si>
    <t>Prestar servicios de apoyo a la gestión, de manera temporal, para apoyar la implementación de actividades en las diferentes modalidades de formación que brinda la Gerencia de Escuela de la Participación</t>
  </si>
  <si>
    <t>Prestar servicios de apoyo a la gestión para colaborar en la ejecución y desarrollo de las actividades asociadas a las diversas modalidades de formación ofrecidas por la Gerencia de la Escuela de Participación</t>
  </si>
  <si>
    <t>Prestar servicios profesionales para diseñar e implementar procesos de formación en sus diversas modalidades, integrando un enfoque de fortalecimiento en cultura democrática, ciudadana y de paz, promovidos por la Gerencia de la Escuela de Participación</t>
  </si>
  <si>
    <t>reducción del plazo por ajuste al CRP</t>
  </si>
  <si>
    <t>Prestar los servicios de apoyo para el desarrollo de actividades de formación de la Escuela de la Participación.</t>
  </si>
  <si>
    <t>Prestar los servicios profesionales para la implementacion de las actividades de formacion que adelanta la Gerencia de Escuela de Participación.</t>
  </si>
  <si>
    <t>Prestar los servicios de apoyo para el acompañamiento y desarrollo de actividades de formación de la Escuela de la Participación.</t>
  </si>
  <si>
    <t>Prestar servicios profesionales para proyectar, gestionar y hacer seguimiento a los procesos presupuestales y administrativos que requiera la Gerencia de la Escuela de Participación</t>
  </si>
  <si>
    <t>Prestar los servicios profesionales para acompañar y llevar a cabo las actividades de formacion que adelanta la Gerencia de Escuela de Participación.</t>
  </si>
  <si>
    <t>Prestar los servicios profesionales para la gestión sistematización de la información de la escuela</t>
  </si>
  <si>
    <t>Prestar los servicios profesionales para desarrollar procesos de formación en las diferentes modalidades de formación</t>
  </si>
  <si>
    <t>Prestar para desarrollar procesos de formación en las diferentes modalidades que ofrece la Escuela</t>
  </si>
  <si>
    <t>Prestar servicios de apoyo a la gestión para llevar a cabo actividades de sistematizacion de estrategias desarrolladas en la Escuela</t>
  </si>
  <si>
    <t>reducción basado en el crp</t>
  </si>
  <si>
    <t>Prestar los servicios profesionales para gestionar desde el componente jurídico actividades contractuales y administrativas del Observatorio y la Gerencia Escuela</t>
  </si>
  <si>
    <t>Información Acutal</t>
  </si>
  <si>
    <t>1. Implementar el 100% de la estrategia de diseños metodológicos e implementación de la innovación social en escenarios de participación ciudadana y solución de problemas públicos</t>
  </si>
  <si>
    <t>Se hace la modificación basado en reajuste contra el CRP</t>
  </si>
  <si>
    <t>Modificación Propuesta</t>
  </si>
  <si>
    <t>Nuevas necesidades de contratación de la Gerencia Escuela de la Participación</t>
  </si>
  <si>
    <t>Eliminar concepto</t>
  </si>
  <si>
    <t>Prestar servicios de apoyo a la gestión para llevar a cabo actividades de sistematizacion de estrategias desarrolladas en el Laboratorio de Innovacion en la Participación</t>
  </si>
  <si>
    <t>Modificación en el código UNSPC</t>
  </si>
  <si>
    <t>Prestar servicios de apoyo a la gestión para coadyuvar en la creación de estrategias innovadoras que fortalezcan el desempeño del Laboratorio de Innovacion en la Participación</t>
  </si>
  <si>
    <t>Modificación en el código UNSPC y en duración del contrato basado en las nuevas necesidades de contratación</t>
  </si>
  <si>
    <t>Prestar servicios de apoyo a la gestión para llevar a cabo actividades innovadoras que fortalezcan el Laboratorio de Innovacion en la Participación</t>
  </si>
  <si>
    <t>Ajuste respecto a las nuevas necesidades de contratación de la escuela</t>
  </si>
  <si>
    <t>Prestar los servicios de apoyo a la gestión para el fomento de la participación juvenil en los procesos estratégicos y misionales de la Gerencia, en las localidades asignadas por el supervisor.</t>
  </si>
  <si>
    <t>Se cambia la duración del contrato, el objeto y el valor de los honorarios. SE DESTINA LOS RECURSOS A LA LINEA C297</t>
  </si>
  <si>
    <t>c296</t>
  </si>
  <si>
    <t>Prestar los servicios de apoyo a la gestión para realizar acciones de acompañamiento y apoyo a las organizaciones sociales juveniles e instancias de participación en la implementación del Sistema Distrital de Juventud.</t>
  </si>
  <si>
    <t>Se cambia la duración del contrato y el valor de los honorarios. SE DESTINAN LOS RECURSOS A LA LINEA C297.</t>
  </si>
  <si>
    <t>Septiembre</t>
  </si>
  <si>
    <t>Recursos disponibles para las necesidades de la Gerencia de Juventud</t>
  </si>
  <si>
    <t>Se cambia el objeto de la Linea y se destinan 5752000 a la linea c297 Y se destinan 3156000 a la linea C291.</t>
  </si>
  <si>
    <t>Se cambia la duración del contrato.</t>
  </si>
  <si>
    <t>Prestar los servicios profesionales para la implementación de la política pública de medios comunitarios para la participación, identificación, caracterización, vinculación y acompañamiento de los procesos de fortalecimiento propios de esta politica</t>
  </si>
  <si>
    <t>Subdirección de Fortalecimiento de la Organización Social</t>
  </si>
  <si>
    <t>modifica honorarios y plazo</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</si>
  <si>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</si>
  <si>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el acompañamiento a las organizaciones sociales en el equipo de nuevas expreiones , asi como prestar apoyo juridico a la subdireccion de fortalecimiento de la organización social.</t>
  </si>
  <si>
    <t>modificamos plazo objeto y valor</t>
  </si>
  <si>
    <t>modificamos plazo</t>
  </si>
  <si>
    <t>Prestar los servicios de apoyo a la gestión para realizar actividades administrativas relacionadas con el control de correspondencia y organización documental del equipo de medios comunitarios y alternativos de la SFOS.</t>
  </si>
  <si>
    <t>modificamos plazo objeto y valor de honorarios</t>
  </si>
  <si>
    <t>Prestar los servicios de apoyo a la gestión para realizar actividades administrativas relacionadas con el control de correspondencia y organización documental que sean requeridas por la SFOS.</t>
  </si>
  <si>
    <t>Para cumplir con las necesidades de la subdireccion de fortalecimiento</t>
  </si>
  <si>
    <t>SE SOLICITA MODIFICACIÓN: FECHA ESTIMADA DE INICIO DEL PROCESO DE SELECCIÓN, FECHA ESTIMADA DE PRESENTACION DE OFERTAS, VALOR MENSUAL,Y VALOR TOTAL ESTIMADO.</t>
  </si>
  <si>
    <t>C.FLOREZ</t>
  </si>
  <si>
    <t>Prestar servicios para fortalecer la participación ciudadana en las localidades, a través del desarrollo e implementación de estrategias y acciones para que potencien las instancias formales y no formales, en concordancia con el modelo de intervención territorial, y promuevan la incidencia de la ciudadanía en la toma de decisiones.</t>
  </si>
  <si>
    <t>SE SOLICITA MODIFICACIÓN: DESCRIPCIÓN,FECHA ESTIMADA DE INICIO DEL PROCESO DE SELECCIÓN, FECHA ESTIMADA DE PRESENTACION DE OFERTAS , DURACIÓN DEL CONTRATO, VALOR MENSUAL,Y VALOR TOTAL ESTIMADO.</t>
  </si>
  <si>
    <t>PAOLA GARZÓN MORA</t>
  </si>
  <si>
    <t>SE SOLICITA MODIFICACIÓN: FECHA ESTIMADA DE INICIO DEL PROCESO DE SELECCIÓN, FECHA ESTIMADA DE PRESENTACION DE OFERTAS , DURACIÓN DEL CONTRATO, VALOR MENSUAL,Y VALOR TOTAL ESTIMADO.</t>
  </si>
  <si>
    <t>KAREN SIERRA</t>
  </si>
  <si>
    <t>Realizar procesos de participación ciudadana en las localidades, mediante el acompañamiento y fortalecimiento de las instancias formales y no formales, en el marco del modelo de intervención territorial, y la promoción de mecanismos de incidencia ciudadana</t>
  </si>
  <si>
    <t>SE SOLICITA MODIFICACIÓN: DESCRIPCIÓN , FECHA ESTIMADA DE INICIO DEL PROCESO DE SELECCIÓN, FECHA ESTIMADA DE PRESENTACION DE OFERTAS , DURACIÓN DEL CONTRATO, VALOR MENSUAL,Y VALOR TOTAL ESTIMADo.</t>
  </si>
  <si>
    <t>OSWALDO CORTES</t>
  </si>
  <si>
    <t>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</si>
  <si>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SE SOLICITA MODIFICACIÓN: DESCRIPCIÓN ,FECHA ESTIMADA DE INICIO DEL PROCESO DE SELECCIÓN, FECHA ESTIMADA DE PRESENTACION DE OFERTAS, VALOR MENSUAL,Y VALOR TOTAL ESTIMADO.</t>
  </si>
  <si>
    <t>DUVAR SABOGAL</t>
  </si>
  <si>
    <t>SE SOLICITA MODIFICACIÓN: DESCRIPCIÓN , FECHA ESTIMADA DE INICIO DEL PROCESO DE SELECCIÓN, FECHA ESTIMADA DE PRESENTACION DE OFERTAS, VALOR MENSUAL,Y VALOR TOTAL ESTIMADO.</t>
  </si>
  <si>
    <t>HERNANDO RAUL RODRIGUEZ</t>
  </si>
  <si>
    <t>SE SOLICITA MODIFICACIÓN:DESCRIPCIÓN ,FECHA ESTIMADA DE INICIO DEL PROCESO DE SELECCIÓN, FECHA ESTIMADA DE PRESENTACION DE OFERTASVALOR MENSUAL,Y VALOR TOTAL ESTIMADO.</t>
  </si>
  <si>
    <t>MAURICIO VELASQUEZ</t>
  </si>
  <si>
    <t>Desarrollar acciones y estrategias para fortalecer las instancias formales y no formales de participación ciudadana conforme a las normas que definan el modelo de intervención territorial e impulsar los procesos eleccionarios ordenados en los planes de acción territorial.</t>
  </si>
  <si>
    <t>SE SOLICITA MODIFICACIÓN: DESCRIPCIÓN, FECHA ESTIMADA DE INICIO DEL PROCESO DE SELECCIÓN, FECHA ESTIMADA DE PRESENTACION DE OFERTAS , DURACIÓN DEL CONTRATO, VALOR MENSUAL,Y VALOR TOTAL ESTIMADO,</t>
  </si>
  <si>
    <t>1-Realizar (3) Jornadas Ünicas Electorales</t>
  </si>
  <si>
    <t>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</si>
  <si>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</si>
  <si>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ABRIL</t>
  </si>
  <si>
    <t>SE SOLICITA MODIFICACIÓN EN: DESCRIPCIÓN, FECHA ESTIMADA DE INICIO DEL PROCESO DE SELECCIÓN Y FECHA ESTIMADA DE PRESENTACION DE OFERTAS</t>
  </si>
  <si>
    <t>Prestar servicios profesionales para que brinde soporte jurídico y técnico a la Gerencia de Instancias y Mecanismos de Participación en los asuntos de su competencia, así como en el seguimiento a la implementación de la política pública de participación ciudadana.</t>
  </si>
  <si>
    <t>Prestar servicios profesionales para que brinde soporte técnico a la Gerencia de Instancias y Mecanismos de Participación en los asuntos de su competencia, así como en el seguimiento a la implementación de la política pública de participación ciudadana.</t>
  </si>
  <si>
    <t>SE SOLICITA MODIFICACIÓN EN: DESCRIPCIÓN FECHA ESTIMADA DE INICIO DEL PROCESO DE SELECCIÓN Y FECHA ESTIMADA DE PRESENTACION DE OFERTAS, VALOR MENSUAL Y VALOR TOTAL</t>
  </si>
  <si>
    <t>FE BRERO</t>
  </si>
  <si>
    <t>JORGE YEPES</t>
  </si>
  <si>
    <t>Realizar actividades de gestión documental, organización logística, acompañamiento en jornadas electorales y eventos institucionales, y otras tareas programadas por la Gerencia de Instancias y Mecanismos de Participación, para facilitar el desarrollo de sus funciones.</t>
  </si>
  <si>
    <t>SE SOLICITA MODIFICACIÓN EN: DESCRIPCIÓN FECHA ESTIMADA DE INICIO DEL PROCESO DE SELECCIÓN Y FECHA ESTIMADA DE PRESENTACION DE OFERTAS</t>
  </si>
  <si>
    <t>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</si>
  <si>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JULIETH SLGADO</t>
  </si>
  <si>
    <t>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t>
  </si>
  <si>
    <t>DISNEY SNCHEZ</t>
  </si>
  <si>
    <t>DISNEY SANCHEZ</t>
  </si>
  <si>
    <t>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</si>
  <si>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c</t>
  </si>
  <si>
    <t>Jack TOBON</t>
  </si>
  <si>
    <t>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</si>
  <si>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MODIFICACIÓN SOLICITADA: DESCRIPCIÓN, FECHA ESTIMADA DE INICIO DEL PROCESO DE SELECCIÓN,FECHA ESTIMADA DE PRESENTACION DE OFERTAS, VALOR MENSUAL, VALOR TOTAl</t>
  </si>
  <si>
    <t>JENNY BAQUERO</t>
  </si>
  <si>
    <t>MODIFICACIÓN SOLICITADA: DESCRIPCIÓN, FECHA ESTIMADA DE INICIO DEL PROCESO DE SELECCIÓN,FECHA ESTIMADA DE PRESENTACION DE OFERTAS, VALOR MENSUAL, VALOR TOTAR</t>
  </si>
  <si>
    <t>YAZMIN CORTES</t>
  </si>
  <si>
    <t>Prestar servicios para realizar actividades de fortalecimiento a las instancias de participación ciudadana en articulación con el modelo de intervención territorial, impulsando los mecanismos de promoción para la participación incidente en las localidades</t>
  </si>
  <si>
    <t>MODIFICACIÓN SOLICITADA: DESCRIPCIÓN, FECHA ESTIMADA DE INICIO DEL PROCESO DE SELECCIÓN, FECHA ESTIMADA DE PRESENTACION DE OFERTAS</t>
  </si>
  <si>
    <t>Recursos para dar cumplimiento a los objetivos de la Gerencia</t>
  </si>
  <si>
    <t>SE SOLICITA MODIFICACIÓN: se destinan recursos para las modificaciones requeridas de las lineas indicadas en la presente solicitud. Los recursos sobrantes continuan en la linea.</t>
  </si>
  <si>
    <t>Prestación de servicios profesionales en la Gerencia de etnias para el apoyo en la implementación, seguimiento, reporte y sistematización requeridos para el cumplimiento de política pública de las comunidades etnicas, así como el apoyo a la supervisión de los contratos</t>
  </si>
  <si>
    <t>Se modifica el objeto, el plazo y el valor de los honorarios de acuerdo con las necesidades de la Gerencia.</t>
  </si>
  <si>
    <t>Prestación de servicios profesionales en la Gerencia de etnias del IDPAC para el apoyo en la implementación, seguimiento, reporte y sistematización requeridos para el cumplimiento de política pública de los pueblos Gitano o Rrom e Indigenas, así como el apoyo a la supervisión de los contratos</t>
  </si>
  <si>
    <t>Prestación de servicios de apoyo a la gestión, para desarrollar procesos de fortalecimiento de las comunidades Negras / Afrocolombianos de las localidades que sean asignadas por el supervisor.</t>
  </si>
  <si>
    <t>se modifica objeto plazo y honorarios</t>
  </si>
  <si>
    <t>Prestacion de servicios Profesionales especializado para conceptuar, capacitar e implementar la linea tecnica diferencial en las estrategias de fortalecimiento de organizaciones, participacion territorial e intancias de las comunidades NARP y pueblos Indigenas y Gitano.</t>
  </si>
  <si>
    <t>Prestacion de servicios Profesionales especializado para ejecutar desde la perspectiva de la conducta y diversidad del comportamiento humano para analizar, conceptuar y e implementar la linea tecnica diferencial en las estrategias de fortalecimiento de organizaciones, participacion territorial e intancias de las comunidades y pueblos etnicos.</t>
  </si>
  <si>
    <t>Prestar los servicios de apoyo a la gestión, para desarrollar procesos de participación, Organización y fortalecimiento de la comunidadv raizal de las localidades que sean asignadas por el supervisor.</t>
  </si>
  <si>
    <t>CAMBIA OBJETO, VALOR Y PLAZO</t>
  </si>
  <si>
    <t>Prestación de servicios de apoyo a la gestión, para desarrollar procesos de participación, Organización y fortalecimiento de las comunidades Negras / Afrocolombianos de las localidades que sean asignadas por el supervisor.</t>
  </si>
  <si>
    <t>Prestar los servicios de apoyo a la gestión, para desarrollar procesos de fortalecimiento de las comunidades etnicas de las localidades que sean asignadas por el supervisor.</t>
  </si>
  <si>
    <t>CAMBIO OBJETO</t>
  </si>
  <si>
    <t>CAMBIO OBJERO</t>
  </si>
  <si>
    <t>Prestación de servicios de apoyo a la gestión, para desarrollar procesos de participación, Organización, fortalecimiento e instancias de los pueblos indígenas 
 en las localidades de Barrios Unidos y Teusaquillo y/o de las que sean asignadas por el supervisor.</t>
  </si>
  <si>
    <t>Prestación de servicios de apoyo a la gestión, para desarrollar los procesos de participación, Organización y fortalecimiento de los pueblos indígenas 
 en las localidades que le sean asignadas por el supervisor</t>
  </si>
  <si>
    <t>Se cambia el objeto y el plazo de acuerdo con las necesidades de la gerencia</t>
  </si>
  <si>
    <t>Prestar los servicios de apoyo a la gestión, para desarrollar procesos de participación, Organización y fortalecimiento de las comunidades etnicas de las localidades que sean asignadas por el supervisor.</t>
  </si>
  <si>
    <t>Se cambia el objeto de acuerdo con las necesidades de la gerencia</t>
  </si>
  <si>
    <t>Prestación de servicios de apoyo a la gestión, para desarrollar y realizar seguimiento a los procesos de participación, Organización y fortalecimiento de las comunidades Negras / Afrocolombianos de las localidades que sean asignadas por el supervisor.</t>
  </si>
  <si>
    <t>SE MODIFICA EL OBJETO</t>
  </si>
  <si>
    <t>Prestación de servicios de apoyo a la gestión, para desarrollar procesos de participación, Organización, fortalecimiento e instancias de los pueblos indigenas de las localidades de Candelaria / Usme y/o las que sean asignadas por el supervisor.</t>
  </si>
  <si>
    <t>Prestación de servicios de apoyo a la gestión, para el desarrollo y seguimiento a los procesos de participación, Organización, fortalecimiento e instancias de los pueblos indígenas 
 en las localidades que le sean asignadas por el supervisor</t>
  </si>
  <si>
    <t>Se cambia el objeto, valor y el plazo de acuerdo con las necesidades de la gerencia</t>
  </si>
  <si>
    <t>Prestación de servicios de apoyo a la gestión, para desarrollar procesos de participación, Organización, fortalecimiento e instancias de los pueblos indígenas en las localidades de Chapinero, Santa Fe y/o de las que sean asignadas por el supervisor.</t>
  </si>
  <si>
    <t>Prestar los servicios profesionales, para desarrollar procesos de fortalecimiento de las comunidades etnicas de las localidades que sean asignadas por el supervisor.</t>
  </si>
  <si>
    <t>Se cambia el objeto, valor y el plazo de acuerdo con las necesidades de la gerencia (VALOR AJUSTADO AL RANGO DE PROFESIONAL EN LA TABLA DE HONORARIOS 2025)</t>
  </si>
  <si>
    <t>Prestación de servicios de apoyo a la gestión, para desarrollar procesos de participación, Organización, fortalecimiento e instancias con la comunidad raizal residente en Bogotá y en las localidades Chapinero, Teusaquillo, Engativa y/o las que sean asignadas por el supervisor.</t>
  </si>
  <si>
    <t>ELIMINAR LINEA</t>
  </si>
  <si>
    <t>Prestación de servicios de apoyo a la gestión, para desarrollar procesos de participación, Organización, fortalecimiento e instancias con las comunidades negras y afrocolombianas de las localidades de Kennedy, Tunjuelito y/o las que sean asignadas por el supervisor.</t>
  </si>
  <si>
    <t>Prestación de servicios de apoyo a la gestión, para desarrollar procesos de participación, Organización, fortalecimiento e instancias comunidades negras y afrocolombianas de las localidades de Fontibon, Martires y/o las que sean asignadas por el supervisor.</t>
  </si>
  <si>
    <t>Prestación de servicios de apoyo a la gestión, para desarrollar procesos de participación, Organización, fortalecimiento e instancia de los Pueblos indigenas 
 en las localidades de los San Cristobal, Bosa y/o de las que sean asignadas por el supervisor.</t>
  </si>
  <si>
    <t>Prestación de servicios de apoyo a la gestión, para desarrollar procesos de fortalecimiento e instancias de los pueblos indígenas 
 en las localidades que le sean asignadas por el supervisor</t>
  </si>
  <si>
    <t>Prestación de servicios de apoyo a la gestión, para desarrollar procesos de participación, Organización, fortalecimiento e instancia de los Pueblos indigenas 
 en las localidades de los Usaquen; Fontibón y/o de las que sean asignadas por el supervisor.</t>
  </si>
  <si>
    <t>Prestación de servicios de apoyo a la gestión, para desarrollar procesos de participación, Organización, fortalecimiento e instancias comunidades negras y afrocolombianas de las localidades de Usme, Rafael Uribe Uribe y/o las que sean asignadas por el supervisor.</t>
  </si>
  <si>
    <t>Prestación de servicios de apoyo a la gestión, para desarrollar procesos de participación, Organización, fortalecimiento e instancia de los Pueblos indigenas 
 en las localidades de los Ciudad Bolivar,Tunjuelito y/o de las que sean asignadas por el supervisor.</t>
  </si>
  <si>
    <t>Prestación de servicios de apoyo a la gestión, para desarrollar procesos de participación, Organización, fortalecimiento e instancias de los pueblos indigenas de las localidades de Engativa / Puente Aranda y/o las que sean asignadas por el supervisor.</t>
  </si>
  <si>
    <t>Prestación de servicios de apoyo a la gestión, para desarrollar y hacer seguimiento procesos de participación, Organización y fortalecimiento de las comunidades Negras / Afrocolombianos de las localidades que sean asignadas por el supervisor.</t>
  </si>
  <si>
    <t>Prestación de servicios de apoyo a la gestión, para desarrollar procesos de participación, Organización, fortalecimiento e instancias comunidades negras y afrocolombianas de las localidades de Usaquen, Chapinero y/o las que sean asignadas por el supervisor.</t>
  </si>
  <si>
    <t>SE ELIMINA LA LINEA</t>
  </si>
  <si>
    <t>Prestacion de servicios Profesionales para desarrollar procesos de participación, Organización,fortalecimiento e instancias de las comunidades Negras, Afrocolombianas residentes en las localidades de San Cristóbal, Candelaria y/o de las que sean asignadas por el supervisor.</t>
  </si>
  <si>
    <t>CAMBIA OBJETO Y VALOR</t>
  </si>
  <si>
    <t>Prestacion de servicios Profesionales para desarrollar procesos de participación, Organización,fortalecimiento e instancias de los Pueblos Gitano residentes en las localidades de Puente Aranda y Kennedy y/o de las que sean asignadas por el supervisor.</t>
  </si>
  <si>
    <t>Prestacion de servicios profesionales, para desarrollar procesos de de participación Organización ,fortalecimiento e instancias de la comunidad Palenquera residente en Bogota.</t>
  </si>
  <si>
    <t>Prestacion de servicios Profesionales para desarrollar procesos de participación, Organización,fortalecimiento e instancias de los pueblos indigenas residentes en las localidades de Rafael Uribe Uribe, Antonio Nariño y Suba y/o de las que sean asignadas por el supervisor.</t>
  </si>
  <si>
    <t>RECURSOS DESTINADOS A LAS NECESIDADES DE LA GERENCIA DE ETNIAS</t>
  </si>
  <si>
    <t>Prestacion de servicios Profesionales para desarrollar procesos de participación, Organización,fortalecimiento e instancias de las comunidades Negras, Afrocolombianas residentes en las localidades de Barrios unidos / Teusaquillo y Puente Aranda y/o las que sean asignadas por el supervisor.</t>
  </si>
  <si>
    <t>Prestación de servicios de apoyo a la gestión, para desarrollar procesos de participación, Organización y fortalecimiento del pueblo gitano de las localidades que sean asignadas por el supervisor.</t>
  </si>
  <si>
    <t>CAMBIA OBJETO Y VALOR Y PLAZO</t>
  </si>
  <si>
    <t>Recurso para cumplir con los objetivos de la gerencia de etnias</t>
  </si>
  <si>
    <t>Prestación de servicios de apoyo a la gestión, para desarrollar y hacer seguimiento procesos de participación, Organización y fortalecimiento de la comunidad raizal de las localidades que le sean asignadas por el supervisor.</t>
  </si>
  <si>
    <t>Prestación de servicios profesionales en temas relacionados con los asuntos jurídicos de la Gerencia de Etnias.</t>
  </si>
  <si>
    <t>Prestación de servicios profesionales para acompañar las acciones de fortalecimiento de las organizaciones sociales y demás procesos operativos que se requieran en el marco del proceso de participación de las comunidades étnicas en las 20 localidades</t>
  </si>
  <si>
    <t>Prestación de servicios profesionales para el apoyo jurídico, desde la perspectiva intercultural, y el fortalecimiento en las diferentes organizaciones sociales poblacionales, para el fortalecimiento de la comunidad etnica residente en Bogota.</t>
  </si>
  <si>
    <t>CAMBIAR VALOR</t>
  </si>
  <si>
    <t>Prestar servicios profesionales para implementar las acciones que den cumplimiento a la política publica LGTBI, su seguimiento y reportes, así como para promover, acompañar y asistir los espacios de participación de sectores LGTBIQ+ del distrito capital.</t>
  </si>
  <si>
    <t>Gerencia de Mujer y Genero</t>
  </si>
  <si>
    <t>No es necesario el ítem, los recursos se redirigen a nueva necesidad</t>
  </si>
  <si>
    <t>Prestar servicios profesionales para acompañar los procesos estratégicos, enlace de reportes con planeación, consolidación de información del equipo territorial, puesta en marcha de talleres y nuevas iniciativas de la Gérencia en los enfoques de mujer, géneros y lgbti.</t>
  </si>
  <si>
    <t>Por necesidad del servicio se requiere este perfil or la experiencia y profesión, en virtud de lo cual se ajusta va eliminando ítems e incluyendo el nuevo</t>
  </si>
  <si>
    <t>Prestar servicios profesionales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</si>
  <si>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Es necesario disminuir el tiempo de contratación y reprogramar inicio de contratación. Los recursos libres se redirigen a nueva contratación</t>
  </si>
  <si>
    <t>C 318</t>
  </si>
  <si>
    <t>C 324</t>
  </si>
  <si>
    <t>C 326</t>
  </si>
  <si>
    <t>C 327</t>
  </si>
  <si>
    <t>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</si>
  <si>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C 329</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</si>
  <si>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</si>
  <si>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C 330</t>
  </si>
  <si>
    <t>C 331</t>
  </si>
  <si>
    <t>C 334</t>
  </si>
  <si>
    <t>Es necesario ajustar honorarios por perfil</t>
  </si>
  <si>
    <t>C 341</t>
  </si>
  <si>
    <t>Es necesario disminuir recursos por tener necesidad de equipo territorial</t>
  </si>
  <si>
    <t>Eliminación línea</t>
  </si>
  <si>
    <t>Prestar los servicios profesionales para implementar el modelo de fortalecimiento con organizaciones de propiedad horizontal y comunales de los distintos niveles en el marco del proyecto de inversión 8131.</t>
  </si>
  <si>
    <t>Prestar los servicios profesionales para implementar el modelo de fortalecimiento de las organizaciones comunales de primer y segundo grado en el marco del proyecto de inversión 8131.</t>
  </si>
  <si>
    <t>Prestar los servicios de apoyo a la gestión para implementar del modelo de fortalecimiento con organizaciones de propiedad horizontal y comunales de los distintos niveles en el marco del proyecto de inversión 8131.</t>
  </si>
  <si>
    <t>Prestar los servicios profesionales para implementar el modelo de fortalecimiento con organizaciones de propiedad horizontal y comunales de los distinto niveles en el marco del proyecto de inversión 8131.</t>
  </si>
  <si>
    <t>Prestar los servicios profesionales para implementar acciones requeridas para la ejecución, desarrollo el modelo de fortalecimiento de las organizaciones comunales de primer y segundo grado en el marco del proyecto de inversión 8131.</t>
  </si>
  <si>
    <t>Recursos para dar cumplimiento a los objetivos de la Subdirecciòn de asuntos comunales</t>
  </si>
  <si>
    <t>Prestar los servicios profesionales para realizar acciones para el mejoramiento a través del desarrollo de la ruta de fortalecimiento de las organizaciones comunales de primer y segundo grado en el marco del proyecto de inversión 8131.</t>
  </si>
  <si>
    <t>Prestar los servicios de apoyo a la gestión para implementar el modelo de fortalecimiento con organizaciones de propiedad horizontal y comunales de los distintos niveles en el marco del proyecto de inversión 8131.</t>
  </si>
  <si>
    <t>Prestar los servicios de apoyo a la gestión para el acompañamiento a las organizaciones de propiedad horizontal y comunales de los distintos niveles e implementar el modelo de fortalecimiento en el marco del proyecto de inversión 8131.</t>
  </si>
  <si>
    <t>Prestar los servicios profesionales para implementar el modelo de fortalecimiento con el fin de robustecer procesos internos y externos de las organizaciones comunales de primer y segundo grado en el marco del proyecto de inversión 8131.</t>
  </si>
  <si>
    <t>Prestar los servicios profesionales para realizar la socialización y pedagogía de las políticas públicas de la subdirección de asuntos comunales y acompañar los espacios de construcción que se generen en el territorio que faciliten el reporte de la información y divulgación del proyecto de inversión 8131.</t>
  </si>
  <si>
    <t>Prestar los servicios profesionales para implementar el modelo de fortalecimiento para robustecer procesos internos y externos de las organizaciones comunales de primer y segundo grado del proyecto de inversión 8131.</t>
  </si>
  <si>
    <t>Prestar los servicios profesionales para realizar la socialización y pedagogia de las políticas públicas de la subdirección de asuntos comunales y acompañar los espacios de construcción que se generen en el territorio que facilite del cumplimiento de su misionalidad</t>
  </si>
  <si>
    <t>Prestar los servicios profesionales para realizar actividades transversales y desarrollar acciones que faciliten la construcción y seguimiento de las políticas públicas en el marco del proyecto de inversión 8131.</t>
  </si>
  <si>
    <t>Prestar los servicios profesionales para realizar acciones encaminadas a las instancias de participación de propiedad horizontal en el marco del modelo de fortalecimiento del proyecto de inversión 8131.</t>
  </si>
  <si>
    <t>Prestar los servicios de apoyo a la gestion para realizar seguimiento a la Política Publica Comunal y de formulación de la Política pública de Propiedad Horizontal en el marco del proyecto de inversión 8131.</t>
  </si>
  <si>
    <t>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</si>
  <si>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Prestar los servicios profesionales para asesorar y realizar el seguimiento a los proyectos estratégicos de la subdirección de asuntos comunales en el marco del proyecto de inversión 8131.</t>
  </si>
  <si>
    <t>Prestar los servicios profesionales a para realizar la jornada electroral de los consejos locales de Propiedad horizontalen el marco del proyecto de inversión 8131.</t>
  </si>
  <si>
    <t>Prestar los servicios de apoyo a la gestión para desarrollar, acompañar y realizar el proceso electoral de los consejos locales de Propiedad horizontal en el marco del proyecto de inversión 8131.</t>
  </si>
  <si>
    <t>Prestar los servicios profesionales para realizar la jornada electroral de los consejos locales de Propiedad horizontalen el marco del proyecto de inversión 8131.</t>
  </si>
  <si>
    <t>Prestar los servicios de apoyo a la gestión para desarrollar y acompañar el proceso electoral de los consejos locales de Propiedad horizontal en el marco del proyecto de inversión 8131.</t>
  </si>
  <si>
    <t>Prestar los servicios de apoyo a la gestion para acompañar la jornada electroral de los consejos locales de Propiedad horizontalen el marco del proyecto de inversión 8131.</t>
  </si>
  <si>
    <t>Prestar los servicios de apoyo a la gestion para realizar la jornada electroral de los consejos locales de Propiedad horizontalen el marco del proyecto de inversión 8131.</t>
  </si>
  <si>
    <t>Eliminar Linea</t>
  </si>
  <si>
    <t>Se solicita Eliminar las lineas para Nuevas necesidades de contratación de la Subdirección de asuntos comunales</t>
  </si>
  <si>
    <t>Se solicita Eliminar as lineas para Nuevas necesidades de contratación de la Subdirección de asuntos comunales</t>
  </si>
  <si>
    <t>Prestar los servicios para asistir en las actividades estrategicas de la Subdireccion de Promocion de la Participacion.</t>
  </si>
  <si>
    <t>Prestar los servicios de apoyo a la gestión para asistir en las actividades estrategicas de la Subdireccion de Promocion de la Participacion.</t>
  </si>
  <si>
    <t>SE MODIFICA PLAZO Y VALOR TOTAL</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</si>
  <si>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</si>
  <si>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t>
  </si>
  <si>
    <t>SE MODIFCA DESCRIPCION</t>
  </si>
  <si>
    <t>Prestar los servicios profesionales de manera temporal para acompañar y orientar a las alcaldias Locales y entidades del distrito sobre la estrategia de Gobierno abierto y planeacion participativa.</t>
  </si>
  <si>
    <t>Prestar los servicios profesionales para acompañar y orientar a las alcaldias Locales y entidades del distrito sobre la estrategia de Gobierno abierto y planeacion participativa.</t>
  </si>
  <si>
    <t>SE MODIDICA DESCRIPCION, VALOR MENSUAL, PLAZO, VALOR TOTAL</t>
  </si>
  <si>
    <t>Prestar los servicios de apoyo a la gestion para acompañar las actividades y acciones derivadas de la estrategia "impactando" a cargo de la Subdireccion de Promocion de la Participacion.</t>
  </si>
  <si>
    <t>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</si>
  <si>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Prestar los servicios de apoyo a la gestion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</si>
  <si>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Subdireccion de Promocion de la Participacion del IDPAC</t>
  </si>
  <si>
    <t>SE MODIFICA DESCRIPCION, PLAZO, VALOR MENSUAL, VALOR TOTAL</t>
  </si>
  <si>
    <t>Prestar los servicios de apoyo a la gestion realizando gestion territorial y atendiendo los procesos de pactos, que se adelanten desde la Subdireccion de Promocion de la Participacion</t>
  </si>
  <si>
    <t>Prestar los servicios profesionales para articular y gestionar los procesos y procedimientos propios que 
 tiene a su cargo la Subdireccion de Promocion de la Participacion</t>
  </si>
  <si>
    <t>Prestar los servicios de apoyo a la gestion en los procesos de pactos con participacion ciudadana, 
 organizaciones y entidades del Distrito Capital.</t>
  </si>
  <si>
    <t>Prestar los servicios profesionales para realizar y gestionar la concertacion de los pactos territoriales 
 que son de competencia de la Subdireccion de Promocion de la Participacion en 
 las diferentes localidades del Distrito Capital.</t>
  </si>
  <si>
    <t>Prestar los servicios de apoyo a la gestion de manera temporal para realizar seguimiento a los temas administrativos 
 encaminados al fortalecimiento y promocion de la participacion ciudadana que son 
 de competencia de la Subdireccion de Promocion de la Participacion</t>
  </si>
  <si>
    <t>Prestar los servicios profesionales para realizar seguimiento a los temas administrativos encaminados al fortalecimiento y promocion de la participacion ciudadana que son de competencia de la Subdireccion de Promocion de la Participacion</t>
  </si>
  <si>
    <t>Prestar los servicios profesionales de manera temporal para realizar seguimiento a la Politica Publica de Participacion 
 incidente y acompañar la estrategia de Gobierno abierto y planeacion 
 participativa</t>
  </si>
  <si>
    <t>Prestar los servicios profesionales para realizar seguimiento a la Politica Publica de Participacion 
 incidente y acompañar la estrategia de Gobierno abierto y planeacion 
 participativa</t>
  </si>
  <si>
    <t>Prestar los servicios profesionales para realizar gestion territorial, ejecutando los procesos de pactos 
 con participacion, que se adelanten desde la Subdireccion de Promocion de la 
 Participacion.</t>
  </si>
  <si>
    <t>SE MODIFICA PLAZO, VALOR MENSUAL, VALOR TOTAL</t>
  </si>
  <si>
    <t>Prestar los servicios profesionales de para articular las acciones de los proyectos estrategicos que esten 
 encaminados al cumplimiento de los procesos misionales que lidera la 
 Subdireccion de Promocion de la Participacion</t>
  </si>
  <si>
    <t>Prestación de servicios profesionales para apoyar en la organización y gestion de las acciones y proyectos estratégicos de la Subdirección de Promoción de la Participación,</t>
  </si>
  <si>
    <t>Prestar servicios para articular las acciones de los proyectos estrategicos que esten encaminados al cumplimiento de los procesos misionales que lidera la 
 Subdireccion de Promocion de la Participacion</t>
  </si>
  <si>
    <t>SE MODIFICA VALOR TOTAL</t>
  </si>
  <si>
    <t>Prestar los servicios profesionales para acompañar y gestionar la ejecucion de los proyectos 
 estrategicos que lidera la Subdireccion de Promocion de la Participacion</t>
  </si>
  <si>
    <t>Prestar servicios profesionales en materia jurídica para los proyectos estratégicos de la Subdirección de Promoción de la Participación, garantizando el cumplimiento de la normativa vigente.</t>
  </si>
  <si>
    <t>Prestar los servicios de apoyo a la gestion para adelantar labores administrativas requeridas por la 
 Subdireccion de Promocion de la Participacion</t>
  </si>
  <si>
    <t>Prestar los servicios de apoyo a la gestión en los procesos administrativos de la Subdirección de Promoción de la Participación, en materia de participación incidente.</t>
  </si>
  <si>
    <t>Prestar los servicios profesionales para realizar gestion territorial de la estrategia "impactando" que se 
 adelanten desde la Subdireccion de Promocion de la Participacion.</t>
  </si>
  <si>
    <t>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t>
  </si>
  <si>
    <t>SE MODIFICA DESCRIPCION, PLAZO, VALOR TOTAL</t>
  </si>
  <si>
    <t>Prestar los servicios profesionales para realizar la divulgacion de las actividades misionales y derivadas de los proyectos misionales de la Subdireccion de Promocion de la Participacion.</t>
  </si>
  <si>
    <t>SE MODIFICA VALOR MENSUAL, PLAZO, VALOR TOTAL</t>
  </si>
  <si>
    <t>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</si>
  <si>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SE REALIZA LA MODIFICACIÓN DELVALOR MENSUAL ESTIMADO,VALOR TOTAL ESTIMADO Y FECHA ESTIMADA DE INICIO DEL PROCESO DE SELECCIÓN.</t>
  </si>
  <si>
    <t>Prestar los servicios Profesionales para dar acompañamiento, apoyo tecnico y validacion al equipo de la Gerencia de Proyectos para el despliegue en territorio en el desarrollo de la metodologia obras Con Saldo Pedagogico del IDPAC.</t>
  </si>
  <si>
    <t>Prestar los servicios de apoyo a la gestion para realizar la generación de procesos de movilizacion social en el territorio y logistica que se requieran en desarrollo de la metodologia obras con saldo Pedagogico de la gerencia de Proyectos del IDPAC.</t>
  </si>
  <si>
    <t>Prestar los servicios Profesionales para dar acompañamiento en el componente tecnico para el despliegue en territorio en el desarrollo en todas las etapas de la OSP enmarcadas en la metodologia obras Con Saldo Pedagogico implementada por la Gerencia de Proyectos del IDPAC</t>
  </si>
  <si>
    <t>Prestar los servicios profesionales para efectuar el cubrimiento periodístico y revisión editorial de los contenidos sobre las actividades del Instituto considerando la definición de los objetivos, iniciativas, el público a llegar y demás aspectos que se indiquen a partir del Plan Estratégico de Comunicaciones.</t>
  </si>
  <si>
    <t>ELIMINACIÓN LINEA</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</si>
  <si>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</si>
  <si>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t>
  </si>
  <si>
    <t>Se modifica descripción, valor mensual estimado, valor total estimado, fecha estimada de inicio</t>
  </si>
  <si>
    <t>Prestar los servicios profesionales de apoyo a la gestión para estructurar el diseño y diagramación de documentos, publicaciones técnicas, así como la producción y generación de piezas gráficas animadas, en el marco del plan estratégico de comunicaciones de la entidad.</t>
  </si>
  <si>
    <t>Se modifica valor total estimado, duración de contrato y fecha estimada de inicio</t>
  </si>
  <si>
    <t>Profesional para efectuar cubrimiento periodistico del Instituto consiederando la definiciión de los objetivos, iniciativas, el público a llegar y emás aspectos que se indiquen a partir del Plan Estratégico de Comunicaciones</t>
  </si>
  <si>
    <t>Se modifica el valor estimado mensual y el valor total estimado</t>
  </si>
  <si>
    <t>Prestar los servicios de apoyo a la gestión para la planeación y publicación estratégica de los contenidos en la redes sociales y lo que se requiera en virtud del cubrimiento periodistica que realiza la Oficina Asesora de Comunicaciones</t>
  </si>
  <si>
    <t>O232020200883990_Otros servicios de la administración pública n.c.p.</t>
  </si>
  <si>
    <t>Se modifica POSPRE (Posición presupuestal)</t>
  </si>
  <si>
    <t>Prestar los servicios profesionales para la administración y edición de los contenidos de las paginas web</t>
  </si>
  <si>
    <t>Se modifica fecha estimada de inicio, duración de contrato y valor total estimado</t>
  </si>
  <si>
    <t>Tipo de solicitud 
 (*) En la primera línea se debe registrar la Información Actual del PAA</t>
  </si>
  <si>
    <t>Código Contractual
 (Interno)</t>
  </si>
  <si>
    <t>Código UNSPSC</t>
  </si>
  <si>
    <t>Descripción 
 (Descripción general del bien o servicio a contratar)</t>
  </si>
  <si>
    <t>Modalidad de selección</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</si>
  <si>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</si>
  <si>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Licitación Pública</t>
  </si>
  <si>
    <t>Adición y prórroga No. 2 al contrato No. 226 de 2024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</si>
  <si>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Se modifica el objeto y el valor estimado, de acuerdo con las necesidades actuales de la contratación</t>
  </si>
  <si>
    <t>Se hace necesario crear la línea de acuerdo con las nuevas necesidades de la contratación del servicio</t>
  </si>
  <si>
    <t>Contratar el Mantenimiento y renovación licenciamiento WiFi</t>
  </si>
  <si>
    <t>43222600;43222610</t>
  </si>
  <si>
    <t>Contratar el mantenimiento, soporte y renovación de Smartnet, Switches Cisco y WiFi propiedad del IDPAC</t>
  </si>
  <si>
    <t>Se hace necesario unificar las líneas A16 y A19 (comité 2) de acuerdo a las nuevas necesidades de la contratación del servicio.</t>
  </si>
  <si>
    <t>Contratar el Mantenimiento, Soporte y Renovación de Smartnet, Switches Cisco</t>
  </si>
  <si>
    <t>15101506
 15101505</t>
  </si>
  <si>
    <t>Compra de combustible para el adecuado funcionamiento del parque automotor propiedad del Instituto Distrital de la Participación y Acción Comunal.</t>
  </si>
  <si>
    <t>Se hace necesario ajustar la línea de acuerdo a las necesidades actuales de la contratación del servicio.</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</si>
  <si>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</si>
  <si>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</si>
  <si>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ACUERDO MARCO-SELECCIÓN ABREVIADA</t>
  </si>
  <si>
    <t>Se disminuye el valor estimado de acuerdo con las proyecciones de la nueva contratación del servicio.</t>
  </si>
  <si>
    <t>Publicación de avisos de conformidad al artículo 212 del Código Sustantivo del Trabajo</t>
  </si>
  <si>
    <t>Se hace necesario crear la línea para cumplir con una obligación de tipo normativo por fallecimiento de un empleado público del Instituto.</t>
  </si>
  <si>
    <t>02120201003023262002 carteles y avisos</t>
  </si>
  <si>
    <t>Adición No. 2 y prórroga de la orden de compra No. 117303 cuyo objeto es: “Compra de combustible para el adecuado funcionamiento del parque automotor propiedad del Instituto Distrital de la Participación y Acción Comunal.”</t>
  </si>
  <si>
    <t>Se hace necesario ajustar la línea de acuerdo a las nuevas necesidades del servicio</t>
  </si>
  <si>
    <t>Prestar los servicios profesionales para realizar el apoyo y soporte integral en materia tributaria y contable que requiera la entidad.</t>
  </si>
  <si>
    <t>Prestar los servicios profesionales para realizar el seguimiento y control de los procedimientos de Bienes, Servicios e Infraestructura del Instituto.</t>
  </si>
  <si>
    <t>Se ajusta la línea de conformidad con las nuevas necesidades del Instituto</t>
  </si>
  <si>
    <t>Para servicios profesionales, técnicos y empresariales n.c.p.</t>
  </si>
  <si>
    <t>14111500, 14111600,14111800,42131602, 42132205, 42291613, 43201800, 43202000, 44101600, 44103103, 44103105, 44111515, 44111800, 44121500, 44121600, 44121700, 44121800, 44121900, 44121905, 44122011, 44122100, 44122101</t>
  </si>
  <si>
    <t>Contratar el suministro de elementos de papelería, útiles de escritorio, tóner y cartuchos requeridos por el Instituto Distrital de la Participación y Acción Comunal.</t>
  </si>
  <si>
    <t>De acuerdo a las proyecciones del consumo, se hace necesario ajustar el valor estimado.</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</si>
  <si>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</si>
  <si>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Adición y prórroga al Contrato Interadministrativo No. 297 de 2024, cuyo objeto consiste en "Contratar la prestación de los servicios de envío de correspondencia y mensajería motorizada tiempo completo, según las especificaciones técnicas definidas por el Instituto Distrital de la Participación y Acción Comunal"</t>
  </si>
  <si>
    <t>Se hace necesaria la modificación de la presente línea con el fin de contar con el servicio correspondiente mientras se adelanta el proceso nuevo para la contratación de la respectiva vigencia.</t>
  </si>
  <si>
    <t>ACINPRO autoriza y faculta a la emisora online para utilizar efectivamente o tener la posibilidad de realizar la ejecución o comunicación pública de los fonogramas e interpretaciones artísticas o ejecuciones pertenecientes únicamente a sus afiliados.</t>
  </si>
  <si>
    <t>Se elimina la línea teniendo en cuenta que este gasto será asumido por el proyecto de inversión 8146</t>
  </si>
  <si>
    <t>Se modifica el objeto, el valor estimado y en general la línea, de acuerdo con las necesidades actuales de la contratación del servicio.</t>
  </si>
  <si>
    <t>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</si>
  <si>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Derechos de uso de otros productos de propiedad intelectual</t>
  </si>
  <si>
    <t>nuevo saldo del rubro</t>
  </si>
  <si>
    <t>Yuly Marcela Barajas Aguilera
 Directora general encargada</t>
  </si>
  <si>
    <t>TIPO DE SOLICITUD
(*) En la primera línea se debe registrar la Información Actual del PAA</t>
  </si>
  <si>
    <t>Total 8025</t>
  </si>
  <si>
    <t>Total 8066</t>
  </si>
  <si>
    <t>Total 8080</t>
  </si>
  <si>
    <t>Total 8131</t>
  </si>
  <si>
    <t>Total 8146</t>
  </si>
  <si>
    <t>Total 8238</t>
  </si>
  <si>
    <t>DESCRIPCIÓN 
(Descripción general del bien o servicio a contratar)</t>
  </si>
  <si>
    <t xml:space="preserve">VALOR TOTAL ESTIMADO </t>
  </si>
  <si>
    <t>AÑO</t>
  </si>
  <si>
    <t>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</si>
  <si>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 xml:space="preserve">ADICIÓN </t>
  </si>
  <si>
    <t>Formar, 120000, Ciudadanos, en sus capacidades democráticas para incidir en la construcción de una cultura democrática, ciudadana y de paz</t>
  </si>
  <si>
    <t>Ejecutar, 400, Obra(s), con saldo pdeagógico</t>
  </si>
  <si>
    <t>Total general</t>
  </si>
  <si>
    <t>(Todas)</t>
  </si>
  <si>
    <t>Adquisición, instalación y puesta en funcionamiento de escanner e Impresora de elementos de identificación para los representantes de las organizaciones sociales, comunales y de propiedad horizontal del distrito Capital como parte de la autodeterminación y caracterización establecida en el modelo de fortalecimiento de la normatividad interna de la entidad en el marco del proyecto de inversión 8131</t>
  </si>
  <si>
    <t>80141600
80141900
80111600
81141600
30111900
72103300
72102900</t>
  </si>
  <si>
    <t>CCE-02 Licitación Pública</t>
  </si>
  <si>
    <t>Contratar los servicios de instalación, configuración y funcionamiento de la conexión a internet, a través del servicio Banda Ancha para las sedes comunales de los organismos de primer y segundo grado en el distrito capital, como un mecanismo para el fortalecimiento de sus capacidades de interacción y propiciar las dinámicas democráticas y de participación comunitaria</t>
  </si>
  <si>
    <t xml:space="preserve">Pago factura pasivo Exigible EMPRESA DE TELECOMUNICACIONES DE BOGOTÁ S.A. E.S.P. - ETB S.A. </t>
  </si>
  <si>
    <t>Prestar los servicios de apoyo a la gestión para el acompañamiento a los medios comunitarios y alternativos, en la implementación del modelo de fortalecimiento</t>
  </si>
  <si>
    <t>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t>
  </si>
  <si>
    <t>Prestar los servicios de apoyo a la gestión, para desarrollar los procesos de fortaleciiento de las comunidades etnicas de las localidades que le sean asignadas por el supervisor</t>
  </si>
  <si>
    <t>C707</t>
  </si>
  <si>
    <t>C708</t>
  </si>
  <si>
    <t>2024110010212</t>
  </si>
  <si>
    <t>Prestar servicios de apoyo a la gestión para llevar a cabo actividades de formación de la Gerencia de Escuela de la Participación</t>
  </si>
  <si>
    <t>Prestar los servicios profesionales para la ejecución de actividades de formación en el marco de la Gerencia Escuela de la Participación</t>
  </si>
  <si>
    <t>Prestar servicios de apoyo a la gestión para desarrollar procesos de formación en diversas modalidades, alineados con los objetivos y funciones de la Gerencia de la Escuela de Participación</t>
  </si>
  <si>
    <t>Prestar los servicios de apoyo a la gestión para acompañar y llevar a cabo las actividades de formacion que adelanta la Gerencia de Escuela de Participación.</t>
  </si>
  <si>
    <t>C709</t>
  </si>
  <si>
    <t>Prestar los servicios profesionales para producir una línea de publicidad y elementos gráficos de la Gerencia Escuela de la Particiapción</t>
  </si>
  <si>
    <t>Prestar los servicios profesionales para el desarrollo de actividades pedagógicas en torno al Observatorio y la Gerencia Escuela</t>
  </si>
  <si>
    <t>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</si>
  <si>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C712</t>
  </si>
  <si>
    <t>Prestación de servicios profesionales para diseñar, producir y difundir contenidos audiovisuales que permitan divulgar las actividades misionales y los proyectos estratégicos de la Subdirección de Promoción de la Participación</t>
  </si>
  <si>
    <t>Prestar los servicios profesionales para estructurar el diseño y diagramación de documentos, publicaciones técnicas, producción y generación de piezas gráficas de acuerdo a las necesidades de la Oficina Asesora de Comunicaciones del IDPAC</t>
  </si>
  <si>
    <t xml:space="preserve">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t>
  </si>
  <si>
    <t xml:space="preserve">Abril </t>
  </si>
  <si>
    <t>Prestacion de servicios profesionales para asistir el componente tecnico en el desrrollo en territorio de las convocatorias Obras con saldo pedagogico lideradas por la Gerencia de Proyectos del IDPAC</t>
  </si>
  <si>
    <t>Prestar los servicios de apoyo a la gestion para realizar el desarrollo, ejecucion desplegando acciones en las diferentes etapas que se realizan en la metodologia obras Con Saldo pedagogico de la Gerencia de proyectos del IDPAC.</t>
  </si>
  <si>
    <t>Prestar los servicios de apoyo a la gestion para realizar el acompañamiento, ejecucion en el despliegue de actividades en cada una de las etapas de las convocatorias de obras Con Saldo pedagogico de la Gerencia de proyectos del IDPAC.</t>
  </si>
  <si>
    <t>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t>
  </si>
  <si>
    <t>Prestar los servicios profesionales para garantizar la administración de la infraestructura tecnológica en conectividad y sus componentes LAN Y WLAN de hardware y nivel físico en el Proceso de gestión de tecnologías de la información Instituto Distrital de la Participación y Acción Comunal (IDPAC).</t>
  </si>
  <si>
    <t>Prestar los servicios profesionales para asesorar los organismos comunales y realizar informes periódicos de la implementación de las políticas públicas de la subdirección de asuntos comunales y acompañar los espacios de construcción que se generen en el territorio que faciliten el reporte de la información y divulgación del proyecto de inversión 8131.</t>
  </si>
  <si>
    <t>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poblaciónes.</t>
  </si>
  <si>
    <t>C711</t>
  </si>
  <si>
    <t>Prestar servicios para la planeación y realización de la Gala Premios Benkos Biohó 2025 contemplada en el Acuerdo Distrital 175 de 2005, en el marco de los productos de Política pública - Conpes 39 contemplada en el artículo 202 del Plan Distrital de Desarrollo 2024-2027.</t>
  </si>
  <si>
    <t>C713</t>
  </si>
  <si>
    <t>2024110010238</t>
  </si>
  <si>
    <t>C714</t>
  </si>
  <si>
    <t>81141601;90100000;80141607</t>
  </si>
  <si>
    <t>Apoyo Logistico y operativo en cumplimiento de las acciones afirmativas y política pública, que requieren despliegue en territorio en el marco de fechas, eventos y conmemoraciones emblemáticas para el sector LGBTI</t>
  </si>
  <si>
    <t xml:space="preserve">CCE-10 Minima Cuantia </t>
  </si>
  <si>
    <t xml:space="preserve">Servicios de apoyo a la gestión para el fortalecimiento del Sistema Distrital de Participación en el marco de la Jornada Única Electoral, con el fin de promover la participación ciudadana, la transparencia y el fortalecimiento de la democracia en Bogotá. </t>
  </si>
  <si>
    <t>Prestacion de servicios profesionales para acompañar el componente tecnico de las OSP en territorio en las diferentes etapas de las convocatorias lideradas por la Gerencia de Proyectos del IDPAC</t>
  </si>
  <si>
    <t>C715</t>
  </si>
  <si>
    <t>C716</t>
  </si>
  <si>
    <t>C717</t>
  </si>
  <si>
    <t>Prestacion de servicios profesionales para acompañar el componente tecnico que acompaña las obras con saldo pedagogico en territorio en las diferentes etapas de las convocatorias lideradas por la Gerencia de Proyectos del IDPAC</t>
  </si>
  <si>
    <t>5 mese y 15 dias</t>
  </si>
  <si>
    <t>Prestar servicios profesionales para acompañar, proyectar y dinamizar la participacion activa con las organizaciones sociales, comunales y comunitarias desde el componente social dentro de la metodologia obras Con Saldo Pedagogico de la Gerencia de Proyectos del iDPaC.</t>
  </si>
  <si>
    <t>Prestar los servicios de apoyo a la gestion para acompañar los procesos de movilizacion social en el territorio y logistica que se requieran en desarrollo de las metodologias de obras con saldo Pedagogico de la gerencia de Proyectos del IDPAC.</t>
  </si>
  <si>
    <t>C465-1</t>
  </si>
  <si>
    <t>ADICION Y PRORROGA AL CONTRATO 041-2025 Prestación de servicios profesionales para asesorar las actividades en materia presupuestal y financiera de los incentivos para promover la participación incidente.</t>
  </si>
  <si>
    <t>C466-1</t>
  </si>
  <si>
    <t>ADICION Y PRORROGA AL CONTRATO 026-2025 Prestar los servicios profesionales de para asesorar las actividades en materia presupuestal y financiera de los incentivos para promover la participación incidente</t>
  </si>
  <si>
    <t>C467-1</t>
  </si>
  <si>
    <t>ADICION Y PRORROGA AL CONTRATO 209-2025 restar los servicios de apoyo a la gestion para la implementacion de los proyectos estrategicos en materia de participacion incidente.</t>
  </si>
  <si>
    <t>C469-1</t>
  </si>
  <si>
    <t>C487-1</t>
  </si>
  <si>
    <t>ADICION Y PRORROGA AL CONTRATO 060-2025 Prestar los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informacion y divulgación de las metas de la Subdirección dePromoción de la Participación del IDPAC</t>
  </si>
  <si>
    <t>C497-1</t>
  </si>
  <si>
    <t>ADICION Y PRORROGA AL CONTRATO 050-2025 Prestar los servicios profesionales para adelantar y realizar el acompañamiento y seguimiento a las actividades relacionadas con los procesos y procedimientos de los proyectos estratégicos de la Subdirección de Promoción de la Participación.</t>
  </si>
  <si>
    <t>C504-1</t>
  </si>
  <si>
    <t>C505-1</t>
  </si>
  <si>
    <t>C526-1</t>
  </si>
  <si>
    <t>ADICION Y PRORROGA AL CONTRATO 027-2025 Prestar los servicios profesionales en los procesos de articulacion interinstitucional en materia de promocion de la participacion ciudadana que gestionen en el marco del proyecto estrategico impactando</t>
  </si>
  <si>
    <t>Prestación de servicios profesionales para orientar estratégicamente al equipo de la estrategia 'Impactando', realizando seguimiento a las dinámicas territoriales y promoviendo la articulación institucional y comunitaria, tanto interna como externamente.</t>
  </si>
  <si>
    <t>Prestación de servicios profesionales para apoyar en la organización y gestion de las acciones y proyectos estratégicos de la Subdirección de Promoción de la Participación</t>
  </si>
  <si>
    <t>Prestar los servicios profesionales para apoyar la divulgación de las actividades relacionadas con los proyectos misionales de la Subdirección de Promoción de la Participación.</t>
  </si>
  <si>
    <t>Prestar los servicios profesionales para orientar jurídicamente y apoyar la ejecución y desarrollo de las actividades vinculadas a los proyectos estratégicos derivados de la estrategia 'Impactando', liderada por la Subdirección de Promoción de la Participación.</t>
  </si>
  <si>
    <t>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t>
  </si>
  <si>
    <t xml:space="preserve"> Prestacion de servicios de apoyo a la gestión para acompañar las actividades de planeación, reportes y demás acciones relacionadas con la entrega de incentivos.</t>
  </si>
  <si>
    <t>Secretaría General Teléfono 2417900 Ext 2100 2101</t>
  </si>
  <si>
    <t>'1-100-F001-VA-Recursos distrito</t>
  </si>
  <si>
    <t>Prestar los servicios profesionales para acompañar las actividades estratégicas del Servicio a la Ciudadanía y del proceso de Gestión del Talento Humano del Instituto.</t>
  </si>
  <si>
    <t>A102</t>
  </si>
  <si>
    <t>Prestar los servicios profesionales para tramitar los asuntos administrativos del Proceso de Gestión del Talento Humano especialmente los relacionados con la Salud y Seguridad en el Trabajo SG-SST del IDPAC.</t>
  </si>
  <si>
    <t>A101</t>
  </si>
  <si>
    <t>A100</t>
  </si>
  <si>
    <t xml:space="preserve">Mínima Cuantía </t>
  </si>
  <si>
    <t>Contratar el suministro  de repuestos para el mantenimiento correctivo de computadores de escritorio, portátiles y elementos de TI</t>
  </si>
  <si>
    <t>43211500
 43211600
 43211700</t>
  </si>
  <si>
    <t>A99</t>
  </si>
  <si>
    <t>Licitación  Pública</t>
  </si>
  <si>
    <t>Pago por contribución semaforización -  vehículos del IDPAC</t>
  </si>
  <si>
    <t>SELEC. ABREV.  MARCO DE PRECIOS</t>
  </si>
  <si>
    <t xml:space="preserve">Prestar los servicios de apoyo a la gestión para desarrollar las actividades administrativas y operativas en cumplimiento de los procedimientos de la Tesorería del Instituto. </t>
  </si>
  <si>
    <t xml:space="preserve">Secretaría General  </t>
  </si>
  <si>
    <t>Prestar los servicios de apoyo a la gestión para efectuar las actividades de gestión documental, control y cierre de los expedientes contractuales y demás actividades operativas del proceso de Gestión Contractual del IDPAC</t>
  </si>
  <si>
    <t xml:space="preserve">Secretaría General </t>
  </si>
  <si>
    <t xml:space="preserve">O21202020080383113 – Servicios de consultoría en administración del recurso humano </t>
  </si>
  <si>
    <t xml:space="preserve">Concursos públicos (convocatoria DISTRITO) </t>
  </si>
  <si>
    <t>Renovación, soporte  y licenciamiento del sistema Backup y recuperación y el sistema  Vmware.</t>
  </si>
  <si>
    <t>Selección Abreviada
Acuerdo Marco</t>
  </si>
  <si>
    <t>Renovación de  servicios de NUBE para el servicio de portales,  procesamiento y almacenamiento en los sistemas del Instituto Distrital de la Participación y Acción Comunal.</t>
  </si>
  <si>
    <t>O21202020080484290  Otros servicios de telecomunicaciones vía Internet</t>
  </si>
  <si>
    <t>Renovar el soporte tecnico para el protocolo IPV6,  asignado al Instituto Distrital de la Participación y Acción Comunal – IDPAC</t>
  </si>
  <si>
    <t>Contratar la prestación de servicios de canales de comunicación, datos,  internet y telefonía IP para el Instituto Distrital de la Participación y Acción Comunal"</t>
  </si>
  <si>
    <t xml:space="preserve">Contratación Directa
</t>
  </si>
  <si>
    <t xml:space="preserve">Internet  para los funcionarios teletrabajo </t>
  </si>
  <si>
    <t>O21202020080484120      Servicios de telefonía fija (acceso)</t>
  </si>
  <si>
    <t xml:space="preserve">Contratación Directa </t>
  </si>
  <si>
    <t xml:space="preserve">Pago del servicio de telefonia movil </t>
  </si>
  <si>
    <t xml:space="preserve">Minima cuantia </t>
  </si>
  <si>
    <t>Contratación Directa
Contrato Interadministrativo</t>
  </si>
  <si>
    <t>O2120202007010671640    Servicios de administración de fondos de pensiones</t>
  </si>
  <si>
    <t>O212020200701030371332  Servicios de seguros sociales de riesgos laborales</t>
  </si>
  <si>
    <t>77111508 </t>
  </si>
  <si>
    <t>Renovar el licenciamiento de las licencias Antivirus  del Instituto</t>
  </si>
  <si>
    <t>O2120201004024299991-Artículos n.c.p. de ferretería y
cerrajería</t>
  </si>
  <si>
    <t xml:space="preserve">Contratar el mantenimiento de las Impresoras, el escáner y el  plotter Con que cuenta el Instituto Distrital de la participacion y accion Comunal </t>
  </si>
  <si>
    <t>15101506
15101505</t>
  </si>
  <si>
    <t>Adición al contrato número 921 de 2024 cuyo objeto es Contratar el suministro de repuestos para el mantenimiento correctivo de computadores de escritorio, portátiles y elementos de TI.</t>
  </si>
  <si>
    <t>O21202020090494231      Servicios generales de recolección de desechos res</t>
  </si>
  <si>
    <t xml:space="preserve">Servicios generales de recolección de desechos </t>
  </si>
  <si>
    <t>O21202020090494110      Servicios de alcantarillado y tratamiento de aguas</t>
  </si>
  <si>
    <t xml:space="preserve"> Servicios de alcantarillado y tratamiento de aguas</t>
  </si>
  <si>
    <t>Compra de elementos de protección personal de apoyo a la gestión   el Sistema de Gestión de Seguridad y Salud en el Trabajo – SGSST, del Instituto Distrital de la Participación y Acción Comunal – IDPAC</t>
  </si>
  <si>
    <t>O2120201003083899998-Artículos n.c.p. para escritorio y
oficina</t>
  </si>
  <si>
    <t xml:space="preserve">Contratar el Mantenimiento, equipos activos de red </t>
  </si>
  <si>
    <t>O21202020080686330      Servicios de distribución de agua por tubería (a c</t>
  </si>
  <si>
    <t xml:space="preserve">Servicios de distribución de agua por tubería </t>
  </si>
  <si>
    <t>O21202020080686312      Servicios de distribución de electricidad (a comis</t>
  </si>
  <si>
    <t xml:space="preserve">Servicios de distribución de electricidad </t>
  </si>
  <si>
    <t xml:space="preserve">Dirección General </t>
  </si>
  <si>
    <t>Tiene modificación?</t>
  </si>
  <si>
    <t>C718</t>
  </si>
  <si>
    <t>C719</t>
  </si>
  <si>
    <t>C720</t>
  </si>
  <si>
    <t>C721</t>
  </si>
  <si>
    <t>C722</t>
  </si>
  <si>
    <t>C723</t>
  </si>
  <si>
    <t>C724</t>
  </si>
  <si>
    <t>C725</t>
  </si>
  <si>
    <t>C726</t>
  </si>
  <si>
    <t>C727</t>
  </si>
  <si>
    <t>C728</t>
  </si>
  <si>
    <t>C729</t>
  </si>
  <si>
    <t>C730</t>
  </si>
  <si>
    <t>C731</t>
  </si>
  <si>
    <t>C732</t>
  </si>
  <si>
    <t>C733</t>
  </si>
  <si>
    <t>C734</t>
  </si>
  <si>
    <t>C735</t>
  </si>
  <si>
    <t>C736</t>
  </si>
  <si>
    <t>C737</t>
  </si>
  <si>
    <t>C738</t>
  </si>
  <si>
    <t>C739</t>
  </si>
  <si>
    <t>C740</t>
  </si>
  <si>
    <t>C741</t>
  </si>
  <si>
    <t>C742</t>
  </si>
  <si>
    <t>C743</t>
  </si>
  <si>
    <t>C744</t>
  </si>
  <si>
    <t>C745</t>
  </si>
  <si>
    <t>C746</t>
  </si>
  <si>
    <t>C747</t>
  </si>
  <si>
    <t>C748</t>
  </si>
  <si>
    <t>C749</t>
  </si>
  <si>
    <t>C750</t>
  </si>
  <si>
    <t>C751</t>
  </si>
  <si>
    <t>C752</t>
  </si>
  <si>
    <t>C753</t>
  </si>
  <si>
    <t>C754</t>
  </si>
  <si>
    <t>C755</t>
  </si>
  <si>
    <t>C756</t>
  </si>
  <si>
    <t>C757</t>
  </si>
  <si>
    <t>C758</t>
  </si>
  <si>
    <t>C759</t>
  </si>
  <si>
    <t>C760</t>
  </si>
  <si>
    <t>C761</t>
  </si>
  <si>
    <t>C762</t>
  </si>
  <si>
    <t>C763</t>
  </si>
  <si>
    <t>C764</t>
  </si>
  <si>
    <t>C765</t>
  </si>
  <si>
    <t>C766</t>
  </si>
  <si>
    <t>C767</t>
  </si>
  <si>
    <t>C768</t>
  </si>
  <si>
    <t>C769</t>
  </si>
  <si>
    <t>C770</t>
  </si>
  <si>
    <t>C771</t>
  </si>
  <si>
    <t>C772</t>
  </si>
  <si>
    <t>C773</t>
  </si>
  <si>
    <t>C774</t>
  </si>
  <si>
    <t>C775</t>
  </si>
  <si>
    <t>C776</t>
  </si>
  <si>
    <t>C777</t>
  </si>
  <si>
    <t>C778</t>
  </si>
  <si>
    <t>C779</t>
  </si>
  <si>
    <t>C780</t>
  </si>
  <si>
    <t>C781</t>
  </si>
  <si>
    <t>C782</t>
  </si>
  <si>
    <t>C783</t>
  </si>
  <si>
    <t>C784</t>
  </si>
  <si>
    <t>C785</t>
  </si>
  <si>
    <t>C786</t>
  </si>
  <si>
    <t>C787</t>
  </si>
  <si>
    <t>C788</t>
  </si>
  <si>
    <t>C789</t>
  </si>
  <si>
    <t>C790</t>
  </si>
  <si>
    <t>C791</t>
  </si>
  <si>
    <t>C792</t>
  </si>
  <si>
    <t>C793</t>
  </si>
  <si>
    <t>C794</t>
  </si>
  <si>
    <t>C795</t>
  </si>
  <si>
    <t>C796</t>
  </si>
  <si>
    <t>C797</t>
  </si>
  <si>
    <t>C798</t>
  </si>
  <si>
    <t>C799</t>
  </si>
  <si>
    <t>C800</t>
  </si>
  <si>
    <t>C801</t>
  </si>
  <si>
    <t>C802</t>
  </si>
  <si>
    <t>C803</t>
  </si>
  <si>
    <t>C804</t>
  </si>
  <si>
    <t>C805</t>
  </si>
  <si>
    <t>C806</t>
  </si>
  <si>
    <t>C807</t>
  </si>
  <si>
    <t>C808</t>
  </si>
  <si>
    <t>C809</t>
  </si>
  <si>
    <t>C810</t>
  </si>
  <si>
    <t>C811</t>
  </si>
  <si>
    <t>C812</t>
  </si>
  <si>
    <t>C813</t>
  </si>
  <si>
    <t>C814</t>
  </si>
  <si>
    <t>C815</t>
  </si>
  <si>
    <t>C816</t>
  </si>
  <si>
    <t>C817</t>
  </si>
  <si>
    <t>C818</t>
  </si>
  <si>
    <t>C819</t>
  </si>
  <si>
    <t>C820</t>
  </si>
  <si>
    <t>Pago pasivo exigible contrato 718-2023</t>
  </si>
  <si>
    <t>Prestar servicios profesionales para acompañar jurídicamente el desarrollo de la planeación y estructuración de los procesos de contratación adelantados por la Gerencia de 
Instancias y Mecanismos de Participación.</t>
  </si>
  <si>
    <t>Contratar a precios fijos unitarios sin formula de ajuste KITS pedagógico para fortalecer las organizaciones comunales de primer y segundo grado en el distrito capital</t>
  </si>
  <si>
    <t xml:space="preserve">Subasta Inversa 
</t>
  </si>
  <si>
    <t>C464-1</t>
  </si>
  <si>
    <t>C513-1</t>
  </si>
  <si>
    <t>Contratar la interventoría técnica, legal, contable, social y ambiental para la ejecución de los convenios solidarios se deriven de la Convocatoria de Obras con Saldo Pedagógico de la vigencia 2025.</t>
  </si>
  <si>
    <t>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</si>
  <si>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</si>
  <si>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Prestar los servicios logisticos y operativos necesarios, para la organizacion y ejecucion de actividades y eventos institucionales realizados en el desarrollo del convenio interadministrativo FDLS-CVNI-833-2024, suscrito entre el IDPAC Y el fondo de desarrollo local de San Cristobal</t>
  </si>
  <si>
    <t>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</si>
  <si>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servicios profesionales para desarrollar actividades de monitoreo, gestión integral y análisis jurídico en los aspectos contractuales, administrativos y financieros competencia de la Gerencia de la Escuela de Participación</t>
  </si>
  <si>
    <t>3-100-I017 VA Convenios</t>
  </si>
  <si>
    <t>Prestar los servicios profesionales como abogado para el apoyo y manejo de los temas jurídicos y contractuales que maneje la subdirección.</t>
  </si>
  <si>
    <t xml:space="preserve"> 1-100-F001_VA-Recursos distrito</t>
  </si>
  <si>
    <t xml:space="preserve">Prestar los servicios profesionales para la estructuración y consolidación de respuestas de derechos de petición y requerimientos de entes de control, de los procesos de la Secretaría General. </t>
  </si>
  <si>
    <t>A103</t>
  </si>
  <si>
    <t>PRESUPUESTO VIGENTE 2025</t>
  </si>
  <si>
    <t>TOTAL PAA V7</t>
  </si>
  <si>
    <t>MODIFICACIÓN COMITÉ PAA 18 DE JULIO DE 2025</t>
  </si>
  <si>
    <t>C821</t>
  </si>
  <si>
    <t>C822</t>
  </si>
  <si>
    <t>C823</t>
  </si>
  <si>
    <t>C824</t>
  </si>
  <si>
    <t>C825</t>
  </si>
  <si>
    <t>C826</t>
  </si>
  <si>
    <t>C827</t>
  </si>
  <si>
    <t>C828</t>
  </si>
  <si>
    <t>C829</t>
  </si>
  <si>
    <t>C830</t>
  </si>
  <si>
    <t>C831</t>
  </si>
  <si>
    <t>C832</t>
  </si>
  <si>
    <t>C833</t>
  </si>
  <si>
    <t>C834</t>
  </si>
  <si>
    <t>C835</t>
  </si>
  <si>
    <t>C836</t>
  </si>
  <si>
    <t>C837</t>
  </si>
  <si>
    <t>C838</t>
  </si>
  <si>
    <t>C839</t>
  </si>
  <si>
    <t>C840</t>
  </si>
  <si>
    <t>C841</t>
  </si>
  <si>
    <t>C842</t>
  </si>
  <si>
    <t>C847</t>
  </si>
  <si>
    <t>C848</t>
  </si>
  <si>
    <t>Prestar los servicios profesionales para la planeación, diseño e implementacion de las actividades y metodologias de formacion que adelanta la Gerencia de Escuela de Participación.</t>
  </si>
  <si>
    <t>Agoto</t>
  </si>
  <si>
    <t>Prestar los servicios de apoyo a la gestión, para brindar asistencia técnica de la plataforma moodle para los procesos de formación que adelanta la Gerencia de Escuela de Participación.</t>
  </si>
  <si>
    <t>Prestar servicios de apoyo a la gestión para colaborar en el desarrollo de actividades propias de los procesos relacionados con los aspectos contractuales, presupuestales y administrativos de la Gerencia de la Escuela de Participación</t>
  </si>
  <si>
    <t>Prestar los servicios profesionales para la implementación de estrategias de alianzas y redes de la Gerencia de Escuela de la Participación.</t>
  </si>
  <si>
    <t>Prestar los servicios profesionales para el cumplimiento de lo concertado en formación en el marco del conpes 40 sobre población Rrom</t>
  </si>
  <si>
    <t>Prestar los servicios de apoyo a la gestión para el cumplimiento de lo concertado en formación en el marco del conpes 40 sobre población Rrom</t>
  </si>
  <si>
    <t>Compromiso Conpes comunidad indígena - Gerencia Escuela</t>
  </si>
  <si>
    <t>Otras necesidades de contratación de la Escuela</t>
  </si>
  <si>
    <t>Prestar servicios profesionales para adelantar gestion juridica contractual y administrativa del Observatorio y la Gerencia de la Escuela de Participación</t>
  </si>
  <si>
    <t>Prestar los servicios profesionales de asesoría y acompañamiento técnico especializado en materia de contratación estatal, orientado a apoyar la planeación, estructuración, análisis jurídico, elaboración de documentos pre contractuales, contractuales y post contractuales así como el seguimiento a proceso de selección y apoyo a la ejecución contractual de la Secretaría General.</t>
  </si>
  <si>
    <t xml:space="preserve">Recursos destinados para dar cumplimiento a las necesidades de la subdirección de Asuntos Comunales </t>
  </si>
  <si>
    <t>Aunar esfuerzos para llevar a cabo la conmemoración del día internacional de la Mujer Indigena. En cumplimiento del Decreto 865 de 2019</t>
  </si>
  <si>
    <t>Pago pasivo exigible contrato 412-2022</t>
  </si>
  <si>
    <t>Prestar servicios profesionales para realizar la articulacion, programar Y gestionar la participacion incidente con las organizaciones sociales, comunales desde el componente social dentro de la metodologia obras Con Saldo pedagogico del IDPAC</t>
  </si>
  <si>
    <t>Prestar los servicios de apoyo a la gestión para realizar el desarrolloy despliegue de acciones desde el componente social, en las diferentes etapas que se realizan como parte de la metodología obras Con Saldo pedagógico del IDPAC.</t>
  </si>
  <si>
    <t>Prestar servicios profesionales para el fortalecimiento a los clubes de la democracia, asi como para la organización y seguimiento al proyecto de caja de herramientas</t>
  </si>
  <si>
    <t>Prestar los servicios de apoyo a la gestión para las actividades de gestión documental de la Secretaría General mediante organización, clasificación, foliación, digitalización, radicación y archivo físico y electrónico de documentos, de conformidad con la normatividad archivística vigente y bajo las directrices del supervisor del contrato</t>
  </si>
  <si>
    <t>Prestar servicios profesionales para la sustanciación de procesos disciplinarios en etapa de juzgamiento, adelantar procesos administrativos sancionatorios contra organizaciones comunales en el marco del ejercicio de inspección, vigilancia y control, y brindar asesoría en los procesos de cobro coactivo que adelante la entidad.</t>
  </si>
  <si>
    <t>A104</t>
  </si>
  <si>
    <t>A105</t>
  </si>
  <si>
    <t>Prestar los servicios profesionales para realizar actividades relacionadas con el seguimiento de la ejecución contractual de la Subdirección de Asuntos Comunales y los que la Dirección requiera.</t>
  </si>
  <si>
    <t>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</si>
  <si>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O23011745022024021204001</t>
  </si>
  <si>
    <t xml:space="preserve">Profesional para efectuar cubrimiento periodistico del Instituto considerando la definición de los objetivos, iniciativas, el público a llegar y demás aspectos que se indiquen a partir del Plan Estratégico de Comunicaciones </t>
  </si>
  <si>
    <t>TPGE - Grupos étnicos</t>
  </si>
  <si>
    <t>Prestación de servicios profesionales, para desarrollar procesos de participación, Organización y fortalecimiento del pueblo gitano de las localidades que sean asignadas por el supervisor</t>
  </si>
  <si>
    <t>Prestación de servicios de apoyo a la gestión, para desarrollar los procesos de participación, Organización y fortalecimiento de los pueblos indígenas en las localidades que le sean asignadas por el supervisor</t>
  </si>
  <si>
    <t>Aunar esfuerzos para dar cumplimiento a las medidas contempladas en el artículo 202 del plan de desarrollo 2024-2027 - Conpes 40, para desarrollar y efectuar las actividades de la semana del Pueblo Gitano.</t>
  </si>
  <si>
    <t>Aunar esfuerzos para dar cumplimiento a lo establecido en el decreto 046 de 2022 Por medio del cual se adoptan medidas administrativas para el cumplimiento de las acciones acordadas en el Acta de Protocolización de la Consulta Previa del Plan Parcial “Edén - El Descanso” y se cumple una decisión judicial.</t>
  </si>
  <si>
    <t>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t>
  </si>
  <si>
    <t>Aunar esfuerzos con la Junta de acción Comunal del Barrio VERBENAL II SECTOR de la localidad de 01 - USAQUÉN con el fin de ejecutar la Obra con Saldo Pedagógico derivada de la Convocatoria Aquí Si Pasa Obras con Saldo Pedagógico 2025 del IDPAC.</t>
  </si>
  <si>
    <t>Aunar esfuerzos con la Junta de acción Comunal del Barrio MARISCAL SUCRE de la localidad de 02 - CHAPINERO con el fin de ejecutar la Obra con Saldo Pedagógico derivada de la Convocatoria Aquí Si Pasa Obras con Saldo Pedagógico 2025 del IDPAC.</t>
  </si>
  <si>
    <t>Aunar esfuerzos con la Junta de acción Comunal del Barrio EL DORADO CENTRO ORIENTAL de la localidad de 03 - SANTA FE con el fin de ejecutar la Obra con Saldo Pedagógico derivada de la Convocatoria Aquí Si Pasa Obras con Saldo Pedagógico 2025 del IDPAC.</t>
  </si>
  <si>
    <t>Aunar esfuerzos con la Junta de acción Comunal del Barrio EL TRIUNFO de la localidad de 03 - SANTA FE con el fin de ejecutar la Obra con Saldo Pedagógico derivada de la Convocatoria Aquí Si Pasa Obras con Saldo Pedagógico 2025 del IDPAC.</t>
  </si>
  <si>
    <t>Aunar esfuerzos con la Junta de acción Comunal del Barrio EL LIBANO de la localidad de 05 - USME con el fin de ejecutar la Obra con Saldo Pedagógico derivada de la Convocatoria Aquí Si Pasa Obras con Saldo Pedagógico 2025 del IDPAC.</t>
  </si>
  <si>
    <t>Aunar esfuerzos con la Junta de acción Comunal del Barrio BULEVAR DEL SUR de la localidad de 05 - USME con el fin de ejecutar la Obra con Saldo Pedagógico derivada de la Convocatoria Aquí Si Pasa Obras con Saldo Pedagógico 2025 del IDPAC.</t>
  </si>
  <si>
    <t>Aunar esfuerzos con la Junta de acción Comunal del Barrio LA SUREÑA de la localidad de 05 - USME con el fin de ejecutar la Obra con Saldo Pedagógico derivada de la Convocatoria Aquí Si Pasa Obras con Saldo Pedagógico 2025 del IDPAC.</t>
  </si>
  <si>
    <t>Aunar esfuerzos con la Junta de acción Comunal del Barrio ALFONSO LOPEZ PUMAREJO SECTOR VILLA HERMOSA de la localidad de 05 - USME con el fin de ejecutar la Obra con Saldo Pedagógico derivada de la Convocatoria Aquí Si Pasa Obras con Saldo Pedagógico 2025 del IDPAC.</t>
  </si>
  <si>
    <t>Aunar esfuerzos con la Junta de acción Comunal del Barrio ALTOS DE BETANIA III de la localidad de 05 - USME con el fin de ejecutar la Obra con Saldo Pedagógico derivada de la Convocatoria Aquí Si Pasa Obras con Saldo Pedagógico 2025 del IDPAC.</t>
  </si>
  <si>
    <t>Aunar esfuerzos con la Junta de acción Comunal del Barrio VILLA DEL RÍO 1 de la localidad de 07 - BOSA con el fin de ejecutar la Obra con Saldo Pedagógico derivada de la Convocatoria Aquí Si Pasa Obras con Saldo Pedagógico 2025 del IDPAC.</t>
  </si>
  <si>
    <t>Aunar esfuerzos con la Junta de acción Comunal del Barrio URBANIZACIÓN SAN PEDRO de la localidad de 07 - BOSA con el fin de ejecutar la Obra con Saldo Pedagógico derivada de la Convocatoria Aquí Si Pasa Obras con Saldo Pedagógico 2025 del IDPAC.</t>
  </si>
  <si>
    <t>Aunar esfuerzos con la Junta de acción Comunal del Barrio JOSÉ ANTONIO GALÁN de la localidad de 07 - BOSA con el fin de ejecutar la Obra con Saldo Pedagógico derivada de la Convocatoria Aquí Si Pasa Obras con Saldo Pedagógico 2025 del IDPAC.</t>
  </si>
  <si>
    <t>Aunar esfuerzos con la Junta de acción Comunal del Barrio URBANIZACION EL CARMELO I SECTOR de la localidad de 08 - KENNEDY con el fin de ejecutar la Obra con Saldo Pedagógico derivada de la Convocatoria Aquí Si Pasa Obras con Saldo Pedagógico 2025 del IDPAC.</t>
  </si>
  <si>
    <t>Aunar esfuerzos con la Junta de acción Comunal del Barrio ALOHA de la localidad de 08 - KENNEDY con el fin de ejecutar la Obra con Saldo Pedagógico derivada de la Convocatoria Aquí Si Pasa Obras con Saldo Pedagógico 2025 del IDPAC.</t>
  </si>
  <si>
    <t>Aunar esfuerzos con la Junta de acción Comunal del Barrio URBANIZACION EL PARQUE de la localidad de 08 - KENNEDY con el fin de ejecutar la Obra con Saldo Pedagógico derivada de la Convocatoria Aquí Si Pasa Obras con Saldo Pedagógico 2025 del IDPAC.</t>
  </si>
  <si>
    <t>Aunar esfuerzos con la Junta de acción Comunal del Barrio CARVAJAL III SECTOR de la localidad de 08 - KENNEDY con el fin de ejecutar la Obra con Saldo Pedagógico derivada de la Convocatoria Aquí Si Pasa Obras con Saldo Pedagógico 2025 del IDPAC.</t>
  </si>
  <si>
    <t>Aunar esfuerzos con la Junta de acción Comunal del Barrio JAZMIN OCCIDENTAL de la localidad de 08 - KENNEDY con el fin de ejecutar la Obra con Saldo Pedagógico derivada de la Convocatoria Aquí Si Pasa Obras con Saldo Pedagógico 2025 del IDPAC.</t>
  </si>
  <si>
    <t>Aunar esfuerzos con la Junta de acción Comunal del Barrio ALTAMAR de la localidad de 08 - KENNEDY con el fin de ejecutar la Obra con Saldo Pedagógico derivada de la Convocatoria Aquí Si Pasa Obras con Saldo Pedagógico 2025 del IDPAC.</t>
  </si>
  <si>
    <t>Aunar esfuerzos con la Junta de acción Comunal del Barrio CARIMAGUA I SECTOR de la localidad de 08 - KENNEDY con el fin de ejecutar la Obra con Saldo Pedagógico derivada de la Convocatoria Aquí Si Pasa Obras con Saldo Pedagógico 2025 del IDPAC.</t>
  </si>
  <si>
    <t>Aunar esfuerzos con la Junta de acción Comunal del Barrio TINTALITO I SECTOR de la localidad de 08 - KENNEDY con el fin de ejecutar la Obra con Saldo Pedagógico derivada de la Convocatoria Aquí Si Pasa Obras con Saldo Pedagógico 2025 del IDPAC.</t>
  </si>
  <si>
    <t>Aunar esfuerzos con la Junta de acción Comunal del Barrio EL RUBY de la localidad de 09 - FONTIBÓN con el fin de ejecutar la Obra con Saldo Pedagógico derivada de la Convocatoria Aquí Si Pasa Obras con Saldo Pedagógico 2025 del IDPAC.</t>
  </si>
  <si>
    <t>Aunar esfuerzos con la Junta de acción Comunal del Barrio URBANIZACIÓN BARRIO CAPELLANIA de la localidad de 09 - FONTIBÓN con el fin de ejecutar la Obra con Saldo Pedagógico derivada de la Convocatoria Aquí Si Pasa Obras con Saldo Pedagógico 2025 del IDPAC.</t>
  </si>
  <si>
    <t>Aunar esfuerzos con la Junta de acción Comunal del Barrio BARRIO ARABIA de la localidad de 09 - FONTIBÓN con el fin de ejecutar la Obra con Saldo Pedagógico derivada de la Convocatoria Aquí Si Pasa Obras con Saldo Pedagógico 2025 del IDPAC.</t>
  </si>
  <si>
    <t>Aunar esfuerzos con la Junta de acción Comunal del Barrio BAHIA SOLANO de la localidad de 09 - FONTIBÓN con el fin de ejecutar la Obra con Saldo Pedagógico derivada de la Convocatoria Aquí Si Pasa Obras con Saldo Pedagógico 2025 del IDPAC.</t>
  </si>
  <si>
    <t>Aunar esfuerzos con la Junta de acción Comunal del Barrio FLANDES de la localidad de 09 - FONTIBÓN con el fin de ejecutar la Obra con Saldo Pedagógico derivada de la Convocatoria Aquí Si Pasa Obras con Saldo Pedagógico 2025 del IDPAC.</t>
  </si>
  <si>
    <t>Aunar esfuerzos con la Junta de acción Comunal del Barrio LA SALINA de la localidad de 10 - ENGATIVÁ con el fin de ejecutar la Obra con Saldo Pedagógico derivada de la Convocatoria Aquí Si Pasa Obras con Saldo Pedagógico 2025 del IDPAC.</t>
  </si>
  <si>
    <t>Aunar esfuerzos con la Junta de acción Comunal del Barrio LA PERLA de la localidad de 10 - ENGATIVÁ con el fin de ejecutar la Obra con Saldo Pedagógico derivada de la Convocatoria Aquí Si Pasa Obras con Saldo Pedagógico 2025 del IDPAC.</t>
  </si>
  <si>
    <t>Aunar esfuerzos con la Junta de acción Comunal del Barrio ÁLAMOS NORTE de la localidad de 10 - ENGATIVÁ con el fin de ejecutar la Obra con Saldo Pedagógico derivada de la Convocatoria Aquí Si Pasa Obras con Saldo Pedagógico 2025 del IDPAC.</t>
  </si>
  <si>
    <t>Aunar esfuerzos con la Junta de acción Comunal del Barrio FLORIDA BLANCA PRIMER SECTOR de la localidad de 10 - ENGATIVÁ con el fin de ejecutar la Obra con Saldo Pedagógico derivada de la Convocatoria Aquí Si Pasa Obras con Saldo Pedagógico 2025 del IDPAC.</t>
  </si>
  <si>
    <t>Aunar esfuerzos con la Junta de acción Comunal del Barrio LUIS CARLOS GALÁN SARMIENTO de la localidad de 10 - ENGATIVÁ con el fin de ejecutar la Obra con Saldo Pedagógico derivada de la Convocatoria Aquí Si Pasa Obras con Saldo Pedagógico 2025 del IDPAC.</t>
  </si>
  <si>
    <t>Aunar esfuerzos con la Junta de acción Comunal del Barrio SAN MARCOS de la localidad de 10 - ENGATIVÁ con el fin de ejecutar la Obra con Saldo Pedagógico derivada de la Convocatoria Aquí Si Pasa Obras con Saldo Pedagógico 2025 del IDPAC.</t>
  </si>
  <si>
    <t>Aunar esfuerzos con la Junta de acción Comunal del Barrio TIBABUYES 1 SECTOR de la localidad de 11 - SUBA con el fin de ejecutar la Obra con Saldo Pedagógico derivada de la Convocatoria Aquí Si Pasa Obras con Saldo Pedagógico 2025 del IDPAC.</t>
  </si>
  <si>
    <t>Aunar esfuerzos con la Junta de acción Comunal del Barrio LECH WALESA NUEVO CORINTO de la localidad de 11 - SUBA con el fin de ejecutar la Obra con Saldo Pedagógico derivada de la Convocatoria Aquí Si Pasa Obras con Saldo Pedagógico 2025 del IDPAC.</t>
  </si>
  <si>
    <t>Aunar esfuerzos con la Junta de acción Comunal del Barrio PASADENA de la localidad de 11 - SUBA con el fin de ejecutar la Obra con Saldo Pedagógico derivada de la Convocatoria Aquí Si Pasa Obras con Saldo Pedagógico 2025 del IDPAC.</t>
  </si>
  <si>
    <t>Aunar esfuerzos con la Junta de acción Comunal del Barrio PARQUE MORABIA de la localidad de 08 - KENNEDY con el fin de ejecutar la Obra con Saldo Pedagógico derivada de la Convocatoria Aquí Si Pasa Obras con Saldo Pedagógico 2025 del IDPAC.</t>
  </si>
  <si>
    <t>Aunar esfuerzos con la Junta de acción Comunal del Barrio SAN NICOLAS de la localidad de 11 - SUBA con el fin de ejecutar la Obra con Saldo Pedagógico derivada de la Convocatoria Aquí Si Pasa Obras con Saldo Pedagógico 2025 del IDPAC.</t>
  </si>
  <si>
    <t>Aunar esfuerzos con la Junta de acción Comunal del Barrio EL PROGRESO de la localidad de 14 - LOS MÁRTIRES con el fin de ejecutar la Obra con Saldo Pedagógico derivada de la Convocatoria Aquí Si Pasa Obras con Saldo Pedagógico 2025 del IDPAC.</t>
  </si>
  <si>
    <t>Aunar esfuerzos con la Junta de acción Comunal del Barrio SAMPER MENDOZA de la localidad de 14 - LOS MÁRTIRES con el fin de ejecutar la Obra con Saldo Pedagógico derivada de la Convocatoria Aquí Si Pasa Obras con Saldo Pedagógico 2025 del IDPAC.</t>
  </si>
  <si>
    <t>Aunar esfuerzos con la Junta de acción Comunal del Barrio EDUARDO FREI de la localidad de 15 - ANTONIO NARIÑO con el fin de ejecutar la Obra con Saldo Pedagógico derivada de la Convocatoria Aquí Si Pasa Obras con Saldo Pedagógico 2025 del IDPAC.</t>
  </si>
  <si>
    <t>Aunar esfuerzos con la Junta de acción Comunal del Barrio AUTOPISTA SUR de la localidad de 16 - PUENTE ARANDA con el fin de ejecutar la Obra con Saldo Pedagógico derivada de la Convocatoria Aquí Si Pasa Obras con Saldo Pedagógico 2025 del IDPAC.</t>
  </si>
  <si>
    <t>Aunar esfuerzos con la Junta de acción Comunal del Barrio LIRA Y EL ARPA de la localidad de 16 - PUENTE ARANDA con el fin de ejecutar la Obra con Saldo Pedagógico derivada de la Convocatoria Aquí Si Pasa Obras con Saldo Pedagógico 2025 del IDPAC.</t>
  </si>
  <si>
    <t>Aunar esfuerzos con la Junta de acción Comunal del Barrio PRIMAVERA Y GORGONZOLA de la localidad de 16 - PUENTE ARANDA con el fin de ejecutar la Obra con Saldo Pedagógico derivada de la Convocatoria Aquí Si Pasa Obras con Saldo Pedagógico 2025 del IDPAC.</t>
  </si>
  <si>
    <t>Aunar esfuerzos con la Junta de acción Comunal del Barrio SANTA RITA de la localidad de 16 - PUENTE ARANDA con el fin de ejecutar la Obra con Saldo Pedagógico derivada de la Convocatoria Aquí Si Pasa Obras con Saldo Pedagógico 2025 del IDPAC.</t>
  </si>
  <si>
    <t>Aunar esfuerzos con la Junta de acción Comunal del Barrio GRANJAS DE SAN PABLO SUR de la localidad de 18 - RAFAEL URIBE URIBE con el fin de ejecutar la Obra con Saldo Pedagógico derivada de la Convocatoria Aquí Si Pasa Obras con Saldo Pedagógico 2025 del IDPAC.</t>
  </si>
  <si>
    <t>Aunar esfuerzos con la Junta de acción Comunal del Barrio DIANA TURBAY SECTOR COMUNEROS de la localidad de 18 - RAFAEL URIBE URIBE con el fin de ejecutar la Obra con Saldo Pedagógico derivada de la Convocatoria Aquí Si Pasa Obras con Saldo Pedagógico 2025 del IDPAC.</t>
  </si>
  <si>
    <t>Aunar esfuerzos con la Junta de acción Comunal del Barrio CENTENARIO de la localidad de 18 - RAFAEL URIBE URIBE con el fin de ejecutar la Obra con Saldo Pedagógico derivada de la Convocatoria Aquí Si Pasa Obras con Saldo Pedagógico 2025 del IDPAC.</t>
  </si>
  <si>
    <t>Aunar esfuerzos con la Junta de acción Comunal del Barrio JERUSALÉN SECTOR PRADERA ESPERANZA de la localidad de 19 - CIUDAD BOLÍVAR con el fin de ejecutar la Obra con Saldo Pedagógico derivada de la Convocatoria Aquí Si Pasa Obras con Saldo Pedagógico 2025 del IDPAC.</t>
  </si>
  <si>
    <t>Aunar esfuerzos con la Junta de acción Comunal del Barrio URBANIZACIÓN LA CORUÑA de la localidad de 19 - CIUDAD BOLÍVAR con el fin de ejecutar la Obra con Saldo Pedagógico derivada de la Convocatoria Aquí Si Pasa Obras con Saldo Pedagógico 2025 del IDPAC.</t>
  </si>
  <si>
    <t>Aunar esfuerzos con la Junta de acción Comunal del Barrio VEREDA PASQUILLITA de la localidad de 19 - CIUDAD BOLÍVAR con el fin de ejecutar la Obra con Saldo Pedagógico derivada de la Convocatoria Aquí Si Pasa Obras con Saldo Pedagógico 2025 del IDPAC.</t>
  </si>
  <si>
    <t>Aunar esfuerzos con la Junta de acción Comunal del Barrio GRUPO UNIDOS ARBORIZADORA ALTA II SECTOR SENA de la localidad de 19 - CIUDAD BOLÍVAR con el fin de ejecutar la Obra con Saldo Pedagógico derivada de la Convocatoria Aquí Si Pasa Obras con Saldo Pedagógico 2025 del IDPAC.</t>
  </si>
  <si>
    <t>Prestar los servicios profesionales para realizar actividades transversales y desarrollar acciones que faciliten el desarrollo del plan de acción de las políticas públicas y de la normatividad aplicable a las organizaciones comunales en el marco del proyecto de Inversión 8131.</t>
  </si>
  <si>
    <t>Prestación de servicios profesionales para acompañar el componente técnico que soporta las obras con saldo pedagógico en territorio en las diferentes etapas de las convocatorias lideradas por la gerencia de proyectos del IDPAC producto del producto del convenio interadministrativo no.833-2024 suscrito entre el IDPAC y el fondo de desarrollo local de san Cristóbal.</t>
  </si>
  <si>
    <t>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</si>
  <si>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Prestar los servicios profesionales especializados para asesorar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</si>
  <si>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Prestar los servicios profesionales especializados para orientar la ejecución de los productos del convenio interadministrativo no.833-2024 suscrito entre el IDPAC y el fondo de desarrollo local de san Cristóbal, implementando la metodología de obras con saldo pedagógico de la gerencia de proyectos del IDPAC.</t>
  </si>
  <si>
    <t>O2120201002082823313-Chaquetas o sacos, excepto de cuero y plástico para mujer</t>
  </si>
  <si>
    <t>O2120201002082823401-Blusas y camisas de tejidos planos mezclados, para mujer</t>
  </si>
  <si>
    <t>O2120201002092933001-Calzado de cuero para hombre</t>
  </si>
  <si>
    <t>O2120201002092933003-Calzado de cuero para mujer</t>
  </si>
  <si>
    <t>O212020200701030571354-Servicios de seguros contra incendio, terremoto o sustracción</t>
  </si>
  <si>
    <t>O2120201002082822205-Camisas de fibras artificiales y sintéticas en tejido de punto para hombre</t>
  </si>
  <si>
    <t>O2120201002082823109-Pantalones de paño para hombre</t>
  </si>
  <si>
    <t>O2120201002082823117-Chaquetas o sacos, excepto de cuero y plástico para hombre</t>
  </si>
  <si>
    <t xml:space="preserve">Agosto </t>
  </si>
  <si>
    <t>Datos del Contacto</t>
  </si>
  <si>
    <t>Fuente de Financiación</t>
  </si>
  <si>
    <t>Modalidad de Selección</t>
  </si>
  <si>
    <t>Fecha Estimada de Inicio del Proceso de Selección</t>
  </si>
  <si>
    <t>Duración Estimada del Contrato
 (días o meses)</t>
  </si>
  <si>
    <t>Código Contractual (interno) adquisición</t>
  </si>
  <si>
    <t>Fecha Estimada de Inicio de Ejecución
(Mes)</t>
  </si>
  <si>
    <t>Valor estimado mensual</t>
  </si>
  <si>
    <t>Valor estimado anual</t>
  </si>
  <si>
    <t>Rubro</t>
  </si>
  <si>
    <t>Nueva</t>
  </si>
  <si>
    <t xml:space="preserve">Mayo </t>
  </si>
  <si>
    <t xml:space="preserve">Julio </t>
  </si>
  <si>
    <t>Oficina Jurídica</t>
  </si>
  <si>
    <t xml:space="preserve">Prestar los servicios Profesionales para realizar Elaborar los documentos técnicos derivados de la identificación de acciones de aprovechamiento económico de la subdirección de asuntos comunales. </t>
  </si>
  <si>
    <t>Prestar los servicios profesionales como Abogado en el apoyo, acompañamiento y ejecución de las actividades relacionadas con los procesos precontractuales, contractuales y pos contractuales</t>
  </si>
  <si>
    <t>Fortalecimiento de la gestión institucional del IDPAC en el marco de la ejecución del Plan de Desarrollo de Bogotá D.C</t>
  </si>
  <si>
    <t>Prestar los servicios de asesoría, para realizar seguimiento, vigilancia y control de los proyectos de inversión, así como de los recursos de funcionamiento, en el marco de la Gestión contractual del IDPAC.</t>
  </si>
  <si>
    <t>Prestar los servicios de asesoría, para realizar orientación jurídica en el desarrollo de la política de compras y contratación pública encaminadas al fortalecimiento de la capacidad institucional del IDPAC.</t>
  </si>
  <si>
    <t>Prestar los servicios profesionales para realizar la estructuración técnica, económica y financiera de los trámites contractuales adelantados por el Proceso de Gestión Contractual del Instituto Distrital de la Participación y Acción Comunal</t>
  </si>
  <si>
    <t xml:space="preserve">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</si>
  <si>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</si>
  <si>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</si>
  <si>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 xml:space="preserve">  - </t>
  </si>
  <si>
    <t>Prestar los servicios profesionales para realizar seguimiento e informes sobre el cumplimiento al plan estratégico institucional así como apoyar la ejecución presupestal y/o de gestión de los proyectos de inversión.</t>
  </si>
  <si>
    <t xml:space="preserve">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</si>
  <si>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de apoyo a la gestión para realizar, corregir y mantener el desarrollo del software, Frontend y Backend, en el proceso de Gestión de las Tecnologías de la Información del  Instituto Distrital de la Participación y Acción Comunal (IDPAC).</t>
  </si>
  <si>
    <t xml:space="preserve">  -  </t>
  </si>
  <si>
    <t>Prestar los servicios profesionales de manera temporal  para gestionar, administrar y adecuar la plataforma de formación virtual de la Escuela de la Participación.</t>
  </si>
  <si>
    <t>Prestar los servicios profesionales, de manera temporal  para la planificación, diseño e implementacion de las actividades y metodologias de formacion que adelanta la Gerencia de Escuela de Participación.</t>
  </si>
  <si>
    <t>Prestar los servicios profesionales  para la planificación, diseño e implementacion de las actividades y metodologias de formacion que adelanta la Gerencia de Escuela de Participación.</t>
  </si>
  <si>
    <t>Prestar los servicios profesionales, de manera temporal  para el diseño e implementacion de las actividades y metodologias de formacion que adelanta la Gerencia de Escuela de Participación.</t>
  </si>
  <si>
    <t>Prestar los servicios de apoyo, de manera temporal y para realizar la sistematizacion de los resultados de la Escuela de la Participación.</t>
  </si>
  <si>
    <t>Prestar los servicios de apoyo, de manera temporal y para el desarrollo de actividades presenciales de la Escuela de la Participación.</t>
  </si>
  <si>
    <t>Prestar los servicios de profesionales  para gestionar, desarrollar y realizar seguimiento a las alianzas de la Escuela de la Participación.</t>
  </si>
  <si>
    <t>Prestar los servicios profesionales, de manera temporal  para gestionar y desarrollar estrategias mediante las cuales se puedan fortalecer las alianzas de la Escuela de la Participación.</t>
  </si>
  <si>
    <t>Prestar los servicios profesionales, de manera temporal y para realizar seguimiento a la planeación y ejecución financiera, presupuestal y contractual de la Gerencia de la Escuela de la Participación</t>
  </si>
  <si>
    <t>Prestar los servicios profesionales, de manera temporal y para realizar seguimiento a los procesos contractuales, administrativos y financieros de la gerencia de la Escuela de la Participación.</t>
  </si>
  <si>
    <t>Prestar los servicios profesionales para diseñar, promocionar y comunicar las piezas gráficas requeridas por la Gerencia de Escuela de Participación.</t>
  </si>
  <si>
    <t>Prestar los servicios profesionales de manera temporal  para la implementación de estrategias de alianzas y redes de la Gerencia de Escuela de la Participación.</t>
  </si>
  <si>
    <t>Prestar los servicios profesionales de manera temporal  para la implementación de actividades y modalidades de formación que brinda la Gerencia de Escuela de la Participación.</t>
  </si>
  <si>
    <t>Prestar los servicios profesionales  para acompañar las labores administrativas y de seguimiento del presupuesto del proyecto de inversión de la SFOS.</t>
  </si>
  <si>
    <t>Prestar los servicios profesionales para mantenimiento y soporte desde el componente TICS las funcionalidades y ajustes de la plataforma VOTEC y plataforma de la participación.</t>
  </si>
  <si>
    <t>Prestar los servicios profesionales dirigidas a las actividades  presupuestales y financieras del proyecto de inversión de la SFOS.</t>
  </si>
  <si>
    <t>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</si>
  <si>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 xml:space="preserve"> Prestar los servicios profesionales especializados para asesorar, articular, gestionar y realizar seguimiento a las acciones orientadas al fortalecimiento de las organizaciones de personas con discapacidad y personas cuidoras aplicando herramientas que con lleven a la identificación, caracterización, vinculación y participación de esta población.</t>
  </si>
  <si>
    <t>Prestación de servicios para el apoyo a la gestión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</si>
  <si>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Prestar los servicios profesionales para el acompañamiento a las organizaciones sociales en el equipo de nuevas expresiones, aplicando herramientas que con lleven a la identificación, caracterización, vinculación y participación de esta población.</t>
  </si>
  <si>
    <t>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</si>
  <si>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 xml:space="preserve">Prestar los servicios profesionales para el apoyo administrativo, logístico y operativo en las diferentes actividades desarrolladas por la subdirección de fortalecimiento. </t>
  </si>
  <si>
    <t>Prestar los servicios profesionales para el acompañamiento a los medios comunitarios y alternativos, en la implementación del modelo de fortalecimiento en el marco de su política pública..</t>
  </si>
  <si>
    <t>Prestar los servicios profesionales para articular, gestionar y realizar seguimiento a las acciones orientadas al fortalecimiento de las organizaciones sociales del equipo de Nuevas Expresiones aplicando herramientas que con lleven a la identificación, caracterización, vinculación y participación de esta población.</t>
  </si>
  <si>
    <t>Prestar los servicios profesionales para realizar seguimiento a los asuntos transversales de los procesos misionales y administrativos de la Subdirección,</t>
  </si>
  <si>
    <t>Prestar los servicios profesionales para gestionar y realizar seguimiento a las acciones orientadas al fortalecimiento de medios comunitarios y alternativos del distrito capital.</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</si>
  <si>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</si>
  <si>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servicios profesionales de carácter transversal a la Subdirección de Fortalecimiento de la Organización Social, orientados al cumplimiento al modelo de fortalecimiento definido por la entidad, así como el acompañamiento, evaluación y seguimiento técnico en la presentación de proyectos y asistencia técnica a las organizaciones sociales y medios comunitarios, con énfasis en la estrategia establecida por la entidad. Lo anterior, en articulación con las líneas de fortalecimiento institucional, sostenibilidad organizativa y comunicaciones comunitarias.</t>
  </si>
  <si>
    <t>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t>
  </si>
  <si>
    <t>Aunar esfuerzos para dar cumplimiento a las medidas contempladas en el Articulo 10 del Decreto 842 del 2019 con los pueblos Indígenas para desarrollar y efectuar las actividades del Encuentro de Pueblos Indígenas.</t>
  </si>
  <si>
    <t>Aunar esfuerzos para dar cumplimiento a las medidas contempladas en el Articulo 3 del Decreto 459 del 2022 con el pueblo raizal para desarrollar y efectuar las actividades de la semana raizal y el articulo 202 del plan de desarrollo 2024-2027- Conpes 38.</t>
  </si>
  <si>
    <t xml:space="preserve">Aunar esfuerzos para desarrollar y efectuar las actividades necesarias para el fortalecimiento de las organizaciones sociales que hacen parte del pueblo Rrom o gitano  residentes en el Distrito Capital, en el marco de las políticas públicas, conpes 40 contempladas en el artículo 202 del Plan Distrital de Desarrollo 2024-2027. </t>
  </si>
  <si>
    <t xml:space="preserve">Aunar esfuerzos para desarrollar y efectuar las actividades necesarias para el fortalecimiento de las organizaciones sociales que hacen parte del pueblo raizal residentes en el Distrito Capital, en el marco de las políticas públicas, conpes 38 contempladas en el artículo 202 del Plan Distrital de Desarrollo 2024-2027. </t>
  </si>
  <si>
    <t xml:space="preserve">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</si>
  <si>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Prestar los servicios profesionales para realizar el seguimiento y el reporte de los procesos, acciones y metas de la Gerencia de Juventud y la respectiva consolidación de la información.</t>
  </si>
  <si>
    <t>Brindar los servicios profesionales para el acompañamiento técnico y proporcionar a las instancias Locales de participación, Distritales y de coordinación con la finalidad de fortalecer la capacidad de incidencia de estas instancias en el marco de la Política de Participación y su adecuada inclusión en el modelo de fortalecimiento establecido.</t>
  </si>
  <si>
    <t>Prestar los servicios profesionales para implementar del modelo de fortalecimiento con organizaciones de propiedad horizontal y comunales de los distintos  niveles en el marco del proyecto de inversión 8131. </t>
  </si>
  <si>
    <t>Prestar servicios profesionales con autonomía técnica y administrativa para brindar acompañamiento jurídico a las Organizaciones Comunales de primer y segundo grado, apoyando el proceso de Inspección, Vigilancia y Control (IVC) en el marco del Proyecto de Inversión 8131</t>
  </si>
  <si>
    <t>43201800
43211600
43211500 
45111608 
43211708 
43211706</t>
  </si>
  <si>
    <t>Prestacion de servicios profesionales para asesorar las actividades en materia presupuestal y financiera de los incentivos para promover la participacion incidente.</t>
  </si>
  <si>
    <t>Prestar los servicios de apoyo a la gestion para acompañar las actividades de planeacion, reportes y demas acciones relacionadas con la entrega de incentivos.</t>
  </si>
  <si>
    <t>Prestar los servicios profesionales para acompañar el desarrollo y la implementacion de los sistemas 
de informacion para la participacion incidente.</t>
  </si>
  <si>
    <t>Prestar los servicios profesionales para adelantar la implementacion y reportes que sean necesarios 
en el marco del proyecto estrategico "impactando"</t>
  </si>
  <si>
    <t>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</si>
  <si>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Prestacion de servicios profesionales de manera temporal  para Monitorear y asesorar los procesos financieros,  seguimiento  y  evaluacion  al Sistema integrado de Gestion en desarrollo de la metodologia obras Con Saldo Pedagogico Para el Cuidado y la Participacion Ciudadana.</t>
  </si>
  <si>
    <t>Prestar los servicios Profesionales de manera temporal  para brindar asesoria juridica a la Gerencia de Proyectos dentro de la metodologia obras con saldo Pedagogico.</t>
  </si>
  <si>
    <t>Prestacion de servicios de apoyo a la gestion de manera temporal  para atender, realizar y adelantar labores asistenciales, organizacion de agendas, sistematizacion y seguimiento a las peticiones, quejas y requerimientos allegados a la Gerencia de Proyectos.</t>
  </si>
  <si>
    <t>Prestar los servicios Profesionales para acompañar desde el componente tecnico el desarrollo en territorio de todas las fases de la metodologia obras Con Saldo Pedagogico implementada por la Gerencia de Proyectos del IDPAC</t>
  </si>
  <si>
    <t>Prestacion de servicios de apoyo a la gestion para monitorear la promocion de procesos de movilizacion social y logistica que se requieran en desarrollo del modelo de Participacion obras con saldo Pedagogico para el Cuidado y la Participacion Ciudadana.</t>
  </si>
  <si>
    <t>Prestar los servicios profesionales para brindar acompañamiento jurídico en los diferentes procesos contractuales y legales que sean de competencia de la Oficina Asesora de Comunicaciones</t>
  </si>
  <si>
    <t>Prestar los servicios profesionales para efectuar el cubrimiento periodístico y gestión de medios para las actividades del Instituto considerando la definición de los objetivos, iniciativas, el público a llegar y demás aspectos que se indiquen a partir del Plan Estratégico de la Oficina Asesora de Comunicaciones.</t>
  </si>
  <si>
    <t>Prestar los servicios de apoyo a la gestión para realizar el guion técnico, edición, manejo de cámara, dron, planimetría, y producción de piezas audiovisuales que requiera la Oficina Asesora de Comunicaciones del IDPAC.  </t>
  </si>
  <si>
    <t>Prestar los servicios profesionales para alimentar el banco de imágenes, realizar el guion técnico, edición, manejo de cámara, dron, planimetría y producción de piezas audiovisuales, cubrimientos fotográficos que requiera la Oficina Asesora de Comunicaciones del IDPAC. </t>
  </si>
  <si>
    <t>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</si>
  <si>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Prestar los servicios profesionales a la Oficina Asesora de Comunicaciones, para llevar a cabo la producción, emisión, fortalecimiento de la parrilla de DC Radio y aumento en el posicionamiento de la emisora virtual DC Radio en el Distrito Capital que contribuya a Implementar el Plan Estratégico de Comunicaciones</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</si>
  <si>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</si>
  <si>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</si>
  <si>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 xml:space="preserve"> Contratar los servicios de suministros y mantenimiento de los dispositivos e insumos necesarios para impresión en los formatos requeridos para publicaciones y demás elementos que se requieran para campañas de divulgación, papelería u otra necesidad requerida por el Instituto Distrital de la Participación y Acción Comunal, para cumplir con los compromisos pactados en desarrollo de su misionalidad - IMPRENTA.</t>
  </si>
  <si>
    <t>Prestar servicios de apoyo a la gestión para operar mecanismos de participación que fortalezcan los clubes de la democracia</t>
  </si>
  <si>
    <t>1-100-F001_VA-Recursos y distrito</t>
  </si>
  <si>
    <t>Prestar los servicios de profesionales  para gestionar las solicitudes precontractuales y poscontractuales de la Gerencia de Escuela</t>
  </si>
  <si>
    <t xml:space="preserve">Aunar esfuerzos para llevar a cabo la conmemoración del día Distrital de las Mujeres Negras Afrocolombianas. En el marco de lo establecido en el Decreto 295 de 2022. </t>
  </si>
  <si>
    <t>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</si>
  <si>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dar acompañamiento desde el componente técnico a las obras con saldo pedagógico en territorio en las diferentes etapas de las convocatoria lideradas por la gerencia de proyectos del IDPAC producto del convenio interadministrativo no.833-2024 suscrito entre el IDPAC y el fondo de desarrollo local de san Cristóbal.</t>
  </si>
  <si>
    <t>Prestar los servicios profesionales especializados para orientar la ejecución de los productos del convenio interadministrativo no.833-2024 suscrito entre el IDPAC y el fondo de desarrollo local de san Cristóbal, implementando las metodologias de formacion que adelanta la Gerencia de Escuela de Participación</t>
  </si>
  <si>
    <t>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</si>
  <si>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servicios de apoyo a la gestión para colaborar en la implementación de tareas relacionadas con los procesos contractuales, presupuestarios y administrativos gestionados por la Gerencia de la Escuela de Participación</t>
  </si>
  <si>
    <t>Prestar los servicios profesionales para diseñar contenidos pedagogicos para las modalidades de formación de la Escuela de la Participación.</t>
  </si>
  <si>
    <t>Prestar los servicios asistenciales para la organizacion y promocion de actividades ludicas y de construccion necesarias para llevar a cabo la metodologia Obras con Saldo Pedagogico  del IDPAC</t>
  </si>
  <si>
    <t>Prestación de servicios profesionales de manera temporal  para realizar seguimiento y asesoría a los procesos financieros dando acompañamiento y  evaluación  al Sistema integrado de Gestión en desarrollo de la metodología obras Con Saldo pedagógico Para el Cuidado y la participación Ciudadana.</t>
  </si>
  <si>
    <t>Prestar servicios de apoyo a la gestión para ayudar en la aplicación de mecanismos de participación que fortalezcan los clubes de la democracia</t>
  </si>
  <si>
    <t>Subdirección de Promocion de la Participacion</t>
  </si>
  <si>
    <t>Prestar los servicios profesionales para organizar y gestionar las acciones y proyectos estrategicos de la Subdirección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</si>
  <si>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Prestar servicios para articular las acciones de los proyectos estrategicos que esten encaminados al cumplimiento de los procesos misionales que lidera la 
 Subdirección de Promocion de la Participacion</t>
  </si>
  <si>
    <t>Prestar los servicios profesionales para asesorar los proyectos estrategicos que lidera la Subdirección 
 de Promocion de la Participacion.</t>
  </si>
  <si>
    <t>Adicion y prorroga contrato 049-2025 Prestar los servicios profesionales para asesorar los proyectos estrategicos que lidera la Subdirección de Promocion de la Participacion.</t>
  </si>
  <si>
    <t>Prestar los servicios de apoyo a la gestion para organizar los asuntos logisticos y administrativos de 
 la Subdirección de Promocion de Participacion.</t>
  </si>
  <si>
    <t>ADICION Y PRORROGA AL CONTRATO 237-2025 Prestar los servicios de apoyo a la gestion para organizar los asuntos logisticos y administrativos de la Subdirección de Promocion de Participacion.</t>
  </si>
  <si>
    <t>Prestar los servicios profesionales para realizar seguimiento a los temas administrativos encaminados al fortalecimiento y promocion de la participacion ciudadana que son de competencia de la Subdirección de Promocion de la Participacion</t>
  </si>
  <si>
    <t>Prestar los servicios profesionales para realizar el acompañamiento y seguimiento juridico en las 
 actividades relacionadas con los procedimientos de los proyectos estrategicos de 
 la Subdirección de Promocion de la Participacion</t>
  </si>
  <si>
    <t>Prestar los servicios de apoyo a la gestion en la gestion administrativa de la Subdirección de 
Promocion de la Participacion.</t>
  </si>
  <si>
    <t>Prestar los servicios profesionales para realizar seguimiento, diseñar, sistematizar y articular las 
 actividades de la Subdirección de Promocion con otras entidades del orden 
 distrital y local.</t>
  </si>
  <si>
    <t>Prestar los servicios profesionales para asesorar la articulacion institucional desde la Subdirección de 
Promocion de la Participacion, asi como el relacionamiento y seguimiento de los 
procesos misionales de la entidad.</t>
  </si>
  <si>
    <t>Prestar los servicios de apoyo a la gestión para asistir en las actividades estrategicas de la Subdirección de Promocion de la Participacion.</t>
  </si>
  <si>
    <t>Prestar los servicios profesionales para articular y gestionar los procesos y procedimientos propios que 
 tiene a su cargo la Subdirección de Promocion de la Participacion</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</si>
  <si>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</si>
  <si>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</si>
  <si>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</si>
  <si>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Subdirección de Promocion de la Participacion del IDPAC</t>
  </si>
  <si>
    <t>Prestar los servicios profesionales para adelantar y realizar el acompañamiento y seguimiento a las 
actividades relacionadas con los procesos y procedimientos de los proyectos 
estrategicos de la Subdirección de Promocion de la Participacion.</t>
  </si>
  <si>
    <t>Prestar los servicios de apoyo a la gestion para adelantar y realizar las actividades relacionadas con los procedimientos de los proyectos estrategicos de la Subdirección de Promocion de la Participacion.</t>
  </si>
  <si>
    <t>Prestacion de servicios en las actividades relacionadas con los procedimientos de los proyectos estrategicos de la Subdirección de Promocion de la Participacion.</t>
  </si>
  <si>
    <t>Prestar los servicios profesionales para atender los procesos de pactos con participacion, que se 
adelanten desde la Subdirección de Promocion de la Participacion.</t>
  </si>
  <si>
    <t>ADICION Y PRORROGA AL CONTRATO 098-2025 Prestar los servicios profesionales para atender los procesos de pactos con participacion, que se adelanten desde la Subdirección de Promocion de la Participacion.</t>
  </si>
  <si>
    <t>Prestar los servicios de apoyo a la gestion para asistir a la gestion de la estrategia "impactando" con participacion que se adelanten desde la Subdirección de Promocion de la
Participacion.</t>
  </si>
  <si>
    <t>ADICION Y PRORROGA AL CONTRATO 085-2025 	Prestar los servicios de apoyo a la gestion para asistir a la gestion de la estrategia impactando con participacion que se adelanten desde la Subdirección de Promocion de la Participacion.</t>
  </si>
  <si>
    <t>Prestar los servicios de apoyo a la gestion realizando gestion territorial y atendiendo los procesos de pactos, que se adelanten desde la Subdirección de Promocion de la Participacion</t>
  </si>
  <si>
    <t>Prestar los servicios profesionales para realizar gestion territorial, ejecutando los procesos de pactos 
 con participacion, que se adelanten desde la Subdirección de Promocion de la 
 Participacion.</t>
  </si>
  <si>
    <t>Prestar los servicios de apoyo para acompañar la implementacion de los pactos que lidera la Subdirección de Promocion de la Participacion.</t>
  </si>
  <si>
    <t>Prestar los servicios profesionales para apoyar a la Subdirección de Promocion de la Participacion en la orientacion y aplicacion de politicas, objetivos estrategicos, planes y programas</t>
  </si>
  <si>
    <t>Adicion y prorroga contrato 089-2025 Prestar los servicios profesionales para apoyar a la Subdirección de Promocion de la Participacion en la orientacion y aplicacion de politicas, objetivos estrategicos, planes y programas</t>
  </si>
  <si>
    <t>Prestar los servicios profesionales para realizar y gestionar la concertacion de los pactos territoriales 
 que son de competencia de la Subdirección de Promocion de la Participacion en 
 las diferentes localidades del Distrito Capital.</t>
  </si>
  <si>
    <t>Prestar los servicios profesionalespara promover los proyectos estrategicos que lidera la Subdirección de Promocion de la Participacion en relacion con la estrategia 
 "impactando"</t>
  </si>
  <si>
    <t>Prestar los servicios profesionales especializados para asesorar a la Subdirección de Promocion 
 de la Participacion, de acuerdo con los lineamientos de la Direccion General de la 
 entidad</t>
  </si>
  <si>
    <t>Prestar los servicios profesionales para realizar la divulgacion de los servicios y actividades requeridas en torno a la estrategia "impactando" de la Subdirección de Promocion de la Participacion en las diferentes localidades del Distrito Capital</t>
  </si>
  <si>
    <t>Prestar los servicios de apoyo a la gestion para acompañar las actividades y acciones derivadas de la estrategia "impactando" a cargo de la Subdirección de Promocion de la Participacion.</t>
  </si>
  <si>
    <t>Prestar los servicios profesionales para gestionar y articular los proyectos misionales que se deriven de la estrategia impactando que lidera la Subdirección de Promocion de la Participacion</t>
  </si>
  <si>
    <t>Prestar los servicios profesionales para asesorar la articulación institucional desde la Subdirección de asuntos comunales asi como el relacionamiento y seguimiento de los procesos misionales de la entidad.</t>
  </si>
  <si>
    <t>5. Ejecutar 400 obras con Saldo Pedagogico</t>
  </si>
  <si>
    <t>No</t>
  </si>
  <si>
    <t>31162800
39121321</t>
  </si>
  <si>
    <t>82000000
82120000
82121700
82121701
82000000
82120000
82121500
82121503</t>
  </si>
  <si>
    <t>14111500
14111600
14111800
42131602
42132205
42291613
43201800
43202000
44101600
44103103
44103105
44111515
44111800
44121500
44121600
44121700
44121800
44121900
44121905
44122011
44122100
44122101</t>
  </si>
  <si>
    <t>O232020200664114 Servicios de transporte terrestre especial local de pasajeros</t>
  </si>
  <si>
    <t>Código Interno IDPAC</t>
  </si>
  <si>
    <t>Objetivo Estratégico</t>
  </si>
  <si>
    <t>Programa Plan de Desarrollo</t>
  </si>
  <si>
    <t>Nombre Rubro</t>
  </si>
  <si>
    <t>Código Presupuestal</t>
  </si>
  <si>
    <t>Descripción proyecto de Inversión</t>
  </si>
  <si>
    <t>Meta PDD IDPAC</t>
  </si>
  <si>
    <t>Meta Proyecto de Inversión</t>
  </si>
  <si>
    <t>Descripción (Descripción general del bien o servicio a contratar)</t>
  </si>
  <si>
    <t>Valor Total Estimado Actual</t>
  </si>
  <si>
    <t>Valor Mensual Estimado</t>
  </si>
  <si>
    <t>Fuente de los Recursos (Fondo)</t>
  </si>
  <si>
    <t>Área o Dependencia Responsable</t>
  </si>
  <si>
    <t>Trazador Presupuestal</t>
  </si>
  <si>
    <t>Duración del Contrato (intervalo: días - 0, meses - 1, años - 2)</t>
  </si>
  <si>
    <t>Duración del Contrato
(número)</t>
  </si>
  <si>
    <t>Estado de la Solicitud de Vigencias Futura</t>
  </si>
  <si>
    <t>¿Se requieren vigencias futuras?</t>
  </si>
  <si>
    <t>Elemento PEP
(Plan de la Estructura del Proyecto)</t>
  </si>
  <si>
    <t>Fecha Estimada de inicio de proceso de selección (mes)</t>
  </si>
  <si>
    <t>Fecha Estimada de Presentación de Ofertas (Mes)</t>
  </si>
  <si>
    <t>3. Entregar1.550 Incentivo(s) para estimular y promover la participación incidente</t>
  </si>
  <si>
    <t>Gerencia de Mujer y Género</t>
  </si>
  <si>
    <t>TICS</t>
  </si>
  <si>
    <t>O23201010030302 Maquinaria de informática y sus partes, piezas y accesorios</t>
  </si>
  <si>
    <t>O2320202005040154129 Otros servicios especializados de la construcción</t>
  </si>
  <si>
    <t>O232020200668014 Servicios de gestión documental</t>
  </si>
  <si>
    <t>TPIEG - Igualdad y Equidad de Género TPJ – Juventud</t>
  </si>
  <si>
    <t>C849</t>
  </si>
  <si>
    <t>Prestar los servicios profesionales para orientar los componentes presupuestales y financieros de los proyectos de inversión de la entidad, generando análisis y consolidación de información desde las áreas para transmitir a todos los aplicativos y reportes del Distrito que se requieran generar desde la Oficina de planeación, consolidando cifras, datos cualitativos y contrbuyendo a las decisiones estratégicas del área.</t>
  </si>
  <si>
    <t>C850</t>
  </si>
  <si>
    <t>Prestar los servicios profesionales para adelantar los procesos administrativos sancionatorios que surjan con ocasión del ejercicio de Inspección, Vigilancia y Control sobre las organizaciones comunales del Distrito Capital, así como realizar la sustanciaciòn de os procesos disciplinarios en la etapa de juzgamiento y brindar asesoríajurídica a la Dirección y a las áreas del Instituto que así lo requieran mediante la emisión de conceptos especializados o los acompañamientos requeridos</t>
  </si>
  <si>
    <t>C851</t>
  </si>
  <si>
    <t>C852</t>
  </si>
  <si>
    <t>C853</t>
  </si>
  <si>
    <t>C854</t>
  </si>
  <si>
    <t>C855</t>
  </si>
  <si>
    <t xml:space="preserve">Prestar los servicios de apoyo a la Gestión para realizar seguimiento a los informes de Órganos de control y derechos de petición de la Secretaría General del Instituto. </t>
  </si>
  <si>
    <t>C856</t>
  </si>
  <si>
    <t>Modificación Comité PAA 14 de agosto 2025</t>
  </si>
  <si>
    <t>No Aplica</t>
  </si>
  <si>
    <t>A106</t>
  </si>
  <si>
    <t>Adición 2 meses</t>
  </si>
  <si>
    <t>A107</t>
  </si>
  <si>
    <t>Contrato nuevo 3 meses</t>
  </si>
  <si>
    <t>A108</t>
  </si>
  <si>
    <t>Adición 3 meses</t>
  </si>
  <si>
    <t>A109</t>
  </si>
  <si>
    <t>A110</t>
  </si>
  <si>
    <t>A111</t>
  </si>
  <si>
    <t>A112</t>
  </si>
  <si>
    <t>A113</t>
  </si>
  <si>
    <t>Hasta 31 de diciembre</t>
  </si>
  <si>
    <t>A114</t>
  </si>
  <si>
    <t>A115</t>
  </si>
  <si>
    <t>A116</t>
  </si>
  <si>
    <t>Contrato nuevo 2 meses</t>
  </si>
  <si>
    <t>A117</t>
  </si>
  <si>
    <t>A118</t>
  </si>
  <si>
    <t>O212020200701030471347 - "Servicio de seguro obligatorio de accidentes de tránsito (SOAT)</t>
  </si>
  <si>
    <t>O212020200701030371332 - Servicios de seguros sociales de riesgos laborales</t>
  </si>
  <si>
    <t>O2120202007010671640  -  Servicios de administración de fondos de pensiones</t>
  </si>
  <si>
    <t>O21202020080484120   -  Servicios de telefonía fija (acceso)</t>
  </si>
  <si>
    <t>O21202020080484290  - Otros servicios de telecomunicaciones vía Internet</t>
  </si>
  <si>
    <t>O21202020080484392 - Servicios de software en línea (on-line)</t>
  </si>
  <si>
    <t>O21202020080686312  -    Servicios de distribución de electricidad (a comis</t>
  </si>
  <si>
    <t>O21202020080686330   -   Servicios de distribución de agua por tubería (a c</t>
  </si>
  <si>
    <t>O21202020090494110   -   Servicios de alcantarillado y tratamiento de aguas</t>
  </si>
  <si>
    <t>O21202020090494231   -   Servicios generales de recolección de desechos res</t>
  </si>
  <si>
    <t>O2120201003023262002-carteles y avisos</t>
  </si>
  <si>
    <t>O2120202008078715302- Servicio de mantenimiento y reparación de equipo de transmisión de datos/módems y de comunicaciones (como enrutadores, puentes, etc.)</t>
  </si>
  <si>
    <t>Modificación a línea existente</t>
  </si>
  <si>
    <t>Adicion y prorroga contrato 049-2025 Prestar los servicios profesionales  para asesorar los proyectos estrategicos que lidera la Subdireccion de Promocion de la Participacion.</t>
  </si>
  <si>
    <t>Eliminacion  de Concepto</t>
  </si>
  <si>
    <t>ADICION Y PRORROGA AL CONTRATO 237-2025 Prestar los servicios de apoyo a la gestion para organizar los asuntos logisticos y administrativos de la Subdireccion de Promocion de Participacion.</t>
  </si>
  <si>
    <t>Prestar servicios profesionales para apoyar los procesos administrativos de la Subdirección de Promoción de la Participación, mediante la revisión de cuentas de cobro y sus respectivos soportes, la verificación y análisis de documentos administrativos, así como el acompañamiento en actividades de seguimiento, control y cumplimiento de los procedimientos establecidos,</t>
  </si>
  <si>
    <t>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</si>
  <si>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Prestar los servicios de apoyo a la gestion en la gestion administrativa de la Subdireccion de Promocion de la Participacion.</t>
  </si>
  <si>
    <t>ADICION Y PRORROGA 176-2025 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</si>
  <si>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ADICION Y PRORROGA 160-2025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</si>
  <si>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ADICION Y PRORROGA 358-2025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</si>
  <si>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C857</t>
  </si>
  <si>
    <t>C858</t>
  </si>
  <si>
    <t>C859</t>
  </si>
  <si>
    <t>C860</t>
  </si>
  <si>
    <t>C861</t>
  </si>
  <si>
    <t>C862</t>
  </si>
  <si>
    <t>C863</t>
  </si>
  <si>
    <t>C864</t>
  </si>
  <si>
    <t>Prestar los servicios profesionales  para adelantar la implementacion y reportes que sean necesarios en el marco del proyecto estrategico "impactando"</t>
  </si>
  <si>
    <t>Prestar los servicios profesionales especializados para asesorar a la Subdirección de Promoción de la Participación, de acuerdo con los lineamientos de la Dirección General de la entidad.</t>
  </si>
  <si>
    <t>C865</t>
  </si>
  <si>
    <t>C866</t>
  </si>
  <si>
    <t>C867</t>
  </si>
  <si>
    <t>C868</t>
  </si>
  <si>
    <t>ADICION Y PRORROGA AL CONTRATO 098-2025 Prestar los servicios profesionales para atender los procesos de pactos con participacion, que se adelanten desde la Subdireccion de Promocion de la Participacion.</t>
  </si>
  <si>
    <t>ADICION Y PRORROGA AL CONTRATO 085-2025 	Prestar los servicios de apoyo a la gestion para asistir a la gestion de la estrategia impactando con participacion que se adelanten desde la Subdireccion de Promocion de la Participacion.</t>
  </si>
  <si>
    <t>49121500
43211600
43211500
45111608
55121706
56101504
55121600</t>
  </si>
  <si>
    <t>Contratación para la adquisición, suministro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</si>
  <si>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1-100-F001_VA-Recursos  y distrito</t>
  </si>
  <si>
    <t>C869</t>
  </si>
  <si>
    <t>C870</t>
  </si>
  <si>
    <t>C871</t>
  </si>
  <si>
    <t>C872</t>
  </si>
  <si>
    <t>C873</t>
  </si>
  <si>
    <t>C874</t>
  </si>
  <si>
    <t>Prestar los servicios profesionales para apoyar la direccion del equipo y cubrimiento periodístico, y la planeación de estrategias de difusión de las actividades institucionales del IDPAC, acorde a los lineamientos de la Oficina Asesora de Comunicaciones.</t>
  </si>
  <si>
    <t>C875</t>
  </si>
  <si>
    <t>C876</t>
  </si>
  <si>
    <t>C877</t>
  </si>
  <si>
    <t>C878</t>
  </si>
  <si>
    <t>ADICIÓN Y PRORROGA CONTRATO 657 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</si>
  <si>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C879</t>
  </si>
  <si>
    <t>C880</t>
  </si>
  <si>
    <t>Profesional en Comunicación Social, Periodismo o Comunicación Digital, con experiencia en la gestión de redes sociales institucionales y la producción de contenidos para entornos digitales, elaboración de parrillas de contenido, cobertura y difusión de eventos institucionales, publicación oportuna en los diferentes canales digitales y el monitoreo de su impacto. Deberá proponer, planear y ejecutar estrategias de comunicación acordes con los objetivos de la entidad.</t>
  </si>
  <si>
    <t>Profesional en comunicadora social con experiencia en el manejo de medios de comunicación y medios digitales, para desempeñarse como editora y generadora de contenidos. Establecer canales de comunicación con las diferentes áreas de la entidad, recopilar información y, a partir de ella, producir y gestionar contenido periodístico que contribuya al posicionamiento institucional en medios y plataformas digitale</t>
  </si>
  <si>
    <t>C881</t>
  </si>
  <si>
    <t>C882</t>
  </si>
  <si>
    <t>Prestar los servicios de apoyo a la gestión para realizar el desarrollo,ejecución y despliegue de acciones desde el componente social, en las diferentes etapas que se realizan como parte de la metodología obras Con Saldo pedagógico Para el Cuidado y la Participación Ciudadana.</t>
  </si>
  <si>
    <t>Prestar los servicios Profesionales para acompañar desde el componente tecnico el desarrollo en territorio de todas las fases de  la metodologia obras Con Saldo Pedagogico implementada por la Gerencia de Proyectos del IDPAC</t>
  </si>
  <si>
    <t>Adición y prorroga contrato 274-2025 "Prestar servicios profesionales para monitorear, planificar, administrar y ejecutar la participación activa con las organizaciones sociales, comunales y comunitarias desde el componente social dentro de la metodología obras Con Saldo Pedagógico de la Gerencia de Proyectos del IDPAC."</t>
  </si>
  <si>
    <t>Adición y prorroga contrato 172-2025 "prestación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</si>
  <si>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Adición y prorroga contrato 170-2025 "Prestar los servicios de apoyo a la gestión para monitorear la promoción de procesos de movilización social y logística que se requieran en desarrollo del modelo de participación Obras con Saldo Pedagógico para el Cuidado y la Participación Ciudadana."</t>
  </si>
  <si>
    <t>Adición y prorroga contrato 257-2025 "Prestar servicios profesionales para realizar la articulación y realizar la participación incidente con las organizaciones sociales, comunales y comunitarias desde el componente social dentro de la metodología obras Con Saldo pedagógico de la Gerencia de Proyectos del IDPAC."</t>
  </si>
  <si>
    <t>Adición y prorroga contrato 164-2025 "Prestación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t>
  </si>
  <si>
    <t>Adición y prorroga contrato 231-2025 "Prestar los servicios de apoyo a la gestión para realizar la promoción de procesos de movilización social, Técnica y logística que se requieran en desarrollo de las etapas de la metodología obras con saldo pedagógico implementada por la Gerencia de Proyectos delIDPAC."</t>
  </si>
  <si>
    <t>Adición y prorroga contrato 240-2025 "Prestar los servicios de apoyo a la gestión para realizar la promoción de procesos de movilización social y logística que se requiera la Gerencia de Proyectos en el marco del desarrollo de la metodología obras con saldo pedagógico."</t>
  </si>
  <si>
    <t>Adición y prorroga contrato 382-2025 "Prestar los servicios de apoyo a la gestión para realizar la generación de procesos de movilización social en el territorio y logística que se requieran en desarrollo de la metodología obras con saldo pedagógico de la gerencia de Proyectos del IDPAC."</t>
  </si>
  <si>
    <t>C883</t>
  </si>
  <si>
    <t>C884</t>
  </si>
  <si>
    <t>C885</t>
  </si>
  <si>
    <t>C886</t>
  </si>
  <si>
    <t>Prestar los servicios profesionales especializados para acompañar la participación activa con las organizaciones sociales, comunales y comunitarias desde el componente social en la ejecucion en terretorio en la metodología obras con saldo pedagógico de la gerencia de proyectos del IDPAC, producto del producto del convenio interadministrativo no.833-2024 suscrito entre el IDPAC y el fondo de desarrollo local de san Cristóbal.</t>
  </si>
  <si>
    <t>JULIO</t>
  </si>
  <si>
    <t>Prestar servicios profesionales para acompañar jurídicamente el desarrollo de la planeación y estructuración de los procesos de ontratación adelantados por la Gerencia de Instancias y Mecanismos de Participación.</t>
  </si>
  <si>
    <t>TPIEG - Igualdad y Equidad de Género
TPGE - Grupos étnicos
TPIEG - Igualdad y Equidad de Género
TPJ – Juventud
TPPD - Población con Discapacidad</t>
  </si>
  <si>
    <t>Prestar los servicios de apoyo a la gestión, de manera temporal, para fortalecer las instancias formales y no formales de participación ciudadana en articulación 
con el modelo de intervención territorial e impulsar los procesos y mecanismos de promoción para la participación en las localidades que sea requerido</t>
  </si>
  <si>
    <t>Prestar servicios profesionales para apoyar a la Gerencia de Instancias y Mecanismos de Participación en la elaboración de instrumentos de control, seguimiento de peticiones, metas, MIPG y de planeación.</t>
  </si>
  <si>
    <t>C887</t>
  </si>
  <si>
    <t>6 meses</t>
  </si>
  <si>
    <t xml:space="preserve">4 meses </t>
  </si>
  <si>
    <t>2 meses 15 días</t>
  </si>
  <si>
    <t>4 meses Y 15 días</t>
  </si>
  <si>
    <t>Adición y Prórroga del Cto.235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searequerido</t>
  </si>
  <si>
    <t>Adición y Prórroga del Cto. 242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searequerido</t>
  </si>
  <si>
    <t>Adición y Prórroga Cto. 185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</si>
  <si>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 xml:space="preserve">SEPTIEMBRE </t>
  </si>
  <si>
    <t>Adición y Prórroga Cto. 187 Prestar servicios profesionales para que brinde soporte juridico y técnico a la Gerencia de Instancias en los asuntos de su competencia, asi como en los procesos y procedimientos precontractuales, contractuales y postcontractuales</t>
  </si>
  <si>
    <t>Prestar servicios profesionales para desarrollar las actividades administrativas, de planeación y contratación en la Gerencia de Mujer y Género, así como el seguimiento a los reportes y cumplimiento de actividades de la Gerencia para con la OAP y la Secretaria General</t>
  </si>
  <si>
    <t>Prestar servicios profesionales para implementar las acciones que den cumplimiento a la política pública de Mujer y Géneros, su seguimiento y reportes, así como para promover, acompañar y asistir los espacios de participación del sector mujer y géneros del distrito capital.</t>
  </si>
  <si>
    <t>C888</t>
  </si>
  <si>
    <t>C889</t>
  </si>
  <si>
    <t>C890</t>
  </si>
  <si>
    <t>C891</t>
  </si>
  <si>
    <t>C892</t>
  </si>
  <si>
    <t>C893</t>
  </si>
  <si>
    <t>C894</t>
  </si>
  <si>
    <t>C895</t>
  </si>
  <si>
    <t>C896</t>
  </si>
  <si>
    <t>C897</t>
  </si>
  <si>
    <t>C898</t>
  </si>
  <si>
    <t>C899</t>
  </si>
  <si>
    <t>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</si>
  <si>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6 Meses</t>
  </si>
  <si>
    <t xml:space="preserve">4 Meses </t>
  </si>
  <si>
    <t>4 Meses y 15 días</t>
  </si>
  <si>
    <t>O23011745012024007901026</t>
  </si>
  <si>
    <t>1. Desarrollar 1 protocolo para la implementación del aprovechamiento económico en bienes fiscales y en zonas de cesión de carácter comunitario</t>
  </si>
  <si>
    <t>Prestar servicios de apoyo a la gestión para el fortalecimiento y socialización del Protocolo de aprovechamiento económico con las Juntas de Acción Comunal (JAC) en el marco del Proyecto de Inversión 8025.</t>
  </si>
  <si>
    <t xml:space="preserve">Prestar servicios profesionales para la gestión, formulación y formalización de convenios solidarios orientados a regularizar el aprovechamiento en bienes fiscales y en zonas de cesión de carácter comunitario de la subdirección de asuntos comunales. </t>
  </si>
  <si>
    <t>O23011745012024007901046</t>
  </si>
  <si>
    <t>3. Generar 1 informe de diagnóstico y plan de acción</t>
  </si>
  <si>
    <t>Prestar los servicios Profesionaless profesionales para la revisión jurídica y normativa  de las organizaciones comunales, así como en la regularización de los aprovechamientos en bienes fiscales, mediante la elaboración y suscripción de convenios solidarios, en el marco de las funciones y el ámbito de competencia de la Subdirección de Asuntos Comunales.</t>
  </si>
  <si>
    <t>Prestar servicios profesionales para la revisión jurídica y normativa aplicable a la regularización de aprovechamientos en bienes fiscales y zonas de cesión de carácter comunitario, mediante la suscripción de convenios solidarios, en el ámbito de competencia de la Subdirección de Asuntos Comunales.</t>
  </si>
  <si>
    <t>Prestar servicios profesionales para la implementación del modelo de fortalecimiento a organizaciones comunales de primer y segundo grado, así como para la gestión de convenios solidarios orientados a la regularización del aprovechamiento de bienes fiscales y zonas de cesión de carácter comunitario, en el marco del proyecto de inversión 8025.</t>
  </si>
  <si>
    <t>Prestar servicios profesionales para el diseño, desarrollo y ejecución de procesos pedagógicos y de sensibilización sobre el Protocolo para el desarrollo de actividades susceptibles de aprovechamiento económico, dirigidos a las Juntas de Acción Comunal (JAC), en el marco del Proyecto de Inversión 8025.</t>
  </si>
  <si>
    <t xml:space="preserve">	
Prestar servicios profesionales para la producción integral de contenidos audiovisuales y fotográficos, que incluyan la producción y postproducción de piezas audiovisuales destinadas a la Subdirección de Asuntos Comunales, en el marco del proyecto de inversión 8025.</t>
  </si>
  <si>
    <t>CCE-06 Selección abreviada Menor Cuantía</t>
  </si>
  <si>
    <t xml:space="preserve">CCE-10 Mínima Cuantía </t>
  </si>
  <si>
    <t>c820</t>
  </si>
  <si>
    <t>Prestar servicios de apoyo a la gestión  para colaborar en la implementación de tareas relacionadas con los procesos contractuales, presupuestarios y administrativos gestionados por la Gerencia de la Escuela de Participación</t>
  </si>
  <si>
    <t>Prestar temporalmente servicios profesionales para la gestión, ejecución y monitoreo de la estrategia de alianzas y redes de la Gerencia de la Escuela de la Participación.</t>
  </si>
  <si>
    <t>Prestar los servicios profesionales para el desarrollo de la línea de monitoreo de agendas y repertorios de acción colectiva del Observatorio de Participación Ciudadana.</t>
  </si>
  <si>
    <t>Prestar servicios profesionales para la planificación y ejecución de contenidos pedagógicos de la Escuela de Participación.</t>
  </si>
  <si>
    <t>Prestar servicios profesionales para el diseño de estrategias de comunicación y fortalecimiento del posicionamiento de la Escuela y la entidad.</t>
  </si>
  <si>
    <t>Prestar los servicios de apoyo a la gestión para realizar la sistematización de la información de la Gerencia Escuela y del Observatorio.</t>
  </si>
  <si>
    <t>Prestar servicios profesionales de forma temporal para la elaboración y ejecución de las actividades y metodologías de formación que realiza la Gerencia de la Escuela de Participación.</t>
  </si>
  <si>
    <t>Prestar servicios profesionales para llevar a cabo el monitoreo, organización y elaboración de informes solicitados por la Escuela de la Participación.</t>
  </si>
  <si>
    <t>Prestar servicios profesionales para elaborar contenidos vinculados a los patrones de participación desarrolladas por el Observatorio de Participación Ciudadana.</t>
  </si>
  <si>
    <t>Prestar servicios profesionales para supervisar la planificación y la gestión financiera, presupuestal y contractual de la Gerencia de la Escuela de la Participación.</t>
  </si>
  <si>
    <t>Prestar los servicios profesionales para brindar asistencia en la gestión, actualización y administración de las plataformas virtuales a través de las cuales la Escuela de la Participación logrará la formación ciudadana en capacidades democráticas que incidan en la construcción de una cultura democrática, ciudadana y de paz.</t>
  </si>
  <si>
    <t>Prestar los servicios profesionales para llevar a cabo el seguimiento y control de los aspectos contractuales, administrativos y financieros de la Gerencia de la Escuela.</t>
  </si>
  <si>
    <t>Prestar los servicios profesionales para realizar seguimiento a los procesos contractuales, administrativos y financieros de la gerencia de la Escuela de la Participación.</t>
  </si>
  <si>
    <t>Prestar servicios profesionales para desarrollar labores administrativas del Observatorio y de la Gerencia Escuela de Participación</t>
  </si>
  <si>
    <t>Prestar servicios de apoyo a la gestión en la implementación y el desarrollo de las actividades que se requieran en las diferentes modalidades de formación que brinda la Gerencia de Escuela de la Participación.</t>
  </si>
  <si>
    <t>Prestar los servicios de apoyo para el desarrollo de actividades presenciales que se requieran en la Escuela de la Participación.</t>
  </si>
  <si>
    <t>Prestar servicios profesionales para el diseño y proyección de los contenidos pedagógicos que requiera la Gerencia de Escuela de Participación.</t>
  </si>
  <si>
    <t>Prestar servicios profesionales para apoyar en el equipo técnico y administrativo del Observatorio de la Escuela de participación</t>
  </si>
  <si>
    <t>Prestar servicios profesionales para el manejo, control y seguimiento de los procesos contractuales, administrativos y financieros competencia de la Gerencia de la Escuela de Participación.</t>
  </si>
  <si>
    <t>Prestar los servicios técnicos para acompañar los procesos de formación de las distintas modalidades de la escuela</t>
  </si>
  <si>
    <t>Prestar servicios profesionales para la producción, análisis y visualización de datos
y contenidos del Observatorio de Participación Ciudadana</t>
  </si>
  <si>
    <t>Prestar los servicios profesionales para el acompañamiento de los procesos de formación e investigación de la Gerencia Escuela.</t>
  </si>
  <si>
    <t>prestar servicios profesionales para realizar acciones de comunicación y/o divulgación de las iniciativas del Laboratorio de innovación y la Gerencia de la Escuela de Participación.</t>
  </si>
  <si>
    <t>Prestar los servicios de apoyo a la gestión para el acompañamiento a las actividades del Laboratorio de Innovación y la gerencia escuela.</t>
  </si>
  <si>
    <t>C900</t>
  </si>
  <si>
    <t>C901</t>
  </si>
  <si>
    <t>C902</t>
  </si>
  <si>
    <t>C903</t>
  </si>
  <si>
    <t>C904</t>
  </si>
  <si>
    <t>C905</t>
  </si>
  <si>
    <t>C906</t>
  </si>
  <si>
    <t>C907</t>
  </si>
  <si>
    <t>C908</t>
  </si>
  <si>
    <t>C909</t>
  </si>
  <si>
    <t>C910</t>
  </si>
  <si>
    <t>C911</t>
  </si>
  <si>
    <t>C912</t>
  </si>
  <si>
    <t>C913</t>
  </si>
  <si>
    <t>C914</t>
  </si>
  <si>
    <t>C915</t>
  </si>
  <si>
    <t>C916</t>
  </si>
  <si>
    <t>C917</t>
  </si>
  <si>
    <t>C918</t>
  </si>
  <si>
    <t>C919</t>
  </si>
  <si>
    <t>C920</t>
  </si>
  <si>
    <t>C921</t>
  </si>
  <si>
    <t>C922</t>
  </si>
  <si>
    <t>C923</t>
  </si>
  <si>
    <t>C924</t>
  </si>
  <si>
    <t>Prestar los servicios de apoyo a la gestión para el acompañamiento y ejecución de las actividades de formación presencial de la Escuela de la participación</t>
  </si>
  <si>
    <t>C925</t>
  </si>
  <si>
    <t>Contratación para la adquisición, suministro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</si>
  <si>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Prestar los servicios de apoyo a la gestión para la promoción y ejecucióin de las actividades del laboratorio de innovación</t>
  </si>
  <si>
    <t>C926</t>
  </si>
  <si>
    <t>C927</t>
  </si>
  <si>
    <t>Adición y prórroga N. 1 contrato 0061-2025 " Prestar los servicios profesionales para implementar el modelo de fortalecimiento con organizaciones de propiedad horizontal y comunales de los distintos niveles en el marco del proyecto de inversión 8131.”</t>
  </si>
  <si>
    <t>Prestar servicios profesionales para la ejecución del modelo de fortalecimiento en territorio,  orientado a  organizaciones comunales, por parte de la  Subdirección de Asuntos Comunales, en el marco del proyecto de inversión 8131.</t>
  </si>
  <si>
    <t>3.5</t>
  </si>
  <si>
    <t>Adición y prórroga N. 1 contrato 0072-2025 "Prestar los servicios profesionales para implementar el modelo de fortalecimiento con organizaciones de propiedad horizontal y comunales de los distintos niveles en el marco del proyecto de inversión 8131.”</t>
  </si>
  <si>
    <t>Prestar servicios profesionales en Comunicación Social, Periodismo o Comunicación Digital para apoyar a la Gerencia de Mujer y Género del IDPAC en la gestión de redes sociales institucionales, producción de contenidos digitales, elaboración de parrillas de contenido, cobertura y difusión de eventos, publicación en canales digitales y monitoreo de su impacto, así como en la planeación y ejecución de estrategias de comunicación alineadas con los objetivos de la entidad.</t>
  </si>
  <si>
    <t>3 meses</t>
  </si>
  <si>
    <t xml:space="preserve">Saldo Disponible para la Subdireccion </t>
  </si>
  <si>
    <t>11 DIAS</t>
  </si>
  <si>
    <t xml:space="preserve">Para las necesidades de la Gerencia de Mujer y Gnero </t>
  </si>
  <si>
    <t>Prestar los servicios profesionales  de apoyo ala subdirección de fortalecimiento de la organización social, en la estructuracion y ejecucion de la  estrategia de comunicación acorde con los objetivos de la entidad.</t>
  </si>
  <si>
    <t>C928</t>
  </si>
  <si>
    <t>C929</t>
  </si>
  <si>
    <t>C930</t>
  </si>
  <si>
    <t>C931</t>
  </si>
  <si>
    <t>C932</t>
  </si>
  <si>
    <t>C933</t>
  </si>
  <si>
    <t>Creación Nueva Línea</t>
  </si>
  <si>
    <t xml:space="preserve">Oficina Asesora de Planeación </t>
  </si>
  <si>
    <t>Subdirección de Promoción de la Participación</t>
  </si>
  <si>
    <t xml:space="preserve">Oficina Jurídica </t>
  </si>
  <si>
    <t>Contato nuevo 3 meses</t>
  </si>
  <si>
    <t>C934</t>
  </si>
  <si>
    <t>Prestar los servicios profesionales para acompañar el seguimiento, consolidación y reportes de planes, programas y proyectos en el marco del Proceso de Gestión Documental y otros procesos que requieran la adecuación, implementación y sostenibilidad de las estrategias y lineamientos del Modelo Integrado de Planeación y gestión - MIPG para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</si>
</sst>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5" formatCode="&quot;$&quot;\ #,##0;\-&quot;$&quot;\ #,##0"/>
    <numFmt numFmtId="6" formatCode="&quot;$&quot;\ #,##0;[Red]\-&quot;$&quot;\ #,##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 #,##0.00_-;\-* #,##0.00_-;_-* &quot;-&quot;??_-;_-@"/>
    <numFmt numFmtId="166" formatCode="_-&quot;$&quot;\ * #,##0_-;\-&quot;$&quot;\ * #,##0_-;_-&quot;$&quot;\ * &quot;-&quot;_-;_-@"/>
    <numFmt numFmtId="167" formatCode="_-&quot;$&quot;\ * #,##0_-;\-&quot;$&quot;\ * #,##0_-;_-&quot;$&quot;\ * &quot;-&quot;??_-;_-@"/>
    <numFmt numFmtId="168" formatCode="_(* #,##0_);_(* \(#,##0\);_(* &quot;-&quot;??_);_(@_)"/>
    <numFmt numFmtId="169" formatCode="&quot;$&quot;#,##0.00"/>
    <numFmt numFmtId="170" formatCode="_-&quot;$&quot;\ * #,##0.00_-;\-&quot;$&quot;\ * #,##0.00_-;_-&quot;$&quot;\ * &quot;-&quot;??_-;_-@"/>
    <numFmt numFmtId="171" formatCode="d/m/yyyy"/>
    <numFmt numFmtId="172" formatCode="_-&quot;$&quot;* #,##0.00_-;\-&quot;$&quot;* #,##0.00_-;_-&quot;$&quot;* &quot;-&quot;??_-;_-@"/>
    <numFmt numFmtId="173" formatCode="#,##0_ ;\-#,##0\ "/>
    <numFmt numFmtId="174" formatCode="&quot;$&quot;\ #,##0.00"/>
    <numFmt numFmtId="175" formatCode="&quot;$&quot;\ #,##0"/>
    <numFmt numFmtId="176" formatCode="_(* #,##0.0_);_(* \(#,##0.0\);_(* &quot;-&quot;??_);_(@_)"/>
    <numFmt numFmtId="177" formatCode="_-[$$-240A]\ * #,##0_-;\-[$$-240A]\ * #,##0_-;_-[$$-240A]\ * &quot;-&quot;_-;_-@"/>
    <numFmt numFmtId="178" formatCode="_-* #,##0_-;\-* #,##0_-;_-* &quot;-&quot;??_-;_-@"/>
    <numFmt numFmtId="179" formatCode="_(&quot;$&quot;\ * #,##0_);_(&quot;$&quot;\ * \(#,##0\);_(&quot;$&quot;\ * &quot;-&quot;??_);_(@_)"/>
    <numFmt numFmtId="180" formatCode="&quot;$&quot;#,##0"/>
    <numFmt numFmtId="181" formatCode="dd/mm/yyyy"/>
    <numFmt numFmtId="182" formatCode="0.0"/>
    <numFmt numFmtId="183" formatCode="_-[$$-240A]\ * #,##0_-;\-[$$-240A]\ * #,##0_-;_-[$$-240A]\ * &quot;-&quot;_-;_-@_-"/>
    <numFmt numFmtId="184" formatCode="0&quot; Meses&quot;"/>
    <numFmt numFmtId="185" formatCode="0&quot; días&quot;"/>
  </numFmts>
  <fonts count="53">
    <font>
      <sz val="11"/>
      <color theme="1"/>
      <name val="Aptos Narrow"/>
      <scheme val="minor"/>
    </font>
    <font>
      <sz val="11"/>
      <color theme="1"/>
      <name val="Aptos Narrow"/>
      <family val="2"/>
      <scheme val="minor"/>
    </font>
    <font>
      <sz val="11"/>
      <color theme="1"/>
      <name val="Aptos Narrow"/>
      <family val="2"/>
      <scheme val="minor"/>
    </font>
    <font>
      <sz val="11"/>
      <color theme="1"/>
      <name val="Aptos Narrow"/>
      <family val="2"/>
      <scheme val="minor"/>
    </font>
    <font>
      <sz val="9"/>
      <color theme="1"/>
      <name val="Arial"/>
      <family val="2"/>
    </font>
    <font>
      <sz val="9"/>
      <color theme="1"/>
      <name val="Aptos Narrow"/>
      <family val="2"/>
    </font>
    <font>
      <sz val="11"/>
      <name val="Aptos Narrow"/>
      <family val="2"/>
    </font>
    <font>
      <b/>
      <sz val="9"/>
      <color theme="1"/>
      <name val="Aptos Narrow"/>
      <family val="2"/>
    </font>
    <font>
      <b/>
      <sz val="10"/>
      <color rgb="FFFFFFFF"/>
      <name val="Arial"/>
      <family val="2"/>
    </font>
    <font>
      <sz val="10"/>
      <color theme="1"/>
      <name val="Aptos Narrow"/>
      <family val="2"/>
    </font>
    <font>
      <b/>
      <sz val="10"/>
      <color theme="1"/>
      <name val="Arial"/>
      <family val="2"/>
    </font>
    <font>
      <b/>
      <sz val="10"/>
      <color theme="1"/>
      <name val="Aptos Narrow"/>
      <family val="2"/>
    </font>
    <font>
      <sz val="10"/>
      <color theme="1"/>
      <name val="Arial"/>
      <family val="2"/>
    </font>
    <font>
      <sz val="11"/>
      <color theme="1"/>
      <name val="Aptos Narrow"/>
      <family val="2"/>
    </font>
    <font>
      <sz val="11"/>
      <color rgb="FF000000"/>
      <name val="Arial"/>
      <family val="2"/>
    </font>
    <font>
      <sz val="10"/>
      <color theme="1"/>
      <name val="Museo Sans Condensed"/>
    </font>
    <font>
      <sz val="11"/>
      <color rgb="FF000000"/>
      <name val="&quot;Aptos Narrow&quot;"/>
    </font>
    <font>
      <sz val="11"/>
      <color theme="1"/>
      <name val="Aptos Narrow"/>
      <family val="2"/>
      <scheme val="minor"/>
    </font>
    <font>
      <sz val="12"/>
      <color theme="1"/>
      <name val="Arial"/>
      <family val="2"/>
    </font>
    <font>
      <b/>
      <sz val="12"/>
      <color theme="1"/>
      <name val="Arial"/>
      <family val="2"/>
    </font>
    <font>
      <b/>
      <sz val="12"/>
      <color rgb="FFFFFFFF"/>
      <name val="Arial"/>
      <family val="2"/>
    </font>
    <font>
      <b/>
      <sz val="12"/>
      <color rgb="FF000000"/>
      <name val="Arial"/>
      <family val="2"/>
    </font>
    <font>
      <sz val="11"/>
      <color rgb="FF000000"/>
      <name val="Arial"/>
      <family val="2"/>
    </font>
    <font>
      <sz val="12"/>
      <color rgb="FF000000"/>
      <name val="Arial"/>
      <family val="2"/>
    </font>
    <font>
      <sz val="10"/>
      <color rgb="FF000000"/>
      <name val="Museo Sans Condensed"/>
    </font>
    <font>
      <sz val="11"/>
      <color rgb="FF000000"/>
      <name val="Aptos Narrow"/>
      <family val="2"/>
    </font>
    <font>
      <sz val="10"/>
      <color rgb="FF000000"/>
      <name val="Arial"/>
      <family val="2"/>
    </font>
    <font>
      <sz val="11"/>
      <color rgb="FF000000"/>
      <name val="Aptos"/>
      <family val="2"/>
    </font>
    <font>
      <sz val="11"/>
      <color rgb="FF000000"/>
      <name val="Calibri"/>
      <family val="2"/>
    </font>
    <font>
      <sz val="11"/>
      <color theme="1"/>
      <name val="Arial"/>
      <family val="2"/>
    </font>
    <font>
      <sz val="11"/>
      <color theme="1"/>
      <name val="Calibri"/>
      <family val="2"/>
    </font>
    <font>
      <sz val="12"/>
      <color rgb="FFFF0000"/>
      <name val="Arial"/>
      <family val="2"/>
    </font>
    <font>
      <sz val="11"/>
      <color theme="1"/>
      <name val="Arial"/>
      <family val="2"/>
    </font>
    <font>
      <b/>
      <sz val="11"/>
      <color theme="1"/>
      <name val="Museo Sans Condensed"/>
    </font>
    <font>
      <sz val="11"/>
      <color theme="1"/>
      <name val="Museo Sans Condensed"/>
    </font>
    <font>
      <b/>
      <sz val="11"/>
      <color rgb="FFFFFFFF"/>
      <name val="Museo Sans Condensed"/>
    </font>
    <font>
      <sz val="11"/>
      <color theme="1"/>
      <name val="Abadi"/>
      <family val="2"/>
    </font>
    <font>
      <sz val="12"/>
      <color theme="1"/>
      <name val="Abadi"/>
      <family val="2"/>
    </font>
    <font>
      <b/>
      <sz val="11"/>
      <color rgb="FFFFFFFF"/>
      <name val="Arial"/>
      <family val="2"/>
    </font>
    <font>
      <sz val="11"/>
      <color rgb="FF000000"/>
      <name val="&quot;Aptos Narrow&quot;"/>
    </font>
    <font>
      <sz val="16"/>
      <color theme="1"/>
      <name val="Arial"/>
      <family val="2"/>
    </font>
    <font>
      <sz val="11"/>
      <color rgb="FFFF0000"/>
      <name val="Arial"/>
      <family val="2"/>
    </font>
    <font>
      <b/>
      <sz val="12"/>
      <color theme="0"/>
      <name val="Arial"/>
      <family val="2"/>
    </font>
    <font>
      <b/>
      <sz val="12"/>
      <color rgb="FF0000CC"/>
      <name val="Arial"/>
      <family val="2"/>
    </font>
    <font>
      <sz val="11"/>
      <color rgb="FFFF0000"/>
      <name val="&quot;Aptos Narrow&quot;"/>
    </font>
    <font>
      <b/>
      <sz val="11"/>
      <color theme="1"/>
      <name val="Arial"/>
      <family val="2"/>
    </font>
    <font>
      <b/>
      <sz val="9"/>
      <color theme="0"/>
      <name val="Museo Sans Condensed"/>
    </font>
    <font>
      <sz val="10"/>
      <name val="Arial"/>
      <family val="2"/>
    </font>
    <font>
      <sz val="11"/>
      <color theme="1"/>
      <name val="Aptos Narrow"/>
      <family val="2"/>
      <scheme val="minor"/>
    </font>
    <font>
      <sz val="11"/>
      <color theme="1"/>
      <name val="Aptos Narrow"/>
      <scheme val="minor"/>
    </font>
    <font>
      <sz val="8"/>
      <name val="Aptos Narrow"/>
      <scheme val="minor"/>
    </font>
    <font>
      <sz val="12"/>
      <name val="Arial"/>
      <family val="2"/>
    </font>
    <font>
      <sz val="10"/>
      <color theme="1"/>
      <name val="Aptos Narrow"/>
      <family val="2"/>
      <scheme val="minor"/>
    </font>
  </fonts>
  <fills count="15">
    <fill>
      <patternFill patternType="none"/>
    </fill>
    <fill>
      <patternFill patternType="gray125"/>
    </fill>
    <fill>
      <patternFill patternType="solid">
        <fgColor rgb="FFF2F2F2"/>
        <bgColor rgb="FFF2F2F2"/>
      </patternFill>
    </fill>
    <fill>
      <patternFill patternType="solid">
        <fgColor rgb="FFC00000"/>
        <bgColor rgb="FFC00000"/>
      </patternFill>
    </fill>
    <fill>
      <patternFill patternType="solid">
        <fgColor rgb="FFFFFFFF"/>
        <bgColor rgb="FFFFFFFF"/>
      </patternFill>
    </fill>
    <fill>
      <patternFill patternType="solid">
        <fgColor rgb="FFFFFF00"/>
        <bgColor rgb="FFFFFF00"/>
      </patternFill>
    </fill>
    <fill>
      <patternFill patternType="solid">
        <fgColor rgb="FF00FFFF"/>
        <bgColor rgb="FF00FFFF"/>
      </patternFill>
    </fill>
    <fill>
      <patternFill patternType="solid">
        <fgColor rgb="FFC9DAF8"/>
        <bgColor rgb="FFC9DAF8"/>
      </patternFill>
    </fill>
    <fill>
      <patternFill patternType="solid">
        <fgColor theme="0"/>
        <bgColor theme="0"/>
      </patternFill>
    </fill>
    <fill>
      <patternFill patternType="solid">
        <fgColor rgb="FFE7E6E6"/>
        <bgColor rgb="FFE7E6E6"/>
      </patternFill>
    </fill>
    <fill>
      <patternFill patternType="solid">
        <fgColor theme="0"/>
        <bgColor rgb="FFFFFFFF"/>
      </patternFill>
    </fill>
    <fill>
      <patternFill patternType="solid">
        <fgColor theme="0"/>
        <bgColor indexed="64"/>
      </patternFill>
    </fill>
    <fill>
      <patternFill patternType="solid">
        <fgColor theme="0"/>
        <bgColor rgb="FFFFFF00"/>
      </patternFill>
    </fill>
    <fill>
      <patternFill patternType="solid">
        <fgColor theme="0"/>
        <bgColor rgb="FF00FF00"/>
      </patternFill>
    </fill>
    <fill>
      <patternFill patternType="solid">
        <fgColor theme="4"/>
        <bgColor rgb="FFC00000"/>
      </patternFill>
    </fill>
  </fills>
  <borders count="4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999999"/>
      </left>
      <right/>
      <top style="thin">
        <color rgb="FF999999"/>
      </top>
      <bottom/>
      <diagonal/>
    </border>
    <border>
      <left style="thin">
        <color rgb="FF999999"/>
      </left>
      <right style="thin">
        <color rgb="FF999999"/>
      </right>
      <top style="thin">
        <color rgb="FF999999"/>
      </top>
      <bottom/>
      <diagonal/>
    </border>
    <border>
      <left style="thin">
        <color rgb="FF999999"/>
      </left>
      <right/>
      <top style="thin">
        <color indexed="65"/>
      </top>
      <bottom/>
      <diagonal/>
    </border>
    <border>
      <left style="thin">
        <color rgb="FF999999"/>
      </left>
      <right style="thin">
        <color rgb="FF999999"/>
      </right>
      <top/>
      <bottom/>
      <diagonal/>
    </border>
    <border>
      <left style="thin">
        <color rgb="FF999999"/>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style="dotted">
        <color indexed="64"/>
      </left>
      <right style="dotted">
        <color indexed="64"/>
      </right>
      <top style="dotted">
        <color indexed="64"/>
      </top>
      <bottom style="dotted">
        <color indexed="64"/>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thin">
        <color indexed="65"/>
      </left>
      <right style="thin">
        <color rgb="FF999999"/>
      </right>
      <top style="thin">
        <color rgb="FF999999"/>
      </top>
      <bottom/>
      <diagonal/>
    </border>
    <border>
      <left style="thin">
        <color indexed="65"/>
      </left>
      <right style="thin">
        <color rgb="FF999999"/>
      </right>
      <top style="thin">
        <color rgb="FF999999"/>
      </top>
      <bottom style="thin">
        <color rgb="FF999999"/>
      </bottom>
      <diagonal/>
    </border>
    <border>
      <left style="thin">
        <color indexed="64"/>
      </left>
      <right style="thin">
        <color indexed="64"/>
      </right>
      <top style="thin">
        <color indexed="64"/>
      </top>
      <bottom style="thin">
        <color indexed="64"/>
      </bottom>
      <diagonal/>
    </border>
  </borders>
  <cellStyleXfs count="27">
    <xf numFmtId="0" fontId="0" fillId="0" borderId="0"/>
    <xf numFmtId="42" fontId="3" fillId="0" borderId="14" applyFont="0" applyFill="0" applyBorder="0" applyAlignment="0" applyProtection="0"/>
    <xf numFmtId="43" fontId="48" fillId="0" borderId="0" applyFont="0" applyFill="0" applyBorder="0" applyAlignment="0" applyProtection="0"/>
    <xf numFmtId="0" fontId="2" fillId="0" borderId="14"/>
    <xf numFmtId="44" fontId="2" fillId="0" borderId="14" applyFont="0" applyFill="0" applyBorder="0" applyAlignment="0" applyProtection="0"/>
    <xf numFmtId="0" fontId="2" fillId="0" borderId="14"/>
    <xf numFmtId="0" fontId="2" fillId="0" borderId="14"/>
    <xf numFmtId="0" fontId="47" fillId="0" borderId="14"/>
    <xf numFmtId="43" fontId="2" fillId="0" borderId="14" applyFont="0" applyFill="0" applyBorder="0" applyAlignment="0" applyProtection="0"/>
    <xf numFmtId="44" fontId="2" fillId="0" borderId="14" applyFont="0" applyFill="0" applyBorder="0" applyAlignment="0" applyProtection="0"/>
    <xf numFmtId="44" fontId="2" fillId="0" borderId="14" applyFont="0" applyFill="0" applyBorder="0" applyAlignment="0" applyProtection="0"/>
    <xf numFmtId="44" fontId="2" fillId="0" borderId="14" applyFont="0" applyFill="0" applyBorder="0" applyAlignment="0" applyProtection="0"/>
    <xf numFmtId="44" fontId="2" fillId="0" borderId="14" applyFont="0" applyFill="0" applyBorder="0" applyAlignment="0" applyProtection="0"/>
    <xf numFmtId="44" fontId="2" fillId="0" borderId="14" applyFont="0" applyFill="0" applyBorder="0" applyAlignment="0" applyProtection="0"/>
    <xf numFmtId="43" fontId="2" fillId="0" borderId="14" applyFont="0" applyFill="0" applyBorder="0" applyAlignment="0" applyProtection="0"/>
    <xf numFmtId="44" fontId="49" fillId="0" borderId="0" applyFont="0" applyFill="0" applyBorder="0" applyAlignment="0" applyProtection="0"/>
    <xf numFmtId="0" fontId="49" fillId="0" borderId="14"/>
    <xf numFmtId="0" fontId="1" fillId="0" borderId="14"/>
    <xf numFmtId="0" fontId="1" fillId="0" borderId="14"/>
    <xf numFmtId="43" fontId="1" fillId="0" borderId="14" applyFont="0" applyFill="0" applyBorder="0" applyAlignment="0" applyProtection="0"/>
    <xf numFmtId="0" fontId="1" fillId="0" borderId="14"/>
    <xf numFmtId="164" fontId="49" fillId="0" borderId="0" applyFont="0" applyFill="0" applyBorder="0" applyAlignment="0" applyProtection="0"/>
    <xf numFmtId="41" fontId="49" fillId="0" borderId="0" applyFont="0" applyFill="0" applyBorder="0" applyAlignment="0" applyProtection="0"/>
    <xf numFmtId="44" fontId="49" fillId="0" borderId="14" applyFont="0" applyFill="0" applyBorder="0" applyAlignment="0" applyProtection="0"/>
    <xf numFmtId="164" fontId="49" fillId="0" borderId="14" applyFont="0" applyFill="0" applyBorder="0" applyAlignment="0" applyProtection="0"/>
    <xf numFmtId="0" fontId="1" fillId="0" borderId="14"/>
    <xf numFmtId="41" fontId="49" fillId="0" borderId="14" applyFont="0" applyFill="0" applyBorder="0" applyAlignment="0" applyProtection="0"/>
  </cellStyleXfs>
  <cellXfs count="659">
    <xf numFmtId="0" fontId="0" fillId="0" borderId="0" xfId="0"/>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0" xfId="0" applyFont="1" applyAlignment="1">
      <alignment horizontal="center" vertical="center" wrapText="1"/>
    </xf>
    <xf numFmtId="0" fontId="4" fillId="2" borderId="1" xfId="0" applyFont="1" applyFill="1" applyBorder="1" applyAlignment="1">
      <alignment horizontal="center" vertical="center" wrapText="1"/>
    </xf>
    <xf numFmtId="165" fontId="5" fillId="2" borderId="1" xfId="0" applyNumberFormat="1" applyFont="1" applyFill="1" applyBorder="1" applyAlignment="1">
      <alignment horizontal="center" vertical="center"/>
    </xf>
    <xf numFmtId="4" fontId="5" fillId="2" borderId="1" xfId="0" applyNumberFormat="1" applyFont="1" applyFill="1" applyBorder="1" applyAlignment="1">
      <alignment horizontal="center" vertical="center"/>
    </xf>
    <xf numFmtId="0" fontId="5" fillId="0" borderId="0" xfId="0" applyFont="1" applyAlignment="1">
      <alignment horizontal="center"/>
    </xf>
    <xf numFmtId="0" fontId="5" fillId="2" borderId="1" xfId="0" applyFont="1" applyFill="1" applyBorder="1" applyAlignment="1">
      <alignment horizontal="center" vertical="center" wrapText="1"/>
    </xf>
    <xf numFmtId="165" fontId="5" fillId="0" borderId="3" xfId="0" applyNumberFormat="1" applyFont="1" applyBorder="1" applyAlignment="1">
      <alignment horizontal="center" vertical="center"/>
    </xf>
    <xf numFmtId="0" fontId="5" fillId="0" borderId="1" xfId="0" applyFont="1" applyBorder="1" applyAlignment="1">
      <alignment horizontal="center" vertical="center" wrapText="1"/>
    </xf>
    <xf numFmtId="165" fontId="5" fillId="0" borderId="1" xfId="0" applyNumberFormat="1" applyFont="1" applyBorder="1" applyAlignment="1">
      <alignment horizontal="center" vertical="center"/>
    </xf>
    <xf numFmtId="4" fontId="5" fillId="0" borderId="1" xfId="0" applyNumberFormat="1" applyFont="1" applyBorder="1" applyAlignment="1">
      <alignment horizontal="center" vertical="center"/>
    </xf>
    <xf numFmtId="0" fontId="5" fillId="0" borderId="3" xfId="0" applyFont="1" applyBorder="1" applyAlignment="1">
      <alignment horizontal="center" vertical="center" wrapText="1"/>
    </xf>
    <xf numFmtId="4" fontId="5" fillId="0" borderId="3" xfId="0" applyNumberFormat="1" applyFont="1" applyBorder="1" applyAlignment="1">
      <alignment horizontal="center" vertical="center"/>
    </xf>
    <xf numFmtId="4" fontId="5" fillId="2" borderId="8" xfId="0" applyNumberFormat="1" applyFont="1" applyFill="1" applyBorder="1" applyAlignment="1">
      <alignment horizontal="center" vertical="center"/>
    </xf>
    <xf numFmtId="0" fontId="5" fillId="0" borderId="5" xfId="0" applyFont="1" applyBorder="1" applyAlignment="1">
      <alignment horizontal="center" vertical="center" wrapText="1"/>
    </xf>
    <xf numFmtId="165" fontId="5" fillId="0" borderId="5" xfId="0" applyNumberFormat="1" applyFont="1" applyBorder="1" applyAlignment="1">
      <alignment horizontal="center" vertical="center"/>
    </xf>
    <xf numFmtId="4" fontId="5" fillId="0" borderId="5" xfId="0" applyNumberFormat="1" applyFont="1" applyBorder="1" applyAlignment="1">
      <alignment horizontal="center" vertical="center"/>
    </xf>
    <xf numFmtId="0" fontId="7" fillId="0" borderId="1" xfId="0" applyFont="1" applyBorder="1" applyAlignment="1">
      <alignment vertical="center" wrapText="1"/>
    </xf>
    <xf numFmtId="0" fontId="7" fillId="0" borderId="2" xfId="0" applyFont="1" applyBorder="1" applyAlignment="1">
      <alignment vertical="center" wrapText="1"/>
    </xf>
    <xf numFmtId="165" fontId="7" fillId="0" borderId="1" xfId="0" applyNumberFormat="1" applyFont="1" applyBorder="1" applyAlignment="1">
      <alignment vertical="center" wrapText="1"/>
    </xf>
    <xf numFmtId="165" fontId="7" fillId="0" borderId="1" xfId="0" applyNumberFormat="1" applyFont="1" applyBorder="1" applyAlignment="1">
      <alignment horizontal="center"/>
    </xf>
    <xf numFmtId="0" fontId="7" fillId="0" borderId="0" xfId="0" applyFont="1" applyAlignment="1">
      <alignment horizontal="center"/>
    </xf>
    <xf numFmtId="0" fontId="5" fillId="0" borderId="0" xfId="0" applyFont="1"/>
    <xf numFmtId="0" fontId="8" fillId="3" borderId="1"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9" fillId="0" borderId="0" xfId="0" applyFont="1" applyAlignment="1">
      <alignment horizontal="center" vertical="center" wrapText="1"/>
    </xf>
    <xf numFmtId="4" fontId="10" fillId="0" borderId="0" xfId="0" applyNumberFormat="1" applyFont="1" applyAlignment="1">
      <alignment horizontal="center" vertical="center" wrapText="1"/>
    </xf>
    <xf numFmtId="4" fontId="11" fillId="0" borderId="0" xfId="0" applyNumberFormat="1" applyFont="1" applyAlignment="1">
      <alignment horizontal="center" vertical="center" wrapText="1"/>
    </xf>
    <xf numFmtId="0" fontId="10" fillId="0" borderId="0" xfId="0" applyFont="1" applyAlignment="1">
      <alignment horizontal="center" vertical="center" wrapText="1"/>
    </xf>
    <xf numFmtId="0" fontId="12" fillId="4" borderId="1" xfId="0" applyFont="1" applyFill="1" applyBorder="1" applyAlignment="1">
      <alignment horizontal="center" vertical="center"/>
    </xf>
    <xf numFmtId="0" fontId="12" fillId="4" borderId="1" xfId="0" applyFont="1" applyFill="1" applyBorder="1" applyAlignment="1">
      <alignment horizontal="center" vertical="center" wrapText="1"/>
    </xf>
    <xf numFmtId="1" fontId="12" fillId="4" borderId="1" xfId="0" applyNumberFormat="1" applyFont="1" applyFill="1" applyBorder="1" applyAlignment="1">
      <alignment horizontal="center" vertical="center" wrapText="1"/>
    </xf>
    <xf numFmtId="0" fontId="12" fillId="4" borderId="12" xfId="0" applyFont="1" applyFill="1" applyBorder="1" applyAlignment="1">
      <alignment horizontal="center" vertical="center" wrapText="1"/>
    </xf>
    <xf numFmtId="0" fontId="13" fillId="0" borderId="1" xfId="0" applyFont="1" applyBorder="1" applyAlignment="1">
      <alignment horizontal="center" vertical="center" wrapText="1"/>
    </xf>
    <xf numFmtId="0" fontId="12" fillId="4" borderId="8" xfId="0" applyFont="1" applyFill="1" applyBorder="1" applyAlignment="1">
      <alignment horizontal="center" vertical="center" wrapText="1"/>
    </xf>
    <xf numFmtId="166" fontId="12" fillId="4" borderId="1" xfId="0" applyNumberFormat="1" applyFont="1" applyFill="1" applyBorder="1" applyAlignment="1">
      <alignment horizontal="center" vertical="center" wrapText="1"/>
    </xf>
    <xf numFmtId="166" fontId="12" fillId="4" borderId="1" xfId="0" applyNumberFormat="1" applyFont="1" applyFill="1" applyBorder="1" applyAlignment="1">
      <alignment horizontal="center" vertical="center"/>
    </xf>
    <xf numFmtId="167" fontId="12" fillId="4" borderId="1" xfId="0" applyNumberFormat="1" applyFont="1" applyFill="1" applyBorder="1" applyAlignment="1">
      <alignment horizontal="center" vertical="center" wrapText="1"/>
    </xf>
    <xf numFmtId="0" fontId="12" fillId="4" borderId="15" xfId="0" applyFont="1" applyFill="1" applyBorder="1" applyAlignment="1">
      <alignment horizontal="center" vertical="center" wrapText="1"/>
    </xf>
    <xf numFmtId="0" fontId="12" fillId="4" borderId="11" xfId="0" applyFont="1" applyFill="1" applyBorder="1" applyAlignment="1">
      <alignment horizontal="center" vertical="center" wrapText="1"/>
    </xf>
    <xf numFmtId="0" fontId="12" fillId="4" borderId="16" xfId="0" applyFont="1" applyFill="1" applyBorder="1" applyAlignment="1">
      <alignment horizontal="center" vertical="center" wrapText="1"/>
    </xf>
    <xf numFmtId="2" fontId="12" fillId="4" borderId="1" xfId="0" applyNumberFormat="1" applyFont="1" applyFill="1" applyBorder="1" applyAlignment="1">
      <alignment horizontal="center" vertical="center" wrapText="1"/>
    </xf>
    <xf numFmtId="0" fontId="12" fillId="5" borderId="1" xfId="0" applyFont="1" applyFill="1" applyBorder="1" applyAlignment="1">
      <alignment horizontal="center" vertical="center"/>
    </xf>
    <xf numFmtId="6" fontId="12" fillId="4" borderId="1" xfId="0" applyNumberFormat="1" applyFont="1" applyFill="1" applyBorder="1" applyAlignment="1">
      <alignment horizontal="center" vertical="center" wrapText="1"/>
    </xf>
    <xf numFmtId="169" fontId="12" fillId="4" borderId="1" xfId="0" applyNumberFormat="1" applyFont="1" applyFill="1" applyBorder="1" applyAlignment="1">
      <alignment horizontal="center" vertical="center" wrapText="1"/>
    </xf>
    <xf numFmtId="3" fontId="12" fillId="4" borderId="1" xfId="0" applyNumberFormat="1" applyFont="1" applyFill="1" applyBorder="1" applyAlignment="1">
      <alignment horizontal="center" vertical="center" wrapText="1"/>
    </xf>
    <xf numFmtId="172" fontId="9" fillId="4" borderId="1" xfId="0" applyNumberFormat="1" applyFont="1" applyFill="1" applyBorder="1" applyAlignment="1">
      <alignment horizontal="center" vertical="center"/>
    </xf>
    <xf numFmtId="169" fontId="12" fillId="4" borderId="1" xfId="0" applyNumberFormat="1" applyFont="1" applyFill="1" applyBorder="1" applyAlignment="1">
      <alignment horizontal="center" vertical="center"/>
    </xf>
    <xf numFmtId="169" fontId="9" fillId="4" borderId="1" xfId="0" applyNumberFormat="1" applyFont="1" applyFill="1" applyBorder="1" applyAlignment="1">
      <alignment horizontal="center" vertical="center"/>
    </xf>
    <xf numFmtId="0" fontId="9" fillId="4" borderId="13" xfId="0" applyFont="1" applyFill="1" applyBorder="1" applyAlignment="1">
      <alignment horizontal="center" vertical="center"/>
    </xf>
    <xf numFmtId="167" fontId="12" fillId="4" borderId="1" xfId="0" applyNumberFormat="1" applyFont="1" applyFill="1" applyBorder="1" applyAlignment="1">
      <alignment horizontal="center" vertical="center"/>
    </xf>
    <xf numFmtId="167" fontId="15" fillId="4" borderId="1" xfId="0" applyNumberFormat="1" applyFont="1" applyFill="1" applyBorder="1" applyAlignment="1">
      <alignment horizontal="center" vertical="center"/>
    </xf>
    <xf numFmtId="173" fontId="12" fillId="4" borderId="1" xfId="0" applyNumberFormat="1" applyFont="1" applyFill="1" applyBorder="1" applyAlignment="1">
      <alignment horizontal="center" vertical="center" wrapText="1"/>
    </xf>
    <xf numFmtId="169" fontId="15" fillId="4" borderId="1" xfId="0" applyNumberFormat="1" applyFont="1" applyFill="1" applyBorder="1" applyAlignment="1">
      <alignment horizontal="center" vertical="center" wrapText="1"/>
    </xf>
    <xf numFmtId="0" fontId="12" fillId="4" borderId="13" xfId="0" applyFont="1" applyFill="1" applyBorder="1" applyAlignment="1">
      <alignment horizontal="center" vertical="center"/>
    </xf>
    <xf numFmtId="17" fontId="12" fillId="4" borderId="1" xfId="0" applyNumberFormat="1" applyFont="1" applyFill="1" applyBorder="1" applyAlignment="1">
      <alignment horizontal="center" vertical="center" wrapText="1"/>
    </xf>
    <xf numFmtId="17" fontId="12" fillId="4" borderId="1" xfId="0" applyNumberFormat="1" applyFont="1" applyFill="1" applyBorder="1" applyAlignment="1">
      <alignment horizontal="center" vertical="center"/>
    </xf>
    <xf numFmtId="6" fontId="12" fillId="4" borderId="1" xfId="0" applyNumberFormat="1" applyFont="1" applyFill="1" applyBorder="1" applyAlignment="1">
      <alignment horizontal="center" vertical="center"/>
    </xf>
    <xf numFmtId="0" fontId="9" fillId="4" borderId="1" xfId="0" applyFont="1" applyFill="1" applyBorder="1" applyAlignment="1">
      <alignment horizontal="center" vertical="center"/>
    </xf>
    <xf numFmtId="170" fontId="12" fillId="4" borderId="1" xfId="0" applyNumberFormat="1" applyFont="1" applyFill="1" applyBorder="1" applyAlignment="1">
      <alignment horizontal="center" vertical="center" wrapText="1"/>
    </xf>
    <xf numFmtId="0" fontId="12" fillId="4" borderId="11" xfId="0" applyFont="1" applyFill="1" applyBorder="1" applyAlignment="1">
      <alignment horizontal="center" vertical="center"/>
    </xf>
    <xf numFmtId="170" fontId="12" fillId="4" borderId="11" xfId="0" applyNumberFormat="1" applyFont="1" applyFill="1" applyBorder="1" applyAlignment="1">
      <alignment horizontal="center" vertical="center" wrapText="1"/>
    </xf>
    <xf numFmtId="0" fontId="12" fillId="4" borderId="8" xfId="0" applyFont="1" applyFill="1" applyBorder="1" applyAlignment="1">
      <alignment horizontal="center" vertical="center"/>
    </xf>
    <xf numFmtId="170" fontId="12" fillId="4" borderId="8" xfId="0" applyNumberFormat="1" applyFont="1" applyFill="1" applyBorder="1" applyAlignment="1">
      <alignment horizontal="center" vertical="center" wrapText="1"/>
    </xf>
    <xf numFmtId="0" fontId="12" fillId="4" borderId="12" xfId="0" applyFont="1" applyFill="1" applyBorder="1" applyAlignment="1">
      <alignment horizontal="center" vertical="center"/>
    </xf>
    <xf numFmtId="0" fontId="12" fillId="4" borderId="16" xfId="0" applyFont="1" applyFill="1" applyBorder="1" applyAlignment="1">
      <alignment horizontal="center" vertical="center"/>
    </xf>
    <xf numFmtId="0" fontId="12" fillId="4" borderId="15" xfId="0" applyFont="1" applyFill="1" applyBorder="1" applyAlignment="1">
      <alignment horizontal="center" vertical="center"/>
    </xf>
    <xf numFmtId="170" fontId="12" fillId="4" borderId="16" xfId="0" applyNumberFormat="1" applyFont="1" applyFill="1" applyBorder="1" applyAlignment="1">
      <alignment horizontal="center" vertical="center" wrapText="1"/>
    </xf>
    <xf numFmtId="170" fontId="12" fillId="4" borderId="15" xfId="0" applyNumberFormat="1" applyFont="1" applyFill="1" applyBorder="1" applyAlignment="1">
      <alignment horizontal="center" vertical="center" wrapText="1"/>
    </xf>
    <xf numFmtId="170" fontId="12" fillId="4" borderId="1" xfId="0" applyNumberFormat="1" applyFont="1" applyFill="1" applyBorder="1" applyAlignment="1">
      <alignment horizontal="center" vertical="center"/>
    </xf>
    <xf numFmtId="175" fontId="12" fillId="4" borderId="1" xfId="0" applyNumberFormat="1" applyFont="1" applyFill="1" applyBorder="1" applyAlignment="1">
      <alignment horizontal="center" vertical="center" wrapText="1"/>
    </xf>
    <xf numFmtId="4" fontId="14" fillId="4" borderId="1" xfId="0" applyNumberFormat="1" applyFont="1" applyFill="1" applyBorder="1" applyAlignment="1">
      <alignment horizontal="center" vertical="center" wrapText="1"/>
    </xf>
    <xf numFmtId="4" fontId="9" fillId="0" borderId="0" xfId="0" applyNumberFormat="1" applyFont="1" applyAlignment="1">
      <alignment horizontal="center" vertical="center" wrapText="1"/>
    </xf>
    <xf numFmtId="0" fontId="16" fillId="0" borderId="0" xfId="0" applyFont="1" applyAlignment="1">
      <alignment horizontal="center" vertical="center" wrapText="1"/>
    </xf>
    <xf numFmtId="4" fontId="17" fillId="0" borderId="0" xfId="0" applyNumberFormat="1" applyFont="1"/>
    <xf numFmtId="167" fontId="9" fillId="0" borderId="0" xfId="0" applyNumberFormat="1" applyFont="1" applyAlignment="1">
      <alignment horizontal="center" vertical="center" wrapText="1"/>
    </xf>
    <xf numFmtId="168" fontId="9" fillId="0" borderId="0" xfId="0" applyNumberFormat="1" applyFont="1" applyAlignment="1">
      <alignment horizontal="center" vertical="center" wrapText="1"/>
    </xf>
    <xf numFmtId="165" fontId="9" fillId="0" borderId="0" xfId="0" applyNumberFormat="1" applyFont="1" applyAlignment="1">
      <alignment horizontal="center" vertical="center" wrapText="1"/>
    </xf>
    <xf numFmtId="170" fontId="9" fillId="0" borderId="0" xfId="0" applyNumberFormat="1" applyFont="1" applyAlignment="1">
      <alignment horizontal="center" vertical="center" wrapText="1"/>
    </xf>
    <xf numFmtId="169" fontId="9" fillId="0" borderId="0" xfId="0" applyNumberFormat="1" applyFont="1" applyAlignment="1">
      <alignment horizontal="center" vertical="center" wrapText="1"/>
    </xf>
    <xf numFmtId="166" fontId="9" fillId="0" borderId="0" xfId="0" applyNumberFormat="1" applyFont="1" applyAlignment="1">
      <alignment horizontal="center" vertical="center" wrapText="1"/>
    </xf>
    <xf numFmtId="172" fontId="12" fillId="4" borderId="1" xfId="0" applyNumberFormat="1" applyFont="1" applyFill="1" applyBorder="1" applyAlignment="1">
      <alignment horizontal="center" vertical="center" wrapText="1"/>
    </xf>
    <xf numFmtId="174" fontId="9" fillId="0" borderId="0" xfId="0" applyNumberFormat="1" applyFont="1" applyAlignment="1">
      <alignment horizontal="center" vertical="center" wrapText="1"/>
    </xf>
    <xf numFmtId="0" fontId="12" fillId="0" borderId="0" xfId="0" applyFont="1" applyAlignment="1">
      <alignment horizontal="center" vertical="center" wrapText="1"/>
    </xf>
    <xf numFmtId="169" fontId="12" fillId="4" borderId="11" xfId="0" applyNumberFormat="1" applyFont="1" applyFill="1" applyBorder="1" applyAlignment="1">
      <alignment horizontal="center" vertical="center"/>
    </xf>
    <xf numFmtId="170" fontId="12" fillId="4" borderId="12" xfId="0" applyNumberFormat="1" applyFont="1" applyFill="1" applyBorder="1" applyAlignment="1">
      <alignment horizontal="center" vertical="center" wrapText="1"/>
    </xf>
    <xf numFmtId="169" fontId="12" fillId="4" borderId="15" xfId="0" applyNumberFormat="1" applyFont="1" applyFill="1" applyBorder="1" applyAlignment="1">
      <alignment horizontal="center" vertical="center"/>
    </xf>
    <xf numFmtId="0" fontId="12" fillId="5" borderId="1" xfId="0" applyFont="1" applyFill="1" applyBorder="1" applyAlignment="1">
      <alignment horizontal="center" vertical="center" wrapText="1"/>
    </xf>
    <xf numFmtId="1" fontId="12" fillId="5" borderId="1" xfId="0" applyNumberFormat="1" applyFont="1" applyFill="1" applyBorder="1" applyAlignment="1">
      <alignment horizontal="center" vertical="center" wrapText="1"/>
    </xf>
    <xf numFmtId="170" fontId="12" fillId="5" borderId="1" xfId="0" applyNumberFormat="1" applyFont="1" applyFill="1" applyBorder="1" applyAlignment="1">
      <alignment horizontal="center" vertical="center" wrapText="1"/>
    </xf>
    <xf numFmtId="167" fontId="12" fillId="5" borderId="1" xfId="0" applyNumberFormat="1" applyFont="1" applyFill="1" applyBorder="1" applyAlignment="1">
      <alignment horizontal="center" vertical="center"/>
    </xf>
    <xf numFmtId="4" fontId="12" fillId="0" borderId="0" xfId="0" applyNumberFormat="1" applyFont="1" applyAlignment="1">
      <alignment horizontal="center" vertical="center" wrapText="1"/>
    </xf>
    <xf numFmtId="4" fontId="9" fillId="6" borderId="13" xfId="0" applyNumberFormat="1" applyFont="1" applyFill="1" applyBorder="1" applyAlignment="1">
      <alignment horizontal="center" vertical="center" wrapText="1"/>
    </xf>
    <xf numFmtId="4" fontId="12" fillId="6" borderId="13" xfId="0" applyNumberFormat="1" applyFont="1" applyFill="1" applyBorder="1" applyAlignment="1">
      <alignment horizontal="center" vertical="center" wrapText="1"/>
    </xf>
    <xf numFmtId="167" fontId="9" fillId="6" borderId="13" xfId="0" applyNumberFormat="1" applyFont="1" applyFill="1" applyBorder="1" applyAlignment="1">
      <alignment horizontal="center" vertical="center" wrapText="1"/>
    </xf>
    <xf numFmtId="6" fontId="9" fillId="0" borderId="0" xfId="0" applyNumberFormat="1" applyFont="1" applyAlignment="1">
      <alignment horizontal="center" vertical="center" wrapText="1"/>
    </xf>
    <xf numFmtId="0" fontId="12" fillId="7" borderId="1" xfId="0" applyFont="1" applyFill="1" applyBorder="1" applyAlignment="1">
      <alignment horizontal="center" vertical="center"/>
    </xf>
    <xf numFmtId="0" fontId="12" fillId="7" borderId="1" xfId="0" applyFont="1" applyFill="1" applyBorder="1" applyAlignment="1">
      <alignment horizontal="center" vertical="center" wrapText="1"/>
    </xf>
    <xf numFmtId="1" fontId="12" fillId="7" borderId="1" xfId="0" applyNumberFormat="1" applyFont="1" applyFill="1" applyBorder="1" applyAlignment="1">
      <alignment horizontal="center" vertical="center" wrapText="1"/>
    </xf>
    <xf numFmtId="2" fontId="12" fillId="7" borderId="1" xfId="0" applyNumberFormat="1" applyFont="1" applyFill="1" applyBorder="1" applyAlignment="1">
      <alignment horizontal="center" vertical="center" wrapText="1"/>
    </xf>
    <xf numFmtId="0" fontId="18" fillId="7" borderId="1" xfId="0" applyFont="1" applyFill="1" applyBorder="1" applyAlignment="1">
      <alignment horizontal="center" vertical="center" wrapText="1"/>
    </xf>
    <xf numFmtId="168" fontId="12" fillId="7" borderId="1" xfId="0" applyNumberFormat="1" applyFont="1" applyFill="1" applyBorder="1" applyAlignment="1">
      <alignment horizontal="center" vertical="center" wrapText="1"/>
    </xf>
    <xf numFmtId="6" fontId="12" fillId="7" borderId="1" xfId="0" applyNumberFormat="1" applyFont="1" applyFill="1" applyBorder="1" applyAlignment="1">
      <alignment horizontal="center" vertical="center" wrapText="1"/>
    </xf>
    <xf numFmtId="6" fontId="12" fillId="0" borderId="0" xfId="0" applyNumberFormat="1" applyFont="1" applyAlignment="1">
      <alignment horizontal="center" vertical="center" wrapText="1"/>
    </xf>
    <xf numFmtId="170" fontId="12" fillId="0" borderId="0" xfId="0" applyNumberFormat="1" applyFont="1" applyAlignment="1">
      <alignment horizontal="center" vertical="center" wrapText="1"/>
    </xf>
    <xf numFmtId="167" fontId="12" fillId="0" borderId="0" xfId="0" applyNumberFormat="1" applyFont="1" applyAlignment="1">
      <alignment horizontal="center" vertical="center" wrapText="1"/>
    </xf>
    <xf numFmtId="49" fontId="12" fillId="7" borderId="1" xfId="0" applyNumberFormat="1" applyFont="1" applyFill="1" applyBorder="1" applyAlignment="1">
      <alignment horizontal="center" vertical="center" wrapText="1"/>
    </xf>
    <xf numFmtId="0" fontId="18" fillId="4" borderId="13" xfId="0" applyFont="1" applyFill="1" applyBorder="1" applyAlignment="1">
      <alignment horizontal="center" vertical="center" wrapText="1"/>
    </xf>
    <xf numFmtId="0" fontId="15" fillId="4" borderId="13" xfId="0" applyFont="1" applyFill="1" applyBorder="1" applyAlignment="1">
      <alignment horizontal="center" vertical="center"/>
    </xf>
    <xf numFmtId="0" fontId="15" fillId="8" borderId="13" xfId="0" applyFont="1" applyFill="1" applyBorder="1"/>
    <xf numFmtId="0" fontId="18" fillId="8" borderId="1" xfId="0" applyFont="1" applyFill="1" applyBorder="1" applyAlignment="1">
      <alignment horizontal="center"/>
    </xf>
    <xf numFmtId="0" fontId="20" fillId="3" borderId="1"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21" fillId="4" borderId="1"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12" fillId="8" borderId="13" xfId="0" applyFont="1" applyFill="1" applyBorder="1" applyAlignment="1">
      <alignment horizontal="center" vertical="center" wrapText="1"/>
    </xf>
    <xf numFmtId="0" fontId="15" fillId="8" borderId="13"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23" fillId="4" borderId="1" xfId="0" applyFont="1" applyFill="1" applyBorder="1" applyAlignment="1">
      <alignment horizontal="center" vertical="center"/>
    </xf>
    <xf numFmtId="167" fontId="23" fillId="4" borderId="1" xfId="0" applyNumberFormat="1" applyFont="1" applyFill="1" applyBorder="1" applyAlignment="1">
      <alignment horizontal="center" vertical="center" wrapText="1"/>
    </xf>
    <xf numFmtId="0" fontId="23" fillId="4" borderId="13" xfId="0" applyFont="1" applyFill="1" applyBorder="1" applyAlignment="1">
      <alignment horizontal="center" vertical="center" wrapText="1"/>
    </xf>
    <xf numFmtId="166" fontId="23" fillId="4" borderId="1" xfId="0" applyNumberFormat="1" applyFont="1" applyFill="1" applyBorder="1" applyAlignment="1">
      <alignment horizontal="center" vertical="center" wrapText="1"/>
    </xf>
    <xf numFmtId="165" fontId="23" fillId="4" borderId="1" xfId="0" applyNumberFormat="1" applyFont="1" applyFill="1" applyBorder="1" applyAlignment="1">
      <alignment horizontal="center" vertical="center" wrapText="1"/>
    </xf>
    <xf numFmtId="1" fontId="23" fillId="4" borderId="1" xfId="0" applyNumberFormat="1" applyFont="1" applyFill="1" applyBorder="1" applyAlignment="1">
      <alignment horizontal="center" vertical="center" wrapText="1"/>
    </xf>
    <xf numFmtId="0" fontId="22" fillId="4" borderId="1" xfId="0" applyFont="1" applyFill="1" applyBorder="1" applyAlignment="1">
      <alignment horizontal="center" vertical="center"/>
    </xf>
    <xf numFmtId="0" fontId="24" fillId="4" borderId="13" xfId="0" applyFont="1" applyFill="1" applyBorder="1" applyAlignment="1">
      <alignment horizontal="center" vertical="center"/>
    </xf>
    <xf numFmtId="0" fontId="25" fillId="4" borderId="1" xfId="0" applyFont="1" applyFill="1" applyBorder="1" applyAlignment="1">
      <alignment horizontal="center" vertical="center"/>
    </xf>
    <xf numFmtId="6" fontId="23" fillId="4" borderId="1" xfId="0" applyNumberFormat="1" applyFont="1" applyFill="1" applyBorder="1" applyAlignment="1">
      <alignment horizontal="center" vertical="center" wrapText="1"/>
    </xf>
    <xf numFmtId="0" fontId="26" fillId="4" borderId="1" xfId="0" applyFont="1" applyFill="1" applyBorder="1" applyAlignment="1">
      <alignment horizontal="center" vertical="center"/>
    </xf>
    <xf numFmtId="0" fontId="23" fillId="4" borderId="16" xfId="0" applyFont="1" applyFill="1" applyBorder="1" applyAlignment="1">
      <alignment horizontal="center" vertical="center" wrapText="1"/>
    </xf>
    <xf numFmtId="0" fontId="23" fillId="0" borderId="5" xfId="0" applyFont="1" applyBorder="1" applyAlignment="1">
      <alignment horizontal="center" vertical="center"/>
    </xf>
    <xf numFmtId="0" fontId="23" fillId="4" borderId="15" xfId="0" applyFont="1" applyFill="1" applyBorder="1" applyAlignment="1">
      <alignment horizontal="center" vertical="center"/>
    </xf>
    <xf numFmtId="0" fontId="23" fillId="4" borderId="25" xfId="0" applyFont="1" applyFill="1" applyBorder="1" applyAlignment="1">
      <alignment horizontal="center" vertical="center"/>
    </xf>
    <xf numFmtId="170" fontId="23" fillId="4" borderId="25" xfId="0" applyNumberFormat="1" applyFont="1" applyFill="1" applyBorder="1" applyAlignment="1">
      <alignment horizontal="center" vertical="center"/>
    </xf>
    <xf numFmtId="167" fontId="23" fillId="4" borderId="25" xfId="0" applyNumberFormat="1" applyFont="1" applyFill="1" applyBorder="1" applyAlignment="1">
      <alignment horizontal="center" vertical="center"/>
    </xf>
    <xf numFmtId="0" fontId="23" fillId="0" borderId="24" xfId="0" applyFont="1" applyBorder="1" applyAlignment="1">
      <alignment horizontal="center" vertical="center"/>
    </xf>
    <xf numFmtId="49" fontId="23" fillId="4" borderId="1" xfId="0" applyNumberFormat="1" applyFont="1" applyFill="1" applyBorder="1" applyAlignment="1">
      <alignment horizontal="center" vertical="center" wrapText="1"/>
    </xf>
    <xf numFmtId="171" fontId="22" fillId="4" borderId="13" xfId="0" applyNumberFormat="1" applyFont="1" applyFill="1" applyBorder="1" applyAlignment="1">
      <alignment horizontal="center" vertical="center"/>
    </xf>
    <xf numFmtId="0" fontId="21" fillId="0" borderId="5" xfId="0" applyFont="1" applyBorder="1" applyAlignment="1">
      <alignment horizontal="center" vertical="center"/>
    </xf>
    <xf numFmtId="0" fontId="27" fillId="0" borderId="24" xfId="0" applyFont="1" applyBorder="1" applyAlignment="1">
      <alignment horizontal="center" vertical="center"/>
    </xf>
    <xf numFmtId="0" fontId="16" fillId="0" borderId="24" xfId="0" applyFont="1" applyBorder="1" applyAlignment="1">
      <alignment horizontal="center" vertical="center"/>
    </xf>
    <xf numFmtId="0" fontId="23" fillId="0" borderId="5" xfId="0" applyFont="1" applyBorder="1" applyAlignment="1">
      <alignment horizontal="center" vertical="center" wrapText="1"/>
    </xf>
    <xf numFmtId="0" fontId="23" fillId="4" borderId="15" xfId="0" applyFont="1" applyFill="1" applyBorder="1" applyAlignment="1">
      <alignment horizontal="center" vertical="center" wrapText="1"/>
    </xf>
    <xf numFmtId="0" fontId="23" fillId="4" borderId="25" xfId="0" applyFont="1" applyFill="1" applyBorder="1" applyAlignment="1">
      <alignment horizontal="center" vertical="center" wrapText="1"/>
    </xf>
    <xf numFmtId="0" fontId="16" fillId="0" borderId="24" xfId="0" applyFont="1" applyBorder="1" applyAlignment="1">
      <alignment horizontal="center" vertical="center" wrapText="1"/>
    </xf>
    <xf numFmtId="0" fontId="23" fillId="0" borderId="24" xfId="0" applyFont="1" applyBorder="1" applyAlignment="1">
      <alignment horizontal="center" vertical="center" wrapText="1"/>
    </xf>
    <xf numFmtId="170" fontId="23" fillId="4" borderId="25" xfId="0" applyNumberFormat="1" applyFont="1" applyFill="1" applyBorder="1" applyAlignment="1">
      <alignment horizontal="center" vertical="center" wrapText="1"/>
    </xf>
    <xf numFmtId="167" fontId="23" fillId="4" borderId="25" xfId="0" applyNumberFormat="1" applyFont="1" applyFill="1" applyBorder="1" applyAlignment="1">
      <alignment horizontal="center" vertical="center" wrapText="1"/>
    </xf>
    <xf numFmtId="171" fontId="22" fillId="4" borderId="13" xfId="0" applyNumberFormat="1" applyFont="1" applyFill="1" applyBorder="1" applyAlignment="1">
      <alignment horizontal="center" vertical="center" wrapText="1"/>
    </xf>
    <xf numFmtId="0" fontId="23" fillId="4" borderId="11" xfId="0" applyFont="1" applyFill="1" applyBorder="1" applyAlignment="1">
      <alignment horizontal="center" vertical="center" wrapText="1"/>
    </xf>
    <xf numFmtId="0" fontId="13" fillId="0" borderId="5" xfId="0" applyFont="1" applyBorder="1"/>
    <xf numFmtId="3" fontId="23" fillId="4" borderId="1" xfId="0" applyNumberFormat="1" applyFont="1" applyFill="1" applyBorder="1" applyAlignment="1">
      <alignment horizontal="center" vertical="center" wrapText="1"/>
    </xf>
    <xf numFmtId="168" fontId="23" fillId="4" borderId="1" xfId="0" applyNumberFormat="1" applyFont="1" applyFill="1" applyBorder="1" applyAlignment="1">
      <alignment horizontal="center" vertical="center" wrapText="1"/>
    </xf>
    <xf numFmtId="0" fontId="26" fillId="4" borderId="13" xfId="0" applyFont="1" applyFill="1" applyBorder="1" applyAlignment="1">
      <alignment horizontal="center" vertical="center"/>
    </xf>
    <xf numFmtId="0" fontId="22" fillId="4" borderId="13" xfId="0" applyFont="1" applyFill="1" applyBorder="1" applyAlignment="1">
      <alignment horizontal="center" vertical="center"/>
    </xf>
    <xf numFmtId="176" fontId="23" fillId="4" borderId="1" xfId="0" applyNumberFormat="1" applyFont="1" applyFill="1" applyBorder="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horizontal="center" vertical="center"/>
    </xf>
    <xf numFmtId="174" fontId="23" fillId="0" borderId="1" xfId="0" applyNumberFormat="1" applyFont="1" applyBorder="1" applyAlignment="1">
      <alignment horizontal="center" vertical="center" wrapText="1"/>
    </xf>
    <xf numFmtId="0" fontId="23" fillId="0" borderId="2" xfId="0" applyFont="1" applyBorder="1" applyAlignment="1">
      <alignment horizontal="center" vertical="center" wrapText="1"/>
    </xf>
    <xf numFmtId="0" fontId="28" fillId="0" borderId="0" xfId="0" applyFont="1" applyAlignment="1">
      <alignment horizontal="center" vertical="center" wrapText="1"/>
    </xf>
    <xf numFmtId="0" fontId="28" fillId="0" borderId="0" xfId="0" applyFont="1" applyAlignment="1">
      <alignment horizontal="center" vertical="center"/>
    </xf>
    <xf numFmtId="171" fontId="28" fillId="0" borderId="0" xfId="0" applyNumberFormat="1" applyFont="1" applyAlignment="1">
      <alignment horizontal="center" vertical="center"/>
    </xf>
    <xf numFmtId="170" fontId="23" fillId="4" borderId="1" xfId="0" applyNumberFormat="1" applyFont="1" applyFill="1" applyBorder="1" applyAlignment="1">
      <alignment horizontal="center" vertical="center"/>
    </xf>
    <xf numFmtId="0" fontId="28" fillId="0" borderId="1" xfId="0" applyFont="1" applyBorder="1" applyAlignment="1">
      <alignment horizontal="center" vertical="center"/>
    </xf>
    <xf numFmtId="0" fontId="23" fillId="4" borderId="8" xfId="0" applyFont="1" applyFill="1" applyBorder="1" applyAlignment="1">
      <alignment horizontal="center" vertical="center"/>
    </xf>
    <xf numFmtId="170" fontId="23" fillId="4" borderId="1" xfId="0" applyNumberFormat="1" applyFont="1" applyFill="1" applyBorder="1" applyAlignment="1">
      <alignment horizontal="center" vertical="center" wrapText="1"/>
    </xf>
    <xf numFmtId="169" fontId="23" fillId="4" borderId="1" xfId="0" applyNumberFormat="1" applyFont="1" applyFill="1" applyBorder="1" applyAlignment="1">
      <alignment horizontal="center" vertical="center"/>
    </xf>
    <xf numFmtId="0" fontId="23" fillId="4" borderId="11" xfId="0" applyFont="1" applyFill="1" applyBorder="1" applyAlignment="1">
      <alignment horizontal="center" vertical="center"/>
    </xf>
    <xf numFmtId="0" fontId="23" fillId="0" borderId="3" xfId="0" applyFont="1" applyBorder="1" applyAlignment="1">
      <alignment horizontal="center" vertical="center" wrapText="1"/>
    </xf>
    <xf numFmtId="166" fontId="23" fillId="0" borderId="1" xfId="0" applyNumberFormat="1" applyFont="1" applyBorder="1" applyAlignment="1">
      <alignment horizontal="center" vertical="center" wrapText="1"/>
    </xf>
    <xf numFmtId="170" fontId="23" fillId="0" borderId="1" xfId="0" applyNumberFormat="1" applyFont="1" applyBorder="1" applyAlignment="1">
      <alignment horizontal="center" vertical="center" wrapText="1"/>
    </xf>
    <xf numFmtId="171" fontId="23" fillId="0" borderId="1" xfId="0" applyNumberFormat="1" applyFont="1" applyBorder="1" applyAlignment="1">
      <alignment horizontal="center" vertical="center" wrapText="1"/>
    </xf>
    <xf numFmtId="0" fontId="22" fillId="0" borderId="1" xfId="0" applyFont="1" applyBorder="1" applyAlignment="1">
      <alignment horizontal="center" vertical="center"/>
    </xf>
    <xf numFmtId="166" fontId="22" fillId="0" borderId="1" xfId="0" applyNumberFormat="1" applyFont="1" applyBorder="1" applyAlignment="1">
      <alignment horizontal="center" vertical="center" wrapText="1"/>
    </xf>
    <xf numFmtId="170" fontId="22" fillId="0" borderId="1" xfId="0" applyNumberFormat="1" applyFont="1" applyBorder="1" applyAlignment="1">
      <alignment horizontal="center" vertical="center" wrapText="1"/>
    </xf>
    <xf numFmtId="166" fontId="28" fillId="0" borderId="1" xfId="0" applyNumberFormat="1" applyFont="1" applyBorder="1" applyAlignment="1">
      <alignment horizontal="center" vertical="center"/>
    </xf>
    <xf numFmtId="169" fontId="23" fillId="0" borderId="1" xfId="0" applyNumberFormat="1" applyFont="1" applyBorder="1" applyAlignment="1">
      <alignment horizontal="center" vertical="center" wrapText="1"/>
    </xf>
    <xf numFmtId="0" fontId="21" fillId="0" borderId="1" xfId="0" applyFont="1" applyBorder="1" applyAlignment="1">
      <alignment horizontal="center" vertical="center"/>
    </xf>
    <xf numFmtId="170" fontId="23" fillId="0" borderId="1" xfId="0" applyNumberFormat="1" applyFont="1" applyBorder="1" applyAlignment="1">
      <alignment horizontal="center" vertical="center"/>
    </xf>
    <xf numFmtId="0" fontId="23" fillId="0" borderId="3" xfId="0" applyFont="1" applyBorder="1" applyAlignment="1">
      <alignment horizontal="center" vertical="center"/>
    </xf>
    <xf numFmtId="170" fontId="23" fillId="0" borderId="3" xfId="0" applyNumberFormat="1" applyFont="1" applyBorder="1" applyAlignment="1">
      <alignment horizontal="center" vertical="center" wrapText="1"/>
    </xf>
    <xf numFmtId="0" fontId="21" fillId="0" borderId="3" xfId="0" applyFont="1" applyBorder="1" applyAlignment="1">
      <alignment horizontal="center" vertical="center"/>
    </xf>
    <xf numFmtId="0" fontId="28" fillId="0" borderId="3" xfId="0" applyFont="1" applyBorder="1" applyAlignment="1">
      <alignment horizontal="center" vertical="center"/>
    </xf>
    <xf numFmtId="170" fontId="28" fillId="0" borderId="1" xfId="0" applyNumberFormat="1" applyFont="1" applyBorder="1" applyAlignment="1">
      <alignment horizontal="center" vertical="center"/>
    </xf>
    <xf numFmtId="0" fontId="18" fillId="0" borderId="7" xfId="0" applyFont="1" applyBorder="1" applyAlignment="1">
      <alignment horizontal="center" vertical="center"/>
    </xf>
    <xf numFmtId="0" fontId="18" fillId="4" borderId="25" xfId="0" applyFont="1" applyFill="1" applyBorder="1" applyAlignment="1">
      <alignment horizontal="center" vertical="center"/>
    </xf>
    <xf numFmtId="174" fontId="18" fillId="4" borderId="25" xfId="0" applyNumberFormat="1" applyFont="1" applyFill="1" applyBorder="1" applyAlignment="1">
      <alignment horizontal="center" vertical="center"/>
    </xf>
    <xf numFmtId="174" fontId="18" fillId="4" borderId="25" xfId="0" applyNumberFormat="1" applyFont="1" applyFill="1" applyBorder="1" applyAlignment="1">
      <alignment horizontal="left" vertical="center"/>
    </xf>
    <xf numFmtId="0" fontId="18" fillId="4" borderId="25" xfId="0" applyFont="1" applyFill="1" applyBorder="1" applyAlignment="1">
      <alignment vertical="center"/>
    </xf>
    <xf numFmtId="0" fontId="29" fillId="4" borderId="13" xfId="0" applyFont="1" applyFill="1" applyBorder="1" applyAlignment="1">
      <alignment horizontal="center" vertical="center"/>
    </xf>
    <xf numFmtId="171" fontId="12" fillId="4" borderId="13" xfId="0" applyNumberFormat="1" applyFont="1" applyFill="1" applyBorder="1" applyAlignment="1">
      <alignment horizontal="center" vertical="center"/>
    </xf>
    <xf numFmtId="0" fontId="18" fillId="0" borderId="5" xfId="0" applyFont="1" applyBorder="1" applyAlignment="1">
      <alignment horizontal="center" vertical="center"/>
    </xf>
    <xf numFmtId="0" fontId="18" fillId="0" borderId="24" xfId="0" applyFont="1" applyBorder="1" applyAlignment="1">
      <alignment vertical="center"/>
    </xf>
    <xf numFmtId="0" fontId="18" fillId="0" borderId="24" xfId="0" applyFont="1" applyBorder="1" applyAlignment="1">
      <alignment horizontal="center" vertical="center"/>
    </xf>
    <xf numFmtId="174" fontId="18" fillId="0" borderId="24" xfId="0" applyNumberFormat="1" applyFont="1" applyBorder="1" applyAlignment="1">
      <alignment horizontal="center" vertical="center"/>
    </xf>
    <xf numFmtId="0" fontId="18" fillId="4" borderId="1" xfId="0" applyFont="1" applyFill="1" applyBorder="1" applyAlignment="1">
      <alignment horizontal="center" wrapText="1"/>
    </xf>
    <xf numFmtId="0" fontId="18" fillId="4" borderId="1" xfId="0" applyFont="1" applyFill="1" applyBorder="1" applyAlignment="1">
      <alignment wrapText="1"/>
    </xf>
    <xf numFmtId="174" fontId="18" fillId="4" borderId="1" xfId="0" applyNumberFormat="1" applyFont="1" applyFill="1" applyBorder="1" applyAlignment="1">
      <alignment horizontal="center" wrapText="1"/>
    </xf>
    <xf numFmtId="174" fontId="18" fillId="4" borderId="1" xfId="0" applyNumberFormat="1" applyFont="1" applyFill="1" applyBorder="1" applyAlignment="1">
      <alignment horizontal="right" wrapText="1"/>
    </xf>
    <xf numFmtId="0" fontId="30" fillId="4" borderId="1" xfId="0" applyFont="1" applyFill="1" applyBorder="1"/>
    <xf numFmtId="0" fontId="15" fillId="4" borderId="13" xfId="0" applyFont="1" applyFill="1" applyBorder="1"/>
    <xf numFmtId="0" fontId="30" fillId="4" borderId="1" xfId="0" applyFont="1" applyFill="1" applyBorder="1" applyAlignment="1">
      <alignment horizontal="center" vertical="center"/>
    </xf>
    <xf numFmtId="166" fontId="18" fillId="4" borderId="1" xfId="0" applyNumberFormat="1" applyFont="1" applyFill="1" applyBorder="1" applyAlignment="1">
      <alignment horizontal="center" wrapText="1"/>
    </xf>
    <xf numFmtId="177" fontId="18" fillId="4" borderId="1" xfId="0" applyNumberFormat="1" applyFont="1" applyFill="1" applyBorder="1" applyAlignment="1">
      <alignment horizontal="right" wrapText="1"/>
    </xf>
    <xf numFmtId="0" fontId="18" fillId="4" borderId="1" xfId="0" applyFont="1" applyFill="1" applyBorder="1"/>
    <xf numFmtId="0" fontId="18" fillId="0" borderId="26" xfId="0" applyFont="1" applyBorder="1"/>
    <xf numFmtId="0" fontId="13" fillId="0" borderId="27" xfId="0" applyFont="1" applyBorder="1" applyAlignment="1">
      <alignment horizontal="center" vertical="center"/>
    </xf>
    <xf numFmtId="0" fontId="13" fillId="4" borderId="28" xfId="0" applyFont="1" applyFill="1" applyBorder="1"/>
    <xf numFmtId="170" fontId="13" fillId="4" borderId="28" xfId="0" applyNumberFormat="1" applyFont="1" applyFill="1" applyBorder="1"/>
    <xf numFmtId="0" fontId="19" fillId="4" borderId="13" xfId="0" applyFont="1" applyFill="1" applyBorder="1" applyAlignment="1">
      <alignment horizontal="center" vertical="center" wrapText="1"/>
    </xf>
    <xf numFmtId="0" fontId="19" fillId="4" borderId="15" xfId="0" applyFont="1" applyFill="1" applyBorder="1" applyAlignment="1">
      <alignment vertical="top" wrapText="1"/>
    </xf>
    <xf numFmtId="0" fontId="20" fillId="3" borderId="1" xfId="0" applyFont="1" applyFill="1" applyBorder="1"/>
    <xf numFmtId="0" fontId="20" fillId="4" borderId="13" xfId="0" applyFont="1" applyFill="1" applyBorder="1" applyAlignment="1">
      <alignment horizontal="center" vertical="center" wrapText="1"/>
    </xf>
    <xf numFmtId="0" fontId="17" fillId="0" borderId="0" xfId="0" applyFont="1" applyAlignment="1">
      <alignment horizontal="center" vertical="center" wrapText="1"/>
    </xf>
    <xf numFmtId="0" fontId="18" fillId="4" borderId="1" xfId="0" applyFont="1" applyFill="1" applyBorder="1" applyAlignment="1">
      <alignment horizontal="center"/>
    </xf>
    <xf numFmtId="0" fontId="29" fillId="4" borderId="24" xfId="0" applyFont="1" applyFill="1" applyBorder="1" applyAlignment="1">
      <alignment horizontal="center" wrapText="1"/>
    </xf>
    <xf numFmtId="170" fontId="30" fillId="4" borderId="1" xfId="0" applyNumberFormat="1" applyFont="1" applyFill="1" applyBorder="1" applyAlignment="1">
      <alignment horizontal="center" vertical="center"/>
    </xf>
    <xf numFmtId="0" fontId="33" fillId="0" borderId="1" xfId="0" applyFont="1" applyBorder="1" applyAlignment="1">
      <alignment horizontal="center" vertical="center" wrapText="1"/>
    </xf>
    <xf numFmtId="167" fontId="30" fillId="4" borderId="1" xfId="0" applyNumberFormat="1" applyFont="1" applyFill="1" applyBorder="1" applyAlignment="1">
      <alignment horizontal="center" vertical="center"/>
    </xf>
    <xf numFmtId="167" fontId="33" fillId="0" borderId="1" xfId="0" applyNumberFormat="1" applyFont="1" applyBorder="1" applyAlignment="1">
      <alignment horizontal="center" vertical="center"/>
    </xf>
    <xf numFmtId="170" fontId="30" fillId="4" borderId="13" xfId="0" applyNumberFormat="1" applyFont="1" applyFill="1" applyBorder="1" applyAlignment="1">
      <alignment horizontal="center" vertical="center"/>
    </xf>
    <xf numFmtId="0" fontId="35" fillId="3" borderId="1" xfId="0" applyFont="1" applyFill="1" applyBorder="1" applyAlignment="1">
      <alignment horizontal="center" vertical="center" wrapText="1"/>
    </xf>
    <xf numFmtId="1" fontId="35" fillId="3" borderId="1" xfId="0" applyNumberFormat="1" applyFont="1" applyFill="1" applyBorder="1" applyAlignment="1">
      <alignment horizontal="center" vertical="center" wrapText="1"/>
    </xf>
    <xf numFmtId="167" fontId="35" fillId="3" borderId="1" xfId="0" applyNumberFormat="1" applyFont="1" applyFill="1" applyBorder="1" applyAlignment="1">
      <alignment horizontal="center" vertical="center" wrapText="1"/>
    </xf>
    <xf numFmtId="170" fontId="35" fillId="3" borderId="11" xfId="0" applyNumberFormat="1" applyFont="1" applyFill="1" applyBorder="1" applyAlignment="1">
      <alignment horizontal="center" vertical="center" wrapText="1"/>
    </xf>
    <xf numFmtId="0" fontId="36" fillId="9" borderId="1" xfId="0" applyFont="1" applyFill="1" applyBorder="1" applyAlignment="1">
      <alignment horizontal="center" vertical="center"/>
    </xf>
    <xf numFmtId="0" fontId="36" fillId="9" borderId="1" xfId="0" applyFont="1" applyFill="1" applyBorder="1" applyAlignment="1">
      <alignment horizontal="center" vertical="center" wrapText="1"/>
    </xf>
    <xf numFmtId="1" fontId="36" fillId="9" borderId="1" xfId="0" applyNumberFormat="1" applyFont="1" applyFill="1" applyBorder="1" applyAlignment="1">
      <alignment horizontal="center" vertical="center"/>
    </xf>
    <xf numFmtId="167" fontId="36" fillId="9" borderId="1" xfId="0" applyNumberFormat="1" applyFont="1" applyFill="1" applyBorder="1" applyAlignment="1">
      <alignment horizontal="center" vertical="center"/>
    </xf>
    <xf numFmtId="179" fontId="36" fillId="9" borderId="1" xfId="0" applyNumberFormat="1" applyFont="1" applyFill="1" applyBorder="1" applyAlignment="1">
      <alignment horizontal="center" vertical="center" wrapText="1"/>
    </xf>
    <xf numFmtId="170" fontId="36" fillId="9" borderId="1" xfId="0" applyNumberFormat="1" applyFont="1" applyFill="1" applyBorder="1" applyAlignment="1">
      <alignment horizontal="center" vertical="center" wrapText="1"/>
    </xf>
    <xf numFmtId="0" fontId="37" fillId="9" borderId="1" xfId="0" applyFont="1" applyFill="1" applyBorder="1" applyAlignment="1">
      <alignment horizontal="center" vertical="center" wrapText="1"/>
    </xf>
    <xf numFmtId="167" fontId="36" fillId="9" borderId="1" xfId="0" applyNumberFormat="1" applyFont="1" applyFill="1" applyBorder="1" applyAlignment="1">
      <alignment horizontal="center" vertical="center" wrapText="1"/>
    </xf>
    <xf numFmtId="3" fontId="36" fillId="9" borderId="1" xfId="0" applyNumberFormat="1" applyFont="1" applyFill="1" applyBorder="1" applyAlignment="1">
      <alignment horizontal="center" vertical="center" wrapText="1"/>
    </xf>
    <xf numFmtId="1" fontId="36" fillId="9" borderId="1" xfId="0" applyNumberFormat="1" applyFont="1" applyFill="1" applyBorder="1" applyAlignment="1">
      <alignment horizontal="center" vertical="center" wrapText="1"/>
    </xf>
    <xf numFmtId="178" fontId="36" fillId="9" borderId="1" xfId="0" applyNumberFormat="1" applyFont="1" applyFill="1" applyBorder="1" applyAlignment="1">
      <alignment horizontal="center" vertical="center" wrapText="1"/>
    </xf>
    <xf numFmtId="167" fontId="35" fillId="3" borderId="1" xfId="0" applyNumberFormat="1" applyFont="1" applyFill="1" applyBorder="1" applyAlignment="1">
      <alignment horizontal="center" vertical="center"/>
    </xf>
    <xf numFmtId="171" fontId="34" fillId="4" borderId="1" xfId="0" applyNumberFormat="1" applyFont="1" applyFill="1" applyBorder="1" applyAlignment="1">
      <alignment horizontal="center" vertical="center"/>
    </xf>
    <xf numFmtId="0" fontId="36" fillId="4" borderId="1" xfId="0" applyFont="1" applyFill="1" applyBorder="1" applyAlignment="1">
      <alignment horizontal="center" vertical="center"/>
    </xf>
    <xf numFmtId="0" fontId="37" fillId="4" borderId="1" xfId="0" applyFont="1" applyFill="1" applyBorder="1" applyAlignment="1">
      <alignment horizontal="center" vertical="center" wrapText="1"/>
    </xf>
    <xf numFmtId="1" fontId="36" fillId="4" borderId="1" xfId="0" applyNumberFormat="1" applyFont="1" applyFill="1" applyBorder="1" applyAlignment="1">
      <alignment horizontal="center" vertical="center"/>
    </xf>
    <xf numFmtId="0" fontId="36" fillId="4" borderId="1" xfId="0" applyFont="1" applyFill="1" applyBorder="1" applyAlignment="1">
      <alignment horizontal="center" vertical="center" wrapText="1"/>
    </xf>
    <xf numFmtId="167" fontId="36" fillId="4" borderId="1" xfId="0" applyNumberFormat="1" applyFont="1" applyFill="1" applyBorder="1" applyAlignment="1">
      <alignment horizontal="center" vertical="center"/>
    </xf>
    <xf numFmtId="179" fontId="30" fillId="4" borderId="1" xfId="0" applyNumberFormat="1" applyFont="1" applyFill="1" applyBorder="1" applyAlignment="1">
      <alignment horizontal="center" vertical="center"/>
    </xf>
    <xf numFmtId="170" fontId="36" fillId="4" borderId="1" xfId="0" applyNumberFormat="1" applyFont="1" applyFill="1" applyBorder="1" applyAlignment="1">
      <alignment horizontal="center" vertical="center" wrapText="1"/>
    </xf>
    <xf numFmtId="167" fontId="36" fillId="4" borderId="1" xfId="0" applyNumberFormat="1" applyFont="1" applyFill="1" applyBorder="1" applyAlignment="1">
      <alignment horizontal="center" vertical="center" wrapText="1"/>
    </xf>
    <xf numFmtId="3" fontId="30" fillId="4" borderId="1" xfId="0" applyNumberFormat="1" applyFont="1" applyFill="1" applyBorder="1" applyAlignment="1">
      <alignment horizontal="center" vertical="center"/>
    </xf>
    <xf numFmtId="175" fontId="23" fillId="4" borderId="1" xfId="0" applyNumberFormat="1" applyFont="1" applyFill="1" applyBorder="1" applyAlignment="1">
      <alignment horizontal="center" vertical="center" wrapText="1"/>
    </xf>
    <xf numFmtId="170" fontId="23" fillId="4" borderId="8" xfId="0" applyNumberFormat="1" applyFont="1" applyFill="1" applyBorder="1" applyAlignment="1">
      <alignment horizontal="center" vertical="center"/>
    </xf>
    <xf numFmtId="167" fontId="23" fillId="4" borderId="8" xfId="0" applyNumberFormat="1" applyFont="1" applyFill="1" applyBorder="1" applyAlignment="1">
      <alignment horizontal="center" vertical="center"/>
    </xf>
    <xf numFmtId="0" fontId="23" fillId="0" borderId="21" xfId="0" applyFont="1" applyBorder="1" applyAlignment="1">
      <alignment horizontal="center" vertical="center"/>
    </xf>
    <xf numFmtId="0" fontId="28" fillId="4" borderId="1" xfId="0" applyFont="1" applyFill="1" applyBorder="1" applyAlignment="1">
      <alignment horizontal="center" vertical="center"/>
    </xf>
    <xf numFmtId="0" fontId="28" fillId="0" borderId="2" xfId="0" applyFont="1" applyBorder="1" applyAlignment="1">
      <alignment horizontal="center" vertical="center"/>
    </xf>
    <xf numFmtId="174" fontId="28" fillId="0" borderId="2" xfId="0" applyNumberFormat="1" applyFont="1" applyBorder="1" applyAlignment="1">
      <alignment horizontal="center" vertical="center"/>
    </xf>
    <xf numFmtId="166" fontId="23" fillId="0" borderId="3" xfId="0" applyNumberFormat="1" applyFont="1" applyBorder="1" applyAlignment="1">
      <alignment horizontal="center" vertical="center" wrapText="1"/>
    </xf>
    <xf numFmtId="169" fontId="23" fillId="0" borderId="1" xfId="0" applyNumberFormat="1" applyFont="1" applyBorder="1" applyAlignment="1">
      <alignment horizontal="center" vertical="center"/>
    </xf>
    <xf numFmtId="0" fontId="28" fillId="0" borderId="17" xfId="0" applyFont="1" applyBorder="1" applyAlignment="1">
      <alignment horizontal="center" vertical="center"/>
    </xf>
    <xf numFmtId="180" fontId="23" fillId="0" borderId="1" xfId="0" applyNumberFormat="1" applyFont="1" applyBorder="1" applyAlignment="1">
      <alignment horizontal="center" vertical="center"/>
    </xf>
    <xf numFmtId="173" fontId="23" fillId="0" borderId="1" xfId="0" applyNumberFormat="1" applyFont="1" applyBorder="1" applyAlignment="1">
      <alignment horizontal="center" vertical="center" wrapText="1"/>
    </xf>
    <xf numFmtId="0" fontId="18" fillId="0" borderId="1" xfId="0" applyFont="1" applyBorder="1" applyAlignment="1">
      <alignment horizontal="center" vertical="center"/>
    </xf>
    <xf numFmtId="0" fontId="18" fillId="4" borderId="8" xfId="0" applyFont="1" applyFill="1" applyBorder="1" applyAlignment="1">
      <alignment horizontal="center" vertical="center"/>
    </xf>
    <xf numFmtId="174" fontId="18" fillId="4" borderId="8" xfId="0" applyNumberFormat="1" applyFont="1" applyFill="1" applyBorder="1" applyAlignment="1">
      <alignment horizontal="center" vertical="center"/>
    </xf>
    <xf numFmtId="174" fontId="18" fillId="4" borderId="8" xfId="0" applyNumberFormat="1" applyFont="1" applyFill="1" applyBorder="1" applyAlignment="1">
      <alignment horizontal="left" vertical="center"/>
    </xf>
    <xf numFmtId="0" fontId="18" fillId="4" borderId="8" xfId="0" applyFont="1" applyFill="1" applyBorder="1" applyAlignment="1">
      <alignment vertical="center"/>
    </xf>
    <xf numFmtId="0" fontId="18" fillId="0" borderId="21" xfId="0" applyFont="1" applyBorder="1" applyAlignment="1">
      <alignment horizontal="center" vertical="center"/>
    </xf>
    <xf numFmtId="0" fontId="15" fillId="8" borderId="13" xfId="0" applyFont="1" applyFill="1" applyBorder="1" applyAlignment="1">
      <alignment horizontal="center" vertical="center"/>
    </xf>
    <xf numFmtId="170" fontId="15" fillId="8" borderId="13" xfId="0" applyNumberFormat="1" applyFont="1" applyFill="1" applyBorder="1"/>
    <xf numFmtId="0" fontId="15" fillId="8" borderId="13" xfId="0" applyFont="1" applyFill="1" applyBorder="1" applyAlignment="1">
      <alignment wrapText="1"/>
    </xf>
    <xf numFmtId="0" fontId="15" fillId="4" borderId="13" xfId="0" applyFont="1" applyFill="1" applyBorder="1" applyAlignment="1">
      <alignment horizontal="center" vertical="center" wrapText="1"/>
    </xf>
    <xf numFmtId="0" fontId="38" fillId="3" borderId="1" xfId="0" applyFont="1" applyFill="1" applyBorder="1" applyAlignment="1">
      <alignment horizontal="center" vertical="center" wrapText="1"/>
    </xf>
    <xf numFmtId="0" fontId="38" fillId="3" borderId="21" xfId="0" applyFont="1" applyFill="1" applyBorder="1" applyAlignment="1">
      <alignment horizontal="center" vertical="center" wrapText="1"/>
    </xf>
    <xf numFmtId="165" fontId="38" fillId="3" borderId="21" xfId="0" applyNumberFormat="1" applyFont="1" applyFill="1" applyBorder="1" applyAlignment="1">
      <alignment horizontal="center" vertical="center" wrapText="1"/>
    </xf>
    <xf numFmtId="0" fontId="39" fillId="0" borderId="0" xfId="0" applyFont="1" applyAlignment="1">
      <alignment horizontal="center" vertical="center" wrapText="1"/>
    </xf>
    <xf numFmtId="1" fontId="38" fillId="3" borderId="21" xfId="0" applyNumberFormat="1" applyFont="1" applyFill="1" applyBorder="1" applyAlignment="1">
      <alignment horizontal="center" vertical="center" wrapText="1"/>
    </xf>
    <xf numFmtId="0" fontId="32" fillId="0" borderId="5" xfId="0" applyFont="1" applyBorder="1" applyAlignment="1">
      <alignment horizontal="center" vertical="center" wrapText="1"/>
    </xf>
    <xf numFmtId="0" fontId="14" fillId="4" borderId="24" xfId="0" applyFont="1" applyFill="1" applyBorder="1" applyAlignment="1">
      <alignment horizontal="center" vertical="center" wrapText="1"/>
    </xf>
    <xf numFmtId="165" fontId="14" fillId="4" borderId="24" xfId="0" applyNumberFormat="1" applyFont="1" applyFill="1" applyBorder="1" applyAlignment="1">
      <alignment horizontal="center" vertical="center" wrapText="1"/>
    </xf>
    <xf numFmtId="4" fontId="14" fillId="4" borderId="24" xfId="0" applyNumberFormat="1" applyFont="1" applyFill="1" applyBorder="1" applyAlignment="1">
      <alignment horizontal="center" vertical="center" wrapText="1"/>
    </xf>
    <xf numFmtId="0" fontId="32" fillId="0" borderId="24"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24" xfId="0" applyFont="1" applyBorder="1" applyAlignment="1">
      <alignment horizontal="center" vertical="center" wrapText="1"/>
    </xf>
    <xf numFmtId="1" fontId="39" fillId="0" borderId="24" xfId="0" applyNumberFormat="1" applyFont="1" applyBorder="1" applyAlignment="1">
      <alignment horizontal="center" vertical="center" wrapText="1"/>
    </xf>
    <xf numFmtId="0" fontId="32" fillId="5" borderId="5" xfId="0" applyFont="1" applyFill="1" applyBorder="1" applyAlignment="1">
      <alignment horizontal="center" vertical="center" wrapText="1"/>
    </xf>
    <xf numFmtId="0" fontId="14" fillId="5" borderId="24" xfId="0" applyFont="1" applyFill="1" applyBorder="1" applyAlignment="1">
      <alignment horizontal="center" vertical="center" wrapText="1"/>
    </xf>
    <xf numFmtId="165" fontId="14" fillId="5" borderId="24" xfId="0" applyNumberFormat="1" applyFont="1" applyFill="1" applyBorder="1" applyAlignment="1">
      <alignment horizontal="center" vertical="center" wrapText="1"/>
    </xf>
    <xf numFmtId="4" fontId="14" fillId="5" borderId="24" xfId="0" applyNumberFormat="1" applyFont="1" applyFill="1" applyBorder="1" applyAlignment="1">
      <alignment horizontal="center" vertical="center" wrapText="1"/>
    </xf>
    <xf numFmtId="0" fontId="32" fillId="5" borderId="24" xfId="0" applyFont="1" applyFill="1" applyBorder="1" applyAlignment="1">
      <alignment horizontal="center" vertical="center" wrapText="1"/>
    </xf>
    <xf numFmtId="0" fontId="39" fillId="5" borderId="0" xfId="0" applyFont="1" applyFill="1" applyAlignment="1">
      <alignment horizontal="center" vertical="center" wrapText="1"/>
    </xf>
    <xf numFmtId="0" fontId="39" fillId="5" borderId="5" xfId="0" applyFont="1" applyFill="1" applyBorder="1" applyAlignment="1">
      <alignment horizontal="center" vertical="center" wrapText="1"/>
    </xf>
    <xf numFmtId="0" fontId="39" fillId="5" borderId="24" xfId="0" applyFont="1" applyFill="1" applyBorder="1" applyAlignment="1">
      <alignment horizontal="center" vertical="center" wrapText="1"/>
    </xf>
    <xf numFmtId="1" fontId="39" fillId="5" borderId="24" xfId="0" applyNumberFormat="1" applyFont="1" applyFill="1" applyBorder="1" applyAlignment="1">
      <alignment horizontal="center" vertical="center" wrapText="1"/>
    </xf>
    <xf numFmtId="0" fontId="32" fillId="0" borderId="1" xfId="0" applyFont="1" applyBorder="1" applyAlignment="1">
      <alignment horizontal="center" vertical="center" wrapText="1"/>
    </xf>
    <xf numFmtId="0" fontId="14" fillId="4" borderId="1" xfId="0" applyFont="1" applyFill="1" applyBorder="1" applyAlignment="1">
      <alignment horizontal="center" vertical="center" wrapText="1"/>
    </xf>
    <xf numFmtId="165" fontId="14" fillId="4" borderId="1" xfId="0" applyNumberFormat="1" applyFont="1" applyFill="1" applyBorder="1" applyAlignment="1">
      <alignment horizontal="center" vertical="center" wrapText="1"/>
    </xf>
    <xf numFmtId="0" fontId="39" fillId="0" borderId="1" xfId="0" applyFont="1" applyBorder="1" applyAlignment="1">
      <alignment horizontal="center" vertical="center" wrapText="1"/>
    </xf>
    <xf numFmtId="1" fontId="39" fillId="0" borderId="1" xfId="0" applyNumberFormat="1" applyFont="1" applyBorder="1" applyAlignment="1">
      <alignment horizontal="center" vertical="center" wrapText="1"/>
    </xf>
    <xf numFmtId="0" fontId="17" fillId="0" borderId="1" xfId="0" applyFont="1" applyBorder="1" applyAlignment="1">
      <alignment horizontal="center" vertical="center" wrapText="1"/>
    </xf>
    <xf numFmtId="1" fontId="14" fillId="4" borderId="1" xfId="0" applyNumberFormat="1" applyFont="1" applyFill="1" applyBorder="1" applyAlignment="1">
      <alignment horizontal="center" vertical="center" wrapText="1"/>
    </xf>
    <xf numFmtId="166" fontId="14" fillId="4" borderId="1" xfId="0" applyNumberFormat="1" applyFont="1" applyFill="1" applyBorder="1" applyAlignment="1">
      <alignment horizontal="center" vertical="center" wrapText="1"/>
    </xf>
    <xf numFmtId="167" fontId="14" fillId="4" borderId="1" xfId="0" applyNumberFormat="1" applyFont="1" applyFill="1" applyBorder="1" applyAlignment="1">
      <alignment horizontal="center" vertical="center" wrapText="1"/>
    </xf>
    <xf numFmtId="6" fontId="14" fillId="4" borderId="1" xfId="0" applyNumberFormat="1" applyFont="1" applyFill="1" applyBorder="1" applyAlignment="1">
      <alignment horizontal="center" vertical="center" wrapText="1"/>
    </xf>
    <xf numFmtId="3" fontId="14" fillId="4" borderId="1" xfId="0" applyNumberFormat="1" applyFont="1" applyFill="1" applyBorder="1" applyAlignment="1">
      <alignment horizontal="center" vertical="center" wrapText="1"/>
    </xf>
    <xf numFmtId="0" fontId="32" fillId="4" borderId="1" xfId="0" applyFont="1" applyFill="1" applyBorder="1" applyAlignment="1">
      <alignment horizontal="center" vertical="center" wrapText="1"/>
    </xf>
    <xf numFmtId="11" fontId="14" fillId="4" borderId="1" xfId="0" applyNumberFormat="1" applyFont="1" applyFill="1" applyBorder="1" applyAlignment="1">
      <alignment horizontal="center" vertical="center" wrapText="1"/>
    </xf>
    <xf numFmtId="0" fontId="32" fillId="4" borderId="5" xfId="0" applyFont="1" applyFill="1" applyBorder="1" applyAlignment="1">
      <alignment horizontal="center" vertical="center" wrapText="1"/>
    </xf>
    <xf numFmtId="6" fontId="14" fillId="4" borderId="24" xfId="0" applyNumberFormat="1" applyFont="1" applyFill="1" applyBorder="1" applyAlignment="1">
      <alignment horizontal="center" vertical="center" wrapText="1"/>
    </xf>
    <xf numFmtId="11" fontId="14" fillId="5" borderId="24" xfId="0" applyNumberFormat="1" applyFont="1" applyFill="1" applyBorder="1" applyAlignment="1">
      <alignment horizontal="center" vertical="center" wrapText="1"/>
    </xf>
    <xf numFmtId="6" fontId="14" fillId="5" borderId="24" xfId="0" applyNumberFormat="1" applyFont="1" applyFill="1" applyBorder="1" applyAlignment="1">
      <alignment horizontal="center" vertical="center" wrapText="1"/>
    </xf>
    <xf numFmtId="11" fontId="14" fillId="4" borderId="24" xfId="0" applyNumberFormat="1" applyFont="1" applyFill="1" applyBorder="1" applyAlignment="1">
      <alignment horizontal="center" vertical="center" wrapText="1"/>
    </xf>
    <xf numFmtId="0" fontId="40" fillId="0" borderId="5" xfId="0" applyFont="1" applyBorder="1" applyAlignment="1">
      <alignment horizontal="center" vertical="center" wrapText="1"/>
    </xf>
    <xf numFmtId="165" fontId="16" fillId="0" borderId="24" xfId="0" applyNumberFormat="1" applyFont="1" applyBorder="1" applyAlignment="1">
      <alignment horizontal="center" vertical="center" wrapText="1"/>
    </xf>
    <xf numFmtId="4" fontId="16" fillId="0" borderId="24" xfId="0" applyNumberFormat="1" applyFont="1" applyBorder="1" applyAlignment="1">
      <alignment horizontal="center" vertical="center" wrapText="1"/>
    </xf>
    <xf numFmtId="1" fontId="16" fillId="0" borderId="0" xfId="0" applyNumberFormat="1" applyFont="1" applyAlignment="1">
      <alignment horizontal="center" vertical="center" wrapText="1"/>
    </xf>
    <xf numFmtId="3" fontId="16" fillId="0" borderId="24" xfId="0" applyNumberFormat="1" applyFont="1" applyBorder="1" applyAlignment="1">
      <alignment horizontal="center" vertical="center" wrapText="1"/>
    </xf>
    <xf numFmtId="0" fontId="16" fillId="0" borderId="5" xfId="0" applyFont="1" applyBorder="1" applyAlignment="1">
      <alignment horizontal="center" vertical="center" wrapText="1"/>
    </xf>
    <xf numFmtId="165" fontId="13" fillId="0" borderId="1" xfId="0" applyNumberFormat="1" applyFont="1" applyBorder="1" applyAlignment="1">
      <alignment horizontal="center" vertical="center" wrapText="1"/>
    </xf>
    <xf numFmtId="0" fontId="13" fillId="0" borderId="0" xfId="0" applyFont="1" applyAlignment="1">
      <alignment horizontal="center" vertical="center" wrapText="1"/>
    </xf>
    <xf numFmtId="1" fontId="13" fillId="0" borderId="0" xfId="0" applyNumberFormat="1" applyFont="1" applyAlignment="1">
      <alignment horizontal="center" vertical="center" wrapText="1"/>
    </xf>
    <xf numFmtId="0" fontId="38" fillId="3" borderId="1" xfId="0" applyFont="1" applyFill="1" applyBorder="1" applyAlignment="1">
      <alignment horizontal="center" wrapText="1"/>
    </xf>
    <xf numFmtId="0" fontId="38" fillId="3" borderId="21" xfId="0" applyFont="1" applyFill="1" applyBorder="1" applyAlignment="1">
      <alignment horizontal="center" wrapText="1"/>
    </xf>
    <xf numFmtId="0" fontId="38" fillId="3" borderId="19" xfId="0" applyFont="1" applyFill="1" applyBorder="1" applyAlignment="1">
      <alignment horizontal="center" wrapText="1"/>
    </xf>
    <xf numFmtId="0" fontId="29" fillId="4" borderId="5" xfId="0" applyFont="1" applyFill="1" applyBorder="1" applyAlignment="1">
      <alignment wrapText="1"/>
    </xf>
    <xf numFmtId="0" fontId="18" fillId="4" borderId="24" xfId="0" applyFont="1" applyFill="1" applyBorder="1" applyAlignment="1">
      <alignment horizontal="center" wrapText="1"/>
    </xf>
    <xf numFmtId="0" fontId="22" fillId="4" borderId="24" xfId="0" applyFont="1" applyFill="1" applyBorder="1" applyAlignment="1">
      <alignment horizontal="center" wrapText="1"/>
    </xf>
    <xf numFmtId="3" fontId="22" fillId="4" borderId="24" xfId="0" applyNumberFormat="1" applyFont="1" applyFill="1" applyBorder="1" applyAlignment="1">
      <alignment horizontal="center" wrapText="1"/>
    </xf>
    <xf numFmtId="3" fontId="29" fillId="4" borderId="24" xfId="0" applyNumberFormat="1" applyFont="1" applyFill="1" applyBorder="1" applyAlignment="1">
      <alignment horizontal="center" wrapText="1"/>
    </xf>
    <xf numFmtId="0" fontId="29" fillId="4" borderId="21" xfId="0" applyFont="1" applyFill="1" applyBorder="1" applyAlignment="1">
      <alignment horizontal="center" wrapText="1"/>
    </xf>
    <xf numFmtId="0" fontId="41" fillId="4" borderId="24" xfId="0" applyFont="1" applyFill="1" applyBorder="1" applyAlignment="1">
      <alignment horizontal="center" wrapText="1"/>
    </xf>
    <xf numFmtId="0" fontId="32" fillId="4" borderId="24" xfId="0" applyFont="1" applyFill="1" applyBorder="1" applyAlignment="1">
      <alignment horizontal="center" wrapText="1"/>
    </xf>
    <xf numFmtId="0" fontId="32" fillId="4" borderId="5" xfId="0" applyFont="1" applyFill="1" applyBorder="1" applyAlignment="1">
      <alignment horizontal="center" wrapText="1"/>
    </xf>
    <xf numFmtId="0" fontId="38" fillId="3" borderId="24" xfId="0" applyFont="1" applyFill="1" applyBorder="1" applyAlignment="1">
      <alignment horizontal="right" wrapText="1"/>
    </xf>
    <xf numFmtId="181" fontId="29" fillId="4" borderId="24" xfId="0" applyNumberFormat="1" applyFont="1" applyFill="1" applyBorder="1" applyAlignment="1">
      <alignment horizontal="right" wrapText="1"/>
    </xf>
    <xf numFmtId="0" fontId="25" fillId="0" borderId="0" xfId="0" applyFont="1" applyAlignment="1">
      <alignment horizontal="center" vertical="center" wrapText="1"/>
    </xf>
    <xf numFmtId="0" fontId="17" fillId="4" borderId="0" xfId="0" applyFont="1" applyFill="1" applyAlignment="1">
      <alignment horizontal="center" vertical="center" wrapText="1"/>
    </xf>
    <xf numFmtId="0" fontId="17" fillId="4" borderId="0" xfId="0" applyFont="1" applyFill="1"/>
    <xf numFmtId="3" fontId="32" fillId="0" borderId="0" xfId="0" applyNumberFormat="1" applyFont="1"/>
    <xf numFmtId="3" fontId="17" fillId="0" borderId="0" xfId="0" applyNumberFormat="1" applyFont="1"/>
    <xf numFmtId="0" fontId="42" fillId="3" borderId="1" xfId="0" applyFont="1" applyFill="1" applyBorder="1" applyAlignment="1">
      <alignment horizontal="center" vertical="center" wrapText="1"/>
    </xf>
    <xf numFmtId="170" fontId="42" fillId="3" borderId="1" xfId="0" applyNumberFormat="1" applyFont="1" applyFill="1" applyBorder="1" applyAlignment="1">
      <alignment horizontal="center" vertical="center" wrapText="1"/>
    </xf>
    <xf numFmtId="0" fontId="18" fillId="4" borderId="1" xfId="0" applyFont="1" applyFill="1" applyBorder="1" applyAlignment="1">
      <alignment horizontal="center" vertical="center" wrapText="1"/>
    </xf>
    <xf numFmtId="0" fontId="18" fillId="4" borderId="1" xfId="0" applyFont="1" applyFill="1" applyBorder="1" applyAlignment="1">
      <alignment horizontal="center" vertical="center"/>
    </xf>
    <xf numFmtId="167" fontId="18" fillId="4" borderId="1" xfId="0" applyNumberFormat="1" applyFont="1" applyFill="1" applyBorder="1" applyAlignment="1">
      <alignment horizontal="center" vertical="center" wrapText="1"/>
    </xf>
    <xf numFmtId="0" fontId="31" fillId="4" borderId="13" xfId="0" applyFont="1" applyFill="1" applyBorder="1" applyAlignment="1">
      <alignment horizontal="center" vertical="center" wrapText="1"/>
    </xf>
    <xf numFmtId="0" fontId="13" fillId="4" borderId="1" xfId="0" applyFont="1" applyFill="1" applyBorder="1" applyAlignment="1">
      <alignment horizontal="center" vertical="center"/>
    </xf>
    <xf numFmtId="0" fontId="24" fillId="4" borderId="13" xfId="0" applyFont="1" applyFill="1" applyBorder="1"/>
    <xf numFmtId="0" fontId="31" fillId="0" borderId="5" xfId="0" applyFont="1" applyBorder="1" applyAlignment="1">
      <alignment horizontal="center"/>
    </xf>
    <xf numFmtId="0" fontId="31" fillId="4" borderId="15" xfId="0" applyFont="1" applyFill="1" applyBorder="1" applyAlignment="1">
      <alignment horizontal="center"/>
    </xf>
    <xf numFmtId="0" fontId="31" fillId="4" borderId="25" xfId="0" applyFont="1" applyFill="1" applyBorder="1" applyAlignment="1">
      <alignment horizontal="center"/>
    </xf>
    <xf numFmtId="170" fontId="31" fillId="4" borderId="25" xfId="0" applyNumberFormat="1" applyFont="1" applyFill="1" applyBorder="1" applyAlignment="1">
      <alignment horizontal="center"/>
    </xf>
    <xf numFmtId="167" fontId="31" fillId="4" borderId="25" xfId="0" applyNumberFormat="1" applyFont="1" applyFill="1" applyBorder="1" applyAlignment="1">
      <alignment horizontal="center"/>
    </xf>
    <xf numFmtId="0" fontId="31" fillId="0" borderId="24" xfId="0" applyFont="1" applyBorder="1" applyAlignment="1">
      <alignment horizontal="center"/>
    </xf>
    <xf numFmtId="49" fontId="18" fillId="4" borderId="1" xfId="0" applyNumberFormat="1" applyFont="1" applyFill="1" applyBorder="1" applyAlignment="1">
      <alignment horizontal="center" vertical="center" wrapText="1"/>
    </xf>
    <xf numFmtId="0" fontId="18" fillId="0" borderId="5" xfId="0" applyFont="1" applyBorder="1" applyAlignment="1">
      <alignment horizontal="center"/>
    </xf>
    <xf numFmtId="0" fontId="43" fillId="0" borderId="5" xfId="0" applyFont="1" applyBorder="1" applyAlignment="1">
      <alignment horizontal="center"/>
    </xf>
    <xf numFmtId="0" fontId="23" fillId="4" borderId="25" xfId="0" applyFont="1" applyFill="1" applyBorder="1" applyAlignment="1">
      <alignment horizontal="center"/>
    </xf>
    <xf numFmtId="0" fontId="23" fillId="4" borderId="15" xfId="0" applyFont="1" applyFill="1" applyBorder="1" applyAlignment="1">
      <alignment horizontal="center"/>
    </xf>
    <xf numFmtId="0" fontId="18" fillId="4" borderId="25" xfId="0" applyFont="1" applyFill="1" applyBorder="1" applyAlignment="1">
      <alignment horizontal="center"/>
    </xf>
    <xf numFmtId="170" fontId="23" fillId="4" borderId="25" xfId="0" applyNumberFormat="1" applyFont="1" applyFill="1" applyBorder="1" applyAlignment="1">
      <alignment horizontal="center"/>
    </xf>
    <xf numFmtId="167" fontId="23" fillId="4" borderId="25" xfId="0" applyNumberFormat="1" applyFont="1" applyFill="1" applyBorder="1" applyAlignment="1">
      <alignment horizontal="center"/>
    </xf>
    <xf numFmtId="0" fontId="18" fillId="4" borderId="15" xfId="0" applyFont="1" applyFill="1" applyBorder="1" applyAlignment="1">
      <alignment horizontal="center"/>
    </xf>
    <xf numFmtId="0" fontId="27" fillId="0" borderId="24" xfId="0" applyFont="1" applyBorder="1"/>
    <xf numFmtId="0" fontId="31" fillId="4" borderId="25" xfId="0" applyFont="1" applyFill="1" applyBorder="1"/>
    <xf numFmtId="0" fontId="44" fillId="0" borderId="24" xfId="0" applyFont="1" applyBorder="1"/>
    <xf numFmtId="0" fontId="31" fillId="0" borderId="24" xfId="0" applyFont="1" applyBorder="1" applyAlignment="1">
      <alignment horizontal="left"/>
    </xf>
    <xf numFmtId="1" fontId="18" fillId="4" borderId="1" xfId="0" applyNumberFormat="1" applyFont="1" applyFill="1" applyBorder="1" applyAlignment="1">
      <alignment horizontal="center" vertical="center" wrapText="1"/>
    </xf>
    <xf numFmtId="0" fontId="29" fillId="4" borderId="1" xfId="0" applyFont="1" applyFill="1" applyBorder="1" applyAlignment="1">
      <alignment horizontal="center" vertical="center"/>
    </xf>
    <xf numFmtId="0" fontId="15" fillId="4" borderId="13" xfId="0" applyFont="1" applyFill="1" applyBorder="1" applyAlignment="1">
      <alignment vertical="center"/>
    </xf>
    <xf numFmtId="166" fontId="18" fillId="4" borderId="1" xfId="0" applyNumberFormat="1" applyFont="1" applyFill="1" applyBorder="1" applyAlignment="1">
      <alignment horizontal="center" vertical="center" wrapText="1"/>
    </xf>
    <xf numFmtId="165" fontId="18" fillId="4" borderId="1" xfId="0" applyNumberFormat="1" applyFont="1" applyFill="1" applyBorder="1" applyAlignment="1">
      <alignment horizontal="right" vertical="center" wrapText="1"/>
    </xf>
    <xf numFmtId="0" fontId="31" fillId="4" borderId="1" xfId="0" applyFont="1" applyFill="1" applyBorder="1" applyAlignment="1">
      <alignment horizontal="center" vertical="center"/>
    </xf>
    <xf numFmtId="0" fontId="29" fillId="4" borderId="1" xfId="0" applyFont="1" applyFill="1" applyBorder="1" applyAlignment="1">
      <alignment horizontal="center" vertical="center" wrapText="1"/>
    </xf>
    <xf numFmtId="6" fontId="18" fillId="4" borderId="1" xfId="0" applyNumberFormat="1" applyFont="1" applyFill="1" applyBorder="1" applyAlignment="1">
      <alignment horizontal="center" vertical="center" wrapText="1"/>
    </xf>
    <xf numFmtId="3" fontId="18" fillId="4" borderId="1" xfId="0" applyNumberFormat="1" applyFont="1" applyFill="1" applyBorder="1" applyAlignment="1">
      <alignment horizontal="center" wrapText="1"/>
    </xf>
    <xf numFmtId="6" fontId="18" fillId="4" borderId="1" xfId="0" applyNumberFormat="1" applyFont="1" applyFill="1" applyBorder="1" applyAlignment="1">
      <alignment horizontal="center" wrapText="1"/>
    </xf>
    <xf numFmtId="168" fontId="18" fillId="4" borderId="1" xfId="0" applyNumberFormat="1" applyFont="1" applyFill="1" applyBorder="1" applyAlignment="1">
      <alignment horizontal="center" vertical="center" wrapText="1"/>
    </xf>
    <xf numFmtId="176" fontId="18" fillId="4" borderId="1" xfId="0" applyNumberFormat="1" applyFont="1" applyFill="1" applyBorder="1" applyAlignment="1">
      <alignment horizontal="center" vertical="center" wrapText="1"/>
    </xf>
    <xf numFmtId="0" fontId="18" fillId="0" borderId="1" xfId="0" applyFont="1" applyBorder="1" applyAlignment="1">
      <alignment horizontal="center" wrapText="1"/>
    </xf>
    <xf numFmtId="0" fontId="18" fillId="0" borderId="1" xfId="0" applyFont="1" applyBorder="1"/>
    <xf numFmtId="0" fontId="18" fillId="0" borderId="1" xfId="0" applyFont="1" applyBorder="1" applyAlignment="1">
      <alignment wrapText="1"/>
    </xf>
    <xf numFmtId="174" fontId="18" fillId="0" borderId="1" xfId="0" applyNumberFormat="1" applyFont="1" applyBorder="1" applyAlignment="1">
      <alignment horizontal="center" wrapText="1"/>
    </xf>
    <xf numFmtId="0" fontId="18" fillId="0" borderId="2" xfId="0" applyFont="1" applyBorder="1" applyAlignment="1">
      <alignment horizontal="center" wrapText="1"/>
    </xf>
    <xf numFmtId="0" fontId="30" fillId="0" borderId="0" xfId="0" applyFont="1" applyAlignment="1">
      <alignment horizontal="center" vertical="center" wrapText="1"/>
    </xf>
    <xf numFmtId="0" fontId="30" fillId="0" borderId="0" xfId="0" applyFont="1" applyAlignment="1">
      <alignment horizontal="center" vertical="center"/>
    </xf>
    <xf numFmtId="171" fontId="30" fillId="0" borderId="0" xfId="0" applyNumberFormat="1" applyFont="1"/>
    <xf numFmtId="170" fontId="18" fillId="4" borderId="1" xfId="0" applyNumberFormat="1" applyFont="1" applyFill="1" applyBorder="1" applyAlignment="1">
      <alignment horizontal="center"/>
    </xf>
    <xf numFmtId="0" fontId="18" fillId="0" borderId="1" xfId="0" applyFont="1" applyBorder="1" applyAlignment="1">
      <alignment horizontal="center" vertical="center" wrapText="1"/>
    </xf>
    <xf numFmtId="0" fontId="30" fillId="0" borderId="1" xfId="0" applyFont="1" applyBorder="1" applyAlignment="1">
      <alignment horizontal="center" vertical="center"/>
    </xf>
    <xf numFmtId="170" fontId="18" fillId="4" borderId="1" xfId="0" applyNumberFormat="1" applyFont="1" applyFill="1" applyBorder="1" applyAlignment="1">
      <alignment horizontal="center" vertical="center"/>
    </xf>
    <xf numFmtId="0" fontId="18" fillId="0" borderId="2" xfId="0" applyFont="1" applyBorder="1" applyAlignment="1">
      <alignment horizontal="center" vertical="center" wrapText="1"/>
    </xf>
    <xf numFmtId="171" fontId="30" fillId="0" borderId="0" xfId="0" applyNumberFormat="1" applyFont="1" applyAlignment="1">
      <alignment horizontal="center" vertical="center"/>
    </xf>
    <xf numFmtId="0" fontId="18" fillId="0" borderId="1" xfId="0" applyFont="1" applyBorder="1" applyAlignment="1">
      <alignment horizontal="center"/>
    </xf>
    <xf numFmtId="0" fontId="18" fillId="4" borderId="11" xfId="0" applyFont="1" applyFill="1" applyBorder="1" applyAlignment="1">
      <alignment horizontal="center" wrapText="1"/>
    </xf>
    <xf numFmtId="170" fontId="18" fillId="4" borderId="1" xfId="0" applyNumberFormat="1" applyFont="1" applyFill="1" applyBorder="1" applyAlignment="1">
      <alignment horizontal="center" wrapText="1"/>
    </xf>
    <xf numFmtId="169" fontId="18" fillId="4" borderId="1" xfId="0" applyNumberFormat="1" applyFont="1" applyFill="1" applyBorder="1" applyAlignment="1">
      <alignment horizontal="right"/>
    </xf>
    <xf numFmtId="0" fontId="18" fillId="4" borderId="8" xfId="0" applyFont="1" applyFill="1" applyBorder="1"/>
    <xf numFmtId="0" fontId="18" fillId="4" borderId="11" xfId="0" applyFont="1" applyFill="1" applyBorder="1" applyAlignment="1">
      <alignment horizontal="center"/>
    </xf>
    <xf numFmtId="0" fontId="18" fillId="4" borderId="11" xfId="0" applyFont="1" applyFill="1" applyBorder="1"/>
    <xf numFmtId="0" fontId="18" fillId="0" borderId="3" xfId="0" applyFont="1" applyBorder="1" applyAlignment="1">
      <alignment horizontal="center" wrapText="1"/>
    </xf>
    <xf numFmtId="166" fontId="18" fillId="0" borderId="1" xfId="0" applyNumberFormat="1" applyFont="1" applyBorder="1" applyAlignment="1">
      <alignment horizontal="center" wrapText="1"/>
    </xf>
    <xf numFmtId="170" fontId="18" fillId="0" borderId="1" xfId="0" applyNumberFormat="1" applyFont="1" applyBorder="1" applyAlignment="1">
      <alignment wrapText="1"/>
    </xf>
    <xf numFmtId="171" fontId="18" fillId="0" borderId="1" xfId="0" applyNumberFormat="1" applyFont="1" applyBorder="1" applyAlignment="1">
      <alignment wrapText="1"/>
    </xf>
    <xf numFmtId="166" fontId="18" fillId="0" borderId="1" xfId="0" applyNumberFormat="1" applyFont="1" applyBorder="1" applyAlignment="1">
      <alignment horizontal="right" wrapText="1"/>
    </xf>
    <xf numFmtId="0" fontId="29" fillId="0" borderId="1" xfId="0" applyFont="1" applyBorder="1" applyAlignment="1">
      <alignment horizontal="center"/>
    </xf>
    <xf numFmtId="166" fontId="29" fillId="0" borderId="1" xfId="0" applyNumberFormat="1" applyFont="1" applyBorder="1" applyAlignment="1">
      <alignment horizontal="right" wrapText="1"/>
    </xf>
    <xf numFmtId="170" fontId="29" fillId="0" borderId="1" xfId="0" applyNumberFormat="1" applyFont="1" applyBorder="1" applyAlignment="1">
      <alignment horizontal="right" wrapText="1"/>
    </xf>
    <xf numFmtId="166" fontId="30" fillId="0" borderId="1" xfId="0" applyNumberFormat="1" applyFont="1" applyBorder="1"/>
    <xf numFmtId="169" fontId="18" fillId="0" borderId="1" xfId="0" applyNumberFormat="1" applyFont="1" applyBorder="1" applyAlignment="1">
      <alignment wrapText="1"/>
    </xf>
    <xf numFmtId="0" fontId="43" fillId="0" borderId="1" xfId="0" applyFont="1" applyBorder="1" applyAlignment="1">
      <alignment horizontal="center"/>
    </xf>
    <xf numFmtId="170" fontId="18" fillId="0" borderId="1" xfId="0" applyNumberFormat="1" applyFont="1" applyBorder="1" applyAlignment="1">
      <alignment horizontal="center" wrapText="1"/>
    </xf>
    <xf numFmtId="170" fontId="18" fillId="0" borderId="1" xfId="0" applyNumberFormat="1" applyFont="1" applyBorder="1" applyAlignment="1">
      <alignment horizontal="center"/>
    </xf>
    <xf numFmtId="0" fontId="18" fillId="0" borderId="3" xfId="0" applyFont="1" applyBorder="1" applyAlignment="1">
      <alignment horizontal="center"/>
    </xf>
    <xf numFmtId="170" fontId="18" fillId="0" borderId="3" xfId="0" applyNumberFormat="1" applyFont="1" applyBorder="1" applyAlignment="1">
      <alignment horizontal="center" wrapText="1"/>
    </xf>
    <xf numFmtId="0" fontId="43" fillId="0" borderId="3" xfId="0" applyFont="1" applyBorder="1" applyAlignment="1">
      <alignment horizontal="center"/>
    </xf>
    <xf numFmtId="170" fontId="18" fillId="0" borderId="1" xfId="0" applyNumberFormat="1" applyFont="1" applyBorder="1" applyAlignment="1">
      <alignment horizontal="right" wrapText="1"/>
    </xf>
    <xf numFmtId="0" fontId="18" fillId="0" borderId="3" xfId="0" applyFont="1" applyBorder="1" applyAlignment="1">
      <alignment horizontal="center" vertical="center" wrapText="1"/>
    </xf>
    <xf numFmtId="0" fontId="30" fillId="0" borderId="3" xfId="0" applyFont="1" applyBorder="1" applyAlignment="1">
      <alignment horizontal="center" vertical="center"/>
    </xf>
    <xf numFmtId="170" fontId="18" fillId="0" borderId="3" xfId="0" applyNumberFormat="1" applyFont="1" applyBorder="1" applyAlignment="1">
      <alignment horizontal="center" vertical="center" wrapText="1"/>
    </xf>
    <xf numFmtId="0" fontId="18" fillId="0" borderId="3" xfId="0" applyFont="1" applyBorder="1" applyAlignment="1">
      <alignment horizontal="center" vertical="center"/>
    </xf>
    <xf numFmtId="0" fontId="30" fillId="0" borderId="1" xfId="0" applyFont="1" applyBorder="1"/>
    <xf numFmtId="170" fontId="30" fillId="0" borderId="1" xfId="0" applyNumberFormat="1" applyFont="1" applyBorder="1"/>
    <xf numFmtId="0" fontId="17" fillId="0" borderId="0" xfId="0" applyFont="1" applyAlignment="1">
      <alignment horizontal="center" vertical="center"/>
    </xf>
    <xf numFmtId="4" fontId="32" fillId="0" borderId="0" xfId="0" applyNumberFormat="1" applyFont="1" applyAlignment="1">
      <alignment horizontal="center" vertical="center"/>
    </xf>
    <xf numFmtId="0" fontId="45" fillId="0" borderId="1" xfId="0" applyFont="1" applyBorder="1" applyAlignment="1">
      <alignment horizontal="center" vertical="center" wrapText="1"/>
    </xf>
    <xf numFmtId="0" fontId="45" fillId="0" borderId="1" xfId="0" applyFont="1" applyBorder="1" applyAlignment="1">
      <alignment horizontal="center" vertical="center"/>
    </xf>
    <xf numFmtId="4" fontId="32" fillId="0" borderId="1" xfId="0" applyNumberFormat="1" applyFont="1" applyBorder="1" applyAlignment="1">
      <alignment horizontal="center" vertical="center"/>
    </xf>
    <xf numFmtId="4" fontId="17" fillId="0" borderId="1" xfId="0" applyNumberFormat="1" applyFont="1" applyBorder="1" applyAlignment="1">
      <alignment horizontal="center" vertical="center"/>
    </xf>
    <xf numFmtId="3" fontId="32" fillId="0" borderId="0" xfId="0" applyNumberFormat="1" applyFont="1" applyAlignment="1">
      <alignment horizontal="center" vertical="center"/>
    </xf>
    <xf numFmtId="3" fontId="17" fillId="0" borderId="0" xfId="0" applyNumberFormat="1" applyFont="1" applyAlignment="1">
      <alignment horizontal="center" vertical="center"/>
    </xf>
    <xf numFmtId="3" fontId="18" fillId="0" borderId="24" xfId="0" applyNumberFormat="1" applyFont="1" applyBorder="1" applyAlignment="1">
      <alignment horizontal="center"/>
    </xf>
    <xf numFmtId="0" fontId="29" fillId="0" borderId="14" xfId="3" applyFont="1"/>
    <xf numFmtId="4" fontId="2" fillId="0" borderId="14" xfId="3" applyNumberFormat="1" applyAlignment="1">
      <alignment horizontal="right"/>
    </xf>
    <xf numFmtId="0" fontId="2" fillId="0" borderId="14" xfId="3" applyAlignment="1">
      <alignment horizontal="left"/>
    </xf>
    <xf numFmtId="0" fontId="2" fillId="0" borderId="14" xfId="3"/>
    <xf numFmtId="0" fontId="2" fillId="0" borderId="14" xfId="3" applyAlignment="1">
      <alignment horizontal="center"/>
    </xf>
    <xf numFmtId="1" fontId="0" fillId="0" borderId="0" xfId="0" applyNumberFormat="1"/>
    <xf numFmtId="43" fontId="0" fillId="0" borderId="0" xfId="2" applyFont="1"/>
    <xf numFmtId="0" fontId="12" fillId="0" borderId="14" xfId="0" applyFont="1" applyBorder="1" applyAlignment="1">
      <alignment horizontal="center" vertical="center" wrapText="1"/>
    </xf>
    <xf numFmtId="0" fontId="0" fillId="0" borderId="37" xfId="0" pivotButton="1" applyBorder="1"/>
    <xf numFmtId="0" fontId="0" fillId="0" borderId="38" xfId="0" applyBorder="1"/>
    <xf numFmtId="1" fontId="0" fillId="0" borderId="37" xfId="0" applyNumberFormat="1" applyBorder="1"/>
    <xf numFmtId="0" fontId="0" fillId="0" borderId="39" xfId="0" applyBorder="1"/>
    <xf numFmtId="1" fontId="0" fillId="0" borderId="41" xfId="0" applyNumberFormat="1" applyBorder="1"/>
    <xf numFmtId="0" fontId="0" fillId="0" borderId="42" xfId="0" applyBorder="1"/>
    <xf numFmtId="0" fontId="0" fillId="0" borderId="42" xfId="0" pivotButton="1" applyBorder="1"/>
    <xf numFmtId="0" fontId="12" fillId="11" borderId="14" xfId="0" applyFont="1" applyFill="1" applyBorder="1" applyAlignment="1">
      <alignment horizontal="center" vertical="center" wrapText="1"/>
    </xf>
    <xf numFmtId="0" fontId="0" fillId="0" borderId="40" xfId="0" applyBorder="1"/>
    <xf numFmtId="0" fontId="0" fillId="11" borderId="14" xfId="0" applyFill="1" applyBorder="1" applyAlignment="1">
      <alignment horizontal="center" vertical="center" wrapText="1"/>
    </xf>
    <xf numFmtId="0" fontId="51" fillId="0" borderId="43" xfId="0" applyFont="1" applyBorder="1" applyAlignment="1">
      <alignment horizontal="center" vertical="center" wrapText="1"/>
    </xf>
    <xf numFmtId="0" fontId="51" fillId="10" borderId="43" xfId="0" applyFont="1" applyFill="1" applyBorder="1" applyAlignment="1">
      <alignment horizontal="center" vertical="center" wrapText="1"/>
    </xf>
    <xf numFmtId="1" fontId="51" fillId="10" borderId="43" xfId="0" applyNumberFormat="1" applyFont="1" applyFill="1" applyBorder="1" applyAlignment="1">
      <alignment horizontal="center" vertical="center" wrapText="1"/>
    </xf>
    <xf numFmtId="0" fontId="51" fillId="0" borderId="43" xfId="0" applyFont="1" applyBorder="1" applyAlignment="1">
      <alignment horizontal="center" vertical="center"/>
    </xf>
    <xf numFmtId="183" fontId="51" fillId="0" borderId="43" xfId="19" applyNumberFormat="1" applyFont="1" applyFill="1" applyBorder="1" applyAlignment="1">
      <alignment horizontal="center" vertical="center" wrapText="1"/>
    </xf>
    <xf numFmtId="0" fontId="51" fillId="0" borderId="43" xfId="0" applyFont="1" applyBorder="1" applyAlignment="1">
      <alignment horizontal="justify" vertical="center"/>
    </xf>
    <xf numFmtId="0" fontId="51" fillId="11" borderId="43" xfId="0" applyFont="1" applyFill="1" applyBorder="1" applyAlignment="1">
      <alignment horizontal="center" vertical="center" wrapText="1"/>
    </xf>
    <xf numFmtId="0" fontId="20" fillId="3" borderId="43" xfId="0" applyFont="1" applyFill="1" applyBorder="1" applyAlignment="1">
      <alignment horizontal="center" vertical="center" wrapText="1"/>
    </xf>
    <xf numFmtId="0" fontId="20" fillId="14" borderId="43" xfId="0" applyFont="1" applyFill="1" applyBorder="1" applyAlignment="1">
      <alignment horizontal="center" vertical="center" wrapText="1"/>
    </xf>
    <xf numFmtId="0" fontId="18" fillId="0" borderId="43" xfId="0" applyFont="1" applyBorder="1" applyAlignment="1">
      <alignment horizontal="center" vertical="center" wrapText="1"/>
    </xf>
    <xf numFmtId="0" fontId="18" fillId="10" borderId="43" xfId="0" applyFont="1" applyFill="1" applyBorder="1" applyAlignment="1">
      <alignment horizontal="center" vertical="center" wrapText="1"/>
    </xf>
    <xf numFmtId="1" fontId="18" fillId="10" borderId="43" xfId="0" applyNumberFormat="1" applyFont="1" applyFill="1" applyBorder="1" applyAlignment="1">
      <alignment horizontal="center" vertical="center" wrapText="1"/>
    </xf>
    <xf numFmtId="0" fontId="18" fillId="11" borderId="43" xfId="0" applyFont="1" applyFill="1" applyBorder="1" applyAlignment="1">
      <alignment horizontal="center" vertical="center" wrapText="1"/>
    </xf>
    <xf numFmtId="166" fontId="18" fillId="10" borderId="43" xfId="0" applyNumberFormat="1" applyFont="1" applyFill="1" applyBorder="1" applyAlignment="1">
      <alignment horizontal="center" vertical="center" wrapText="1"/>
    </xf>
    <xf numFmtId="0" fontId="18" fillId="11" borderId="43" xfId="20" applyFont="1" applyFill="1" applyBorder="1" applyAlignment="1">
      <alignment horizontal="center" vertical="center" wrapText="1"/>
    </xf>
    <xf numFmtId="0" fontId="18" fillId="10" borderId="43" xfId="20" applyFont="1" applyFill="1" applyBorder="1" applyAlignment="1">
      <alignment horizontal="center" vertical="center" wrapText="1"/>
    </xf>
    <xf numFmtId="1" fontId="18" fillId="10" borderId="43" xfId="20" applyNumberFormat="1" applyFont="1" applyFill="1" applyBorder="1" applyAlignment="1">
      <alignment horizontal="center" vertical="center" wrapText="1"/>
    </xf>
    <xf numFmtId="166" fontId="18" fillId="10" borderId="43" xfId="20" applyNumberFormat="1" applyFont="1" applyFill="1" applyBorder="1" applyAlignment="1">
      <alignment horizontal="center" vertical="center" wrapText="1"/>
    </xf>
    <xf numFmtId="1" fontId="18" fillId="11" borderId="43" xfId="20" applyNumberFormat="1" applyFont="1" applyFill="1" applyBorder="1" applyAlignment="1">
      <alignment horizontal="center" vertical="center" wrapText="1"/>
    </xf>
    <xf numFmtId="166" fontId="18" fillId="11" borderId="43" xfId="20" applyNumberFormat="1" applyFont="1" applyFill="1" applyBorder="1" applyAlignment="1">
      <alignment horizontal="center" vertical="center" wrapText="1"/>
    </xf>
    <xf numFmtId="167" fontId="18" fillId="10" borderId="43" xfId="0" applyNumberFormat="1" applyFont="1" applyFill="1" applyBorder="1" applyAlignment="1">
      <alignment horizontal="center" vertical="center" wrapText="1"/>
    </xf>
    <xf numFmtId="2" fontId="18" fillId="10" borderId="43" xfId="0" applyNumberFormat="1" applyFont="1" applyFill="1" applyBorder="1" applyAlignment="1">
      <alignment horizontal="center" vertical="center" wrapText="1"/>
    </xf>
    <xf numFmtId="0" fontId="18" fillId="12" borderId="43" xfId="0" applyFont="1" applyFill="1" applyBorder="1" applyAlignment="1">
      <alignment horizontal="center" vertical="center" wrapText="1"/>
    </xf>
    <xf numFmtId="6" fontId="18" fillId="10" borderId="43" xfId="0" applyNumberFormat="1" applyFont="1" applyFill="1" applyBorder="1" applyAlignment="1">
      <alignment horizontal="center" vertical="center" wrapText="1"/>
    </xf>
    <xf numFmtId="3" fontId="18" fillId="10" borderId="43" xfId="0" applyNumberFormat="1" applyFont="1" applyFill="1" applyBorder="1" applyAlignment="1">
      <alignment horizontal="center" vertical="center" wrapText="1"/>
    </xf>
    <xf numFmtId="171" fontId="18" fillId="10" borderId="43" xfId="0" applyNumberFormat="1" applyFont="1" applyFill="1" applyBorder="1" applyAlignment="1">
      <alignment horizontal="center" vertical="center" wrapText="1"/>
    </xf>
    <xf numFmtId="173" fontId="18" fillId="10" borderId="43" xfId="0" applyNumberFormat="1" applyFont="1" applyFill="1" applyBorder="1" applyAlignment="1">
      <alignment horizontal="center" vertical="center" wrapText="1"/>
    </xf>
    <xf numFmtId="17" fontId="18" fillId="10" borderId="43" xfId="0" applyNumberFormat="1" applyFont="1" applyFill="1" applyBorder="1" applyAlignment="1">
      <alignment horizontal="center" vertical="center" wrapText="1"/>
    </xf>
    <xf numFmtId="0" fontId="18" fillId="13" borderId="43" xfId="0" applyFont="1" applyFill="1" applyBorder="1" applyAlignment="1">
      <alignment horizontal="center" vertical="center" wrapText="1"/>
    </xf>
    <xf numFmtId="170" fontId="18" fillId="10" borderId="43" xfId="0" applyNumberFormat="1" applyFont="1" applyFill="1" applyBorder="1" applyAlignment="1">
      <alignment horizontal="center" vertical="center" wrapText="1"/>
    </xf>
    <xf numFmtId="0" fontId="18" fillId="0" borderId="43" xfId="0" applyFont="1" applyBorder="1" applyAlignment="1">
      <alignment horizontal="center" vertical="center"/>
    </xf>
    <xf numFmtId="0" fontId="51" fillId="11" borderId="43" xfId="5" applyFont="1" applyFill="1" applyBorder="1" applyAlignment="1" applyProtection="1">
      <alignment horizontal="center" vertical="center" wrapText="1"/>
      <protection locked="0"/>
    </xf>
    <xf numFmtId="1" fontId="18" fillId="11" borderId="43" xfId="20" applyNumberFormat="1" applyFont="1" applyFill="1" applyBorder="1" applyAlignment="1" applyProtection="1">
      <alignment horizontal="center" vertical="center" wrapText="1"/>
      <protection locked="0"/>
    </xf>
    <xf numFmtId="0" fontId="42" fillId="3" borderId="44" xfId="3" applyFont="1" applyFill="1" applyBorder="1" applyAlignment="1">
      <alignment horizontal="center" vertical="center" wrapText="1"/>
    </xf>
    <xf numFmtId="0" fontId="42" fillId="14" borderId="44" xfId="3" applyFont="1" applyFill="1" applyBorder="1" applyAlignment="1">
      <alignment horizontal="center" vertical="center" wrapText="1"/>
    </xf>
    <xf numFmtId="4" fontId="42" fillId="14" borderId="44" xfId="3" applyNumberFormat="1" applyFont="1" applyFill="1" applyBorder="1" applyAlignment="1">
      <alignment horizontal="center" vertical="center" wrapText="1"/>
    </xf>
    <xf numFmtId="1" fontId="18" fillId="0" borderId="43" xfId="0" applyNumberFormat="1" applyFont="1" applyBorder="1" applyAlignment="1">
      <alignment horizontal="center" vertical="center" wrapText="1"/>
    </xf>
    <xf numFmtId="0" fontId="51" fillId="11" borderId="43" xfId="0" applyFont="1" applyFill="1" applyBorder="1" applyAlignment="1">
      <alignment vertical="center"/>
    </xf>
    <xf numFmtId="0" fontId="29" fillId="4" borderId="44" xfId="3" applyFont="1" applyFill="1" applyBorder="1" applyAlignment="1">
      <alignment horizontal="right" vertical="center" wrapText="1"/>
    </xf>
    <xf numFmtId="0" fontId="29" fillId="0" borderId="14" xfId="3" applyFont="1" applyAlignment="1">
      <alignment vertical="center"/>
    </xf>
    <xf numFmtId="0" fontId="14" fillId="4" borderId="44" xfId="3" applyFont="1" applyFill="1" applyBorder="1" applyAlignment="1">
      <alignment horizontal="center" vertical="center" wrapText="1"/>
    </xf>
    <xf numFmtId="0" fontId="29" fillId="4" borderId="44" xfId="3" applyFont="1" applyFill="1" applyBorder="1" applyAlignment="1">
      <alignment horizontal="left" vertical="center" wrapText="1"/>
    </xf>
    <xf numFmtId="0" fontId="29" fillId="4" borderId="44" xfId="3" applyFont="1" applyFill="1" applyBorder="1" applyAlignment="1">
      <alignment horizontal="center" vertical="center" wrapText="1"/>
    </xf>
    <xf numFmtId="0" fontId="29" fillId="4" borderId="44" xfId="3" quotePrefix="1" applyFont="1" applyFill="1" applyBorder="1" applyAlignment="1">
      <alignment horizontal="center" vertical="center" wrapText="1"/>
    </xf>
    <xf numFmtId="0" fontId="29" fillId="0" borderId="44" xfId="3" applyFont="1" applyBorder="1" applyAlignment="1">
      <alignment vertical="center" wrapText="1"/>
    </xf>
    <xf numFmtId="0" fontId="14" fillId="4" borderId="44" xfId="3" applyFont="1" applyFill="1" applyBorder="1" applyAlignment="1">
      <alignment horizontal="left" vertical="center" wrapText="1"/>
    </xf>
    <xf numFmtId="0" fontId="29" fillId="0" borderId="44" xfId="3" applyFont="1" applyBorder="1" applyAlignment="1">
      <alignment horizontal="right" vertical="center" wrapText="1"/>
    </xf>
    <xf numFmtId="1" fontId="29" fillId="4" borderId="44" xfId="3" applyNumberFormat="1" applyFont="1" applyFill="1" applyBorder="1" applyAlignment="1">
      <alignment horizontal="center" vertical="center" wrapText="1"/>
    </xf>
    <xf numFmtId="0" fontId="29" fillId="0" borderId="44" xfId="3" applyFont="1" applyBorder="1" applyAlignment="1">
      <alignment horizontal="left" vertical="center" wrapText="1"/>
    </xf>
    <xf numFmtId="0" fontId="29" fillId="0" borderId="44" xfId="3" applyFont="1" applyBorder="1" applyAlignment="1">
      <alignment horizontal="center" vertical="center" wrapText="1"/>
    </xf>
    <xf numFmtId="0" fontId="12" fillId="0" borderId="0" xfId="0" applyFont="1" applyAlignment="1">
      <alignment horizontal="right" vertical="center" wrapText="1"/>
    </xf>
    <xf numFmtId="5" fontId="18" fillId="10" borderId="43" xfId="15" applyNumberFormat="1" applyFont="1" applyFill="1" applyBorder="1" applyAlignment="1">
      <alignment horizontal="center" vertical="center" wrapText="1"/>
    </xf>
    <xf numFmtId="5" fontId="18" fillId="10" borderId="43" xfId="20" applyNumberFormat="1" applyFont="1" applyFill="1" applyBorder="1" applyAlignment="1">
      <alignment horizontal="center" vertical="center" wrapText="1"/>
    </xf>
    <xf numFmtId="5" fontId="18" fillId="11" borderId="43" xfId="20" applyNumberFormat="1" applyFont="1" applyFill="1" applyBorder="1" applyAlignment="1">
      <alignment horizontal="center" vertical="center" wrapText="1"/>
    </xf>
    <xf numFmtId="5" fontId="18" fillId="10" borderId="43" xfId="15" applyNumberFormat="1" applyFont="1" applyFill="1" applyBorder="1" applyAlignment="1">
      <alignment horizontal="right" vertical="center" wrapText="1"/>
    </xf>
    <xf numFmtId="5" fontId="18" fillId="10" borderId="43" xfId="0" applyNumberFormat="1" applyFont="1" applyFill="1" applyBorder="1" applyAlignment="1">
      <alignment horizontal="right" vertical="center" wrapText="1"/>
    </xf>
    <xf numFmtId="5" fontId="18" fillId="10" borderId="43" xfId="0" applyNumberFormat="1" applyFont="1" applyFill="1" applyBorder="1" applyAlignment="1">
      <alignment horizontal="center" vertical="center" wrapText="1"/>
    </xf>
    <xf numFmtId="5" fontId="18" fillId="10" borderId="43" xfId="21" applyNumberFormat="1" applyFont="1" applyFill="1" applyBorder="1" applyAlignment="1">
      <alignment horizontal="center" vertical="center" wrapText="1"/>
    </xf>
    <xf numFmtId="5" fontId="31" fillId="10" borderId="43" xfId="15" applyNumberFormat="1" applyFont="1" applyFill="1" applyBorder="1" applyAlignment="1">
      <alignment horizontal="center" vertical="center" wrapText="1"/>
    </xf>
    <xf numFmtId="5" fontId="51" fillId="0" borderId="43" xfId="15" applyNumberFormat="1" applyFont="1" applyFill="1" applyBorder="1" applyAlignment="1">
      <alignment horizontal="center" vertical="center" wrapText="1"/>
    </xf>
    <xf numFmtId="5" fontId="18" fillId="11" borderId="43" xfId="15" applyNumberFormat="1" applyFont="1" applyFill="1" applyBorder="1" applyAlignment="1">
      <alignment horizontal="right" vertical="center" wrapText="1"/>
    </xf>
    <xf numFmtId="5" fontId="18" fillId="11" borderId="43" xfId="15" applyNumberFormat="1" applyFont="1" applyFill="1" applyBorder="1" applyAlignment="1">
      <alignment horizontal="center" vertical="center" wrapText="1"/>
    </xf>
    <xf numFmtId="5" fontId="18" fillId="0" borderId="43" xfId="21" applyNumberFormat="1" applyFont="1" applyBorder="1" applyAlignment="1">
      <alignment horizontal="right" vertical="center" wrapText="1"/>
    </xf>
    <xf numFmtId="5" fontId="51" fillId="11" borderId="43" xfId="19" applyNumberFormat="1" applyFont="1" applyFill="1" applyBorder="1" applyAlignment="1">
      <alignment horizontal="center" vertical="center" wrapText="1"/>
    </xf>
    <xf numFmtId="5" fontId="23" fillId="11" borderId="43" xfId="19" applyNumberFormat="1" applyFont="1" applyFill="1" applyBorder="1" applyAlignment="1">
      <alignment horizontal="center" vertical="center" wrapText="1"/>
    </xf>
    <xf numFmtId="5" fontId="51" fillId="0" borderId="43" xfId="15" applyNumberFormat="1" applyFont="1" applyBorder="1" applyAlignment="1">
      <alignment vertical="center" wrapText="1"/>
    </xf>
    <xf numFmtId="5" fontId="51" fillId="0" borderId="43" xfId="15" applyNumberFormat="1" applyFont="1" applyFill="1" applyBorder="1" applyAlignment="1">
      <alignment horizontal="left" vertical="center" wrapText="1"/>
    </xf>
    <xf numFmtId="0" fontId="29" fillId="10" borderId="43" xfId="0" applyFont="1" applyFill="1" applyBorder="1" applyAlignment="1">
      <alignment horizontal="center" vertical="center" wrapText="1"/>
    </xf>
    <xf numFmtId="41" fontId="12" fillId="0" borderId="0" xfId="22" applyFont="1" applyAlignment="1">
      <alignment horizontal="center" vertical="center" wrapText="1"/>
    </xf>
    <xf numFmtId="5" fontId="29" fillId="4" borderId="44" xfId="14" applyNumberFormat="1" applyFont="1" applyFill="1" applyBorder="1" applyAlignment="1">
      <alignment horizontal="right" vertical="center" wrapText="1"/>
    </xf>
    <xf numFmtId="5" fontId="14" fillId="4" borderId="44" xfId="14" applyNumberFormat="1" applyFont="1" applyFill="1" applyBorder="1" applyAlignment="1">
      <alignment horizontal="right" vertical="center" wrapText="1"/>
    </xf>
    <xf numFmtId="5" fontId="29" fillId="0" borderId="44" xfId="14" applyNumberFormat="1" applyFont="1" applyBorder="1" applyAlignment="1">
      <alignment horizontal="right" vertical="center" wrapText="1"/>
    </xf>
    <xf numFmtId="5" fontId="29" fillId="4" borderId="44" xfId="3" applyNumberFormat="1" applyFont="1" applyFill="1" applyBorder="1" applyAlignment="1">
      <alignment horizontal="right" vertical="center" wrapText="1"/>
    </xf>
    <xf numFmtId="0" fontId="2" fillId="0" borderId="14" xfId="3" applyAlignment="1">
      <alignment horizontal="right"/>
    </xf>
    <xf numFmtId="0" fontId="0" fillId="0" borderId="38" xfId="0" pivotButton="1" applyBorder="1"/>
    <xf numFmtId="0" fontId="0" fillId="0" borderId="45" xfId="0" applyBorder="1"/>
    <xf numFmtId="0" fontId="0" fillId="0" borderId="46" xfId="0" applyBorder="1"/>
    <xf numFmtId="0" fontId="51" fillId="11" borderId="43" xfId="0" applyFont="1" applyFill="1" applyBorder="1" applyAlignment="1">
      <alignment horizontal="center" vertical="center"/>
    </xf>
    <xf numFmtId="0" fontId="20" fillId="3" borderId="43" xfId="16" applyFont="1" applyFill="1" applyBorder="1" applyAlignment="1">
      <alignment horizontal="center" vertical="center" wrapText="1"/>
    </xf>
    <xf numFmtId="0" fontId="20" fillId="14" borderId="43" xfId="16" applyFont="1" applyFill="1" applyBorder="1" applyAlignment="1">
      <alignment horizontal="center" vertical="center" wrapText="1"/>
    </xf>
    <xf numFmtId="0" fontId="18" fillId="0" borderId="43" xfId="16" applyFont="1" applyBorder="1" applyAlignment="1">
      <alignment horizontal="center" vertical="center" wrapText="1"/>
    </xf>
    <xf numFmtId="0" fontId="12" fillId="0" borderId="14" xfId="16" applyFont="1" applyAlignment="1">
      <alignment horizontal="center" vertical="center" wrapText="1"/>
    </xf>
    <xf numFmtId="0" fontId="12" fillId="11" borderId="14" xfId="16" applyFont="1" applyFill="1" applyAlignment="1">
      <alignment horizontal="center" vertical="center" wrapText="1"/>
    </xf>
    <xf numFmtId="0" fontId="49" fillId="11" borderId="14" xfId="16" applyFill="1" applyAlignment="1">
      <alignment horizontal="center" vertical="center" wrapText="1"/>
    </xf>
    <xf numFmtId="4" fontId="12" fillId="0" borderId="14" xfId="16" applyNumberFormat="1" applyFont="1" applyAlignment="1">
      <alignment horizontal="center" vertical="center" wrapText="1"/>
    </xf>
    <xf numFmtId="0" fontId="12" fillId="0" borderId="14" xfId="16" applyFont="1" applyAlignment="1">
      <alignment horizontal="right" vertical="center" wrapText="1"/>
    </xf>
    <xf numFmtId="0" fontId="42" fillId="3" borderId="44" xfId="25" applyFont="1" applyFill="1" applyBorder="1" applyAlignment="1">
      <alignment horizontal="center" vertical="center" wrapText="1"/>
    </xf>
    <xf numFmtId="0" fontId="42" fillId="14" borderId="44" xfId="25" applyFont="1" applyFill="1" applyBorder="1" applyAlignment="1">
      <alignment horizontal="center" vertical="center" wrapText="1"/>
    </xf>
    <xf numFmtId="4" fontId="42" fillId="14" borderId="44" xfId="25" applyNumberFormat="1" applyFont="1" applyFill="1" applyBorder="1" applyAlignment="1">
      <alignment horizontal="center" vertical="center" wrapText="1"/>
    </xf>
    <xf numFmtId="0" fontId="1" fillId="0" borderId="14" xfId="25"/>
    <xf numFmtId="0" fontId="14" fillId="4" borderId="44" xfId="25" applyFont="1" applyFill="1" applyBorder="1" applyAlignment="1">
      <alignment horizontal="center" vertical="center" wrapText="1"/>
    </xf>
    <xf numFmtId="0" fontId="29" fillId="4" borderId="44" xfId="25" applyFont="1" applyFill="1" applyBorder="1" applyAlignment="1">
      <alignment horizontal="right" vertical="center" wrapText="1"/>
    </xf>
    <xf numFmtId="0" fontId="29" fillId="4" borderId="44" xfId="25" applyFont="1" applyFill="1" applyBorder="1" applyAlignment="1">
      <alignment horizontal="left" vertical="center" wrapText="1"/>
    </xf>
    <xf numFmtId="0" fontId="29" fillId="4" borderId="44" xfId="25" applyFont="1" applyFill="1" applyBorder="1" applyAlignment="1">
      <alignment horizontal="center" vertical="center" wrapText="1"/>
    </xf>
    <xf numFmtId="0" fontId="29" fillId="4" borderId="44" xfId="25" quotePrefix="1" applyFont="1" applyFill="1" applyBorder="1" applyAlignment="1">
      <alignment horizontal="center" vertical="center" wrapText="1"/>
    </xf>
    <xf numFmtId="0" fontId="29" fillId="0" borderId="14" xfId="25" applyFont="1"/>
    <xf numFmtId="0" fontId="29" fillId="0" borderId="14" xfId="25" applyFont="1" applyAlignment="1">
      <alignment vertical="center"/>
    </xf>
    <xf numFmtId="0" fontId="14" fillId="4" borderId="44" xfId="25" applyFont="1" applyFill="1" applyBorder="1" applyAlignment="1">
      <alignment horizontal="left" vertical="center" wrapText="1"/>
    </xf>
    <xf numFmtId="0" fontId="29" fillId="0" borderId="44" xfId="25" applyFont="1" applyBorder="1" applyAlignment="1">
      <alignment horizontal="right" vertical="center" wrapText="1"/>
    </xf>
    <xf numFmtId="1" fontId="29" fillId="4" borderId="44" xfId="25" applyNumberFormat="1" applyFont="1" applyFill="1" applyBorder="1" applyAlignment="1">
      <alignment horizontal="center" vertical="center" wrapText="1"/>
    </xf>
    <xf numFmtId="0" fontId="29" fillId="0" borderId="44" xfId="25" applyFont="1" applyBorder="1" applyAlignment="1">
      <alignment vertical="center" wrapText="1"/>
    </xf>
    <xf numFmtId="0" fontId="29" fillId="0" borderId="44" xfId="25" applyFont="1" applyBorder="1" applyAlignment="1">
      <alignment horizontal="left" vertical="center" wrapText="1"/>
    </xf>
    <xf numFmtId="0" fontId="29" fillId="0" borderId="44" xfId="25" applyFont="1" applyBorder="1" applyAlignment="1">
      <alignment horizontal="center" vertical="center" wrapText="1"/>
    </xf>
    <xf numFmtId="0" fontId="1" fillId="0" borderId="14" xfId="25" applyAlignment="1">
      <alignment horizontal="center"/>
    </xf>
    <xf numFmtId="0" fontId="1" fillId="0" borderId="14" xfId="25" applyAlignment="1">
      <alignment horizontal="left"/>
    </xf>
    <xf numFmtId="184" fontId="29" fillId="4" borderId="44" xfId="25" applyNumberFormat="1" applyFont="1" applyFill="1" applyBorder="1" applyAlignment="1">
      <alignment horizontal="center" vertical="center" wrapText="1"/>
    </xf>
    <xf numFmtId="185" fontId="29" fillId="0" borderId="44" xfId="25" applyNumberFormat="1" applyFont="1" applyBorder="1" applyAlignment="1">
      <alignment horizontal="center" vertical="center"/>
    </xf>
    <xf numFmtId="1" fontId="18" fillId="0" borderId="43" xfId="16" applyNumberFormat="1" applyFont="1" applyBorder="1" applyAlignment="1">
      <alignment horizontal="center" vertical="center" wrapText="1"/>
    </xf>
    <xf numFmtId="166" fontId="18" fillId="0" borderId="43" xfId="16" applyNumberFormat="1" applyFont="1" applyBorder="1" applyAlignment="1">
      <alignment horizontal="center" vertical="center" wrapText="1"/>
    </xf>
    <xf numFmtId="6" fontId="18" fillId="0" borderId="43" xfId="16" applyNumberFormat="1" applyFont="1" applyBorder="1" applyAlignment="1">
      <alignment horizontal="center" vertical="center" wrapText="1"/>
    </xf>
    <xf numFmtId="0" fontId="18" fillId="0" borderId="43" xfId="0" applyFont="1" applyBorder="1" applyAlignment="1" applyProtection="1">
      <alignment horizontal="center" vertical="center" wrapText="1"/>
      <protection locked="0"/>
    </xf>
    <xf numFmtId="1" fontId="18" fillId="0" borderId="43" xfId="0" applyNumberFormat="1" applyFont="1" applyBorder="1" applyAlignment="1" applyProtection="1">
      <alignment horizontal="center" vertical="center" wrapText="1"/>
      <protection locked="0"/>
    </xf>
    <xf numFmtId="166" fontId="18" fillId="0" borderId="43" xfId="0" applyNumberFormat="1" applyFont="1" applyBorder="1" applyAlignment="1" applyProtection="1">
      <alignment horizontal="center" vertical="center" wrapText="1"/>
      <protection locked="0"/>
    </xf>
    <xf numFmtId="0" fontId="18" fillId="0" borderId="43" xfId="20" applyFont="1" applyBorder="1" applyAlignment="1">
      <alignment horizontal="center" vertical="center" wrapText="1"/>
    </xf>
    <xf numFmtId="1" fontId="18" fillId="0" borderId="43" xfId="20" applyNumberFormat="1" applyFont="1" applyBorder="1" applyAlignment="1">
      <alignment horizontal="center" vertical="center" wrapText="1"/>
    </xf>
    <xf numFmtId="166" fontId="18" fillId="0" borderId="43" xfId="20" applyNumberFormat="1" applyFont="1" applyBorder="1" applyAlignment="1">
      <alignment horizontal="center" vertical="center" wrapText="1"/>
    </xf>
    <xf numFmtId="167" fontId="18" fillId="0" borderId="43" xfId="16" applyNumberFormat="1" applyFont="1" applyBorder="1" applyAlignment="1">
      <alignment horizontal="center" vertical="center" wrapText="1"/>
    </xf>
    <xf numFmtId="2" fontId="18" fillId="0" borderId="43" xfId="16" applyNumberFormat="1" applyFont="1" applyBorder="1" applyAlignment="1">
      <alignment horizontal="center" vertical="center" wrapText="1"/>
    </xf>
    <xf numFmtId="3" fontId="18" fillId="0" borderId="43" xfId="16" applyNumberFormat="1" applyFont="1" applyBorder="1" applyAlignment="1">
      <alignment horizontal="center" vertical="center" wrapText="1"/>
    </xf>
    <xf numFmtId="171" fontId="18" fillId="0" borderId="43" xfId="16" applyNumberFormat="1" applyFont="1" applyBorder="1" applyAlignment="1">
      <alignment horizontal="center" vertical="center" wrapText="1"/>
    </xf>
    <xf numFmtId="173" fontId="18" fillId="0" borderId="43" xfId="16" applyNumberFormat="1" applyFont="1" applyBorder="1" applyAlignment="1">
      <alignment horizontal="center" vertical="center" wrapText="1"/>
    </xf>
    <xf numFmtId="17" fontId="18" fillId="0" borderId="43" xfId="16" applyNumberFormat="1" applyFont="1" applyBorder="1" applyAlignment="1">
      <alignment horizontal="center" vertical="center" wrapText="1"/>
    </xf>
    <xf numFmtId="170" fontId="18" fillId="0" borderId="43" xfId="16" applyNumberFormat="1" applyFont="1" applyBorder="1" applyAlignment="1">
      <alignment horizontal="center" vertical="center" wrapText="1"/>
    </xf>
    <xf numFmtId="0" fontId="51" fillId="0" borderId="43" xfId="16" applyFont="1" applyBorder="1" applyAlignment="1">
      <alignment horizontal="center" vertical="center" wrapText="1"/>
    </xf>
    <xf numFmtId="1" fontId="51" fillId="0" borderId="43" xfId="16" applyNumberFormat="1" applyFont="1" applyBorder="1" applyAlignment="1">
      <alignment horizontal="center" vertical="center" wrapText="1"/>
    </xf>
    <xf numFmtId="0" fontId="18" fillId="0" borderId="43" xfId="16" applyFont="1" applyBorder="1" applyAlignment="1">
      <alignment horizontal="center" vertical="center"/>
    </xf>
    <xf numFmtId="0" fontId="51" fillId="0" borderId="43" xfId="16" applyFont="1" applyBorder="1" applyAlignment="1">
      <alignment vertical="center"/>
    </xf>
    <xf numFmtId="0" fontId="51" fillId="0" borderId="43" xfId="25" applyFont="1" applyBorder="1" applyAlignment="1" applyProtection="1">
      <alignment horizontal="center" vertical="center" wrapText="1"/>
      <protection locked="0"/>
    </xf>
    <xf numFmtId="1" fontId="18" fillId="0" borderId="43" xfId="20" applyNumberFormat="1" applyFont="1" applyBorder="1" applyAlignment="1" applyProtection="1">
      <alignment horizontal="center" vertical="center" wrapText="1"/>
      <protection locked="0"/>
    </xf>
    <xf numFmtId="182" fontId="18" fillId="0" borderId="43" xfId="16" applyNumberFormat="1" applyFont="1" applyBorder="1" applyAlignment="1">
      <alignment horizontal="center" vertical="center" wrapText="1"/>
    </xf>
    <xf numFmtId="0" fontId="51" fillId="0" borderId="43" xfId="16" applyFont="1" applyBorder="1" applyAlignment="1">
      <alignment horizontal="center" vertical="center"/>
    </xf>
    <xf numFmtId="0" fontId="51" fillId="0" borderId="43" xfId="16" applyFont="1" applyBorder="1" applyAlignment="1">
      <alignment horizontal="justify" vertical="center"/>
    </xf>
    <xf numFmtId="182" fontId="18" fillId="0" borderId="43" xfId="0" applyNumberFormat="1" applyFont="1" applyBorder="1" applyAlignment="1" applyProtection="1">
      <alignment horizontal="center" vertical="center" wrapText="1"/>
      <protection locked="0"/>
    </xf>
    <xf numFmtId="0" fontId="12" fillId="0" borderId="47" xfId="0" applyFont="1" applyBorder="1" applyAlignment="1">
      <alignment horizontal="center" vertical="center" wrapText="1"/>
    </xf>
    <xf numFmtId="1" fontId="12" fillId="0" borderId="47" xfId="0" applyNumberFormat="1" applyFont="1" applyBorder="1" applyAlignment="1">
      <alignment horizontal="center" vertical="center" wrapText="1"/>
    </xf>
    <xf numFmtId="0" fontId="52" fillId="0" borderId="47" xfId="0" applyFont="1" applyBorder="1" applyAlignment="1">
      <alignment horizontal="justify" vertical="center" wrapText="1"/>
    </xf>
    <xf numFmtId="0" fontId="47" fillId="0" borderId="47" xfId="0" applyFont="1" applyBorder="1" applyAlignment="1">
      <alignment horizontal="center" vertical="center" wrapText="1"/>
    </xf>
    <xf numFmtId="175" fontId="18" fillId="0" borderId="43" xfId="23" applyNumberFormat="1" applyFont="1" applyFill="1" applyBorder="1" applyAlignment="1">
      <alignment horizontal="center" vertical="center" wrapText="1"/>
    </xf>
    <xf numFmtId="175" fontId="18" fillId="0" borderId="43" xfId="20" applyNumberFormat="1" applyFont="1" applyBorder="1" applyAlignment="1">
      <alignment horizontal="center" vertical="center" wrapText="1"/>
    </xf>
    <xf numFmtId="175" fontId="18" fillId="0" borderId="43" xfId="16" applyNumberFormat="1" applyFont="1" applyBorder="1" applyAlignment="1">
      <alignment horizontal="center" vertical="center" wrapText="1"/>
    </xf>
    <xf numFmtId="175" fontId="18" fillId="0" borderId="43" xfId="23" applyNumberFormat="1" applyFont="1" applyFill="1" applyBorder="1" applyAlignment="1" applyProtection="1">
      <alignment horizontal="center" vertical="center" wrapText="1"/>
      <protection locked="0"/>
    </xf>
    <xf numFmtId="175" fontId="18" fillId="0" borderId="43" xfId="24" applyNumberFormat="1" applyFont="1" applyFill="1" applyBorder="1" applyAlignment="1">
      <alignment horizontal="center" vertical="center" wrapText="1"/>
    </xf>
    <xf numFmtId="175" fontId="31" fillId="0" borderId="43" xfId="23" applyNumberFormat="1" applyFont="1" applyFill="1" applyBorder="1" applyAlignment="1">
      <alignment horizontal="center" vertical="center" wrapText="1"/>
    </xf>
    <xf numFmtId="175" fontId="51" fillId="0" borderId="43" xfId="19" applyNumberFormat="1" applyFont="1" applyFill="1" applyBorder="1" applyAlignment="1">
      <alignment horizontal="center" vertical="center" wrapText="1"/>
    </xf>
    <xf numFmtId="175" fontId="23" fillId="0" borderId="43" xfId="19" applyNumberFormat="1" applyFont="1" applyFill="1" applyBorder="1" applyAlignment="1">
      <alignment horizontal="center" vertical="center" wrapText="1"/>
    </xf>
    <xf numFmtId="175" fontId="51" fillId="0" borderId="43" xfId="23" applyNumberFormat="1" applyFont="1" applyFill="1" applyBorder="1" applyAlignment="1">
      <alignment horizontal="center" vertical="center" wrapText="1"/>
    </xf>
    <xf numFmtId="175" fontId="12" fillId="0" borderId="47" xfId="15" applyNumberFormat="1" applyFont="1" applyFill="1" applyBorder="1" applyAlignment="1">
      <alignment horizontal="center" vertical="center" wrapText="1"/>
    </xf>
    <xf numFmtId="5" fontId="29" fillId="4" borderId="44" xfId="25" applyNumberFormat="1" applyFont="1" applyFill="1" applyBorder="1" applyAlignment="1">
      <alignment horizontal="center" vertical="center" wrapText="1"/>
    </xf>
    <xf numFmtId="5" fontId="29" fillId="4" borderId="44" xfId="19" applyNumberFormat="1" applyFont="1" applyFill="1" applyBorder="1" applyAlignment="1">
      <alignment horizontal="center" vertical="center" wrapText="1"/>
    </xf>
    <xf numFmtId="5" fontId="14" fillId="4" borderId="44" xfId="19" applyNumberFormat="1" applyFont="1" applyFill="1" applyBorder="1" applyAlignment="1">
      <alignment horizontal="center" vertical="center" wrapText="1"/>
    </xf>
    <xf numFmtId="5" fontId="29" fillId="0" borderId="44" xfId="19" applyNumberFormat="1" applyFont="1" applyBorder="1" applyAlignment="1">
      <alignment horizontal="center" vertical="center" wrapText="1"/>
    </xf>
    <xf numFmtId="0" fontId="1" fillId="0" borderId="14" xfId="25" applyAlignment="1">
      <alignment horizontal="center" vertical="center"/>
    </xf>
    <xf numFmtId="4" fontId="1" fillId="0" borderId="14" xfId="25" applyNumberFormat="1" applyAlignment="1">
      <alignment horizontal="center" vertical="center"/>
    </xf>
    <xf numFmtId="165" fontId="5" fillId="2" borderId="3" xfId="0" applyNumberFormat="1" applyFont="1" applyFill="1" applyBorder="1" applyAlignment="1">
      <alignment horizontal="center" vertical="center"/>
    </xf>
    <xf numFmtId="0" fontId="6" fillId="0" borderId="7" xfId="0" applyFont="1" applyBorder="1"/>
    <xf numFmtId="0" fontId="6" fillId="0" borderId="5" xfId="0" applyFont="1" applyBorder="1"/>
    <xf numFmtId="0" fontId="4" fillId="0" borderId="3" xfId="0" applyFont="1" applyBorder="1" applyAlignment="1">
      <alignment horizontal="center" vertical="center" wrapText="1"/>
    </xf>
    <xf numFmtId="165" fontId="5" fillId="0" borderId="3" xfId="0" applyNumberFormat="1" applyFont="1" applyBorder="1" applyAlignment="1">
      <alignment horizontal="center" vertical="center"/>
    </xf>
    <xf numFmtId="1" fontId="4" fillId="0" borderId="3" xfId="0" applyNumberFormat="1" applyFont="1" applyBorder="1" applyAlignment="1">
      <alignment horizontal="center" vertical="center"/>
    </xf>
    <xf numFmtId="1" fontId="5" fillId="0" borderId="3" xfId="0" applyNumberFormat="1" applyFont="1" applyBorder="1" applyAlignment="1">
      <alignment horizontal="center" vertical="center"/>
    </xf>
    <xf numFmtId="0" fontId="4" fillId="2" borderId="3" xfId="0" applyFont="1" applyFill="1" applyBorder="1" applyAlignment="1">
      <alignment horizontal="center" vertical="center" wrapText="1"/>
    </xf>
    <xf numFmtId="1" fontId="4" fillId="2" borderId="3" xfId="0" applyNumberFormat="1" applyFont="1" applyFill="1" applyBorder="1" applyAlignment="1">
      <alignment horizontal="center" vertical="center"/>
    </xf>
    <xf numFmtId="1" fontId="5" fillId="2" borderId="4" xfId="0" applyNumberFormat="1" applyFont="1" applyFill="1" applyBorder="1" applyAlignment="1">
      <alignment horizontal="center" vertical="center"/>
    </xf>
    <xf numFmtId="0" fontId="6" fillId="0" borderId="6" xfId="0" applyFont="1" applyBorder="1"/>
    <xf numFmtId="165" fontId="5" fillId="0" borderId="3" xfId="0" applyNumberFormat="1" applyFont="1" applyBorder="1" applyAlignment="1">
      <alignment vertical="center"/>
    </xf>
    <xf numFmtId="49" fontId="4" fillId="2" borderId="3" xfId="0" applyNumberFormat="1" applyFont="1" applyFill="1" applyBorder="1" applyAlignment="1">
      <alignment horizontal="center" vertical="center"/>
    </xf>
    <xf numFmtId="49" fontId="5" fillId="2" borderId="3" xfId="0" applyNumberFormat="1" applyFont="1" applyFill="1" applyBorder="1" applyAlignment="1">
      <alignment horizontal="center" vertical="center"/>
    </xf>
    <xf numFmtId="165" fontId="5" fillId="0" borderId="7" xfId="0" applyNumberFormat="1" applyFont="1" applyBorder="1" applyAlignment="1">
      <alignment horizontal="center" vertical="center"/>
    </xf>
    <xf numFmtId="1" fontId="5" fillId="2" borderId="3" xfId="0" applyNumberFormat="1" applyFont="1" applyFill="1" applyBorder="1" applyAlignment="1">
      <alignment horizontal="center" vertical="center"/>
    </xf>
    <xf numFmtId="165" fontId="5" fillId="2" borderId="4" xfId="0" applyNumberFormat="1" applyFont="1" applyFill="1" applyBorder="1" applyAlignment="1">
      <alignment horizontal="center" vertical="center"/>
    </xf>
    <xf numFmtId="0" fontId="6" fillId="0" borderId="9" xfId="0" applyFont="1" applyBorder="1"/>
    <xf numFmtId="0" fontId="13" fillId="4" borderId="2" xfId="0" applyFont="1" applyFill="1" applyBorder="1"/>
    <xf numFmtId="0" fontId="6" fillId="0" borderId="20" xfId="0" applyFont="1" applyBorder="1"/>
    <xf numFmtId="0" fontId="6" fillId="0" borderId="21" xfId="0" applyFont="1" applyBorder="1"/>
    <xf numFmtId="0" fontId="20" fillId="3" borderId="32" xfId="0" applyFont="1" applyFill="1" applyBorder="1" applyAlignment="1">
      <alignment horizontal="center"/>
    </xf>
    <xf numFmtId="0" fontId="6" fillId="0" borderId="33" xfId="0" applyFont="1" applyBorder="1"/>
    <xf numFmtId="0" fontId="6" fillId="0" borderId="34" xfId="0" applyFont="1" applyBorder="1"/>
    <xf numFmtId="0" fontId="18" fillId="4" borderId="2" xfId="0" applyFont="1" applyFill="1" applyBorder="1" applyAlignment="1">
      <alignment horizontal="center"/>
    </xf>
    <xf numFmtId="171" fontId="19" fillId="4" borderId="2" xfId="0" applyNumberFormat="1" applyFont="1" applyFill="1" applyBorder="1" applyAlignment="1">
      <alignment horizontal="center"/>
    </xf>
    <xf numFmtId="0" fontId="18" fillId="8" borderId="17" xfId="0" applyFont="1" applyFill="1" applyBorder="1" applyAlignment="1">
      <alignment horizontal="center"/>
    </xf>
    <xf numFmtId="0" fontId="6" fillId="0" borderId="18" xfId="0" applyFont="1" applyBorder="1"/>
    <xf numFmtId="0" fontId="6" fillId="0" borderId="19" xfId="0" applyFont="1" applyBorder="1"/>
    <xf numFmtId="0" fontId="6" fillId="0" borderId="22" xfId="0" applyFont="1" applyBorder="1"/>
    <xf numFmtId="0" fontId="6" fillId="0" borderId="23" xfId="0" applyFont="1" applyBorder="1"/>
    <xf numFmtId="0" fontId="6" fillId="0" borderId="24" xfId="0" applyFont="1" applyBorder="1"/>
    <xf numFmtId="0" fontId="19" fillId="0" borderId="2" xfId="0" applyFont="1" applyBorder="1" applyAlignment="1">
      <alignment horizontal="center" vertical="center" wrapText="1"/>
    </xf>
    <xf numFmtId="0" fontId="18" fillId="8" borderId="3" xfId="0" applyFont="1" applyFill="1" applyBorder="1" applyAlignment="1">
      <alignment horizontal="center" vertical="center" wrapText="1"/>
    </xf>
    <xf numFmtId="0" fontId="19" fillId="4" borderId="29" xfId="0" applyFont="1" applyFill="1" applyBorder="1" applyAlignment="1">
      <alignment vertical="top" wrapText="1"/>
    </xf>
    <xf numFmtId="0" fontId="6" fillId="0" borderId="30" xfId="0" applyFont="1" applyBorder="1"/>
    <xf numFmtId="0" fontId="6" fillId="0" borderId="31" xfId="0" applyFont="1" applyBorder="1"/>
    <xf numFmtId="0" fontId="20" fillId="3" borderId="2" xfId="0" applyFont="1" applyFill="1" applyBorder="1"/>
    <xf numFmtId="0" fontId="30" fillId="4" borderId="32" xfId="0" applyFont="1" applyFill="1" applyBorder="1" applyAlignment="1">
      <alignment horizontal="center" vertical="center"/>
    </xf>
    <xf numFmtId="0" fontId="35" fillId="3" borderId="2" xfId="0" applyFont="1" applyFill="1" applyBorder="1" applyAlignment="1">
      <alignment horizontal="center" vertical="center" wrapText="1"/>
    </xf>
    <xf numFmtId="0" fontId="33" fillId="4" borderId="35" xfId="0" applyFont="1" applyFill="1" applyBorder="1" applyAlignment="1">
      <alignment horizontal="center" vertical="center"/>
    </xf>
    <xf numFmtId="0" fontId="6" fillId="0" borderId="36" xfId="0" applyFont="1" applyBorder="1"/>
    <xf numFmtId="0" fontId="30" fillId="4" borderId="35" xfId="0" applyFont="1" applyFill="1" applyBorder="1" applyAlignment="1">
      <alignment horizontal="center" vertical="center"/>
    </xf>
    <xf numFmtId="0" fontId="35" fillId="3" borderId="2" xfId="0" applyFont="1" applyFill="1" applyBorder="1" applyAlignment="1">
      <alignment horizontal="center" vertical="center"/>
    </xf>
    <xf numFmtId="0" fontId="30" fillId="4" borderId="2" xfId="0" applyFont="1" applyFill="1" applyBorder="1" applyAlignment="1">
      <alignment horizontal="center" vertical="center"/>
    </xf>
    <xf numFmtId="0" fontId="34" fillId="4" borderId="2" xfId="0" applyFont="1" applyFill="1" applyBorder="1" applyAlignment="1">
      <alignment horizontal="center" vertical="center"/>
    </xf>
    <xf numFmtId="0" fontId="33" fillId="0" borderId="2" xfId="0" applyFont="1" applyBorder="1" applyAlignment="1">
      <alignment horizontal="center" vertical="center" wrapText="1"/>
    </xf>
    <xf numFmtId="0" fontId="30" fillId="4" borderId="17" xfId="0" applyFont="1" applyFill="1" applyBorder="1" applyAlignment="1">
      <alignment horizontal="center" vertical="center"/>
    </xf>
    <xf numFmtId="0" fontId="34" fillId="0" borderId="3" xfId="0" applyFont="1" applyBorder="1" applyAlignment="1">
      <alignment horizontal="center" vertical="center" wrapText="1"/>
    </xf>
    <xf numFmtId="0" fontId="29" fillId="4" borderId="20" xfId="0" applyFont="1" applyFill="1" applyBorder="1" applyAlignment="1">
      <alignment horizontal="center" wrapText="1"/>
    </xf>
    <xf numFmtId="0" fontId="38" fillId="3" borderId="2" xfId="0" applyFont="1" applyFill="1" applyBorder="1" applyAlignment="1">
      <alignment horizontal="center" wrapText="1"/>
    </xf>
    <xf numFmtId="0" fontId="16" fillId="0" borderId="0" xfId="0" applyFont="1" applyAlignment="1">
      <alignment horizontal="left" wrapText="1"/>
    </xf>
    <xf numFmtId="0" fontId="0" fillId="0" borderId="0" xfId="0"/>
    <xf numFmtId="0" fontId="38" fillId="3" borderId="20" xfId="0" applyFont="1" applyFill="1" applyBorder="1" applyAlignment="1">
      <alignment horizontal="center" wrapText="1"/>
    </xf>
    <xf numFmtId="0" fontId="18" fillId="4" borderId="3" xfId="0" applyFont="1" applyFill="1" applyBorder="1" applyAlignment="1">
      <alignment horizontal="center" vertical="center" wrapText="1"/>
    </xf>
    <xf numFmtId="0" fontId="18" fillId="8" borderId="2" xfId="0" applyFont="1" applyFill="1" applyBorder="1" applyAlignment="1">
      <alignment horizontal="center"/>
    </xf>
  </cellXfs>
  <cellStyles count="27">
    <cellStyle name="Millares" xfId="2" builtinId="3"/>
    <cellStyle name="Millares [0]" xfId="22" builtinId="6"/>
    <cellStyle name="Millares [0] 2" xfId="26" xr:uid="{D4D7A2FA-2D25-1C49-B270-9B945F94982A}"/>
    <cellStyle name="Millares 2" xfId="14" xr:uid="{F48714F3-74AF-4F71-855E-AFEB7FA65CFA}"/>
    <cellStyle name="Millares 2 10 2 2 4" xfId="8" xr:uid="{CEDE8203-7996-4526-9FB3-E2DD4E875816}"/>
    <cellStyle name="Millares 2 10 2 2 4 2" xfId="19" xr:uid="{972454C4-AD16-4334-99F5-A38A5B473602}"/>
    <cellStyle name="Moneda" xfId="15" builtinId="4"/>
    <cellStyle name="Moneda [0]" xfId="21" builtinId="7"/>
    <cellStyle name="Moneda [0] 2" xfId="1" xr:uid="{4B7FA355-3694-4C02-850E-3FEDDC0174B0}"/>
    <cellStyle name="Moneda [0] 3" xfId="24" xr:uid="{DAB4DBE6-3DA9-C84F-9913-1A61386D5665}"/>
    <cellStyle name="Moneda 2" xfId="4" xr:uid="{7CFB6EF7-574D-4EDC-BAF4-D4317742BC1A}"/>
    <cellStyle name="Moneda 3" xfId="10" xr:uid="{1434D75D-65C6-4A8E-907A-F9BA6CD50955}"/>
    <cellStyle name="Moneda 4" xfId="11" xr:uid="{AB690C8E-70FF-4ADD-B3EA-08F2E55796A1}"/>
    <cellStyle name="Moneda 5" xfId="9" xr:uid="{D00C56AE-1AA4-41D3-9958-85B8F07A0C4E}"/>
    <cellStyle name="Moneda 6" xfId="12" xr:uid="{9BC11AFF-4C54-4F9C-9264-821694F3BD8C}"/>
    <cellStyle name="Moneda 7" xfId="13" xr:uid="{FA652F91-9A0B-4A40-82B5-BADEECA82AE6}"/>
    <cellStyle name="Moneda 8" xfId="23" xr:uid="{7AD6136B-651B-A242-BD57-9FE036684F66}"/>
    <cellStyle name="Normal" xfId="0" builtinId="0"/>
    <cellStyle name="Normal 2" xfId="3" xr:uid="{0E3A039D-1F30-432E-A229-0F6657608260}"/>
    <cellStyle name="Normal 2 10" xfId="5" xr:uid="{F27A713D-B5B1-46C2-A9E6-C4302D641A6D}"/>
    <cellStyle name="Normal 2 10 2" xfId="25" xr:uid="{93E944F1-F4CC-E240-AF2A-BB39EA056E05}"/>
    <cellStyle name="Normal 2 11 3" xfId="6" xr:uid="{F0A9F57E-2D42-4709-A418-F2E4CD1DEB77}"/>
    <cellStyle name="Normal 2 11 3 2" xfId="20" xr:uid="{026DCA92-3B68-49ED-B3F6-F766EAD8145A}"/>
    <cellStyle name="Normal 2 2" xfId="18" xr:uid="{2851B0D4-2E08-4FCC-997F-0F229817DE71}"/>
    <cellStyle name="Normal 3" xfId="17" xr:uid="{852583FF-3798-4996-9E70-06B3C504B997}"/>
    <cellStyle name="Normal 5" xfId="16" xr:uid="{8C77B0E2-A6F1-47D1-AEA4-8F2DACF47F8E}"/>
    <cellStyle name="Normal 5 2" xfId="7" xr:uid="{A74BC93E-DFEB-4FE1-A21B-A12281EA8696}"/>
  </cellStyles>
  <dxfs count="4">
    <dxf>
      <fill>
        <patternFill patternType="solid">
          <fgColor rgb="FFD9D9D9"/>
          <bgColor rgb="FFD9D9D9"/>
        </patternFill>
      </fill>
    </dxf>
    <dxf>
      <fill>
        <patternFill patternType="solid">
          <fgColor rgb="FFD9D9D9"/>
          <bgColor rgb="FFD9D9D9"/>
        </patternFill>
      </fill>
    </dxf>
    <dxf>
      <fill>
        <patternFill patternType="solid">
          <fgColor rgb="FFD9D9D9"/>
          <bgColor rgb="FFD9D9D9"/>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1504950</xdr:colOff>
      <xdr:row>0</xdr:row>
      <xdr:rowOff>0</xdr:rowOff>
    </xdr:from>
    <xdr:ext cx="3114675" cy="1133475"/>
    <xdr:pic>
      <xdr:nvPicPr>
        <xdr:cNvPr id="2" name="image1.jpg" title="Imagen">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666750</xdr:colOff>
      <xdr:row>0</xdr:row>
      <xdr:rowOff>180975</xdr:rowOff>
    </xdr:from>
    <xdr:ext cx="2095500" cy="771525"/>
    <xdr:pic>
      <xdr:nvPicPr>
        <xdr:cNvPr id="2" name="image1.jpg" title="Imagen">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228600</xdr:colOff>
      <xdr:row>14</xdr:row>
      <xdr:rowOff>104775</xdr:rowOff>
    </xdr:from>
    <xdr:ext cx="1685925" cy="600075"/>
    <xdr:pic>
      <xdr:nvPicPr>
        <xdr:cNvPr id="3" name="image2.png" title="Imagen">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666750</xdr:colOff>
      <xdr:row>0</xdr:row>
      <xdr:rowOff>180975</xdr:rowOff>
    </xdr:from>
    <xdr:ext cx="2095500" cy="771525"/>
    <xdr:pic>
      <xdr:nvPicPr>
        <xdr:cNvPr id="2" name="image1.jpg" title="Imagen">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228600</xdr:colOff>
      <xdr:row>16</xdr:row>
      <xdr:rowOff>104775</xdr:rowOff>
    </xdr:from>
    <xdr:ext cx="1685925" cy="600075"/>
    <xdr:pic>
      <xdr:nvPicPr>
        <xdr:cNvPr id="3" name="image2.png" title="Imagen">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1504950</xdr:colOff>
      <xdr:row>0</xdr:row>
      <xdr:rowOff>0</xdr:rowOff>
    </xdr:from>
    <xdr:ext cx="3114675" cy="1133475"/>
    <xdr:pic>
      <xdr:nvPicPr>
        <xdr:cNvPr id="2" name="image1.jpg" title="Imagen">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1266825</xdr:colOff>
      <xdr:row>0</xdr:row>
      <xdr:rowOff>123825</xdr:rowOff>
    </xdr:from>
    <xdr:ext cx="3114675" cy="1133475"/>
    <xdr:pic>
      <xdr:nvPicPr>
        <xdr:cNvPr id="2" name="image1.jp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Edna Piedad Cubillos Caicedo" refreshedDate="45891.437028356479" createdVersion="8" refreshedVersion="8" minRefreshableVersion="3" recordCount="773" xr:uid="{0AD19B0B-A38A-4A42-B13C-D83384866A38}">
  <cacheSource type="worksheet">
    <worksheetSource ref="A1:Z774" sheet="PAA INVERSIÓN TOTAL DEL COMITÉ "/>
  </cacheSource>
  <cacheFields count="26">
    <cacheField name="Código Interno IDPAC" numFmtId="0">
      <sharedItems/>
    </cacheField>
    <cacheField name="Objetivo Estratégico" numFmtId="0">
      <sharedItems/>
    </cacheField>
    <cacheField name="Programa Plan de Desarrollo" numFmtId="0">
      <sharedItems/>
    </cacheField>
    <cacheField name="Nombre Rubro" numFmtId="0">
      <sharedItems/>
    </cacheField>
    <cacheField name="Código Presupuestal" numFmtId="0">
      <sharedItems/>
    </cacheField>
    <cacheField name="BDPP" numFmtId="0">
      <sharedItems containsSemiMixedTypes="0" containsString="0" containsNumber="1" containsInteger="1" minValue="8025" maxValue="8238" count="6">
        <n v="8025"/>
        <n v="8066"/>
        <n v="8080"/>
        <n v="8131"/>
        <n v="8146"/>
        <n v="8238"/>
      </sharedItems>
    </cacheField>
    <cacheField name="BPIN" numFmtId="1">
      <sharedItems containsMixedTypes="1" containsNumber="1" containsInteger="1" minValue="2024110010079" maxValue="2024110010322"/>
    </cacheField>
    <cacheField name="Descripción proyecto de Inversión" numFmtId="0">
      <sharedItems/>
    </cacheField>
    <cacheField name="Meta PDD IDPAC" numFmtId="0">
      <sharedItems longText="1"/>
    </cacheField>
    <cacheField name="Meta Proyecto de Inversión" numFmtId="0">
      <sharedItems count="24">
        <s v="2. Socializar el Protocolo para el desarrollo de actividades susceptibles de aprovechamiento económico con las Juntas de Acción Comunal, ASOJUNTAS y Federación de Acción Comunal de Bogotá"/>
        <s v="1. Implementar el 100% de la estrategia de inspección, control y vigilancia del _x000a_ aprovechamiento económico de los bienes fiscales de carácter comunitario"/>
        <s v="3. Elaborar los documentos técnicos derivados de la identificación de acciones de aprovechamiento económico."/>
        <s v="1. Realizar el 100% de la estrategia de contratación de talento humano para los procesos de apoyo, gerencia y evaluación"/>
        <s v="2. Realizar el 100% de la estrategia de adquisición de capacidad tecnológica"/>
        <s v="3. Realizar el 100% de la estrategia de la estrategia de Contratación de la adecuación y dotación de la sede del IDPAC"/>
        <s v="1. Formar 120.000 ciudadanos en sus capacidades democráticas para incidir en la construcción de una cultura democrática, ciudadana y de paz"/>
        <s v="2. Implementar 35 iniciativas de producción de información pertinente para el análisis y divulgación de información sobre participación ciudadana"/>
        <s v="3. Aplicar a 2000 organizaciones sociales, comunales, medios comunitarios, de propiedad horizontal el modelo de fortalecimiento"/>
        <s v="1. Realizar (3) Jornadas Únicas Electorales"/>
        <s v="2. Fortalecer 450 instancias formales y no formales de participación aplicando el modelo de fortalecimiento"/>
        <s v="4. Implementar el 100% de los planes de acción de las políticas públicas a cargo del IDPAC"/>
        <s v="1. Elaborar 1 lineamiento(s) con la metodologia y cronograma para la implementacion de los Presupuestos Participativos"/>
        <s v="3. Entregar1.550 Incentivo(s) para estimular y promover la participación incidente"/>
        <s v="4. Suscribir 70 Pacto(s) ciudadanos de convivencia"/>
        <s v="5. Ejecutar 400 obras con Saldo Pedagogico"/>
        <s v="2. Fortalecer 1 sistema(s) informativo y de comunicación del Distrito"/>
        <s v="1. Implementar el 100% de la estrategia de diseños metodológicos e implementación de la innovación social en escenarios de participación ciudadana y solución de problemas públicos"/>
        <s v="2. Implementar el 100% de la estrategia de incentivos y desarrollo de prototipos que promuevan la innovación social en escenarios de participación y solución de problemas públicos"/>
        <s v="3. Realizar el 100% de la estrategia  de la estrategia de Contratación de la adecuación y dotación de la sede del IDPAC" u="1"/>
        <s v=" 1. Implementar el 100% de la estrategia de diseños metodológicos e implementación de la innovación social en escenarios de participación ciudadana y solución de problemas públicos" u="1"/>
        <s v="Implementación de mecanismos de participación que potencian el desarrollo territorial Bogotá D.C." u="1"/>
        <s v="O23011745022024023806022" u="1"/>
        <s v="3. Entregar 1.550 Incentivo(s) para estimular y promover la participación incidente" u="1"/>
      </sharedItems>
    </cacheField>
    <cacheField name="Código UNSPSC" numFmtId="0">
      <sharedItems containsMixedTypes="1" containsNumber="1" containsInteger="1" minValue="80111600" maxValue="83121703"/>
    </cacheField>
    <cacheField name="Descripción (Descripción general del bien o servicio a contratar)" numFmtId="0">
      <sharedItems longText="1"/>
    </cacheField>
    <cacheField name="Fecha Estimada de inicio de proceso de selección (mes)" numFmtId="0">
      <sharedItems containsMixedTypes="1" containsNumber="1" containsInteger="1" minValue="0" maxValue="0"/>
    </cacheField>
    <cacheField name="Fecha Estimada de Presentación de Ofertas (Mes)" numFmtId="0">
      <sharedItems containsMixedTypes="1" containsNumber="1" containsInteger="1" minValue="0" maxValue="0"/>
    </cacheField>
    <cacheField name="Duración del Contrato_x000a_(número)" numFmtId="0">
      <sharedItems containsMixedTypes="1" containsNumber="1" minValue="0" maxValue="11"/>
    </cacheField>
    <cacheField name="Duración del Contrato (intervalo: días - 0, meses - 1, años - 2)" numFmtId="0">
      <sharedItems containsSemiMixedTypes="0" containsString="0" containsNumber="1" minValue="0" maxValue="28"/>
    </cacheField>
    <cacheField name="Modalidad de Selección" numFmtId="0">
      <sharedItems containsBlank="1"/>
    </cacheField>
    <cacheField name="Fuente de los Recursos (Fondo)" numFmtId="0">
      <sharedItems/>
    </cacheField>
    <cacheField name="Valor Mensual Estimado" numFmtId="5">
      <sharedItems containsBlank="1" containsMixedTypes="1" containsNumber="1" containsInteger="1" minValue="0" maxValue="736200000"/>
    </cacheField>
    <cacheField name="Valor Total Estimado Actual" numFmtId="5">
      <sharedItems containsSemiMixedTypes="0" containsString="0" containsNumber="1" minValue="0" maxValue="1638000000"/>
    </cacheField>
    <cacheField name="Área o Dependencia Responsable" numFmtId="0">
      <sharedItems count="31">
        <s v="Subdirección de Asuntos Comunales"/>
        <s v="Gestión Contractual "/>
        <s v="Dirección General"/>
        <s v="Oficina Jurídica"/>
        <s v="Control Interno Disciplinario"/>
        <s v="Secretaría General"/>
        <s v="Gestión del Talento Humano"/>
        <s v="Oficina Asesora de Planeacion "/>
        <s v="Oficina de Control Interno"/>
        <s v="TICS"/>
        <s v="Gestión de Bienes, Servicios e Infraestructura "/>
        <s v="Atención al Ciudadano"/>
        <s v="Gerencia Escuela de la Participación"/>
        <s v="Subdirección de Fortalecimiento de la Organización Social"/>
        <s v="Gerencia de Etnias"/>
        <s v="Gerencia de Juventud"/>
        <s v="Gerencia de Mujer y Género"/>
        <s v="Gerencia de Instancias y Mecanismos de Participación"/>
        <s v="Subdirección de Promocion de la Participacion"/>
        <s v="Gerencia de Proyectos"/>
        <s v="Oficina Asesora de Comunicaciones"/>
        <s v="Gerencia de Proyectos " u="1"/>
        <s v="Gestión del Talento Humano " u="1"/>
        <s v="Gerencia de Mujer y Genero" u="1"/>
        <s v="Gestión de Bienes, Servicios e Infraestructura" u="1"/>
        <s v="Subdireccion de Promocion de la Participacion" u="1"/>
        <s v="Oficina Juridica " u="1"/>
        <s v="Gerencia de Mujer y Genero " u="1"/>
        <s v="Subdireccion de Fortalecimiento de la Organización Social " u="1"/>
        <s v="Oficina Juridica" u="1"/>
        <s v="Subdirección de Fortalecimiento de la  Organización Social" u="1"/>
      </sharedItems>
    </cacheField>
    <cacheField name="POSPRE_x000a_(Posición Presupuestal)" numFmtId="0">
      <sharedItems containsBlank="1"/>
    </cacheField>
    <cacheField name="Elemento PEP_x000a_(Plan de la Estructura del Proyecto)" numFmtId="0">
      <sharedItems containsBlank="1" containsMixedTypes="1" containsNumber="1" containsInteger="1" minValue="0" maxValue="0"/>
    </cacheField>
    <cacheField name="Trazador Presupuestal" numFmtId="0">
      <sharedItems containsBlank="1"/>
    </cacheField>
    <cacheField name="¿Se requieren vigencias futuras?" numFmtId="0">
      <sharedItems/>
    </cacheField>
    <cacheField name="Estado de la Solicitud de Vigencias Futura"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73">
  <r>
    <s v="C1"/>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
    <s v="Enero"/>
    <s v="Febrero"/>
    <n v="5"/>
    <n v="1"/>
    <s v="CCE-16 Contratación Directa"/>
    <s v="1-100-F001_VA-Recursos distrito"/>
    <n v="4500000"/>
    <n v="22500000"/>
    <x v="0"/>
    <s v="O232020200991119_Otros servicios de la administración pública n.c.p."/>
    <s v="20/0220/0101/45010310079"/>
    <s v="TPIEG - Igualdad y Equidad de Género."/>
    <s v="No"/>
    <s v="N/A"/>
  </r>
  <r>
    <s v="C2"/>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1"/>
    <n v="80111600"/>
    <s v="Prestar los servicios Profesionales para realizar convenios solidarios para regularizar el aprovechamiento en bienes fiscales y en zonas de cesión de carácter comunitarioen el marco del proyecto de inversión 8025."/>
    <s v="Enero"/>
    <s v="Febrero"/>
    <n v="5"/>
    <n v="1"/>
    <s v="CCE-16 Contratación Directa"/>
    <s v="1-100-F001_VA-Recursos distrito"/>
    <n v="5000000"/>
    <n v="25000000"/>
    <x v="0"/>
    <s v="O232020200991119_Otros servicios de la administración pública n.c.p."/>
    <s v="20/0220/0101/45010310079"/>
    <s v="TPIEG - Igualdad y Equidad de Género."/>
    <s v="No"/>
    <s v="N/A"/>
  </r>
  <r>
    <s v="C3"/>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1"/>
    <n v="80111600"/>
    <s v="Prestar los servicios Profesionales para realizar convenios solidarios para regularizar el aprovechamiento en bienes fiscales y en zonas de cesión de carácter comunitarioen el marco del proyecto de inversión 8025."/>
    <s v="Enero"/>
    <s v="Febrero"/>
    <n v="6"/>
    <n v="1"/>
    <s v="CCE-16 Contratación Directa"/>
    <s v="1-100-F001_VA-Recursos distrito"/>
    <n v="4500000"/>
    <n v="27000000"/>
    <x v="0"/>
    <s v="O232020200991119_Otros servicios de la administración pública n.c.p."/>
    <s v="20/0220/0101/45010310079"/>
    <s v="TPIEG - Igualdad y Equidad de Género."/>
    <s v="No"/>
    <s v="N/A"/>
  </r>
  <r>
    <s v="C4"/>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como abogado para el apoyo y manejo de los temas jurídicos y contractuales que maneje la subdirección."/>
    <s v="Junio"/>
    <s v="Junio"/>
    <n v="5"/>
    <n v="1"/>
    <s v="CCE-16 Contratación Directa"/>
    <s v="1-100-F001_VA-Recursos distrito"/>
    <n v="7500000"/>
    <n v="37500000"/>
    <x v="0"/>
    <s v="O232020200991119_Otros servicios de la administración pública n.c.p."/>
    <s v="20/0220/0101/45010310079"/>
    <s v="TPIEG - Igualdad y Equidad de Género."/>
    <s v="No"/>
    <s v="N/A"/>
  </r>
  <r>
    <s v="C5"/>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
    <s v="Enero"/>
    <s v="Febrero"/>
    <n v="5"/>
    <n v="1"/>
    <s v="CCE-16 Contratación Directa"/>
    <s v="1-100-F001_VA-Recursos distrito"/>
    <n v="6000000"/>
    <n v="30000000"/>
    <x v="0"/>
    <s v="O232020200991119_Otros servicios de la administración pública n.c.p."/>
    <s v="20/0220/0101/45010310079"/>
    <s v="TPIEG - Igualdad y Equidad de Género."/>
    <s v="No"/>
    <s v="N/A"/>
  </r>
  <r>
    <s v="C6"/>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1"/>
    <n v="80111600"/>
    <s v="Prestar los servicios Profesionales para apoyar los procesos de generación e intercambio de información para los trámites de acuerdo con el protocolo para aprovechamiento económico en bienes fiscales y en zonas de cesión de carácter comunitario en el marco del proyecto de inversión 8025."/>
    <s v="Junio"/>
    <s v="Junio"/>
    <n v="5"/>
    <n v="1"/>
    <s v="CCE-16 Contratación Directa"/>
    <s v="1-100-F001_VA-Recursos distrito"/>
    <n v="4100000"/>
    <n v="20500000"/>
    <x v="0"/>
    <s v="O232020200991119_Otros servicios de la administración pública n.c.p."/>
    <s v="20/0220/0101/45010310079"/>
    <s v="TPIEG - Igualdad y Equidad de Género."/>
    <s v="No"/>
    <s v="N/A"/>
  </r>
  <r>
    <s v="C7"/>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2"/>
    <n v="80111600"/>
    <s v="Prestar los servicios Profesionales para realizar Elaborar los documentos técnicos derivados de la identificación de acciones de aprovechamiento económico de la subdirección de asuntos comunales. "/>
    <s v="Junio"/>
    <s v="Junio"/>
    <n v="6"/>
    <n v="1"/>
    <s v="CCE-16 Contratación Directa"/>
    <s v=" 1-100-F001_VA-Recursos distrito"/>
    <n v="4350000"/>
    <n v="26100000"/>
    <x v="0"/>
    <s v="O232020200991119_Otros servicios de la administración pública n.c.p."/>
    <s v="20/0220/0101/45010310079"/>
    <s v="TPIEG - Igualdad y Equidad de Género."/>
    <s v="No"/>
    <s v="N/A"/>
  </r>
  <r>
    <s v="C8"/>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2"/>
    <n v="80111600"/>
    <s v="Prestar los servicios de apoyo a la gestión para la elaboración de los documentos técnicos derivados de la identificación de acciones de aprovechamiento económico en bienes fiscales y en zonas de cesión de carácter comunitarioen el marco del proyecto de inversión 8025."/>
    <s v="Enero"/>
    <s v="Febrero"/>
    <n v="4"/>
    <n v="1"/>
    <s v="CCE-16 Contratación Directa"/>
    <s v="1-100-F001_VA-Recursos distrito"/>
    <n v="2900000"/>
    <n v="12385000"/>
    <x v="0"/>
    <s v="O232020200991119_Otros servicios de la administración pública n.c.p."/>
    <s v="20/0220/0101/45010310079"/>
    <s v="TPIEG - Igualdad y Equidad de Género."/>
    <s v="No"/>
    <s v="N/A"/>
  </r>
  <r>
    <s v="C9"/>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1"/>
    <n v="80111600"/>
    <s v="Prestar los servicios Profesionales para realizar convenios solidarios para regularizar el aprovechamiento en bienes fiscales y en zonas de cesión de carácter comunitarioen el marco del proyecto de inversión 8025."/>
    <s v="Enero"/>
    <s v="Febrero"/>
    <n v="5"/>
    <n v="1"/>
    <s v="CCE-16 Contratación Directa"/>
    <s v="1-100-F001_VA-Recursos distrito"/>
    <n v="4500000"/>
    <n v="22500000"/>
    <x v="0"/>
    <s v="O232020200991119_Otros servicios de la administración pública n.c.p."/>
    <s v="20/0220/0101/45010310079"/>
    <s v="TPIEG - Igualdad y Equidad de Género."/>
    <s v="No"/>
    <s v="N/A"/>
  </r>
  <r>
    <s v="C10"/>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1"/>
    <n v="80111600"/>
    <s v="Prestar los servicios Profesionales para apoyar los procesos de generación e intercambio de información para los trámites de acuerdo con el protocolo para aprovechamiento económico en bienes fiscales y en zonas de cesión de carácter comunitario en el marco del proyecto de inversión 8025."/>
    <s v="Junio"/>
    <s v="Junio"/>
    <n v="5"/>
    <n v="1"/>
    <s v="CCE-16 Contratación Directa"/>
    <s v="1-100-F001_VA-Recursos distrito"/>
    <n v="4100000"/>
    <n v="22258000"/>
    <x v="0"/>
    <s v="O232020200991119_Otros servicios de la administración pública n.c.p."/>
    <s v="20/0220/0101/45010310079"/>
    <s v="TPIEG - Igualdad y Equidad de Género."/>
    <s v="No"/>
    <s v="N/A"/>
  </r>
  <r>
    <s v="C11"/>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para realizar convenios solidarios para regularizar el aprovechamiento en bienes fiscales y en zonas de cesión de carácter comunitarioen el marco del proyecto de inversión 8025."/>
    <s v="Junio"/>
    <s v="Junio"/>
    <n v="1"/>
    <n v="1"/>
    <s v="CCE-16 Contratación Directa"/>
    <s v="1-100-F001_VA-Recursos distrito"/>
    <n v="4500000"/>
    <n v="4500000"/>
    <x v="0"/>
    <s v="O232020200991119_Otros servicios de la administración pública n.c.p."/>
    <s v="20/0220/0101/45010310079"/>
    <s v="TPIEG - Igualdad y Equidad de Género."/>
    <s v="No"/>
    <s v="N/A"/>
  </r>
  <r>
    <s v="C12"/>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como Abogado en el apoyo, acompañamiento y ejecución de las actividades relacionadas con los procesos precontractuales, contractuales y pos contractuales"/>
    <s v="Junio"/>
    <s v="Junio"/>
    <n v="5"/>
    <n v="1"/>
    <s v="CCE-16 Contratación Directa"/>
    <s v="1-100-F001_VA-Recursos distrito"/>
    <n v="7500000"/>
    <n v="37500000"/>
    <x v="0"/>
    <s v="O232020200991119_Otros servicios de la administración pública n.c.p."/>
    <s v="20/0220/0101/45010310079"/>
    <s v="TPIEG - Igualdad y Equidad de Género."/>
    <s v="No"/>
    <s v="N/A"/>
  </r>
  <r>
    <s v="C13"/>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1"/>
    <n v="80111600"/>
    <s v="Prestar los servicios Profesionales para realizar convenios solidarios para regularizar el aprovechamiento en bienes fiscales y en zonas de cesión de carácter comunitarioen el marco del proyecto de inversión 8025."/>
    <s v="Enero"/>
    <s v="Febrero"/>
    <n v="8"/>
    <n v="1"/>
    <s v="CCE-16 Contratación Directa"/>
    <s v="1-100-F001_VA-Recursos distrito"/>
    <n v="7500000"/>
    <n v="60000000"/>
    <x v="0"/>
    <s v="O232020200991119_Otros servicios de la administración pública n.c.p."/>
    <s v="20/0220/0101/45010310079"/>
    <s v="TPIEG - Igualdad y Equidad de Género."/>
    <s v="No"/>
    <s v="N/A"/>
  </r>
  <r>
    <s v="C14"/>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de apoyo a la gestión para Socializar el Protocolo para el desarrollo de actividades susceptibles de aprovechamiento económico con las Juntas de Acción Comunal, ASOJUNTAS y Federación de Acción Comunal de Bogotá el marco del proyecto de inversión 8025"/>
    <s v="Enero"/>
    <s v="Febrero"/>
    <n v="5"/>
    <n v="1"/>
    <s v="CCE-16 Contratación Directa"/>
    <s v="1-100-F001_VA-Recursos distrito"/>
    <n v="3800000"/>
    <n v="19000000"/>
    <x v="0"/>
    <s v="O232020200991119_Otros servicios de la administración pública n.c.p."/>
    <s v="20/0220/0101/45010310079"/>
    <s v="TPIEG - Igualdad y Equidad de Género."/>
    <s v="No"/>
    <s v="N/A"/>
  </r>
  <r>
    <s v="C15"/>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1"/>
    <n v="80111600"/>
    <s v="Prestar los servicios Profesionales para apoyar los procesos de generación e intercambio de información para los trámites de acuerdo con el protocolo para aprovechamiento económico en bienes fiscales y en zonas de cesión de carácter comunitario en el marco del proyecto de inversión 8025."/>
    <s v="Junio"/>
    <s v="Junio"/>
    <n v="5"/>
    <n v="1"/>
    <s v="CCE-16 Contratación Directa"/>
    <s v="1-100-F001_VA-Recursos distrito"/>
    <n v="4100000"/>
    <n v="20500000"/>
    <x v="0"/>
    <s v="O232020200991119_Otros servicios de la administración pública n.c.p."/>
    <s v="20/0220/0101/45010310079"/>
    <s v="TPIEG - Igualdad y Equidad de Género."/>
    <s v="No"/>
    <s v="N/A"/>
  </r>
  <r>
    <s v="C16"/>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
    <s v="Enero"/>
    <s v="Febrero"/>
    <n v="6"/>
    <n v="1"/>
    <s v="CCE-16 Contratación Directa"/>
    <s v="1-100-F001_VA-Recursos distrito"/>
    <n v="4500000"/>
    <n v="27000000"/>
    <x v="0"/>
    <s v="O232020200991119_Otros servicios de la administración pública n.c.p."/>
    <s v="20/0220/0101/45010310079"/>
    <s v="TPIEG - Igualdad y Equidad de Género."/>
    <s v="No"/>
    <s v="N/A"/>
  </r>
  <r>
    <s v="C17"/>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
    <s v="Enero"/>
    <s v="Febrero"/>
    <n v="6"/>
    <n v="1"/>
    <s v="CCE-16 Contratación Directa"/>
    <s v="1-100-F001_VA-Recursos distrito"/>
    <n v="4500000"/>
    <n v="27000000"/>
    <x v="0"/>
    <s v="O232020200991119_Otros servicios de la administración pública n.c.p."/>
    <s v="20/0220/0101/45010310079"/>
    <s v="TPIEG - Igualdad y Equidad de Género."/>
    <s v="No"/>
    <s v="N/A"/>
  </r>
  <r>
    <s v="C18"/>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
    <s v="Enero"/>
    <s v="Febrero"/>
    <n v="6"/>
    <n v="1"/>
    <s v="CCE-16 Contratación Directa"/>
    <s v="1-100-F001_VA-Recursos distrito"/>
    <n v="4500000"/>
    <n v="27000000"/>
    <x v="0"/>
    <s v="O232020200991119_Otros servicios de la administración pública n.c.p."/>
    <s v="20/0220/0101/45010310079"/>
    <s v="TPIEG - Igualdad y Equidad de Género."/>
    <s v="No"/>
    <s v="N/A"/>
  </r>
  <r>
    <s v="C19"/>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
    <s v="Enero"/>
    <s v="Febrero"/>
    <n v="6"/>
    <n v="1"/>
    <s v="CCE-16 Contratación Directa"/>
    <s v="1-100-F001_VA-Recursos distrito"/>
    <n v="6000000"/>
    <n v="36000000"/>
    <x v="0"/>
    <s v="O232020200991119_Otros servicios de la administración pública n.c.p."/>
    <s v="20/0220/0101/45010310079"/>
    <s v="TPIEG - Igualdad y Equidad de Género."/>
    <s v="No"/>
    <s v="N/A"/>
  </r>
  <r>
    <s v="C20"/>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de apoyo a la gestión para Socializar el Protocolo para el desarrollo de actividades susceptibles de aprovechamiento económico con las Juntas de Acción Comunal, ASOJUNTAS y Federación de Acción Comunal de Bogotá el marco del proyecto de inversión 8025"/>
    <s v="Enero"/>
    <s v="Febrero"/>
    <n v="5"/>
    <n v="1"/>
    <s v="CCE-16 Contratación Directa"/>
    <s v="1-100-F001_VA-Recursos distrito"/>
    <n v="3800000"/>
    <n v="19000000"/>
    <x v="0"/>
    <s v="O232020200991119_Otros servicios de la administración pública n.c.p."/>
    <s v="20/0220/0101/45010310079"/>
    <s v="TPIEG - Igualdad y Equidad de Género."/>
    <s v="No"/>
    <s v="N/A"/>
  </r>
  <r>
    <s v="C21"/>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de apoyo a la gestión para Socializar el Protocolo para el desarrollo de actividades susceptibles de aprovechamiento económico con las Juntas de Acción Comunal, ASOJUNTAS y Federación de Acción Comunal de Bogotá el marco del proyecto de inversión 8025"/>
    <s v="Enero"/>
    <s v="Febrero"/>
    <n v="4"/>
    <n v="1"/>
    <s v="CCE-16 Contratación Directa"/>
    <s v="1-100-F001_VA-Recursos distrito"/>
    <n v="3800000"/>
    <n v="15200000"/>
    <x v="0"/>
    <s v="O232020200991119_Otros servicios de la administración pública n.c.p."/>
    <s v="20/0220/0101/45010310079"/>
    <s v="TPIEG - Igualdad y Equidad de Género."/>
    <s v="No"/>
    <s v="N/A"/>
  </r>
  <r>
    <s v="C22"/>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2"/>
    <n v="80111600"/>
    <s v="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
    <s v="Enero"/>
    <s v="Febrero"/>
    <n v="5"/>
    <n v="1"/>
    <s v="CCE-16 Contratación Directa"/>
    <s v="1-100-F001_VA-Recursos distrito"/>
    <n v="5000000"/>
    <n v="25000000"/>
    <x v="0"/>
    <s v="O232020200991119_Otros servicios de la administración pública n.c.p."/>
    <s v="20/0220/0101/45010310079"/>
    <s v="TPIEG - Igualdad y Equidad de Género."/>
    <s v="No"/>
    <s v="N/A"/>
  </r>
  <r>
    <s v="C23"/>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2"/>
    <n v="80111600"/>
    <s v="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
    <s v="Enero"/>
    <s v="Febrero"/>
    <n v="5"/>
    <n v="1"/>
    <s v="CCE-16 Contratación Directa"/>
    <s v="1-100-F001_VA-Recursos distrito"/>
    <n v="5000000"/>
    <n v="25000000"/>
    <x v="0"/>
    <s v="O232020200991119_Otros servicios de la administración pública n.c.p."/>
    <s v="20/0220/0101/45010310079"/>
    <s v="TPIEG - Igualdad y Equidad de Género."/>
    <s v="No"/>
    <s v="N/A"/>
  </r>
  <r>
    <s v="C24"/>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de apoyo a la gestión para Socializar el Protocolo para el desarrollo de actividades susceptibles de aprovechamiento económico con las Juntas de Acción Comunal, ASOJUNTAS y Federación de Acción Comunal de Bogotá el marco del proyecto de inversión 8025"/>
    <s v="Enero"/>
    <s v="Febrero"/>
    <n v="3"/>
    <n v="1"/>
    <s v="CCE-16 Contratación Directa"/>
    <s v="1-100-F001_VA-Recursos distrito"/>
    <n v="3800000"/>
    <n v="11057000"/>
    <x v="0"/>
    <s v="O232020200991119_Otros servicios de la administración pública n.c.p."/>
    <s v="20/0220/0101/45010310079"/>
    <s v="TPIEG - Igualdad y Equidad de Género."/>
    <s v="No"/>
    <s v="N/A"/>
  </r>
  <r>
    <s v="C25"/>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
    <s v="Enero"/>
    <s v="Febrero"/>
    <n v="5"/>
    <n v="1"/>
    <s v="CCE-16 Contratación Directa"/>
    <s v="1-100-F001_VA-Recursos distrito"/>
    <n v="8000000"/>
    <n v="40000000"/>
    <x v="0"/>
    <s v="O232020200991119_Otros servicios de la administración pública n.c.p."/>
    <s v="20/0220/0101/45010310079"/>
    <s v="TPIEG - Igualdad y Equidad de Género."/>
    <s v="No"/>
    <s v="N/A"/>
  </r>
  <r>
    <s v="C26"/>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
    <s v="Enero"/>
    <s v="Febrero"/>
    <n v="10"/>
    <n v="1"/>
    <s v="CCE-16 Contratación Directa"/>
    <s v="1-100-F001_VA-Recursos distrito"/>
    <n v="6000000"/>
    <n v="60000000"/>
    <x v="0"/>
    <s v="O232020200991119_Otros servicios de la administración pública n.c.p."/>
    <s v="20/0220/0101/45010310079"/>
    <s v="TPIEG - Igualdad y Equidad de Género."/>
    <s v="No"/>
    <s v="N/A"/>
  </r>
  <r>
    <s v="C27"/>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2"/>
    <n v="80111600"/>
    <s v="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
    <s v="Enero"/>
    <s v="Febrero"/>
    <n v="5"/>
    <n v="1"/>
    <s v="CCE-16 Contratación Directa"/>
    <s v="1-100-F001_VA-Recursos distrito"/>
    <n v="5000000"/>
    <n v="25000000"/>
    <x v="0"/>
    <s v="O232020200991119_Otros servicios de la administración pública n.c.p."/>
    <s v="20/0220/0101/45010310079"/>
    <s v="TPIEG - Igualdad y Equidad de Género."/>
    <s v="No"/>
    <s v="N/A"/>
  </r>
  <r>
    <s v="C28"/>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2"/>
    <n v="80111600"/>
    <s v="Prestar los servicios de apoyo a la gestión para la elaboración de los documentos técnicos derivados de la identificación de acciones de aprovechamiento económico en bienes fiscales y en zonas de cesión de carácter comunitarioen el marco del proyecto de inversión 8025."/>
    <s v="Enero"/>
    <s v="Febrero"/>
    <n v="5"/>
    <n v="1"/>
    <s v="CCE-16 Contratación Directa"/>
    <s v="1-100-F001_VA-Recursos distrito"/>
    <n v="2900000"/>
    <n v="14500000"/>
    <x v="0"/>
    <s v="O232020200991119_Otros servicios de la administración pública n.c.p."/>
    <s v="20/0220/0101/45010310079"/>
    <s v="TPIEG - Igualdad y Equidad de Género."/>
    <s v="No"/>
    <s v="N/A"/>
  </r>
  <r>
    <s v="C2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efectuar el seguimiento a los procedimientos asociados al Modelo Integrado de Planeación y Gestión, al procedimiento pre y postcontractual, y otros asuntos de carácter administrativo del Proceso de Gestión Contractual."/>
    <s v="Febrero"/>
    <s v="Febrero"/>
    <n v="10"/>
    <n v="1"/>
    <s v="CCE-16 Contratación Directa"/>
    <s v="1-100-F001_VA-Recursos distrito"/>
    <n v="5500000"/>
    <n v="55000000"/>
    <x v="1"/>
    <s v="O232020200883990_Otros servicios profesionales, técnicos y empresariales n.c.p."/>
    <s v="PM/0220/0107/45990230194"/>
    <s v="TPIEG - Igualdad y Equidad de Género."/>
    <s v="No"/>
    <s v="N/A"/>
  </r>
  <r>
    <s v="C3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sesoría, para realizar seguimiento, vigilancia y control de los proyectos de inversión, así como de los recursos de funcionamiento, en el marco de la Gestión contractual del IDPAC."/>
    <s v="Enero"/>
    <s v="Febrero"/>
    <n v="10"/>
    <n v="1"/>
    <s v="CCE-16 Contratación Directa"/>
    <s v="1-100-F001_VA-Recursos distrito"/>
    <n v="9500000"/>
    <n v="95000000"/>
    <x v="1"/>
    <s v="O232020200883990_Otros servicios profesionales, técnicos y empresariales n.c.p."/>
    <s v="PM/0220/0107/45990230194"/>
    <s v="TPIEG - Igualdad y Equidad de Género."/>
    <s v="No"/>
    <s v="N/A"/>
  </r>
  <r>
    <s v="C3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gestionar el uso integral de las plataformas transaccionales de compra pública e implementación efectiva de las prácticas y estrategias de análisis de datos y abastecimiento estratégico en el IDPAC."/>
    <s v="Febrero"/>
    <s v="Febrero"/>
    <n v="6"/>
    <n v="1"/>
    <s v="CCE-16 Contratación Directa"/>
    <s v="1-100-F001_VA-Recursos distrito"/>
    <n v="4500000"/>
    <n v="27000000"/>
    <x v="1"/>
    <s v="O232020200883990_Otros servicios profesionales, técnicos y empresariales n.c.p."/>
    <s v="PM/0220/0107/45990230194"/>
    <s v="TPIEG - Igualdad y Equidad de Género."/>
    <s v="No"/>
    <s v="N/A"/>
  </r>
  <r>
    <s v="C32"/>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realizar actividades relacionadas con la gestión, seguimiento, reportes e informes que se deriven de la ejecución del proceso el Proceso de Gestión Contractual del Instituto Distrital de la Participación y Acción Comunal."/>
    <s v="Febrero"/>
    <s v="Febrero"/>
    <n v="7"/>
    <n v="1"/>
    <s v="CCE-16 Contratación Directa"/>
    <s v="1-100-F001_VA-Recursos distrito"/>
    <n v="4508000"/>
    <n v="31556000"/>
    <x v="1"/>
    <s v="O232020200883990_Otros servicios profesionales, técnicos y empresariales n.c.p."/>
    <s v="PM/0220/0107/45990230194"/>
    <s v="TPIEG - Igualdad y Equidad de Género."/>
    <s v="No"/>
    <s v="N/A"/>
  </r>
  <r>
    <s v="C3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sesoría, para realizar orientación jurídica en el desarrollo de la política de compras y contratación pública encaminadas al fortalecimiento de la capacidad institucional del IDPAC."/>
    <s v="Febrero"/>
    <s v="Febrero"/>
    <n v="6"/>
    <n v="1"/>
    <s v="CCE-16 Contratación Directa"/>
    <s v="1-100-F001_VA-Recursos distrito"/>
    <n v="10000000"/>
    <n v="60000000"/>
    <x v="1"/>
    <s v="O232020200883990_Otros servicios profesionales, técnicos y empresariales n.c.p."/>
    <s v="PM/0220/0107/45990230194"/>
    <s v="TPIEG - Igualdad y Equidad de Género."/>
    <s v="No"/>
    <s v="N/A"/>
  </r>
  <r>
    <s v="C34"/>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delantar jurídicamente el desarrollo de los procedimientos adelantados por el Proceso de Gestión Contractual del Instituto Distrital de la Participación y Acción Comunal."/>
    <s v="Febrero"/>
    <s v="Febrero"/>
    <n v="10"/>
    <n v="1"/>
    <s v="CCE-16 Contratación Directa"/>
    <s v="1-100-F001_VA-Recursos distrito"/>
    <n v="9000000"/>
    <n v="90000000"/>
    <x v="1"/>
    <s v="O232020200883990_Otros servicios profesionales, técnicos y empresariales n.c.p."/>
    <s v="PM/0220/0107/45990230194"/>
    <s v="TPIEG - Igualdad y Equidad de Género."/>
    <s v="No"/>
    <s v="N/A"/>
  </r>
  <r>
    <s v="C35"/>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compañar jurídicamente el desarrollo de los procedimientos precontractuales y contractuales adelantados por el Proceso de Gestión Contractual"/>
    <s v="Febrero"/>
    <s v="Febrero"/>
    <n v="10"/>
    <n v="1"/>
    <s v="CCE-16 Contratación Directa"/>
    <s v="1-100-F001_VA-Recursos distrito"/>
    <n v="5500000"/>
    <n v="55000000"/>
    <x v="1"/>
    <s v="O232020200883990_Otros servicios profesionales, técnicos y empresariales n.c.p."/>
    <s v="PM/0220/0107/45990230194"/>
    <s v="TPIEG - Igualdad y Equidad de Género."/>
    <s v="No"/>
    <s v="N/A"/>
  </r>
  <r>
    <s v="C36"/>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realizar la estructuración técnica, económica y financiera de los trámites contractuales adelantados por el Proceso de Gestión Contractual del Instituto Distrital de la Participación y Acción Comunal"/>
    <s v="Febrero"/>
    <s v="Febrero"/>
    <n v="8"/>
    <n v="1"/>
    <s v="CCE-16 Contratación Directa"/>
    <s v="1-100-F001_VA-Recursos distrito"/>
    <n v="9000000"/>
    <n v="72000000"/>
    <x v="1"/>
    <s v="O232020200883990_Otros servicios profesionales, técnicos y empresariales n.c.p."/>
    <s v="PM/0220/0107/45990230194"/>
    <s v="TPIEG - Igualdad y Equidad de Género."/>
    <s v="No"/>
    <s v="N/A"/>
  </r>
  <r>
    <s v="C37"/>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
    <s v="Febrero"/>
    <s v="Febrero"/>
    <n v="4"/>
    <n v="1"/>
    <s v="CCE-16 Contratación Directa"/>
    <s v="1-100-F001_VA-Recursos distrito"/>
    <n v="3156000"/>
    <n v="12624000"/>
    <x v="1"/>
    <s v="O232020200668014 Servicios de gestión documental"/>
    <s v="PM/0220/0107/45990230194"/>
    <s v="TPIEG - Igualdad y Equidad de Género."/>
    <s v="No"/>
    <s v="N/A"/>
  </r>
  <r>
    <s v="C38"/>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compañar jurídicamente el desarrollo de los procedimientos precontractuales, contractuales y postcontractuales adelantados por el Proceso de Gestión Contractual."/>
    <s v="Febrero"/>
    <s v="Febrero"/>
    <n v="6"/>
    <n v="1"/>
    <s v="CCE-16 Contratación Directa"/>
    <s v="1-100-F001_VA-Recursos distrito"/>
    <n v="8000000"/>
    <n v="48000000"/>
    <x v="1"/>
    <s v="O232020200883990_Otros servicios profesionales, técnicos y empresariales n.c.p."/>
    <s v="PM/0220/0107/45990230194"/>
    <s v="TPIEG - Igualdad y Equidad de Género."/>
    <s v="No"/>
    <s v="N/A"/>
  </r>
  <r>
    <s v="C3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
    <s v="Febrero"/>
    <s v="Febrero"/>
    <n v="6"/>
    <n v="1"/>
    <s v="CCE-16 Contratación Directa"/>
    <s v="1-100-F001_VA-Recursos distrito"/>
    <n v="5000000"/>
    <n v="30000000"/>
    <x v="1"/>
    <s v="O232020200883990_Otros servicios profesionales, técnicos y empresariales n.c.p."/>
    <s v="PM/0220/0107/45990230194"/>
    <s v="TPIEG - Igualdad y Equidad de Género."/>
    <s v="No"/>
    <s v="N/A"/>
  </r>
  <r>
    <s v="C4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delantar labores administrativas, de capacitación y administración de las bases de datos asociadas al Proceso de gestión contractual."/>
    <s v="Febrero"/>
    <s v="Febrero"/>
    <n v="10"/>
    <n v="1"/>
    <s v="CCE-16 Contratación Directa"/>
    <s v="1-100-F001_VA-Recursos distrito"/>
    <n v="4700000"/>
    <n v="47000000"/>
    <x v="1"/>
    <s v="O232020200883990_Otros servicios profesionales, técnicos y empresariales n.c.p."/>
    <s v="PM/0220/0107/45990230194"/>
    <s v="TPIEG - Igualdad y Equidad de Género."/>
    <s v="No"/>
    <s v="N/A"/>
  </r>
  <r>
    <s v="C4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delantar jurídicamente el desarrollo de los procedimientos adelantados por el Proceso de Gestión Contractual del Instituto Distrital de la Participación y Acción Comunal."/>
    <s v="Febrero"/>
    <s v="Febrero"/>
    <n v="7"/>
    <n v="1"/>
    <s v="CCE-16 Contratación Directa"/>
    <s v="1-100-F001_VA-Recursos distrito"/>
    <n v="6000000"/>
    <n v="42000000"/>
    <x v="1"/>
    <s v="O232020200883990_Otros servicios profesionales, técnicos y empresariales n.c.p."/>
    <s v="PM/0220/0107/45990230194"/>
    <s v="TPIEG - Igualdad y Equidad de Género."/>
    <s v="No"/>
    <s v="N/A"/>
  </r>
  <r>
    <s v="C42"/>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altamente calificados para el logro del posicionamiento y relacionamiento estratégico del Instituto Distrital de la Participación y Acción Comunal en los niveles Distrital, Regional y Nacional que son de competencia de la Dirección General."/>
    <s v="Febrero"/>
    <s v="Febrero"/>
    <n v="8"/>
    <n v="1"/>
    <s v="CCE-16 Contratación Directa"/>
    <s v="1-100-F001_VA-Recursos distrito"/>
    <n v="15000000"/>
    <n v="120000000"/>
    <x v="2"/>
    <s v="O232020200883990_Otros servicios profesionales, técnicos y empresariales n.c.p."/>
    <s v="PM/0220/0107/45990230194"/>
    <s v="TPIEG - Igualdad y Equidad de Género."/>
    <s v="No"/>
    <s v="N/A"/>
  </r>
  <r>
    <s v="C4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delantar jurídicamente el desarrollo de los procedimientos adelantados por el Proceso de Gestión Contractual del Instituto Distrital de la Participación y Acción Comunal."/>
    <s v="Febrero"/>
    <s v="Febrero"/>
    <n v="5"/>
    <n v="1"/>
    <s v="CCE-16 Contratación Directa"/>
    <s v="1-100-F001_VA-Recursos distrito"/>
    <n v="5000000"/>
    <n v="25000000"/>
    <x v="1"/>
    <s v="O232020200883990_Otros servicios profesionales, técnicos y empresariales n.c.p."/>
    <s v="PM/0220/0107/45990230194"/>
    <s v="TPIEG - Igualdad y Equidad de Género."/>
    <s v="No"/>
    <s v="N/A"/>
  </r>
  <r>
    <s v="C44"/>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poyo a la gestión para realizar labores técnicas y operativas en el desarrollo de los procedimientos de gestión documental de la Oficina Jurídica"/>
    <s v="Febrero"/>
    <s v="Febrero"/>
    <n v="5"/>
    <n v="1"/>
    <s v="CCE-16 Contratación Directa"/>
    <s v="1-100-F001_VA-Recursos distrito"/>
    <n v="3000000"/>
    <n v="15000000"/>
    <x v="3"/>
    <s v="O232020200668014 Servicios de gestión documental"/>
    <s v="PM/0220/0107/45990230194"/>
    <s v="TPIEG - Igualdad y Equidad de Género."/>
    <s v="No"/>
    <s v="N/A"/>
  </r>
  <r>
    <s v="C45"/>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
    <s v="Febrero"/>
    <s v="Febrero"/>
    <n v="6"/>
    <n v="1"/>
    <s v="CCE-16 Contratación Directa"/>
    <s v="1-100-F001_VA-Recursos distrito"/>
    <n v="6000000"/>
    <n v="36000000"/>
    <x v="3"/>
    <s v="O232020200883990_Otros servicios profesionales, técnicos y empresariales n.c.p."/>
    <s v="PM/0220/0107/45990230194"/>
    <s v="TPIEG - Igualdad y Equidad de Género."/>
    <s v="No"/>
    <s v="N/A"/>
  </r>
  <r>
    <s v="C46"/>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
    <s v="Febrero"/>
    <s v="Febrero"/>
    <n v="5"/>
    <n v="1"/>
    <s v="CCE-16 Contratación Directa"/>
    <s v="1-100-F001_VA-Recursos distrito"/>
    <n v="5500000"/>
    <n v="27500000"/>
    <x v="3"/>
    <s v="O232020200883990_Otros servicios profesionales, técnicos y empresariales n.c.p."/>
    <s v="PM/0220/0107/45990230194"/>
    <s v="TPIEG - Igualdad y Equidad de Género."/>
    <s v="No"/>
    <s v="N/A"/>
  </r>
  <r>
    <s v="C47"/>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
    <s v="Febrero"/>
    <s v="Febrero"/>
    <n v="6"/>
    <n v="1"/>
    <s v="CCE-16 Contratación Directa"/>
    <s v="1-100-F001_VA-Recursos distrito"/>
    <n v="4732000"/>
    <n v="28392000"/>
    <x v="3"/>
    <s v="O232020200883990_Otros servicios profesionales, técnicos y empresariales n.c.p."/>
    <s v="PM/0220/0107/45990230194"/>
    <s v="TPIEG - Igualdad y Equidad de Género."/>
    <s v="No"/>
    <s v="N/A"/>
  </r>
  <r>
    <s v="C48"/>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
    <s v="Febrero"/>
    <s v="Febrero"/>
    <n v="6"/>
    <n v="1"/>
    <s v="CCE-16 Contratación Directa"/>
    <s v="1-100-F001_VA-Recursos distrito"/>
    <n v="4540000"/>
    <n v="27240000"/>
    <x v="3"/>
    <s v="O232020200883990_Otros servicios profesionales, técnicos y empresariales n.c.p."/>
    <s v="PM/0220/0107/45990230194"/>
    <s v="TPIEG - Igualdad y Equidad de Género."/>
    <s v="No"/>
    <s v="N/A"/>
  </r>
  <r>
    <s v="C4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
    <s v="Marzo"/>
    <s v="Marzo"/>
    <n v="7"/>
    <n v="1"/>
    <s v="CCE-16 Contratación Directa"/>
    <s v="1-100-F001_VA-Recursos distrito"/>
    <n v="4412285"/>
    <n v="30885995"/>
    <x v="3"/>
    <s v="O232020200883990_Otros servicios profesionales, técnicos y empresariales n.c.p."/>
    <s v="PM/0220/0107/45990230194"/>
    <s v="TPIEG - Igualdad y Equidad de Género."/>
    <s v="No"/>
    <s v="N/A"/>
  </r>
  <r>
    <s v="C5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al proceso de Control Interno Disciplinario del Instituto, ejecutando los procedimientos propios del área, contribuyendo al cumplimiento de las obligaciones jurídicas y administrativas de la entidad."/>
    <s v="Marzo"/>
    <s v="Marzo"/>
    <n v="4"/>
    <n v="1"/>
    <s v="CCE-16 Contratación Directa"/>
    <s v="1-100-F001_VA-Recursos distrito"/>
    <n v="5000000"/>
    <n v="20000000"/>
    <x v="4"/>
    <s v="O232020200883990_Otros servicios profesionales, técnicos y empresariales n.c.p."/>
    <s v="PM/0220/0107/45990230194"/>
    <s v="TPIEG - Igualdad y Equidad de Género."/>
    <s v="No"/>
    <s v="N/A"/>
  </r>
  <r>
    <s v="C5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
    <s v="Febrero"/>
    <s v="Febrero"/>
    <n v="10"/>
    <n v="1"/>
    <s v="CCE-16 Contratación Directa"/>
    <s v="1-100-F001_VA-Recursos distrito"/>
    <n v="7000000"/>
    <n v="70000000"/>
    <x v="3"/>
    <s v="O232020200883990_Otros servicios profesionales, técnicos y empresariales n.c.p."/>
    <s v="PM/0220/0107/45990230194"/>
    <s v="TPIEG - Igualdad y Equidad de Género."/>
    <s v="No"/>
    <s v="N/A"/>
  </r>
  <r>
    <s v="C52"/>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poyar técnicamente en seguimiento de los proyectos de inversión y del presupuesto de funcionamiento a cargo del IDPAC."/>
    <s v="Febrero"/>
    <s v="Febrero"/>
    <n v="6"/>
    <n v="1"/>
    <s v="CCE-16 Contratación Directa"/>
    <s v="1-100-F001_VA-Recursos distrito"/>
    <n v="7000000"/>
    <n v="42000000"/>
    <x v="5"/>
    <s v="O232020200883990_Otros servicios profesionales, técnicos y empresariales n.c.p."/>
    <s v="PM/0220/0107/45990230194"/>
    <s v="TPIEG - Igualdad y Equidad de Género."/>
    <s v="No"/>
    <s v="N/A"/>
  </r>
  <r>
    <s v="C5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realizar actividades relacionadas con recopilación, análisis, procesamiento de bases de datos y generación de reportes e informes que se generan en el marco del fortalecimiento de los procesos administrativos y operativos de la entidad."/>
    <s v="Febrero"/>
    <s v="Febrero"/>
    <n v="8"/>
    <n v="1"/>
    <s v="CCE-16 Contratación Directa"/>
    <s v="1-100-F001_VA-Recursos distrito"/>
    <n v="8000000"/>
    <n v="64000000"/>
    <x v="5"/>
    <s v="O232020200883990_Otros servicios profesionales, técnicos y empresariales n.c.p."/>
    <s v="PM/0220/0107/45990230194"/>
    <s v="TPIEG - Igualdad y Equidad de Género."/>
    <s v="No"/>
    <s v="N/A"/>
  </r>
  <r>
    <s v="C54"/>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compañar la gestión administrativa y presupuestal de los proyectos de inversión y del presupuesto de funcionamiento a cargo de la Secretaría General del IDPAC"/>
    <s v="Febrero"/>
    <s v="Febrero"/>
    <n v="6"/>
    <n v="1"/>
    <s v="CCE-16 Contratación Directa"/>
    <s v="1-100-F001_VA-Recursos distrito"/>
    <n v="6800000"/>
    <n v="40800000"/>
    <x v="5"/>
    <s v="O232020200883990_Otros servicios profesionales, técnicos y empresariales n.c.p."/>
    <s v="PM/0220/0107/45990230194"/>
    <s v="TPIEG - Igualdad y Equidad de Género."/>
    <s v="No"/>
    <s v="N/A"/>
  </r>
  <r>
    <s v="C55"/>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poyo a la gestión a la Oficina Jurídica del Instituto para el trámite y control de documentos legales."/>
    <s v="Marzo"/>
    <s v="Marzo"/>
    <n v="10"/>
    <n v="1"/>
    <s v="CCE-16 Contratación Directa"/>
    <s v="1-100-F001_VA-Recursos distrito"/>
    <n v="3000000"/>
    <n v="30000000"/>
    <x v="3"/>
    <s v="O232020200883990_Otros servicios profesionales, técnicos y empresariales n.c.p."/>
    <s v="PM/0220/0107/45990230194"/>
    <s v="TPIEG - Igualdad y Equidad de Género."/>
    <s v="No"/>
    <s v="N/A"/>
  </r>
  <r>
    <s v="C56"/>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tramitar los asuntos administrativos del Proceso de Gestión del Talento Humano especialmente las actividades relacionadas con la Salud y Seguridad en el Trabajo SG-SST del IDPAC."/>
    <s v="Febrero"/>
    <s v="Febrero"/>
    <n v="2"/>
    <n v="1"/>
    <s v="CCE-16 Contratación Directa"/>
    <s v="1-100-F001_VA-Recursos distrito"/>
    <n v="5000000"/>
    <n v="10000000"/>
    <x v="6"/>
    <s v="O232020200883990_Otros servicios profesionales, técnicos y empresariales n.c.p."/>
    <s v="PM/0220/0107/45990230194"/>
    <s v="TPIEG - Igualdad y Equidad de Género."/>
    <s v="No"/>
    <s v="N/A"/>
  </r>
  <r>
    <s v="C57"/>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ejecutar las actividades propias de la Gestión del Talento Humano del IDPAC, para el cumplimiento de las metas institucionales."/>
    <s v="Febrero"/>
    <s v="Febrero"/>
    <n v="6"/>
    <n v="1"/>
    <s v="CCE-16 Contratación Directa"/>
    <s v="1-100-F001_VA-Recursos distrito"/>
    <n v="7600000"/>
    <n v="45600000"/>
    <x v="6"/>
    <s v="O232020200883990_Otros servicios profesionales, técnicos y empresariales n.c.p."/>
    <s v="PM/0220/0107/45990230194"/>
    <s v="TPIEG - Igualdad y Equidad de Género."/>
    <s v="No"/>
    <s v="N/A"/>
  </r>
  <r>
    <s v="C58"/>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sesoría en la articulación, seguimiento y control de los procesos de Gestión de Talento Humano, Gestión Documental y Gestión Bienes, Servicios e Infraestructura, responsabilidad de la Secretaría General del IDPAC."/>
    <s v="Febrero"/>
    <s v="Febrero"/>
    <n v="8"/>
    <n v="1"/>
    <s v="CCE-16 Contratación Directa"/>
    <s v="1-100-F001_VA-Recursos distrito"/>
    <n v="10000000"/>
    <n v="80000000"/>
    <x v="6"/>
    <s v="O232020200883990_Otros servicios profesionales, técnicos y empresariales n.c.p."/>
    <s v="PM/0220/0107/45990230194"/>
    <s v="TPIEG - Igualdad y Equidad de Género."/>
    <s v="No"/>
    <s v="N/A"/>
  </r>
  <r>
    <s v="C5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la ejecución del teletrabajo en el IDPAC y hacer acompañamiento a los procesos que lo requieran asociados con la gestión del talento humano del Instituto Distrital de la Participación y Acción Comunal"/>
    <s v="Marzo"/>
    <s v="Marzo"/>
    <n v="6"/>
    <n v="1"/>
    <s v="CCE-16 Contratación Directa"/>
    <s v="1-100-F001_VA-Recursos distrito"/>
    <n v="5000000"/>
    <n v="30000000"/>
    <x v="6"/>
    <s v="O232020200883990_Otros servicios profesionales, técnicos y empresariales n.c.p."/>
    <s v="PM/0220/0107/45990230194"/>
    <s v="TPIEG - Igualdad y Equidad de Género."/>
    <s v="No"/>
    <s v="N/A"/>
  </r>
  <r>
    <s v="C6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poyar las actividades requeridas a fin de avanzar en el cumplimiento de metas estratégicas de la gestión del Talento Humano del IDPAC."/>
    <s v="Febrero"/>
    <s v="Febrero"/>
    <n v="7"/>
    <n v="1"/>
    <s v="CCE-16 Contratación Directa"/>
    <s v="1-100-F001_VA-Recursos distrito"/>
    <n v="5000000"/>
    <n v="35000000"/>
    <x v="6"/>
    <s v="O232020200883990_Otros servicios profesionales, técnicos y empresariales n.c.p."/>
    <s v="PM/0220/0107/45990230194"/>
    <s v="TPIEG - Igualdad y Equidad de Género."/>
    <s v="No"/>
    <s v="N/A"/>
  </r>
  <r>
    <s v="C6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poyo a la gestión para realizar seguimiento a los informes de órganos de control y derechos de petición de la Secretaría General del Instituto."/>
    <s v="Marzo"/>
    <s v="Marzo"/>
    <n v="5"/>
    <n v="1"/>
    <s v="CCE-16 Contratación Directa"/>
    <s v="1-100-F001_VA-Recursos distrito"/>
    <n v="3812000"/>
    <n v="19060000"/>
    <x v="5"/>
    <s v="O232020200883990_Otros servicios profesionales, técnicos y empresariales n.c.p."/>
    <s v="PM/0220/0107/45990230194"/>
    <s v="TPIEG - Igualdad y Equidad de Género."/>
    <s v="No"/>
    <s v="N/A"/>
  </r>
  <r>
    <s v="C62"/>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delantar jurídicamente el desarrollo de los procedimientos adelantados por el Proceso de Gestión Contractual del Instituto Distrital de la Participación y Acción Comunal."/>
    <s v="Febrero"/>
    <s v="Febrero"/>
    <n v="9"/>
    <n v="1"/>
    <s v="CCE-16 Contratación Directa"/>
    <s v="1-100-F001_VA-Recursos distrito"/>
    <n v="8000000"/>
    <n v="72000000"/>
    <x v="1"/>
    <s v="O232020200883990_Otros servicios profesionales, técnicos y empresariales n.c.p."/>
    <s v="PM/0220/0107/45990230194"/>
    <s v="TPIEG - Igualdad y Equidad de Género."/>
    <s v="No"/>
    <s v="N/A"/>
  </r>
  <r>
    <s v="C6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a la Dirección General para el acompañamiento de las actividades institucionales y la articulación con las diferentes áreas misionales del IDPAC y/o Entidades Distritales requeridas."/>
    <s v="Febrero"/>
    <s v="Febrero"/>
    <n v="10"/>
    <n v="1"/>
    <s v="CCE-16 Contratación Directa"/>
    <s v="1-100-F001_VA-Recursos distrito"/>
    <n v="5000000"/>
    <n v="50000000"/>
    <x v="2"/>
    <s v="O232020200883990_Otros servicios profesionales, técnicos y empresariales n.c.p."/>
    <s v="PM/0220/0107/45990230194"/>
    <s v="TPIEG - Igualdad y Equidad de Género."/>
    <s v="No"/>
    <s v="N/A"/>
  </r>
  <r>
    <s v="C64"/>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sesoría para elaborar, revisar y/o emitir recomendaciones de carácter administrativas requeridas por la Dirección General"/>
    <s v="Febrero"/>
    <s v="Febrero"/>
    <n v="6"/>
    <n v="1"/>
    <s v="CCE-16 Contratación Directa"/>
    <s v="1-100-F001_VA-Recursos distrito"/>
    <n v="10000000"/>
    <n v="60000000"/>
    <x v="2"/>
    <s v="O232020200883990_Otros servicios profesionales, técnicos y empresariales n.c.p."/>
    <s v="PM/0220/0107/45990230194"/>
    <s v="TPIEG - Igualdad y Equidad de Género."/>
    <s v="No"/>
    <s v="N/A"/>
  </r>
  <r>
    <s v="C65"/>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especializados para el seguimiento y análisis de cumplimiento de los planes de acción de las políticas públicas."/>
    <s v="Febrero"/>
    <s v="Febrero"/>
    <n v="6"/>
    <n v="1"/>
    <s v="CCE-16 Contratación Directa"/>
    <s v="1-100-F001_VA-Recursos distrito"/>
    <n v="8000000"/>
    <n v="48000000"/>
    <x v="7"/>
    <s v="O232020200883990_Otros servicios profesionales, técnicos y empresariales n.c.p."/>
    <s v="PM/0220/0107/45990230194"/>
    <s v="TPIEG - Igualdad y Equidad de Género."/>
    <s v="No"/>
    <s v="N/A"/>
  </r>
  <r>
    <s v="C66"/>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
    <s v="Febrero"/>
    <s v="Febrero"/>
    <n v="5"/>
    <n v="1"/>
    <s v="CCE-16 Contratación Directa"/>
    <s v="1-100-F001_VA-Recursos distrito"/>
    <n v="6000000"/>
    <n v="30000000"/>
    <x v="7"/>
    <s v="O232020200883990_Otros servicios profesionales, técnicos y empresariales n.c.p."/>
    <s v="PM/0220/0107/45990230194"/>
    <s v="TPIEG - Igualdad y Equidad de Género."/>
    <s v="No"/>
    <s v="N/A"/>
  </r>
  <r>
    <s v="C67"/>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la implementación del nuevo modelo de operación por procesos y las políticas de gestión y desempeño, brindando la asistencia técnica a todos los procesos bajo la normatividad vigente. "/>
    <s v="Febrero"/>
    <s v="Febrero"/>
    <n v="6"/>
    <n v="1"/>
    <s v="CCE-16 Contratación Directa"/>
    <s v="1-100-F001_VA-Recursos distrito"/>
    <n v="10000000"/>
    <n v="60000000"/>
    <x v="7"/>
    <s v="O232020200883990_Otros servicios profesionales, técnicos y empresariales n.c.p."/>
    <s v="PM/0220/0107/45990230194"/>
    <s v="TPIEG - Igualdad y Equidad de Género."/>
    <s v="No"/>
    <s v="N/A"/>
  </r>
  <r>
    <s v="C68"/>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orientar, hacer seguimiento al funcionamiento de la herramienta SIGPARTICIPO, y atender los requerimientos de los procesos y/o depedencias en la captura, reporte y calidad de la información que produce la entidad, así como el cargue correcto de planes, programas y proyectos en el aplicativo."/>
    <s v="Febrero"/>
    <s v="Febrero"/>
    <n v="5"/>
    <n v="1"/>
    <s v="CCE-16 Contratación Directa"/>
    <s v="1-100-F001_VA-Recursos distrito"/>
    <n v="3800000"/>
    <n v="19000000"/>
    <x v="7"/>
    <s v="O232020200883990_Otros servicios profesionales, técnicos y empresariales n.c.p."/>
    <s v="PM/0220/0107/45990230194"/>
    <s v="TPIEG - Igualdad y Equidad de Género."/>
    <s v="No"/>
    <s v="N/A"/>
  </r>
  <r>
    <s v="C6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realizar el estudio de cargas de personal de la entidad"/>
    <s v="Marzo"/>
    <s v="Marzo"/>
    <n v="4"/>
    <n v="1"/>
    <s v="CCE-16 Contratación Directa"/>
    <s v="1-100-F001_VA-Recursos distrito"/>
    <n v="7000000"/>
    <n v="28000000"/>
    <x v="6"/>
    <s v="O232020200883990_Otros servicios profesionales, técnicos y empresariales n.c.p."/>
    <s v="PM/0220/0107/45990230194"/>
    <s v="TPIEG - Igualdad y Equidad de Género."/>
    <s v="No"/>
    <s v="N/A"/>
  </r>
  <r>
    <s v="C7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
    <s v="Marzo"/>
    <s v="Marzo"/>
    <n v="2"/>
    <n v="1"/>
    <s v="CCE-16 Contratación Directa"/>
    <s v="1-100-F001_VA-Recursos distrito"/>
    <s v="  - "/>
    <n v="0"/>
    <x v="7"/>
    <s v="O232020200883990_Otros servicios profesionales, técnicos y empresariales n.c.p."/>
    <s v="PM/0220/0107/45990230194"/>
    <s v="TPIEG - Igualdad y Equidad de Género."/>
    <s v="No"/>
    <s v="N/A"/>
  </r>
  <r>
    <s v="C7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realizar seguimiento e informes sobre el cumplimiento al plan estratégico institucional así como apoyar la ejecución presupestal y/o de gestión de los proyectos de inversión."/>
    <s v="Marzo"/>
    <s v="Marzo"/>
    <n v="7"/>
    <n v="1"/>
    <s v="CCE-16 Contratación Directa"/>
    <s v="1-100-F001_VA-Recursos distrito"/>
    <n v="7300000"/>
    <n v="51100000"/>
    <x v="7"/>
    <s v="O232020200883990_Otros servicios profesionales, técnicos y empresariales n.c.p."/>
    <s v="PM/0220/0107/45990230194"/>
    <s v="TPIEG - Igualdad y Equidad de Género."/>
    <s v="No"/>
    <s v="N/A"/>
  </r>
  <r>
    <s v="C72"/>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s v="Marzo"/>
    <s v="Marzo"/>
    <n v="5"/>
    <n v="1"/>
    <s v="CCE-16 Contratación Directa"/>
    <s v="1-100-F001_VA-Recursos distrito"/>
    <n v="4766308"/>
    <n v="23831540"/>
    <x v="8"/>
    <s v="O232020200883990_Otros servicios profesionales, técnicos y empresariales n.c.p."/>
    <s v="PM/0220/0107/45990230194"/>
    <s v="TPIEG - Igualdad y Equidad de Género."/>
    <s v="No"/>
    <s v="N/A"/>
  </r>
  <r>
    <s v="C7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s v="Febrero"/>
    <s v="Febrero"/>
    <n v="6"/>
    <n v="1"/>
    <s v="CCE-16 Contratación Directa"/>
    <s v="1-100-F001_VA-Recursos distrito"/>
    <s v=" -"/>
    <n v="0"/>
    <x v="8"/>
    <s v="O232020200883990_Otros servicios profesionales, técnicos y empresariales n.c.p."/>
    <s v="PM/0220/0107/45990230194"/>
    <s v="TPIEG - Igualdad y Equidad de Género."/>
    <s v="No"/>
    <s v="N/A"/>
  </r>
  <r>
    <s v="C74"/>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en la Oficina de Control Interno, para realizar actividades de evaluación, seguimiento y auditoria en temas estratégicos y misionales, acorde con los roles de la Oficina y el Plan Anual de Auditoria Interna de la vigencia 2025."/>
    <s v="Marzo"/>
    <s v="Marzo"/>
    <n v="6"/>
    <n v="1"/>
    <s v="CCE-16 Contratación Directa"/>
    <s v="1-100-F001_VA-Recursos distrito"/>
    <n v="5500000"/>
    <n v="33000000"/>
    <x v="8"/>
    <s v="O232020200883990_Otros servicios profesionales, técnicos y empresariales n.c.p."/>
    <s v="PM/0220/0107/45990230194"/>
    <s v="TPIEG - Igualdad y Equidad de Género."/>
    <s v="No"/>
    <s v="N/A"/>
  </r>
  <r>
    <s v="C75"/>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segurar, controlar, ejecutar y brindar soporte a las herramientas y desarrollos generados por el proceso de gestión de tecnologías de la información del Instituto Distrital de la Participación y Acción Comunal (IDPAC)."/>
    <s v="Abril"/>
    <s v="Abril"/>
    <n v="6"/>
    <n v="1"/>
    <s v="CCE-16 Contratación Directa"/>
    <s v="1-100-F001_VA-Recursos distrito"/>
    <n v="4000000"/>
    <n v="24000000"/>
    <x v="9"/>
    <s v="O232020200883990_Otros servicios profesionales, técnicos y empresariales n.c.p."/>
    <s v="PM/0220/0107/45990230194"/>
    <s v="TPIEG - Igualdad y Equidad de Género."/>
    <s v="No"/>
    <s v="N/A"/>
  </r>
  <r>
    <s v="C76"/>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
    <s v="Febrero"/>
    <s v="Febrero"/>
    <n v="6"/>
    <n v="1"/>
    <s v="CCE-16 Contratación Directa"/>
    <s v="1-100-F001_VA-Recursos distrito"/>
    <n v="4300000"/>
    <n v="25800000"/>
    <x v="9"/>
    <s v="O232020200883990_Otros servicios profesionales, técnicos y empresariales n.c.p."/>
    <s v="PM/0220/0107/45990230194"/>
    <s v="TPIEG - Igualdad y Equidad de Género."/>
    <s v="No"/>
    <s v="N/A"/>
  </r>
  <r>
    <s v="C77"/>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
    <s v="Abril"/>
    <s v="Abril"/>
    <n v="6"/>
    <n v="1"/>
    <s v="CCE-16 Contratación Directa"/>
    <s v="1-100-F001_VA-Recursos distrito"/>
    <n v="4700000"/>
    <n v="28200000"/>
    <x v="9"/>
    <s v="O232020200883990_Otros servicios profesionales, técnicos y empresariales n.c.p."/>
    <s v="PM/0220/0107/45990230194"/>
    <s v="TPIEG - Igualdad y Equidad de Género."/>
    <s v="No"/>
    <s v="N/A"/>
  </r>
  <r>
    <s v="C78"/>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la administración de servidores bajo la plataforma Windows Server y sus componentes en el proceso de Gestión de las Tecnologías de la información del Instituto Distrital de la Participación y Acción Comunal (IDPAC)"/>
    <s v="Febrero"/>
    <s v="Febrero"/>
    <n v="6"/>
    <n v="1"/>
    <s v="CCE-16 Contratación Directa"/>
    <s v="1-100-F001_VA-Recursos distrito"/>
    <n v="5000000"/>
    <n v="30000000"/>
    <x v="9"/>
    <s v="O232020200883990_Otros servicios profesionales, técnicos y empresariales n.c.p."/>
    <s v="PM/0220/0107/45990230194"/>
    <s v="TPIEG - Igualdad y Equidad de Género."/>
    <s v="No"/>
    <s v="N/A"/>
  </r>
  <r>
    <s v="C7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garantizar la administración de la infraestructura tecnológica en conectividad y sus componentes LAN Y WLAN de hardware y nivel físico en el Proceso de gestión de tecnologías de la información Instituto Distrital de la Participación y Acción Comunal (IDPAC)."/>
    <s v="Abril"/>
    <s v="Abril"/>
    <n v="6"/>
    <n v="1"/>
    <s v="CCE-16 Contratación Directa"/>
    <s v="1-100-F001_VA-Recursos distrito"/>
    <n v="5000000"/>
    <n v="30000000"/>
    <x v="9"/>
    <s v="O232020200883990_Otros servicios profesionales, técnicos y empresariales n.c.p."/>
    <s v="PM/0220/0107/45990230194"/>
    <s v="TPIEG - Igualdad y Equidad de Género."/>
    <s v="No"/>
    <s v="N/A"/>
  </r>
  <r>
    <s v="C8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compañar y desarrollar las actividades requeridas en el Proceso de Bienes, Servicios e Infraestructura del Instituto."/>
    <s v="Febrero"/>
    <s v="Febrero"/>
    <n v="6"/>
    <n v="1"/>
    <s v="CCE-16 Contratación Directa"/>
    <s v="1-100-F001_VA-Recursos distrito"/>
    <n v="4508000"/>
    <n v="27048000"/>
    <x v="10"/>
    <s v="O232020200883990_Otros servicios profesionales, técnicos y empresariales n.c.p."/>
    <s v="PM/0220/0107/45990230194"/>
    <s v="TPIEG - Igualdad y Equidad de Género."/>
    <s v="No"/>
    <s v="N/A"/>
  </r>
  <r>
    <s v="C8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poyar las actividades asociadas a los reportes del Plan de Austeridad y solicitudes de los Organismos de Control Internos y Externos que tiene a cargo el proceso de Bienes, Servicios e Infraestructura"/>
    <s v="Febrero"/>
    <s v="Febrero"/>
    <n v="6"/>
    <n v="1"/>
    <s v="CCE-16 Contratación Directa"/>
    <s v="1-100-F001_VA-Recursos distrito"/>
    <n v="5500000"/>
    <n v="33000000"/>
    <x v="10"/>
    <s v="O232020200883990_Otros servicios profesionales, técnicos y empresariales n.c.p."/>
    <s v="PM/0220/0107/45990230194"/>
    <s v="TPIEG - Igualdad y Equidad de Género."/>
    <s v="No"/>
    <s v="N/A"/>
  </r>
  <r>
    <s v="C82"/>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realizar las actividades desde el componente juridico en materia de contratación de la Secretaría General."/>
    <s v="Febrero"/>
    <s v="Febrero"/>
    <n v="6"/>
    <n v="1"/>
    <s v="CCE-16 Contratación Directa"/>
    <s v="1-100-F001_VA-Recursos distrito"/>
    <n v="8300000"/>
    <n v="49800000"/>
    <x v="10"/>
    <s v="O232020200883990_Otros servicios profesionales, técnicos y empresariales n.c.p."/>
    <s v="PM/0220/0107/45990230194"/>
    <s v="TPIEG - Igualdad y Equidad de Género."/>
    <s v="No"/>
    <s v="N/A"/>
  </r>
  <r>
    <s v="C8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compañar el desarrollo de las actividades de la Secretaría General en sus diferentes Procesos de Gestión. "/>
    <s v="Febrero"/>
    <s v="Febrero"/>
    <n v="7"/>
    <n v="1"/>
    <s v="CCE-16 Contratación Directa"/>
    <s v="1-100-F001_VA-Recursos distrito"/>
    <n v="4280000"/>
    <n v="29960000"/>
    <x v="5"/>
    <s v="O232020200883990_Otros servicios profesionales, técnicos y empresariales n.c.p."/>
    <s v="PM/0220/0107/45990230194"/>
    <s v="TPIEG - Igualdad y Equidad de Género."/>
    <s v="No"/>
    <s v="N/A"/>
  </r>
  <r>
    <s v="C84"/>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hacer seguimiento y control del cumplimiento de las metas asociadas a la Secretaría General del IDPAC"/>
    <s v="Febrero"/>
    <s v="Febrero"/>
    <n v="6"/>
    <n v="1"/>
    <s v="CCE-16 Contratación Directa"/>
    <s v="1-100-F001_VA-Recursos distrito"/>
    <n v="6000000"/>
    <n v="36000000"/>
    <x v="5"/>
    <s v="O232020200883990_Otros servicios profesionales, técnicos y empresariales n.c.p."/>
    <s v="PM/0220/0107/45990230194"/>
    <s v="TPIEG - Igualdad y Equidad de Género."/>
    <s v="No"/>
    <s v="N/A"/>
  </r>
  <r>
    <s v="C85"/>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realizar las actividades desde el componente juridico en materia de contratación de la Secretaría General."/>
    <s v="Febrero"/>
    <s v="Febrero"/>
    <n v="6"/>
    <n v="1"/>
    <s v="CCE-16 Contratación Directa"/>
    <s v="1-100-F001_VA-Recursos distrito"/>
    <n v="8000000"/>
    <n v="48000000"/>
    <x v="1"/>
    <s v="O232020200883990_Otros servicios profesionales, técnicos y empresariales n.c.p."/>
    <s v="PM/0220/0107/45990230194"/>
    <s v="TPIEG - Igualdad y Equidad de Género."/>
    <s v="No"/>
    <s v="N/A"/>
  </r>
  <r>
    <s v="C86"/>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poyo a la gestión para acompañar el cierre de los expedientes contractuales y demás actividades operativas y administrativas del proceso Gestión Contractual del Instituto. "/>
    <s v="Febrero"/>
    <s v="Febrero"/>
    <n v="5"/>
    <n v="1"/>
    <s v="CCE-16 Contratación Directa"/>
    <s v="1-100-F001_VA-Recursos distrito"/>
    <n v="2100000"/>
    <n v="10500000"/>
    <x v="1"/>
    <s v="O232020200668014 Servicios de gestión documental"/>
    <s v="PM/0220/0107/45990230194"/>
    <s v="TPIEG - Igualdad y Equidad de Género."/>
    <s v="No"/>
    <s v="N/A"/>
  </r>
  <r>
    <s v="C87"/>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poyo a la gestión para acompañar el cierre de los expedientes contractuales y demás actividades operativas y administrativas del proceso Gestión Contractual del Instituto. "/>
    <s v="Febrero"/>
    <s v="Febrero"/>
    <n v="5"/>
    <n v="1"/>
    <s v="CCE-16 Contratación Directa"/>
    <s v="1-100-F001_VA-Recursos distrito"/>
    <n v="2100000"/>
    <n v="10500000"/>
    <x v="1"/>
    <s v="O232020200668014 Servicios de gestión documental"/>
    <s v="PM/0220/0107/45990230194"/>
    <s v="TPIEG - Igualdad y Equidad de Género."/>
    <s v="No"/>
    <s v="N/A"/>
  </r>
  <r>
    <s v="C88"/>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poyo a la gestión para acompañar el cierre de los expedientes contractuales y demás actividades operativas y administrativas del proceso Gestión Contractual del Instituto. "/>
    <s v="Febrero"/>
    <s v="Febrero"/>
    <n v="5"/>
    <n v="1"/>
    <s v="CCE-16 Contratación Directa"/>
    <s v="1-100-F001_VA-Recursos distrito"/>
    <n v="2100000"/>
    <n v="10500000"/>
    <x v="1"/>
    <s v="O232020200668014 Servicios de gestión documental"/>
    <s v="PM/0220/0107/45990230194"/>
    <s v="TPIEG - Igualdad y Equidad de Género."/>
    <s v="No"/>
    <s v="N/A"/>
  </r>
  <r>
    <s v="C8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poyo a la gestión para acompañar las actividades operativas y administrativas concernientes al proceso de Servicio a la Ciudadanía del Instituto. "/>
    <s v="Febrero"/>
    <s v="Febrero"/>
    <n v="6"/>
    <n v="1"/>
    <s v="CCE-16 Contratación Directa"/>
    <s v="1-100-F001_VA-Recursos distrito"/>
    <n v="2100000"/>
    <n v="12600000"/>
    <x v="11"/>
    <s v="O232020200668014 Servicios de gestión documental"/>
    <s v="PM/0220/0107/45990230194"/>
    <s v="TPIEG - Igualdad y Equidad de Género."/>
    <s v="No"/>
    <s v="N/A"/>
  </r>
  <r>
    <s v="C9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compañar el desarrollo de los procedimientos propios de la Secretaría General del Instituto. "/>
    <s v="Febrero"/>
    <s v="Febrero"/>
    <n v="9"/>
    <n v="1"/>
    <s v="CCE-16 Contratación Directa"/>
    <s v="1-100-F001_VA-Recursos distrito"/>
    <n v="7000000"/>
    <n v="63000000"/>
    <x v="5"/>
    <s v="O232020200883990_Otros servicios profesionales, técnicos y empresariales n.c.p."/>
    <s v="PM/0220/0107/45990230194"/>
    <s v="TPIEG - Igualdad y Equidad de Género."/>
    <s v="No"/>
    <s v="N/A"/>
  </r>
  <r>
    <s v="C9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
    <s v="Febrero"/>
    <s v="Febrero"/>
    <n v="9"/>
    <n v="1"/>
    <s v="CCE-16 Contratación Directa"/>
    <s v="1-100-F001_VA-Recursos distrito"/>
    <n v="9000000"/>
    <n v="81000000"/>
    <x v="5"/>
    <s v="O232020200883990_Otros servicios profesionales, técnicos y empresariales n.c.p."/>
    <s v="PM/0220/0107/45990230194"/>
    <s v="TPIEG - Igualdad y Equidad de Género."/>
    <s v="No"/>
    <s v="N/A"/>
  </r>
  <r>
    <s v="C92"/>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compañar a la Secretaría General en los temas relacionados con la Gestión Financiera del Instituto."/>
    <s v="Febrero"/>
    <s v="Febrero"/>
    <n v="9"/>
    <n v="1"/>
    <s v="CCE-16 Contratación Directa"/>
    <s v="1-100-F001_VA-Recursos distrito"/>
    <n v="8000000"/>
    <n v="72000000"/>
    <x v="5"/>
    <s v="O232020200883990_Otros servicios profesionales, técnicos y empresariales n.c.p."/>
    <s v="PM/0220/0107/45990230194"/>
    <s v="TPIEG - Igualdad y Equidad de Género."/>
    <s v="No"/>
    <s v="N/A"/>
  </r>
  <r>
    <s v="C9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llevar a cabo el desarrollo de los procedimientos propios de la Secretaría General del Instituto y demás asuntos de competencia del área."/>
    <s v="Febrero"/>
    <s v="Febrero"/>
    <n v="6"/>
    <n v="1"/>
    <s v="CCE-16 Contratación Directa"/>
    <s v="1-100-F001_VA-Recursos distrito"/>
    <n v="6000000"/>
    <n v="36000000"/>
    <x v="5"/>
    <s v="O232020200883990_Otros servicios profesionales, técnicos y empresariales n.c.p."/>
    <s v="PM/0220/0107/45990230194"/>
    <s v="TPIEG - Igualdad y Equidad de Género."/>
    <s v="No"/>
    <s v="N/A"/>
  </r>
  <r>
    <s v="C94"/>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sesorar, realizar y apoyar el seguimiento y gestión de las actividades que adelanta el Instituto en lo concerniente a las tecnologías de la información."/>
    <s v="Febrero"/>
    <s v="Febrero"/>
    <n v="7"/>
    <n v="1"/>
    <s v="CCE-16 Contratación Directa"/>
    <s v="1-100-F001_VA-Recursos distrito"/>
    <n v="9000000"/>
    <n v="63000000"/>
    <x v="9"/>
    <s v="O232020200883990_Otros servicios profesionales, técnicos y empresariales n.c.p."/>
    <s v="PM/0220/0107/45990230194"/>
    <s v="TPIEG - Igualdad y Equidad de Género."/>
    <s v="No"/>
    <s v="N/A"/>
  </r>
  <r>
    <s v="C95"/>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poyo a la gestión para realizar, corregir y mantener el desarrollo del software, Frontend y Backend, en el proceso de Gestión de las Tecnologías de la Información del  Instituto Distrital de la Participación y Acción Comunal (IDPAC)."/>
    <s v="Febrero"/>
    <s v="Febrero"/>
    <n v="6"/>
    <n v="1"/>
    <s v="CCE-16 Contratación Directa"/>
    <s v="1-100-F001_VA-Recursos distrito"/>
    <n v="3600000"/>
    <n v="21600000"/>
    <x v="9"/>
    <s v="O232020200668014 Servicios de gestión documental"/>
    <s v="PM/0220/0107/45990230194"/>
    <s v="TPIEG - Igualdad y Equidad de Género."/>
    <s v="No"/>
    <s v="N/A"/>
  </r>
  <r>
    <s v="C96"/>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poyo a la gestión "/>
    <s v="Junio"/>
    <s v="Junio"/>
    <n v="6"/>
    <n v="1"/>
    <s v="CCE-16 Contratación Directa"/>
    <s v="1-100-F001_VA-Recursos distrito"/>
    <s v="  -  "/>
    <n v="61748636"/>
    <x v="5"/>
    <s v="O232020200668014 Servicios de gestión documental"/>
    <s v="PM/0220/0107/45990230194"/>
    <s v="TPIEG - Igualdad y Equidad de Género."/>
    <s v="No"/>
    <s v="N/A"/>
  </r>
  <r>
    <s v="C97"/>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poyo a la gestión para realizar el desarrollo de las funcionalidades adicionales del Sistema de Gestión Documental Orfeo, del Instituto Distrital de la Participación y Acción Comunal (IDPAC)&quot;."/>
    <s v="Febrero"/>
    <s v="Febrero"/>
    <n v="6"/>
    <n v="1"/>
    <s v="CCE-16 Contratación Directa"/>
    <s v="1-100-F001_VA-Recursos distrito"/>
    <n v="1787894"/>
    <n v="10727364"/>
    <x v="9"/>
    <s v="O232020200668014 Servicios de gestión documental"/>
    <s v="PM/0220/0107/45990230194"/>
    <s v="TPIEG - Igualdad y Equidad de Género."/>
    <s v="No"/>
    <s v="N/A"/>
  </r>
  <r>
    <s v="C98"/>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poyo a la gestión para acompañar los trámites administrativos y operativos del proceso de Gestión Contractual del Instituto."/>
    <s v="Febrero"/>
    <s v="Febrero"/>
    <n v="9"/>
    <n v="1"/>
    <s v="CCE-16 Contratación Directa"/>
    <s v="1-100-F001_VA-Recursos distrito"/>
    <n v="3800000"/>
    <n v="34200000"/>
    <x v="1"/>
    <s v="O232020200668014 Servicios de gestión documental"/>
    <s v="PM/0220/0107/45990230194"/>
    <s v="TPIEG - Igualdad y Equidad de Género."/>
    <s v="No"/>
    <s v="N/A"/>
  </r>
  <r>
    <s v="C9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ejecutar las actividades asociadas al Modelo Integrado de Gestión y Planeación, planes de acción, planes de mejoramiento, mapas de riesgos y otros asuntos de carácter administrativo de la Secretaría General del Instituto. "/>
    <s v="Febrero"/>
    <s v="Febrero"/>
    <n v="9"/>
    <n v="1"/>
    <s v="CCE-16 Contratación Directa"/>
    <s v="1-100-F001_VA-Recursos distrito"/>
    <n v="7500000"/>
    <n v="67500000"/>
    <x v="5"/>
    <s v="O232020200883990_Otros servicios profesionales, técnicos y empresariales n.c.p."/>
    <s v="PM/0220/0107/45990230194"/>
    <s v="TPIEG - Igualdad y Equidad de Género."/>
    <s v="No"/>
    <s v="N/A"/>
  </r>
  <r>
    <s v="C10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la articulación entre la Secretaría General y las respectivas áreas, en temas relacionados con la Gestión Financiera del Instituto. "/>
    <s v="Febrero"/>
    <s v="Febrero"/>
    <n v="6"/>
    <n v="1"/>
    <s v="CCE-16 Contratación Directa"/>
    <s v="1-100-F001_VA-Recursos distrito"/>
    <n v="9000000"/>
    <n v="54000000"/>
    <x v="5"/>
    <s v="O232020200883990_Otros servicios profesionales, técnicos y empresariales n.c.p."/>
    <s v="PM/0220/0107/45990230194"/>
    <s v="TPIEG - Igualdad y Equidad de Género."/>
    <s v="No"/>
    <s v="N/A"/>
  </r>
  <r>
    <s v="C10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Fortalecimiento Institucional"/>
    <s v="Junio"/>
    <s v="Junio"/>
    <n v="1"/>
    <n v="1"/>
    <s v="CCE-16 Contratación Directa"/>
    <s v="1-100-F001_VA-Recursos distrito"/>
    <n v="0"/>
    <n v="156726465"/>
    <x v="5"/>
    <s v="O232020200883990_Otros servicios profesionales, técnicos y empresariales n.c.p."/>
    <s v="PM/0220/0107/45990230194"/>
    <s v="TPIEG - Igualdad y Equidad de Género."/>
    <s v="No"/>
    <s v="N/A"/>
  </r>
  <r>
    <s v="C102"/>
    <s v="05_Bogotá confía en su gobierno"/>
    <s v="33_Fortalecimiento institucional para un gobierno confiable"/>
    <s v="O23011745992024019409007"/>
    <s v="O230117459920240194"/>
    <x v="1"/>
    <n v="2024110010194"/>
    <s v="Fortalecimiento de la gestión institucional del IDPAC en el marco de la ejecución del Plan de Desarrollo de Bogotá D.C"/>
    <s v="Meta 368 Implementar 1 estrategia para fortalecimiento de la gestión institucional y operativa"/>
    <x v="4"/>
    <s v="43210000_x000a_81110000_x000a_43223100_x000a_43200000_x000a_60101725"/>
    <s v="Adquisición, instalación y puesta en funcionamiento de sistemas de información, tecnología o infraestrutura tecnológica."/>
    <s v="Marzo"/>
    <s v="Marzo"/>
    <n v="2"/>
    <n v="1"/>
    <s v="CCE-99 Selección Abreviada - Acuerdo Marco"/>
    <s v="1-100-F001_VA-Recursos distrito"/>
    <s v="  -  "/>
    <n v="100000000"/>
    <x v="9"/>
    <s v="O23201010030302 Maquinaria de informática y sus partes, piezas y accesorios"/>
    <s v="PM/0220/0109/45990070194"/>
    <s v="TPIEG - Igualdad y Equidad de Género."/>
    <s v="No"/>
    <s v="N/A"/>
  </r>
  <r>
    <s v="C103"/>
    <s v="05_Bogotá confía en su gobierno"/>
    <s v="33_Fortalecimiento institucional para un gobierno confiable"/>
    <s v="O23011745992024019408011"/>
    <s v="O230117459920240194"/>
    <x v="1"/>
    <n v="2024110010194"/>
    <s v="Fortalecimiento de la gestión institucional del IDPAC en el marco de la ejecución del Plan de Desarrollo de Bogotá D.C"/>
    <s v="Meta 368 Implementar 1 estrategia para fortalecimiento de la gestión institucional y operativa"/>
    <x v="5"/>
    <n v="80111600"/>
    <s v="Ahorro - Fortalecimiento Institucional- Circular Externa SDH 000002 de fecha 10 de enero de 2025 &quot;Plan de Austeridad en el Gasto Distrital 2025-2027&quot;"/>
    <s v="Febrero"/>
    <s v="Febrero"/>
    <n v="1"/>
    <n v="1"/>
    <s v=" -"/>
    <s v="1-100-F001_VA-Recursos distrito"/>
    <s v="  -  "/>
    <n v="195000000"/>
    <x v="10"/>
    <s v="O2320202005040154129 Otros servicios especializados de la construcción"/>
    <s v="PM/0220/0108/45990110194"/>
    <s v="TPIEG - Igualdad y Equidad de Género."/>
    <s v="No"/>
    <s v="N/A"/>
  </r>
  <r>
    <s v="C104"/>
    <s v="05_Bogotá confía en su gobierno"/>
    <s v="33_Fortalecimiento institucional para un gobierno confiable"/>
    <s v="O23011745992024019408011"/>
    <s v="O230117459920240194"/>
    <x v="1"/>
    <n v="2024110010194"/>
    <s v="Fortalecimiento de la gestión institucional del IDPAC en el marco de la ejecución del Plan de Desarrollo de Bogotá D.C"/>
    <s v="Meta 368 Implementar 1 estrategia para fortalecimiento de la gestión institucional y operativa"/>
    <x v="5"/>
    <s v="72000000_x000a_ 72100000_x000a_ 72101500_x000a_ 72101507"/>
    <s v="Adecuación y Mejoramiento de la Infraestructura Física de la Sede Principal del IDPAC"/>
    <s v="Marzo"/>
    <s v="Abril"/>
    <n v="4"/>
    <n v="1"/>
    <s v="Proceso de Menor Cuantía"/>
    <s v="1-100-F001_VA-Recursos distrito"/>
    <s v="-"/>
    <n v="505000000"/>
    <x v="10"/>
    <s v="O2320202005040154129 Otros servicios especializados de la construcción"/>
    <s v="PM/0220/0108/45990110194"/>
    <s v="TPIEG - Igualdad y Equidad de Género."/>
    <s v="No"/>
    <s v="N/A"/>
  </r>
  <r>
    <s v="C10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la gestión administrativa y sistematización de la información de la escuela"/>
    <s v="Febrero"/>
    <s v="Febrero"/>
    <n v="6"/>
    <n v="1"/>
    <s v="CCE-16 Contratación Directa"/>
    <s v="1-100-F001_VA-Recursos distrito"/>
    <n v="7000000"/>
    <n v="420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10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desarrollar los procesos de formacion y herramientas de accesibilidad competencia de la Gerencia de la Escuela de Participación"/>
    <s v="Febrero"/>
    <s v="Febrero"/>
    <n v="5"/>
    <n v="1"/>
    <s v="CCE-16 Contratación Directa"/>
    <s v="1-100-F001_VA-Recursos distrito"/>
    <n v="5000000"/>
    <n v="25000000"/>
    <x v="12"/>
    <s v="O232020200992913 Servicios de educación para la formación y el trab"/>
    <s v="20/0220/0102/45020340212"/>
    <s v="TPCC- Cultura Ciudadana_x000a_TPIEG - Igualdad y Equidad de Género_x000a_TPGE - Grupos étnicos_x000a_TPJ – Juventud_x000a_TPPD - Población con Discapacidad "/>
    <s v="No"/>
    <s v="N/A"/>
  </r>
  <r>
    <s v="C10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
    <s v="Febrero"/>
    <s v="Febrero"/>
    <n v="6"/>
    <n v="1"/>
    <s v="CCE-16 Contratación Directa"/>
    <s v="1-100-F001_VA-Recursos distrito"/>
    <n v="5800000"/>
    <n v="348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10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gestionar, administrar y adecuar la plataforma de formación virtual de la Escuela de la Participación."/>
    <s v="Enero"/>
    <s v="Enero"/>
    <n v="6"/>
    <n v="1"/>
    <s v="CCE-16 Contratación Directa"/>
    <s v="1-100-F001_VA-Recursos distrito"/>
    <n v="4000000"/>
    <n v="240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10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diseñar, desarrollar y ejecutar los procesos de formación que adelanta la Gerencia de Escuela de Participación en la distintas modalidades."/>
    <s v="Marzo"/>
    <s v="Marzo"/>
    <n v="4"/>
    <n v="1"/>
    <s v="CCE-16 Contratación Directa"/>
    <s v="1-100-F001_VA-Recursos distrito"/>
    <n v="4000000"/>
    <n v="16000000"/>
    <x v="12"/>
    <s v="O232020200992913 Servicios de educación para la formación y el trab"/>
    <s v="20/0220/0102/45020340212"/>
    <s v="TPCC- Cultura Ciudadana_x000a_TPIEG - Igualdad y Equidad de Género_x000a_TPGE - Grupos étnicos_x000a_TPJ – Juventud_x000a_TPPD - Población con Discapacidad "/>
    <s v="No"/>
    <s v="N/A"/>
  </r>
  <r>
    <s v="C11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de apoyo a la gestión, para brindar asistencia técnica de la plataforma moodle y apoyo en el diseño de piezas gráficas y comunicativas para los procesos de formación que adelanta la Gerencia de Escuela de Participación."/>
    <s v="Febrero"/>
    <s v="Febrero"/>
    <n v="5"/>
    <n v="1"/>
    <s v="CCE-16 Contratación Directa"/>
    <s v="1-100-F001_VA-Recursos distrito"/>
    <n v="3800000"/>
    <n v="190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11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desarrollar y hacer seguimiento a la estrategia de alianzas y redes que adelanta la Gerencia de Escuela de Participación."/>
    <s v="Febrero"/>
    <s v="Febrero"/>
    <n v="7"/>
    <n v="1"/>
    <s v="CCE-16 Contratación Directa"/>
    <s v="1-100-F001_VA-Recursos distrito"/>
    <n v="5000000"/>
    <n v="35000000"/>
    <x v="12"/>
    <s v="O232020200883990_Otros servicios profesionales, técnicos y empresariales n.c.p."/>
    <s v="20/0220/0102/45020340212"/>
    <s v="TPCC- Cultura Ciudadana_x000a_TPIEG - Igualdad y Equidad de Género_x000a_TPGE - Grupos étnicos_x000a_TPJ – Juventud_x000a_TPPD - Población con Discapacidad "/>
    <s v="No"/>
    <s v="N/A"/>
  </r>
  <r>
    <s v="C11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ción de servicios profesionales, de manera temporal, para la creacion de los contenidos pedagogicos de los programas y proyectos que desarrolla la Gerencia de la Escuela de la Participación"/>
    <s v="Enero"/>
    <s v="Enero"/>
    <n v="8"/>
    <n v="1"/>
    <s v="CCE-16 Contratación Directa"/>
    <s v="1-100-F001_VA-Recursos distrito"/>
    <n v="9000000"/>
    <n v="720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11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la planificación, diseño e implementacion de las actividades y metodologias de formacion que adelanta la Gerencia de Escuela de Participación."/>
    <s v="Febrero"/>
    <s v="Febrero"/>
    <n v="5"/>
    <n v="1"/>
    <s v="CCE-16 Contratación Directa"/>
    <s v="1-100-F001_VA-Recursos distrito"/>
    <n v="9000000"/>
    <n v="450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11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la proyeccion e implementación de contenidos pedagógicos de la Escuela de Participación."/>
    <s v="Febrero"/>
    <s v="Febrero"/>
    <n v="5"/>
    <n v="1"/>
    <s v="CCE-16 Contratación Directa"/>
    <s v="1-100-F001_VA-Recursos distrito"/>
    <n v="6000000"/>
    <n v="30000000"/>
    <x v="12"/>
    <s v="O232020200992913 Servicios de educación para la formación y el trab"/>
    <s v="20/0220/0102/45020340212"/>
    <s v="TPCC- Cultura Ciudadana_x000a_TPIEG - Igualdad y Equidad de Género_x000a_TPGE - Grupos étnicos_x000a_TPJ – Juventud_x000a_TPPD - Población con Discapacidad "/>
    <s v="No"/>
    <s v="N/A"/>
  </r>
  <r>
    <s v="C11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desarrollar procesos de sistematización y reporte de las actividades que adelanta la Gerencia de Escuela de Participación."/>
    <s v="Marzo"/>
    <s v="Marzo"/>
    <n v="6"/>
    <n v="1"/>
    <s v="CCE-16 Contratación Directa"/>
    <s v="1-100-F001_VA-Recursos distrito"/>
    <n v="6000000"/>
    <n v="36000000"/>
    <x v="12"/>
    <s v="O232020200883990_Otros servicios profesionales, técnicos y empresariales n.c.p."/>
    <s v="20/0220/0102/45020340212"/>
    <s v="TPCC- Cultura Ciudadana_x000a_TPIEG - Igualdad y Equidad de Género"/>
    <s v="No"/>
    <s v="N/A"/>
  </r>
  <r>
    <s v="C11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la planificación, diseño e implementacion de las actividades y metodologias de formacion que adelanta la Gerencia de Escuela de Participación."/>
    <s v="Febrero"/>
    <s v="Febrero"/>
    <n v="8"/>
    <n v="1"/>
    <s v="CCE-16 Contratación Directa"/>
    <s v="1-100-F001_VA-Recursos distrito"/>
    <n v="6000000"/>
    <n v="48000000"/>
    <x v="12"/>
    <s v="O232020200992913 Servicios de educación para la formación y el trab"/>
    <s v="20/0220/0102/45020340212"/>
    <s v="TPCC- Cultura Ciudadana_x000a_TPIEG - Igualdad y Equidad de Género_x000a_TPGE - Grupos étnicos_x000a_TPJ – Juventud_x000a_TPPD - Población con Discapacidad "/>
    <s v="No"/>
    <s v="N/A"/>
  </r>
  <r>
    <s v="C12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el diseño e implementacion de las actividades y metodologias de formacion que adelanta la Gerencia de Escuela de Participación."/>
    <s v="Febrero"/>
    <s v="Febrero"/>
    <n v="5"/>
    <n v="1"/>
    <s v="CCE-16 Contratación Directa"/>
    <s v="1-100-F001_VA-Recursos distrito"/>
    <n v="5300000"/>
    <n v="265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12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apoyar a la Gerencia en el liderazgo y seguimiento de los procesos contractuales, administrativos y financieros competencia de la Gerencia de la Escuela de Participación.la de Participación."/>
    <s v="Enero"/>
    <s v="Enero"/>
    <n v="6"/>
    <n v="1"/>
    <s v="CCE-16 Contratación Directa"/>
    <s v="1-100-F001_VA-Recursos distrito"/>
    <n v="7300000"/>
    <n v="43800000"/>
    <x v="12"/>
    <s v="O232020200883990_Otros servicios profesionales, técnicos y empresariales n.c.p."/>
    <s v="20/0220/0102/45020340212"/>
    <s v="TPCC- Cultura Ciudadana_x000a_TPIEG - Igualdad y Equidad de Género_x000a_TPGE - Grupos étnicos_x000a_TPJ – Juventud_x000a_TPPD - Población con Discapacidad "/>
    <s v="No"/>
    <s v="N/A"/>
  </r>
  <r>
    <s v="C12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realizar el diseño audiovisual de los contenidos y publicaciones de la Gerencia de Escuela de Participación."/>
    <s v="Febrero"/>
    <s v="Febrero"/>
    <n v="5"/>
    <n v="1"/>
    <s v="CCE-16 Contratación Directa"/>
    <s v="1-100-F001_VA-Recursos distrito"/>
    <n v="5000000"/>
    <n v="25000000"/>
    <x v="12"/>
    <s v="O232020200992913 Servicios de educación para la formación y el trab"/>
    <s v="20/0220/0102/45020340212"/>
    <s v="TPCC- Cultura Ciudadana_x000a_TPIEG - Igualdad y Equidad de Género_x000a_TPGE - Grupos étnicos_x000a_TPJ – Juventud_x000a_TPPD - Población con Discapacidad "/>
    <s v="No"/>
    <s v="N/A"/>
  </r>
  <r>
    <s v="C12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de apoyo, de manera temporal y para realizar la sistematizacion de los resultados de la Escuela de la Participación."/>
    <s v="Enero"/>
    <s v="Enero"/>
    <n v="6"/>
    <n v="1"/>
    <s v="CCE-16 Contratación Directa"/>
    <s v="1-100-F001_VA-Recursos distrito"/>
    <n v="3600000"/>
    <n v="21600000"/>
    <x v="12"/>
    <s v="O232020200991119_Otros servicios de la administración pública n.c.p."/>
    <s v="20/0220/0102/45020340212"/>
    <s v="TPIEG - Igualdad y Equidad de Género."/>
    <s v="No"/>
    <s v="N/A"/>
  </r>
  <r>
    <s v="C12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de apoyo, de manera temporal y para el desarrollo de actividades presenciales de la Escuela de la Participación."/>
    <s v="Febrero"/>
    <s v="Febrero"/>
    <n v="6"/>
    <n v="1"/>
    <s v="CCE-16 Contratación Directa"/>
    <s v="1-100-F001_VA-Recursos distrito"/>
    <n v="3800000"/>
    <n v="22800000"/>
    <x v="12"/>
    <s v="O232020200991119_Otros servicios de la administración pública n.c.p."/>
    <s v="20/0220/0102/45020340212"/>
    <s v="TPIEG - Igualdad y Equidad de Género."/>
    <s v="No"/>
    <s v="N/A"/>
  </r>
  <r>
    <s v="C12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de forma temporal , para desarrollar actividades de monitoreo, gestión administrativa y análisis jurídico en los procesos contractuales, administrativos y presupuestales que son competencia de la Gerencia de la Escuela de Participación"/>
    <s v="Enero"/>
    <s v="Enero"/>
    <n v="6"/>
    <n v="1"/>
    <s v="CCE-16 Contratación Directa"/>
    <s v="1-100-F001_VA-Recursos distrito"/>
    <n v="9000000"/>
    <n v="540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12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el diseño y proyeccion de los contenidos pedagogicos de la Gerencia de Escuela de Participación"/>
    <s v="Marzo"/>
    <s v="Marzo"/>
    <n v="4"/>
    <n v="1"/>
    <s v="CCE-16 Contratación Directa"/>
    <s v="1-100-F001_VA-Recursos distrito"/>
    <n v="4000000"/>
    <n v="16000000"/>
    <x v="12"/>
    <s v="O232020200992913 Servicios de educación para la formación y el trab"/>
    <s v="20/0220/0102/45020340212"/>
    <s v="TPCC- Cultura Ciudadana_x000a_TPIEG - Igualdad y Equidad de Género"/>
    <s v="No"/>
    <s v="N/A"/>
  </r>
  <r>
    <s v="C12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de profesionales  para gestionar, desarrollar y realizar seguimiento a las alianzas de la Escuela de la Participación."/>
    <s v="Marzo"/>
    <s v="Marzo"/>
    <n v="8"/>
    <n v="1"/>
    <s v="CCE-16 Contratación Directa"/>
    <s v="1-100-F001_VA-Recursos distrito"/>
    <n v="7000000"/>
    <n v="56000000"/>
    <x v="12"/>
    <s v="O232020200883990_Otros servicios profesionales, técnicos y empresariales n.c.p."/>
    <s v="20/0220/0102/45020340212"/>
    <s v="TPCC- Cultura Ciudadana_x000a_TPIEG - Igualdad y Equidad de Género_x000a_TPGE - Grupos étnicos_x000a_TPJ – Juventud_x000a_TPPD - Población con Discapacidad "/>
    <s v="No"/>
    <s v="N/A"/>
  </r>
  <r>
    <s v="C12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gestionar y desarrollar estrategias mediante las cuales se puedan fortalecer las alianzas de la Escuela de la Participación."/>
    <s v="Enero"/>
    <s v="Enero"/>
    <n v="6"/>
    <n v="1"/>
    <s v="CCE-16 Contratación Directa"/>
    <s v="1-100-F001_VA-Recursos distrito"/>
    <n v="7000000"/>
    <n v="42000000"/>
    <x v="12"/>
    <s v="O232020200991119_Otros servicios de la administración pública n.c.p."/>
    <s v="20/0220/0102/45020340212"/>
    <s v="TPIEG - Igualdad y Equidad de Género."/>
    <s v="No"/>
    <s v="N/A"/>
  </r>
  <r>
    <s v="C13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y para realizar seguimiento a la planeación y ejecución financiera, presupuestal y contractual de la Gerencia de la Escuela de la Participación"/>
    <s v="Enero"/>
    <s v="Enero"/>
    <n v="6"/>
    <n v="1"/>
    <s v="CCE-16 Contratación Directa"/>
    <s v="1-100-F001_VA-Recursos distrito"/>
    <n v="5000000"/>
    <n v="300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13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implementar estrategias de comunicacion requeridas por la Gerencia de Escuela de Participación."/>
    <s v="Enero"/>
    <s v="Enero"/>
    <n v="5"/>
    <n v="1"/>
    <s v="CCE-16 Contratación Directa"/>
    <s v="1-100-F001_VA-Recursos distrito"/>
    <n v="7000000"/>
    <n v="35000000"/>
    <x v="12"/>
    <s v="O232020200991119_Otros servicios de la administración pública n.c.p."/>
    <s v="20/0220/0102/45020340212"/>
    <s v="TPIEG - Igualdad y Equidad de Género."/>
    <s v="No"/>
    <s v="N/A"/>
  </r>
  <r>
    <s v="C13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para diseñar e implementar actividades en las diferentes modalidades de formación que brinda la Gerencia de Escuela de la Participación."/>
    <s v="Febrero"/>
    <s v="Febrero"/>
    <n v="10"/>
    <n v="1"/>
    <s v="CCE-16 Contratación Directa"/>
    <s v="1-100-F001_VA-Recursos distrito"/>
    <n v="2316000"/>
    <n v="23160000"/>
    <x v="12"/>
    <s v="O232020200992913 Servicios de educación para la formación y el trab"/>
    <s v="20/0220/0102/45020340212"/>
    <s v="TPCC- Cultura Ciudadana_x000a_TPIEG - Igualdad y Equidad de Género_x000a_TPGE - Grupos étnicos_x000a_TPJ – Juventud_x000a_TPPD - Población con Discapacidad "/>
    <s v="No"/>
    <s v="N/A"/>
  </r>
  <r>
    <s v="C13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realizar el seguimiento, sistematización y reportes requeridos por la Escuela de la Participación."/>
    <s v="Febrero"/>
    <s v="Febrero"/>
    <n v="5"/>
    <n v="1"/>
    <s v="CCE-16 Contratación Directa"/>
    <s v="1-100-F001_VA-Recursos distrito"/>
    <n v="4000000"/>
    <n v="200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13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y para realizar seguimiento a los procesos contractuales, administrativos y financieros de la gerencia de la Escuela de la Participación."/>
    <s v="Febrero"/>
    <s v="Febrero"/>
    <n v="5"/>
    <n v="1"/>
    <s v="CCE-16 Contratación Directa"/>
    <s v="1-100-F001_VA-Recursos distrito"/>
    <n v="5000000"/>
    <n v="250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13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y para diseñar y desarrollar contenidos pedagogicos en las diferentes modalidades de formación de la Gerencia de la Escuela de la Participación."/>
    <s v="Febrero"/>
    <s v="Febrero"/>
    <n v="4"/>
    <n v="1"/>
    <s v="CCE-16 Contratación Directa"/>
    <s v="1-100-F001_VA-Recursos distrito"/>
    <n v="4500000"/>
    <n v="18000000"/>
    <x v="12"/>
    <s v="O232020200992913 Servicios de educación para la formación y el trab"/>
    <s v="20/0220/0102/45020340212"/>
    <s v="TPCC- Cultura Ciudadana_x000a_TPIEG - Igualdad y Equidad de Género_x000a_TPGE - Grupos étnicos_x000a_TPJ – Juventud_x000a_TPPD - Población con Discapacidad "/>
    <s v="No"/>
    <s v="N/A"/>
  </r>
  <r>
    <s v="C13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diseñar, promocionar y comunicar las piezas gráficas requeridas por la Gerencia de Escuela de Participación."/>
    <s v="Febrero"/>
    <s v="Febrero"/>
    <n v="9"/>
    <n v="1"/>
    <s v="CCE-16 Contratación Directa"/>
    <s v="1-100-F001_VA-Recursos distrito"/>
    <n v="6000000"/>
    <n v="54000000"/>
    <x v="12"/>
    <s v="O232020200883990_Otros servicios profesionales, técnicos y empresariales n.c.p."/>
    <s v="20/0220/0102/45020340212"/>
    <s v="TPIEG - Igualdad y Equidad de Género."/>
    <s v="No"/>
    <s v="N/A"/>
  </r>
  <r>
    <s v="C13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la implementación de estrategias de alianzas y redes de la Gerencia de Escuela de la Participación."/>
    <s v="Febrero"/>
    <s v="Febrero"/>
    <n v="5"/>
    <n v="1"/>
    <s v="CCE-16 Contratación Directa"/>
    <s v="1-100-F001_VA-Recursos distrito"/>
    <n v="7000000"/>
    <n v="35000000"/>
    <x v="12"/>
    <s v="O232020200991119_Otros servicios de la administración pública n.c.p."/>
    <s v="20/0220/0102/45020340212"/>
    <s v="TPCC- Cultura Ciudadana_x000a_TPIEG - Igualdad y Equidad de Género"/>
    <s v="No"/>
    <s v="N/A"/>
  </r>
  <r>
    <s v="C13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para fortalecer la implementación de actividades en las diferentes modalidades de formación que brinda la Gerencia de Escuela de la Participación."/>
    <s v="Febrero"/>
    <s v="Febrero"/>
    <n v="5"/>
    <n v="1"/>
    <s v="CCE-16 Contratación Directa"/>
    <s v="1-100-F001_VA-Recursos distrito"/>
    <n v="3600000"/>
    <n v="18000000"/>
    <x v="12"/>
    <s v="O232020200992913 Servicios de educación para la formación y el trab"/>
    <s v="20/0220/0102/45020340212"/>
    <s v="TPCC- Cultura Ciudadana_x000a_TPIEG - Igualdad y Equidad de Género_x000a_TPGE - Grupos étnicos_x000a_TPJ – Juventud_x000a_TPPD - Población con Discapacidad "/>
    <s v="No"/>
    <s v="N/A"/>
  </r>
  <r>
    <s v="C13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la implementación de actividades y modalidades de formación que brinda la Gerencia de Escuela de la Participación."/>
    <s v="Enero"/>
    <s v="Enero"/>
    <n v="6"/>
    <n v="1"/>
    <s v="CCE-16 Contratación Directa"/>
    <s v="1-100-F001_VA-Recursos distrito"/>
    <n v="9000000"/>
    <n v="540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14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la gestión, implementación y seguimiento de la estrategia de alianzas y redes de la Gerencia de Escuela de la Participación"/>
    <s v="Enero"/>
    <s v="Enero"/>
    <n v="5"/>
    <n v="1"/>
    <s v="CCE-16 Contratación Directa"/>
    <s v="1-100-F001_VA-Recursos distrito"/>
    <n v="7000000"/>
    <n v="350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14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llevar a cabo el seguimiento y control de los aspectos, contractuales, administrativos y financieros de la Gerencia de la Escuela"/>
    <s v="Febrero"/>
    <s v="Febrero"/>
    <n v="6"/>
    <n v="1"/>
    <s v="CCE-16 Contratación Directa"/>
    <s v="1-100-F001_VA-Recursos distrito"/>
    <n v="4500000"/>
    <n v="270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14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de manera temporal, para apoyar la implementación de actividades en las diferentes modalidades de formación que brinda la Gerencia de Escuela de la Participación"/>
    <s v="Febrero"/>
    <s v="Febrero"/>
    <n v="6"/>
    <n v="1"/>
    <s v="CCE-16 Contratación Directa"/>
    <s v="1-100-F001_VA-Recursos distrito"/>
    <n v="3600000"/>
    <n v="216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14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de forma temporal , para desarrollar actividades de monitoreo, gestión integral y análisis jurídico en los aspectos contractuales, administrativos y financieros competencia de la Gerencia de la Escuela de Participación"/>
    <s v="Enero"/>
    <s v="Enero"/>
    <n v="5"/>
    <n v="1"/>
    <s v="CCE-16 Contratación Directa"/>
    <s v="1-100-F001_VA-Recursos distrito"/>
    <n v="7000000"/>
    <n v="350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14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contribuir en el desarrollo e implementación de actividades formativas en todas sus modalidades, así como apoyar las acciones que adelanta el Observatorio de la participación ciudadana"/>
    <s v="Febrero"/>
    <s v="Febrero"/>
    <n v="8"/>
    <n v="1"/>
    <s v="CCE-16 Contratación Directa"/>
    <s v="1-100-F001_VA-Recursos distrito"/>
    <n v="7000000"/>
    <n v="56000000"/>
    <x v="12"/>
    <s v="O232020200992913 Servicios de educación para la formación y el trab"/>
    <s v="20/0220/0102/45020340212"/>
    <s v="TPIEG - Igualdad y Equidad de Género."/>
    <s v="No"/>
    <s v="N/A"/>
  </r>
  <r>
    <s v="C14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ejecutar tareas relacionadas con el seguimiento y la gestión operativa de los aspectos contractuales, administrativos y financieros de la Gerencia de la Escuela de Participación"/>
    <s v="Marzo"/>
    <s v="Marzo"/>
    <n v="5"/>
    <n v="1"/>
    <s v="CCE-16 Contratación Directa"/>
    <s v="1-100-F001_VA-Recursos distrito"/>
    <n v="2253000"/>
    <n v="11265000"/>
    <x v="12"/>
    <s v="O232020200883990_Otros servicios profesionales, técnicos y empresariales n.c.p."/>
    <s v="20/0220/0102/45020340212"/>
    <s v="TPCC- Cultura Ciudadana_x000a_TPIEG - Igualdad y Equidad de Género_x000a_TPGE - Grupos étnicos_x000a_TPJ – Juventud_x000a_TPPD - Población con Discapacidad "/>
    <s v="No"/>
    <s v="N/A"/>
  </r>
  <r>
    <s v="C14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de forma temporal , para gestionar y contribuir a la realización del seguimiento y control de los temas contractuales, administrativos y financieros que son competencia de la Gerencia de la Escuela de Participación"/>
    <s v="Enero"/>
    <s v="Enero"/>
    <n v="6"/>
    <n v="1"/>
    <s v="CCE-16 Contratación Directa"/>
    <s v="1-100-F001_VA-Recursos distrito"/>
    <n v="4500000"/>
    <n v="270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15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la creación y desarrollo de contenidos pedagógicos destinados a los procesos formativos de la Gerencia de la Escuela de Participación"/>
    <s v="Febrero"/>
    <s v="Febrero"/>
    <n v="5"/>
    <n v="1"/>
    <s v="CCE-16 Contratación Directa"/>
    <s v="1-100-F001_VA-Recursos distrito"/>
    <n v="7000000"/>
    <n v="35000000"/>
    <x v="12"/>
    <s v="O232020200992913 Servicios de educación para la formación y el trab"/>
    <s v="20/0220/0102/45020340212"/>
    <s v="TPCC- Cultura Ciudadana_x000a_TPIEG - Igualdad y Equidad de Género_x000a_TPGE - Grupos étnicos_x000a_TPJ – Juventud_x000a_TPPD - Población con Discapacidad "/>
    <s v="No"/>
    <s v="N/A"/>
  </r>
  <r>
    <s v="C15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para coadyuvar en la ejecución de tareas de los procesos relacionados con los aspectos contractuales, presupuestales y administrativos que adelanta la Gerencia de la Escuela de Participación"/>
    <s v="Febrero"/>
    <s v="Febrero"/>
    <n v="6"/>
    <n v="1"/>
    <s v="CCE-16 Contratación Directa"/>
    <s v="1-100-F001_VA-Recursos distrito"/>
    <n v="3600000"/>
    <n v="216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15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coadyudar en la implementación de las distintas modalidades de los procesos formativos de la Gerencia de la Escuela de la Participación"/>
    <s v="Enero"/>
    <s v="Enero"/>
    <n v="6"/>
    <n v="1"/>
    <s v="CCE-16 Contratación Directa"/>
    <s v="1-100-F001_VA-Recursos distrito"/>
    <n v="5860000"/>
    <n v="35160000"/>
    <x v="12"/>
    <s v="O232020200992913 Servicios de educación para la formación y el trab"/>
    <s v="20/0220/0102/45020340212"/>
    <s v="TPIEG - Igualdad y Equidad de Género."/>
    <s v="No"/>
    <s v="N/A"/>
  </r>
  <r>
    <s v="C15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de forma temporal , para colaborar en la implementación de tareas relacionadas con los procesos contractuales, presupuestarios y administrativos gestionados por la Gerencia de la Escuela de Participación"/>
    <s v="Enero"/>
    <s v="Enero"/>
    <n v="4"/>
    <n v="1"/>
    <s v="CCE-16 Contratación Directa"/>
    <s v="1-100-F001_VA-Recursos distrito"/>
    <n v="3250000"/>
    <n v="130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15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proyectar, gestionar y hacer seguimiento a los documentos y actividades propias de los procesos relacionados con los aspectos contractuales, presupuestales y administrativos que requiera la Gerencia de la Escuela de Participación"/>
    <s v="Febrero"/>
    <s v="Febrero"/>
    <n v="5"/>
    <n v="1"/>
    <s v="CCE-16 Contratación Directa"/>
    <s v="1-100-F001_VA-Recursos distrito"/>
    <n v="7000000"/>
    <n v="350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15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propiciar, concertar y desarrollar espacios y procesos de formación en las diferentes modalidades que brinda la Escuela de Participación"/>
    <s v="Marzo"/>
    <s v="Marzo"/>
    <n v="8.5"/>
    <n v="1"/>
    <s v="CCE-16 Contratación Directa"/>
    <s v="1-100-F001_VA-Recursos distrito"/>
    <n v="4000000"/>
    <n v="340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15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para colaborar en la gestión y elaboración de documentos, así como en el desarrollo de actividades propias de los procesos relacionados con los aspectos contractuales, presupuestales y administrativos de la Gerencia de la Escuela de Participación"/>
    <s v="Febrero"/>
    <s v="Febrero"/>
    <n v="5"/>
    <n v="1"/>
    <s v="CCE-16 Contratación Directa"/>
    <s v="1-100-F001_VA-Recursos distrito"/>
    <n v="3600000"/>
    <n v="180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15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para colaborar en la implementación de actividades y el desarrollo logístico de acciones en las diversas modalidades de formación ofrecidas por la Gerencia de la Escuela de Participación"/>
    <s v="Febrero"/>
    <s v="Febrero"/>
    <n v="5"/>
    <n v="1"/>
    <s v="CCE-16 Contratación Directa"/>
    <s v="1-100-F001_VA-Recursos distrito"/>
    <n v="2253000"/>
    <n v="11265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15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diseñar e implementar actividades y diversas modalidades de formación que desarrolla la Gerencia de la Escuela de la Participación"/>
    <s v="Febrero"/>
    <s v="Febrero"/>
    <n v="5"/>
    <n v="1"/>
    <s v="CCE-16 Contratación Directa"/>
    <s v="1-100-F001_VA-Recursos distrito"/>
    <n v="4000000"/>
    <n v="20000000"/>
    <x v="12"/>
    <s v="O232020200992913 Servicios de educación para la formación y el trab"/>
    <s v="20/0220/0102/45020340212"/>
    <s v="TPCC- Cultura Ciudadana_x000a_TPIEG - Igualdad y Equidad de Género_x000a_TPGE - Grupos étnicos_x000a_TPJ – Juventud_x000a_TPPD - Población con Discapacidad "/>
    <s v="No"/>
    <s v="N/A"/>
  </r>
  <r>
    <s v="C16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para para asistir en la ejecución de actividades operativas relacionadas con las diferentes modalidades de formación que se imparten en la Gerencia de la Escuela de Participación"/>
    <s v="Marzo"/>
    <s v="Marzo"/>
    <n v="7"/>
    <n v="1"/>
    <s v="CCE-16 Contratación Directa"/>
    <s v="1-100-F001_VA-Recursos distrito"/>
    <n v="2900000"/>
    <n v="20300000"/>
    <x v="12"/>
    <s v="O232020200992913 Servicios de educación para la formación y el trab"/>
    <s v="20/0220/0102/45020340212"/>
    <s v="TPCC- Cultura Ciudadana_x000a_TPIEG - Igualdad y Equidad de Género_x000a_TPGE - Grupos étnicos_x000a_TPJ – Juventud_x000a_TPPD - Población con Discapacidad "/>
    <s v="No"/>
    <s v="N/A"/>
  </r>
  <r>
    <s v="C16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para colaborar en la organización y desarrollo de las actividades propias de los procesos formativos que lleva a cabo la Gerencia de la Escuela de Participación"/>
    <s v="Febrero"/>
    <s v="Febrero"/>
    <n v="7"/>
    <n v="1"/>
    <s v="CCE-16 Contratación Directa"/>
    <s v="1-100-F001_VA-Recursos distrito"/>
    <n v="3500000"/>
    <n v="24500000"/>
    <x v="12"/>
    <s v="O232020200992913 Servicios de educación para la formación y el trab"/>
    <s v="20/0220/0102/45020340212"/>
    <s v="TPIEG - Igualdad y Equidad de Género."/>
    <s v="No"/>
    <s v="N/A"/>
  </r>
  <r>
    <s v="C16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de manera temporal , para asistir en la elaboración, gestión y control de los documentos y actividades vinculados a los procesos contractuales, financieros y administrativos de la Gerencia de la Escuela de Participación"/>
    <s v="Febrero"/>
    <s v="Febrero"/>
    <n v="8.5"/>
    <n v="1"/>
    <s v="CCE-16 Contratación Directa"/>
    <s v="1-100-F001_VA-Recursos distrito"/>
    <n v="5000000"/>
    <n v="425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16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para proveer acompañamiento y asistencia en los aspectos operativos de las actividades relacionadas con el desarrollo de los procesos formativos que adelanta la Gerencia de la Escuela de Participación"/>
    <s v="Febrero"/>
    <s v="Febrero"/>
    <n v="5"/>
    <n v="1"/>
    <s v="CCE-16 Contratación Directa"/>
    <s v="1-100-F001_VA-Recursos distrito"/>
    <n v="2512000"/>
    <n v="12560000"/>
    <x v="12"/>
    <s v="O232020200992913 Servicios de educación para la formación y el trab"/>
    <s v="20/0220/0102/45020340212"/>
    <s v="TPIEG - Igualdad y Equidad de Género."/>
    <s v="No"/>
    <s v="N/A"/>
  </r>
  <r>
    <s v="C16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para colaborar en desarrollo de las actividades operativas propias de los procesos formativos liderados por la Gerencia de la Escuela de Participación"/>
    <s v="Febrero"/>
    <s v="Febrero"/>
    <n v="5"/>
    <n v="1"/>
    <s v="CCE-16 Contratación Directa"/>
    <s v="1-100-F001_VA-Recursos distrito"/>
    <n v="2253000"/>
    <n v="11265000"/>
    <x v="12"/>
    <s v="O232020200992913 Servicios de educación para la formación y el trab"/>
    <s v="20/0220/0102/45020340212"/>
    <s v="TPIEG - Igualdad y Equidad de Género."/>
    <s v="No"/>
    <s v="N/A"/>
  </r>
  <r>
    <s v="C16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de forma temporal , para desarrollar, con enfoque en cultura democrática, ciudadana y de paz, los procesos de formación que adelanta la Gerencia de la Escuela de Participación en las diferentes modalidades"/>
    <s v="Febrero"/>
    <s v="Febrero"/>
    <n v="8.5"/>
    <n v="1"/>
    <s v="CCE-16 Contratación Directa"/>
    <s v="1-100-F001_VA-Recursos distrito"/>
    <n v="5000000"/>
    <n v="425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16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diseñar e implementar procesos de formación en sus diversas modalidades, integrando un enfoque de fortalecimiento en cultura democrática, ciudadana y de paz, promovidos por la Gerencia de la Escuela de Participación"/>
    <s v="Febrero"/>
    <s v="Febrero"/>
    <n v="8"/>
    <n v="1"/>
    <s v="CCE-16 Contratación Directa"/>
    <s v="1-100-F001_VA-Recursos distrito"/>
    <n v="8000000"/>
    <n v="64000000"/>
    <x v="12"/>
    <s v="O232020200992913 Servicios de educación para la formación y el trab"/>
    <n v="0"/>
    <s v="TPCC- Cultura Ciudadana_x000a_TPIEG - Igualdad y Equidad de Género"/>
    <s v="No"/>
    <s v="N/A"/>
  </r>
  <r>
    <s v="C16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de manera temporal , para realizar tareas operativas y brindar asistencia en las actividades requeridas para el desarrollo de los procesos de formación promovidos por la Gerencia de la Escuela de Participación en sus diversas modalidades"/>
    <s v="Febrero"/>
    <s v="Febrero"/>
    <n v="5"/>
    <n v="1"/>
    <s v="CCE-16 Contratación Directa"/>
    <s v="1-100-F001_VA-Recursos distrito"/>
    <n v="3600000"/>
    <n v="180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16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de manera temporal , para coadyuvar en la formación de 120.000 ciudadanos con enforque en cultura democrática, ciudadana y de paz, a traves de los procesos que adelanta la Gerencia de la Escuela de Participación en sus diversas modalidades"/>
    <s v="Enero"/>
    <s v="Enero"/>
    <n v="6"/>
    <n v="1"/>
    <s v="CCE-16 Contratación Directa"/>
    <s v="1-100-F001_VA-Recursos distrito"/>
    <n v="4760000"/>
    <n v="28560000"/>
    <x v="12"/>
    <s v="O232020200991119_Otros servicios de la administración pública n.c.p."/>
    <s v="20/0220/0102/45020340212"/>
    <s v="TPCC- Cultura Ciudadana_x000a_TPIEG - Igualdad y Equidad de Género"/>
    <s v="No"/>
    <s v="N/A"/>
  </r>
  <r>
    <s v="C17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implementar procesos formativos en diferentes modalidades, de acuerdo con las metas y misionalidad competencia de la Gerencia de la Escuela de Participación"/>
    <s v="Marzo"/>
    <s v="Marzo"/>
    <n v="5"/>
    <n v="1"/>
    <s v="CCE-16 Contratación Directa"/>
    <s v="1-100-F001_VA-Recursos distrito"/>
    <n v="5000000"/>
    <n v="25000000"/>
    <x v="12"/>
    <s v="O232020200992913 Servicios de educación para la formación y el trab"/>
    <s v="20/0220/0102/45020340212"/>
    <s v="TPCC- Cultura Ciudadana_x000a_TPIEG - Igualdad y Equidad de Género_x000a_TPGE - Grupos étnicos_x000a_TPJ – Juventud_x000a_TPPD - Población con Discapacidad "/>
    <s v="No"/>
    <s v="N/A"/>
  </r>
  <r>
    <s v="C17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para desarrollar procesos de formación en diversas modalidades, alineados con los objetivos y funciones de la Gerencia de la Escuela de Participación"/>
    <s v="Marzo"/>
    <s v="Marzo"/>
    <n v="5"/>
    <n v="1"/>
    <s v="CCE-16 Contratación Directa"/>
    <s v="1-100-F001_VA-Recursos distrito"/>
    <n v="3600000"/>
    <n v="18000000"/>
    <x v="12"/>
    <s v="O232020200992913 Servicios de educación para la formación y el trab"/>
    <s v="20/0220/0102/45020340212"/>
    <s v="TPCC- Cultura Ciudadana_x000a_TPIEG - Igualdad y Equidad de Género_x000a_TPGE - Grupos étnicos_x000a_TPJ – Juventud_x000a_TPPD - Población con Discapacidad "/>
    <s v="No"/>
    <s v="N/A"/>
  </r>
  <r>
    <s v="C17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de manera temporal , para colaborar en la preparación, seguimiento y organización de los documentos y tareas relacionadas con los procesos contractuales, financieros y administrativos de la Gerencia de la Escuela de Participación"/>
    <s v="Enero"/>
    <s v="Enero"/>
    <n v="10"/>
    <n v="1"/>
    <s v="CCE-16 Contratación Directa"/>
    <s v="1-100-F001_VA-Recursos distrito"/>
    <n v="9000000"/>
    <n v="900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17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adelantar procesos de formación, conforme a la misión, metas y objetivos institucionales de la Gerencia de la Escuela de Participación, en materia de cultura democrática, ciudadana y de paz"/>
    <s v="Enero"/>
    <s v="Enero"/>
    <n v="6"/>
    <n v="1"/>
    <s v="CCE-16 Contratación Directa"/>
    <s v="1-100-F001_VA-Recursos distrito"/>
    <n v="7000000"/>
    <n v="42000000"/>
    <x v="12"/>
    <s v="O232020200992913 Servicios de educación para la formación y el trab"/>
    <s v="20/0220/0102/45020340212"/>
    <s v="TPCC- Cultura Ciudadana_x000a_TPIEG - Igualdad y Equidad de Género_x000a_TPGE - Grupos étnicos_x000a_TPJ – Juventud_x000a_TPPD - Población con Discapacidad "/>
    <s v="No"/>
    <s v="N/A"/>
  </r>
  <r>
    <s v="C17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contribuir al desarrollo de procesos formativos con enfoque en cultura democrática, ciudadana y de paz, mediante las diferentes modalidades implementadas por la Gerencia de la Escuela de Participación"/>
    <s v="Febrero"/>
    <s v="Febrero"/>
    <n v="6"/>
    <n v="1"/>
    <s v="CCE-16 Contratación Directa"/>
    <s v="1-100-F001_VA-Recursos distrito"/>
    <n v="9000000"/>
    <n v="54000000"/>
    <x v="12"/>
    <s v="O232020200992913 Servicios de educación para la formación y el trab"/>
    <s v="20/0220/0102/45020340212"/>
    <s v="TPCC- Cultura Ciudadana_x000a_TPIEG - Igualdad y Equidad de Género_x000a_TPGE - Grupos étnicos_x000a_TPJ – Juventud_x000a_TPPD - Población con Discapacidad "/>
    <s v="No"/>
    <s v="N/A"/>
  </r>
  <r>
    <s v="C17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de manera temporal , para contribuir al desarrollo de una estrategia de innovación en la participación ciudadana en el marco de la Escuela de la Participación"/>
    <s v="Febrero"/>
    <s v="Febrero"/>
    <n v="6"/>
    <n v="1"/>
    <s v="CCE-16 Contratación Directa"/>
    <s v="1-100-F001_VA-Recursos distrito"/>
    <n v="6195700"/>
    <n v="37170000"/>
    <x v="12"/>
    <s v="O232020200991119_Otros servicios de la administración pública n.c.p."/>
    <s v="20/0220/0102/45020340212"/>
    <s v="TPIEG - Igualdad y Equidad de Género."/>
    <s v="No"/>
    <s v="N/A"/>
  </r>
  <r>
    <s v="C17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Prestar los servicios logísticos y operativos necesarios, para la organización y ejecución de actividades y eventos institucionales realizados por el IDPAC."/>
    <s v="Enero"/>
    <s v="Enero"/>
    <n v="1"/>
    <n v="1"/>
    <s v="CCE-06 Selección Abreviada Menor Cuantía"/>
    <s v="1-100-F001_VA-Recursos distrito"/>
    <n v="181817133"/>
    <n v="96067133"/>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17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Bolsa acciones afirmativas"/>
    <s v="Enero"/>
    <s v="Enero"/>
    <n v="1"/>
    <n v="1"/>
    <s v="CCE-06 Selección Abreviada Menor Cuantía"/>
    <s v="1-100-F001_VA-Recursos distrito"/>
    <n v="180000000"/>
    <n v="95000000"/>
    <x v="12"/>
    <s v="O232020200991119_Otros servicios de la administración pública n.c.p."/>
    <s v="20/0220/0102/45020340212"/>
    <s v="TPCC- Cultura Ciudadana_x000a_TPIEG - Igualdad y Equidad de Género"/>
    <s v="No"/>
    <s v="N/A"/>
  </r>
  <r>
    <s v="C18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servicios profesionales para realizar acciones de comunicación y/o divulgación de las iniciativas de la Escuela de Participación y el Observatorio"/>
    <s v="Marzo"/>
    <s v="Marzo"/>
    <n v="6"/>
    <n v="1"/>
    <s v="CCE-16 Contratación Directa"/>
    <s v="1-100-F001_VA-Recursos distrito"/>
    <n v="5000000"/>
    <n v="30000000"/>
    <x v="12"/>
    <s v="O232020200883990_Otros servicios profesionales, técnicos y empresariales n.c.p."/>
    <s v="20/0220/0102/45020340212"/>
    <s v="TPCC- Cultura Ciudadana_x000a_TPIEG - Igualdad y Equidad de Género"/>
    <s v="No"/>
    <s v="N/A"/>
  </r>
  <r>
    <s v="C18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servicios profesionales para apoyar en el equipo técnico y administrativo del Observatorio de la participación ciudadana"/>
    <s v="Febrero"/>
    <s v="Febrero"/>
    <n v="5"/>
    <n v="1"/>
    <s v="CCE-16 Contratación Directa"/>
    <s v="1-100-F001_VA-Recursos distrito"/>
    <n v="8000000"/>
    <n v="40000000"/>
    <x v="12"/>
    <s v="O232020200991119_Otros servicios de la administración pública n.c.p."/>
    <s v="20/0220/0102/45020340212"/>
    <s v="TPCC- Cultura Ciudadana_x000a_TPIEG - Igualdad y Equidad de Género"/>
    <s v="No"/>
    <s v="N/A"/>
  </r>
  <r>
    <s v="C18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servicios profesionales para la creación de contenidos relacionados con las tendencias de participación desarroladas por el Observatorio de Participación Ciudadana"/>
    <s v="Marzo"/>
    <s v="Marzo"/>
    <n v="4"/>
    <n v="1"/>
    <s v="CCE-16 Contratación Directa"/>
    <s v="1-100-F001_VA-Recursos distrito"/>
    <n v="6400000"/>
    <n v="25600000"/>
    <x v="12"/>
    <s v="O232020200883990_Otros servicios profesionales, técnicos y empresariales n.c.p."/>
    <s v="20/0220/0102/45020340212"/>
    <s v="TPCC- Cultura Ciudadana_x000a_TPIEG - Igualdad y Equidad de Género"/>
    <s v="No"/>
    <s v="N/A"/>
  </r>
  <r>
    <s v="C18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servicios profesionales de manera temporal, para el desarrollo de la línea de seguimiento de agendas y repertorios de acción colectiva del Observatorio de Participación Ciudadana"/>
    <s v="Enero"/>
    <s v="Enero"/>
    <n v="5"/>
    <n v="1"/>
    <s v="CCE-16 Contratación Directa"/>
    <s v="1-100-F001_VA-Recursos distrito"/>
    <n v="6400000"/>
    <n v="320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18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servicios profesionales para desarrollar labores administrativas del Observatorio y la Gerencia Escuela de Participación"/>
    <s v="Marzo"/>
    <s v="Marzo"/>
    <n v="5"/>
    <n v="1"/>
    <s v="CCE-16 Contratación Directa"/>
    <s v="1-100-F001_VA-Recursos distrito"/>
    <n v="4000000"/>
    <n v="20000000"/>
    <x v="12"/>
    <s v="O232020200883990_Otros servicios profesionales, técnicos y empresariales n.c.p."/>
    <s v="20/0220/0102/45020340212"/>
    <s v="TPCC- Cultura Ciudadana_x000a_TPIEG - Igualdad y Equidad de Género"/>
    <s v="No"/>
    <s v="N/A"/>
  </r>
  <r>
    <s v="C18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servicios profesionales para la producción, analísis y visualización de datos y contenidos del Observatorio de Participación Ciudadana"/>
    <s v="Febrero"/>
    <s v="Febrero"/>
    <n v="5"/>
    <n v="1"/>
    <s v="CCE-16 Contratación Directa"/>
    <s v="1-100-F001_VA-Recursos distrito"/>
    <n v="6400000"/>
    <n v="32000000"/>
    <x v="12"/>
    <s v="O232020200991119_Otros servicios de la administración pública n.c.p."/>
    <s v="20/0220/0102/45020340212"/>
    <s v="TPCC- Cultura Ciudadana_x000a_TPIEG - Igualdad y Equidad de Género"/>
    <s v="No"/>
    <s v="N/A"/>
  </r>
  <r>
    <s v="C18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servicios profesionales para la creación de contenidos relacionados con las dinámicas de participación desaroladas por el Observatorio de Participación Ciudadana"/>
    <s v="Febrero"/>
    <s v="Febrero"/>
    <n v="5"/>
    <n v="1"/>
    <s v="CCE-16 Contratación Directa"/>
    <s v="1-100-F001_VA-Recursos distrito"/>
    <n v="8000000"/>
    <n v="40000000"/>
    <x v="12"/>
    <s v="O232020200991119_Otros servicios de la administración pública n.c.p."/>
    <s v="20/0220/0102/45020340212"/>
    <s v="TPCC- Cultura Ciudadana_x000a_TPIEG - Igualdad y Equidad de Género"/>
    <s v="No"/>
    <s v="N/A"/>
  </r>
  <r>
    <s v="C18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servicios de apoyo a la gestión de manera temporal , para llevar a cabo la sistematización de la información de la Gerencia escuela y el Observatorio"/>
    <s v="Enero"/>
    <s v="Enero"/>
    <n v="6"/>
    <n v="1"/>
    <s v="CCE-16 Contratación Directa"/>
    <s v="1-100-F001_VA-Recursos distrito"/>
    <n v="3600000"/>
    <n v="216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19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servicios profesionales de manera temporal , para adelantar la sistematización de la información de la Gerencia escuela y el Observatorio"/>
    <s v="Enero"/>
    <s v="Enero"/>
    <n v="6"/>
    <n v="1"/>
    <s v="CCE-16 Contratación Directa"/>
    <s v="1-100-F001_VA-Recursos distrito"/>
    <n v="6000000"/>
    <n v="360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19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los servicios profesionales para desarrollar actividades presenciales de territorialización de los servicios del Observatorio y de la Gerencia de Escuela"/>
    <s v="Marzo"/>
    <s v="Marzo"/>
    <n v="6"/>
    <n v="1"/>
    <s v="CCE-16 Contratación Directa"/>
    <s v="1-100-F001_VA-Recursos distrito"/>
    <n v="6000000"/>
    <n v="36000000"/>
    <x v="12"/>
    <s v="O232020200883990_Otros servicios profesionales, técnicos y empresariales n.c.p."/>
    <s v="20/0220/0102/45020340212"/>
    <s v="TPCC- Cultura Ciudadana_x000a_TPIEG - Igualdad y Equidad de Género"/>
    <s v="No"/>
    <s v="N/A"/>
  </r>
  <r>
    <s v="C19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los servicios profesionales para realizar el seguimiento, sistematización y reporte de las actividades y tareas adelantadas por el Observatorio de Participación Ciudadana."/>
    <s v="Marzo"/>
    <s v="Marzo"/>
    <n v="4"/>
    <n v="1"/>
    <s v="CCE-16 Contratación Directa"/>
    <s v="1-100-F001_VA-Recursos distrito"/>
    <n v="4500000"/>
    <n v="180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19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servicios profesionales, de manera temporal , para adelantar gestion juridica contractual y administrativa del Observatorio y la Gerencia de la Escuela de Participación"/>
    <s v="Febrero"/>
    <s v="Febrero"/>
    <n v="5"/>
    <n v="1"/>
    <s v="CCE-16 Contratación Directa"/>
    <s v="1-100-F001_VA-Recursos distrito"/>
    <n v="6500000"/>
    <n v="325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19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los servicios profesionales para desarrollar tareas administrativas y financieras del Observatorio y la Gerencia Escuela"/>
    <s v="Marzo"/>
    <s v="Marzo"/>
    <n v="5"/>
    <n v="1"/>
    <s v="CCE-16 Contratación Directa"/>
    <s v="1-100-F001_VA-Recursos distrito"/>
    <n v="4500000"/>
    <n v="22500000"/>
    <x v="12"/>
    <s v="O232020200991119_Otros servicios de la administración pública n.c.p."/>
    <s v="20/0220/0102/45020340212"/>
    <s v="TPIEG - Igualdad y Equidad de Género."/>
    <s v="No"/>
    <s v="N/A"/>
  </r>
  <r>
    <s v="C19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los servicios profesionales para el desarrollo de actividades pedagógicas en torno al Observatorio y la Gerencia Escuela"/>
    <s v="Marzo"/>
    <s v="Marzo"/>
    <n v="9"/>
    <n v="1"/>
    <s v="CCE-16 Contratación Directa"/>
    <s v="1-100-F001_VA-Recursos distrito"/>
    <n v="8000000"/>
    <n v="72000000"/>
    <x v="12"/>
    <s v="O232020200991119_Otros servicios de la administración pública n.c.p."/>
    <s v="20/0220/0102/45020340212"/>
    <s v="TPCC- Cultura Ciudadana_x000a_TPIEG - Igualdad y Equidad de Género"/>
    <s v="No"/>
    <s v="N/A"/>
  </r>
  <r>
    <s v="C19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los servicios profesionales para gestionar desde el componente jurídico actividades contractuales y administrativas del Observatorio y la Gerencia Escuela"/>
    <s v="Febrero"/>
    <s v="Febrero"/>
    <n v="6"/>
    <n v="1"/>
    <s v="CCE-16 Contratación Directa"/>
    <s v="1-100-F001_VA-Recursos distrito"/>
    <n v="7000000"/>
    <n v="420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19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los servicios profesionales para fortalecer en territorio la oferta de servicios del Observatorio y de la Gerencia Escuela"/>
    <s v="Febrero"/>
    <s v="Febrero"/>
    <n v="5"/>
    <n v="1"/>
    <s v="CCE-16 Contratación Directa"/>
    <s v="1-100-F001_VA-Recursos distrito"/>
    <n v="5000000"/>
    <n v="25000000"/>
    <x v="12"/>
    <s v="O232020200883990_Otros servicios profesionales, técnicos y empresariales n.c.p."/>
    <s v="20/0220/0102/45020340212"/>
    <s v="TPIEG - Igualdad y Equidad de Género."/>
    <s v="No"/>
    <s v="N/A"/>
  </r>
  <r>
    <s v="C19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los servicios profesionales de manera temporal, para la creación de estrategias de comunicación y posicionamiento de la Escuela y la entidad"/>
    <s v="Febrero"/>
    <s v="Febrero"/>
    <n v="5"/>
    <n v="1"/>
    <s v="CCE-16 Contratación Directa"/>
    <s v="1-100-F001_VA-Recursos distrito"/>
    <n v="9000000"/>
    <n v="45000000"/>
    <x v="12"/>
    <s v="O232020200991119_Otros servicios de la administración pública n.c.p."/>
    <s v="20/0220/0102/45020340212"/>
    <s v="TPIEG - Igualdad y Equidad de Género."/>
    <s v="No"/>
    <s v="N/A"/>
  </r>
  <r>
    <s v="C20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los servicios profesionales de manera temporal, para el desarrollo de estrategias de comunicación y posicionamiento de la Escuela y la entidad"/>
    <s v="Febrero"/>
    <s v="Febrero"/>
    <n v="5"/>
    <n v="1"/>
    <s v="CCE-16 Contratación Directa"/>
    <s v="1-100-F001_VA-Recursos distrito"/>
    <n v="9000000"/>
    <n v="45000000"/>
    <x v="12"/>
    <s v="O232020200991119_Otros servicios de la administración pública n.c.p."/>
    <s v="20/0220/0102/45020340212"/>
    <s v="TPIEG - Igualdad y Equidad de Género."/>
    <s v="No"/>
    <s v="N/A"/>
  </r>
  <r>
    <s v="C20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Otras necesidades de contratación del observatorio"/>
    <s v="Enero"/>
    <s v="Enero"/>
    <n v="1"/>
    <n v="1"/>
    <s v="CCE-16 Contratación Directa"/>
    <s v="1-100-F001_VA-Recursos distrito"/>
    <n v="57300000"/>
    <n v="57300000"/>
    <x v="12"/>
    <s v="O232020200991119_Otros servicios de la administración pública n.c.p."/>
    <s v="20/0220/0102/45020340212"/>
    <s v="TPCC- Cultura Ciudadana_x000a_TPIEG - Igualdad y Equidad de Género"/>
    <s v="No"/>
    <s v="N/A"/>
  </r>
  <r>
    <s v="C20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acompañar las labores administrativas y de seguimiento del presupuesto del proyecto de inversión de la SFOS."/>
    <s v="Febrero"/>
    <s v="Febrero"/>
    <n v="6"/>
    <n v="1"/>
    <s v="CCE-16 Contratación Directa"/>
    <s v="1-100-F001_VA-Recursos distrito"/>
    <n v="4766308"/>
    <n v="28597848"/>
    <x v="13"/>
    <s v="O232020200883990_Otros servicios profesionales, técnicos y empresariales n.c.p."/>
    <s v="20/0220/0106/45020220238"/>
    <s v="TPIEG - Igualdad y Equidad de Género_x000a_TPGE - Grupos étnicos_x000a_TPJ – Juventud_x000a_TPPD - Población con Discapacidad "/>
    <s v="No"/>
    <s v="N/A"/>
  </r>
  <r>
    <s v="C20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en el seguimiento de la información relacionada con las organizaciones sociales y medios comunitarios a través de la plataforma de la Participación y la plataforma VOTEC "/>
    <s v="Enero "/>
    <s v="Febrero"/>
    <n v="6"/>
    <n v="1"/>
    <s v="CCE-16 Contratación Directa"/>
    <s v="1-100-F001_VA-Recursos distrito"/>
    <n v="5860000"/>
    <n v="35160000"/>
    <x v="13"/>
    <s v="O232020200991119_Otros servicios de la administración pública n.c.p."/>
    <s v="20/0220/0106/45020220238"/>
    <s v="TPIEG - Igualdad y Equidad de Género_x000a_TPGE - Grupos étnicos_x000a_TPJ – Juventud_x000a_TPPD - Población con Discapacidad "/>
    <s v="No"/>
    <s v="N/A"/>
  </r>
  <r>
    <s v="C20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mantenimiento y soporte desde el componente TICS las funcionalidades y ajustes de la plataforma VOTEC y plataforma de la participación."/>
    <s v="Enero "/>
    <s v="Febrero"/>
    <n v="6"/>
    <n v="1"/>
    <s v="CCE-16 Contratación Directa"/>
    <s v="1-100-F001_VA-Recursos distrito"/>
    <n v="6200000"/>
    <n v="37200000"/>
    <x v="13"/>
    <s v="O232020200883990_Otros servicios profesionales, técnicos y empresariales n.c.p."/>
    <s v="20/0220/0106/45020220238"/>
    <s v="TPIEG - Igualdad y Equidad de Género_x000a_TPGE - Grupos étnicos_x000a_TPJ – Juventud_x000a_TPPD - Población con Discapacidad "/>
    <s v="No"/>
    <s v="N/A"/>
  </r>
  <r>
    <s v="C20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ción de servicios profesionales para el diseño web y/o desarrollo que sean requeridos para aplicarlos en la plataforma VOTEC y la plataforma de la participación."/>
    <s v="Enero "/>
    <s v="Febrero"/>
    <n v="6"/>
    <n v="1"/>
    <s v="CCE-16 Contratación Directa"/>
    <s v="1-100-F001_VA-Recursos distrito"/>
    <n v="4500000"/>
    <n v="27000000"/>
    <x v="13"/>
    <s v="O232020200883990_Otros servicios profesionales, técnicos y empresariales n.c.p."/>
    <s v="20/0220/0106/45020220238"/>
    <s v="TPIEG - Igualdad y Equidad de Género_x000a_TPGE - Grupos étnicos_x000a_TPJ – Juventud_x000a_TPPD - Población con Discapacidad "/>
    <s v="No"/>
    <s v="N/A"/>
  </r>
  <r>
    <s v="C20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dirigidas a las actividades  presupuestales y financieras del proyecto de inversión de la SFOS."/>
    <s v="Enero "/>
    <s v="Febrero"/>
    <n v="6"/>
    <n v="1"/>
    <s v="CCE-16 Contratación Directa"/>
    <s v="1-100-F001_VA-Recursos distrito"/>
    <n v="5454880"/>
    <n v="32729280"/>
    <x v="13"/>
    <s v="O232020200883990_Otros servicios profesionales, técnicos y empresariales n.c.p."/>
    <s v="20/0220/0106/45020220238"/>
    <s v="TPIEG - Igualdad y Equidad de Género_x000a_TPGE - Grupos étnicos_x000a_TPJ – Juventud_x000a_TPPD - Población con Discapacidad"/>
    <s v="No"/>
    <s v="N/A"/>
  </r>
  <r>
    <s v="C20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apoyar el proceso de planeación y gestión, planes de mejoramiento y reportes a las actividades propias de la Subdirección."/>
    <s v="Enero "/>
    <s v="Febrero"/>
    <n v="7"/>
    <n v="1"/>
    <s v="CCE-16 Contratación Directa"/>
    <s v="1-100-F001_VA-Recursos distrito"/>
    <n v="6500000"/>
    <n v="45500000"/>
    <x v="13"/>
    <s v="O232020200883990_Otros servicios profesionales, técnicos y empresariales n.c.p."/>
    <s v="20/0220/0106/45020220238"/>
    <s v="TPIEG - Igualdad y Equidad de Género_x000a_TPGE - Grupos étnicos_x000a_TPJ – Juventud_x000a_TPPD - Población con Discapacidad"/>
    <s v="No"/>
    <s v="N/A"/>
  </r>
  <r>
    <s v="C209"/>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14 Ejecutar el 100% de las acciones que garanticen el cumplimiento de los productos en las Políticas Públicas Distritales a cargo de IDPAC con enfoque de género poblacional y diferencial.."/>
    <x v="8"/>
    <n v="80111600"/>
    <s v="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
    <s v="Enero "/>
    <s v="Febrero"/>
    <n v="6"/>
    <n v="1"/>
    <s v="CCE-16 Contratación Directa"/>
    <s v="1-100-F001_VA-Recursos distrito"/>
    <n v="4000000"/>
    <n v="24000000"/>
    <x v="13"/>
    <s v="O232020200991119_Otros servicios de la administración pública n.c.p."/>
    <s v="20/0220/0101/45020290238"/>
    <s v="TPIEG - Igualdad y Equidad de Género_x000a_TPPD - Población con Discapacidad"/>
    <s v="No"/>
    <s v="N/A"/>
  </r>
  <r>
    <s v="C210"/>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 Prestar los servicios profesionales especializados para asesorar, articular, gestionar y realizar seguimiento a las acciones orientadas al fortalecimiento de las organizaciones de personas con discapacidad y personas cuidoras aplicando herramientas que con lleven a la identificación, caracterización, vinculación y participación de esta población."/>
    <s v="Enero "/>
    <s v="Febrero"/>
    <n v="6"/>
    <n v="1"/>
    <s v="CCE-16 Contratación Directa"/>
    <s v="1-100-F001_VA-Recursos distrito"/>
    <n v="7100000"/>
    <n v="42600000"/>
    <x v="13"/>
    <s v="O232020200991119_Otros servicios de la administración pública n.c.p."/>
    <s v="20/0220/0101/45020290238"/>
    <s v="TPIEG - Igualdad y Equidad de Género_x000a_TPPD - Población con Discapacidad"/>
    <s v="No"/>
    <s v="N/A"/>
  </r>
  <r>
    <s v="C211"/>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ción de servicios para el apoyo a la gestión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
    <s v="Enero "/>
    <s v="Febrero"/>
    <n v="6"/>
    <n v="1"/>
    <s v="CCE-16 Contratación Directa"/>
    <s v="1-100-F001_VA-Recursos distrito"/>
    <n v="3606000"/>
    <n v="21636000"/>
    <x v="13"/>
    <s v="O232020200991119_Otros servicios de la administración pública n.c.p."/>
    <s v="20/0220/0101/45020290238"/>
    <s v="TPIEG - Igualdad y Equidad de Género_x000a_TPPD - Población con Discapacidad"/>
    <s v="No"/>
    <s v="N/A"/>
  </r>
  <r>
    <s v="C212"/>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
    <s v="Enero"/>
    <s v="Febrero"/>
    <n v="6"/>
    <n v="1"/>
    <s v="CCE-16 Contratación Directa"/>
    <s v="1-100-F001_VA-Recursos distrito"/>
    <n v="4000000"/>
    <n v="24000000"/>
    <x v="13"/>
    <s v="O232020200991119_Otros servicios de la administración pública n.c.p."/>
    <s v="20/0220/0101/45020290238"/>
    <s v="TPIEG - Igualdad y Equidad de Género_x000a_TPPD - Población con Discapacidad"/>
    <s v="No"/>
    <s v="N/A"/>
  </r>
  <r>
    <s v="C213"/>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
    <s v="Enero"/>
    <s v="Febrero"/>
    <n v="6"/>
    <n v="1"/>
    <s v="CCE-16 Contratación Directa"/>
    <s v="1-100-F001_VA-Recursos distrito"/>
    <n v="4000000"/>
    <n v="24000000"/>
    <x v="13"/>
    <s v="O232020200991119_Otros servicios de la administración pública n.c.p."/>
    <s v="20/0220/0101/45020290238"/>
    <s v="TPIEG - Igualdad y Equidad de Género_x000a_TPPD - Población con Discapacidad"/>
    <s v="No"/>
    <s v="N/A"/>
  </r>
  <r>
    <s v="C214"/>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 el equipo de nuevas expresiones, aplicando herramientas que con lleven a la identificación, caracterización, vinculación y participación de esta población."/>
    <s v="Enero"/>
    <s v="Febrero"/>
    <n v="6"/>
    <n v="1"/>
    <s v="CCE-16 Contratación Directa"/>
    <s v="1-100-F001_VA-Recursos distrito"/>
    <n v="4178710"/>
    <n v="25072260"/>
    <x v="13"/>
    <s v="O232020200991119_Otros servicios de la administración pública n.c.p."/>
    <s v="20/0220/0101/45020290238"/>
    <s v="TPIEG - Igualdad y Equidad de Género"/>
    <s v="No"/>
    <s v="N/A"/>
  </r>
  <r>
    <s v="C215"/>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 el equipo de nuevas expresiones, aplicando herramientas que con lleven a la identificación, caracterización, vinculación y participación de esta población."/>
    <s v="Enero"/>
    <s v="Febrero"/>
    <n v="6"/>
    <n v="1"/>
    <s v="CCE-16 Contratación Directa"/>
    <s v="1-100-F001_VA-Recursos distrito"/>
    <n v="5500000"/>
    <n v="33000000"/>
    <x v="13"/>
    <s v="O232020200991119_Otros servicios de la administración pública n.c.p."/>
    <s v="20/0220/0101/45020290238"/>
    <s v="TPIEG - Igualdad y Equidad de Género"/>
    <s v="No"/>
    <s v="N/A"/>
  </r>
  <r>
    <s v="C21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
    <s v="Enero"/>
    <s v="Febrero"/>
    <n v="6"/>
    <n v="1"/>
    <s v="CCE-16 Contratación Directa"/>
    <s v="1-100-F001_VA-Recursos distrito"/>
    <n v="5500000"/>
    <n v="33000000"/>
    <x v="13"/>
    <s v="O232020200883990_Otros servicios profesionales, técnicos y empresariales n.c.p."/>
    <s v="20/0220/0106/45020220238"/>
    <s v="TPIEG - Igualdad y Equidad de Género_x000a_TPGE - Grupos étnicos_x000a_TPJ – Juventud_x000a_TPPD - Población con Discapacidad"/>
    <s v="No"/>
    <s v="N/A"/>
  </r>
  <r>
    <s v="C217"/>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poyo administrativo, logístico y operativo en las diferentes actividades desarrolladas por la subdirección de fortalecimiento. "/>
    <s v="Enero"/>
    <s v="Febrero"/>
    <n v="6"/>
    <n v="1"/>
    <s v="CCE-16 Contratación Directa"/>
    <s v="1-100-F001_VA-Recursos distrito"/>
    <n v="4200000"/>
    <n v="25200000"/>
    <x v="13"/>
    <s v="O232020200991119_Otros servicios de la administración pública n.c.p."/>
    <s v="20/0220/0101/45020290238"/>
    <s v="TPIEG - Igualdad y Equidad de Género_x000a_TPGE - Grupos étnicos_x000a_TPJ – Juventud_x000a_TPPD - Población con Discapacidad"/>
    <s v="No"/>
    <s v="N/A"/>
  </r>
  <r>
    <s v="C218"/>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la implementación de la política pública de medios comunitarios para la participación, identificación, caracterización, vinculación y acompañamiento de los procesos de fortalecimiento propios de esta politica"/>
    <s v="Marzo"/>
    <s v="Marzo"/>
    <n v="7"/>
    <n v="1"/>
    <s v="CCE-16 Contratación Directa"/>
    <s v="1-100-F001_VA-Recursos distrito"/>
    <n v="4500000"/>
    <n v="31500000"/>
    <x v="13"/>
    <s v="O232020200991119_Otros servicios de la administración pública n.c.p."/>
    <s v="20/0220/0101/45020290238"/>
    <s v="TPIEG - Igualdad y Equidad de Género"/>
    <s v="No"/>
    <s v="N/A"/>
  </r>
  <r>
    <s v="C219"/>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os medios comunitarios y alternativos, en la implementación del modelo de fortalecimiento en el marco de su política pública.."/>
    <s v="Abril"/>
    <s v="Abril"/>
    <n v="5"/>
    <n v="1"/>
    <s v="CCE-16 Contratación Directa"/>
    <s v="1-100-F001_VA-Recursos distrito"/>
    <n v="5200000"/>
    <n v="26000000"/>
    <x v="13"/>
    <s v="O232020200991119_Otros servicios de la administración pública n.c.p."/>
    <s v="20/0220/0106/45020220238"/>
    <s v="TPIEG - Igualdad y Equidad de Género"/>
    <s v="No"/>
    <s v="N/A"/>
  </r>
  <r>
    <s v="C220"/>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acompañamiento a las organizaciones sociales en el equipo de nuevas expresiones aplicando herramientas que con lleven a la identificación, caracterización, vinculación y participación de esta población."/>
    <s v="Marzo"/>
    <s v="Marzo"/>
    <n v="10"/>
    <n v="1"/>
    <s v="CCE-16 Contratación Directa"/>
    <s v="1-100-F001_VA-Recursos distrito"/>
    <n v="3156000"/>
    <n v="31560000"/>
    <x v="13"/>
    <s v="O232020200991119_Otros servicios de la administración pública n.c.p."/>
    <s v="20/0220/0101/45020290238"/>
    <s v="TPIEG - Igualdad y Equidad de Género"/>
    <s v="No"/>
    <s v="N/A"/>
  </r>
  <r>
    <s v="C22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articular las acciones de fortalecimiento en los procesos, actuaciones y verificaciones juridicas para garantizar el funcionamiento de la Subdirección de fortalecimiento de la Organización Social."/>
    <s v="Enero"/>
    <s v="Febrero"/>
    <n v="7"/>
    <n v="1"/>
    <s v="CCE-16 Contratación Directa"/>
    <s v="1-100-F001_VA-Recursos distrito"/>
    <n v="7000000"/>
    <n v="49000000"/>
    <x v="1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22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especializados para asesorar, articular, gestionar y hacer seguimiento a las acciones administrativas y de planeación de la subdirección, siendo enlace entre la SFOS, los equipos internos y externos que traten la mision de la entidad. "/>
    <s v="Enero"/>
    <s v="Febrero"/>
    <n v="7"/>
    <n v="1"/>
    <s v="CCE-16 Contratación Directa"/>
    <s v="1-100-F001_VA-Recursos distrito"/>
    <n v="7500000"/>
    <n v="52500000"/>
    <x v="1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22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articular, gestionar y realizar seguimiento a las acciones orientadas al fortalecimiento de las organizaciones sociales del equipo de Nuevas Expresiones aplicando herramientas que con lleven a la identificación, caracterización, vinculación y participación de esta población."/>
    <s v="Enero"/>
    <s v="Febrero"/>
    <n v="6"/>
    <n v="1"/>
    <s v="CCE-16 Contratación Directa"/>
    <s v="1-100-F001_VA-Recursos distrito"/>
    <n v="6500000"/>
    <n v="39000000"/>
    <x v="13"/>
    <s v="O232020200991119_Otros servicios de la administración pública n.c.p."/>
    <s v="20/0220/0106/45020220238"/>
    <s v="TPIEG - Igualdad y Equidad de Género_x000a_TPGE - Grupos étnicos_x000a_TPJ – Juventud_x000a_TPPD - Población con Discapacidad "/>
    <s v="No"/>
    <s v="N/A"/>
  </r>
  <r>
    <s v="C22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seguimiento a los asuntos transversales de los procesos misionales y administrativos de la Subdirección,"/>
    <s v="Enero"/>
    <s v="Febrero"/>
    <n v="7"/>
    <n v="1"/>
    <s v="CCE-16 Contratación Directa"/>
    <s v="1-100-F001_VA-Recursos distrito"/>
    <n v="4766308"/>
    <n v="33364156"/>
    <x v="13"/>
    <s v="O232020200883990_Otros servicios profesionales, técnicos y empresariales n.c.p."/>
    <s v="20/0220/0106/45020220238"/>
    <s v="TPIEG - Igualdad y Equidad de Género_x000a_TPGE - Grupos étnicos_x000a_TPJ – Juventud_x000a_TPPD - Población con Discapacidad "/>
    <s v="No"/>
    <s v="N/A"/>
  </r>
  <r>
    <s v="C22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el seguimiento y control de los productos de políticas públicas y del modelo de fortalecimiento institucional. "/>
    <s v="Enero"/>
    <s v="Febrero"/>
    <n v="6"/>
    <n v="1"/>
    <s v="CCE-16 Contratación Directa"/>
    <s v="1-100-F001_VA-Recursos distrito"/>
    <n v="5000000"/>
    <n v="30000000"/>
    <x v="13"/>
    <s v="O232020200883990_Otros servicios profesionales, técnicos y empresariales n.c.p."/>
    <s v="20/0220/0106/45020220238"/>
    <s v="TPIEG - Igualdad y Equidad de Género_x000a_TPGE - Grupos étnicos_x000a_TPJ – Juventud_x000a_TPPD - Población con Discapacidad "/>
    <s v="No"/>
    <s v="N/A"/>
  </r>
  <r>
    <s v="C22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gestionar los trámites jurídicos de la Subdirección de Fortalecimiento y sus gerencias."/>
    <s v="Enero"/>
    <s v="Febrero"/>
    <n v="6"/>
    <n v="1"/>
    <s v="CCE-16 Contratación Directa"/>
    <s v="1-100-F001_VA-Recursos distrito"/>
    <n v="5000000"/>
    <n v="30000000"/>
    <x v="13"/>
    <s v="O232020200883990_Otros servicios profesionales, técnicos y empresariales n.c.p."/>
    <s v="20/0220/0106/45020220238"/>
    <s v="TPIEG - Igualdad y Equidad de Género"/>
    <s v="No"/>
    <s v="N/A"/>
  </r>
  <r>
    <s v="C22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
    <s v="Febrero"/>
    <s v="Marzo"/>
    <n v="8"/>
    <n v="1"/>
    <s v="CCE-16 Contratación Directa"/>
    <s v="1-100-F001_VA-Recursos distrito"/>
    <n v="4766308"/>
    <n v="38130464"/>
    <x v="13"/>
    <s v="O232020200991119_Otros servicios de la administración pública n.c.p."/>
    <s v="20/0220/0106/45020220238"/>
    <s v="TPIEG - Igualdad y Equidad de Género"/>
    <s v="No"/>
    <s v="N/A"/>
  </r>
  <r>
    <s v="C22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gestionar y realizar seguimiento a las acciones orientadas al fortalecimiento de medios comunitarios y alternativos del distrito capital."/>
    <s v="Febrero"/>
    <s v="Febrero"/>
    <n v="5"/>
    <n v="1"/>
    <s v="CCE-16 Contratación Directa"/>
    <s v="1-100-F001_VA-Recursos distrito"/>
    <n v="7000000"/>
    <n v="35000000"/>
    <x v="13"/>
    <s v="O232020200991119_Otros servicios de la administración pública n.c.p."/>
    <s v="20/0220/0106/45020220238"/>
    <s v="TPIEG - Igualdad y Equidad de Género"/>
    <s v="No"/>
    <s v="N/A"/>
  </r>
  <r>
    <s v="C22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 el equipo de nuevas expreiones , asi como prestar apoyo juridico a la subdireccion de fortalecimiento de la organización social."/>
    <s v="Marzo"/>
    <s v="Marzo"/>
    <n v="5"/>
    <n v="1"/>
    <s v="CCE-16 Contratación Directa"/>
    <s v="1-100-F001_VA-Recursos distrito"/>
    <n v="6000000"/>
    <n v="30000000"/>
    <x v="13"/>
    <s v="O232020200991119_Otros servicios de la administración pública n.c.p."/>
    <s v="20/0220/0106/45020220238"/>
    <s v="TPIEG - Igualdad y Equidad de Género"/>
    <s v="No"/>
    <s v="N/A"/>
  </r>
  <r>
    <s v="C23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os medios comunitarios y alternativos, en la implementación del modelo de fortalecimiento.."/>
    <s v="Febrero"/>
    <s v="Febrero"/>
    <n v="10"/>
    <n v="1"/>
    <s v="CCE-16 Contratación Directa"/>
    <s v="1-100-F001_VA-Recursos distrito"/>
    <n v="5000000"/>
    <n v="50000000"/>
    <x v="13"/>
    <s v="O232020200991119_Otros servicios de la administración pública n.c.p."/>
    <s v="20/0220/0106/45020220238"/>
    <s v="TPIEG - Igualdad y Equidad de Género"/>
    <s v="No"/>
    <s v="N/A"/>
  </r>
  <r>
    <s v="C23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
    <s v="Enero"/>
    <s v="Febrero"/>
    <n v="6"/>
    <n v="1"/>
    <s v="CCE-16 Contratación Directa"/>
    <s v="1-100-F001_VA-Recursos distrito"/>
    <n v="4650000"/>
    <n v="27900000"/>
    <x v="13"/>
    <s v="O232020200991119_Otros servicios de la administración pública n.c.p."/>
    <s v="20/0220/0106/45020220238"/>
    <s v="TPIEG - Igualdad y Equidad de Género"/>
    <s v="No"/>
    <s v="N/A"/>
  </r>
  <r>
    <s v="C23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
    <s v="Enero"/>
    <s v="Febrero"/>
    <n v="6"/>
    <n v="1"/>
    <s v="CCE-16 Contratación Directa"/>
    <s v="1-100-F001_VA-Recursos distrito"/>
    <n v="4400000"/>
    <n v="26400000"/>
    <x v="13"/>
    <s v="O232020200991119_Otros servicios de la administración pública n.c.p."/>
    <s v="20/0220/0106/45020220238"/>
    <s v="TPIEG - Igualdad y Equidad de Género_x000a_TPGE - Grupos étnicos_x000a_TPJ – Juventud_x000a_TPPD - Población con Discapacidad "/>
    <s v="No"/>
    <s v="N/A"/>
  </r>
  <r>
    <s v="C23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
    <s v="Enero"/>
    <s v="Febrero"/>
    <n v="6"/>
    <n v="1"/>
    <s v="CCE-16 Contratación Directa"/>
    <s v="1-100-F001_VA-Recursos distrito"/>
    <n v="4400000"/>
    <n v="26400000"/>
    <x v="13"/>
    <s v="O232020200991119_Otros servicios de la administración pública n.c.p."/>
    <s v="20/0220/0106/45020220238"/>
    <s v="TPIEG - Igualdad y Equidad de Género_x000a_TPGE - Grupos étnicos_x000a_TPJ – Juventud_x000a_TPPD - Población con Discapacidad "/>
    <s v="No"/>
    <s v="N/A"/>
  </r>
  <r>
    <s v="C23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
    <s v="Enero"/>
    <s v="Febrero"/>
    <n v="6"/>
    <n v="1"/>
    <s v="CCE-16 Contratación Directa"/>
    <s v="1-100-F001_VA-Recursos distrito"/>
    <n v="4500000"/>
    <n v="27000000"/>
    <x v="13"/>
    <s v="O232020200991119_Otros servicios de la administración pública n.c.p."/>
    <s v="20/0220/0106/45020220238"/>
    <s v="TPIEG - Igualdad y Equidad de Género_x000a_TPGE - Grupos étnicos_x000a_TPJ – Juventud_x000a_TPPD - Población con Discapacidad "/>
    <s v="No"/>
    <s v="N/A"/>
  </r>
  <r>
    <s v="C23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
    <s v="Enero"/>
    <s v="Febrero"/>
    <n v="6"/>
    <n v="1"/>
    <s v="CCE-16 Contratación Directa"/>
    <s v="1-100-F001_VA-Recursos distrito"/>
    <n v="4400000"/>
    <n v="26400000"/>
    <x v="13"/>
    <s v="O232020200991119_Otros servicios de la administración pública n.c.p."/>
    <s v="20/0220/0106/45020220238"/>
    <s v="TPIEG - Igualdad y Equidad de Género_x000a_TPGE - Grupos étnicos_x000a_TPJ – Juventud_x000a_TPPD - Población con Discapacidad "/>
    <s v="No"/>
    <s v="N/A"/>
  </r>
  <r>
    <s v="C23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
    <s v="Enero"/>
    <s v="Febrero"/>
    <n v="6"/>
    <n v="1"/>
    <s v="CCE-16 Contratación Directa"/>
    <s v="1-100-F001_VA-Recursos distrito"/>
    <n v="4650000"/>
    <n v="27900000"/>
    <x v="13"/>
    <s v="O232020200991119_Otros servicios de la administración pública n.c.p."/>
    <s v="20/0220/0106/45020220238"/>
    <s v="TPIEG - Igualdad y Equidad de Género_x000a_TPGE - Grupos étnicos_x000a_TPJ – Juventud_x000a_TPPD - Población con Discapacidad "/>
    <s v="No"/>
    <s v="N/A"/>
  </r>
  <r>
    <s v="C23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
    <s v="Enero"/>
    <s v="Febrero"/>
    <n v="6"/>
    <n v="1"/>
    <s v="CCE-16 Contratación Directa"/>
    <s v="1-100-F001_VA-Recursos distrito"/>
    <n v="3606000"/>
    <n v="21636000"/>
    <x v="13"/>
    <s v="O232020200991119_Otros servicios de la administración pública n.c.p."/>
    <s v="20/0220/0106/45020220238"/>
    <s v="TPIEG - Igualdad y Equidad de Género"/>
    <s v="No"/>
    <s v="N/A"/>
  </r>
  <r>
    <s v="C23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
    <s v="Marzo"/>
    <s v="Marzo"/>
    <n v="7"/>
    <n v="1"/>
    <s v="CCE-16 Contratación Directa"/>
    <s v="1-100-F001_VA-Recursos distrito"/>
    <n v="4400000"/>
    <n v="30800000"/>
    <x v="13"/>
    <s v="O232020200991119_Otros servicios de la administración pública n.c.p."/>
    <s v="20/0220/0106/45020220238"/>
    <s v="TPIEG - Igualdad y Equidad de Género_x000a_TPGE - Grupos étnicos_x000a_TPJ – Juventud_x000a_TPPD - Población con Discapacidad "/>
    <s v="No"/>
    <s v="N/A"/>
  </r>
  <r>
    <s v="C23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
    <s v="Enero"/>
    <s v="Febrero"/>
    <n v="6"/>
    <n v="1"/>
    <s v="CCE-16 Contratación Directa"/>
    <s v="1-100-F001_VA-Recursos distrito"/>
    <n v="6000000"/>
    <n v="36000000"/>
    <x v="13"/>
    <s v="O232020200883990_Otros servicios profesionales, técnicos y empresariales n.c.p."/>
    <s v="20/0220/0106/45020220238"/>
    <s v="TPIEG - Igualdad y Equidad de Género._x000a_TPGE - Grupos étnicos _x000a_TPJ – Juventud_x000a_TPPD - Población con Discapacidad "/>
    <s v="No"/>
    <s v="N/A"/>
  </r>
  <r>
    <s v="C24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
    <s v="Febrero"/>
    <s v="Febrero"/>
    <n v="6"/>
    <n v="1"/>
    <s v="CCE-16 Contratación Directa"/>
    <s v="1-100-F001_VA-Recursos distrito"/>
    <n v="4400000"/>
    <n v="26400000"/>
    <x v="13"/>
    <s v="O232020200991119_Otros servicios de la administración pública n.c.p."/>
    <s v="20/0220/0106/45020220238"/>
    <s v="TPIEG - Igualdad y Equidad de Género_x000a_TPGE - Grupos étnicos_x000a_TPJ – Juventud_x000a_TPPD - Población con Discapacidad "/>
    <s v="No"/>
    <s v="N/A"/>
  </r>
  <r>
    <s v="C24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de asesoría, para realizar la revisión del componente jurídico de los documentos generados por la subdirección de fortalecimiento y sus gerenciasen el marco del cumplimiento de su misionalidad."/>
    <s v="Enero"/>
    <s v="Febrero"/>
    <n v="6"/>
    <n v="1"/>
    <s v="CCE-16 Contratación Directa"/>
    <s v="1-100-F001_VA-Recursos distrito"/>
    <n v="10000000"/>
    <n v="60000000"/>
    <x v="13"/>
    <s v="O232020200883990_Otros servicios profesionales, técnicos y empresariales n.c.p."/>
    <s v="20/0220/0106/45020220238"/>
    <s v="TPIEG - Igualdad y Equidad de Género"/>
    <s v="No"/>
    <s v="N/A"/>
  </r>
  <r>
    <s v="C24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de carácter transversal a la Subdirección de Fortalecimiento de la Organización Social, orientados al cumplimiento al modelo de fortalecimiento definido por la entidad, así como el acompañamiento, evaluación y seguimiento técnico en la presentación de proyectos y asistencia técnica a las organizaciones sociales y medios comunitarios, con énfasis en la estrategia establecida por la entidad. Lo anterior, en articulación con las líneas de fortalecimiento institucional, sostenibilidad organizativa y comunicaciones comunitarias."/>
    <s v="Mayo"/>
    <s v="Mayo"/>
    <n v="5"/>
    <n v="1"/>
    <s v="CCE-16 Contratación Directa"/>
    <s v="1-100-F001_VA-Recursos distrito"/>
    <n v="6000000"/>
    <n v="30000000"/>
    <x v="13"/>
    <s v="O232020200883990_Otros servicios profesionales, técnicos y empresariales n.c.p."/>
    <s v="20/0220/0106/45020220238"/>
    <s v="TPIEG - Igualdad y Equidad de Género_x000a_TPGE - Grupos étnicos_x000a_TPJ – Juventud_x000a_TPPD - Población con Discapacidad "/>
    <s v="No"/>
    <s v="N/A"/>
  </r>
  <r>
    <s v="C24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acompañamiento a los medios comunitarios y alternativos, en la implementación del modelo de fortalecimiento"/>
    <s v="Mayo"/>
    <s v="Mayo"/>
    <n v="4"/>
    <n v="1"/>
    <s v="CCE-16 Contratación Directa"/>
    <s v="1-100-F001_VA-Recursos distrito"/>
    <n v="3600000"/>
    <n v="14400000"/>
    <x v="13"/>
    <s v="O232020200991119_Otros servicios de la administración pública n.c.p."/>
    <s v="20/0220/0106/45020220238"/>
    <s v="TPPD - Población con Discapacidad "/>
    <s v="No"/>
    <s v="N/A"/>
  </r>
  <r>
    <s v="C24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realizar actividades administrativas relacionadas con el control de correspondencia y organización documental que sean requeridas por la SFOS."/>
    <n v="0"/>
    <n v="0"/>
    <n v="5"/>
    <n v="1"/>
    <s v="CCE-16 Contratación Directa"/>
    <s v="1-100-F001_VA-Recursos distrito"/>
    <n v="3000000"/>
    <n v="15000000"/>
    <x v="13"/>
    <s v="O232020200991119_Otros servicios de la administración pública n.c.p."/>
    <s v="20/0220/0106/45020220238"/>
    <s v="TPIEG - Igualdad y Equidad de Género_x000a_TPGE - Grupos étnicos_x000a_TPJ – Juventud_x000a_TPPD - Población con Discapacidad "/>
    <s v="No"/>
    <s v="N/A"/>
  </r>
  <r>
    <s v="C24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ción de servicios profesionales para apoyar la coordinación del equipo de nuevas expresiones desde las políticas públicas dirigidas a la participación de los diferentes grupos poblacionales de la ciudad."/>
    <s v="Enero"/>
    <s v="Febrero"/>
    <n v="6"/>
    <n v="1"/>
    <s v="CCE-16 Contratación Directa"/>
    <s v="1-100-F001_VA-Recursos distrito"/>
    <n v="5000000"/>
    <n v="30000000"/>
    <x v="13"/>
    <s v="O232020200991119_Otros servicios de la administración pública n.c.p."/>
    <s v="20/0220/0106/45020220238"/>
    <s v="TPIEG - Igualdad y Equidad de Género_x000a_TPGE - Grupos étnicos_x000a_TPJ – Juventud_x000a_TPPD - Población con Discapacidad "/>
    <s v="No"/>
    <s v="N/A"/>
  </r>
  <r>
    <s v="C24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s v="80141600_x000a_80141900_x000a_80111600_x000a_81141600_x000a_30111900_x000a_72103300_x000a_72102900"/>
    <s v="PRESTAR LOS SERVICIOS LOGÍSTICOS Y OPERATIVOS NECESARIOS, PARA LA_x000a_ORGANIZACIÓN Y EJECUCIÓN DE ACTIVIDADES Y EVENTOS INSTITUCIONALES_x000a_REALIZADOS POR EL IDPAC"/>
    <s v="Mayo"/>
    <s v="Mayo"/>
    <n v="9"/>
    <n v="1"/>
    <s v="CCE-02 Licitación Pública"/>
    <s v="1-100-F001_VA-Recursos distrito"/>
    <m/>
    <n v="250615000"/>
    <x v="13"/>
    <s v="O232020200991119_Otros servicios de la administración pública n.c.p."/>
    <s v="20/0220/0106/45020220238"/>
    <s v="TPIEG - Igualdad y Equidad de Género_x000a_TPGE - Grupos étnicos_x000a_TPJ – Juventud_x000a_TPPD - Población con Discapacidad "/>
    <s v="No"/>
    <s v="N/A"/>
  </r>
  <r>
    <s v="C24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Recursos destinados para el pago de pasivos exigibles a cargo de la Subdirección de Fortalecimietno"/>
    <s v="Marzo"/>
    <s v="Abril"/>
    <n v="1"/>
    <n v="1"/>
    <s v="CCE-16 Contratación Directa"/>
    <s v="1-100-F001_VA-Recursos distrito"/>
    <n v="0"/>
    <n v="37554373"/>
    <x v="13"/>
    <s v="O232020200991119_Otros servicios de la administración pública n.c.p."/>
    <s v="20/0220/0106/45020220238"/>
    <s v="TPIEG - Igualdad y Equidad de Género_x000a_TPGE - Grupos étnicos_x000a_TPJ – Juventud_x000a_TPPD - Población con Discapacidad "/>
    <s v="No"/>
    <s v="N/A"/>
  </r>
  <r>
    <s v="C24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s v="43201800_x000a_43211600_x000a_43211500_x000a_45111608_x000a_43211708 _x000a_43211706"/>
    <s v="Entregar incentivos a a las organizaciones sociales y medios comunitarios por valor de 6.000.000."/>
    <s v="Septiembre"/>
    <s v="Septiembre"/>
    <n v="1"/>
    <n v="1"/>
    <s v="CCE-99 Selección Abreviada - Acuerdo Marco"/>
    <s v="1-100-F001_VA-Recursos distrito"/>
    <m/>
    <n v="1638000000"/>
    <x v="13"/>
    <s v="O232020200991119_Otros servicios de la administración pública n.c.p."/>
    <s v="20/0220/0106/45020220238"/>
    <s v="TPIEG - Igualdad y Equidad de Género_x000a_TPGE - Grupos étnicos_x000a_TPJ – Juventud_x000a_TPPD - Población con Discapacidad "/>
    <s v="No"/>
    <s v="N/A"/>
  </r>
  <r>
    <s v="C24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profesionales en la Gerencia de etnias para el apoyo en la implementación, seguimiento, reporte y sistematización requeridos para el cumplimiento de política pública de las comunidades etnicas, así como el apoyo a la supervisión de los contratos"/>
    <s v="Junio"/>
    <s v="Junio"/>
    <n v="5"/>
    <n v="1"/>
    <s v="CCE-16 Contratación Directa"/>
    <s v="1-100-F001_VA-Recursos distrito"/>
    <n v="4500000"/>
    <n v="2000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ción de servicios profesionales, para desarrollar procesos de participación, Organización y fortalecimiento del pueblo gitano de las localidades que sean asignadas por el supervisor"/>
    <s v="Julio"/>
    <s v="Julio"/>
    <n v="4"/>
    <n v="0"/>
    <s v="CCE-16 Contratación Directa"/>
    <s v="1-100-F001_VA-Recursos distrito"/>
    <n v="3820000"/>
    <n v="1528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ción de servicios de apoyo a la gestión, para desarrollar procesos de fortalecimiento de las comunidades Negras / Afrocolombianos de las localidades que sean asignadas por el supervisor."/>
    <s v="Marzo"/>
    <s v="Marzo"/>
    <n v="4"/>
    <n v="1"/>
    <s v="CCE-16 Contratación Directa"/>
    <s v="1-100-F001_VA-Recursos distrito"/>
    <n v="2650000"/>
    <n v="1060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ción de servicios de apoyo a la gestión, para desarrollar procesos de fortalecimiento de las comunidades Negras / Afrocolombianos de las localidades que sean asignadas por el supervisor."/>
    <s v="Marzo"/>
    <s v="Marzo"/>
    <n v="4"/>
    <n v="1"/>
    <s v="CCE-16 Contratación Directa"/>
    <s v="1-100-F001_VA-Recursos distrito"/>
    <n v="2650000"/>
    <n v="1060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de apoyo a la gestión, para desarrollar procesos de participación, Organización y fortalecimiento de la comunidadv raizal de las localidades que sean asignadas por el supervisor."/>
    <s v="Marzo"/>
    <s v="Marzo"/>
    <n v="4"/>
    <n v="1"/>
    <s v="CCE-16 Contratación Directa"/>
    <s v="1-100-F001_VA-Recursos distrito"/>
    <n v="3100000"/>
    <n v="1240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
    <s v="Mayo"/>
    <s v="Mayo"/>
    <n v="5"/>
    <n v="1"/>
    <s v="CCE-16 Contratación Directa"/>
    <s v="1-100-F001_VA-Recursos distrito"/>
    <n v="3000000"/>
    <n v="1500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de apoyo a la gestión, para desarrollar procesos de fortalecimiento de las comunidades Negras / Afrocolombianos de las localidades que sean asignadas por el supervisor."/>
    <s v="Marzo"/>
    <s v="Marzo"/>
    <n v="5"/>
    <n v="1"/>
    <s v="CCE-16 Contratación Directa"/>
    <s v="1-100-F001_VA-Recursos distrito"/>
    <n v="2650000"/>
    <n v="1325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de apoyo a la gestión, para desarrollar los procesos de participación, Organización y fortalecimiento de los pueblos indígenas _x000a_ en las localidades que le sean asignadas por el supervisor"/>
    <s v="Marzo"/>
    <s v="Marzo"/>
    <n v="5"/>
    <n v="1"/>
    <s v="CCE-16 Contratación Directa"/>
    <s v="1-100-F001_VA-Recursos distrito"/>
    <n v="2650000"/>
    <n v="1325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de apoyo a la gestión, para desarrollar procesos de participación, Organización y fortalecimiento de las comunidades etnicas de las localidades que sean asignadas por el supervisor."/>
    <s v="Marzo"/>
    <s v="Marzo"/>
    <n v="7"/>
    <n v="1"/>
    <s v="CCE-16 Contratación Directa"/>
    <s v="1-100-F001_VA-Recursos distrito"/>
    <n v="2500000"/>
    <n v="1750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de apoyo a la gestión, para desarrollar y realizar seguimiento a los procesos de participación, Organización y fortalecimiento de las comunidades Negras / Afrocolombianos de las localidades que sean asignadas por el supervisor."/>
    <s v="Marzo"/>
    <s v="Marzo"/>
    <n v="5"/>
    <n v="1"/>
    <s v="CCE-16 Contratación Directa"/>
    <s v="1-100-F001_VA-Recursos distrito"/>
    <n v="3100000"/>
    <n v="1550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de apoyo a la gestión, para el desarrollo y seguimiento a los procesos de participación, Organización, fortalecimiento e instancias de los pueblos indígenas _x000a_ en las localidades que le sean asignadas por el supervisor"/>
    <s v="Marzo"/>
    <s v="Marzo"/>
    <n v="5"/>
    <n v="1"/>
    <s v="CCE-16 Contratación Directa"/>
    <s v="1-100-F001_VA-Recursos distrito"/>
    <n v="3700000"/>
    <n v="1850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profesionales, para desarrollar procesos de fortalecimiento de las comunidades etnicas de las localidades que sean asignadas por el supervisor."/>
    <s v="Marzo"/>
    <s v="Marzo"/>
    <n v="5"/>
    <n v="1"/>
    <s v="CCE-16 Contratación Directa"/>
    <s v="1-100-F001_VA-Recursos distrito"/>
    <n v="3820000"/>
    <n v="1910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de apoyo a la gestión, para desarrollar procesos de participación, Organización, fortalecimiento e instancias con la comunidad raizal residente en Bogotá y en las localidades Chapinero, Teusaquillo, Engativa y/o las que sean asignadas por el supervisor."/>
    <s v="Febrero"/>
    <s v="Febrero"/>
    <n v="6"/>
    <n v="1"/>
    <s v="CCE-16 Contratación Directa"/>
    <s v="1-100-F001_VA-Recursos distrito"/>
    <n v="3710000"/>
    <n v="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profesionales, para desarrollar procesos de fortalecimiento de las comunidades etnicas de las localidades que sean asignadas por el supervisor."/>
    <s v="Marzo"/>
    <s v="Marzo"/>
    <n v="5"/>
    <n v="1"/>
    <s v="CCE-16 Contratación Directa"/>
    <s v="1-100-F001_VA-Recursos distrito"/>
    <n v="3820000"/>
    <n v="1910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de apoyo a la gestión, para desarrollar procesos de participación, Organización y fortalecimiento de las comunidades Negras / Afrocolombianos de las localidades que sean asignadas por el supervisor."/>
    <s v="Marzo"/>
    <s v="Marzo"/>
    <n v="5"/>
    <n v="1"/>
    <s v="CCE-16 Contratación Directa"/>
    <s v="1-100-F001_VA-Recursos distrito"/>
    <n v="3244500"/>
    <n v="162225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de apoyo a la gestión, para desarrollar procesos de fortalecimiento e instancias de los pueblos indígenas _x000a_ en las localidades que le sean asignadas por el supervisor"/>
    <s v="Marzo"/>
    <s v="Marzo"/>
    <n v="5"/>
    <n v="1"/>
    <s v="CCE-16 Contratación Directa"/>
    <s v="1-100-F001_VA-Recursos distrito"/>
    <n v="2300000"/>
    <n v="1150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profesionales, para desarrollar procesos de fortalecimiento de las comunidades etnicas de las localidades que sean asignadas por el supervisor."/>
    <s v="Marzo"/>
    <s v="Marzo"/>
    <n v="5"/>
    <n v="1"/>
    <s v="CCE-16 Contratación Directa"/>
    <s v="1-100-F001_VA-Recursos distrito"/>
    <n v="3820000"/>
    <n v="1910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ónes."/>
    <s v="Junio"/>
    <s v="Junio"/>
    <n v="5"/>
    <n v="0"/>
    <s v="CCE-16 Contratación Directa"/>
    <s v="1-100-F001_VA-Recursos distrito"/>
    <n v="3820000"/>
    <n v="1910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de apoyo a la gestión, para desarrollar procesos de fortalecimiento de las comunidades etnicas de las localidades que sean asignadas por el supervisor."/>
    <s v="Marzo"/>
    <s v="Marzo"/>
    <n v="5"/>
    <n v="1"/>
    <s v="CCE-16 Contratación Directa"/>
    <s v="1-100-F001_VA-Recursos distrito"/>
    <n v="2300000"/>
    <n v="1150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de apoyo a la gestión, para desarrollar y hacer seguimiento procesos de participación, Organización y fortalecimiento de las comunidades Negras / Afrocolombianos de las localidades que sean asignadas por el supervisor."/>
    <s v="Marzo"/>
    <s v="Marzo"/>
    <n v="5"/>
    <n v="1"/>
    <s v="CCE-16 Contratación Directa"/>
    <s v="1-100-F001_VA-Recursos distrito"/>
    <n v="3100000"/>
    <n v="1550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de apoyo a la gestión, para desarrollar procesos de participación, Organización, fortalecimiento e instancias comunidades negras y afrocolombianas de las localidades de Usaquen, Chapinero y/o las que sean asignadas por el supervisor."/>
    <s v="Febrero"/>
    <s v="Febrero"/>
    <n v="4"/>
    <n v="1"/>
    <s v="CCE-16 Contratación Directa"/>
    <s v="1-100-F001_VA-Recursos distrito"/>
    <n v="3710000"/>
    <n v="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de apoyo a la gestión, para desarrollar los procesos de participación, Organización y fortalecimiento de los pueblos indígenas en las localidades que le sean asignadas por el supervisor"/>
    <s v="Junio"/>
    <s v="Junio"/>
    <n v="1"/>
    <n v="0"/>
    <s v="CCE-16 Contratación Directa"/>
    <s v="1-100-F001_VA-Recursos distrito"/>
    <n v="2380000"/>
    <n v="952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de apoyo a la gestión, para desarrollar los procesos de fortaleciiento de las comunidades etnicas de las localidades que le sean asignadas por el supervisor"/>
    <s v="Mayo"/>
    <s v="Mayo"/>
    <n v="4"/>
    <n v="1"/>
    <s v="CCE-16 Contratación Directa"/>
    <s v="1-100-F001_VA-Recursos distrito"/>
    <n v="2300000"/>
    <n v="920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de apoyo a la gestión, para desarrollar los procesos de fortaleciiento de las comunidades etnicas de las localidades que le sean asignadas por el supervisor"/>
    <s v="Mayo"/>
    <s v="Mayo"/>
    <n v="4"/>
    <n v="1"/>
    <s v="CCE-16 Contratación Directa"/>
    <s v="1-100-F001_VA-Recursos distrito"/>
    <n v="2300000"/>
    <n v="920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RECURSOS DESTINADOS A LAS NECESIDADES DE LA GERENCIA DE ETNIAS"/>
    <s v="Junio"/>
    <s v="Junio"/>
    <n v="1"/>
    <n v="0"/>
    <s v="CCE-16 Contratación Directa"/>
    <s v="1-100-F001_VA-Recursos distrito"/>
    <n v="0"/>
    <n v="214925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de apoyo a la gestión, para desarrollar procesos de participación, Organización y fortalecimiento del pueblo gitano de las localidades que sean asignadas por el supervisor."/>
    <s v="Marzo"/>
    <s v="Marzo"/>
    <n v="4"/>
    <n v="1"/>
    <s v="CCE-16 Contratación Directa"/>
    <s v="1-100-F001_VA-Recursos distrito"/>
    <n v="2650000"/>
    <n v="1060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profesionales para realizar los procesos y procedimientos administrativos, pre-contractuales, contractuales y post contractuales que se adelanten y gestionar la correcta ejecución presupuestal de la Gerencia de Etnias."/>
    <s v="Marzo"/>
    <s v="Marzo"/>
    <n v="5"/>
    <n v="1"/>
    <s v="CCE-16 Contratación Directa"/>
    <s v="1-100-F001_VA-Recursos distrito"/>
    <n v="4450000"/>
    <n v="2225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de apoyo a la gestión, para desarrollar y hacer seguimiento procesos de participación, Organización y fortalecimiento de la comunidad raizal de las localidades que le sean asignadas por el supervisor."/>
    <s v="Marzo"/>
    <s v="Marzo"/>
    <n v="5"/>
    <n v="1"/>
    <s v="CCE-16 Contratación Directa"/>
    <s v="1-100-F001_VA-Recursos distrito"/>
    <n v="3400000"/>
    <n v="1700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profesionales para acompañar las acciones de fortalecimiento de las organizaciones sociales y demás procesos operativos que se requieran en el marco del proceso de participación de las comunidades étnicas en las 20 localidades"/>
    <s v="Febrero"/>
    <s v="Febrero"/>
    <n v="5"/>
    <n v="1"/>
    <s v="CCE-16 Contratación Directa"/>
    <s v="1-100-F001_VA-Recursos distrito"/>
    <n v="4700000"/>
    <n v="2350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profesionales para el apoyo jurídico, desde la perspectiva intercultural, y el fortalecimiento en las diferentes organizaciones sociales poblacionales, para el fortalecimiento de la comunidad etnica residente en Bogota."/>
    <s v="Marzo"/>
    <s v="Marzo"/>
    <n v="5"/>
    <n v="1"/>
    <s v="CCE-16 Contratación Directa"/>
    <s v="1-100-F001_VA-Recursos distrito"/>
    <n v="4500000"/>
    <n v="2250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profesionales para acompañar las acciones de fortalecimiento de las organizaciones sociales y demás procesos operativos que se requieran en el marco del proceso de participación de las comunidades étnicas en las 20 localidades de Bogotá "/>
    <s v="Febrero"/>
    <s v="Febrero"/>
    <n v="5"/>
    <n v="1"/>
    <s v="CCE-16 Contratación Directa"/>
    <s v="1-100-F001_VA-Recursos distrito"/>
    <n v="4700000"/>
    <n v="2350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Aunar esfuerzos para dar cumplimiento a las medidas contempladas en el artículo 202 del plan de desarrollo 2024-2027 - Conpes 40, para desarrollar y efectuar las actividades de la semana del Pueblo Gitano."/>
    <s v="Julio"/>
    <s v="Julio"/>
    <n v="1"/>
    <n v="0"/>
    <s v="CCE-16 Contratación Directa"/>
    <s v="1-100-F001_VA-Recursos distrito"/>
    <n v="0"/>
    <n v="3000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Aunar esfuerzos para dar cumplimiento a lo establecido en el decreto 046 de 2022 Por medio del cual se adoptan medidas administrativas para el cumplimiento de las acciones acordadas en el Acta de Protocolización de la Consulta Previa del Plan Parcial “Edén - El Descanso” y se cumple una decisión judicial."/>
    <s v="Mayo"/>
    <s v="Julio"/>
    <n v="4"/>
    <n v="4"/>
    <s v="CCE-16 Contratación Directa"/>
    <s v="1-100-F001_VA-Recursos distrito"/>
    <n v="30000000"/>
    <n v="3000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Aunar esfuerzos para dar cumplimiento a las medidas contempladas en el Articulo 10 del Decreto 842 del 2019 con los pueblos Indígenas para desarrollar y efectuar las actividades del Encuentro de Pueblos Indígenas."/>
    <s v="Febrero"/>
    <s v="Febrero"/>
    <n v="1"/>
    <n v="1"/>
    <s v="CCE-16 Contratación Directa"/>
    <s v="1-100-F001_VA-Recursos distrito"/>
    <n v="0"/>
    <n v="2000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ara la planeación y realización de la Gala Premios Benkos Biohó 2025 contemplada en el Acuerdo Distrital 175 de 2005, en el marco de los productos de Política pública - Conpes 39 contemplada en el artículo 202 del Plan Distrital de Desarrollo 2024-2027."/>
    <s v="Mayo"/>
    <s v="Junio"/>
    <n v="1"/>
    <n v="1"/>
    <s v="CCE-16 Contratación Directa"/>
    <s v="1-100-F001_VA-Recursos distrito"/>
    <m/>
    <n v="5800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Aunar esfuerzos para dar cumplimiento a las medidas contempladas en el Articulo 3 del Decreto 459 del 2022 con el pueblo raizal para desarrollar y efectuar las actividades de la semana raizal y el articulo 202 del plan de desarrollo 2024-2027- Conpes 38."/>
    <s v="Febrero"/>
    <s v="Febrero"/>
    <n v="1"/>
    <n v="1"/>
    <s v="CCE-16 Contratación Directa"/>
    <s v="1-100-F001_VA-Recursos distrito"/>
    <n v="0"/>
    <n v="2000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Aunar esfuerzos para dar cumplimiento a las medidas contempladas con la comunidad palenquera para desarrollar y efectuar las actividades de la semana palenquera y el articulo 202 del plan de desarrollo 2024-2027- Conpes 39."/>
    <s v="Junio"/>
    <s v="Junio"/>
    <n v="1"/>
    <n v="0"/>
    <s v="CCE-16 Contratación Directa"/>
    <s v="1-100-F001_VA-Recursos distrito"/>
    <n v="0"/>
    <n v="1100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Aunar esfuerzos para desarrollar y efectuar las actividades necesarias para el fortalecimiento de las organizaciones sociales que hacen parte del pueblo Rrom o gitano  residentes en el Distrito Capital, en el marco de las políticas públicas, conpes 40 contempladas en el artículo 202 del Plan Distrital de Desarrollo 2024-2027. "/>
    <s v="Febrero"/>
    <s v="Febrero"/>
    <n v="1"/>
    <n v="1"/>
    <s v="CCE-16 Contratación Directa"/>
    <s v="1-100-F001_VA-Recursos distrito"/>
    <n v="0"/>
    <n v="800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Aunar esfuerzos para desarrollar y efectuar las actividades necesarias para el fortalecimiento de las organizaciones sociales que hacen parte del pueblo raizal residentes en el Distrito Capital, en el marco de las políticas públicas, conpes 38 contempladas en el artículo 202 del Plan Distrital de Desarrollo 2024-2027. "/>
    <s v="Febrero"/>
    <s v="Febrero"/>
    <n v="1"/>
    <n v="1"/>
    <s v="CCE-16 Contratación Directa"/>
    <s v="1-100-F001_VA-Recursos distrito"/>
    <n v="0"/>
    <n v="800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ago del pasivo exigible del Contrato 996 de 2022"/>
    <s v="Febrero"/>
    <s v="Febrero"/>
    <n v="1"/>
    <n v="1"/>
    <s v="CCE-16 Contratación Directa"/>
    <s v="1-100-F001_VA-Recursos distrito"/>
    <n v="0"/>
    <n v="1430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rofesionales para promover y fortalecer la participación de la juventud a nivel local y distrital a través del acompañamiento técnico en el marco de sistema distrital de juventud."/>
    <s v="Febrero"/>
    <s v="Febrero"/>
    <n v="5"/>
    <n v="1"/>
    <s v="CCE-16 Contratación Directa"/>
    <s v="1-100-F001_VA-Recursos distrito"/>
    <n v="6000000"/>
    <n v="30000000"/>
    <x v="15"/>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29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
    <s v="Febrero"/>
    <s v="Febrero"/>
    <n v="6"/>
    <n v="1"/>
    <s v="CCE-16 Contratación Directa"/>
    <s v="1-100-F001_VA-Recursos distrito"/>
    <n v="3200000"/>
    <n v="19200000"/>
    <x v="15"/>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9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fomento de la participación juvenil en los procesos estratégicos de la Gerencia y en el marco del Sistema Distrital de Juventud, en las localidades asignadas por el supervisor."/>
    <s v="Marzo"/>
    <s v="Marzo"/>
    <n v="7"/>
    <n v="1"/>
    <s v="CCE-16 Contratación Directa"/>
    <s v="1-100-F001_VA-Recursos distrito"/>
    <n v="3156000"/>
    <n v="22092000"/>
    <x v="15"/>
    <s v="O232020200991119_Otros servicios de la administración pública n.c.p."/>
    <s v="20/0220/0106/45020220238"/>
    <s v="TPIEG - Igualdad y Equidad de Género_x000a_TPJ – Juventud"/>
    <s v="No"/>
    <s v="N/A"/>
  </r>
  <r>
    <s v="C29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fomento de la participación juvenil en los procesos estratégicos de la Gerencia y en el marco del Sistema Distrital de Juventud, en las localidades asignadas por el supervisor."/>
    <s v="Febrero"/>
    <s v="Febrero"/>
    <n v="6"/>
    <n v="1"/>
    <s v="CCE-16 Contratación Directa"/>
    <s v="1-100-F001_VA-Recursos distrito"/>
    <n v="3200000"/>
    <n v="19200000"/>
    <x v="15"/>
    <s v="O232020200991119_Otros servicios de la administración pública n.c.p."/>
    <s v="20/0220/0106/45020220238"/>
    <s v="TPIEG - Igualdad y Equidad de Género_x000a_TPJ – Juventud"/>
    <s v="No"/>
    <s v="N/A"/>
  </r>
  <r>
    <s v="C29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fomento de la participación juvenil en los procesos estratégicos y misionales de la Gerencia, en las localidades asignadas por el supervisor."/>
    <s v="Marzo"/>
    <s v="Marzo"/>
    <n v="5"/>
    <n v="1"/>
    <s v="CCE-16 Contratación Directa"/>
    <s v="1-100-F001_VA-Recursos distrito"/>
    <n v="3100000"/>
    <n v="15500000"/>
    <x v="15"/>
    <s v="O232020200991119_Otros servicios de la administración pública n.c.p."/>
    <s v="20/0220/0106/45020220238"/>
    <s v="TPIEG - Igualdad y Equidad de Género_x000a_TPJ – Juventud"/>
    <s v="No"/>
    <s v="N/A"/>
  </r>
  <r>
    <s v="C29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
    <s v="Abril"/>
    <s v="Abril"/>
    <n v="6"/>
    <n v="1"/>
    <s v="CCE-16 Contratación Directa"/>
    <s v="1-100-F001_VA-Recursos distrito"/>
    <n v="4000000"/>
    <n v="24000000"/>
    <x v="15"/>
    <s v="O232020200991119_Otros servicios de la administración pública n.c.p."/>
    <s v="20/0220/0106/45020220238"/>
    <s v="TPIEG - Igualdad y Equidad de Género_x000a_TPJ – Juventud"/>
    <s v="No"/>
    <s v="N/A"/>
  </r>
  <r>
    <s v="C29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fomento de la participación juvenil en los procesos estratégicos de la Gerencia y en el marco del Sistema Distrital de Juventud, en las localidades asignadas por el supervisor."/>
    <s v="Febrero"/>
    <s v="Marzo"/>
    <n v="6"/>
    <n v="1"/>
    <s v="CCE-16 Contratación Directa"/>
    <s v="1-100-F001_VA-Recursos distrito"/>
    <n v="3156000"/>
    <n v="18936000"/>
    <x v="15"/>
    <s v="O232020200991119_Otros servicios de la administración pública n.c.p."/>
    <s v="20/0220/0106/45020220238"/>
    <s v="TPIEG - Igualdad y Equidad de Género_x000a_TPJ – Juventud"/>
    <s v="No"/>
    <s v="N/A"/>
  </r>
  <r>
    <s v="C29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realizar acciones de acompañamiento y apoyo a las organizaciones sociales juveniles e instancias de participación en la implementación del Sistema Distrital de Juventud."/>
    <s v="Marzo"/>
    <s v="Marzo"/>
    <n v="5"/>
    <n v="1"/>
    <s v="CCE-16 Contratación Directa"/>
    <s v="1-100-F001_VA-Recursos distrito"/>
    <n v="3100000"/>
    <n v="15500000"/>
    <x v="15"/>
    <s v="O232020200991119_Otros servicios de la administración pública n.c.p."/>
    <s v="20/0220/0106/45020220238"/>
    <s v="TPIEG - Igualdad y Equidad de Género_x000a_TPJ – Juventud"/>
    <s v="No"/>
    <s v="N/A"/>
  </r>
  <r>
    <s v="C29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fomento de la participación juvenil en los procesos estratégicos de la Gerencia y en el marco del Sistema Distrital de Juventud, en las localidades asignadas por el supervisor."/>
    <s v="Marzo"/>
    <s v="Marzo"/>
    <n v="10"/>
    <n v="1"/>
    <s v="CCE-16 Contratación Directa"/>
    <s v="1-100-F001_VA-Recursos distrito"/>
    <n v="3156000"/>
    <n v="31560000"/>
    <x v="15"/>
    <s v="O232020200991119_Otros servicios de la administración pública n.c.p."/>
    <s v="20/0220/0106/45020220238"/>
    <s v="TPIEG - Igualdad y Equidad de Género_x000a_TPJ – Juventud"/>
    <s v="No"/>
    <s v="N/A"/>
  </r>
  <r>
    <s v="C29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el seguimiento y el reporte de los procesos, acciones y metas de la Gerencia de Juventud y la respectiva consolidación de la información."/>
    <s v="Febrero"/>
    <s v="Marzo"/>
    <n v="3"/>
    <n v="1"/>
    <s v="CCE-16 Contratación Directa"/>
    <s v="1-100-F001_VA-Recursos distrito"/>
    <n v="4500000"/>
    <n v="13500000"/>
    <x v="15"/>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29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
    <s v="Febrero"/>
    <s v="Marzo"/>
    <n v="6"/>
    <n v="1"/>
    <s v="CCE-16 Contratación Directa"/>
    <s v="1-100-F001_VA-Recursos distrito"/>
    <n v="4300000"/>
    <n v="25800000"/>
    <x v="15"/>
    <s v="O232020200883990_Otros servicios profesionales, técnicos y empresariales n.c.p."/>
    <s v="20/0220/0106/45020220238"/>
    <s v="TPIEG - Igualdad y Equidad de Género_x000a_TPJ – Juventud"/>
    <s v="No"/>
    <s v="N/A"/>
  </r>
  <r>
    <s v="C30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las actividades administrativas y financieras requeridas por la Gerencia de Juventud."/>
    <s v="Febrero"/>
    <s v="Marzo"/>
    <n v="6"/>
    <n v="1"/>
    <s v="CCE-16 Contratación Directa"/>
    <s v="1-100-F001_VA-Recursos distrito"/>
    <n v="4300000"/>
    <n v="25800000"/>
    <x v="15"/>
    <s v="O232020200883990_Otros servicios profesionales, técnicos y empresariales n.c.p."/>
    <s v="20/0220/0106/45020220238"/>
    <s v="TPIEG - Igualdad y Equidad de Género_x000a_TPJ – Juventud"/>
    <s v="No"/>
    <s v="N/A"/>
  </r>
  <r>
    <s v="C30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s v="Julio"/>
    <s v="Diciembre"/>
    <n v="5"/>
    <n v="1"/>
    <s v="CCE-16 Contratación Directa"/>
    <s v="1-100-F001_VA-Recursos distrito"/>
    <n v="3156000"/>
    <n v="15780000"/>
    <x v="15"/>
    <s v="O232020200991119_Otros servicios de la administración pública n.c.p."/>
    <s v="20/0220/0106/45020220238"/>
    <s v="TPIEG - Igualdad y Equidad de Género_x000a_TPJ – Juventud"/>
    <s v="No"/>
    <s v="N/A"/>
  </r>
  <r>
    <s v="C30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
    <s v="Febrero"/>
    <s v="Marzo"/>
    <n v="5"/>
    <n v="1"/>
    <s v="CCE-16 Contratación Directa"/>
    <s v="1-100-F001_VA-Recursos distrito"/>
    <n v="3156000"/>
    <n v="15780000"/>
    <x v="15"/>
    <s v="O232020200991119_Otros servicios de la administración pública n.c.p."/>
    <s v="20/0220/0106/45020220238"/>
    <s v="TPIEG - Igualdad y Equidad de Género_x000a_TPJ – Juventud"/>
    <s v="No"/>
    <s v="N/A"/>
  </r>
  <r>
    <s v="C30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fomento de la participación juvenil en los procesos estratégicos de la Gerencia y en el marco del Sistema Distrital de Juventud, en las localidades asignadas por el supervisor."/>
    <s v="Febrero"/>
    <s v="Febrero"/>
    <n v="6"/>
    <n v="1"/>
    <s v="CCE-16 Contratación Directa"/>
    <s v="1-100-F001_VA-Recursos distrito"/>
    <n v="3156000"/>
    <n v="18936000"/>
    <x v="15"/>
    <s v="O232020200991119_Otros servicios de la administración pública n.c.p."/>
    <s v="20/0220/0106/45020220238"/>
    <s v="TPIEG - Igualdad y Equidad de Género_x000a_TPJ – Juventud"/>
    <s v="No"/>
    <s v="N/A"/>
  </r>
  <r>
    <s v="C30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fomento de la participación juvenil en los procesos estratégicos de la Gerencia y en el marco del Sistema Distrital de Juventud, en las localidades asignadas por el supervisor."/>
    <s v="Febrero"/>
    <s v="Febrero"/>
    <n v="6"/>
    <n v="1"/>
    <s v="CCE-16 Contratación Directa"/>
    <s v="1-100-F001_VA-Recursos distrito"/>
    <n v="3156000"/>
    <n v="18936000"/>
    <x v="15"/>
    <s v="O232020200991119_Otros servicios de la administración pública n.c.p."/>
    <s v="20/0220/0106/45020220238"/>
    <s v="TPIEG - Igualdad y Equidad de Género_x000a_TPJ – Juventud"/>
    <s v="No"/>
    <s v="N/A"/>
  </r>
  <r>
    <s v="C30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promover y fortalecer la participación de la juventud a nivel local y distrital a través del acompañamiento técnico en el marco de sistema distrital de juventud."/>
    <s v="Julio"/>
    <s v="Diciembre"/>
    <n v="5"/>
    <n v="1"/>
    <s v="CCE-16 Contratación Directa"/>
    <s v="1-100-F001_VA-Recursos distrito"/>
    <n v="6000000"/>
    <n v="30000000"/>
    <x v="15"/>
    <s v="O232020200883990_Otros servicios profesionales, técnicos y empresariales n.c.p."/>
    <s v="20/0220/0106/45020220238"/>
    <s v="TPIEG - Igualdad y Equidad de Género TPJ – Juventud"/>
    <s v="No"/>
    <s v="N/A"/>
  </r>
  <r>
    <s v="C30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fomento de la participación juvenil en los procesos estratégicos de la Gerencia y en el marco del Sistema Distrital de Juventud, en las localidades asignadas por el supervisor."/>
    <s v="Febrero"/>
    <s v="Marzo"/>
    <n v="6"/>
    <n v="1"/>
    <s v="CCE-16 Contratación Directa"/>
    <s v="1-100-F001_VA-Recursos distrito"/>
    <n v="3156000"/>
    <n v="18936000"/>
    <x v="15"/>
    <s v="O232020200991119_Otros servicios de la administración pública n.c.p."/>
    <s v="20/0220/0106/45020220238"/>
    <s v="TPIEG - Igualdad y Equidad de Género_x000a_TPJ – Juventud"/>
    <s v="No"/>
    <s v="N/A"/>
  </r>
  <r>
    <s v="C30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realizar acompañamiento jurídico en el desarrollo de los procesos estrategicos y las acciones que realiza la Gerencia de Juventud"/>
    <s v="Febrero"/>
    <s v="Marzo"/>
    <n v="6"/>
    <n v="1"/>
    <s v="CCE-16 Contratación Directa"/>
    <s v="1-100-F001_VA-Recursos distrito"/>
    <n v="5000000"/>
    <n v="28092000"/>
    <x v="15"/>
    <s v="O232020200991119_Otros servicios de la administración pública n.c.p."/>
    <s v="20/0220/0106/45020220238"/>
    <s v="TPIEG - Igualdad y Equidad de Género_x000a_TPJ – Juventud"/>
    <s v="No"/>
    <s v="N/A"/>
  </r>
  <r>
    <s v="C30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implementar las estrategias de comunicación requeridas por la Gerencia de Juventud."/>
    <s v="Febrero"/>
    <s v="Marzo"/>
    <n v="6"/>
    <n v="1"/>
    <s v="CCE-16 Contratación Directa"/>
    <s v="1-100-F001_VA-Recursos distrito"/>
    <n v="4300000"/>
    <n v="25800000"/>
    <x v="15"/>
    <s v="O232020200991119_Otros servicios de la administración pública n.c.p."/>
    <s v="20/0220/0106/45020220238"/>
    <s v="TPIEG - Igualdad y Equidad de Género_x000a_TPJ – Juventud"/>
    <s v="No"/>
    <s v="N/A"/>
  </r>
  <r>
    <s v="C30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Recursos disponibles para las necesidades de la Gerencia de Juventud"/>
    <s v="Septiembre"/>
    <s v="Diciembre"/>
    <n v="0"/>
    <n v="0"/>
    <s v="CCE-16 Contratación Directa"/>
    <s v="1-100-F001_VA-Recursos distrito"/>
    <n v="0"/>
    <n v="94400"/>
    <x v="15"/>
    <s v="O232020200991119_Otros servicios de la administración pública n.c.p."/>
    <s v="20/0220/0106/45020220238"/>
    <s v="TPIEG - Igualdad y Equidad de Género_x000a_TPJ – Juventud"/>
    <s v="No"/>
    <s v="N/A"/>
  </r>
  <r>
    <s v="C31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fomento de la participación juvenil en los procesos estratégicos de la Gerencia y en el marco del Sistema Distrital de Juventud, en las localidades asignadas por el supervisor."/>
    <s v="Septiembre"/>
    <s v="Octubre"/>
    <n v="6"/>
    <n v="1"/>
    <s v="CCE-16 Contratación Directa"/>
    <s v="1-100-F001_VA-Recursos distrito"/>
    <n v="3156000"/>
    <n v="18308400"/>
    <x v="15"/>
    <s v="O232020200991119_Otros servicios de la administración pública n.c.p."/>
    <s v="20/0220/0106/45020220238"/>
    <s v="TPIEG - Igualdad y Equidad de Género_x000a_TPJ – Juventud"/>
    <s v="No"/>
    <s v="N/A"/>
  </r>
  <r>
    <s v="C31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
    <s v="Septiembre"/>
    <s v="Octubre"/>
    <n v="3"/>
    <n v="1"/>
    <s v="CCE-16 Contratación Directa"/>
    <s v="1-100-F001_VA-Recursos distrito"/>
    <n v="4300000"/>
    <n v="12900000"/>
    <x v="15"/>
    <s v="O232020200883990_Otros servicios profesionales, técnicos y empresariales n.c.p."/>
    <s v="20/0220/0106/45020220238"/>
    <s v="TPIEG - Igualdad y Equidad de Género_x000a_TPJ – Juventud"/>
    <s v="No"/>
    <s v="N/A"/>
  </r>
  <r>
    <s v="C31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las actividades administrativas y financieras requeridas por la Gerencia de Juventud."/>
    <s v="Septiembre"/>
    <s v="Octubre"/>
    <n v="3"/>
    <n v="1"/>
    <s v="CCE-16 Contratación Directa"/>
    <s v="1-100-F001_VA-Recursos distrito"/>
    <n v="4300000"/>
    <n v="12900000"/>
    <x v="15"/>
    <s v="O232020200883990_Otros servicios profesionales, técnicos y empresariales n.c.p."/>
    <s v="20/0220/0106/45020220238"/>
    <s v="TPIEG - Igualdad y Equidad de Género_x000a_TPJ – Juventud"/>
    <s v="No"/>
    <s v="N/A"/>
  </r>
  <r>
    <s v="C31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el seguimiento y el reporte de los procesos, acciones y metas de la Gerencia de Juventud y la respectiva consolidación de la información."/>
    <s v="Julio"/>
    <s v="Diciembre"/>
    <n v="5"/>
    <n v="1"/>
    <s v="CCE-16 Contratación Directa"/>
    <s v="1-100-F001_VA-Recursos distrito"/>
    <n v="4500000"/>
    <n v="22500000"/>
    <x v="15"/>
    <s v="O232020200883990_Otros servicios profesionales, técnicos y empresariales n.c.p."/>
    <s v="20/0220/0106/45020220238"/>
    <s v="TPIEG - Igualdad y Equidad de Género_x000a_TPJ – Juventud"/>
    <s v="No"/>
    <s v="N/A"/>
  </r>
  <r>
    <s v="C31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s v="80141600_x000a_80141900_x000a_80111600_x000a_81141600_x000a_30111900_x000a_72103300_x000a_72102900"/>
    <s v="Prestar los servicios logísticos y operativos necesarios, para la organización y ejecución de actividades y eventos institucionales realizados por el IDPAC."/>
    <s v="Mayo"/>
    <s v="Mayo"/>
    <n v="10"/>
    <n v="1"/>
    <s v="CCE-02 Licitación Pública"/>
    <s v="1-100-F001_VA-Recursos distrito"/>
    <m/>
    <n v="29480600"/>
    <x v="15"/>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1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
    <s v="Marzo"/>
    <s v="Marzo"/>
    <n v="5"/>
    <n v="5"/>
    <s v="CCE-16 Contratación Directa"/>
    <s v="1-100-F001_VA-Recursos distrito"/>
    <n v="3812623"/>
    <n v="19063115"/>
    <x v="16"/>
    <s v="O232020200991119_Otros servicios de la administración pública n.c.p."/>
    <s v="20/0220/0106/45020220238"/>
    <s v="TPIEG - Igualdad y Equidad de Género"/>
    <s v="No"/>
    <s v="N/A"/>
  </r>
  <r>
    <s v="C31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
    <s v="Enero"/>
    <s v="Febrero"/>
    <n v="6"/>
    <n v="6"/>
    <s v="CCE-16 Contratación Directa"/>
    <s v="1-100-F001_VA-Recursos distrito"/>
    <n v="4700000"/>
    <n v="28200000"/>
    <x v="16"/>
    <s v="O232020200991119_Otros servicios de la administración pública n.c.p."/>
    <s v="20/0220/0101/45020290238"/>
    <s v="TPIEG - Igualdad y Equidad de Género"/>
    <s v="No"/>
    <s v="N/A"/>
  </r>
  <r>
    <s v="C31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Marzo"/>
    <s v="Marzo"/>
    <n v="5"/>
    <n v="5"/>
    <s v="CCE-16 Contratación Directa"/>
    <s v="1-100-F001_VA-Recursos distrito"/>
    <n v="3100000"/>
    <n v="15500000"/>
    <x v="16"/>
    <s v="O232020200991119_Otros servicios de la administración pública n.c.p."/>
    <s v="20/0220/0101/45020290238"/>
    <s v="TPIEG - Igualdad y Equidad de Género"/>
    <s v="No"/>
    <s v="N/A"/>
  </r>
  <r>
    <s v="C31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Marzo"/>
    <s v="Marzo"/>
    <n v="5"/>
    <n v="5"/>
    <s v="CCE-16 Contratación Directa"/>
    <s v="1-100-F001_VA-Recursos distrito"/>
    <n v="3100000"/>
    <n v="15500000"/>
    <x v="16"/>
    <s v="O232020200991119_Otros servicios de la administración pública n.c.p."/>
    <s v="20/0220/0106/45020220238"/>
    <s v="TPIEG - Igualdad y Equidad de Género"/>
    <s v="No"/>
    <s v="N/A"/>
  </r>
  <r>
    <s v="C31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
    <s v="Enero"/>
    <s v="Febrero"/>
    <n v="6"/>
    <n v="6"/>
    <s v="CCE-16 Contratación Directa"/>
    <s v="1-100-F001_VA-Recursos distrito"/>
    <n v="3500000"/>
    <n v="21000000"/>
    <x v="16"/>
    <s v="O232020200991119_Otros servicios de la administración pública n.c.p."/>
    <s v="20/0220/0106/45020220238"/>
    <s v="TPIEG - Igualdad y Equidad de Género"/>
    <s v="No"/>
    <s v="N/A"/>
  </r>
  <r>
    <s v="C32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Enero"/>
    <s v="Febrero"/>
    <n v="6"/>
    <n v="5.5"/>
    <s v="CCE-16 Contratación Directa"/>
    <s v="1-100-F001_VA-Recursos distrito"/>
    <n v="3100000"/>
    <n v="0"/>
    <x v="16"/>
    <s v="O232020200991119_Otros servicios de la administración pública n.c.p."/>
    <s v="20/0220/0106/45020220238"/>
    <s v="TPIEG - Igualdad y Equidad de Género"/>
    <s v="No"/>
    <s v="N/A"/>
  </r>
  <r>
    <s v="C32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
    <s v="Enero"/>
    <s v="Febrero"/>
    <n v="6"/>
    <n v="6"/>
    <s v="CCE-16 Contratación Directa"/>
    <s v="1-100-F001_VA-Recursos distrito"/>
    <n v="4500000"/>
    <n v="27000000"/>
    <x v="16"/>
    <s v="O232020200991119_Otros servicios de la administración pública n.c.p."/>
    <s v="20/0220/0106/45020220238"/>
    <s v="TPIEG - Igualdad y Equidad de Género"/>
    <s v="No"/>
    <s v="N/A"/>
  </r>
  <r>
    <s v="C32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implementar las acciones que den cumplimiento a la política publica LGTBI, su seguimiento y reportes, así como para promover, acompañar y asistir los espacios de participación de sectores LGTBIQ+ del distrito capital."/>
    <s v="Enero"/>
    <s v="Febrero"/>
    <n v="6"/>
    <n v="6"/>
    <s v="CCE-16 Contratación Directa"/>
    <s v="1-100-F001_VA-Recursos distrito"/>
    <n v="4300000"/>
    <n v="25800000"/>
    <x v="16"/>
    <s v="O232020200991119_Otros servicios de la administración pública n.c.p."/>
    <s v="20/0220/0101/45020290238"/>
    <s v="TPIEG - Igualdad y Equidad de Género"/>
    <s v="No"/>
    <s v="N/A"/>
  </r>
  <r>
    <s v="C32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desarrollar las actividades administrativas, de planeación y contratación en la Gerencia de Mujer y Género, así como el seguimiento a los reportes y cumplimiento de actividades de la Gerencia para con la OAP y la Secretaria General."/>
    <s v="Enero"/>
    <s v="Febrero"/>
    <n v="6"/>
    <n v="6"/>
    <s v="CCE-16 Contratación Directa"/>
    <s v="1-100-F001_VA-Recursos distrito"/>
    <n v="4600000"/>
    <n v="27600000"/>
    <x v="16"/>
    <s v="O232020200991119_Otros servicios de la administración pública n.c.p."/>
    <s v="20/0220/0106/45020220238"/>
    <s v="TPIEG - Igualdad y Equidad de Género"/>
    <s v="No"/>
    <s v="N/A"/>
  </r>
  <r>
    <s v="C32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Marzo"/>
    <s v="Marzo"/>
    <n v="5"/>
    <n v="5"/>
    <s v="CCE-16 Contratación Directa"/>
    <s v="1-100-F001_VA-Recursos distrito"/>
    <n v="3100000"/>
    <n v="15500000"/>
    <x v="16"/>
    <s v="O232020200991119_Otros servicios de la administración pública n.c.p."/>
    <s v="20/0220/0101/45020290238"/>
    <s v="TPIEG - Igualdad y Equidad de Género"/>
    <s v="No"/>
    <s v="N/A"/>
  </r>
  <r>
    <s v="C32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la articulación del equipo de territorialización, la estrategia de fortalecimiento del Instituto y entidades nacionaleso internacionales que permitan fortalecer las acciones del Instituto en cumplimiento de las olíticas públicas de participación con enfoque de género y diferencial en contribución con las políticas públicas de mujer, género y lgbti del Distrito"/>
    <s v="Enero"/>
    <s v="Febrero"/>
    <n v="6"/>
    <n v="6"/>
    <s v="CCE-16 Contratación Directa"/>
    <s v="1-100-F001_VA-Recursos distrito"/>
    <n v="4400000"/>
    <n v="26400000"/>
    <x v="16"/>
    <s v="O232020200991119_Otros servicios de la administración pública n.c.p."/>
    <s v="20/0220/0101/45020290238"/>
    <s v="TPIEG - Igualdad y Equidad de Género"/>
    <s v="No"/>
    <s v="N/A"/>
  </r>
  <r>
    <s v="C32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Marzo"/>
    <s v="Marzo"/>
    <n v="5"/>
    <n v="5"/>
    <s v="CCE-16 Contratación Directa"/>
    <s v="1-100-F001_VA-Recursos distrito"/>
    <n v="3100000"/>
    <n v="15500000"/>
    <x v="16"/>
    <s v="O232020200991119_Otros servicios de la administración pública n.c.p."/>
    <s v="20/0220/0101/45020290238"/>
    <s v="TPIEG - Igualdad y Equidad de Género"/>
    <s v="No"/>
    <s v="N/A"/>
  </r>
  <r>
    <s v="C32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Marzo"/>
    <s v="Marzo"/>
    <n v="4"/>
    <n v="4"/>
    <s v="CCE-16 Contratación Directa"/>
    <s v="1-100-F001_VA-Recursos distrito"/>
    <n v="3100000"/>
    <n v="12400000"/>
    <x v="16"/>
    <s v="O232020200991119_Otros servicios de la administración pública n.c.p."/>
    <s v="20/0220/0101/45020290238"/>
    <s v="TPIEG - Igualdad y Equidad de Género"/>
    <s v="No"/>
    <s v="N/A"/>
  </r>
  <r>
    <s v="C32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Cumplimiento a la acción afirmativa en garantía de las comunidades de mujer afrodescendientes que garnticen su participación en espacios y fechas emblemáticas."/>
    <s v="Enero"/>
    <s v="Abril"/>
    <n v="1"/>
    <n v="1"/>
    <s v="CCE-16 Contratación Directa"/>
    <s v="1-100-F001_VA-Recursos distrito"/>
    <n v="49928000"/>
    <n v="49928000"/>
    <x v="16"/>
    <s v="O232020200883990_Otros servicios profesionales, técnicos y empresariales n.c.p."/>
    <s v="20/0220/0101/45020290238"/>
    <s v="TPIEG - Igualdad y Equidad de Género"/>
    <s v="No"/>
    <s v="N/A"/>
  </r>
  <r>
    <s v="C32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
    <s v="Marzo"/>
    <s v="Marzo"/>
    <n v="5.5"/>
    <n v="5.5"/>
    <s v="CCE-16 Contratación Directa"/>
    <s v="1-100-F001_VA-Recursos distrito"/>
    <n v="4510000"/>
    <n v="24805000"/>
    <x v="16"/>
    <s v="O232020200883990_Otros servicios profesionales, técnicos y empresariales n.c.p."/>
    <s v="20/0220/0101/45020290238"/>
    <s v="TPIEG - Igualdad y Equidad de Género"/>
    <s v="No"/>
    <s v="N/A"/>
  </r>
  <r>
    <s v="C33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implementar las acciones que den cumplimiento a la política publica de Mujer y Géneros, su seguimiento y reportes, así como para promover, acompañar y asistir los espacios de participación del sector mujer y géneros del distrito capital."/>
    <s v="Marzo"/>
    <s v="Marzo"/>
    <n v="5"/>
    <n v="5"/>
    <s v="CCE-16 Contratación Directa"/>
    <s v="1-100-F001_VA-Recursos distrito"/>
    <n v="4300000"/>
    <n v="21500000"/>
    <x v="16"/>
    <s v="O232020200883990_Otros servicios profesionales, técnicos y empresariales n.c.p."/>
    <s v="20/0220/0101/45020290238"/>
    <s v="TPIEG - Igualdad y Equidad de Género"/>
    <s v="No"/>
    <s v="N/A"/>
  </r>
  <r>
    <s v="C33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Septiembre"/>
    <s v="Diciembre"/>
    <n v="4"/>
    <n v="4"/>
    <s v="CCE-16 Contratación Directa"/>
    <s v="1-100-F001_VA-Recursos distrito"/>
    <n v="3100000"/>
    <n v="12400000"/>
    <x v="16"/>
    <s v="O232020200991119_Otros servicios de la administración pública n.c.p."/>
    <s v="20/0220/0101/45020290238"/>
    <s v="TPIEG - Igualdad y Equidad de Género"/>
    <s v="No"/>
    <s v="N/A"/>
  </r>
  <r>
    <s v="C33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implementar las acciones que den cumplimiento a la política publica LGTBI, su seguimiento y reportes, así como para promover, acompañar y asistir los espacios de participación de sectores LGTBIQ+ del distrito capital."/>
    <s v="Enero"/>
    <s v="Febrero"/>
    <n v="6"/>
    <n v="6"/>
    <s v="CCE-16 Contratación Directa"/>
    <s v="1-100-F001_VA-Recursos distrito"/>
    <n v="4300000"/>
    <n v="0"/>
    <x v="16"/>
    <s v="O232020200991119_Otros servicios de la administración pública n.c.p."/>
    <s v="20/0220/0101/45020290238"/>
    <s v="TPIEG - Igualdad y Equidad de Género"/>
    <s v="No"/>
    <s v="N/A"/>
  </r>
  <r>
    <s v="C33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implementar las acciones que den cumplimiento a la política publica de Mujer y Géneros, su seguimiento y reportes, así como para promover, acompañar y asistir los espacios de participación del sector mujer y géneros del distrito capital."/>
    <s v="Octubre"/>
    <s v="Diciembre"/>
    <n v="3"/>
    <n v="3"/>
    <s v="CCE-16 Contratación Directa"/>
    <s v="1-100-F001_VA-Recursos distrito"/>
    <n v="4400000"/>
    <n v="13200000"/>
    <x v="16"/>
    <s v="O232020200883990_Otros servicios profesionales, técnicos y empresariales n.c.p."/>
    <s v="20/0220/0106/45020220238"/>
    <s v="TPIEG - Igualdad y Equidad de Género"/>
    <s v="No"/>
    <s v="N/A"/>
  </r>
  <r>
    <s v="C33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
    <s v="Octubre"/>
    <s v="Diciembre"/>
    <n v="3"/>
    <n v="3"/>
    <s v="CCE-16 Contratación Directa"/>
    <s v="1-100-F001_VA-Recursos distrito"/>
    <n v="4510000"/>
    <n v="13530000"/>
    <x v="16"/>
    <s v="O232020200883990_Otros servicios profesionales, técnicos y empresariales n.c.p."/>
    <s v="20/0220/0106/45020220238"/>
    <s v="TPIEG - Igualdad y Equidad de Género"/>
    <s v="No"/>
    <s v="N/A"/>
  </r>
  <r>
    <s v="C33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
    <s v="Octubre"/>
    <s v="Diciembre"/>
    <n v="3"/>
    <n v="3"/>
    <s v="CCE-16 Contratación Directa"/>
    <s v="1-100-F001_VA-Recursos distrito"/>
    <n v="4000000"/>
    <n v="12000000"/>
    <x v="16"/>
    <s v="O232020200991119_Otros servicios de la administración pública n.c.p."/>
    <s v="20/0220/0106/45020220238"/>
    <s v="TPIEG - Igualdad y Equidad de Género"/>
    <s v="No"/>
    <s v="N/A"/>
  </r>
  <r>
    <s v="C33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
    <s v="Octubre"/>
    <s v="Diciembre"/>
    <n v="3"/>
    <n v="3"/>
    <s v="CCE-16 Contratación Directa"/>
    <s v="1-100-F001_VA-Recursos distrito"/>
    <n v="4700000"/>
    <n v="14100000"/>
    <x v="16"/>
    <s v="O232020200991119_Otros servicios de la administración pública n.c.p."/>
    <s v="20/0220/0101/45020290238"/>
    <s v="TPIEG - Igualdad y Equidad de Género"/>
    <s v="No"/>
    <s v="N/A"/>
  </r>
  <r>
    <s v="C33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
    <s v="Octubre"/>
    <s v="Diciembre"/>
    <n v="3"/>
    <n v="3"/>
    <s v="CCE-16 Contratación Directa"/>
    <s v="1-100-F001_VA-Recursos distrito"/>
    <n v="4500000"/>
    <n v="13500000"/>
    <x v="16"/>
    <s v="O232020200991119_Otros servicios de la administración pública n.c.p."/>
    <s v="20/0220/0106/45020220238"/>
    <s v="TPIEG - Igualdad y Equidad de Género"/>
    <s v="No"/>
    <s v="N/A"/>
  </r>
  <r>
    <s v="C33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implementar las acciones que den cumplimiento a la política publica LGTBI, su seguimiento y reportes, así como para promover, acompañar y asistir los espacios de participación de sectores LGTBIQ+ del distrito capital."/>
    <s v="Octubre"/>
    <s v="Diciembre"/>
    <n v="3"/>
    <n v="3"/>
    <s v="CCE-16 Contratación Directa"/>
    <s v="1-100-F001_VA-Recursos distrito"/>
    <n v="4300000"/>
    <n v="12900000"/>
    <x v="16"/>
    <s v="O232020200991119_Otros servicios de la administración pública n.c.p."/>
    <s v="20/0220/0101/45020290238"/>
    <s v="TPIEG - Igualdad y Equidad de Género"/>
    <s v="No"/>
    <s v="N/A"/>
  </r>
  <r>
    <s v="C33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Octubre"/>
    <s v="Diciembre"/>
    <n v="3"/>
    <n v="3"/>
    <s v="CCE-16 Contratación Directa"/>
    <s v="1-100-F001_VA-Recursos distrito"/>
    <n v="3100000"/>
    <n v="9300000"/>
    <x v="16"/>
    <s v="O232020200991119_Otros servicios de la administración pública n.c.p."/>
    <s v="20/0220/0101/45020290238"/>
    <s v="TPIEG - Igualdad y Equidad de Género"/>
    <s v="No"/>
    <s v="N/A"/>
  </r>
  <r>
    <s v="C34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Octubre"/>
    <s v="Diciembre"/>
    <n v="3"/>
    <n v="3"/>
    <s v="CCE-16 Contratación Directa"/>
    <s v="1-100-F001_VA-Recursos distrito"/>
    <n v="3100000"/>
    <n v="9300000"/>
    <x v="16"/>
    <s v="O232020200991119_Otros servicios de la administración pública n.c.p."/>
    <s v="20/0220/0106/45020220238"/>
    <s v="TPIEG - Igualdad y Equidad de Género"/>
    <s v="No"/>
    <s v="N/A"/>
  </r>
  <r>
    <s v="C34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Apoyo Logistico eventos Gerencia de Mujer y Genero."/>
    <s v="Marzo"/>
    <s v="Marzo"/>
    <n v="1"/>
    <n v="1"/>
    <s v="CCE-06 Selección Abreviada Menor Cuantía"/>
    <s v="1-100-F001_VA-Recursos distrito"/>
    <m/>
    <n v="15000000"/>
    <x v="16"/>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4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rofesionales para acompañar jurídicamente el desarrollo de la planeación y estructuración de los procesos de contratación adelantados por la Gerencia de _x000a_Instancias y Mecanismos de Participación."/>
    <s v="Junio"/>
    <s v="Julio"/>
    <n v="6"/>
    <n v="1"/>
    <s v="CCE-16 Contratación Directa"/>
    <s v="1-100-F001_VA-Recursos distrito"/>
    <n v="5200000"/>
    <n v="31200000"/>
    <x v="17"/>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4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ara fortalecer la participación ciudadana en las localidades, a través del desarrollo e implementación de estrategias y acciones para que potencien las instancias formales y no formales, en concordancia con el modelo de intervención territorial, y promuevan la incidencia de la ciudadanía en la toma de decisiones."/>
    <s v="Marzo"/>
    <s v="Marzo"/>
    <n v="10"/>
    <n v="1"/>
    <s v="CCE-16 Contratación Directa"/>
    <s v="1-100-F001_VA-Recursos distrito"/>
    <n v="3500000"/>
    <n v="35000000"/>
    <x v="17"/>
    <s v="O232020200991119_Otros servicios de la administración pública n.c.p."/>
    <n v="0"/>
    <s v="TPIEG - Igualdad y Equidad de Género_x000a_TPGE - Grupos étnicos_x000a_TPIEG - Igualdad y Equidad de Género_x000a_TPJ – Juventud_x000a_TPPD - Población con Discapacidad "/>
    <s v="No"/>
    <s v="N/A"/>
  </r>
  <r>
    <s v="C34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17"/>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4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ara fortalecer la participación ciudadana en las localidades, a través del desarrollo e implementación de estrategias y acciones para que potencien las instancias formales y no formales, en concordancia con el modelo de intervención territorial, y promuevan la incidencia de la ciudadanía en la toma de decisiones."/>
    <s v="Marzo"/>
    <s v="Marzo"/>
    <n v="8.5"/>
    <n v="1"/>
    <s v="CCE-16 Contratación Directa"/>
    <s v="1-100-F001_VA-Recursos distrito"/>
    <n v="3500000"/>
    <n v="29750000"/>
    <x v="17"/>
    <s v="O232020200991119_Otros servicios de la administración pública n.c.p."/>
    <n v="0"/>
    <s v="TPIEG - Igualdad y Equidad de Género_x000a_TPGE - Grupos étnicos_x000a_TPIEG - Igualdad y Equidad de Género_x000a_TPJ – Juventud_x000a_TPPD - Población con Discapacidad "/>
    <s v="No"/>
    <s v="N/A"/>
  </r>
  <r>
    <s v="C34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
    <s v="Marzo"/>
    <s v="Marzo"/>
    <n v="5"/>
    <n v="1"/>
    <s v="CCE-16 Contratación Directa"/>
    <s v="1-100-F001_VA-Recursos distrito"/>
    <n v="3300000"/>
    <n v="16500000"/>
    <x v="17"/>
    <s v="O232020200991119_Otros servicios de la administración pública n.c.p."/>
    <n v="0"/>
    <s v="TPIEG - Igualdad y Equidad de Género_x000a_TPGE - Grupos étnicos_x000a_TPIEG - Igualdad y Equidad de Género_x000a_TPJ – Juventud_x000a_TPPD - Población con Discapacidad "/>
    <s v="No"/>
    <s v="N/A"/>
  </r>
  <r>
    <s v="C34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17"/>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4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17"/>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4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17"/>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5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
    <s v="Marzo"/>
    <s v="Marzo"/>
    <n v="5"/>
    <n v="1"/>
    <s v="CCE-16 Contratación Directa"/>
    <s v="1-100-F001_VA-Recursos distrito"/>
    <n v="3300000"/>
    <n v="16500000"/>
    <x v="17"/>
    <s v="O232020200991119_Otros servicios de la administración pública n.c.p."/>
    <n v="0"/>
    <s v="TPIEG - Igualdad y Equidad de Género_x000a_TPGE - Grupos étnicos_x000a_TPIEG - Igualdad y Equidad de Género_x000a_TPJ – Juventud_x000a_TPPD - Población con Discapacidad "/>
    <s v="No"/>
    <s v="N/A"/>
  </r>
  <r>
    <s v="C35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17"/>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5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17"/>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5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5"/>
    <n v="1"/>
    <s v="CCE-16 Contratación Directa"/>
    <s v="1-100-F001_VA-Recursos distrito"/>
    <n v="3400000"/>
    <n v="17000000"/>
    <x v="17"/>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5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5"/>
    <n v="1"/>
    <s v="CCE-16 Contratación Directa"/>
    <s v="1-100-F001_VA-Recursos distrito"/>
    <n v="3400000"/>
    <n v="17000000"/>
    <x v="17"/>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5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ara realizar actividades de fortalecimiento a las instancias de participación ciudadana en articulación con el modelo de intervención territorial, impulsando los mecanismos de promoción para la participación incidente en las localidades"/>
    <s v="Marzo"/>
    <s v="Marzo"/>
    <n v="6"/>
    <n v="1"/>
    <s v="CCE-16 Contratación Directa"/>
    <s v="1-100-F001_VA-Recursos distrito"/>
    <n v="3200000"/>
    <n v="19200000"/>
    <x v="17"/>
    <s v="O232020200991119_Otros servicios de la administración pública n.c.p."/>
    <n v="0"/>
    <s v="TPIEG - Igualdad y Equidad de Género_x000a_TPGE - Grupos étnicos_x000a_TPIEG - Igualdad y Equidad de Género_x000a_TPJ – Juventud_x000a_TPPD - Población con Discapacidad "/>
    <s v="No"/>
    <s v="N/A"/>
  </r>
  <r>
    <s v="C35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Realizar procesos de participación ciudadana en las localidades, mediante el acompañamiento y fortalecimiento de las instancias formales y no formales, en el marco del modelo de intervención territorial, y la promoción de mecanismos de incidencia ciudadana"/>
    <s v="Marzo"/>
    <s v="Marzo"/>
    <n v="7"/>
    <n v="1"/>
    <s v="CCE-16 Contratación Directa"/>
    <s v="1-100-F001_VA-Recursos distrito"/>
    <n v="3600000"/>
    <n v="25200000"/>
    <x v="17"/>
    <s v="O232020200991119_Otros servicios de la administración pública n.c.p."/>
    <n v="0"/>
    <s v="TPIEG - Igualdad y Equidad de Género_x000a_TPGE - Grupos étnicos_x000a_TPIEG - Igualdad y Equidad de Género_x000a_TPJ – Juventud_x000a_TPPD - Población con Discapacidad "/>
    <s v="No"/>
    <s v="N/A"/>
  </r>
  <r>
    <s v="C35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Facilitar y dinamizar los procesos de participación ciudadana en las localidades, mediante el acompañamiento y fortalecimiento de las instancias formales y no formales, en el marco del modelo de intervención territorial, y la promoción de mecanismos de incidencia ciudadana"/>
    <s v="Marzo"/>
    <s v="Marzo"/>
    <n v="6"/>
    <n v="1"/>
    <s v="CCE-16 Contratación Directa"/>
    <s v="1-100-F001_VA-Recursos distrito"/>
    <n v="2700000"/>
    <n v="16200000"/>
    <x v="17"/>
    <s v="O232020200991119_Otros servicios de la administración pública n.c.p."/>
    <n v="0"/>
    <s v="TPIEG - Igualdad y Equidad de Género_x000a_TPGE - Grupos étnicos_x000a_TPIEG - Igualdad y Equidad de Género_x000a_TPJ – Juventud_x000a_TPPD - Población con Discapacidad "/>
    <s v="No"/>
    <s v="N/A"/>
  </r>
  <r>
    <s v="C35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17"/>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5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Facilitar y dinamizar los procesos de participación ciudadana en las localidades, mediante el acompañamiento y fortalecimiento de las instancias formales y no formales, en el marco del modelo de intervención territorial, y la promoción de mecanismos de incidencia ciudadana"/>
    <s v="Marzo"/>
    <s v="Marzo"/>
    <n v="6"/>
    <n v="1"/>
    <s v="CCE-16 Contratación Directa"/>
    <s v="1-100-F001_VA-Recursos distrito"/>
    <n v="2700000"/>
    <n v="16200000"/>
    <x v="17"/>
    <s v="O232020200991119_Otros servicios de la administración pública n.c.p."/>
    <n v="0"/>
    <s v="TPIEG - Igualdad y Equidad de Género_x000a_TPGE - Grupos étnicos_x000a_TPIEG - Igualdad y Equidad de Género_x000a_TPJ – Juventud_x000a_TPPD - Población con Discapacidad "/>
    <s v="No"/>
    <s v="N/A"/>
  </r>
  <r>
    <s v="C36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Facilitar y dinamizar los procesos de participación ciudadana en las localidades, mediante el acompañamiento y fortalecimiento de las instancias formales y no formales, en el marco del modelo de intervención territorial, y la promoción de mecanismos de incidencia ciudadana"/>
    <s v="Marzo"/>
    <s v="Marzo"/>
    <n v="6"/>
    <n v="1"/>
    <s v="CCE-16 Contratación Directa"/>
    <s v="1-100-F001_VA-Recursos distrito"/>
    <n v="2700000"/>
    <n v="16200000"/>
    <x v="17"/>
    <s v="O232020200991119_Otros servicios de la administración pública n.c.p."/>
    <n v="0"/>
    <s v="TPIEG - Igualdad y Equidad de Género_x000a_TPGE - Grupos étnicos_x000a_TPIEG - Igualdad y Equidad de Género_x000a_TPJ – Juventud_x000a_TPPD - Población con Discapacidad "/>
    <s v="No"/>
    <s v="N/A"/>
  </r>
  <r>
    <s v="C36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Desarrollar acciones y estrategias para fortalecer las instancias formales y no formales de participación ciudadana conforme a las normas que definan el modelo de intervención territorial e impulsar los procesos eleccionarios ordenados en los planes de acción territorial."/>
    <s v="Abril"/>
    <s v="Abril"/>
    <n v="8.5"/>
    <n v="1"/>
    <s v="CCE-16 Contratación Directa"/>
    <s v="1-100-F001_VA-Recursos distrito"/>
    <n v="4600000"/>
    <n v="39100000"/>
    <x v="17"/>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6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17"/>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6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de apoyo a la gestión para realizar actividades de gestión documental, de organización logística, de acompañamiento a jornadas electorales y eventos institucionales y demás actividades programadas por la Gerencia de Instancias y Mecanismos de Participación."/>
    <s v="Enero"/>
    <s v="Febrero"/>
    <n v="7"/>
    <n v="7"/>
    <s v="CCE-16 Contratación Directa"/>
    <s v="1-100-F001_VA-Recursos distrito"/>
    <n v="2200000"/>
    <n v="15400000"/>
    <x v="17"/>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6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Realizar actividades de gestión documental, organización logística, acompañamiento en jornadas electorales y eventos institucionales, y otras tareas programadas por la Gerencia de Instancias y Mecanismos de Participación, para facilitar el desarrollo de sus funciones."/>
    <s v="Marzo"/>
    <s v="Marzo"/>
    <n v="6"/>
    <n v="1"/>
    <s v="CCE-16 Contratación Directa"/>
    <s v="1-100-F001_VA-Recursos distrito"/>
    <n v="2000000"/>
    <n v="12000000"/>
    <x v="17"/>
    <s v="O232020200991119_Otros servicios de la administración pública n.c.p."/>
    <n v="0"/>
    <s v="TPIEG - Igualdad y Equidad de Género_x000a_TPGE - Grupos étnicos_x000a_TPIEG - Igualdad y Equidad de Género_x000a_TPJ – Juventud_x000a_TPPD - Población con Discapacidad "/>
    <s v="No"/>
    <s v="N/A"/>
  </r>
  <r>
    <s v="C36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
    <s v="Febrero"/>
    <s v="Febrero"/>
    <n v="7"/>
    <n v="7"/>
    <s v="CCE-16 Contratación Directa"/>
    <s v="1-100-F001_VA-Recursos distrito"/>
    <n v="4500000"/>
    <n v="31500000"/>
    <x v="17"/>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36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
    <s v="Marzo"/>
    <s v="Marzo"/>
    <n v="6"/>
    <n v="1"/>
    <s v="CCE-16 Contratación Directa"/>
    <s v="1-100-F001_VA-Recursos distrito"/>
    <n v="4200000"/>
    <n v="25200000"/>
    <x v="17"/>
    <s v="O232020200883990_Otros servicios profesionales, técnicos y empresariales n.c.p."/>
    <n v="0"/>
    <s v="TPIEG - Igualdad y Equidad de Género_x000a_TPGE - Grupos étnicos_x000a_TPIEG - Igualdad y Equidad de Género_x000a_TPJ – Juventud_x000a_TPPD - Población con Discapacidad "/>
    <s v="No"/>
    <s v="N/A"/>
  </r>
  <r>
    <s v="C36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
    <s v="Marzo"/>
    <s v="Marzo"/>
    <n v="6"/>
    <n v="1"/>
    <s v="CCE-16 Contratación Directa"/>
    <s v="1-100-F001_VA-Recursos distrito"/>
    <n v="4200000"/>
    <n v="25200000"/>
    <x v="17"/>
    <s v="O232020200883990_Otros servicios profesionales, técnicos y empresariales n.c.p."/>
    <n v="0"/>
    <s v="TPIEG - Igualdad y Equidad de Género_x000a_TPGE - Grupos étnicos_x000a_TPIEG - Igualdad y Equidad de Género_x000a_TPJ – Juventud_x000a_TPPD - Población con Discapacidad "/>
    <s v="No"/>
    <s v="N/A"/>
  </r>
  <r>
    <s v="C36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
    <s v="Abril"/>
    <s v="Mayo"/>
    <n v="5"/>
    <n v="1"/>
    <s v="CCE-16 Contratación Directa"/>
    <s v="1-100-F001_VA-Recursos distrito"/>
    <n v="4057001"/>
    <n v="20285005"/>
    <x v="17"/>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36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Brindar los servicios profesionales para el acompañamiento técnico y proporcionar a las instancias Locales de participación, Distritales y de coordinación con la finalidad de fortalecer la capacidad de incidencia de estas instancias en el marco de la Política de Participación y su adecuada inclusión en el modelo de fortalecimiento establecido."/>
    <s v="Abril"/>
    <s v="Mayo"/>
    <n v="6"/>
    <n v="1"/>
    <s v="CCE-16 Contratación Directa"/>
    <s v="1-100-F001_VA-Recursos distrito"/>
    <n v="4057001"/>
    <n v="24342006"/>
    <x v="17"/>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37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para que brinde soporte juridico y técnico a la Gerencia de Instancias en los asuntos de su competencia, asi como en los procesos y procedimientos precontractuales, contractuales y postcontractuales. "/>
    <s v="Marzo "/>
    <s v="Abril"/>
    <n v="6"/>
    <n v="1"/>
    <s v="CCE-16 Contratación Directa"/>
    <s v="1-100-F001_VA-Recursos distrito"/>
    <n v="4200000"/>
    <n v="25200000"/>
    <x v="17"/>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37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
    <s v="Febrero"/>
    <s v="Marzo"/>
    <n v="6"/>
    <n v="1"/>
    <s v="CCE-16 Contratación Directa"/>
    <s v="1-100-F001_VA-Recursos distrito"/>
    <n v="4200000"/>
    <n v="25200000"/>
    <x v="17"/>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37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1"/>
    <s v="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
    <s v="Marzo"/>
    <s v="Abril"/>
    <n v="6"/>
    <n v="1"/>
    <s v="CCE-16 Contratación Directa"/>
    <s v="1-100-F001_VA-Recursos distrito"/>
    <n v="4200000"/>
    <n v="25200000"/>
    <x v="17"/>
    <s v="O232020200883990_Otros servicios profesionales, técnicos y empresariales n.c.p."/>
    <n v="0"/>
    <s v="TPIEG - Igualdad y Equidad de Género_x000a_TPGE - Grupos étnicos_x000a_TPIEG - Igualdad y Equidad de Género_x000a_TPJ – Juventud_x000a_TPPD - Población con Discapacidad "/>
    <s v="No"/>
    <s v="N/A"/>
  </r>
  <r>
    <s v="C37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para que brinde soporte juridico y técnico a la Gerencia de Instancias y Mecanismos de Participación en los asuntos de su competencia, asi como en el seguimiento a la implementación de la política pública de participación ciudadana. "/>
    <s v="Febrero"/>
    <s v="Marzo"/>
    <n v="6"/>
    <n v="1"/>
    <s v="CCE-16 Contratación Directa"/>
    <s v="1-100-F001_VA-Recursos distrito"/>
    <n v="4200000"/>
    <n v="25200000"/>
    <x v="17"/>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37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1"/>
    <s v="Prestar servicios profesionales para que brinde soporte técnico a la Gerencia de Instancias y Mecanismos de Participación en los asuntos de su competencia, así como en el seguimiento a la implementación de la política pública de participación ciudadana."/>
    <s v="Marzo"/>
    <s v="Abril"/>
    <n v="6"/>
    <n v="1"/>
    <s v="CCE-16 Contratación Directa"/>
    <s v="1-100-F001_VA-Recursos distrito"/>
    <n v="4500000"/>
    <n v="27000000"/>
    <x v="17"/>
    <s v="O232020200883990_Otros servicios profesionales, técnicos y empresariales n.c.p."/>
    <n v="0"/>
    <s v="TPIEG - Igualdad y Equidad de Género_x000a_TPGE - Grupos étnicos_x000a_TPIEG - Igualdad y Equidad de Género_x000a_TPJ – Juventud_x000a_TPPD - Población con Discapacidad "/>
    <s v="No"/>
    <s v="N/A"/>
  </r>
  <r>
    <s v="C37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Servicios de apoyo a la gestión para el fortalecimiento del Sistema Distrital de Participación en el marco de la Jornada Única Electoral, con el fin de promover la participación ciudadana, la transparencia y el fortalecimiento de la democracia en Bogotá. "/>
    <s v="Febrero"/>
    <s v="Marzo"/>
    <n v="5"/>
    <n v="1"/>
    <s v="CCE-16 Contratación Directa"/>
    <s v="1-100-F001_VA-Recursos distrito"/>
    <n v="3500000"/>
    <n v="17500000"/>
    <x v="17"/>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7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rofesionales para apoyar a la Gerencia de Instancias y Mecanismos de Participación en la elaboración de instrumentos de control, seguimiento de peticiones, metas, MIPG y de planeación. "/>
    <s v="Febrero"/>
    <s v="Marzo"/>
    <n v="5"/>
    <n v="1"/>
    <s v="CCE-16 Contratación Directa"/>
    <s v="1-100-F001_VA-Recursos distrito"/>
    <n v="10000000"/>
    <n v="50000000"/>
    <x v="17"/>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37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logísticos y operativos necesarios, para la organización y ejecución de actividades y eventos institucionales realizados por el IDPAC"/>
    <s v="Marzo "/>
    <s v="Marzo"/>
    <n v="9"/>
    <n v="1"/>
    <s v="CCE-06 Selección Abreviada Menor Cuantía"/>
    <s v="1-100-F001_VA-Recursos distrito"/>
    <n v="33769045"/>
    <n v="33769045"/>
    <x v="17"/>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7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
    <s v="Marzo "/>
    <s v="Mayo"/>
    <n v="1"/>
    <n v="1"/>
    <s v="CCE-06 Selección Abreviada Menor Cuantía"/>
    <s v="1-100-F001_VA-Recursos distrito"/>
    <n v="16000000"/>
    <n v="16000000"/>
    <x v="17"/>
    <s v="O232020200664114 Servicios de transporte terrestre especial local de pasajeros"/>
    <s v="20/0220/0106/45020220238"/>
    <s v="TPIEG - Igualdad y Equidad de Género_x000a_TPGE - Grupos étnicos_x000a_TPIEG - Igualdad y Equidad de Género_x000a_TPJ – Juventud_x000a_TPPD - Población con Discapacidad "/>
    <s v="No"/>
    <s v="N/A"/>
  </r>
  <r>
    <s v="C37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Incentivos para las instancias de participación "/>
    <s v="Septiembre "/>
    <s v="Noviembre"/>
    <n v="1"/>
    <n v="1"/>
    <m/>
    <s v="1-100-F001_VA-Recursos distrito"/>
    <n v="4000000"/>
    <n v="360000000"/>
    <x v="17"/>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de las organizaciones comunales de primer y segundo grado en el marco del proyecto de inversión 8131."/>
    <s v="Enero"/>
    <s v="Febrero"/>
    <n v="6"/>
    <n v="1"/>
    <s v="CCE-16 Contratación Directa"/>
    <s v="1-100-F001_VA-Recursos distrito"/>
    <n v="4200000"/>
    <n v="25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s  niveles en el marco del proyecto de inversión 8131. "/>
    <s v="Enero"/>
    <s v="Febrero"/>
    <n v="7"/>
    <n v="1"/>
    <s v="CCE-16 Contratación Directa"/>
    <s v="1-100-F001_VA-Recursos distrito"/>
    <n v="5000000"/>
    <n v="35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de las organizaciones comunales de primer y segundo grado en el marco del proyecto de inversión 8131."/>
    <s v="Enero"/>
    <s v="Febrero"/>
    <n v="5"/>
    <n v="1"/>
    <s v="CCE-16 Contratación Directa"/>
    <s v="1-100-F001_VA-Recursos distrito"/>
    <n v="4700000"/>
    <n v="23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implementar el modelo de fortalecimiento con organizaciones de propiedad horizontal y comunales de los distintos  niveles en el marco del proyecto de inversión 8131. "/>
    <s v="Febrero"/>
    <s v="Febrero"/>
    <n v="5"/>
    <n v="1"/>
    <s v="CCE-16 Contratación Directa"/>
    <s v="1-100-F001_VA-Recursos distrito"/>
    <n v="3600000"/>
    <n v="18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s  niveles en el marco del proyecto de inversión 8131. "/>
    <s v="Enero"/>
    <s v="Febrero"/>
    <n v="7"/>
    <n v="1"/>
    <s v="CCE-16 Contratación Directa"/>
    <s v="1-100-F001_VA-Recursos distrito"/>
    <n v="4500000"/>
    <n v="31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implementar el modelo de fortalecimiento con organizaciones de propiedad horizontal y comunales de los distintos  niveles en el marco del proyecto de inversión 8131. "/>
    <s v="Febrero"/>
    <s v="Febrero"/>
    <n v="5"/>
    <n v="1"/>
    <s v="CCE-16 Contratación Directa"/>
    <s v="1-100-F001_VA-Recursos distrito"/>
    <n v="3156000"/>
    <n v="1578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s  niveles en el marco del proyecto de inversión 8131. "/>
    <s v="Enero"/>
    <s v="Febrero"/>
    <n v="5"/>
    <n v="1"/>
    <s v="CCE-16 Contratación Directa"/>
    <s v="1-100-F001_VA-Recursos distrito"/>
    <n v="4500000"/>
    <n v="22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s  niveles en el marco del proyecto de inversión 8131. "/>
    <s v="Febrero"/>
    <s v="Febrero"/>
    <n v="5"/>
    <n v="1"/>
    <s v="CCE-16 Contratación Directa"/>
    <s v="1-100-F001_VA-Recursos distrito"/>
    <n v="5200000"/>
    <n v="26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8"/>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realizar seguimiento a la Política Publica Comunal y de formulación de la Política pública de Propiedad Horizontal en el marco del proyecto de inversión 8131."/>
    <s v="Febrero"/>
    <s v="Febrero"/>
    <n v="5"/>
    <n v="1"/>
    <s v="CCE-16 Contratación Directa"/>
    <s v="1-100-F001_VA-Recursos distrito"/>
    <n v="6500000"/>
    <n v="32500000"/>
    <x v="0"/>
    <s v="O232020200991119_Otros servicios de la administración pública n.c.p."/>
    <s v="20/0220/0101/45020290238"/>
    <s v="TPIEG - Igualdad y Equidad de Género"/>
    <s v="No"/>
    <s v="N/A"/>
  </r>
  <r>
    <s v="C38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de las organizaciones comunales de primer y segundo grado en el marco del proyecto de inversión 8131."/>
    <s v="Enero"/>
    <s v="Febrero"/>
    <n v="5"/>
    <n v="1"/>
    <s v="CCE-16 Contratación Directa"/>
    <s v="1-100-F001_VA-Recursos distrito"/>
    <n v="4700000"/>
    <n v="23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de las organizaciones comunales de primer y segundo grado en el marco del proyecto de inversión 8131."/>
    <s v="Enero"/>
    <s v="Febrero"/>
    <n v="5"/>
    <n v="1"/>
    <s v="CCE-16 Contratación Directa"/>
    <s v="1-100-F001_VA-Recursos distrito"/>
    <n v="4700000"/>
    <n v="23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acciones requeridas para la ejecución, desarrollo el modelo de fortalecimiento de las organizaciones comunales de primer y segundo grado en el marco del proyecto de inversión 8131."/>
    <s v="Enero"/>
    <s v="Febrero"/>
    <n v="8"/>
    <n v="1"/>
    <s v="CCE-16 Contratación Directa"/>
    <s v="1-100-F001_VA-Recursos distrito"/>
    <n v="6000000"/>
    <n v="48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acciones para el mejoramiento a través del desarrollo de la ruta de fortalecimiento de las organizaciones comunales de primer y segundo grado en el marco del proyecto de inversión 8131."/>
    <s v="Febrero"/>
    <s v="Marz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acciones requeridas para la ejecución, desarrollo el modelo de fortalecimiento de las organizaciones comunales de primer y segundo grado en el marco del proyecto de inversión 8131."/>
    <s v="Enero"/>
    <s v="Febrero"/>
    <n v="6"/>
    <n v="1"/>
    <s v="CCE-16 Contratación Directa"/>
    <s v="1-100-F001_VA-Recursos distrito"/>
    <n v="6000000"/>
    <n v="36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acompañamiento a las organizaciones de propiedad horizontal y comunales de los distintos niveles e implementar el modelo de fortalecimiento en el marco del proyecto de inversión 8131."/>
    <s v="Enero"/>
    <s v="Febrero"/>
    <n v="6"/>
    <n v="1"/>
    <s v="CCE-16 Contratación Directa"/>
    <s v="1-100-F001_VA-Recursos distrito"/>
    <n v="3800000"/>
    <n v="228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ago factura pasivo Exigible EMPRESA DE TELECOMUNICACIONES DE BOGOTÁ S.A. E.S.P. - ETB S.A. "/>
    <s v="Abril"/>
    <s v="Mayo "/>
    <n v="1"/>
    <n v="1"/>
    <s v="CCE-16 Contratación Directa"/>
    <s v="1-100-F001_VA-Recursos distrito"/>
    <n v="6476167"/>
    <n v="6476167"/>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6"/>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
    <s v="Enero"/>
    <s v="Febrero"/>
    <n v="9"/>
    <n v="1"/>
    <s v="CCE-16 Contratación Directa"/>
    <s v="1-100-F001_VA-Recursos distrito"/>
    <n v="6000000"/>
    <n v="54000000"/>
    <x v="0"/>
    <s v="O232020200991119_Otros servicios de la administración pública n.c.p."/>
    <s v="20/0220/0101/45020290238"/>
    <s v="TPIEG - Igualdad y Equidad de Género"/>
    <s v="No"/>
    <s v="N/A"/>
  </r>
  <r>
    <s v="C39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implementar el modelo de fortalecimiento con organizaciones de propiedad horizontal y comunales de los distintos  niveles en el marco del proyecto de inversión 8131. "/>
    <s v="Febrero"/>
    <s v="Febrero"/>
    <n v="5"/>
    <n v="1"/>
    <s v="CCE-16 Contratación Directa"/>
    <s v="1-100-F001_VA-Recursos distrito"/>
    <n v="3156000"/>
    <n v="1578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el fin de robustecer procesos internos y externos de las organizaciones comunales de primer y segundo grado en el marco del proyecto de inversión 8131."/>
    <s v="Enero"/>
    <s v="Febrero"/>
    <n v="6"/>
    <n v="1"/>
    <s v="CCE-16 Contratación Directa"/>
    <s v="1-100-F001_VA-Recursos distrito"/>
    <n v="5000000"/>
    <n v="30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0"/>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asesorar los organismos comunales y realizar informes periódicos de la implementación de las políticas públicas de la subdirección de asuntos comunales y acompañar los espacios de construcción que se generen en el territorio que faciliten el reporte de la información y divulgación del proyecto de inversión 8131."/>
    <s v="Mayo "/>
    <s v="Junio"/>
    <n v="7"/>
    <n v="1"/>
    <s v="CCE-16 Contratación Directa"/>
    <s v="1-100-F001_VA-Recursos distrito"/>
    <n v="8000000"/>
    <n v="56000000"/>
    <x v="0"/>
    <s v="O232020200991119_Otros servicios de la administración pública n.c.p."/>
    <s v="20/0220/0101/45020290238"/>
    <s v="TPIEG - Igualdad y Equidad de Género"/>
    <s v="No"/>
    <s v="N/A"/>
  </r>
  <r>
    <s v="C40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para robustecer procesos internos y externos de las organizaciones comunales de primer y segundo grado del proyecto de inversión 8131."/>
    <s v="Enero"/>
    <s v="Febrero"/>
    <n v="6"/>
    <n v="1"/>
    <s v="CCE-16 Contratación Directa"/>
    <s v="1-100-F001_VA-Recursos distrito"/>
    <n v="5200000"/>
    <n v="31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2"/>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realizar la socialización y pedagogia de las políticas públicas de la subdirección de asuntos comunales y acompañar los espacios de construcción que se generen en el territorio que facilite del cumplimiento de su misionalidad"/>
    <s v="Febrero"/>
    <s v="Febrero"/>
    <n v="5"/>
    <n v="1"/>
    <s v="CCE-16 Contratación Directa"/>
    <s v="1-100-F001_VA-Recursos distrito"/>
    <n v="6000000"/>
    <n v="30000000"/>
    <x v="0"/>
    <s v="O232020200991119_Otros servicios de la administración pública n.c.p."/>
    <s v="20/0220/0101/45020290238"/>
    <s v="TPIEG - Igualdad y Equidad de Género"/>
    <s v="No"/>
    <s v="N/A"/>
  </r>
  <r>
    <s v="C40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del modelo de fortalecimiento con organizaciones de propiedad horizontal y comunales de los distintos  niveles en el marco del proyecto de inversión 8131. "/>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para robustecer procesos internos y externos de las organizaciones comunales de primer y segundo grado del proyecto de inversión 8131."/>
    <s v="Enero"/>
    <s v="Febrero"/>
    <n v="6"/>
    <n v="1"/>
    <s v="CCE-16 Contratación Directa"/>
    <s v="1-100-F001_VA-Recursos distrito"/>
    <n v="5200000"/>
    <n v="31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el fin de robustecer procesos internos y externos de las organizaciones comunales de primer y segundo grado en el marco del proyecto de inversión 8131."/>
    <s v="Enero"/>
    <s v="Febrero"/>
    <n v="6"/>
    <n v="1"/>
    <s v="CCE-16 Contratación Directa"/>
    <s v="1-100-F001_VA-Recursos distrito"/>
    <n v="5000000"/>
    <n v="30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acciones requeridas para la ejecución, desarrollo el modelo de fortalecimiento de las organizaciones comunales de primer y segundo grado en el marco del proyecto de inversión 8131."/>
    <s v="Enero"/>
    <s v="Febrero"/>
    <n v="8.5"/>
    <n v="1"/>
    <s v="CCE-16 Contratación Directa"/>
    <s v="1-100-F001_VA-Recursos distrito"/>
    <n v="6000000"/>
    <n v="51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 niveles en el marco del proyecto de inversión 8131. "/>
    <s v="Febrero"/>
    <s v="Febrero"/>
    <n v="5"/>
    <n v="1"/>
    <s v="CCE-16 Contratación Directa"/>
    <s v="1-100-F001_VA-Recursos distrito"/>
    <n v="7700000"/>
    <n v="38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acompañamiento a las organizaciones de propiedad horizontal y comunales de los distintos niveles e implementar el modelo de fortalecimiento en el marco del proyecto de inversión 8131."/>
    <s v="Enero"/>
    <s v="Febrero"/>
    <n v="6"/>
    <n v="1"/>
    <s v="CCE-16 Contratación Directa"/>
    <s v="1-100-F001_VA-Recursos distrito"/>
    <n v="3800000"/>
    <n v="228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para robustecer procesos internos y externos de las organizaciones comunales de primer y segundo grado del proyecto de inversión 8131."/>
    <s v="Enero"/>
    <s v="Febrero"/>
    <n v="6"/>
    <n v="1"/>
    <s v="CCE-16 Contratación Directa"/>
    <s v="1-100-F001_VA-Recursos distrito"/>
    <n v="5200000"/>
    <n v="31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s  niveles en el marco del proyecto de inversión 8131. "/>
    <s v="Febrero"/>
    <s v="Febrero"/>
    <n v="5"/>
    <n v="1"/>
    <s v="CCE-16 Contratación Directa"/>
    <s v="1-100-F001_VA-Recursos distrito"/>
    <n v="4500000"/>
    <n v="22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s  niveles en el marco del proyecto de inversión 8131. "/>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s  niveles en el marco del proyecto de inversión 8131. "/>
    <s v="Febrero"/>
    <s v="Febrero"/>
    <n v="8"/>
    <n v="1"/>
    <s v="CCE-16 Contratación Directa"/>
    <s v="1-100-F001_VA-Recursos distrito"/>
    <n v="4200000"/>
    <n v="336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5"/>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
    <s v="Enero"/>
    <s v="Febrero"/>
    <n v="9"/>
    <n v="1"/>
    <s v="CCE-16 Contratación Directa"/>
    <s v="1-100-F001_VA-Recursos distrito"/>
    <n v="6500000"/>
    <n v="58500000"/>
    <x v="0"/>
    <s v="O232020200991119_Otros servicios de la administración pública n.c.p."/>
    <s v="20/0220/0101/45020290238"/>
    <s v="TPIEG - Igualdad y Equidad de Género"/>
    <s v="No"/>
    <s v="N/A"/>
  </r>
  <r>
    <s v="C416"/>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servicios profesionales con autonomía técnica y administrativa para brindar acompañamiento jurídico a las Organizaciones Comunales de primer y segundo grado, apoyando el proceso de Inspección, Vigilancia y Control (IVC) en el marco del Proyecto de Inversión 8131"/>
    <s v="Julio "/>
    <s v="Agosto "/>
    <n v="5"/>
    <n v="1"/>
    <s v="CCE-16 Contratación Directa"/>
    <s v="1-100-F001_VA-Recursos distrito"/>
    <n v="5000000"/>
    <n v="25000000"/>
    <x v="0"/>
    <s v="O232020200991119_Otros servicios de la administración pública n.c.p."/>
    <s v="20/0220/0101/45020290238"/>
    <s v="TPIEG - Igualdad y Equidad de Género"/>
    <s v="No"/>
    <s v="N/A"/>
  </r>
  <r>
    <s v="C41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acompañamiento a las organizaciones de propiedad horizontal y comunales de los distintos niveles e implementar el modelo de fortalecimiento en el marco del proyecto de inversión 8131."/>
    <s v="Enero"/>
    <s v="Febrero"/>
    <n v="7"/>
    <n v="1"/>
    <s v="CCE-16 Contratación Directa"/>
    <s v="1-100-F001_VA-Recursos distrito"/>
    <n v="3800000"/>
    <n v="266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s  niveles en el marco del proyecto de inversión 8131. "/>
    <s v="Febrero"/>
    <s v="Marzo"/>
    <n v="5"/>
    <n v="1"/>
    <s v="CCE-16 Contratación Directa"/>
    <s v="1-100-F001_VA-Recursos distrito"/>
    <n v="5500000"/>
    <n v="27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2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acompañamiento a las organizaciones de propiedad horizontal y comunales de los distintos niveles e implementar el modelo de fortalecimiento en el marco del proyecto de inversión 8131."/>
    <s v="Enero"/>
    <s v="Febrero"/>
    <n v="6"/>
    <n v="1"/>
    <s v="CCE-16 Contratación Directa"/>
    <s v="1-100-F001_VA-Recursos distrito"/>
    <n v="3800000"/>
    <n v="228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2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acciones para el mejoramiento a través del desarrollo de la ruta de fortalecimiento de las organizaciones comunales de primer y segundo grado en el marco del proyecto de inversión 8131."/>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2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profesionales para realizar acciones encaminadas a las instancias de participación de propiedad horizontal en el marco del modelo de fortalecimiento del proyecto de inversión 8131."/>
    <s v="Enero"/>
    <s v="Febrero"/>
    <n v="6"/>
    <n v="1"/>
    <s v="CCE-16 Contratación Directa"/>
    <s v="1-100-F001_VA-Recursos distrito"/>
    <n v="4200000"/>
    <n v="25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23"/>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
    <s v="Enero"/>
    <s v="Febrero"/>
    <n v="6"/>
    <n v="1"/>
    <s v="CCE-16 Contratación Directa"/>
    <s v="1-100-F001_VA-Recursos distrito"/>
    <n v="4500000"/>
    <n v="27000000"/>
    <x v="0"/>
    <s v="O232020200991119_Otros servicios de la administración pública n.c.p."/>
    <s v="20/0220/0101/45020290238"/>
    <s v="TPIEG - Igualdad y Equidad de Género"/>
    <s v="No"/>
    <s v="N/A"/>
  </r>
  <r>
    <s v="C424"/>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
    <s v="Enero"/>
    <s v="Febrero"/>
    <n v="6"/>
    <n v="1"/>
    <s v="CCE-16 Contratación Directa"/>
    <s v="1-100-F001_VA-Recursos distrito"/>
    <n v="4500000"/>
    <n v="27000000"/>
    <x v="0"/>
    <s v="O232020200991119_Otros servicios de la administración pública n.c.p."/>
    <s v="20/0220/0101/45020290238"/>
    <s v="TPIEG - Igualdad y Equidad de Género"/>
    <s v="No"/>
    <s v="N/A"/>
  </r>
  <r>
    <s v="C42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asesorar y realizar el seguimiento a los proyectos estratégicos de la subdirección de asuntos comunales en el marco del proyecto de inversión 8131."/>
    <s v="Febrero"/>
    <s v="Febrero"/>
    <n v="6"/>
    <n v="1"/>
    <s v="CCE-16 Contratación Directa"/>
    <s v="1-100-F001_VA-Recursos distrito"/>
    <n v="9000000"/>
    <n v="54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2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acciones para el mejoramiento a través del desarrollo de la ruta de fortalecimiento de las organizaciones comunales de primer y segundo grado en el marco del proyecto de inversión 8131."/>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27"/>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
    <s v="Enero"/>
    <s v="Febrero"/>
    <n v="9.5"/>
    <n v="1"/>
    <s v="CCE-16 Contratación Directa"/>
    <s v="1-100-F001_VA-Recursos distrito"/>
    <n v="3800000"/>
    <n v="36100000"/>
    <x v="0"/>
    <s v="O232020200991119_Otros servicios de la administración pública n.c.p."/>
    <s v="20/0220/0101/45020290238"/>
    <s v="TPIEG - Igualdad y Equidad de Género"/>
    <s v="No"/>
    <s v="N/A"/>
  </r>
  <r>
    <s v="C428"/>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realizar seguimiento a la Política Publica Comunal y de formulación de la Política pública de Propiedad Horizontal en el marco del proyecto de inversión 8131."/>
    <s v="Enero"/>
    <s v="Febrero"/>
    <n v="6"/>
    <n v="1"/>
    <s v="CCE-16 Contratación Directa"/>
    <s v="1-100-F001_VA-Recursos distrito"/>
    <n v="4500000"/>
    <n v="27000000"/>
    <x v="0"/>
    <s v="O232020200991119_Otros servicios de la administración pública n.c.p."/>
    <s v="20/0220/0101/45020290238"/>
    <s v="TPIEG - Igualdad y Equidad de Género"/>
    <s v="No"/>
    <s v="N/A"/>
  </r>
  <r>
    <s v="C42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Adquisición, instalación y puesta en funcionamiento de escanner e Impresora de elementos de identificación para los representantes de las organizaciones sociales, comunales y de propiedad horizontal del distrito Capital como parte de la autodeterminación y caracterización establecida en el modelo de fortalecimiento de la normatividad interna de la entidad en el marco del proyecto de inversión 8131"/>
    <s v="Abril"/>
    <s v="Mayo "/>
    <n v="1"/>
    <n v="1"/>
    <s v="CCE-99 Selección Abreviada - Acuerdo Marco"/>
    <s v="1-100-F001_VA-Recursos distrito"/>
    <n v="39000000"/>
    <n v="39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3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s v="80141600_x000a_80141900_x000a_80111600_x000a_81141600_x000a_30111900_x000a_72103300_x000a_72102900"/>
    <s v="Prestar los servicios logísticos y operativos necesarios, para la organización y ejecución de actividades y eventos institucionales realizados por el IDPAC."/>
    <s v="Abril"/>
    <s v="Mayo "/>
    <n v="1"/>
    <n v="1"/>
    <s v="CCE-02 Licitación Pública"/>
    <s v="1-100-F001_VA-Recursos distrito"/>
    <n v="620000000"/>
    <n v="620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3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Contratar los servicios de instalación, configuración y funcionamiento de la conexión a internet, a través del servicio Banda Ancha para las sedes comunales de los organismos de primer y segundo grado en el distrito capital, como un mecanismo para el fortalecimiento de sus capacidades de interacción y propiciar las dinámicas democráticas y de participación comunitaria"/>
    <s v="Abril"/>
    <s v="Mayo "/>
    <n v="1"/>
    <n v="1"/>
    <s v="CCE-16 Contratación Directa"/>
    <s v="1-100-F001_VA-Recursos distrito"/>
    <n v="736200000"/>
    <n v="736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32"/>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
    <s v="Enero"/>
    <s v="Febrero"/>
    <n v="6"/>
    <n v="1"/>
    <s v="CCE-16 Contratación Directa"/>
    <s v="1-100-F001_VA-Recursos distrito"/>
    <n v="4500000"/>
    <n v="27000000"/>
    <x v="0"/>
    <s v="O232020200991119_Otros servicios de la administración pública n.c.p."/>
    <s v="20/0220/0101/45020290238"/>
    <s v="TPIEG - Igualdad y Equidad de Género"/>
    <s v="No"/>
    <s v="N/A"/>
  </r>
  <r>
    <s v="C43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profesionales para desarrollar acciones de fortalecimiento y actividades encaminadas a las instancias de participación de propiedad horizontal en el marco del modelo de fortalecimiento del proyecto de inversión 8131."/>
    <s v="Enero"/>
    <s v="Febrero"/>
    <n v="7"/>
    <n v="1"/>
    <s v="CCE-16 Contratación Directa"/>
    <s v="1-100-F001_VA-Recursos distrito"/>
    <n v="5200000"/>
    <n v="364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34"/>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realizar seguimiento a la Política Publica Comunal y de formulación de la Política pública de Propiedad Horizontal en el marco del proyecto de inversión 8131."/>
    <s v="Febrero"/>
    <s v="Febrero"/>
    <n v="5"/>
    <n v="1"/>
    <s v="CCE-16 Contratación Directa"/>
    <s v="1-100-F001_VA-Recursos distrito"/>
    <n v="4200000"/>
    <n v="21000000"/>
    <x v="0"/>
    <s v="O232020200991119_Otros servicios de la administración pública n.c.p."/>
    <s v="20/0220/0101/45020290238"/>
    <s v="TPIEG - Igualdad y Equidad de Género"/>
    <s v="No"/>
    <s v="N/A"/>
  </r>
  <r>
    <s v="C43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realizar la jornada electroral de los consejos locales de Propiedad horizontalen el marco del proyecto de inversión 8131."/>
    <s v="Febrero"/>
    <s v="Marzo"/>
    <n v="5"/>
    <n v="1"/>
    <s v="CCE-16 Contratación Directa"/>
    <s v="1-100-F001_VA-Recursos distrito"/>
    <n v="6000000"/>
    <n v="30000000"/>
    <x v="0"/>
    <s v="O232020200991119_Otros servicios de la administración pública n.c.p."/>
    <s v="20/0220/0106/45020220238"/>
    <s v="TPIEG - Igualdad y Equidad de Género"/>
    <s v="No"/>
    <s v="N/A"/>
  </r>
  <r>
    <s v="C43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acciones requeridas para la ejecución, desarrollo el modelo de fortalecimiento de las organizaciones comunales de primer y segundo grado en el marco del proyecto de inversión 8131."/>
    <s v="Febrero"/>
    <s v="Febrero"/>
    <n v="7"/>
    <n v="1"/>
    <s v="CCE-16 Contratación Directa"/>
    <s v="1-100-F001_VA-Recursos distrito"/>
    <n v="6000000"/>
    <n v="42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3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desarrollar, acompañar y realizar el proceso electoral de los consejos locales de Propiedad horizontal en el marco del proyecto de inversión 8131."/>
    <s v="Febrero"/>
    <s v="Marzo"/>
    <n v="8"/>
    <n v="1"/>
    <s v="CCE-16 Contratación Directa"/>
    <s v="1-100-F001_VA-Recursos distrito"/>
    <n v="3800000"/>
    <n v="30400000"/>
    <x v="0"/>
    <s v="O232020200991119_Otros servicios de la administración pública n.c.p."/>
    <s v="20/0220/0106/45020220238"/>
    <s v="TPIEG - Igualdad y Equidad de Género"/>
    <s v="No"/>
    <s v="N/A"/>
  </r>
  <r>
    <s v="C43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desarrollar y acompañar el proceso electoral de los consejos locales de Propiedad horizontal en el marco del proyecto de inversión 8131."/>
    <s v="Febrero"/>
    <s v="Marzo"/>
    <n v="9"/>
    <n v="1"/>
    <s v="CCE-16 Contratación Directa"/>
    <s v="1-100-F001_VA-Recursos distrito"/>
    <n v="2900000"/>
    <n v="26100000"/>
    <x v="0"/>
    <s v="O232020200991119_Otros servicios de la administración pública n.c.p."/>
    <s v="20/0220/0106/45020220238"/>
    <s v="TPIEG - Igualdad y Equidad de Género"/>
    <s v="No"/>
    <s v="N/A"/>
  </r>
  <r>
    <s v="C43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desarrollar, acompañar y realizar el proceso electoral de los consejos locales de Propiedad horizontal en el marco del proyecto de inversión 8131."/>
    <s v="Febrero"/>
    <s v="Marzo"/>
    <n v="6"/>
    <n v="1"/>
    <s v="CCE-16 Contratación Directa"/>
    <s v="1-100-F001_VA-Recursos distrito"/>
    <n v="3800000"/>
    <n v="22800000"/>
    <x v="0"/>
    <s v="O232020200991119_Otros servicios de la administración pública n.c.p."/>
    <s v="20/0220/0106/45020220238"/>
    <s v="TPIEG - Igualdad y Equidad de Género"/>
    <s v="No"/>
    <s v="N/A"/>
  </r>
  <r>
    <s v="C44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desarrollar, acompañar y realizar el proceso electoral de los consejos locales de Propiedad horizontal en el marco del proyecto de inversión 8131."/>
    <s v="Febrero"/>
    <s v="Marzo"/>
    <n v="6"/>
    <n v="1"/>
    <s v="CCE-16 Contratación Directa"/>
    <s v="1-100-F001_VA-Recursos distrito"/>
    <n v="3800000"/>
    <n v="22800000"/>
    <x v="0"/>
    <s v="O232020200991119_Otros servicios de la administración pública n.c.p."/>
    <s v="20/0220/0106/45020220238"/>
    <s v="TPIEG - Igualdad y Equidad de Género"/>
    <s v="No"/>
    <s v="N/A"/>
  </r>
  <r>
    <s v="C44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desarrollar y acompañar el proceso electoral de los consejos locales de Propiedad horizontal en el marco del proyecto de inversión 8131."/>
    <s v="Febrero"/>
    <s v="Marzo"/>
    <n v="6"/>
    <n v="1"/>
    <s v="CCE-16 Contratación Directa"/>
    <s v="1-100-F001_VA-Recursos distrito"/>
    <n v="2800000"/>
    <n v="168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4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desarrollar y acompañar el proceso electoral de los consejos locales de Propiedad horizontal en el marco del proyecto de inversión 8131."/>
    <s v="Febrero"/>
    <s v="Marzo"/>
    <n v="6"/>
    <n v="1"/>
    <s v="CCE-16 Contratación Directa"/>
    <s v="1-100-F001_VA-Recursos distrito"/>
    <n v="2900000"/>
    <n v="17400000"/>
    <x v="0"/>
    <s v="O232020200991119_Otros servicios de la administración pública n.c.p."/>
    <s v="20/0220/0106/45020220238"/>
    <s v="TPIEG - Igualdad y Equidad de Género"/>
    <s v="No"/>
    <s v="N/A"/>
  </r>
  <r>
    <s v="C44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desarrollar, acompañar y realizar el proceso electoral de los consejos locales de Propiedad horizontal en el marco del proyecto de inversión 8131."/>
    <s v="Febrero"/>
    <s v="Marzo"/>
    <n v="6"/>
    <n v="1"/>
    <s v="CCE-16 Contratación Directa"/>
    <s v="1-100-F001_VA-Recursos distrito"/>
    <n v="3800000"/>
    <n v="23300000"/>
    <x v="0"/>
    <s v="O232020200991119_Otros servicios de la administración pública n.c.p."/>
    <s v="20/0220/0106/45020220238"/>
    <s v="TPIEG - Igualdad y Equidad de Género"/>
    <s v="No"/>
    <s v="N/A"/>
  </r>
  <r>
    <s v="C44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acciones para el mejoramiento a través del desarrollo de la ruta de fortalecimiento de las organizaciones comunales de primer y segundo grado en el marco del proyecto de inversión 8131."/>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4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acciones para el mejoramiento a través del desarrollo de la ruta de fortalecimiento de las organizaciones comunales de primer y segundo grado en el marco del proyecto de inversión 8131."/>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4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acciones para el mejoramiento a través del desarrollo de la ruta de fortalecimiento de las organizaciones comunales de primer y segundo grado en el marco del proyecto de inversión 8131."/>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4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acciones para el mejoramiento a través del desarrollo de la ruta de fortalecimiento de las organizaciones comunales de primer y segundo grado en el marco del proyecto de inversión 8131."/>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4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acciones para el mejoramiento a través del desarrollo de la ruta de fortalecimiento de las organizaciones comunales de primer y segundo grado en el marco del proyecto de inversión 8131."/>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4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acciones para el mejoramiento a través del desarrollo de la ruta de fortalecimiento de las organizaciones comunales de primer y segundo grado en el marco del proyecto de inversión 8131."/>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de las organizaciones comunales de primer y segundo grado en el marco del proyecto de inversión 8131."/>
    <s v="Enero"/>
    <s v="Febrero"/>
    <n v="7"/>
    <n v="1"/>
    <s v="CCE-16 Contratación Directa"/>
    <s v="1-100-F001_VA-Recursos distrito"/>
    <n v="4200000"/>
    <n v="294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de las organizaciones comunales de primer y segundo grado en el marco del proyecto de inversión 8131."/>
    <s v="Enero"/>
    <s v="Febrero"/>
    <n v="6"/>
    <n v="1"/>
    <s v="CCE-16 Contratación Directa"/>
    <s v="1-100-F001_VA-Recursos distrito"/>
    <n v="4200000"/>
    <n v="25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de las organizaciones comunales de primer y segundo grado en el marco del proyecto de inversión 8131."/>
    <s v="Febrero"/>
    <s v="Febrero"/>
    <n v="6"/>
    <n v="1"/>
    <s v="CCE-16 Contratación Directa"/>
    <s v="1-100-F001_VA-Recursos distrito"/>
    <n v="4200000"/>
    <n v="25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de las organizaciones comunales de primer y segundo grado en el marco del proyecto de inversión 8131."/>
    <s v="Febrero"/>
    <s v="Febrero"/>
    <n v="5"/>
    <n v="1"/>
    <s v="CCE-16 Contratación Directa"/>
    <s v="1-100-F001_VA-Recursos distrito"/>
    <n v="4200000"/>
    <n v="21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el fin de robustecer procesos internos y externos de las organizaciones comunales de primer y segundo grado en el marco del proyecto de inversión 8131."/>
    <s v="Febrero"/>
    <s v="Febrero"/>
    <n v="5"/>
    <n v="1"/>
    <s v="CCE-16 Contratación Directa"/>
    <s v="1-100-F001_VA-Recursos distrito"/>
    <n v="5000000"/>
    <n v="25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el fin de robustecer procesos internos y externos de las organizaciones comunales de primer y segundo grado en el marco del proyecto de inversión 8131."/>
    <s v="Febrero"/>
    <s v="Febrero"/>
    <n v="5"/>
    <n v="1"/>
    <s v="CCE-16 Contratación Directa"/>
    <s v="1-100-F001_VA-Recursos distrito"/>
    <n v="5000000"/>
    <n v="25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acompañamiento a las organizaciones de propiedad horizontal y comunales de los distintos niveles e implementar el modelo de fortalecimiento en el marco del proyecto de inversión 8131."/>
    <s v="Enero"/>
    <s v="Febrero"/>
    <n v="5"/>
    <n v="1"/>
    <s v="CCE-16 Contratación Directa"/>
    <s v="1-100-F001_VA-Recursos distrito"/>
    <n v="3800000"/>
    <n v="20584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7"/>
    <s v="05_Bogotá confía en su gobierno"/>
    <s v="39 _Camino hacia una democracia deliberativa con un gobierno cercano a la gente y con participación ciudadana"/>
    <s v="O23011745022024025406032"/>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2"/>
    <n v="80111601"/>
    <s v="Prestar los servicios profesionales para realizar seguimiento a la Politica Publica de Participacion _x000a_ incidente y acompañar la estrategia de Gobierno abierto y planeacion _x000a_ participativa"/>
    <s v="Febrero"/>
    <s v="Febrero"/>
    <n v="8"/>
    <n v="1"/>
    <s v="CCE-16 Contratación Directa"/>
    <s v="1-100-F001_VA-Recursos distrito"/>
    <n v="5000000"/>
    <n v="40000000"/>
    <x v="18"/>
    <s v="O232020200883990_Otros servicios profesionales, técnicos y empresariales n.c.p."/>
    <s v="20/0220/0106/45020320254"/>
    <s v="TPIEG - Igualdad y Equidad de Género._x000a_TPGE - Grupos étnicos _x000a_TPJ – Juventud_x000a_TPPD - Población con Discapacidad "/>
    <s v="No"/>
    <s v="N/A"/>
  </r>
  <r>
    <s v="C458"/>
    <s v="05_Bogotá confía en su gobierno"/>
    <s v="39 _Camino hacia una democracia deliberativa con un gobierno cercano a la gente y con participación ciudadana"/>
    <s v="O23011745022024025406032"/>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2"/>
    <n v="80111601"/>
    <s v="Prestar los servicios profesionales para acompañar y orientar a las alcaldias Locales y entidades del distrito sobre la estrategia de Gobierno abierto y planeacion participativa."/>
    <s v="Febrero"/>
    <s v="Febrero"/>
    <n v="8"/>
    <n v="1"/>
    <s v="CCE-16 Contratación Directa"/>
    <s v="1-100-F001_VA-Recursos distrito"/>
    <n v="5380000"/>
    <n v="43040000"/>
    <x v="18"/>
    <s v="O232020200883990_Otros servicios profesionales, técnicos y empresariales n.c.p."/>
    <s v="20/0220/0106/45020320254"/>
    <s v="TPIEG - Igualdad y Equidad de Género._x000a_TPGE - Grupos étnicos _x000a_TPJ – Juventud_x000a_TPPD - Población con Discapacidad "/>
    <s v="No"/>
    <s v="N/A"/>
  </r>
  <r>
    <s v="C459"/>
    <s v="05_Bogotá confía en su gobierno"/>
    <s v="39 _Camino hacia una democracia deliberativa con un gobierno cercano a la gente y con participación ciudadana"/>
    <s v="O23011745022024025406032"/>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2"/>
    <n v="80111601"/>
    <s v="Prestar los servicios profesionales para desarrollar la estrategia de Gobierno abierto y la plataforma de Bogota abierta."/>
    <s v="Febrero"/>
    <s v="Febrero"/>
    <n v="6"/>
    <n v="1"/>
    <s v="CCE-16 Contratación Directa"/>
    <s v="1-100-F001_VA-Recursos distrito"/>
    <n v="4277000"/>
    <n v="25662000"/>
    <x v="18"/>
    <s v="O232020200883990_Otros servicios profesionales, técnicos y empresariales n.c.p."/>
    <s v="20/0220/0106/45020320254"/>
    <s v="TPIEG - Igualdad y Equidad de Género._x000a_TPGE - Grupos étnicos _x000a_TPJ – Juventud_x000a_TPPD - Población con Discapacidad "/>
    <s v="No"/>
    <s v="N/A"/>
  </r>
  <r>
    <s v="C460"/>
    <s v="05_Bogotá confía en su gobierno"/>
    <s v="39 _Camino hacia una democracia deliberativa con un gobierno cercano a la gente y con participación ciudadana"/>
    <s v="O23011745022024025406032"/>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2"/>
    <n v="80111601"/>
    <s v="Prestar los servicios profesionales para organizar y gestionar las acciones y proyectos estrategicos de la Subdirección de Promocion de la Participacion en relacion con las actividades asociadas con la politica publica de Gobierno abierto de Datos, garantizando el _x000a_cumplimiento de los procesos misionales que esta lidera y metodologias en pro de estimular y promover la participacion incidente"/>
    <s v="Febrero"/>
    <s v="Febrero"/>
    <n v="6"/>
    <n v="1"/>
    <s v="CCE-16 Contratación Directa"/>
    <s v="1-100-F001_VA-Recursos distrito"/>
    <n v="5500000"/>
    <n v="33000000"/>
    <x v="18"/>
    <s v="O232020200883990_Otros servicios profesionales, técnicos y empresariales n.c.p."/>
    <s v="20/0220/0106/45020320254"/>
    <s v="TPIEG - Igualdad y Equidad de Género._x000a_TPGE - Grupos étnicos _x000a_TPJ – Juventud_x000a_TPPD - Población con Discapacidad "/>
    <s v="No"/>
    <s v="N/A"/>
  </r>
  <r>
    <s v="C461"/>
    <s v="05_Bogotá confía en su gobierno"/>
    <s v="39 _Camino hacia una democracia deliberativa con un gobierno cercano a la gente y con participación ciudadana"/>
    <s v="O23011745022024025406032"/>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2"/>
    <n v="80111601"/>
    <s v="Prestación de servicios profesionales para apoyar en la organización y gestion de las acciones y proyectos estratégicos de la Subdirección de Promoción de la Participación"/>
    <s v="Junio"/>
    <s v="Junio"/>
    <n v="5.5"/>
    <n v="1"/>
    <s v="CCE-16 Contratación Directa"/>
    <s v="1-100-F001_VA-Recursos distrito"/>
    <n v="5000000"/>
    <n v="27500000"/>
    <x v="18"/>
    <s v="O232020200883990_Otros servicios profesionales, técnicos y empresariales n.c.p."/>
    <s v="20/0220/0106/45020320254"/>
    <s v="TPIEG - Igualdad y Equidad de Género._x000a_TPGE - Grupos étnicos _x000a_TPJ – Juventud_x000a_TPPD - Población con Discapacidad "/>
    <s v="No"/>
    <s v="N/A"/>
  </r>
  <r>
    <s v="C462"/>
    <s v="05_Bogotá confía en su gobierno"/>
    <s v="39 _Camino hacia una democracia deliberativa con un gobierno cercano a la gente y con participación ciudadana"/>
    <s v="O23011745022024025406032"/>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2"/>
    <n v="80111601"/>
    <s v="Prestar servicios para articular las acciones de los proyectos estrategicos que esten encaminados al cumplimiento de los procesos misionales que lidera la _x000a_ Subdirección de Promocion de la Participacion"/>
    <s v="Julio"/>
    <s v="Julio"/>
    <n v="1"/>
    <n v="1"/>
    <s v="CCE-16 Contratación Directa"/>
    <s v="1-100-F001_VA-Recursos distrito"/>
    <s v="-"/>
    <n v="10798000"/>
    <x v="18"/>
    <s v="O232020200883990_Otros servicios profesionales, técnicos y empresariales n.c.p."/>
    <s v="20/0220/0106/45020320254"/>
    <s v="TPIEG - Igualdad y Equidad de Género._x000a_TPGE - Grupos étnicos _x000a_TPJ – Juventud_x000a_TPPD - Población con Discapacidad "/>
    <s v="No"/>
    <s v="N/A"/>
  </r>
  <r>
    <s v="C463"/>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s v="43201800_x000a_43211600_x000a_43211500 _x000a_45111608 _x000a_43211708 _x000a_43211706"/>
    <s v="ADQUISICION DE ELEMENTOS TECNOLOGICOS Y ACCESORIOS PARA LA ENTREGA DE INCENTIVOS"/>
    <s v="Abril"/>
    <s v="Abril"/>
    <n v="1"/>
    <n v="1"/>
    <s v="CCE-99 Selección Abreviada - Acuerdo Marco"/>
    <s v="1-100-F001_VA-Recursos distrito"/>
    <s v="  -  "/>
    <n v="1000000000"/>
    <x v="18"/>
    <s v="O232020200991119_Otros servicios de la administración pública n.c.p."/>
    <s v="20/0220/0106/45020320254"/>
    <s v="TPIEG - Igualdad y Equidad de Género._x000a_TPGE - Grupos étnicos _x000a_TPJ – Juventud_x000a_TPPD - Población con Discapacidad "/>
    <s v="No"/>
    <s v="N/A"/>
  </r>
  <r>
    <s v="C464"/>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asesorar los proyectos estrategicos que lidera la Subdirección _x000a_ de Promocion de la Participacion."/>
    <s v="Febrero"/>
    <s v="Febrero"/>
    <n v="9"/>
    <n v="1"/>
    <s v="CCE-16 Contratación Directa"/>
    <s v="1-100-F001_VA-Recursos distrito"/>
    <n v="9000000"/>
    <n v="81000000"/>
    <x v="18"/>
    <s v="O232020200883990_Otros servicios profesionales, técnicos y empresariales n.c.p."/>
    <s v="20/0220/0106/45020320254"/>
    <s v="TPIEG - Igualdad y Equidad de Género._x000a_TPGE - Grupos étnicos _x000a_TPJ – Juventud_x000a_TPPD - Población con Discapacidad "/>
    <s v="No"/>
    <s v="N/A"/>
  </r>
  <r>
    <s v="C464-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Adicion y prorroga contrato 049-2025 Prestar los servicios profesionales para asesorar los proyectos estrategicos que lidera la Subdirección de Promocion de la Participacion."/>
    <s v="Julio"/>
    <s v="Julio"/>
    <n v="1.5"/>
    <n v="1"/>
    <s v="CCE-16 Contratación Directa"/>
    <s v="1-100-F001_VA-Recursos distrito"/>
    <n v="9000000"/>
    <n v="13500000"/>
    <x v="18"/>
    <s v="O232020200883990_Otros servicios profesionales, técnicos y empresariales n.c.p."/>
    <s v="20/0220/0106/45020320254"/>
    <s v="TPIEG - Igualdad y Equidad de Género._x000a_TPGE - Grupos étnicos _x000a_TPJ – Juventud_x000a_TPPD - Población con Discapacidad "/>
    <s v="No"/>
    <s v="N/A"/>
  </r>
  <r>
    <s v="C465"/>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cion de servicios profesionales para asesorar las actividades en materia presupuestal y financiera de los incentivos para promover la participacion incidente."/>
    <s v="Febrero"/>
    <s v="Febrero"/>
    <n v="8"/>
    <n v="1"/>
    <s v="CCE-16 Contratación Directa"/>
    <s v="1-100-F001_VA-Recursos distrito"/>
    <n v="8000000"/>
    <n v="64000000"/>
    <x v="18"/>
    <s v="O232020200883990_Otros servicios profesionales, técnicos y empresariales n.c.p."/>
    <s v="20/0220/0106/45020320254"/>
    <s v="TPIEG - Igualdad y Equidad de Género._x000a_TPGE - Grupos étnicos _x000a_TPJ – Juventud_x000a_TPPD - Población con Discapacidad "/>
    <s v="No"/>
    <s v="N/A"/>
  </r>
  <r>
    <s v="C465-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ADICION Y PRORROGA AL CONTRATO 041-2025 Prestación de servicios profesionales para asesorar las actividades en materia presupuestal y financiera de los incentivos para promover la participación incidente."/>
    <s v="Junio"/>
    <s v="Junio"/>
    <n v="2"/>
    <n v="1"/>
    <s v="CCE-16 Contratación Directa"/>
    <s v="1-100-F001_VA-Recursos distrito"/>
    <n v="8000000"/>
    <n v="16000000"/>
    <x v="18"/>
    <s v="O232020200883990_Otros servicios profesionales, técnicos y empresariales n.c.p."/>
    <s v="20/0220/0106/45020320254"/>
    <s v="TPIEG - Igualdad y Equidad de Género._x000a_TPGE - Grupos étnicos _x000a_TPJ – Juventud_x000a_TPPD - Población con Discapacidad "/>
    <s v="No"/>
    <s v="N/A"/>
  </r>
  <r>
    <s v="C466"/>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de para asesorar las actividades en materia presupuestal y financiera _x000a_ de los incentivos para promover la participacion incidente"/>
    <s v="Febrero"/>
    <s v="Febrero"/>
    <n v="8"/>
    <n v="1"/>
    <s v="CCE-16 Contratación Directa"/>
    <s v="1-100-F001_VA-Recursos distrito"/>
    <n v="8000000"/>
    <n v="64000000"/>
    <x v="18"/>
    <s v="O232020200883990_Otros servicios profesionales, técnicos y empresariales n.c.p."/>
    <s v="20/0220/0106/45020320254"/>
    <s v="TPIEG - Igualdad y Equidad de Género._x000a_TPGE - Grupos étnicos _x000a_TPJ – Juventud_x000a_TPPD - Población con Discapacidad "/>
    <s v="No"/>
    <s v="N/A"/>
  </r>
  <r>
    <s v="C466-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ADICION Y PRORROGA AL CONTRATO 026-2025 Prestar los servicios profesionales de para asesorar las actividades en materia presupuestal y financiera de los incentivos para promover la participación incidente"/>
    <s v="Junio"/>
    <s v="Junio"/>
    <n v="2.5"/>
    <n v="1"/>
    <s v="CCE-16 Contratación Directa"/>
    <s v="1-100-F001_VA-Recursos distrito"/>
    <n v="8000000"/>
    <n v="20000000"/>
    <x v="18"/>
    <s v="O232020200883990_Otros servicios profesionales, técnicos y empresariales n.c.p."/>
    <s v="20/0220/0106/45020320254"/>
    <s v="TPIEG - Igualdad y Equidad de Género._x000a_TPGE - Grupos étnicos _x000a_TPJ – Juventud_x000a_TPPD - Población con Discapacidad "/>
    <s v="No"/>
    <s v="N/A"/>
  </r>
  <r>
    <s v="C467"/>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de apoyo a la gestion para la implementacion de los proyectos estrategicos en _x000a_ materia de participacion incidente."/>
    <s v="Febrero"/>
    <s v="Febrero"/>
    <n v="6.5"/>
    <n v="1"/>
    <s v="CCE-16 Contratación Directa"/>
    <s v="1-100-F001_VA-Recursos distrito"/>
    <n v="3156000"/>
    <n v="20514000"/>
    <x v="18"/>
    <s v="O232020200883990_Otros servicios profesionales, técnicos y empresariales n.c.p."/>
    <s v="20/0220/0106/45020320254"/>
    <s v="TPIEG - Igualdad y Equidad de Género._x000a_TPGE - Grupos étnicos _x000a_TPJ – Juventud_x000a_TPPD - Población con Discapacidad "/>
    <s v="No"/>
    <s v="N/A"/>
  </r>
  <r>
    <s v="C467-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ADICION Y PRORROGA AL CONTRATO 209-2025 restar los servicios de apoyo a la gestion para la implementacion de los proyectos estrategicos en materia de participacion incidente."/>
    <s v="Junio"/>
    <s v="Junio"/>
    <n v="2"/>
    <n v="1"/>
    <s v="CCE-16 Contratación Directa"/>
    <s v="1-100-F001_VA-Recursos distrito"/>
    <n v="3156000"/>
    <n v="6312000"/>
    <x v="18"/>
    <s v="O232020200883990_Otros servicios profesionales, técnicos y empresariales n.c.p."/>
    <s v="20/0220/0106/45020320254"/>
    <s v="TPIEG - Igualdad y Equidad de Género._x000a_TPGE - Grupos étnicos _x000a_TPJ – Juventud_x000a_TPPD - Población con Discapacidad "/>
    <s v="No"/>
    <s v="N/A"/>
  </r>
  <r>
    <s v="C468"/>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de apoyo a la gestion para acompañar las actividades de planeacion, reportes y demas acciones relacionadas con la entrega de incentivos."/>
    <s v="Febrero"/>
    <s v="Febrero"/>
    <n v="4"/>
    <n v="1"/>
    <s v="CCE-16 Contratación Directa"/>
    <s v="1-100-F001_VA-Recursos distrito"/>
    <n v="3600000"/>
    <n v="14400000"/>
    <x v="18"/>
    <s v="O232020200883990_Otros servicios profesionales, técnicos y empresariales n.c.p."/>
    <s v="20/0220/0106/45020320254"/>
    <s v="TPIEG - Igualdad y Equidad de Género._x000a_TPGE - Grupos étnicos _x000a_TPJ – Juventud_x000a_TPPD - Población con Discapacidad "/>
    <s v="No"/>
    <s v="N/A"/>
  </r>
  <r>
    <s v="C469"/>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de apoyo a la gestion para organizar los asuntos logisticos y administrativos de _x000a_ la Subdirección de Promocion de Participacion."/>
    <s v="Febrero"/>
    <s v="Febrero"/>
    <n v="7"/>
    <n v="1"/>
    <s v="CCE-16 Contratación Directa"/>
    <s v="1-100-F001_VA-Recursos distrito"/>
    <n v="3156000"/>
    <n v="22092000"/>
    <x v="18"/>
    <s v="O232020200883990_Otros servicios profesionales, técnicos y empresariales n.c.p."/>
    <s v="20/0220/0106/45020320254"/>
    <s v="TPIEG - Igualdad y Equidad de Género._x000a_TPGE - Grupos étnicos _x000a_TPJ – Juventud_x000a_TPPD - Población con Discapacidad "/>
    <s v="No"/>
    <s v="N/A"/>
  </r>
  <r>
    <s v="C469-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ADICION Y PRORROGA AL CONTRATO 237-2025 Prestar los servicios de apoyo a la gestion para organizar los asuntos logisticos y administrativos de la Subdirección de Promocion de Participacion."/>
    <s v="Junio"/>
    <s v="Junio"/>
    <n v="2"/>
    <n v="1"/>
    <s v="CCE-16 Contratación Directa"/>
    <s v="1-100-F001_VA-Recursos distrito"/>
    <n v="3156000"/>
    <n v="6312000"/>
    <x v="18"/>
    <s v="O232020200883990_Otros servicios profesionales, técnicos y empresariales n.c.p."/>
    <s v="20/0220/0106/45020320254"/>
    <s v="TPIEG - Igualdad y Equidad de Género._x000a_TPGE - Grupos étnicos _x000a_TPJ – Juventud_x000a_TPPD - Población con Discapacidad "/>
    <s v="No"/>
    <s v="N/A"/>
  </r>
  <r>
    <s v="C470"/>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realizar seguimiento a los temas administrativos encaminados al fortalecimiento y promocion de la participacion ciudadana que son de competencia de la Subdirección de Promocion de la Participacion"/>
    <s v="Marzo"/>
    <s v="Marzo"/>
    <n v="5"/>
    <n v="1"/>
    <s v="CCE-16 Contratación Directa"/>
    <s v="1-100-F001_VA-Recursos distrito"/>
    <n v="4000000"/>
    <n v="20000000"/>
    <x v="18"/>
    <s v="O232020200883990_Otros servicios profesionales, técnicos y empresariales n.c.p."/>
    <s v="20/0220/0106/45020320254"/>
    <s v="TPIEG - Igualdad y Equidad de Género._x000a_TPGE - Grupos étnicos _x000a_TPJ – Juventud_x000a_TPPD - Población con Discapacidad "/>
    <s v="No"/>
    <s v="N/A"/>
  </r>
  <r>
    <s v="C47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realizar el acompañamiento y seguimiento juridico en las _x000a_ actividades relacionadas con los procedimientos de los proyectos estrategicos de _x000a_ la Subdirección de Promocion de la Participacion"/>
    <s v="Febrero"/>
    <s v="Febrero"/>
    <n v="8"/>
    <n v="1"/>
    <s v="CCE-16 Contratación Directa"/>
    <s v="1-100-F001_VA-Recursos distrito"/>
    <n v="9000000"/>
    <n v="72000000"/>
    <x v="18"/>
    <s v="O232020200883990_Otros servicios profesionales, técnicos y empresariales n.c.p."/>
    <s v="20/0220/0106/45020320254"/>
    <s v="TPIEG - Igualdad y Equidad de Género._x000a_TPGE - Grupos étnicos _x000a_TPJ – Juventud_x000a_TPPD - Población con Discapacidad "/>
    <s v="No"/>
    <s v="N/A"/>
  </r>
  <r>
    <s v="C472"/>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
    <s v="Mayo"/>
    <s v="Mayo"/>
    <n v="5"/>
    <n v="1"/>
    <s v="CCE-16 Contratación Directa"/>
    <s v="1-100-F001_VA-Recursos distrito"/>
    <n v="4500000"/>
    <n v="22500000"/>
    <x v="18"/>
    <s v="O232020200883990_Otros servicios profesionales, técnicos y empresariales n.c.p."/>
    <s v="20/0220/0106/45020320254"/>
    <s v="TPIEG - Igualdad y Equidad de Género._x000a_TPGE - Grupos étnicos _x000a_TPJ – Juventud_x000a_TPPD - Población con Discapacidad "/>
    <s v="No"/>
    <s v="N/A"/>
  </r>
  <r>
    <s v="C473"/>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acompañar el desarrollo y la implementacion de los sistemas _x000a_de informacion para la participacion incidente."/>
    <s v="Febrero"/>
    <s v="Febrero"/>
    <n v="6"/>
    <n v="1"/>
    <s v="CCE-16 Contratación Directa"/>
    <s v="1-100-F001_VA-Recursos distrito"/>
    <n v="4600000"/>
    <n v="27600000"/>
    <x v="18"/>
    <s v="O232020200883990_Otros servicios profesionales, técnicos y empresariales n.c.p."/>
    <s v="20/0220/0106/45020320254"/>
    <s v="TPIEG - Igualdad y Equidad de Género._x000a_TPGE - Grupos étnicos _x000a_TPJ – Juventud_x000a_TPPD - Población con Discapacidad "/>
    <s v="No"/>
    <s v="N/A"/>
  </r>
  <r>
    <s v="C474"/>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de apoyo a la gestión en los procesos administrativos de la Subdirección de Promoción de la Participación, en materia de participación incidente."/>
    <s v="Febrero"/>
    <s v="Febrero"/>
    <n v="8"/>
    <n v="1"/>
    <s v="CCE-16 Contratación Directa"/>
    <s v="1-100-F001_VA-Recursos distrito"/>
    <n v="3200000"/>
    <n v="25600000"/>
    <x v="18"/>
    <s v="O232020200883990_Otros servicios profesionales, técnicos y empresariales n.c.p."/>
    <s v="20/0220/0106/45020320254"/>
    <s v="TPIEG - Igualdad y Equidad de Género._x000a_TPGE - Grupos étnicos _x000a_TPJ – Juventud_x000a_TPPD - Población con Discapacidad "/>
    <s v="No"/>
    <s v="N/A"/>
  </r>
  <r>
    <s v="C475"/>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
    <s v="Febrero"/>
    <s v="Febrero"/>
    <n v="6"/>
    <n v="1"/>
    <s v="CCE-16 Contratación Directa"/>
    <s v="1-100-F001_VA-Recursos distrito"/>
    <n v="10000000"/>
    <n v="60000000"/>
    <x v="18"/>
    <s v="O232020200883990_Otros servicios profesionales, técnicos y empresariales n.c.p."/>
    <s v="20/0220/0106/45020320254"/>
    <s v="TPIEG - Igualdad y Equidad de Género._x000a_TPGE - Grupos étnicos _x000a_TPJ – Juventud_x000a_TPPD - Población con Discapacidad "/>
    <s v="No"/>
    <s v="N/A"/>
  </r>
  <r>
    <s v="C476"/>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de apoyo a la gestion en la gestion administrativa de la Subdirección de _x000a_Promocion de la Participacion."/>
    <s v="Febrero"/>
    <s v="Febrero"/>
    <n v="6"/>
    <n v="1"/>
    <s v="CCE-16 Contratación Directa"/>
    <s v="1-100-F001_VA-Recursos distrito"/>
    <n v="3421000"/>
    <n v="20526000"/>
    <x v="18"/>
    <s v="O232020200883990_Otros servicios profesionales, técnicos y empresariales n.c.p."/>
    <s v="20/0220/0106/45020320254"/>
    <s v="TPIEG - Igualdad y Equidad de Género._x000a_TPGE - Grupos étnicos _x000a_TPJ – Juventud_x000a_TPPD - Población con Discapacidad "/>
    <s v="No"/>
    <s v="N/A"/>
  </r>
  <r>
    <s v="C477"/>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realizar seguimiento, diseñar, sistematizar y articular las _x000a_ actividades de la Subdirección de Promocion con otras entidades del orden _x000a_ distrital y local."/>
    <s v="Marzo"/>
    <s v="Marzo"/>
    <n v="4"/>
    <n v="1"/>
    <s v="CCE-16 Contratación Directa"/>
    <s v="1-100-F001_VA-Recursos distrito"/>
    <s v=" -"/>
    <n v="0"/>
    <x v="18"/>
    <s v="O232020200883990_Otros servicios profesionales, técnicos y empresariales n.c.p."/>
    <s v="20/0220/0106/45020320254"/>
    <s v="TPIEG - Igualdad y Equidad de Género._x000a_TPGE - Grupos étnicos _x000a_TPJ – Juventud_x000a_TPPD - Población con Discapacidad "/>
    <s v="No"/>
    <s v="N/A"/>
  </r>
  <r>
    <s v="C478"/>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servicios profesionales en materia jurídica para los proyectos estratégicos de la Subdirección de Promoción de la Participación, garantizando el cumplimiento de la normativa vigente."/>
    <s v="Marzo"/>
    <s v="Marzo"/>
    <n v="5"/>
    <n v="1"/>
    <s v="CCE-16 Contratación Directa"/>
    <s v="1-100-F001_VA-Recursos distrito"/>
    <n v="5000000"/>
    <n v="25000000"/>
    <x v="18"/>
    <s v="O232020200883990_Otros servicios profesionales, técnicos y empresariales n.c.p."/>
    <s v="20/0220/0106/45020320254"/>
    <s v="TPIEG - Igualdad y Equidad de Género._x000a_TPGE - Grupos étnicos _x000a_TPJ – Juventud_x000a_TPPD - Población con Discapacidad "/>
    <s v="No"/>
    <s v="N/A"/>
  </r>
  <r>
    <s v="C479"/>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asesorar la articulacion institucional desde la Subdirección de _x000a_Promocion de la Participacion, asi como el relacionamiento y seguimiento de los _x000a_procesos misionales de la entidad."/>
    <s v="Febrero"/>
    <s v="Febrero"/>
    <n v="11"/>
    <n v="1"/>
    <s v="CCE-16 Contratación Directa"/>
    <s v="1-100-F001_VA-Recursos distrito"/>
    <n v="10500000"/>
    <n v="115500000"/>
    <x v="18"/>
    <s v="O232020200883990_Otros servicios profesionales, técnicos y empresariales n.c.p."/>
    <s v="20/0220/0106/45020320254"/>
    <s v="TPIEG - Igualdad y Equidad de Género._x000a_TPGE - Grupos étnicos _x000a_TPJ – Juventud_x000a_TPPD - Población con Discapacidad "/>
    <s v="No"/>
    <s v="N/A"/>
  </r>
  <r>
    <s v="C480"/>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ción de servicios profesionales para diseñar, producir y difundir contenidos audiovisuales que permitan divulgar las actividades misionales y los proyectos estratégicos de la Subdirección de Promoción de la Participación"/>
    <s v="Mayo"/>
    <s v="Mayo"/>
    <n v="5"/>
    <n v="1"/>
    <s v="CCE-16 Contratación Directa"/>
    <s v="1-100-F001_VA-Recursos distrito"/>
    <n v="8000000"/>
    <n v="40000000"/>
    <x v="18"/>
    <s v="O232020200883990_Otros servicios profesionales, técnicos y empresariales n.c.p."/>
    <s v="20/0220/0106/45020320254"/>
    <s v="TPIEG - Igualdad y Equidad de Género._x000a_TPGE - Grupos étnicos _x000a_TPJ – Juventud_x000a_TPPD - Población con Discapacidad "/>
    <s v="No"/>
    <s v="N/A"/>
  </r>
  <r>
    <s v="C48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de apoyo a la gestión para asistir en las actividades estrategicas de la Subdirección de Promocion de la Participacion."/>
    <s v="Febrero"/>
    <s v="Febrero"/>
    <n v="5"/>
    <n v="1"/>
    <s v="CCE-16 Contratación Directa"/>
    <s v="1-100-F001_VA-Recursos distrito"/>
    <n v="3156000"/>
    <n v="15780000"/>
    <x v="18"/>
    <s v="O232020200883990_Otros servicios profesionales, técnicos y empresariales n.c.p."/>
    <s v="20/0220/0106/45020320254"/>
    <s v="TPIEG - Igualdad y Equidad de Género._x000a_TPGE - Grupos étnicos _x000a_TPJ – Juventud_x000a_TPPD - Población con Discapacidad "/>
    <s v="No"/>
    <s v="N/A"/>
  </r>
  <r>
    <s v="C482"/>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articular y gestionar los procesos y procedimientos propios que _x000a_ tiene a su cargo la Subdirección de Promocion de la Participacion"/>
    <s v="Marzo"/>
    <s v="Marzo"/>
    <n v="5"/>
    <n v="1"/>
    <s v="CCE-16 Contratación Directa"/>
    <s v="1-100-F001_VA-Recursos distrito"/>
    <n v="4400000"/>
    <n v="22000000"/>
    <x v="18"/>
    <s v="O232020200883990_Otros servicios profesionales, técnicos y empresariales n.c.p."/>
    <s v="20/0220/0106/45020320254"/>
    <s v="TPIEG - Igualdad y Equidad de Género._x000a_TPGE - Grupos étnicos _x000a_TPJ – Juventud_x000a_TPPD - Población con Discapacidad "/>
    <s v="No"/>
    <s v="N/A"/>
  </r>
  <r>
    <s v="C483"/>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tegias y actividades _x000a_ que faciliten la apropiacion, cualificacion, reporte de la informacion y divulgacion _x000a_ de las metas de la Subdirección de Promocion de la Participacion del iDPaC."/>
    <s v="Febrero"/>
    <s v="Febrero"/>
    <n v="5"/>
    <n v="1"/>
    <s v="CCE-16 Contratación Directa"/>
    <s v="1-100-F001_VA-Recursos distrito"/>
    <n v="4000000"/>
    <n v="20000000"/>
    <x v="18"/>
    <s v="O232020200883990_Otros servicios profesionales, técnicos y empresariales n.c.p."/>
    <s v="20/0220/0106/45020320254"/>
    <s v="TPIEG - Igualdad y Equidad de Género._x000a_TPGE - Grupos étnicos _x000a_TPJ – Juventud_x000a_TPPD - Población con Discapacidad "/>
    <s v="No"/>
    <s v="N/A"/>
  </r>
  <r>
    <s v="C484"/>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
    <s v="Febrero"/>
    <s v="Febrero"/>
    <n v="5"/>
    <n v="1"/>
    <s v="CCE-16 Contratación Directa"/>
    <s v="1-100-F001_VA-Recursos distrito"/>
    <n v="5500000"/>
    <n v="27500000"/>
    <x v="18"/>
    <s v="O232020200883990_Otros servicios profesionales, técnicos y empresariales n.c.p."/>
    <s v="20/0220/0106/45020320254"/>
    <s v="TPIEG - Igualdad y Equidad de Género._x000a_TPGE - Grupos étnicos _x000a_TPJ – Juventud_x000a_TPPD - Población con Discapacidad "/>
    <s v="No"/>
    <s v="N/A"/>
  </r>
  <r>
    <s v="C485"/>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realizar la socializacion y pedagogia de la Politica Publica de _x000a_Participacion incidente y acompañar los espacios de construccion que se generen _x000a_en el territorio, en torno al cumplimiento de las diferentes estrategias y actividades _x000a_que faciliten la apropiacion, cualificacion, reporte de la informacion y divulgacion _x000a_de las metas de la Subdirección de Promocion de la Participacion del iDPaC."/>
    <s v="Febrero"/>
    <s v="Febrero"/>
    <n v="6"/>
    <n v="1"/>
    <s v="CCE-16 Contratación Directa"/>
    <s v="1-100-F001_VA-Recursos distrito"/>
    <n v="4000000"/>
    <n v="24000000"/>
    <x v="18"/>
    <s v="O232020200883990_Otros servicios profesionales, técnicos y empresariales n.c.p."/>
    <s v="20/0220/0106/45020320254"/>
    <s v="TPIEG - Igualdad y Equidad de Género._x000a_TPGE - Grupos étnicos _x000a_TPJ – Juventud_x000a_TPPD - Población con Discapacidad "/>
    <s v="No"/>
    <s v="N/A"/>
  </r>
  <r>
    <s v="C486"/>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tegias y actividades _x000a_ que faciliten la apropiacion, cualificacion, reporte de la informacion y divulgacion _x000a_ de las metas de la Subdirección de Promocion de la Participacion del iDPaC."/>
    <s v="Marzo"/>
    <s v="Marzo"/>
    <n v="5"/>
    <n v="1"/>
    <s v="CCE-16 Contratación Directa"/>
    <s v="1-100-F001_VA-Recursos distrito"/>
    <n v="4000000"/>
    <n v="20000000"/>
    <x v="18"/>
    <s v="O232020200883990_Otros servicios profesionales, técnicos y empresariales n.c.p."/>
    <s v="20/0220/0106/45020320254"/>
    <s v="TPIEG - Igualdad y Equidad de Género._x000a_TPGE - Grupos étnicos _x000a_TPJ – Juventud_x000a_TPPD - Población con Discapacidad "/>
    <s v="No"/>
    <s v="N/A"/>
  </r>
  <r>
    <s v="C487"/>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tegias y actividades _x000a_ que faciliten la apropiacion, cualificacion, reporte de la informacion y divulgacion _x000a_ de las metas de la Subdirección de Promocion de la Participacion del iDPaC"/>
    <s v="Febrero"/>
    <s v="Febrero"/>
    <n v="8"/>
    <n v="1"/>
    <s v="CCE-16 Contratación Directa"/>
    <s v="1-100-F001_VA-Recursos distrito"/>
    <n v="4500000"/>
    <n v="36000000"/>
    <x v="18"/>
    <s v="O232020200883990_Otros servicios profesionales, técnicos y empresariales n.c.p."/>
    <s v="20/0220/0106/45020320254"/>
    <s v="TPIEG - Igualdad y Equidad de Género._x000a_TPGE - Grupos étnicos _x000a_TPJ – Juventud_x000a_TPPD - Población con Discapacidad "/>
    <s v="No"/>
    <s v="N/A"/>
  </r>
  <r>
    <s v="C487-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ADICION Y PRORROGA AL CONTRATO 060-2025 Prestar los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on y divulgación de las metas de la Subdirección dePromoción de la Participación del IDPAC"/>
    <s v="Junio"/>
    <s v="Junio"/>
    <n v="2"/>
    <n v="1"/>
    <s v="CCE-16 Contratación Directa"/>
    <s v="1-100-F001_VA-Recursos distrito"/>
    <n v="4500000"/>
    <n v="9000000"/>
    <x v="18"/>
    <s v="O232020200883990_Otros servicios profesionales, técnicos y empresariales n.c.p."/>
    <s v="20/0220/0106/45020320254"/>
    <s v="TPIEG - Igualdad y Equidad de Género._x000a_TPGE - Grupos étnicos _x000a_TPJ – Juventud_x000a_TPPD - Población con Discapacidad "/>
    <s v="No"/>
    <s v="N/A"/>
  </r>
  <r>
    <s v="C488"/>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
    <s v="Febrero"/>
    <s v="Febrero"/>
    <n v="4"/>
    <n v="1"/>
    <s v="CCE-16 Contratación Directa"/>
    <s v="1-100-F001_VA-Recursos distrito"/>
    <n v="4500000"/>
    <n v="18000000"/>
    <x v="18"/>
    <s v="O232020200883990_Otros servicios profesionales, técnicos y empresariales n.c.p."/>
    <s v="20/0220/0106/45020320254"/>
    <s v="TPIEG - Igualdad y Equidad de Género._x000a_TPGE - Grupos étnicos _x000a_TPJ – Juventud_x000a_TPPD - Población con Discapacidad "/>
    <s v="No"/>
    <s v="N/A"/>
  </r>
  <r>
    <s v="C489"/>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tegias y actividades _x000a_ que faciliten la apropiacion, cualificacion, reporte de la informacion y divulgacion _x000a_ de las metas de la Subdirección de Promocion de la Participacion del iDPaC."/>
    <s v="Marzo"/>
    <s v="Marzo"/>
    <n v="7"/>
    <n v="1"/>
    <s v="CCE-16 Contratación Directa"/>
    <s v="1-100-F001_VA-Recursos distrito"/>
    <n v="4000000"/>
    <n v="28000000"/>
    <x v="18"/>
    <s v="O232020200883990_Otros servicios profesionales, técnicos y empresariales n.c.p."/>
    <s v="20/0220/0106/45020320254"/>
    <s v="TPIEG - Igualdad y Equidad de Género._x000a_TPGE - Grupos étnicos _x000a_TPJ – Juventud_x000a_TPPD - Población con Discapacidad "/>
    <s v="No"/>
    <s v="N/A"/>
  </r>
  <r>
    <s v="C490"/>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tegias y actividades _x000a_ que faciliten la apropiacion, cualificacion, reporte de la informacion y divulgacion _x000a_ de las metas de la Subdirección de Promocion de la Participacion del iDPaC."/>
    <s v="Marzo"/>
    <s v="Marzo"/>
    <n v="7"/>
    <n v="1"/>
    <s v="CCE-16 Contratación Directa"/>
    <s v="1-100-F001_VA-Recursos distrito"/>
    <n v="4000000"/>
    <n v="28000000"/>
    <x v="18"/>
    <s v="O232020200883990_Otros servicios profesionales, técnicos y empresariales n.c.p."/>
    <s v="20/0220/0106/45020320254"/>
    <s v="TPIEG - Igualdad y Equidad de Género._x000a_TPGE - Grupos étnicos _x000a_TPJ – Juventud_x000a_TPPD - Población con Discapacidad "/>
    <s v="No"/>
    <s v="N/A"/>
  </r>
  <r>
    <s v="C49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tegias y actividades _x000a_ que faciliten la apropiacion, cualificacion, reporte de la informacion y divulgacion _x000a_ de las metas de la Subdirección de Promocion de la Participacion del iDPaC."/>
    <s v="Febrero"/>
    <s v="Febrero"/>
    <n v="9"/>
    <n v="1"/>
    <s v="CCE-16 Contratación Directa"/>
    <s v="1-100-F001_VA-Recursos distrito"/>
    <n v="4000000"/>
    <n v="36000000"/>
    <x v="18"/>
    <s v="O232020200883990_Otros servicios profesionales, técnicos y empresariales n.c.p."/>
    <s v="20/0220/0106/45020320254"/>
    <s v="TPIEG - Igualdad y Equidad de Género._x000a_TPGE - Grupos étnicos _x000a_TPJ – Juventud_x000a_TPPD - Población con Discapacidad "/>
    <s v="No"/>
    <s v="N/A"/>
  </r>
  <r>
    <s v="C492"/>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
    <s v="Febrero"/>
    <s v="Febrero"/>
    <n v="6"/>
    <n v="1"/>
    <s v="CCE-16 Contratación Directa"/>
    <s v="1-100-F001_VA-Recursos distrito"/>
    <n v="4500000"/>
    <n v="27000000"/>
    <x v="18"/>
    <s v="O232020200883990_Otros servicios profesionales, técnicos y empresariales n.c.p."/>
    <s v="20/0220/0106/45020320254"/>
    <s v="TPIEG - Igualdad y Equidad de Género._x000a_TPGE - Grupos étnicos _x000a_TPJ – Juventud_x000a_TPPD - Población con Discapacidad "/>
    <s v="No"/>
    <s v="N/A"/>
  </r>
  <r>
    <s v="C493"/>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 Prestacion de servicios de apoyo a la gestión para acompañar las actividades de planeación, reportes y demás acciones relacionadas con la entrega de incentivos."/>
    <s v="Junio"/>
    <s v="Junio"/>
    <n v="5"/>
    <n v="1"/>
    <s v="CCE-16 Contratación Directa"/>
    <s v="1-100-F001_VA-Recursos distrito"/>
    <n v="3600000"/>
    <n v="18000000"/>
    <x v="18"/>
    <s v="O232020200883990_Otros servicios profesionales, técnicos y empresariales n.c.p."/>
    <s v="20/0220/0106/45020320254"/>
    <s v="TPIEG - Igualdad y Equidad de Género._x000a_TPGE - Grupos étnicos _x000a_TPJ – Juventud_x000a_TPPD - Población con Discapacidad "/>
    <s v="No"/>
    <s v="N/A"/>
  </r>
  <r>
    <s v="C496"/>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ón de Promocion de la Participacion del IDPAC"/>
    <s v="Febrero"/>
    <s v="Febrero"/>
    <n v="8.9"/>
    <n v="1"/>
    <s v="CCE-16 Contratación Directa"/>
    <s v="1-100-F001_VA-Recursos distrito"/>
    <n v="4289466"/>
    <n v="38176247.399999999"/>
    <x v="18"/>
    <s v="O232020200883990_Otros servicios profesionales, técnicos y empresariales n.c.p."/>
    <s v="20/0220/0106/45020320254"/>
    <s v="TPIEG - Igualdad y Equidad de Género._x000a_TPGE - Grupos étnicos _x000a_TPJ – Juventud_x000a_TPPD - Población con Discapacidad "/>
    <s v="No"/>
    <s v="N/A"/>
  </r>
  <r>
    <s v="C497"/>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adelantar y realizar el acompañamiento y seguimiento a las _x000a_actividades relacionadas con los procesos y procedimientos de los proyectos _x000a_estrategicos de la Subdirección de Promocion de la Participacion."/>
    <s v="Febrero"/>
    <s v="Febrero"/>
    <n v="8"/>
    <n v="1"/>
    <s v="CCE-16 Contratación Directa"/>
    <s v="1-100-F001_VA-Recursos distrito"/>
    <n v="7000000"/>
    <n v="56000000"/>
    <x v="18"/>
    <s v="O232020200883990_Otros servicios profesionales, técnicos y empresariales n.c.p."/>
    <s v="20/0220/0106/45020320254"/>
    <s v="TPIEG - Igualdad y Equidad de Género._x000a_TPGE - Grupos étnicos _x000a_TPJ – Juventud_x000a_TPPD - Población con Discapacidad "/>
    <s v="No"/>
    <s v="N/A"/>
  </r>
  <r>
    <s v="C497-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ADICION Y PRORROGA AL CONTRATO 050-2025 Prestar los servicios profesionales para adelantar y realizar el acompañamiento y seguimiento a las actividades relacionadas con los procesos y procedimientos de los proyectos estratégicos de la Subdirección de Promoción de la Participación."/>
    <s v="Junio"/>
    <s v="Junio"/>
    <n v="2"/>
    <n v="1"/>
    <s v="CCE-16 Contratación Directa"/>
    <s v="1-100-F001_VA-Recursos distrito"/>
    <n v="7000000"/>
    <n v="14000000"/>
    <x v="18"/>
    <s v="O232020200883990_Otros servicios profesionales, técnicos y empresariales n.c.p."/>
    <s v="20/0220/0106/45020320254"/>
    <s v="TPIEG - Igualdad y Equidad de Género._x000a_TPGE - Grupos étnicos _x000a_TPJ – Juventud_x000a_TPPD - Población con Discapacidad "/>
    <s v="No"/>
    <s v="N/A"/>
  </r>
  <r>
    <s v="C498"/>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de apoyo a la gestion para adelantar y realizar las actividades relacionadas con los procedimientos de los proyectos estrategicos de la Subdirección de Promocion de la Participacion."/>
    <s v="Marzo"/>
    <s v="Marzo"/>
    <n v="5"/>
    <n v="1"/>
    <s v="CCE-16 Contratación Directa"/>
    <s v="1-100-F001_VA-Recursos distrito"/>
    <n v="2253000"/>
    <n v="11265000"/>
    <x v="18"/>
    <s v="O232020200883990_Otros servicios profesionales, técnicos y empresariales n.c.p."/>
    <s v="20/0220/0106/45020320254"/>
    <s v="TPIEG - Igualdad y Equidad de Género._x000a_TPGE - Grupos étnicos _x000a_TPJ – Juventud_x000a_TPPD - Población con Discapacidad "/>
    <s v="No"/>
    <s v="N/A"/>
  </r>
  <r>
    <s v="C499"/>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cion de servicios en las actividades relacionadas con los procedimientos de los proyectos estrategicos de la Subdirección de Promocion de la Participacion."/>
    <s v="Julio"/>
    <s v="Julio"/>
    <n v="1"/>
    <n v="1"/>
    <s v="CCE-16 Contratación Directa"/>
    <s v="1-100-F001_VA-Recursos distrito"/>
    <s v="-"/>
    <n v="159922752.59999999"/>
    <x v="18"/>
    <s v="O232020200883990_Otros servicios profesionales, técnicos y empresariales n.c.p."/>
    <s v="20/0220/0106/45020320254"/>
    <s v="TPIEG - Igualdad y Equidad de Género._x000a_TPGE - Grupos étnicos _x000a_TPJ – Juventud_x000a_TPPD - Población con Discapacidad "/>
    <s v="No"/>
    <s v="N/A"/>
  </r>
  <r>
    <s v="C501"/>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para ejecutar la estrategia &quot;impactando&quot;, en las diferentes _x000a_ localidades del Distrito Capital"/>
    <s v="Febrero"/>
    <s v="Febrero"/>
    <n v="6"/>
    <n v="1"/>
    <s v="CCE-16 Contratación Directa"/>
    <s v="1-100-F001_VA-Recursos distrito"/>
    <n v="4633000"/>
    <n v="27798000"/>
    <x v="18"/>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2"/>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para adelantar la implementacion y reportes que sean necesarios _x000a_en el marco del proyecto estrategico &quot;impactando&quot;"/>
    <s v="Enero"/>
    <s v="Enero"/>
    <n v="6"/>
    <n v="1"/>
    <s v="CCE-16 Contratación Directa"/>
    <s v="1-100-F001_VA-Recursos distrito"/>
    <n v="4277000"/>
    <n v="25662000"/>
    <x v="18"/>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4"/>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para atender los procesos de pactos con participacion, que se _x000a_adelanten desde la Subdirección de Promocion de la Participacion."/>
    <s v="Febrero"/>
    <s v="Febrero"/>
    <n v="8"/>
    <n v="1"/>
    <s v="CCE-16 Contratación Directa"/>
    <s v="1-100-F001_VA-Recursos distrito"/>
    <n v="4500000"/>
    <n v="36000000"/>
    <x v="18"/>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4-1"/>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ADICION Y PRORROGA AL CONTRATO 098-2025 Prestar los servicios profesionales para atender los procesos de pactos con participacion, que se adelanten desde la Subdirección de Promocion de la Participacion."/>
    <s v="Junio"/>
    <s v="Junio"/>
    <n v="2"/>
    <n v="1"/>
    <s v="CCE-16 Contratación Directa"/>
    <s v="1-100-F001_VA-Recursos distrito"/>
    <n v="4500000"/>
    <n v="9000000"/>
    <x v="18"/>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5"/>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de apoyo a la gestion para asistir a la gestion de la estrategia &quot;impactando&quot; con participacion que se adelanten desde la Subdirección de Promocion de la_x000a_Participacion."/>
    <s v="Febrero"/>
    <s v="Febrero"/>
    <n v="9"/>
    <n v="1"/>
    <s v="CCE-16 Contratación Directa"/>
    <s v="1-100-F001_VA-Recursos distrito"/>
    <n v="3156000"/>
    <n v="28404000"/>
    <x v="18"/>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5-1"/>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ADICION Y PRORROGA AL CONTRATO 085-2025 _x0009_Prestar los servicios de apoyo a la gestion para asistir a la gestion de la estrategia impactando con participacion que se adelanten desde la Subdirección de Promocion de la Participacion."/>
    <s v="Junio"/>
    <s v="Junio"/>
    <n v="1"/>
    <n v="1"/>
    <s v="CCE-16 Contratación Directa"/>
    <s v="1-100-F001_VA-Recursos distrito"/>
    <n v="3156000"/>
    <n v="3156000"/>
    <x v="18"/>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6"/>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de apoyo a la gestion realizando gestion territorial y atendiendo los procesos de pactos, que se adelanten desde la Subdirección de Promocion de la Participacion"/>
    <s v="Febrero"/>
    <s v="Febrero"/>
    <n v="5"/>
    <n v="1"/>
    <s v="CCE-16 Contratación Directa"/>
    <s v="1-100-F001_VA-Recursos distrito"/>
    <n v="2253000"/>
    <n v="11265000"/>
    <x v="18"/>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7"/>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para realizar gestion territorial, ejecutando los procesos de pactos _x000a_ con participacion, que se adelanten desde la Subdirección de Promocion de la _x000a_ Participacion."/>
    <s v="Marzo"/>
    <s v="Marzo"/>
    <n v="8.5"/>
    <n v="1"/>
    <s v="CCE-16 Contratación Directa"/>
    <s v="1-100-F001_VA-Recursos distrito"/>
    <n v="4277000"/>
    <n v="36354500"/>
    <x v="18"/>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8"/>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
    <s v="Marzo"/>
    <s v="Marzo"/>
    <n v="5"/>
    <n v="1"/>
    <s v="CCE-16 Contratación Directa"/>
    <s v="1-100-F001_VA-Recursos distrito"/>
    <n v="4500000"/>
    <n v="22500000"/>
    <x v="18"/>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9"/>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de apoyo a la gestion en los procesos de pactos con participacion ciudadana, _x000a_ organizaciones y entidades del Distrito Capital."/>
    <s v="Febrero"/>
    <s v="Febrero"/>
    <n v="6"/>
    <n v="1"/>
    <s v="CCE-16 Contratación Directa"/>
    <s v="1-100-F001_VA-Recursos distrito"/>
    <n v="2253000"/>
    <n v="13518000"/>
    <x v="18"/>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10"/>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de apoyo para acompañar la implementacion de los pactos que lidera la Subdirección de Promocion de la Participacion."/>
    <s v="Febrero"/>
    <s v="Febrero"/>
    <n v="6"/>
    <n v="1"/>
    <s v="CCE-16 Contratación Directa"/>
    <s v="1-100-F001_VA-Recursos distrito"/>
    <n v="2253000"/>
    <n v="13518000"/>
    <x v="18"/>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11"/>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
    <s v="Junio"/>
    <s v="Junio"/>
    <n v="6"/>
    <n v="1"/>
    <s v="CCE-16 Contratación Directa"/>
    <s v="1-100-F001_VA-Recursos distrito"/>
    <n v="4000000"/>
    <n v="24000000"/>
    <x v="18"/>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13"/>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para apoyar a la Subdirección de Promocion de la Participacion en la orientacion y aplicacion de politicas, objetivos estrategicos, planes y programas"/>
    <s v="Febrero"/>
    <s v="Febrero"/>
    <n v="6"/>
    <n v="1"/>
    <s v="CCE-16 Contratación Directa"/>
    <s v="1-100-F001_VA-Recursos distrito"/>
    <n v="5500000"/>
    <n v="33000000"/>
    <x v="18"/>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13-1"/>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Adicion y prorroga contrato 089-2025 Prestar los servicios profesionales para apoyar a la Subdirección de Promocion de la Participacion en la orientacion y aplicacion de politicas, objetivos estrategicos, planes y programas"/>
    <s v="Julio"/>
    <s v="Julio"/>
    <n v="3"/>
    <n v="1"/>
    <s v="CCE-16 Contratación Directa"/>
    <s v="1-100-F001_VA-Recursos distrito"/>
    <n v="5500000"/>
    <n v="16500000"/>
    <x v="18"/>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14"/>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para realizar y gestionar la concertacion de los pactos territoriales _x000a_ que son de competencia de la Subdirección de Promocion de la Participacion en _x000a_ las diferentes localidades del Distrito Capital."/>
    <s v="Febrero"/>
    <s v="Febrero"/>
    <n v="6"/>
    <n v="1"/>
    <s v="CCE-16 Contratación Directa"/>
    <s v="1-100-F001_VA-Recursos distrito"/>
    <n v="4500000"/>
    <n v="27000000"/>
    <x v="18"/>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15"/>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para promover los proyectos estrategicos que lidera la Subdirección de Promocion de la Participacion en relacion con la estrategia _x000a_ &quot;impactando&quot;"/>
    <s v="Marzo"/>
    <s v="Marzo"/>
    <n v="8"/>
    <n v="1"/>
    <s v="CCE-16 Contratación Directa"/>
    <s v="1-100-F001_VA-Recursos distrito"/>
    <n v="4500000"/>
    <n v="36000000"/>
    <x v="18"/>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16"/>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especializados para asesorar a la Subdirección de Promocion _x000a_ de la Participacion, de acuerdo con los lineamientos de la Direccion General de la _x000a_ entidad"/>
    <s v="Febrero"/>
    <s v="Febrero"/>
    <n v="5"/>
    <n v="1"/>
    <s v="CCE-16 Contratación Directa"/>
    <s v="1-100-F001_VA-Recursos distrito"/>
    <n v="9000000"/>
    <n v="45000000"/>
    <x v="18"/>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17"/>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para apoyar la divulgación de las actividades relacionadas con los proyectos misionales de la Subdirección de Promoción de la Participación."/>
    <s v="Junio"/>
    <s v="Junio"/>
    <n v="5"/>
    <n v="1"/>
    <s v="CCE-16 Contratación Directa"/>
    <s v="1-100-F001_VA-Recursos distrito"/>
    <n v="5000000"/>
    <n v="25000000"/>
    <x v="18"/>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18"/>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para realizar y gestionar la concertacion de los pactos territoriales, así como el diseño, planeación, implementación, seguimiento de proyectos sociales enfocados en el fortalecimiento comunitario, en el marco de la estrategia &quot;impactando&quot;, liderada por el IDPAC."/>
    <s v="Junio"/>
    <s v="Junio"/>
    <n v="6"/>
    <n v="1"/>
    <s v="CCE-16 Contratación Directa"/>
    <s v="1-100-F001_VA-Recursos distrito"/>
    <n v="4500000"/>
    <n v="27000000"/>
    <x v="18"/>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19"/>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de apoyo a la gestion para asistir la construccion de acuerdos en el marco de la _x000a_ estrategia &quot;impactando&quot;, liderada por el iDPaC."/>
    <s v="Marzo"/>
    <s v="Marzo"/>
    <n v="5"/>
    <n v="1"/>
    <s v="CCE-16 Contratación Directa"/>
    <s v="1-100-F001_VA-Recursos distrito"/>
    <n v="2253000"/>
    <n v="11265000"/>
    <x v="18"/>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21"/>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
    <s v="Mayo"/>
    <s v="Mayo"/>
    <n v="5"/>
    <n v="1"/>
    <s v="CCE-16 Contratación Directa"/>
    <s v="1-100-F001_VA-Recursos distrito"/>
    <n v="9000000"/>
    <n v="45000000"/>
    <x v="18"/>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22"/>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para realizar la divulgacion de los servicios y actividades requeridas en torno a la estrategia &quot;impactando&quot; de la Subdirección de Promocion de la Participacion en las diferentes localidades del Distrito Capital"/>
    <s v="Febrero"/>
    <s v="Febrero"/>
    <n v="6"/>
    <n v="1"/>
    <s v="CCE-16 Contratación Directa"/>
    <s v="1-100-F001_VA-Recursos distrito"/>
    <n v="5000000"/>
    <n v="30000000"/>
    <x v="18"/>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23"/>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ción de servicios profesionales para orientar estratégicamente al equipo de la estrategia 'Impactando', realizando seguimiento a las dinámicas territoriales y promoviendo la articulación institucional y comunitaria, tanto interna como externamente."/>
    <s v="Junio"/>
    <s v="Junio"/>
    <n v="5"/>
    <n v="1"/>
    <s v="CCE-16 Contratación Directa"/>
    <s v="1-100-F001_VA-Recursos distrito"/>
    <n v="8000000"/>
    <n v="40000000"/>
    <x v="18"/>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24"/>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de apoyo a la gestion para acompañar las actividades y acciones derivadas de la estrategia &quot;impactando&quot; a cargo de la Subdirección de Promocion de la Participacion."/>
    <s v="Marzo"/>
    <s v="Marzo"/>
    <n v="6"/>
    <n v="1"/>
    <s v="CCE-16 Contratación Directa"/>
    <s v="1-100-F001_VA-Recursos distrito"/>
    <n v="3157000"/>
    <n v="18942000"/>
    <x v="18"/>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25"/>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para orientar jurídicamente y apoyar la ejecución y desarrollo de las actividades vinculadas a los proyectos estratégicos derivados de la estrategia 'Impactando', liderada por la Subdirección de Promoción de la Participación."/>
    <s v="Junio"/>
    <s v="Junio"/>
    <n v="5"/>
    <n v="1"/>
    <s v="CCE-16 Contratación Directa"/>
    <s v="1-100-F001_VA-Recursos distrito"/>
    <n v="4500000"/>
    <n v="22500000"/>
    <x v="18"/>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26"/>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en los _x000a_ procesos de articulacion interinstitucional en materia de promocion de la participacion ciudadana que gestionen en el marco del proyecto estrategico &quot;impactando&quot;"/>
    <s v="Febrero"/>
    <s v="Febrero"/>
    <n v="7"/>
    <n v="1"/>
    <s v="CCE-16 Contratación Directa"/>
    <s v="1-100-F001_VA-Recursos distrito"/>
    <n v="6000000"/>
    <n v="42000000"/>
    <x v="18"/>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26-1"/>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ADICION Y PRORROGA AL CONTRATO 027-2025 Prestar los servicios profesionales en los procesos de articulacion interinstitucional en materia de promocion de la participacion ciudadana que gestionen en el marco del proyecto estrategico impactando"/>
    <s v="Junio"/>
    <s v="Junio"/>
    <n v="3"/>
    <n v="1"/>
    <s v="CCE-16 Contratación Directa"/>
    <s v="1-100-F001_VA-Recursos distrito"/>
    <n v="6000000"/>
    <n v="18000000"/>
    <x v="18"/>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27"/>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para gestionar y articular los proyectos misionales que se deriven de la estrategia impactando que lidera la Subdirección de Promocion de la Participacion"/>
    <s v="Febrero"/>
    <s v="Febrero"/>
    <n v="6"/>
    <n v="1"/>
    <s v="CCE-16 Contratación Directa"/>
    <s v="1-100-F001_VA-Recursos distrito"/>
    <n v="5000000"/>
    <n v="30000000"/>
    <x v="18"/>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28"/>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con en los procesos de articulacion interinstitucional en materia de promocion de la participacion ciudadana que gestionen en el marco del proyecto estrategico &quot;impactando&quot;"/>
    <s v="Julio"/>
    <s v="Julio"/>
    <n v="1"/>
    <n v="1"/>
    <s v="CCE-16 Contratación Directa"/>
    <s v="1-100-F001_VA-Recursos distrito"/>
    <s v="-"/>
    <n v="11617500"/>
    <x v="18"/>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2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on de servicios profesionales de manera temporal  para Monitorear y asesorar los procesos financieros,  seguimiento  y  evaluacion  al Sistema integrado de Gestion en desarrollo de la metodologia obras Con Saldo Pedagogico Para el Cuidado y la Participacion Ciudadana."/>
    <s v="Febrero"/>
    <s v="Febrero"/>
    <n v="6"/>
    <n v="1"/>
    <s v="CCE-16 Contratación Directa"/>
    <s v="1-100-F001_VA-Recursos distrito"/>
    <n v="7000000"/>
    <n v="42000000"/>
    <x v="19"/>
    <s v="O232020200883990_Otros servicios profesionales, técnicos y empresariales n.c.p."/>
    <s v="20/0220/0106/45020320254"/>
    <s v="TPIEG - Igualdad y Equidad de Género._x000a_TPGE - Grupos étnicos _x000a_TPJ – Juventud_x000a_TPPD - Población con Discapacidad "/>
    <s v="No"/>
    <s v="N/A"/>
  </r>
  <r>
    <s v="C53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on de servicios profesionales para acompañar el componente tecnico de las OSP en territorio en las diferentes etapas de las convocatorias lideradas por la Gerencia de Proyectos del IDPAC"/>
    <s v="Junio"/>
    <s v="Junio"/>
    <n v="6"/>
    <n v="1"/>
    <s v="CCE-16 Contratación Directa"/>
    <s v="1-100-F001_VA-Recursos distrito"/>
    <n v="5000000"/>
    <n v="30000000"/>
    <x v="19"/>
    <s v="O232020200883990_Otros servicios profesionales, técnicos y empresariales n.c.p."/>
    <s v="20/0220/0106/45020320254"/>
    <s v="TPIEG - Igualdad y Equidad de Género._x000a_TPGE - Grupos étnicos _x000a_TPJ – Juventud_x000a_TPPD - Población con Discapacidad "/>
    <s v="No"/>
    <s v="N/A"/>
  </r>
  <r>
    <s v="C53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Profesionales de manera temporal  para brindar asesoria juridica a la Gerencia de Proyectos dentro de la metodologia obras con saldo Pedagogico."/>
    <s v="Enero"/>
    <s v="Febrero"/>
    <n v="10"/>
    <n v="1"/>
    <s v="CCE-16 Contratación Directa"/>
    <s v="1-100-F001_VA-Recursos distrito"/>
    <n v="5500000"/>
    <n v="55000000"/>
    <x v="19"/>
    <s v="O232020200883990_Otros servicios profesionales, técnicos y empresariales n.c.p."/>
    <s v="20/0220/0106/45020320254"/>
    <s v="TPIEG - Igualdad y Equidad de Género._x000a_TPGE - Grupos étnicos _x000a_TPJ – Juventud_x000a_TPPD - Población con Discapacidad "/>
    <s v="No"/>
    <s v="N/A"/>
  </r>
  <r>
    <s v="C53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Profesionales para realizar reportes en los procesos de planeacion de Gerencia de Proyectos en las fases de ejecucion, seguimiento y evaluacion al Sistema integrado de Gestion en desarrollo de la metodologia obras Con Saldo Pedagogico."/>
    <s v="Febrero"/>
    <s v="Febrero"/>
    <n v="6"/>
    <n v="1"/>
    <s v="CCE-16 Contratación Directa"/>
    <s v="1-100-F001_VA-Recursos distrito"/>
    <n v="4700000"/>
    <n v="28200000"/>
    <x v="19"/>
    <s v="O232020200883990_Otros servicios profesionales, técnicos y empresariales n.c.p."/>
    <s v="20/0220/0106/45020320254"/>
    <s v="TPIEG - Igualdad y Equidad de Género._x000a_TPGE - Grupos étnicos _x000a_TPJ – Juventud_x000a_TPPD - Población con Discapacidad "/>
    <s v="No"/>
    <s v="N/A"/>
  </r>
  <r>
    <s v="C53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on de servicios de apoyo a la gestion para llevar a cabo la gestion documental, la transferencia documental al archivo SeCaP y el archivo de la Gerencia de Proyectos, en el marco de la metodologia &quot;obras Con Saldo Pedagogico Para el Cuidado y la Participacion Ciudadana&quot;."/>
    <s v="Febrero"/>
    <s v="Febrero"/>
    <n v="6"/>
    <n v="1"/>
    <s v="CCE-16 Contratación Directa"/>
    <s v="1-100-F001_VA-Recursos distrito"/>
    <n v="3000000"/>
    <n v="18000000"/>
    <x v="19"/>
    <s v="O232020200883990_Otros servicios profesionales, técnicos y empresariales n.c.p."/>
    <s v="20/0220/0106/45020320254"/>
    <s v="TPIEG - Igualdad y Equidad de Género._x000a_TPGE - Grupos étnicos _x000a_TPJ – Juventud_x000a_TPPD - Población con Discapacidad "/>
    <s v="No"/>
    <s v="N/A"/>
  </r>
  <r>
    <s v="C53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de apoyo a la gestion para realizar el acompañamiento, ejecucion en el despliegue de actividades en cada una de las etapas de las convocatorias de obras Con Saldo pedagogico de la Gerencia de proyectos del IDPAC."/>
    <s v="Abril"/>
    <s v="Abril"/>
    <n v="7"/>
    <n v="1"/>
    <s v="CCE-16 Contratación Directa"/>
    <s v="1-100-F001_VA-Recursos distrito"/>
    <n v="2500000"/>
    <n v="17500000"/>
    <x v="19"/>
    <s v="O232020200883990_Otros servicios profesionales, técnicos y empresariales n.c.p."/>
    <s v="20/0220/0106/45020320254"/>
    <s v="TPIEG - Igualdad y Equidad de Género._x000a_TPGE - Grupos étnicos _x000a_TPJ – Juventud_x000a_TPPD - Población con Discapacidad "/>
    <s v="No"/>
    <s v="N/A"/>
  </r>
  <r>
    <s v="C53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on de servicios de apoyo a la gestion de manera temporal  para atender, realizar y adelantar labores asistenciales, organizacion de agendas, sistematizacion y seguimiento a las peticiones, quejas y requerimientos allegados a la Gerencia de Proyectos."/>
    <s v="Febrero"/>
    <s v="Febrero"/>
    <n v="10"/>
    <n v="1"/>
    <s v="CCE-16 Contratación Directa"/>
    <s v="1-100-F001_VA-Recursos distrito"/>
    <n v="3800000"/>
    <n v="38000000"/>
    <x v="19"/>
    <s v="O232020200883990_Otros servicios profesionales, técnicos y empresariales n.c.p."/>
    <s v="20/0220/0106/45020320254"/>
    <s v="TPIEG - Igualdad y Equidad de Género._x000a_TPGE - Grupos étnicos _x000a_TPJ – Juventud_x000a_TPPD - Población con Discapacidad "/>
    <s v="No"/>
    <s v="N/A"/>
  </r>
  <r>
    <s v="C53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on de servicios profesionales para apoyar la coordinación y supervision del componente tecnico, el despliegue en territorio de la metodologia obras con saldo pedagogico implementada por la Gerencia de Proyectos del IDPAC."/>
    <s v="Febrero"/>
    <s v="Febrero"/>
    <n v="10"/>
    <n v="1"/>
    <s v="CCE-16 Contratación Directa"/>
    <s v="1-100-F001_VA-Recursos distrito"/>
    <n v="7000000"/>
    <n v="70000000"/>
    <x v="19"/>
    <s v="O232020200991119_Otros servicios de la administración pública n.c.p."/>
    <s v="20/0220/0106/45020320254"/>
    <s v="TPIEG - Igualdad y Equidad de Género._x000a_TPGE - Grupos étnicos _x000a_TPJ – Juventud_x000a_TPPD - Población con Discapacidad "/>
    <s v="No"/>
    <s v="N/A"/>
  </r>
  <r>
    <s v="C53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
    <s v="Febrero"/>
    <s v="Febrero"/>
    <n v="6"/>
    <n v="1"/>
    <s v="CCE-16 Contratación Directa"/>
    <s v="1-100-F001_VA-Recursos distrito"/>
    <n v="4000000"/>
    <n v="24000000"/>
    <x v="19"/>
    <s v="O232020200991119_Otros servicios de la administración pública n.c.p."/>
    <s v="20/0220/0106/45020320254"/>
    <s v="TPIEG - Igualdad y Equidad de Género._x000a_TPGE - Grupos étnicos _x000a_TPJ – Juventud_x000a_TPPD - Población con Discapacidad "/>
    <s v="No"/>
    <s v="N/A"/>
  </r>
  <r>
    <s v="C53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on de servicios profesionales para realizar el desarrollo, ejecucion y despliegue de acciones desde el componente ambiental, en las diferentes actividades realizadas como parte de la metodologia obras Con Saldo pedagogico Para el Cuidado y la Participacion Ciudadana."/>
    <s v="Marzo"/>
    <s v="Marzo"/>
    <n v="9"/>
    <n v="1"/>
    <s v="CCE-16 Contratación Directa"/>
    <s v="1-100-F001_VA-Recursos distrito"/>
    <n v="4000000"/>
    <n v="36000000"/>
    <x v="19"/>
    <s v="O232020200991119_Otros servicios de la administración pública n.c.p."/>
    <s v="20/0220/0106/45020320254"/>
    <s v="TPIEG - Igualdad y Equidad de Género._x000a_TPGE - Grupos étnicos _x000a_TPJ – Juventud_x000a_TPPD - Población con Discapacidad "/>
    <s v="No"/>
    <s v="N/A"/>
  </r>
  <r>
    <s v="C53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on de servicios profesionales para asistir el componente tecnico en el desrrollo en territorio de las convocatorias Obras con saldo pedagogico lideradas por la Gerencia de Proyectos del IDPAC"/>
    <s v="Abril"/>
    <s v="Abril"/>
    <n v="5"/>
    <n v="1"/>
    <s v="CCE-16 Contratación Directa"/>
    <s v="1-100-F001_VA-Recursos distrito"/>
    <n v="5000000"/>
    <n v="25000000"/>
    <x v="19"/>
    <s v="O232020200991119_Otros servicios de la administración pública n.c.p."/>
    <s v="20/0220/0106/45020320254"/>
    <s v="TPIEG - Igualdad y Equidad de Género._x000a_TPGE - Grupos étnicos _x000a_TPJ – Juventud_x000a_TPPD - Población con Discapacidad "/>
    <s v="No"/>
    <s v="N/A"/>
  </r>
  <r>
    <s v="C54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Profesionales para dar acompañamiento, apoyo tecnico y validacion al equipo de la Gerencia de Proyectos para el despliegue en territorio en el desarrollo de la metodologia obras Con Saldo Pedagogico del IDPAC."/>
    <s v="Marzo"/>
    <s v="Marzo"/>
    <n v="7"/>
    <n v="1"/>
    <s v="CCE-16 Contratación Directa"/>
    <s v="1-100-F001_VA-Recursos distrito"/>
    <n v="6000000"/>
    <n v="42000000"/>
    <x v="19"/>
    <s v="O232020200991119_Otros servicios de la administración pública n.c.p."/>
    <s v="20/0220/0106/45020320254"/>
    <s v="TPIEG - Igualdad y Equidad de Género._x000a_TPGE - Grupos étnicos _x000a_TPJ – Juventud_x000a_TPPD - Población con Discapacidad "/>
    <s v="No"/>
    <s v="N/A"/>
  </r>
  <r>
    <s v="C54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Profesionales para dar acompañamiento y apoyo en el componente tecnico para el despliegue en territorio en desarrollo de la metodologia obras Con Saldo Pedagogico implementada por la Gerencia de Proyectos del IDPAC"/>
    <s v="Febrero"/>
    <s v="Febrero"/>
    <n v="10"/>
    <n v="1"/>
    <s v="CCE-16 Contratación Directa"/>
    <s v="1-100-F001_VA-Recursos distrito"/>
    <n v="4700000"/>
    <n v="47000000"/>
    <x v="19"/>
    <s v="O232020200991119_Otros servicios de la administración pública n.c.p."/>
    <s v="20/0220/0106/45020320254"/>
    <s v="TPIEG - Igualdad y Equidad de Género._x000a_TPGE - Grupos étnicos _x000a_TPJ – Juventud_x000a_TPPD - Población con Discapacidad "/>
    <s v="No"/>
    <s v="N/A"/>
  </r>
  <r>
    <s v="C54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Profesionales para dar acompañamiento en el componente tecnico para el despliegue en territorio en el desarrollo en todas las etapas de la OSP enmarcadas en la metodologia obras Con Saldo Pedagogico implementada por la Gerencia de Proyectos del IDPAC"/>
    <s v="Febrero"/>
    <s v="Febrero"/>
    <n v="10"/>
    <n v="1"/>
    <s v="CCE-16 Contratación Directa"/>
    <s v="1-100-F001_VA-Recursos distrito"/>
    <n v="5000000"/>
    <n v="50000000"/>
    <x v="19"/>
    <s v="O232020200991119_Otros servicios de la administración pública n.c.p."/>
    <s v="20/0220/0106/45020320254"/>
    <s v="TPIEG - Igualdad y Equidad de Género._x000a_TPGE - Grupos étnicos _x000a_TPJ – Juventud_x000a_TPPD - Población con Discapacidad "/>
    <s v="No"/>
    <s v="N/A"/>
  </r>
  <r>
    <s v="C54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Profesionales para acompañar desde el componente tecnico el desarrollo en territorio de todas las fases de la metodologia obras Con Saldo Pedagogico implementada por la Gerencia de Proyectos del IDPAC"/>
    <s v="Abril"/>
    <s v="Abril "/>
    <n v="6"/>
    <n v="1"/>
    <s v="CCE-16 Contratación Directa"/>
    <s v="1-100-F001_VA-Recursos distrito"/>
    <n v="5000000"/>
    <n v="30000000"/>
    <x v="19"/>
    <s v="O232020200991119_Otros servicios de la administración pública n.c.p."/>
    <s v="20/0220/0106/45020320254"/>
    <s v="TPIEG - Igualdad y Equidad de Género._x000a_TPGE - Grupos étnicos _x000a_TPJ – Juventud_x000a_TPPD - Población con Discapacidad "/>
    <s v="No"/>
    <s v="N/A"/>
  </r>
  <r>
    <s v="C54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servicios profesionales para monitorear, planificar, administrar y ejecutar la participacion activa con las organizaciones sociales, comunales y comunitarias desde el componente social dentro de la metodologia obras Con Saldo Pedagogico de la Gerencia de Proyectos del iDPaC."/>
    <s v="Febrero"/>
    <s v="Febrero"/>
    <n v="6"/>
    <n v="1"/>
    <s v="CCE-16 Contratación Directa"/>
    <s v="1-100-F001_VA-Recursos distrito"/>
    <n v="6000000"/>
    <n v="36000000"/>
    <x v="19"/>
    <s v="O232020200991119_Otros servicios de la administración pública n.c.p."/>
    <s v="20/0220/0106/45020320254"/>
    <s v="TPIEG - Igualdad y Equidad de Género._x000a_TPGE - Grupos étnicos _x000a_TPJ – Juventud_x000a_TPPD - Población con Discapacidad "/>
    <s v="No"/>
    <s v="N/A"/>
  </r>
  <r>
    <s v="C54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on de servicios profesionales para articular y apoyar la participacion de organizaciones sociales, comunales y comunitarias en proyectos de la metodologia desde el componente social en obras con Saldo Pedagogico, dentro de la Gerencia de Proyectos del iDPaC."/>
    <s v="Febrero"/>
    <s v="Febrero"/>
    <n v="4"/>
    <n v="1"/>
    <s v="CCE-16 Contratación Directa"/>
    <s v="1-100-F001_VA-Recursos distrito"/>
    <n v="4800000"/>
    <n v="19200000"/>
    <x v="19"/>
    <s v="O232020200991119_Otros servicios de la administración pública n.c.p."/>
    <s v="20/0220/0106/45020320254"/>
    <s v="TPIEG - Igualdad y Equidad de Género._x000a_TPGE - Grupos étnicos _x000a_TPJ – Juventud_x000a_TPPD - Población con Discapacidad "/>
    <s v="No"/>
    <s v="N/A"/>
  </r>
  <r>
    <s v="C54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
    <s v="Febrero"/>
    <s v="Febrero"/>
    <n v="10"/>
    <n v="1"/>
    <s v="CCE-16 Contratación Directa"/>
    <s v="1-100-F001_VA-Recursos distrito"/>
    <n v="4000000"/>
    <n v="40000000"/>
    <x v="19"/>
    <s v="O232020200991119_Otros servicios de la administración pública n.c.p."/>
    <s v="20/0220/0106/45020320254"/>
    <s v="TPIEG - Igualdad y Equidad de Género._x000a_TPGE - Grupos étnicos _x000a_TPJ – Juventud_x000a_TPPD - Población con Discapacidad "/>
    <s v="No"/>
    <s v="N/A"/>
  </r>
  <r>
    <s v="C54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
    <s v="Febrero"/>
    <s v="Febrero"/>
    <n v="6"/>
    <n v="1"/>
    <s v="CCE-16 Contratación Directa"/>
    <s v="1-100-F001_VA-Recursos distrito"/>
    <n v="4000000"/>
    <n v="24000000"/>
    <x v="19"/>
    <s v="O232020200991119_Otros servicios de la administración pública n.c.p."/>
    <s v="20/0220/0106/45020320254"/>
    <s v="TPIEG - Igualdad y Equidad de Género._x000a_TPGE - Grupos étnicos _x000a_TPJ – Juventud_x000a_TPPD - Población con Discapacidad "/>
    <s v="No"/>
    <s v="N/A"/>
  </r>
  <r>
    <s v="C54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servicios profesionales para realizar la articulacion y realizar la participacion incidente con las organizaciones sociales, comunales y comunitarias desde el componente social dentro de la metodologia obras Con Saldo pedagogico de la Gerencia de Proyectos del IDPAC"/>
    <s v="Febrero"/>
    <s v="Febrero"/>
    <n v="6"/>
    <n v="1"/>
    <s v="CCE-16 Contratación Directa"/>
    <s v="1-100-F001_VA-Recursos distrito"/>
    <n v="4000000"/>
    <n v="24000000"/>
    <x v="19"/>
    <s v="O232020200991119_Otros servicios de la administración pública n.c.p."/>
    <s v="20/0220/0106/45020320254"/>
    <s v="TPIEG - Igualdad y Equidad de Género._x000a_TPGE - Grupos étnicos _x000a_TPJ – Juventud_x000a_TPPD - Población con Discapacidad "/>
    <s v="No"/>
    <s v="N/A"/>
  </r>
  <r>
    <s v="C54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de apoyo a la gestion para realizar el desarrollo, ejecucion desplegando acciones en las diferentes etapas que se realizan en la metodologia obras Con Saldo pedagogico de la Gerencia de proyectos del IDPAC."/>
    <s v="Abril"/>
    <s v="Abril"/>
    <n v="4"/>
    <n v="1"/>
    <s v="CCE-16 Contratación Directa"/>
    <s v="1-100-F001_VA-Recursos distrito"/>
    <n v="3400000"/>
    <n v="13600000"/>
    <x v="19"/>
    <s v="O232020200991119_Otros servicios de la administración pública n.c.p."/>
    <s v="20/0220/0106/45020320254"/>
    <s v="TPIEG - Igualdad y Equidad de Género._x000a_TPGE - Grupos étnicos _x000a_TPJ – Juventud_x000a_TPPD - Población con Discapacidad "/>
    <s v="No"/>
    <s v="N/A"/>
  </r>
  <r>
    <s v="C55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de apoyo a la gestion para monitorear la promocion de procesos de movilizacion social y logistica que se requieran en desarrollo del modelo de Participacion obras con saldo Pedagogico para el Cuidado y la Participacion Ciudadana."/>
    <s v="Febrero"/>
    <s v="Febrero"/>
    <n v="6"/>
    <n v="1"/>
    <s v="CCE-16 Contratación Directa"/>
    <s v="1-100-F001_VA-Recursos distrito"/>
    <n v="3600000"/>
    <n v="21600000"/>
    <x v="19"/>
    <s v="O232020200991119_Otros servicios de la administración pública n.c.p."/>
    <s v="20/0220/0106/45020320254"/>
    <s v="TPIEG - Igualdad y Equidad de Género._x000a_TPGE - Grupos étnicos _x000a_TPJ – Juventud_x000a_TPPD - Población con Discapacidad "/>
    <s v="No"/>
    <s v="N/A"/>
  </r>
  <r>
    <s v="C55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de apoyo a la gestion para realizar la promocion de la movilizacion social y logistica que se requieran en desarrollo del modelo de Participacion obras con saldo Pedagogico implementada por la Gerencia de Proyectos del IDPAC"/>
    <s v="Febrero"/>
    <s v="Febrero"/>
    <n v="10"/>
    <n v="1"/>
    <s v="CCE-16 Contratación Directa"/>
    <s v="1-100-F001_VA-Recursos distrito"/>
    <n v="3000000"/>
    <n v="30000000"/>
    <x v="19"/>
    <s v="O232020200991119_Otros servicios de la administración pública n.c.p."/>
    <s v="20/0220/0106/45020320254"/>
    <s v="TPIEG - Igualdad y Equidad de Género._x000a_TPGE - Grupos étnicos _x000a_TPJ – Juventud_x000a_TPPD - Población con Discapacidad "/>
    <s v="No"/>
    <s v="N/A"/>
  </r>
  <r>
    <s v="C55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de apoyo a la gestion para realizar la promocion de procesos de movilizacion social,Tecnica y logistica que se requieran en desarrollo de las etapas de la metodologia obras con saldo Pedagogico implementada por la Gerencia de Proyectos del IDPAC."/>
    <s v="Febrero"/>
    <s v="Febrero"/>
    <n v="6"/>
    <n v="1"/>
    <s v="CCE-16 Contratación Directa"/>
    <s v="1-100-F001_VA-Recursos distrito"/>
    <n v="3000000"/>
    <n v="18000000"/>
    <x v="19"/>
    <s v="O232020200991119_Otros servicios de la administración pública n.c.p."/>
    <s v="20/0220/0106/45020320254"/>
    <s v="TPIEG - Igualdad y Equidad de Género._x000a_TPGE - Grupos étnicos _x000a_TPJ – Juventud_x000a_TPPD - Población con Discapacidad "/>
    <s v="No"/>
    <s v="N/A"/>
  </r>
  <r>
    <s v="C55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de apoyo a la gestion para realizar la promocion de procesos de movilizacion social y logistica que se requiera la Gerencia de Proyectos en el marco del desarrollo de la metodologia obras con saldo Pedagogico."/>
    <s v="Febrero"/>
    <s v="Febrero"/>
    <n v="6"/>
    <n v="1"/>
    <s v="CCE-16 Contratación Directa"/>
    <s v="1-100-F001_VA-Recursos distrito"/>
    <n v="3000000"/>
    <n v="18000000"/>
    <x v="19"/>
    <s v="O232020200991119_Otros servicios de la administración pública n.c.p."/>
    <s v="20/0220/0106/45020320254"/>
    <s v="TPIEG - Igualdad y Equidad de Género._x000a_TPGE - Grupos étnicos _x000a_TPJ – Juventud_x000a_TPPD - Población con Discapacidad "/>
    <s v="No"/>
    <s v="N/A"/>
  </r>
  <r>
    <s v="C55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de apoyo a la gestion para realizar la generación de procesos de movilizacion social en el territorio y logistica que se requieran en desarrollo de la metodologia obras con saldo Pedagogico de la gerencia de Proyectos del IDPAC."/>
    <s v="Marzo"/>
    <s v="Marzo"/>
    <n v="5"/>
    <n v="1"/>
    <s v="CCE-16 Contratación Directa"/>
    <s v="1-100-F001_VA-Recursos distrito"/>
    <n v="3000000"/>
    <n v="15000000"/>
    <x v="19"/>
    <s v="O232020200991119_Otros servicios de la administración pública n.c.p."/>
    <s v="20/0220/0106/45020320254"/>
    <s v="TPIEG - Igualdad y Equidad de Género._x000a_TPGE - Grupos étnicos _x000a_TPJ – Juventud_x000a_TPPD - Población con Discapacidad "/>
    <s v="No"/>
    <s v="N/A"/>
  </r>
  <r>
    <s v="C55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asistenciales para la organizacion y promocion de actividades ludicas y de construccion necesarias para llevar a cabo el modelo de obras con Saldo Pedagogico que implementa la Gerencia de Proyectos del IDPAC"/>
    <s v="Febrero"/>
    <s v="Febrero"/>
    <n v="5"/>
    <n v="1"/>
    <s v="CCE-16 Contratación Directa"/>
    <s v="1-100-F001_VA-Recursos distrito"/>
    <n v="2250000"/>
    <n v="11250000"/>
    <x v="19"/>
    <s v="O232020200991119_Otros servicios de la administración pública n.c.p."/>
    <s v="20/0220/0106/45020320254"/>
    <s v="TPIEG - Igualdad y Equidad de Género._x000a_TPGE - Grupos étnicos _x000a_TPJ – Juventud_x000a_TPPD - Población con Discapacidad "/>
    <s v="No"/>
    <s v="N/A"/>
  </r>
  <r>
    <s v="C55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Contratar la interventoría técnica, legal, contable, social y ambiental para la ejecución de los convenios solidarios se deriven de la Convocatoria de Obras con Saldo Pedagógico de la vigencia 2025."/>
    <s v="Junio"/>
    <s v="Julio"/>
    <n v="3"/>
    <n v="1"/>
    <s v="CCE-02 Licitación Pública"/>
    <s v="1-100-F001_VA-Recursos distrito"/>
    <s v="  -  "/>
    <n v="135000000"/>
    <x v="19"/>
    <s v="O232020200991119_Otros servicios de la administración pública n.c.p."/>
    <s v="20/0220/0106/45020320254"/>
    <s v="TPIEG - Igualdad y Equidad de Género._x000a_TPGE - Grupos étnicos _x000a_TPJ – Juventud_x000a_TPPD - Población con Discapacidad "/>
    <s v="No"/>
    <s v="N/A"/>
  </r>
  <r>
    <s v="C55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30111900;72103300;72102900"/>
    <s v="Prestar los servicios logisticos y operativos necesarios, para la organizacion y ejecucion de actividades y eventos institucionales realizados por el iDPaC."/>
    <s v="Mayo"/>
    <s v="Junio"/>
    <n v="6"/>
    <n v="1"/>
    <s v="CCE-06 Selección Abreviada Menor Cuantía"/>
    <s v="1-100-F001_VA-Recursos distrito"/>
    <s v="  -  "/>
    <n v="21150000"/>
    <x v="19"/>
    <s v="O232020200991119_Otros servicios de la administración pública n.c.p."/>
    <s v="20/0220/0106/45020320254"/>
    <s v="TPIEG - Igualdad y Equidad de Género._x000a_TPGE - Grupos étnicos _x000a_TPJ – Juventud_x000a_TPPD - Población con Discapacidad "/>
    <s v="No"/>
    <s v="N/A"/>
  </r>
  <r>
    <s v="C55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on de servicios de apoyo a la gestion para monitorear la promocion de procesos de movilizacion social y logistica que se requieran en desarrollo del modelo de Participacion obras con saldo Pedagogico para el Cuidado y la Participacion Ciudadana."/>
    <s v="Febrero"/>
    <s v="Febrero"/>
    <n v="6"/>
    <n v="1"/>
    <s v="CCE-16 Contratación Directa"/>
    <s v="1-100-F001_VA-Recursos distrito"/>
    <n v="2358333"/>
    <n v="14150000"/>
    <x v="19"/>
    <s v="O232020200991119_Otros servicios de la administración pública n.c.p."/>
    <s v="20/0220/0106/45020320254"/>
    <s v="TPIEG - Igualdad y Equidad de Género._x000a_TPGE - Grupos étnicos _x000a_TPJ – Juventud_x000a_TPPD - Población con Discapacidad "/>
    <s v="No"/>
    <s v="N/A"/>
  </r>
  <r>
    <s v="C55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Agosto"/>
    <s v="Agosto"/>
    <n v="1"/>
    <n v="1"/>
    <s v="CCE-16 Contratación Directa"/>
    <s v="1-100-F001_VA-Recursos distrito"/>
    <n v="0"/>
    <n v="144275000"/>
    <x v="19"/>
    <s v="O232020200991119_Otros servicios de la administración pública n.c.p."/>
    <s v="20/0220/0106/45020320254"/>
    <s v="TPIEG - Igualdad y Equidad de Género._x000a_TPGE - Grupos étnicos _x000a_TPJ – Juventud_x000a_TPPD - Población con Discapacidad "/>
    <s v="No"/>
    <s v="N/A"/>
  </r>
  <r>
    <s v="C56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VERBENAL II SECTOR de la localidad de 01 - USAQUÉN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6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MARISCAL SUCRE de la localidad de 02 - CHAPINERO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6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EL DORADO CENTRO ORIENTAL de la localidad de 03 - SANTA FE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6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EL TRIUNFO de la localidad de 03 - SANTA FE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6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EL LIBANO de la localidad de 05 - USME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6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BULEVAR DEL SUR de la localidad de 05 - USME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6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LA SUREÑA de la localidad de 05 - USME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6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ALFONSO LOPEZ PUMAREJO SECTOR VILLA HERMOSA de la localidad de 05 - USME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6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ALTOS DE BETANIA III de la localidad de 05 - USME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6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VILLA DEL RÍO 1 de la localidad de 07 - BOSA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7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URBANIZACIÓN SAN PEDRO de la localidad de 07 - BOSA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7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JOSÉ ANTONIO GALÁN de la localidad de 07 - BOSA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7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URBANIZACION EL CARMELO I SECTOR de la localidad de 08 - KENNEDY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7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ALOHA de la localidad de 08 - KENNEDY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7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URBANIZACION EL PARQUE de la localidad de 08 - KENNEDY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7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CARVAJAL III SECTOR de la localidad de 08 - KENNEDY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7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JAZMIN OCCIDENTAL de la localidad de 08 - KENNEDY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7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ALTAMAR de la localidad de 08 - KENNEDY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7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CARIMAGUA I SECTOR de la localidad de 08 - KENNEDY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7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TINTALITO I SECTOR de la localidad de 08 - KENNEDY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8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EL RUBY de la localidad de 09 - FONTIBÓN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8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URBANIZACIÓN BARRIO CAPELLANIA de la localidad de 09 - FONTIBÓN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8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BARRIO ARABIA de la localidad de 09 - FONTIBÓN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8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BAHIA SOLANO de la localidad de 09 - FONTIBÓN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8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FLANDES de la localidad de 09 - FONTIBÓN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8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LA SALINA de la localidad de 10 - ENGATIVÁ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8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LA PERLA de la localidad de 10 - ENGATIVÁ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8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ÁLAMOS NORTE de la localidad de 10 - ENGATIVÁ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8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FLORIDA BLANCA PRIMER SECTOR de la localidad de 10 - ENGATIVÁ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8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LUIS CARLOS GALÁN SARMIENTO de la localidad de 10 - ENGATIVÁ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9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SAN MARCOS de la localidad de 10 - ENGATIVÁ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9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TIBABUYES 1 SECTOR de la localidad de 11 - SUBA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9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LECH WALESA NUEVO CORINTO de la localidad de 11 - SUBA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9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PASADENA de la localidad de 11 - SUBA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9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PARQUE MORABIA de la localidad de 08 - KENNEDY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9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SAN NICOLAS de la localidad de 11 - SUBA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9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EL PROGRESO de la localidad de 14 - LOS MÁRTIRES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9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SAMPER MENDOZA de la localidad de 14 - LOS MÁRTIRES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9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EDUARDO FREI de la localidad de 15 - ANTONIO NARIÑO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59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AUTOPISTA SUR de la localidad de 16 - PUENTE ARANDA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60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LIRA Y EL ARPA de la localidad de 16 - PUENTE ARANDA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60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PRIMAVERA Y GORGONZOLA de la localidad de 16 - PUENTE ARANDA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60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SANTA RITA de la localidad de 16 - PUENTE ARANDA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60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GRANJAS DE SAN PABLO SUR de la localidad de 18 - RAFAEL URIBE URIBE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60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DIANA TURBAY SECTOR COMUNEROS de la localidad de 18 - RAFAEL URIBE URIBE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60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CENTENARIO de la localidad de 18 - RAFAEL URIBE URIBE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60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JERUSALÉN SECTOR PRADERA ESPERANZA de la localidad de 19 - CIUDAD BOLÍVAR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60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URBANIZACIÓN LA CORUÑA de la localidad de 19 - CIUDAD BOLÍVAR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60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VEREDA PASQUILLITA de la localidad de 19 - CIUDAD BOLÍVAR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60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GRUPO UNIDOS ARBORIZADORA ALTA II SECTOR SENA de la localidad de 19 - CIUDAD BOLÍVAR con el fin de ejecutar la Obra con Saldo Pedagógico derivada de la Convocatoria Aquí Si Pasa Obras con Saldo Pedagógico 2025 del IDPAC."/>
    <s v="Julio"/>
    <s v="Julio"/>
    <n v="2"/>
    <n v="1"/>
    <s v="CCE-16 Contratación Directa"/>
    <s v="1-100-F001_VA-Recursos distrito"/>
    <s v="  -  "/>
    <n v="30000000"/>
    <x v="19"/>
    <s v="O232020200991119_Otros servicios de la administración pública n.c.p."/>
    <s v="20/0220/0106/45020320254"/>
    <s v="TPIEG - Igualdad y Equidad de Género._x000a_TPGE - Grupos étnicos _x000a_TPJ – Juventud_x000a_TPPD - Población con Discapacidad "/>
    <s v="No"/>
    <s v="N/A"/>
  </r>
  <r>
    <s v="C64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s v="Febrero"/>
    <s v="Marzo"/>
    <n v="8"/>
    <n v="1"/>
    <s v="CCE-99 Selección Abreviada - Acuerdo Marco"/>
    <s v="1-100-F001_VA-Recursos distrito"/>
    <s v="  -  "/>
    <n v="37963000"/>
    <x v="19"/>
    <s v="O232020200664114 Servicios de transporte terrestre especial local de pasajeros"/>
    <s v="20/0220/0106/45020320254"/>
    <s v="TPIEG - Igualdad y Equidad de Género._x000a_TPGE - Grupos étnicos _x000a_TPJ – Juventud_x000a_TPPD - Población con Discapacidad "/>
    <s v="No"/>
    <s v="N/A"/>
  </r>
  <r>
    <s v="C641"/>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brindar acompañamiento jurídico en los diferentes procesos contractuales y legales que sean de competencia de la Oficina Asesora de Comunicaciones"/>
    <s v="Febrero"/>
    <s v="Febrero"/>
    <n v="5"/>
    <n v="1"/>
    <s v="CCE-16 Contratación Directa"/>
    <s v="1-100-F001_VA-Recursos distrito"/>
    <n v="4800000"/>
    <n v="24000000"/>
    <x v="20"/>
    <s v="O232020200991119_Otros servicios de la administración pública n.c.p."/>
    <s v="20/0220/0107/45020170254"/>
    <s v="TPIEG - Igualdad y Equidad de Género._x000a_TPGE - Grupos étnicos _x000a_TPJ – Juventud_x000a_TPPD - Población con Discapacidad "/>
    <s v="No"/>
    <s v="N/A"/>
  </r>
  <r>
    <s v="C642"/>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realizar actividades administrativas, elaborar y realizar seguimiento a los planes e informes institucionales, gestión documental, análisis estadístico y monitoreo de medios de la Oficina Asesora de Comunicaciones."/>
    <s v="Febrero"/>
    <s v="Febrero"/>
    <n v="5"/>
    <n v="1"/>
    <s v="CCE-16 Contratación Directa"/>
    <s v="1-100-F001_VA-Recursos distrito"/>
    <n v="6500000"/>
    <n v="32500000"/>
    <x v="20"/>
    <s v="O232020200991119_Otros servicios de la administración pública n.c.p."/>
    <s v="20/0220/0107/45020170254"/>
    <s v="TPIEG - Igualdad y Equidad de Género._x000a_TPGE - Grupos étnicos _x000a_TPJ – Juventud_x000a_TPPD - Población con Discapacidad "/>
    <s v="No"/>
    <s v="N/A"/>
  </r>
  <r>
    <s v="C643"/>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de apoyo a la gestión para realizar el apoyo a la gestión documental, actualización de archivo en coordinación con la Oficina Asesora de Comunicaciones. "/>
    <s v="Febrero"/>
    <s v="Febrero"/>
    <n v="5"/>
    <n v="1"/>
    <s v="CCE-16 Contratación Directa"/>
    <s v="1-100-F001_VA-Recursos distrito"/>
    <n v="2440007"/>
    <n v="12200035"/>
    <x v="20"/>
    <s v="O232020200991119_Otros servicios de la administración pública n.c.p."/>
    <s v="20/0220/0107/45020170254"/>
    <s v="TPIEG - Igualdad y Equidad de Género._x000a_TPGE - Grupos étnicos _x000a_TPJ – Juventud_x000a_TPPD - Población con Discapacidad "/>
    <s v="No"/>
    <s v="N/A"/>
  </r>
  <r>
    <s v="C644"/>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la administración y edición de los contenidos de las paginas web"/>
    <s v="Marzo"/>
    <s v="Febrero"/>
    <n v="5"/>
    <n v="1"/>
    <s v="CCE-16 Contratación Directa"/>
    <s v="1-100-F001_VA-Recursos distrito"/>
    <n v="4508000"/>
    <n v="22540000"/>
    <x v="20"/>
    <s v="O232020200991119_Otros servicios de la administración pública n.c.p."/>
    <s v="20/0220/0107/45020170254"/>
    <s v="TPIEG - Igualdad y Equidad de Género._x000a_TPGE - Grupos étnicos _x000a_TPJ – Juventud_x000a_TPPD - Población con Discapacidad "/>
    <s v="No"/>
    <s v="N/A"/>
  </r>
  <r>
    <s v="C646"/>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efectuar el cubrimiento periodístico y gestión de medios para las actividades del Instituto considerando la definición de los objetivos, iniciativas, el público a llegar y demás aspectos que se indiquen a partir del Plan Estratégico de la Oficina Asesora de Comunicaciones."/>
    <s v="Febrero"/>
    <s v="Febrero"/>
    <n v="5"/>
    <n v="1"/>
    <s v="CCE-16 Contratación Directa"/>
    <s v="1-100-F001_VA-Recursos distrito"/>
    <n v="4350000"/>
    <n v="21750000"/>
    <x v="20"/>
    <s v="O232020200991119_Otros servicios de la administración pública n.c.p."/>
    <s v="20/0220/0107/45020170254"/>
    <s v="TPIEG - Igualdad y Equidad de Género._x000a_TPGE - Grupos étnicos _x000a_TPJ – Juventud_x000a_TPPD - Población con Discapacidad "/>
    <s v="No"/>
    <s v="N/A"/>
  </r>
  <r>
    <s v="C647"/>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apoyar la coordinación de la estrategia de comunicación interna y apoyar las distintas actividades que promuevan la participación del IDPAC en coordinación con la Oficina Asesora de Comunicaciones."/>
    <s v="Abril"/>
    <s v="Abril"/>
    <n v="5"/>
    <n v="1"/>
    <s v="CCE-16 Contratación Directa"/>
    <s v="1-100-F001_VA-Recursos distrito"/>
    <n v="4700000"/>
    <n v="23500000"/>
    <x v="20"/>
    <s v="O232020200991119_Otros servicios de la administración pública n.c.p."/>
    <s v="20/0220/0107/45020170254"/>
    <s v="TPIEG - Igualdad y Equidad de Género._x000a_TPGE - Grupos étnicos _x000a_TPJ – Juventud_x000a_TPPD - Población con Discapacidad "/>
    <s v="No"/>
    <s v="N/A"/>
  </r>
  <r>
    <s v="C648"/>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de apoyo a la gestión para realizar el guion técnico, edición, manejo de cámara, dron, planimetría, y producción de piezas audiovisuales que requiera la Oficina Asesora de Comunicaciones del IDPAC.  "/>
    <s v="Febrero"/>
    <s v="Febrero"/>
    <n v="5"/>
    <n v="1"/>
    <s v="CCE-16 Contratación Directa"/>
    <s v="1-100-F001_VA-Recursos distrito"/>
    <n v="3600000"/>
    <n v="18000000"/>
    <x v="20"/>
    <s v="O232020200991119_Otros servicios de la administración pública n.c.p."/>
    <s v="20/0220/0107/45020170254"/>
    <s v="TPIEG - Igualdad y Equidad de Género._x000a_TPGE - Grupos étnicos _x000a_TPJ – Juventud_x000a_TPPD - Población con Discapacidad "/>
    <s v="No"/>
    <s v="N/A"/>
  </r>
  <r>
    <s v="C649"/>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alimentar el banco de imágenes, realizar el guion técnico, edición, manejo de cámara, dron, planimetría y producción de piezas audiovisuales, cubrimientos fotográficos que requiera la Oficina Asesora de Comunicaciones del IDPAC. "/>
    <s v="Febrero"/>
    <s v="Febrero"/>
    <n v="5"/>
    <n v="1"/>
    <s v="CCE-16 Contratación Directa"/>
    <s v="1-100-F001_VA-Recursos distrito"/>
    <n v="4350000"/>
    <n v="21750000"/>
    <x v="20"/>
    <s v="O232020200991119_Otros servicios de la administración pública n.c.p."/>
    <s v="20/0220/0107/45020170254"/>
    <s v="TPIEG - Igualdad y Equidad de Género._x000a_TPGE - Grupos étnicos _x000a_TPJ – Juventud_x000a_TPPD - Población con Discapacidad "/>
    <s v="No"/>
    <s v="N/A"/>
  </r>
  <r>
    <s v="C650"/>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estructurar el diseño y diagramación de documentos, publicaciones técnicas, así como la producción y generación de piezas gráficas, en el marco del plan estratégico de comunicaciones de la entidad. "/>
    <s v="Febrero"/>
    <s v="Febrero"/>
    <n v="5"/>
    <n v="1"/>
    <s v="CCE-16 Contratación Directa"/>
    <s v="1-100-F001_VA-Recursos distrito"/>
    <n v="4508000"/>
    <n v="22540000"/>
    <x v="20"/>
    <s v="O232020200991119_Otros servicios de la administración pública n.c.p."/>
    <s v="20/0220/0107/45020170254"/>
    <s v="TPIEG - Igualdad y Equidad de Género._x000a_TPGE - Grupos étnicos _x000a_TPJ – Juventud_x000a_TPPD - Población con Discapacidad "/>
    <s v="No"/>
    <s v="N/A"/>
  </r>
  <r>
    <s v="C651"/>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estructurar el diseño y diagramación de documentos, publicaciones técnicas, producción y generación de piezas gráficas de acuerdo a las necesidades de la Oficina Asesora de Comunicaciones del IDPAC"/>
    <s v="Marzo"/>
    <s v="Marzo"/>
    <n v="5"/>
    <n v="1"/>
    <s v="CCE-16 Contratación Directa"/>
    <s v="1-100-F001_VA-Recursos distrito"/>
    <n v="4500000"/>
    <n v="22500000"/>
    <x v="20"/>
    <s v="O232020200991119_Otros servicios de la administración pública n.c.p."/>
    <s v="20/0220/0107/45020170254"/>
    <s v="TPIEG - Igualdad y Equidad de Género._x000a_TPGE - Grupos étnicos _x000a_TPJ – Juventud_x000a_TPPD - Población con Discapacidad "/>
    <s v="No"/>
    <s v="N/A"/>
  </r>
  <r>
    <s v="C652"/>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
    <s v="Marzo"/>
    <s v="Febrero"/>
    <n v="5"/>
    <n v="1"/>
    <s v="CCE-16 Contratación Directa"/>
    <s v="1-100-F001_VA-Recursos distrito"/>
    <n v="4508000"/>
    <n v="22540000"/>
    <x v="20"/>
    <s v="O232020200991119_Otros servicios de la administración pública n.c.p."/>
    <s v="20/0220/0107/45020170254"/>
    <s v="TPIEG - Igualdad y Equidad de Género._x000a_TPGE - Grupos étnicos _x000a_TPJ – Juventud_x000a_TPPD - Población con Discapacidad "/>
    <s v="No"/>
    <s v="N/A"/>
  </r>
  <r>
    <s v="C653"/>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
    <s v="Febrero"/>
    <s v="Febrero"/>
    <n v="3"/>
    <n v="1"/>
    <s v="CCE-16 Contratación Directa"/>
    <s v="1-100-F001_VA-Recursos distrito"/>
    <n v="6500000"/>
    <n v="19500000"/>
    <x v="20"/>
    <s v="O232020200991119_Otros servicios de la administración pública n.c.p."/>
    <s v="20/0220/0107/45020170254"/>
    <s v="TPIEG - Igualdad y Equidad de Género._x000a_TPGE - Grupos étnicos _x000a_TPJ – Juventud_x000a_TPPD - Población con Discapacidad "/>
    <s v="No"/>
    <s v="N/A"/>
  </r>
  <r>
    <s v="C654"/>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apoyar la coordinación del equipo y cubrimiento periodístico, y la planeación de estrategias de difusión de las actividades institucionales del IDPAC, acorde a los lineamientos de la Oficina Asesora de Comunicaciones."/>
    <s v="Febrero"/>
    <s v="Febrero"/>
    <n v="5"/>
    <n v="1"/>
    <s v="CCE-16 Contratación Directa"/>
    <s v="1-100-F001_VA-Recursos distrito"/>
    <n v="4800000"/>
    <n v="23830000"/>
    <x v="20"/>
    <s v="O232020200991119_Otros servicios de la administración pública n.c.p."/>
    <s v="20/0220/0107/45020170254"/>
    <s v="TPIEG - Igualdad y Equidad de Género._x000a_TPGE - Grupos étnicos _x000a_TPJ – Juventud_x000a_TPPD - Población con Discapacidad "/>
    <s v="No"/>
    <s v="N/A"/>
  </r>
  <r>
    <s v="C655"/>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
    <s v="Febrero"/>
    <s v="Febrero"/>
    <n v="5"/>
    <n v="1"/>
    <s v="CCE-16 Contratación Directa"/>
    <s v="1-100-F001_VA-Recursos distrito"/>
    <n v="4700000"/>
    <n v="23500000"/>
    <x v="20"/>
    <s v="O232020200991119_Otros servicios de la administración pública n.c.p."/>
    <s v="20/0220/0107/45020170254"/>
    <s v="TPIEG - Igualdad y Equidad de Género._x000a_TPGE - Grupos étnicos _x000a_TPJ – Juventud_x000a_TPPD - Población con Discapacidad "/>
    <s v="No"/>
    <s v="N/A"/>
  </r>
  <r>
    <s v="C656"/>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
    <s v="Febrero"/>
    <s v="Febrero"/>
    <n v="5"/>
    <n v="1"/>
    <s v="CCE-16 Contratación Directa"/>
    <s v="1-100-F001_VA-Recursos distrito"/>
    <n v="3000000"/>
    <n v="15000000"/>
    <x v="20"/>
    <s v="O232020200991119_Otros servicios de la administración pública n.c.p."/>
    <s v="20/0220/0107/45020170254"/>
    <s v="TPIEG - Igualdad y Equidad de Género._x000a_TPGE - Grupos étnicos _x000a_TPJ – Juventud_x000a_TPPD - Población con Discapacidad "/>
    <s v="No"/>
    <s v="N/A"/>
  </r>
  <r>
    <s v="C657"/>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
    <s v="Febrero"/>
    <s v="Febrero"/>
    <n v="5"/>
    <n v="1"/>
    <s v="CCE-16 Contratación Directa"/>
    <s v="1-100-F001_VA-Recursos distrito"/>
    <n v="4350000"/>
    <n v="21750000"/>
    <x v="20"/>
    <s v="O232020200991119_Otros servicios de la administración pública n.c.p."/>
    <s v="20/0220/0107/45020170254"/>
    <s v="TPIEG - Igualdad y Equidad de Género._x000a_TPGE - Grupos étnicos _x000a_TPJ – Juventud_x000a_TPPD - Población con Discapacidad "/>
    <s v="No"/>
    <s v="N/A"/>
  </r>
  <r>
    <s v="C658"/>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de apoyo a la gestión para asistir la producción técnica y emisión de la programación de la emisora virtual del Distrito DC Radio que contribuya a Implementar el Plan Estratégico de Comunicaciones. "/>
    <s v="Febrero"/>
    <s v="Febrero"/>
    <n v="5"/>
    <n v="1"/>
    <s v="CCE-16 Contratación Directa"/>
    <s v="1-100-F001_VA-Recursos distrito"/>
    <n v="3600000"/>
    <n v="18000000"/>
    <x v="20"/>
    <s v="O232020200991119_Otros servicios de la administración pública n.c.p."/>
    <s v="20/0220/0107/45020170254"/>
    <s v="TPIEG - Igualdad y Equidad de Género._x000a_TPGE - Grupos étnicos _x000a_TPJ – Juventud_x000a_TPPD - Población con Discapacidad "/>
    <s v="No"/>
    <s v="N/A"/>
  </r>
  <r>
    <s v="C659"/>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a la Oficina Asesora de Comunicaciones, para llevar a cabo la producción, emisión, fortalecimiento de la parrilla de DC Radio y aumento en el posicionamiento de la emisora virtual DC Radio en el Distrito Capital que contribuya a Implementar el Plan Estratégico de Comunicaciones"/>
    <s v="Febrero"/>
    <s v="Febrero"/>
    <n v="5"/>
    <n v="1"/>
    <s v="CCE-16 Contratación Directa"/>
    <s v="1-100-F001_VA-Recursos distrito"/>
    <n v="5500000"/>
    <n v="27500000"/>
    <x v="20"/>
    <s v="O232020200991119_Otros servicios de la administración pública n.c.p."/>
    <s v="20/0220/0107/45020170254"/>
    <s v="TPIEG - Igualdad y Equidad de Género._x000a_TPGE - Grupos étnicos _x000a_TPJ – Juventud_x000a_TPPD - Población con Discapacidad "/>
    <s v="No"/>
    <s v="N/A"/>
  </r>
  <r>
    <s v="C660"/>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efectuar el cubrimiento periodístico de las actividades del Instituto considerando la definición de los objetivos, iniciativas, el público a llegar y demás aspectos que se indiquen a partir del Plan Estratégico de Comunicaciones"/>
    <s v="Febrero"/>
    <s v="Febrero"/>
    <n v="5"/>
    <n v="1"/>
    <s v="CCE-16 Contratación Directa"/>
    <s v="1-100-F001_VA-Recursos distrito"/>
    <n v="4350000"/>
    <n v="21750000"/>
    <x v="20"/>
    <s v="O232020200991119_Otros servicios de la administración pública n.c.p."/>
    <s v="20/0220/0107/45020170254"/>
    <s v="TPIEG - Igualdad y Equidad de Género._x000a_TPGE - Grupos étnicos _x000a_TPJ – Juventud_x000a_TPPD - Población con Discapacidad "/>
    <s v="No"/>
    <s v="N/A"/>
  </r>
  <r>
    <s v="C661"/>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
    <s v="Marzo"/>
    <s v="Marzo"/>
    <n v="5"/>
    <n v="1"/>
    <s v="CCE-16 Contratación Directa"/>
    <s v="1-100-F001_VA-Recursos distrito"/>
    <n v="4500000"/>
    <n v="18000000"/>
    <x v="20"/>
    <s v="O232020200991119_Otros servicios de la administración pública n.c.p."/>
    <s v="20/0220/0107/45020170254"/>
    <s v="TPIEG - Igualdad y Equidad de Género._x000a_TPGE - Grupos étnicos _x000a_TPJ – Juventud_x000a_TPPD - Población con Discapacidad "/>
    <s v="No"/>
    <s v="N/A"/>
  </r>
  <r>
    <s v="C662"/>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s v="14111500, 44103100, 44121600, 44121700, 44122000, 441221900, 81141600;30111900;72103300;72102900, 82171500, 82101905, 14101500"/>
    <s v=" Contratar los servicios de suministros y mantenimiento de los dispositivos e insumos necesarios para impresión en los formatos requeridos para publicaciones y demás elementos que se requieran para campañas de divulgación, papelería u otra necesidad requerida por el Instituto Distrital de la Participación y Acción Comunal, para cumplir con los compromisos pactados en desarrollo de su misionalidad - IMPRENTA."/>
    <s v="Marzo"/>
    <s v="Marzo"/>
    <n v="1"/>
    <n v="1"/>
    <s v="CCE-06 Selección Abreviada Menor Cuantía"/>
    <s v="1-100-F001_VA-Recursos distrito"/>
    <s v="  -  "/>
    <n v="18000000"/>
    <x v="20"/>
    <s v="O232020200991119_Otros servicios de la administración pública n.c.p."/>
    <s v="20/0220/0107/45020170254"/>
    <s v="TPIEG - Igualdad y Equidad de Género._x000a_TPGE - Grupos étnicos _x000a_TPJ – Juventud_x000a_TPPD - Población con Discapacidad "/>
    <s v="No"/>
    <s v="N/A"/>
  </r>
  <r>
    <s v="C663"/>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3121703"/>
    <s v=" Prestar los servicios de Agencia de medios y Pauta digital como apoyo para las campañas y demás actividades de la oficina Asesora de Comunicaciones, del Instituto Distrital de la Participación y Acción Comunal."/>
    <s v="Marzo"/>
    <s v="Marzo"/>
    <n v="5"/>
    <n v="1"/>
    <s v="CCE-06 Selección Abreviada Menor Cuantía"/>
    <s v="1-100-F001_VA-Recursos distrito"/>
    <s v="_"/>
    <n v="26334505"/>
    <x v="20"/>
    <s v="O232020200991119_Otros servicios de la administración pública n.c.p."/>
    <s v="20/0220/0107/45020170254"/>
    <s v="TPIEG - Igualdad y Equidad de Género._x000a_TPGE - Grupos étnicos _x000a_TPJ – Juventud_x000a_TPPD - Población con Discapacidad "/>
    <s v="No"/>
    <s v="N/A"/>
  </r>
  <r>
    <s v="C664"/>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 EFECTUAR LA TRANSMISIÓN DE LA RENDICIÓN DE CUENTAS DEL INSTITUTO DISTRITAL DE LA PARTICIPACIÓN Y ACCIÓN COMUNAL IDPAC POR SEÑAL DE TELEVISIÓN ABIERTA REGIONAL"/>
    <s v="Febrero"/>
    <s v="Febrero"/>
    <n v="5"/>
    <n v="1"/>
    <s v="CCE-16 Contratación Directa"/>
    <s v="1-100-F001_VA-Recursos distrito"/>
    <s v="_"/>
    <n v="21934010"/>
    <x v="20"/>
    <s v="O232020200991119_Otros servicios de la administración pública n.c.p."/>
    <s v="20/0220/0107/45020170254"/>
    <s v="TPIEG - Igualdad y Equidad de Género._x000a_TPGE - Grupos étnicos _x000a_TPJ – Juventud_x000a_TPPD - Población con Discapacidad "/>
    <s v="No"/>
    <s v="N/A"/>
  </r>
  <r>
    <s v="C665"/>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s v="80141900;80111600;81141600;30111900;72103300;72102900"/>
    <s v="Prestar los servicios logísticos y operativos necesarios, para la organización y ejecución de actividades y eventos institucionales realizados por el IDPAC."/>
    <s v="Marzo"/>
    <s v="Marzo"/>
    <n v="1"/>
    <n v="1"/>
    <s v="CCE-06 Selección Abreviada Menor Cuantía"/>
    <s v="1-100-F001_VA-Recursos distrito"/>
    <s v="_"/>
    <n v="100000000"/>
    <x v="20"/>
    <s v="O232020200991119_Otros servicios de la administración pública n.c.p."/>
    <s v="20/0220/0107/45020170254"/>
    <s v="TPIEG - Igualdad y Equidad de Género._x000a_TPGE - Grupos étnicos _x000a_TPJ – Juventud_x000a_TPPD - Población con Discapacidad "/>
    <s v="No"/>
    <s v="N/A"/>
  </r>
  <r>
    <s v="C666"/>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1112101"/>
    <s v="Prestar los servicios para garantizar la difusión en internet de la emisora DC Radio con capacidad simultáneos de 8.000 oyentes para el Instituto Distrital de la Participación y Acción Comunal - IDPAC."/>
    <s v="Marzo"/>
    <s v="Marzo"/>
    <n v="5"/>
    <n v="1"/>
    <s v="CCE-06 Selección Abreviada Menor Cuantía"/>
    <s v="1-100-F001_VA-Recursos distrito"/>
    <s v="_"/>
    <n v="15000000"/>
    <x v="20"/>
    <s v="O232020200991119_Otros servicios de la administración pública n.c.p."/>
    <s v="20/0220/0107/45020170254"/>
    <s v="TPIEG - Igualdad y Equidad de Género._x000a_TPGE - Grupos étnicos _x000a_TPJ – Juventud_x000a_TPPD - Población con Discapacidad "/>
    <s v="No"/>
    <s v="N/A"/>
  </r>
  <r>
    <s v="C667"/>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s v="Mayo"/>
    <s v="Mayo"/>
    <n v="2"/>
    <n v="1"/>
    <s v="CCE-16 Contratación Directa"/>
    <s v="1-100-F001_VA-Recursos distrito"/>
    <s v="_"/>
    <n v="5124600"/>
    <x v="20"/>
    <s v="O232020200991119_Otros servicios de la administración pública n.c.p."/>
    <s v="20/0220/0107/45020170254"/>
    <s v="TPIEG - Igualdad y Equidad de Género._x000a_TPGE - Grupos étnicos _x000a_TPJ – Juventud_x000a_TPPD - Población con Discapacidad "/>
    <s v="No"/>
    <s v="N/A"/>
  </r>
  <r>
    <s v="C668"/>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
    <s v="Mayo"/>
    <s v="Mayo"/>
    <n v="5"/>
    <n v="1"/>
    <s v="CCE-16 Contratación Directa"/>
    <s v="1-100-F001_VA-Recursos distrito"/>
    <s v="_"/>
    <n v="17082000"/>
    <x v="20"/>
    <s v="O232020200991119_Otros servicios de la administración pública n.c.p."/>
    <s v="20/0220/0107/45020170254"/>
    <s v="TPIEG - Igualdad y Equidad de Género._x000a_TPGE - Grupos étnicos _x000a_TPJ – Juventud_x000a_TPPD - Población con Discapacidad "/>
    <s v="No"/>
    <s v="N/A"/>
  </r>
  <r>
    <s v="C669"/>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ofesional para efectuar cubrimiento periodistico del Instituto considerando la definición de los objetivos, iniciativas, el público a llegar y demás aspectos que se indiquen a partir del Plan Estratégico de Comunicaciones "/>
    <s v="Mayo"/>
    <s v="Mayo"/>
    <n v="1"/>
    <n v="1"/>
    <s v="CCE-16 Contratación Directa"/>
    <s v="1-100-F001_VA-Recursos distrito"/>
    <n v="22874850"/>
    <n v="22874850"/>
    <x v="20"/>
    <s v="O232020200991119_Otros servicios de la administración pública n.c.p."/>
    <s v="20/0220/0107/45020170254"/>
    <s v="TPIEG - Igualdad y Equidad de Género._x000a_TPGE - Grupos étnicos _x000a_TPJ – Juventud_x000a_TPPD - Población con Discapacidad "/>
    <s v="No"/>
    <s v="N/A"/>
  </r>
  <r>
    <s v="C670"/>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7"/>
    <n v="80111600"/>
    <s v="Prestar servicios profesionales de manera temporal, para apoyar a la Gerencia en el liderazgo, fortalecimiento y seguimiento al desarrollo de las actividades de competencia del Laboratorio de Innovacion en la Participación"/>
    <s v="Febrero"/>
    <s v="Febrero"/>
    <n v="6"/>
    <n v="1"/>
    <s v="CCE-16 Contratación Directa"/>
    <s v="1-100-F001_VA-Recursos distrito"/>
    <n v="6000000"/>
    <n v="36000000"/>
    <x v="12"/>
    <s v="O232020200991119_Otros servicios de la administración pública n.c.p."/>
    <s v="20/0220/0103/45020010322"/>
    <s v="TPCC- Cultura Ciudadana_x000a_TPIEG - Igualdad y Equidad de Género"/>
    <s v="No"/>
    <s v="N/A"/>
  </r>
  <r>
    <s v="C671"/>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7"/>
    <n v="80111601"/>
    <s v="Prestar servicios profesionales de manera temporal, para el fortalecimiento a los clubes de la democracia, asi como para la organización y seguimiento al proyecto de caja de herramientas"/>
    <s v="Enero"/>
    <s v="Enero"/>
    <n v="5"/>
    <n v="1"/>
    <s v="CCE-16 Contratación Directa"/>
    <s v="1-100-F001_VA-Recursos distrito"/>
    <n v="5500000"/>
    <n v="27500000"/>
    <x v="12"/>
    <s v="O232020200991119_Otros servicios de la administración pública n.c.p."/>
    <s v="20/0220/0103/45020010322"/>
    <s v="TPCC- Cultura Ciudadana_x000a_TPIEG - Igualdad y Equidad de Género"/>
    <s v="No"/>
    <s v="N/A"/>
  </r>
  <r>
    <s v="C672"/>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7"/>
    <n v="80111600"/>
    <s v="Prestar servicios profesionales para el acompañamiento y seguimiento a las actividades innovadoras que se desarrollan en el Laboratorio de Innovacion - PARTICILAB"/>
    <s v="Febrero"/>
    <s v="Febrero"/>
    <n v="9"/>
    <n v="1"/>
    <s v="CCE-16 Contratación Directa"/>
    <s v="1-100-F001_VA-Recursos distrito"/>
    <n v="3156000"/>
    <n v="28404000"/>
    <x v="12"/>
    <s v="O232020200991119_Otros servicios de la administración pública n.c.p."/>
    <s v="20/0220/0103/45020010322"/>
    <s v="TPCC- Cultura Ciudadana_x000a_TPIEG - Igualdad y Equidad de Género"/>
    <s v="No"/>
    <s v="N/A"/>
  </r>
  <r>
    <s v="C673"/>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7"/>
    <n v="80111600"/>
    <s v="Prestar servicios profesionales para el acompañamiento y seguimiento a las actividades innovadoras que se desarrollan en el Laboratorio de Innovacion - PARTICILAB"/>
    <s v="Febrero"/>
    <s v="Febrero"/>
    <n v="5"/>
    <n v="1"/>
    <s v="CCE-16 Contratación Directa"/>
    <s v="1-100-F001_VA-Recursos distrito"/>
    <n v="7000000"/>
    <n v="35000000"/>
    <x v="12"/>
    <s v="O232020200991119_Otros servicios de la administración pública n.c.p."/>
    <s v="20/0220/0103/45020010322"/>
    <s v="TPCC- Cultura Ciudadana_x000a_TPIEG - Igualdad y Equidad de Género"/>
    <s v="No"/>
    <s v="N/A"/>
  </r>
  <r>
    <s v="C674"/>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7"/>
    <n v="80111604"/>
    <s v="Prestar servicios profesionales para la creación de estrategias innovadoras que fortalezcan el desempeño del Laboratorio de Innovacion en la Participación"/>
    <s v="Marzo"/>
    <s v="Marzo"/>
    <n v="5"/>
    <n v="1"/>
    <s v="CCE-16 Contratación Directa"/>
    <s v="1-100-F001_VA-Recursos distrito"/>
    <n v="5500000"/>
    <n v="27500000"/>
    <x v="12"/>
    <s v="O232020200991119_Otros servicios de la administración pública n.c.p."/>
    <s v="20/0220/0103/45020010322"/>
    <s v="TPCC- Cultura Ciudadana_x000a_TPIEG - Igualdad y Equidad de Género"/>
    <s v="No"/>
    <s v="N/A"/>
  </r>
  <r>
    <s v="C675"/>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7"/>
    <n v="80111600"/>
    <s v="Prestar servicios profesionales para la creación de estrategias innovadoras que fortalezcan el desempeño del Laboratorio de Innovacion en la Participación"/>
    <s v="Marzo"/>
    <s v="Marzo"/>
    <n v="9"/>
    <n v="1"/>
    <s v="CCE-16 Contratación Directa"/>
    <s v="1-100-F001_VA-Recursos distrito"/>
    <n v="5900000"/>
    <n v="53100000"/>
    <x v="12"/>
    <s v="O232020200991119_Otros servicios de la administración pública n.c.p."/>
    <s v="20/0220/0103/45020010322"/>
    <s v="TPCC- Cultura Ciudadana_x000a_TPIEG - Igualdad y Equidad de Género"/>
    <s v="No"/>
    <s v="N/A"/>
  </r>
  <r>
    <s v="C676"/>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7"/>
    <n v="80111606"/>
    <s v="Otras necesidades de contratación"/>
    <s v="Febrero"/>
    <s v="Febrero"/>
    <n v="2"/>
    <n v="1"/>
    <s v="CCE-16 Contratación Directa"/>
    <s v="1-100-F001_VA-Recursos distrito"/>
    <n v="0"/>
    <n v="2036000"/>
    <x v="12"/>
    <s v="20/0220/0103/45020010322"/>
    <s v="20/0220/0103/45020010322"/>
    <s v="TPCC- Cultura Ciudadana_x000a_TPIEG - Igualdad y Equidad de Género"/>
    <s v="No"/>
    <s v="N/A"/>
  </r>
  <r>
    <s v="C677"/>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7"/>
    <n v="80111607"/>
    <s v="Prestar servicios de apoyo a la gestión para operar mecanismos de participación que fortalezcan los clubes de la democracia"/>
    <s v="Febrero"/>
    <s v="Febrero"/>
    <n v="4"/>
    <n v="1"/>
    <s v="CCE-16 Contratación Directa"/>
    <s v="1-100-F001_VA-Recursos distrito"/>
    <n v="3150000"/>
    <n v="12600000"/>
    <x v="12"/>
    <s v="O232020200991119_Otros servicios de la administración pública n.c.p."/>
    <s v="20/0220/0103/45020010322"/>
    <s v="TPCC- Cultura Ciudadana_x000a_TPIEG - Igualdad y Equidad de Género"/>
    <s v="No"/>
    <s v="N/A"/>
  </r>
  <r>
    <s v="C678"/>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7"/>
    <n v="80111600"/>
    <s v="Prestar servicios de apoyo a la gestión para hacer seguimiento a las estrategias innovadoras que fortalezcan el desempeño del Laboratorio de Innovacion en la Participación"/>
    <s v="Febrero"/>
    <s v="Febrero"/>
    <n v="5"/>
    <n v="1"/>
    <s v="CCE-16 Contratación Directa"/>
    <s v="1-100-F001_VA-Recursos distrito"/>
    <n v="3500000"/>
    <n v="17500000"/>
    <x v="12"/>
    <s v="O232020200991119_Otros servicios de la administración pública n.c.p."/>
    <s v="20/0220/0103/45020010322"/>
    <s v="TPCC- Cultura Ciudadana_x000a_TPIEG - Igualdad y Equidad de Género"/>
    <s v="No"/>
    <s v="N/A"/>
  </r>
  <r>
    <s v="C679"/>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7"/>
    <n v="80111609"/>
    <s v="Prestar servicios de apoyo a la gestión para hacer seguimiento a las estrategias innovadoras que fortalezcan el desempeño del Laboratorio de Innovacion en la Participación"/>
    <s v="Marzo"/>
    <s v="Marzo"/>
    <n v="4"/>
    <n v="1"/>
    <s v="CCE-16 Contratación Directa"/>
    <s v="1-100-F001_VA-Recursos distrito"/>
    <n v="3000000"/>
    <n v="12000000"/>
    <x v="12"/>
    <s v="O232020200991119_Otros servicios de la administración pública n.c.p."/>
    <s v="20/0220/0103/45020010322"/>
    <s v="TPCC- Cultura Ciudadana_x000a_TPIEG - Igualdad y Equidad de Género"/>
    <s v="No"/>
    <s v="N/A"/>
  </r>
  <r>
    <s v="C681"/>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8"/>
    <n v="80111600"/>
    <s v="Prestar servicios de apoyo a la gestió para la puesta en marcha de inicaitivas y estrategias innovadoras que fortalezcan el desempeño del Laboratorio de Innovacion en la Participación "/>
    <s v="Febrero"/>
    <s v="Febrero"/>
    <n v="6"/>
    <n v="1"/>
    <s v="CCE-16 Contratación Directa"/>
    <s v="1-100-F001_VA-Recursos distrito"/>
    <n v="3310000"/>
    <n v="19860000"/>
    <x v="12"/>
    <s v="O232020200991119_Otros servicios de la administración pública n.c.p."/>
    <s v="20/0220/0103/45020010322"/>
    <s v="TPCC- Cultura Ciudadana_x000a_TPIEG - Igualdad y Equidad de Género"/>
    <s v="No"/>
    <s v="N/A"/>
  </r>
  <r>
    <s v="C682"/>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8"/>
    <s v="45111600; 52161500"/>
    <s v="Adquirir a título de compraventa elementos técnologicos para incentivar organizaciones sociales beneficiarias en el marco del desarrollo de la convocatoria Chikaná"/>
    <s v="Febrero"/>
    <s v="Febrero"/>
    <n v="1"/>
    <n v="1"/>
    <s v="CCE-99 Selección Abreviada - Acuerdo Marco"/>
    <s v="1-100-F001_VA-Recursos distrito"/>
    <n v="30050000"/>
    <n v="30050000"/>
    <x v="12"/>
    <s v="O232020200991119_Otros servicios de la administración pública n.c.p."/>
    <s v="20/0220/0103/45020010322"/>
    <s v="TPCC- Cultura Ciudadana_x000a_TPIEG - Igualdad y Equidad de Género"/>
    <s v="No"/>
    <s v="N/A"/>
  </r>
  <r>
    <s v="C68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estructurar procesos de contratación de la Secretaría General."/>
    <s v="Febrero"/>
    <s v="Febrero"/>
    <n v="6"/>
    <n v="1"/>
    <s v="CCE-16 Contratación Directa"/>
    <s v="1-100-F001_VA-Recursos distrito"/>
    <n v="6000000"/>
    <n v="36000000"/>
    <x v="5"/>
    <s v="O232020200883990_Otros servicios profesionales, técnicos y empresariales n.c.p."/>
    <s v="PM/0220/0107/45990230194"/>
    <s v="TPIEG - Igualdad y Equidad de Género."/>
    <s v="No"/>
    <s v="N/A"/>
  </r>
  <r>
    <s v="C684"/>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7"/>
    <n v="80111609"/>
    <s v="Prestar servicios profesionales de manera temporal, para realizar acciones de comunicación y/o divulgación de las iniciativas del Laboratorio de innovación"/>
    <s v="Marzo"/>
    <s v="Marzo"/>
    <n v="5"/>
    <n v="1"/>
    <s v="CCE-16 Contratación Directa"/>
    <s v="1-100-F001_VA-Recursos distrito"/>
    <n v="4500000"/>
    <n v="22500000"/>
    <x v="12"/>
    <s v="O232020200991119_Otros servicios de la administración pública n.c.p."/>
    <s v="20/0220/0103/45020010322"/>
    <s v="TPCC- Cultura Ciudadana_x000a_TPIEG - Igualdad y Equidad de Género"/>
    <s v="No"/>
    <s v="N/A"/>
  </r>
  <r>
    <s v="C685"/>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realizar actividades transversales y desarrollar acciones que faciliten el desarrollo del plan de acción de las políticas públicas y de la normatividad aplicable a las organizaciones comunales en el marco del proyecto de Inversión 8131."/>
    <s v="Julio "/>
    <s v="Julio "/>
    <n v="5"/>
    <n v="1"/>
    <s v="CCE-16 Contratación Directa"/>
    <s v="1-100-F001_VA-Recursos distrito"/>
    <n v="5599460"/>
    <n v="28800000"/>
    <x v="0"/>
    <s v="O232020200991119_Otros servicios de la administración pública n.c.p."/>
    <s v="20/0220/0101/45020290238"/>
    <s v="TPIEG - Igualdad y Equidad de Género"/>
    <s v="No"/>
    <s v="N/A"/>
  </r>
  <r>
    <s v="C68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s v="43201800_x000a_43211600_x000a_43211500_x000a_45111608_x000a_43211708 _x000a_43211706"/>
    <s v="Contratar a precios fijos unitarios sin formula de ajuste KITS pedagógico para fortalecer las organizaciones comunales de primer y segundo grado en el distrito capital"/>
    <s v="Junio"/>
    <s v="Junio"/>
    <n v="1"/>
    <n v="1"/>
    <s v="Subasta Inversa _x000a_"/>
    <s v="1-100-F001_VA-Recursos y distrito"/>
    <n v="537323833"/>
    <n v="537323833"/>
    <x v="0"/>
    <s v="O232020200991119_Otros servicios de la administración pública n.c.p."/>
    <s v="20/0220/0106/45020220238"/>
    <m/>
    <s v="No"/>
    <s v="N/A"/>
  </r>
  <r>
    <s v="C68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implementar el modelo de fortalecimiento con organizaciones de propiedad horizontal y comunales de los distintos niveles en el marco del proyecto de inversión 8131."/>
    <s v="Febrero"/>
    <s v="Febrero"/>
    <n v="6"/>
    <n v="1"/>
    <s v="CCE-16 Contratación Directa"/>
    <s v="1-100-F001_VA-Recursos distrito"/>
    <s v="-"/>
    <n v="0"/>
    <x v="0"/>
    <s v="O232020200991119_Otros servicios de la administración pública n.c.p."/>
    <s v="20/0220/0106/45020220238"/>
    <m/>
    <s v="No"/>
    <s v="N/A"/>
  </r>
  <r>
    <s v="C688"/>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servicios profesionales para implementar el modelo de fortalecimiento a organizaciones comunales de primer y segundo grado, en articulación con las estrategias y lineamientos definidos por la Subdirección de Asuntos Comunales, en el marco del proyecto de inversión 8131."/>
    <s v="Julio "/>
    <s v="Julio "/>
    <n v="5"/>
    <n v="1"/>
    <s v="CCE-16 Contratación Directa"/>
    <s v="1-100-F001_VA-Recursos distrito"/>
    <n v="4500000"/>
    <n v="22500000"/>
    <x v="0"/>
    <s v="O232020200991119_Otros servicios de la administración pública n.c.p."/>
    <s v="20/0220/0101/45020290238"/>
    <s v="TPIEG - Igualdad y Equidad de Género"/>
    <s v="No"/>
    <s v="N/A"/>
  </r>
  <r>
    <s v="C68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Recursos para dar cumplimiento a los objetivos de la Gerencia "/>
    <s v="Marzo"/>
    <s v="Abril"/>
    <n v="1"/>
    <n v="1"/>
    <s v="CCE-16 Contratación Directa"/>
    <s v="1-100-F001_VA-Recursos distrito"/>
    <n v="23724262"/>
    <n v="34422989"/>
    <x v="17"/>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69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los servicios profesionales para fortalecer la oferta territorial e institucional de servicios del Observatorio y de la Gerencia Escuela"/>
    <s v="Febrero"/>
    <s v="Febrero"/>
    <n v="6"/>
    <n v="1"/>
    <s v="CCE-16 Contratación Directa"/>
    <s v="1-100-F001_VA-Recursos distrito"/>
    <n v="4000000"/>
    <n v="24000000"/>
    <x v="12"/>
    <s v="O232020200883990_Otros servicios profesionales, técnicos y empresariales n.c.p."/>
    <s v="20/0220/0102/45020340212"/>
    <m/>
    <s v="No"/>
    <s v="N/A"/>
  </r>
  <r>
    <s v="C691"/>
    <s v="05_Bogotá confía en su gobierno"/>
    <s v="39 _Camino hacia una democracia deliberativa con un gobierno cercano a la gente y con participación ciudadana"/>
    <s v="O23011745022024025407017"/>
    <s v="O230117450220240254"/>
    <x v="4"/>
    <s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de apoyo a la gestión para la planeación y publicación estratégica de los contenidos en la redes sociales y lo que se requiera en virtud del cubrimiento periodistica que realiza la Oficina Asesora de Comunicaciones"/>
    <s v="Febrero"/>
    <s v="Febrero"/>
    <n v="5"/>
    <n v="1"/>
    <s v="CCE-16 Contratación Directa"/>
    <s v="1-100-F001_VA-Recursos distrito"/>
    <n v="3600000"/>
    <n v="18000000"/>
    <x v="20"/>
    <s v="O232020200991119_Otros servicios de la administración pública n.c.p."/>
    <s v="20/0220/0107/45020170254"/>
    <s v="TPIEG - Igualdad y Equidad de Género._x000a_TPGE - Grupos étnicos _x000a_TPJ – Juventud_x000a_TPPD - Población con Discapacidad "/>
    <s v="No"/>
    <s v="N/A"/>
  </r>
  <r>
    <s v="C69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de profesionales  para gestionar las solicitudes precontractuales y poscontractuales de la Gerencia de Escuela"/>
    <s v="Febrero"/>
    <s v="Febrero"/>
    <n v="6"/>
    <n v="1"/>
    <s v="CCE-16 Contratación Directa"/>
    <s v="1-100-F001_VA-Recursos distrito"/>
    <n v="7000000"/>
    <n v="42000000"/>
    <x v="12"/>
    <s v="O232020200991119_Otros servicios de la administración pública n.c.p."/>
    <s v="20/0220/0102/45020340212"/>
    <m/>
    <s v="No"/>
    <s v="N/A"/>
  </r>
  <r>
    <s v="C69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el clumplimiento de las actividades de formación presencial de la Gerencia Escuela de la Participación"/>
    <s v="Febrero"/>
    <s v="Febrero"/>
    <n v="5"/>
    <n v="1"/>
    <s v="CCE-16 Contratación Directa"/>
    <s v="1-100-F001_VA-Recursos distrito"/>
    <n v="5000000"/>
    <n v="25000000"/>
    <x v="12"/>
    <s v="O232020200883990_Otros servicios profesionales, técnicos y empresariales n.c.p."/>
    <s v="20/0220/0102/45020340212"/>
    <m/>
    <s v="No"/>
    <s v="N/A"/>
  </r>
  <r>
    <s v="C69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de apoyo para el desarrollo de actividades de formación de la Escuela de la Participación."/>
    <s v="Marzo"/>
    <s v="Marzo"/>
    <n v="5"/>
    <n v="1"/>
    <s v="CCE-16 Contratación Directa"/>
    <s v="1-100-F001_VA-Recursos distrito"/>
    <n v="2500000"/>
    <n v="12500000"/>
    <x v="12"/>
    <s v="O232020200992913 Servicios de educación para la formación y el trab"/>
    <s v="20/0220/0102/45020340212"/>
    <m/>
    <s v="No"/>
    <s v="N/A"/>
  </r>
  <r>
    <s v="C69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la implementacion de las actividades de formacion que adelanta la Gerencia de Escuela de Participación."/>
    <s v="Marzo"/>
    <s v="Marzo"/>
    <n v="6"/>
    <n v="1"/>
    <s v="CCE-16 Contratación Directa"/>
    <s v="1-100-F001_VA-Recursos distrito"/>
    <n v="4000000"/>
    <n v="24000000"/>
    <x v="12"/>
    <s v="O232020200992913 Servicios de educación para la formación y el trab"/>
    <s v="20/0220/0102/45020340212"/>
    <m/>
    <s v="No"/>
    <s v="N/A"/>
  </r>
  <r>
    <s v="C69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de apoyo para el acompañamiento y desarrollo de actividades de formación de la Escuela de la Participación."/>
    <s v="Marzo"/>
    <s v="Marzo"/>
    <n v="7"/>
    <n v="1"/>
    <s v="CCE-16 Contratación Directa"/>
    <s v="1-100-F001_VA-Recursos distrito"/>
    <n v="2500000"/>
    <n v="17500000"/>
    <x v="12"/>
    <s v="O232020200992913 Servicios de educación para la formación y el trab"/>
    <s v="20/0220/0102/45020340212"/>
    <m/>
    <s v="No"/>
    <s v="N/A"/>
  </r>
  <r>
    <s v="C69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proyectar, gestionar y hacer seguimiento a los procesos presupuestales y administrativos que requiera la Gerencia de la Escuela de Participación"/>
    <s v="Marzo"/>
    <s v="Marzo"/>
    <n v="8.5"/>
    <n v="1"/>
    <s v="CCE-16 Contratación Directa"/>
    <s v="1-100-F001_VA-Recursos distrito"/>
    <n v="5000000"/>
    <n v="42500000"/>
    <x v="12"/>
    <s v="O232020200991119_Otros servicios de la administración pública n.c.p."/>
    <s v="20/0220/0102/45020340212"/>
    <m/>
    <s v="No"/>
    <s v="N/A"/>
  </r>
  <r>
    <s v="C70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de apoyo a la gestión para acompañar y llevar a cabo las actividades de formacion que adelanta la Gerencia de Escuela de Participación."/>
    <s v="Marzo"/>
    <s v="Marzo"/>
    <n v="5"/>
    <n v="1"/>
    <s v="CCE-16 Contratación Directa"/>
    <s v="1-100-F001_VA-Recursos distrito"/>
    <n v="2800000"/>
    <n v="14000000"/>
    <x v="12"/>
    <s v="O232020200992913 Servicios de educación para la formación y el trab"/>
    <s v="20/0220/0102/45020340212"/>
    <m/>
    <s v="No"/>
    <s v="N/A"/>
  </r>
  <r>
    <s v="C70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la gestión sistematización de la información de la escuela"/>
    <s v="Marzo"/>
    <s v="Marzo"/>
    <n v="7"/>
    <n v="1"/>
    <s v="CCE-16 Contratación Directa"/>
    <s v="1-100-F001_VA-Recursos distrito"/>
    <n v="5800000"/>
    <n v="40600000"/>
    <x v="12"/>
    <s v="O232020200991119_Otros servicios de la administración pública n.c.p."/>
    <s v="20/0220/0102/45020340212"/>
    <m/>
    <s v="No"/>
    <s v="N/A"/>
  </r>
  <r>
    <s v="C70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desarrollar procesos de formación en las diferentes modalidades de formación"/>
    <s v="Marzo"/>
    <s v="Marzo"/>
    <n v="5"/>
    <n v="1"/>
    <s v="CCE-16 Contratación Directa"/>
    <s v="1-100-F001_VA-Recursos distrito"/>
    <n v="4500000"/>
    <n v="22500000"/>
    <x v="12"/>
    <s v="O232020200992913 Servicios de educación para la formación y el trab"/>
    <s v="20/0220/0102/45020340212"/>
    <m/>
    <s v="No"/>
    <s v="N/A"/>
  </r>
  <r>
    <s v="C705"/>
    <s v="05_Bogotá confía en su gobierno"/>
    <s v="39 _Camino hacia una democracia deliberativa con un gobierno cercano a la gente y con participación ciudadana"/>
    <s v="O23011745022024023806022"/>
    <s v="O230117450220240238"/>
    <x v="3"/>
    <s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ara cumplir con las necesidades de la subdireccion de fortalecimiento"/>
    <s v="Mayo"/>
    <s v="Mayo"/>
    <n v="1"/>
    <n v="1"/>
    <s v="CCE-16 Contratación Directa"/>
    <s v="1-100-F001_VA-Recursos distrito"/>
    <m/>
    <n v="30653036"/>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70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acompañar los procesos estratégicos, enlace de reportes con planeación, consolidación de información del equipo territorial, puesta en marcha de talleres y nuevas iniciativas de la Gérencia en los enfoques de mujer, géneros y lgbti."/>
    <s v="Junio"/>
    <s v="Junio"/>
    <n v="7"/>
    <n v="1"/>
    <s v="CCE-16 Contratación Directa"/>
    <s v="1-100-F001_VA-Recursos distrito"/>
    <n v="5100000"/>
    <n v="35700000"/>
    <x v="16"/>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707"/>
    <s v="05_Bogotá confía en su gobierno"/>
    <s v="39 _Camino hacia una democracia deliberativa con un gobierno cercano a la gente y con participación ciudadana"/>
    <s v="O23011745022024021202034"/>
    <s v="O230117450220240212"/>
    <x v="2"/>
    <s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para llevar a cabo actividades de formación de la Gerencia de Escuela de la Participación"/>
    <s v="Abril"/>
    <s v="Abril"/>
    <n v="5"/>
    <n v="1"/>
    <s v="CCE-16 Contratación Directa"/>
    <s v="1-100-F001_VA-Recursos distrito"/>
    <n v="3600000"/>
    <n v="18000000"/>
    <x v="12"/>
    <s v="O232020200883990_Otros servicios profesionales, técnicos y empresariales n.c.p."/>
    <s v="20/0220/0102/45020340212"/>
    <m/>
    <s v="No"/>
    <s v="N/A"/>
  </r>
  <r>
    <s v="C708"/>
    <s v="05_Bogotá confía en su gobierno"/>
    <s v="39 _Camino hacia una democracia deliberativa con un gobierno cercano a la gente y con participación ciudadana"/>
    <s v="O23011745022024021202034"/>
    <s v="O230117450220240212"/>
    <x v="2"/>
    <s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la ejecución de actividades de formación en el marco de la Gerencia Escuela de la Participación"/>
    <s v="Abril"/>
    <s v="Abril"/>
    <n v="6"/>
    <n v="1"/>
    <s v="CCE-16 Contratación Directa"/>
    <s v="1-100-F001_VA-Recursos distrito"/>
    <n v="4500000"/>
    <n v="27000000"/>
    <x v="12"/>
    <s v="O232020200883990_Otros servicios profesionales, técnicos y empresariales n.c.p."/>
    <s v="20/0220/0102/45020340212"/>
    <m/>
    <s v="No"/>
    <s v="N/A"/>
  </r>
  <r>
    <s v="C70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producir una línea de publicidad y elementos gráficos de la Gerencia Escuela de la Particiapción"/>
    <s v="Marzo"/>
    <s v="Marzo"/>
    <n v="7"/>
    <n v="1"/>
    <s v="CCE-16 Contratación Directa"/>
    <s v="1-100-F001_VA-Recursos distrito"/>
    <n v="7000000"/>
    <n v="49000000"/>
    <x v="12"/>
    <s v="O232020200992913 Servicios de educación para la formación y el trab"/>
    <s v="20/0220/0102/45020340212"/>
    <m/>
    <s v="No"/>
    <s v="N/A"/>
  </r>
  <r>
    <s v="C71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Aunar esfuerzos para llevar a cabo la conmemoración del día Distrital de las Mujeres Negras Afrocolombianas. En el marco de lo establecido en el Decreto 295 de 2022. "/>
    <s v="Mayo"/>
    <s v="Mayo"/>
    <n v="1"/>
    <n v="0"/>
    <s v="CCE-16 Contratación Directa"/>
    <s v="1-100-F001_VA-Recursos distrito"/>
    <n v="0"/>
    <n v="700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712"/>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s v="Mayo"/>
    <s v="Mayo"/>
    <n v="5"/>
    <n v="1"/>
    <s v="CCE-16 Contratación Directa"/>
    <s v="1-100-F001_VA-Recursos distrito"/>
    <n v="4000000"/>
    <n v="20000000"/>
    <x v="18"/>
    <s v="O232020200883990_Otros servicios profesionales, técnicos y empresariales n.c.p."/>
    <s v="20/0220/0106/45020320254"/>
    <s v="TPIEG - Igualdad y Equidad de Género_x000a_TPGE - Grupos étnicos _x000a_TPJ – Juventud_x000a_TPPD - Población con Discapacidad "/>
    <s v="No"/>
    <s v="N/A"/>
  </r>
  <r>
    <s v="C713"/>
    <s v="05_Bogotá confía en su gobierno"/>
    <s v="39 _Camino hacia una democracia deliberativa con un gobierno cercano a la gente y con participación ciudadana"/>
    <s v="O23011745022024023806022"/>
    <s v="O230117450220240238"/>
    <x v="3"/>
    <s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Junio"/>
    <s v="Junio"/>
    <n v="4"/>
    <n v="28"/>
    <s v="CCE-16 Contratación Directa"/>
    <s v="1-100-F001_VA-Recursos distrito"/>
    <n v="3100000"/>
    <n v="15293333"/>
    <x v="16"/>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714"/>
    <s v="05_Bogotá confía en su gobierno"/>
    <s v="39 _Camino hacia una democracia deliberativa con un gobierno cercano a la gente y con participación ciudadana"/>
    <s v="O23011745022024023806022"/>
    <s v="O230117450220240238"/>
    <x v="3"/>
    <s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s v="81141601;90100000;80141607"/>
    <s v="Apoyo Logistico y operativo en cumplimiento de las acciones afirmativas y política pública, que requieren despliegue en territorio en el marco de fechas, eventos y conmemoraciones emblemáticas para el sector LGBTI"/>
    <s v="Mayo"/>
    <s v="Junio"/>
    <n v="4"/>
    <n v="1"/>
    <s v="CCE-10 Minima Cuantia "/>
    <s v="1-100-F001_VA-Recursos distrito"/>
    <m/>
    <n v="13308552"/>
    <x v="16"/>
    <m/>
    <m/>
    <s v="TPIEG - Igualdad y Equidad de Género_x000a_TPGE - Grupos étnicos_x000a_TPIEG - Igualdad y Equidad de Género_x000a_TPJ – Juventud_x000a_TPPD - Población con Discapacidad "/>
    <s v="No"/>
    <s v="N/A"/>
  </r>
  <r>
    <s v="C71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on de servicios profesionales para acompañar el componente tecnico que acompaña las obras con saldo pedagogico en territorio en las diferentes etapas de las convocatorias lideradas por la Gerencia de Proyectos del IDPAC"/>
    <s v="Junio"/>
    <s v="Junio"/>
    <s v="5 mese y 15 dias"/>
    <n v="1"/>
    <s v="CCE-16 Contratación Directa"/>
    <s v="1-100-F001_VA-Recursos distrito"/>
    <n v="5000000"/>
    <n v="27500000"/>
    <x v="19"/>
    <s v="O232020200883990_Otros servicios profesionales, técnicos y empresariales n.c.p."/>
    <s v="20/0220/0106/45020320254"/>
    <s v="TPIEG - Igualdad y Equidad de Género._x000a_TPGE - Grupos étnicos _x000a_TPJ – Juventud_x000a_TPPD - Población con Discapacidad "/>
    <s v="No"/>
    <s v="N/A"/>
  </r>
  <r>
    <s v="C71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servicios profesionales para acompañar, proyectar y dinamizar la participacion activa con las organizaciones sociales, comunales y comunitarias desde el componente social dentro de la metodologia obras Con Saldo Pedagogico de la Gerencia de Proyectos del iDPaC."/>
    <s v="Junio"/>
    <s v="Junio"/>
    <s v="5 mese y 15 dias"/>
    <n v="1"/>
    <s v="CCE-16 Contratación Directa"/>
    <s v="1-100-F001_VA-Recursos distrito"/>
    <n v="4500000"/>
    <n v="24750000"/>
    <x v="19"/>
    <s v="O232020200883990_Otros servicios profesionales, técnicos y empresariales n.c.p."/>
    <s v="20/0220/0106/45020320254"/>
    <s v="TPIEG - Igualdad y Equidad de Género._x000a_TPGE - Grupos étnicos _x000a_TPJ – Juventud_x000a_TPPD - Población con Discapacidad "/>
    <s v="No"/>
    <s v="N/A"/>
  </r>
  <r>
    <s v="C71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de apoyo a la gestion para acompañar los procesos de movilizacion social en el territorio y logistica que se requieran en desarrollo de las metodologias de obras con saldo Pedagogico de la gerencia de Proyectos del IDPAC."/>
    <s v="Junio"/>
    <s v="Junio"/>
    <s v="5 mese y 15 dias"/>
    <n v="1"/>
    <s v="CCE-16 Contratación Directa"/>
    <s v="1-100-F001_VA-Recursos distrito"/>
    <n v="3000000"/>
    <n v="16500000"/>
    <x v="19"/>
    <s v="O232020200883990_Otros servicios profesionales, técnicos y empresariales n.c.p."/>
    <s v="20/0220/0106/45020320254"/>
    <s v="TPIEG - Igualdad y Equidad de Género._x000a_TPGE - Grupos étnicos _x000a_TPJ – Juventud_x000a_TPPD - Población con Discapacidad "/>
    <s v="No"/>
    <s v="N/A"/>
  </r>
  <r>
    <s v="C718"/>
    <s v="05_Bogotá confía en su gobierno"/>
    <s v="39 _Camino hacia una democracia deliberativa con un gobierno cercano a la gente y con participación ciudadana"/>
    <s v="O23011745022024023806022"/>
    <s v="O230117450220240238"/>
    <x v="3"/>
    <s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ago pasivo exigible contrato 718-2023"/>
    <s v="Julio"/>
    <s v="Julio"/>
    <n v="1"/>
    <n v="1"/>
    <s v="CCE-16 Contratación Directa"/>
    <s v="1-100-F001_VA-Recursos distrito"/>
    <n v="2811471"/>
    <n v="2811471"/>
    <x v="15"/>
    <s v="O232020200991119_Otros servicios de la administración pública n.c.p."/>
    <s v="20/0220/0106/45020220238"/>
    <s v="TPIEG - Igualdad y Equidad de Género_x000a_TPJ – Juventud"/>
    <s v="No"/>
    <s v="N/A"/>
  </r>
  <r>
    <s v="C719"/>
    <s v="05_Bogotá confía en su gobierno"/>
    <s v="39 _Camino hacia una democracia deliberativa con un gobierno cercano a la gente y con participación ciudadana"/>
    <s v="O23011745022024023806022"/>
    <s v="O230117450220240238"/>
    <x v="3"/>
    <s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asesorar la articulación institucional desde la Subdirección de asuntos comunales asi como el relacionamiento y seguimiento de los procesos misionales de la entidad."/>
    <s v="Junio"/>
    <s v="Junio"/>
    <n v="5.7"/>
    <n v="1"/>
    <s v="CCE-16 Contratación Directa"/>
    <s v="1-100-F001_VA-Recursos distrito"/>
    <n v="10300000"/>
    <n v="59256000"/>
    <x v="0"/>
    <s v="O232020200991119_Otros servicios de la administración pública n.c.p."/>
    <s v="20/0220/0106/45020220238"/>
    <s v="TPIEG - Igualdad y Equidad de Género_x000a_TPJ – Juventud"/>
    <s v="No"/>
    <s v="N/A"/>
  </r>
  <r>
    <s v="C72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2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2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2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2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2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2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2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2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2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3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3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3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3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3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3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3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3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3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3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4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4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4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4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4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4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4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4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4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4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5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5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5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5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5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5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5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5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5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5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6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6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6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6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6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6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6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6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6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6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7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7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7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7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7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7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7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7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7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7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8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8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8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8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8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8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8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8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8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8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9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9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9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9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9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9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9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9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9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79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ón Directa"/>
    <s v="3-100-I017 VA Convenios"/>
    <m/>
    <n v="10000000"/>
    <x v="19"/>
    <s v="O232020200991119_Otros servicios de la administración pública n.c.p."/>
    <s v="20/0220/0106/45020320254"/>
    <s v="TPIEG - Igualdad y Equidad de Género._x000a_TPGE - Grupos étnicos _x000a_TPJ – Juventud_x000a_TPPD - Población con Discapacidad "/>
    <s v="No"/>
    <s v="N/A"/>
  </r>
  <r>
    <s v="C80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ón de servicios profesionales para acompañar el componente técnico que soporta las obras con saldo pedagógico en territorio en las diferentes etapas de las convocatorias lideradas por la gerencia de proyectos del IDPAC producto del producto del convenio interadministrativo no.833-2024 suscrito entre el IDPAC y el fondo de desarrollo local de san Cristóbal."/>
    <s v="Julio"/>
    <s v="Julio"/>
    <s v="6 Meses"/>
    <n v="1"/>
    <s v="CCE-16 Contratación Directa"/>
    <s v="3-100-I017 VA Convenios"/>
    <n v="5000000"/>
    <n v="30000000"/>
    <x v="19"/>
    <s v="O232020200991119_Otros servicios de la administración pública n.c.p."/>
    <s v="20/0220/0106/45020320254"/>
    <s v="TPIEG - Igualdad y Equidad de Género._x000a_TPGE - Grupos étnicos _x000a_TPJ – Juventud_x000a_TPPD - Población con Discapacidad "/>
    <s v="No"/>
    <s v="N/A"/>
  </r>
  <r>
    <s v="C80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
    <s v="Julio"/>
    <s v="Julio"/>
    <s v="6 Meses"/>
    <n v="1"/>
    <s v="CCE-16 Contratación Directa"/>
    <s v="3-100-I017 VA Convenios"/>
    <n v="5000000"/>
    <n v="30000000"/>
    <x v="19"/>
    <s v="O232020200991119_Otros servicios de la administración pública n.c.p."/>
    <s v="20/0220/0106/45020320254"/>
    <s v="TPIEG - Igualdad y Equidad de Género._x000a_TPGE - Grupos étnicos _x000a_TPJ – Juventud_x000a_TPPD - Población con Discapacidad "/>
    <s v="No"/>
    <s v="N/A"/>
  </r>
  <r>
    <s v="C80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ón de servicios profesionales para dar acompañamiento desde el componente técnico a las obras con saldo pedagógico en territorio en las diferentes etapas de las convocatoria lideradas por la gerencia de proyectos del IDPAC producto del convenio interadministrativo no.833-2024 suscrito entre el IDPAC y el fondo de desarrollo local de san Cristóbal."/>
    <s v="Julio"/>
    <s v="Julio"/>
    <s v="6 Meses"/>
    <n v="1"/>
    <s v="CCE-16 Contratación Directa"/>
    <s v="3-100-I017 VA Convenios"/>
    <n v="5000000"/>
    <n v="30000000"/>
    <x v="19"/>
    <s v="O232020200991119_Otros servicios de la administración pública n.c.p."/>
    <s v="20/0220/0106/45020320254"/>
    <s v="TPIEG - Igualdad y Equidad de Género._x000a_TPGE - Grupos étnicos _x000a_TPJ – Juventud_x000a_TPPD - Población con Discapacidad "/>
    <s v="No"/>
    <s v="N/A"/>
  </r>
  <r>
    <s v="C80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
    <s v="Julio"/>
    <s v="Julio"/>
    <s v="6 Meses"/>
    <n v="1"/>
    <s v="CCE-16 Contratación Directa"/>
    <s v="3-100-I017 VA Convenios"/>
    <n v="5000000"/>
    <n v="30000000"/>
    <x v="19"/>
    <s v="O232020200991119_Otros servicios de la administración pública n.c.p."/>
    <s v="20/0220/0106/45020320254"/>
    <s v="TPIEG - Igualdad y Equidad de Género._x000a_TPGE - Grupos étnicos _x000a_TPJ – Juventud_x000a_TPPD - Población con Discapacidad "/>
    <s v="No"/>
    <s v="N/A"/>
  </r>
  <r>
    <s v="C80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
    <s v="Julio"/>
    <s v="Julio"/>
    <s v="6 Meses"/>
    <n v="1"/>
    <s v="CCE-16 Contratación Directa"/>
    <s v="3-100-I017 VA Convenios"/>
    <n v="5000000"/>
    <n v="30000000"/>
    <x v="19"/>
    <s v="O232020200991119_Otros servicios de la administración pública n.c.p."/>
    <s v="20/0220/0106/45020320254"/>
    <s v="TPIEG - Igualdad y Equidad de Género._x000a_TPGE - Grupos étnicos _x000a_TPJ – Juventud_x000a_TPPD - Población con Discapacidad "/>
    <s v="No"/>
    <s v="N/A"/>
  </r>
  <r>
    <s v="C80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profesionales especializados para asesor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
    <s v="Julio"/>
    <s v="Julio"/>
    <s v="6 Meses"/>
    <n v="1"/>
    <s v="CCE-16 Contratación Directa"/>
    <s v="3-100-I017 VA Convenios"/>
    <n v="8333333"/>
    <n v="50000000"/>
    <x v="19"/>
    <s v="O232020200991119_Otros servicios de la administración pública n.c.p."/>
    <s v="20/0220/0106/45020320254"/>
    <s v="TPIEG - Igualdad y Equidad de Género._x000a_TPGE - Grupos étnicos _x000a_TPJ – Juventud_x000a_TPPD - Población con Discapacidad "/>
    <s v="No"/>
    <s v="N/A"/>
  </r>
  <r>
    <s v="C80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profesionales especializados para asesor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
    <s v="Julio"/>
    <s v="Julio"/>
    <s v="6 Meses"/>
    <n v="1"/>
    <s v="CCE-16 Contratación Directa"/>
    <s v="3-100-I017 VA Convenios"/>
    <n v="8333333"/>
    <n v="50000000"/>
    <x v="19"/>
    <s v="O232020200991119_Otros servicios de la administración pública n.c.p."/>
    <s v="20/0220/0106/45020320254"/>
    <s v="TPIEG - Igualdad y Equidad de Género._x000a_TPGE - Grupos étnicos _x000a_TPJ – Juventud_x000a_TPPD - Población con Discapacidad "/>
    <s v="No"/>
    <s v="N/A"/>
  </r>
  <r>
    <s v="C80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profesionales especializados para orientar la ejecución de los productos del convenio interadministrativo no.833-2024 suscrito entre el IDPAC y el fondo de desarrollo local de san Cristóbal, implementando la metodología de obras con saldo pedagógico de la gerencia de proyectos del IDPAC."/>
    <s v="Julio"/>
    <s v="Julio"/>
    <s v="6 Meses"/>
    <n v="1"/>
    <s v="CCE-16 Contratación Directa"/>
    <s v="3-100-I017 VA Convenios"/>
    <n v="9000000"/>
    <n v="54000000"/>
    <x v="19"/>
    <s v="O232020200991119_Otros servicios de la administración pública n.c.p."/>
    <s v="20/0220/0106/45020320254"/>
    <s v="TPIEG - Igualdad y Equidad de Género._x000a_TPGE - Grupos étnicos _x000a_TPJ – Juventud_x000a_TPPD - Población con Discapacidad "/>
    <s v="No"/>
    <s v="N/A"/>
  </r>
  <r>
    <s v="C80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Prestar los servicios logisticos y operativos necesarios, para la organizacion y ejecucion de actividades y eventos institucionales realizados en el desarrollo del convenio interadministrativo FDLS-CVNI-833-2024, suscrito entre el IDPAC Y el fondo de desarrollo local de San Cristobal"/>
    <s v="Junio"/>
    <s v="Junio"/>
    <n v="6"/>
    <n v="1"/>
    <s v="CCE-16 Contratación Directa"/>
    <s v="3-100-I017 VA Convenios"/>
    <n v="31672475"/>
    <n v="19003485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80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Prestar los servicios profesionales especializados para orientar la ejecución de los productos del convenio interadministrativo no.833-2024 suscrito entre el IDPAC y el fondo de desarrollo local de san Cristóbal, implementando las metodologias de formacion que adelanta la Gerencia de Escuela de Participación"/>
    <s v="Junio"/>
    <s v="Junio"/>
    <n v="6"/>
    <n v="1"/>
    <s v="CCE-16 Contratación Directa"/>
    <s v="3-100-I017 VA Convenios"/>
    <n v="9000000"/>
    <n v="540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81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
    <s v="Junio"/>
    <s v="Junio"/>
    <n v="6"/>
    <n v="1"/>
    <s v="CCE-16 Contratación Directa"/>
    <s v="3-100-I017 VA Convenios"/>
    <n v="8330000"/>
    <n v="4998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81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
    <s v="Junio"/>
    <s v="Junio"/>
    <n v="6"/>
    <n v="1"/>
    <s v="CCE-16 Contratación Directa"/>
    <s v="3-100-I017 VA Convenios"/>
    <n v="8330000"/>
    <n v="4998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81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
    <s v="Junio"/>
    <s v="Junio"/>
    <n v="6"/>
    <n v="1"/>
    <s v="CCE-16 Contratación Directa"/>
    <s v="3-100-I017 VA Convenios"/>
    <n v="5000000"/>
    <n v="250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81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
    <s v="Junio"/>
    <s v="Junio"/>
    <n v="6"/>
    <n v="1"/>
    <s v="CCE-16 Contratación Directa"/>
    <s v="3-100-I017 VA Convenios"/>
    <n v="5000000"/>
    <n v="250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81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
    <s v="Junio"/>
    <s v="Junio"/>
    <n v="6"/>
    <n v="1"/>
    <s v="CCE-16 Contratación Directa"/>
    <s v="3-100-I017 VA Convenios"/>
    <n v="5000000"/>
    <n v="250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81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
    <s v="Junio"/>
    <s v="Junio"/>
    <n v="6"/>
    <n v="1"/>
    <s v="CCE-16 Contratación Directa"/>
    <s v="3-100-I017 VA Convenios"/>
    <n v="5000000"/>
    <n v="250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81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
    <s v="Junio"/>
    <s v="Junio"/>
    <n v="6"/>
    <n v="1"/>
    <s v="CCE-16 Contratación Directa"/>
    <s v="3-100-I017 VA Convenios"/>
    <n v="5000000"/>
    <n v="250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81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
    <s v="Junio"/>
    <s v="Junio"/>
    <n v="6"/>
    <n v="1"/>
    <s v="CCE-16 Contratación Directa"/>
    <s v="3-100-I017 VA Convenios"/>
    <n v="5000000"/>
    <n v="250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81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
    <s v="Junio"/>
    <s v="Junio"/>
    <n v="6"/>
    <n v="1"/>
    <s v="CCE-16 Contratación Directa"/>
    <s v="3-100-I017 VA Convenios"/>
    <n v="5000000"/>
    <n v="250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81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desarrollar actividades de monitoreo, gestión integral y análisis jurídico en los aspectos contractuales, administrativos y financieros competencia de la Gerencia de la Escuela de Participación"/>
    <s v="Julio"/>
    <s v="Julio"/>
    <n v="5"/>
    <n v="1"/>
    <s v="CCE-16 Contratación Directa"/>
    <s v="1-100-F001_VA-Recursos distrito"/>
    <n v="7000000"/>
    <n v="35000000"/>
    <x v="12"/>
    <s v="O232020200991119_Otros servicios de la administración pública n.c.p."/>
    <s v="20/0220/0102/45020340212"/>
    <s v="TPCC- Cultura Ciudadana_x000a_TPIEG - Igualdad y Equidad de Género_x000a_TPGE - Grupos étnicos_x000a_TPJ – Juventud_x000a_TPPD - Población con Discapacidad "/>
    <s v="No"/>
    <s v="N/A"/>
  </r>
  <r>
    <s v="C82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para colaborar en la implementación de tareas relacionadas con los procesos contractuales, presupuestarios y administrativos gestionados por la Gerencia de la Escuela de Participación"/>
    <s v="Julio"/>
    <s v="Julio"/>
    <n v="5"/>
    <n v="1"/>
    <s v="CCE-16 Contratación Directa"/>
    <s v="1-100-F001_VA-Recursos distrito"/>
    <n v="3250000"/>
    <n v="16250000"/>
    <x v="12"/>
    <s v="O232020200991119_Otros servicios de la administración pública n.c.p."/>
    <s v="20/0220/0102/45020340212"/>
    <s v="TPCC- Cultura Ciudadana_x000a_TPIEG - Igualdad y Equidad de Género_x000a_TPGE - Grupos étnicos_x000a_TPJ – Juventud_x000a_TPPD - Población con Discapacidad "/>
    <s v="No"/>
    <s v="N/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277BC88-01A4-4769-8374-540D73DB7F22}" name="CONSOLIDADO METAS" cacheId="5" applyNumberFormats="0" applyBorderFormats="0" applyFontFormats="0" applyPatternFormats="0" applyAlignmentFormats="0" applyWidthHeightFormats="0" dataCaption="" updatedVersion="8" compact="0" compactData="0">
  <location ref="A3:B29" firstHeaderRow="1" firstDataRow="1" firstDataCol="2" rowPageCount="1" colPageCount="1"/>
  <pivotFields count="26">
    <pivotField compact="0" outline="0" showAll="0" includeNewItemsInFilter="1"/>
    <pivotField name="OBJETIVO ESTRATÉGICO" compact="0" outline="0" multipleItemSelectionAllowed="1" showAll="0"/>
    <pivotField compact="0" outline="0" showAll="0" includeNewItemsInFilter="1"/>
    <pivotField name="NOMBRE RUBRO" compact="0" outline="0" multipleItemSelectionAllowed="1" showAll="0"/>
    <pivotField compact="0" outline="0" showAll="0" includeNewItemsInFilter="1"/>
    <pivotField name="BDPP" axis="axisRow" compact="0" numFmtId="1" outline="0" multipleItemSelectionAllowed="1" showAll="0" sortType="ascending">
      <items count="7">
        <item x="0"/>
        <item x="1"/>
        <item x="2"/>
        <item x="3"/>
        <item x="4"/>
        <item x="5"/>
        <item t="default"/>
      </items>
    </pivotField>
    <pivotField name="BPIN" compact="0" outline="0" multipleItemSelectionAllowed="1" showAll="0"/>
    <pivotField compact="0" outline="0" showAll="0" includeNewItemsInFilter="1"/>
    <pivotField compact="0" outline="0" showAll="0" includeNewItemsInFilter="1"/>
    <pivotField name="META PROYECTO DE INVERSIÓN" axis="axisRow" compact="0" outline="0" multipleItemSelectionAllowed="1" showAll="0" sortType="ascending">
      <items count="25">
        <item m="1" x="20"/>
        <item x="12"/>
        <item x="6"/>
        <item x="17"/>
        <item x="1"/>
        <item x="9"/>
        <item x="3"/>
        <item x="16"/>
        <item x="10"/>
        <item x="7"/>
        <item x="18"/>
        <item x="4"/>
        <item x="0"/>
        <item x="8"/>
        <item x="2"/>
        <item m="1" x="23"/>
        <item x="13"/>
        <item m="1" x="19"/>
        <item x="5"/>
        <item x="11"/>
        <item x="14"/>
        <item x="15"/>
        <item m="1" x="21"/>
        <item m="1" x="22"/>
        <item t="default"/>
      </items>
    </pivotField>
    <pivotField name="CÓDIGO UNSPSC" compact="0" outline="0" multipleItemSelectionAllowed="1" showAll="0"/>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numFmtId="5" outline="0" showAll="0" includeNewItemsInFilter="1"/>
    <pivotField name="ÁREA O DEPENDENCIA RESPONSABLE" axis="axisPage" compact="0" outline="0" multipleItemSelectionAllowed="1" showAll="0">
      <items count="32">
        <item x="0"/>
        <item x="1"/>
        <item x="2"/>
        <item m="1" x="26"/>
        <item m="1" x="29"/>
        <item x="4"/>
        <item x="5"/>
        <item m="1" x="22"/>
        <item x="6"/>
        <item x="7"/>
        <item x="8"/>
        <item x="9"/>
        <item x="10"/>
        <item x="11"/>
        <item m="1" x="24"/>
        <item x="12"/>
        <item m="1" x="30"/>
        <item x="13"/>
        <item x="14"/>
        <item x="15"/>
        <item m="1" x="23"/>
        <item m="1" x="27"/>
        <item x="17"/>
        <item m="1" x="25"/>
        <item m="1" x="21"/>
        <item x="19"/>
        <item x="20"/>
        <item m="1" x="28"/>
        <item x="3"/>
        <item x="16"/>
        <item x="18"/>
        <item t="default"/>
      </items>
    </pivotField>
    <pivotField name="POSPRE_x000a_(Posición Presupuestal)" compact="0" outline="0" multipleItemSelectionAllowed="1" showAll="0"/>
    <pivotField name="ELEMENTO PEP_x000a_(Plan de la Estructura del Proyecto)" compact="0" outline="0" multipleItemSelectionAllowed="1" showAll="0"/>
    <pivotField name="TRAZADOR PRESUPUESTAL" compact="0" outline="0" multipleItemSelectionAllowed="1" showAll="0"/>
    <pivotField name="¿SE REQUIEREN VIGENCIAS FUTURAS?" compact="0" outline="0" multipleItemSelectionAllowed="1" showAll="0"/>
    <pivotField compact="0" outline="0" showAll="0" includeNewItemsInFilter="1"/>
  </pivotFields>
  <rowFields count="2">
    <field x="5"/>
    <field x="9"/>
  </rowFields>
  <rowItems count="26">
    <i>
      <x/>
      <x v="4"/>
    </i>
    <i r="1">
      <x v="12"/>
    </i>
    <i r="1">
      <x v="14"/>
    </i>
    <i t="default">
      <x/>
    </i>
    <i>
      <x v="1"/>
      <x v="6"/>
    </i>
    <i r="1">
      <x v="11"/>
    </i>
    <i r="1">
      <x v="18"/>
    </i>
    <i t="default">
      <x v="1"/>
    </i>
    <i>
      <x v="2"/>
      <x v="2"/>
    </i>
    <i r="1">
      <x v="9"/>
    </i>
    <i t="default">
      <x v="2"/>
    </i>
    <i>
      <x v="3"/>
      <x v="5"/>
    </i>
    <i r="1">
      <x v="8"/>
    </i>
    <i r="1">
      <x v="13"/>
    </i>
    <i r="1">
      <x v="19"/>
    </i>
    <i t="default">
      <x v="3"/>
    </i>
    <i>
      <x v="4"/>
      <x v="1"/>
    </i>
    <i r="1">
      <x v="7"/>
    </i>
    <i r="1">
      <x v="16"/>
    </i>
    <i r="1">
      <x v="20"/>
    </i>
    <i r="1">
      <x v="21"/>
    </i>
    <i t="default">
      <x v="4"/>
    </i>
    <i>
      <x v="5"/>
      <x v="3"/>
    </i>
    <i r="1">
      <x v="10"/>
    </i>
    <i t="default">
      <x v="5"/>
    </i>
    <i t="grand">
      <x/>
    </i>
  </rowItems>
  <colItems count="1">
    <i/>
  </colItems>
  <pageFields count="1">
    <pageField fld="20" hier="0"/>
  </page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workbookViewId="0">
      <pane ySplit="1" topLeftCell="A2" activePane="bottomLeft" state="frozen"/>
      <selection pane="bottomLeft" activeCell="I1" sqref="I1"/>
    </sheetView>
  </sheetViews>
  <sheetFormatPr baseColWidth="10" defaultColWidth="12.6640625" defaultRowHeight="15" customHeight="1"/>
  <cols>
    <col min="1" max="1" width="23.83203125" customWidth="1"/>
    <col min="2" max="2" width="16.33203125" customWidth="1"/>
    <col min="3" max="3" width="11.6640625" customWidth="1"/>
    <col min="4" max="4" width="15" bestFit="1" customWidth="1"/>
    <col min="5" max="6" width="14.6640625" customWidth="1"/>
    <col min="7" max="7" width="36.1640625" customWidth="1"/>
    <col min="8" max="8" width="17" customWidth="1"/>
    <col min="9" max="9" width="17.1640625" customWidth="1"/>
    <col min="10" max="10" width="15" bestFit="1" customWidth="1"/>
    <col min="11" max="11" width="15.1640625" customWidth="1"/>
  </cols>
  <sheetData>
    <row r="1" spans="1:26" ht="45" customHeight="1">
      <c r="A1" s="1" t="s">
        <v>0</v>
      </c>
      <c r="B1" s="1" t="s">
        <v>1</v>
      </c>
      <c r="C1" s="2" t="s">
        <v>2</v>
      </c>
      <c r="D1" s="1" t="s">
        <v>3</v>
      </c>
      <c r="E1" s="1" t="s">
        <v>4</v>
      </c>
      <c r="F1" s="1" t="s">
        <v>5</v>
      </c>
      <c r="G1" s="1" t="s">
        <v>6</v>
      </c>
      <c r="H1" s="1" t="s">
        <v>2506</v>
      </c>
      <c r="I1" s="1" t="s">
        <v>2507</v>
      </c>
      <c r="J1" s="1" t="s">
        <v>7</v>
      </c>
      <c r="K1" s="1" t="s">
        <v>8</v>
      </c>
      <c r="L1" s="1" t="s">
        <v>9</v>
      </c>
      <c r="M1" s="3"/>
      <c r="N1" s="3"/>
      <c r="O1" s="3"/>
      <c r="P1" s="3"/>
      <c r="Q1" s="3"/>
      <c r="R1" s="3"/>
      <c r="S1" s="3"/>
      <c r="T1" s="3"/>
      <c r="U1" s="3"/>
      <c r="V1" s="3"/>
      <c r="W1" s="3"/>
      <c r="X1" s="3"/>
      <c r="Y1" s="3"/>
      <c r="Z1" s="3"/>
    </row>
    <row r="2" spans="1:26" ht="51" customHeight="1">
      <c r="A2" s="610" t="s">
        <v>10</v>
      </c>
      <c r="B2" s="611">
        <v>2024110010212</v>
      </c>
      <c r="C2" s="612">
        <v>8080</v>
      </c>
      <c r="D2" s="603">
        <v>3646000000</v>
      </c>
      <c r="E2" s="603" t="e">
        <f>+GETPIVOTDATA("VALOR TOTAL ESTIMADO
ACTUAL",'CONSOLIDADO METAS'!$A$3,"BDPP",8080)</f>
        <v>#REF!</v>
      </c>
      <c r="F2" s="603" t="e">
        <f>E2-D2</f>
        <v>#REF!</v>
      </c>
      <c r="G2" s="4" t="s">
        <v>11</v>
      </c>
      <c r="H2" s="5">
        <f>2930000000+518994850</f>
        <v>3448994850</v>
      </c>
      <c r="I2" s="6"/>
      <c r="J2" s="6"/>
      <c r="K2" s="6"/>
      <c r="L2" s="6"/>
      <c r="M2" s="7"/>
      <c r="N2" s="7"/>
      <c r="O2" s="7"/>
      <c r="P2" s="7"/>
      <c r="Q2" s="7"/>
      <c r="R2" s="7"/>
      <c r="S2" s="7"/>
      <c r="T2" s="7"/>
      <c r="U2" s="7"/>
      <c r="V2" s="7"/>
      <c r="W2" s="7"/>
      <c r="X2" s="7"/>
      <c r="Y2" s="7"/>
      <c r="Z2" s="7"/>
    </row>
    <row r="3" spans="1:26" ht="58.5" customHeight="1">
      <c r="A3" s="605"/>
      <c r="B3" s="605"/>
      <c r="C3" s="613"/>
      <c r="D3" s="605"/>
      <c r="E3" s="605"/>
      <c r="F3" s="605"/>
      <c r="G3" s="8" t="s">
        <v>12</v>
      </c>
      <c r="H3" s="5">
        <v>716000000</v>
      </c>
      <c r="I3" s="6"/>
      <c r="J3" s="6"/>
      <c r="K3" s="6"/>
      <c r="L3" s="6"/>
      <c r="M3" s="7"/>
      <c r="N3" s="7"/>
      <c r="O3" s="7"/>
      <c r="P3" s="7"/>
      <c r="Q3" s="7"/>
      <c r="R3" s="7"/>
      <c r="S3" s="7"/>
      <c r="T3" s="7"/>
      <c r="U3" s="7"/>
      <c r="V3" s="7"/>
      <c r="W3" s="7"/>
      <c r="X3" s="7"/>
      <c r="Y3" s="7"/>
      <c r="Z3" s="7"/>
    </row>
    <row r="4" spans="1:26" ht="25.5" customHeight="1">
      <c r="A4" s="606" t="s">
        <v>13</v>
      </c>
      <c r="B4" s="608">
        <v>2024110010194</v>
      </c>
      <c r="C4" s="609">
        <v>8066</v>
      </c>
      <c r="D4" s="607">
        <v>3900000000</v>
      </c>
      <c r="E4" s="607" t="e">
        <f>+GETPIVOTDATA("VALOR TOTAL ESTIMADO
ACTUAL",'CONSOLIDADO METAS'!$A$3,"BDPP",8066)</f>
        <v>#REF!</v>
      </c>
      <c r="F4" s="607" t="e">
        <f>E4-D4</f>
        <v>#REF!</v>
      </c>
      <c r="G4" s="10" t="s">
        <v>14</v>
      </c>
      <c r="H4" s="11">
        <v>100000000</v>
      </c>
      <c r="I4" s="6"/>
      <c r="J4" s="12"/>
      <c r="K4" s="12"/>
      <c r="L4" s="12"/>
      <c r="M4" s="7"/>
      <c r="N4" s="7"/>
      <c r="O4" s="7"/>
      <c r="P4" s="7"/>
      <c r="Q4" s="7"/>
      <c r="R4" s="7"/>
      <c r="S4" s="7"/>
      <c r="T4" s="7"/>
      <c r="U4" s="7"/>
      <c r="V4" s="7"/>
      <c r="W4" s="7"/>
      <c r="X4" s="7"/>
      <c r="Y4" s="7"/>
      <c r="Z4" s="7"/>
    </row>
    <row r="5" spans="1:26" ht="35.25" customHeight="1">
      <c r="A5" s="604"/>
      <c r="B5" s="604"/>
      <c r="C5" s="604"/>
      <c r="D5" s="604"/>
      <c r="E5" s="604"/>
      <c r="F5" s="604"/>
      <c r="G5" s="10" t="s">
        <v>15</v>
      </c>
      <c r="H5" s="11">
        <v>700000000</v>
      </c>
      <c r="I5" s="6"/>
      <c r="J5" s="12"/>
      <c r="K5" s="12"/>
      <c r="L5" s="12"/>
      <c r="M5" s="7"/>
      <c r="N5" s="7"/>
      <c r="O5" s="7"/>
      <c r="P5" s="7"/>
      <c r="Q5" s="7"/>
      <c r="R5" s="7"/>
      <c r="S5" s="7"/>
      <c r="T5" s="7"/>
      <c r="U5" s="7"/>
      <c r="V5" s="7"/>
      <c r="W5" s="7"/>
      <c r="X5" s="7"/>
      <c r="Y5" s="7"/>
      <c r="Z5" s="7"/>
    </row>
    <row r="6" spans="1:26" ht="35.25" customHeight="1">
      <c r="A6" s="605"/>
      <c r="B6" s="605"/>
      <c r="C6" s="605"/>
      <c r="D6" s="605"/>
      <c r="E6" s="605"/>
      <c r="F6" s="605"/>
      <c r="G6" s="10" t="s">
        <v>16</v>
      </c>
      <c r="H6" s="11">
        <v>3100000000</v>
      </c>
      <c r="I6" s="6"/>
      <c r="J6" s="12"/>
      <c r="K6" s="12"/>
      <c r="L6" s="12"/>
      <c r="M6" s="7"/>
      <c r="N6" s="7"/>
      <c r="O6" s="7"/>
      <c r="P6" s="7"/>
      <c r="Q6" s="7"/>
      <c r="R6" s="7"/>
      <c r="S6" s="7"/>
      <c r="T6" s="7"/>
      <c r="U6" s="7"/>
      <c r="V6" s="7"/>
      <c r="W6" s="7"/>
      <c r="X6" s="7"/>
      <c r="Y6" s="7"/>
      <c r="Z6" s="7"/>
    </row>
    <row r="7" spans="1:26" ht="60" customHeight="1">
      <c r="A7" s="610" t="s">
        <v>17</v>
      </c>
      <c r="B7" s="615" t="s">
        <v>18</v>
      </c>
      <c r="C7" s="616" t="s">
        <v>19</v>
      </c>
      <c r="D7" s="603">
        <v>6800163000</v>
      </c>
      <c r="E7" s="603" t="e">
        <f>+GETPIVOTDATA("VALOR TOTAL ESTIMADO
ACTUAL",'CONSOLIDADO METAS'!$A$3,"BDPP",8146)</f>
        <v>#REF!</v>
      </c>
      <c r="F7" s="603" t="e">
        <f>E7-D7</f>
        <v>#REF!</v>
      </c>
      <c r="G7" s="8" t="s">
        <v>20</v>
      </c>
      <c r="H7" s="5">
        <v>180000000</v>
      </c>
      <c r="I7" s="6"/>
      <c r="J7" s="6"/>
      <c r="K7" s="6"/>
      <c r="L7" s="6"/>
      <c r="M7" s="7"/>
      <c r="N7" s="7"/>
      <c r="O7" s="7"/>
      <c r="P7" s="7"/>
      <c r="Q7" s="7"/>
      <c r="R7" s="7"/>
      <c r="S7" s="7"/>
      <c r="T7" s="7"/>
      <c r="U7" s="7"/>
      <c r="V7" s="7"/>
      <c r="W7" s="7"/>
      <c r="X7" s="7"/>
      <c r="Y7" s="7"/>
      <c r="Z7" s="7"/>
    </row>
    <row r="8" spans="1:26" ht="60" customHeight="1">
      <c r="A8" s="604"/>
      <c r="B8" s="604"/>
      <c r="C8" s="604"/>
      <c r="D8" s="604"/>
      <c r="E8" s="604"/>
      <c r="F8" s="604"/>
      <c r="G8" s="8" t="s">
        <v>21</v>
      </c>
      <c r="H8" s="5">
        <v>677000000</v>
      </c>
      <c r="I8" s="6"/>
      <c r="J8" s="6"/>
      <c r="K8" s="6"/>
      <c r="L8" s="6"/>
      <c r="M8" s="7"/>
      <c r="N8" s="7"/>
      <c r="O8" s="7"/>
      <c r="P8" s="7"/>
      <c r="Q8" s="7"/>
      <c r="R8" s="7"/>
      <c r="S8" s="7"/>
      <c r="T8" s="7"/>
      <c r="U8" s="7"/>
      <c r="V8" s="7"/>
      <c r="W8" s="7"/>
      <c r="X8" s="7"/>
      <c r="Y8" s="7"/>
      <c r="Z8" s="7"/>
    </row>
    <row r="9" spans="1:26" ht="60" customHeight="1">
      <c r="A9" s="604"/>
      <c r="B9" s="604"/>
      <c r="C9" s="604"/>
      <c r="D9" s="604"/>
      <c r="E9" s="604"/>
      <c r="F9" s="604"/>
      <c r="G9" s="8" t="s">
        <v>22</v>
      </c>
      <c r="H9" s="5">
        <v>2385500000</v>
      </c>
      <c r="I9" s="6"/>
      <c r="J9" s="6"/>
      <c r="K9" s="6"/>
      <c r="L9" s="6"/>
      <c r="M9" s="7"/>
      <c r="N9" s="7"/>
      <c r="O9" s="7"/>
      <c r="P9" s="7"/>
      <c r="Q9" s="7"/>
      <c r="R9" s="7"/>
      <c r="S9" s="7"/>
      <c r="T9" s="7"/>
      <c r="U9" s="7"/>
      <c r="V9" s="7"/>
      <c r="W9" s="7"/>
      <c r="X9" s="7"/>
      <c r="Y9" s="7"/>
      <c r="Z9" s="7"/>
    </row>
    <row r="10" spans="1:26" ht="60" customHeight="1">
      <c r="A10" s="604"/>
      <c r="B10" s="604"/>
      <c r="C10" s="604"/>
      <c r="D10" s="604"/>
      <c r="E10" s="604"/>
      <c r="F10" s="604"/>
      <c r="G10" s="8" t="s">
        <v>23</v>
      </c>
      <c r="H10" s="5">
        <v>730000000</v>
      </c>
      <c r="I10" s="6"/>
      <c r="J10" s="6"/>
      <c r="K10" s="6"/>
      <c r="L10" s="6"/>
      <c r="M10" s="7"/>
      <c r="N10" s="7"/>
      <c r="O10" s="7"/>
      <c r="P10" s="7"/>
      <c r="Q10" s="7"/>
      <c r="R10" s="7"/>
      <c r="S10" s="7"/>
      <c r="T10" s="7"/>
      <c r="U10" s="7"/>
      <c r="V10" s="7"/>
      <c r="W10" s="7"/>
      <c r="X10" s="7"/>
      <c r="Y10" s="7"/>
      <c r="Z10" s="7"/>
    </row>
    <row r="11" spans="1:26" ht="60" customHeight="1">
      <c r="A11" s="605"/>
      <c r="B11" s="605"/>
      <c r="C11" s="605"/>
      <c r="D11" s="605"/>
      <c r="E11" s="605"/>
      <c r="F11" s="605"/>
      <c r="G11" s="8" t="s">
        <v>24</v>
      </c>
      <c r="H11" s="5">
        <f>2827663000+1104000000</f>
        <v>3931663000</v>
      </c>
      <c r="I11" s="6"/>
      <c r="J11" s="6"/>
      <c r="K11" s="6"/>
      <c r="L11" s="6"/>
      <c r="M11" s="7"/>
      <c r="N11" s="7"/>
      <c r="O11" s="7"/>
      <c r="P11" s="7"/>
      <c r="Q11" s="7"/>
      <c r="R11" s="7"/>
      <c r="S11" s="7"/>
      <c r="T11" s="7"/>
      <c r="U11" s="7"/>
      <c r="V11" s="7"/>
      <c r="W11" s="7"/>
      <c r="X11" s="7"/>
      <c r="Y11" s="7"/>
      <c r="Z11" s="7"/>
    </row>
    <row r="12" spans="1:26" ht="46.5" customHeight="1">
      <c r="A12" s="606" t="s">
        <v>25</v>
      </c>
      <c r="B12" s="608">
        <v>2024110010322</v>
      </c>
      <c r="C12" s="609">
        <v>8238</v>
      </c>
      <c r="D12" s="614">
        <v>350000000</v>
      </c>
      <c r="E12" s="614" t="e">
        <f>+GETPIVOTDATA("VALOR TOTAL ESTIMADO
ACTUAL",'CONSOLIDADO METAS'!$A$3,"BDPP",8238)</f>
        <v>#REF!</v>
      </c>
      <c r="F12" s="614" t="e">
        <f>E12-D12</f>
        <v>#REF!</v>
      </c>
      <c r="G12" s="10" t="s">
        <v>26</v>
      </c>
      <c r="H12" s="11">
        <v>300090000</v>
      </c>
      <c r="I12" s="6"/>
      <c r="J12" s="12"/>
      <c r="K12" s="12"/>
      <c r="L12" s="12"/>
      <c r="M12" s="7"/>
      <c r="N12" s="7"/>
      <c r="O12" s="7"/>
      <c r="P12" s="7"/>
      <c r="Q12" s="7"/>
      <c r="R12" s="7"/>
      <c r="S12" s="7"/>
      <c r="T12" s="7"/>
      <c r="U12" s="7"/>
      <c r="V12" s="7"/>
      <c r="W12" s="7"/>
      <c r="X12" s="7"/>
      <c r="Y12" s="7"/>
      <c r="Z12" s="7"/>
    </row>
    <row r="13" spans="1:26" ht="46.5" customHeight="1">
      <c r="A13" s="605"/>
      <c r="B13" s="605"/>
      <c r="C13" s="605"/>
      <c r="D13" s="605"/>
      <c r="E13" s="604"/>
      <c r="F13" s="604"/>
      <c r="G13" s="13" t="s">
        <v>27</v>
      </c>
      <c r="H13" s="9">
        <v>49910000</v>
      </c>
      <c r="I13" s="6"/>
      <c r="J13" s="14"/>
      <c r="K13" s="12"/>
      <c r="L13" s="12"/>
      <c r="M13" s="7"/>
      <c r="N13" s="7"/>
      <c r="O13" s="7"/>
      <c r="P13" s="7"/>
      <c r="Q13" s="7"/>
      <c r="R13" s="7"/>
      <c r="S13" s="7"/>
      <c r="T13" s="7"/>
      <c r="U13" s="7"/>
      <c r="V13" s="7"/>
      <c r="W13" s="7"/>
      <c r="X13" s="7"/>
      <c r="Y13" s="7"/>
      <c r="Z13" s="7"/>
    </row>
    <row r="14" spans="1:26" ht="48.75" customHeight="1">
      <c r="A14" s="610" t="s">
        <v>28</v>
      </c>
      <c r="B14" s="618">
        <v>2024110010238</v>
      </c>
      <c r="C14" s="618">
        <v>8131</v>
      </c>
      <c r="D14" s="619">
        <v>10542500000</v>
      </c>
      <c r="E14" s="603" t="e">
        <f>+GETPIVOTDATA("VALOR TOTAL ESTIMADO
ACTUAL",'CONSOLIDADO METAS'!$A$3,"BDPP",8131)</f>
        <v>#REF!</v>
      </c>
      <c r="F14" s="603" t="e">
        <f>E14-D14</f>
        <v>#REF!</v>
      </c>
      <c r="G14" s="8" t="s">
        <v>29</v>
      </c>
      <c r="H14" s="5">
        <v>529177744</v>
      </c>
      <c r="I14" s="6"/>
      <c r="J14" s="6"/>
      <c r="K14" s="15"/>
      <c r="L14" s="6"/>
      <c r="M14" s="7"/>
      <c r="N14" s="7"/>
      <c r="O14" s="7"/>
      <c r="P14" s="7"/>
      <c r="Q14" s="7"/>
      <c r="R14" s="7"/>
      <c r="S14" s="7"/>
      <c r="T14" s="7"/>
      <c r="U14" s="7"/>
      <c r="V14" s="7"/>
      <c r="W14" s="7"/>
      <c r="X14" s="7"/>
      <c r="Y14" s="7"/>
      <c r="Z14" s="7"/>
    </row>
    <row r="15" spans="1:26" ht="48.75" customHeight="1">
      <c r="A15" s="604"/>
      <c r="B15" s="604"/>
      <c r="C15" s="604"/>
      <c r="D15" s="620"/>
      <c r="E15" s="604"/>
      <c r="F15" s="604"/>
      <c r="G15" s="8" t="s">
        <v>30</v>
      </c>
      <c r="H15" s="5">
        <v>1743936301</v>
      </c>
      <c r="I15" s="6"/>
      <c r="J15" s="6"/>
      <c r="K15" s="15"/>
      <c r="L15" s="6"/>
      <c r="M15" s="7"/>
      <c r="N15" s="7"/>
      <c r="O15" s="7"/>
      <c r="P15" s="7"/>
      <c r="Q15" s="7"/>
      <c r="R15" s="7"/>
      <c r="S15" s="7"/>
      <c r="T15" s="7"/>
      <c r="U15" s="7"/>
      <c r="V15" s="7"/>
      <c r="W15" s="7"/>
      <c r="X15" s="7"/>
      <c r="Y15" s="7"/>
      <c r="Z15" s="7"/>
    </row>
    <row r="16" spans="1:26" ht="48.75" customHeight="1">
      <c r="A16" s="604"/>
      <c r="B16" s="604"/>
      <c r="C16" s="604"/>
      <c r="D16" s="620"/>
      <c r="E16" s="604"/>
      <c r="F16" s="604"/>
      <c r="G16" s="8" t="s">
        <v>31</v>
      </c>
      <c r="H16" s="5">
        <v>7760285955</v>
      </c>
      <c r="I16" s="6"/>
      <c r="J16" s="6"/>
      <c r="K16" s="15"/>
      <c r="L16" s="6"/>
      <c r="M16" s="7"/>
      <c r="N16" s="7"/>
      <c r="O16" s="7"/>
      <c r="P16" s="7"/>
      <c r="Q16" s="7"/>
      <c r="R16" s="7"/>
      <c r="S16" s="7"/>
      <c r="T16" s="7"/>
      <c r="U16" s="7"/>
      <c r="V16" s="7"/>
      <c r="W16" s="7"/>
      <c r="X16" s="7"/>
      <c r="Y16" s="7"/>
      <c r="Z16" s="7"/>
    </row>
    <row r="17" spans="1:26" ht="48.75" customHeight="1">
      <c r="A17" s="605"/>
      <c r="B17" s="605"/>
      <c r="C17" s="605"/>
      <c r="D17" s="613"/>
      <c r="E17" s="605"/>
      <c r="F17" s="605"/>
      <c r="G17" s="8" t="s">
        <v>32</v>
      </c>
      <c r="H17" s="5">
        <v>509100000</v>
      </c>
      <c r="I17" s="6"/>
      <c r="J17" s="6"/>
      <c r="K17" s="15"/>
      <c r="L17" s="6"/>
      <c r="M17" s="7"/>
      <c r="N17" s="7"/>
      <c r="O17" s="7"/>
      <c r="P17" s="7"/>
      <c r="Q17" s="7"/>
      <c r="R17" s="7"/>
      <c r="S17" s="7"/>
      <c r="T17" s="7"/>
      <c r="U17" s="7"/>
      <c r="V17" s="7"/>
      <c r="W17" s="7"/>
      <c r="X17" s="7"/>
      <c r="Y17" s="7"/>
      <c r="Z17" s="7"/>
    </row>
    <row r="18" spans="1:26" ht="60.75" customHeight="1">
      <c r="A18" s="606" t="s">
        <v>33</v>
      </c>
      <c r="B18" s="608">
        <v>2024110010079</v>
      </c>
      <c r="C18" s="609">
        <v>8025</v>
      </c>
      <c r="D18" s="607">
        <v>739000000</v>
      </c>
      <c r="E18" s="617" t="e">
        <f>+GETPIVOTDATA("VALOR TOTAL ESTIMADO
ACTUAL",'CONSOLIDADO METAS'!$A$3,"BDPP",8025)</f>
        <v>#REF!</v>
      </c>
      <c r="F18" s="617" t="e">
        <f>E18-D18</f>
        <v>#REF!</v>
      </c>
      <c r="G18" s="16" t="s">
        <v>34</v>
      </c>
      <c r="H18" s="17">
        <v>468257000</v>
      </c>
      <c r="I18" s="18"/>
      <c r="J18" s="18"/>
      <c r="K18" s="12"/>
      <c r="L18" s="12"/>
      <c r="M18" s="7"/>
      <c r="N18" s="7"/>
      <c r="O18" s="7"/>
      <c r="P18" s="7"/>
      <c r="Q18" s="7"/>
      <c r="R18" s="7"/>
      <c r="S18" s="7"/>
      <c r="T18" s="7"/>
      <c r="U18" s="7"/>
      <c r="V18" s="7"/>
      <c r="W18" s="7"/>
      <c r="X18" s="7"/>
      <c r="Y18" s="7"/>
      <c r="Z18" s="7"/>
    </row>
    <row r="19" spans="1:26" ht="60.75" customHeight="1">
      <c r="A19" s="604"/>
      <c r="B19" s="604"/>
      <c r="C19" s="604"/>
      <c r="D19" s="604"/>
      <c r="E19" s="604"/>
      <c r="F19" s="604"/>
      <c r="G19" s="10" t="s">
        <v>35</v>
      </c>
      <c r="H19" s="11">
        <v>142758000</v>
      </c>
      <c r="I19" s="18"/>
      <c r="J19" s="18"/>
      <c r="K19" s="12"/>
      <c r="L19" s="12"/>
      <c r="M19" s="7"/>
      <c r="N19" s="7"/>
      <c r="O19" s="7"/>
      <c r="P19" s="7"/>
      <c r="Q19" s="7"/>
      <c r="R19" s="7"/>
      <c r="S19" s="7"/>
      <c r="T19" s="7"/>
      <c r="U19" s="7"/>
      <c r="V19" s="7"/>
      <c r="W19" s="7"/>
      <c r="X19" s="7"/>
      <c r="Y19" s="7"/>
      <c r="Z19" s="7"/>
    </row>
    <row r="20" spans="1:26" ht="35.25" customHeight="1">
      <c r="A20" s="605"/>
      <c r="B20" s="605"/>
      <c r="C20" s="605"/>
      <c r="D20" s="605"/>
      <c r="E20" s="605"/>
      <c r="F20" s="605"/>
      <c r="G20" s="10" t="s">
        <v>36</v>
      </c>
      <c r="H20" s="11">
        <v>127985000</v>
      </c>
      <c r="I20" s="18"/>
      <c r="J20" s="18"/>
      <c r="K20" s="12"/>
      <c r="L20" s="12"/>
      <c r="M20" s="7"/>
      <c r="N20" s="7"/>
      <c r="O20" s="7"/>
      <c r="P20" s="7"/>
      <c r="Q20" s="7"/>
      <c r="R20" s="7"/>
      <c r="S20" s="7"/>
      <c r="T20" s="7"/>
      <c r="U20" s="7"/>
      <c r="V20" s="7"/>
      <c r="W20" s="7"/>
      <c r="X20" s="7"/>
      <c r="Y20" s="7"/>
      <c r="Z20" s="7"/>
    </row>
    <row r="21" spans="1:26" ht="15" customHeight="1">
      <c r="A21" s="19" t="s">
        <v>37</v>
      </c>
      <c r="B21" s="19"/>
      <c r="C21" s="20"/>
      <c r="D21" s="21"/>
      <c r="E21" s="21"/>
      <c r="F21" s="21"/>
      <c r="G21" s="19"/>
      <c r="H21" s="22">
        <f t="shared" ref="H21:I21" si="0">SUM(H2:H20)</f>
        <v>27600657850</v>
      </c>
      <c r="I21" s="22">
        <f t="shared" si="0"/>
        <v>0</v>
      </c>
      <c r="J21" s="22">
        <f>SUM(J2:J18)</f>
        <v>0</v>
      </c>
      <c r="K21" s="22"/>
      <c r="L21" s="22"/>
      <c r="M21" s="23"/>
      <c r="N21" s="23"/>
      <c r="O21" s="23"/>
      <c r="P21" s="23"/>
      <c r="Q21" s="23"/>
      <c r="R21" s="23"/>
      <c r="S21" s="23"/>
      <c r="T21" s="23"/>
      <c r="U21" s="23"/>
      <c r="V21" s="23"/>
      <c r="W21" s="23"/>
      <c r="X21" s="23"/>
      <c r="Y21" s="23"/>
      <c r="Z21" s="23"/>
    </row>
    <row r="22" spans="1:26" ht="14">
      <c r="A22" s="3"/>
      <c r="B22" s="3"/>
      <c r="C22" s="3"/>
      <c r="D22" s="3"/>
      <c r="E22" s="3"/>
      <c r="F22" s="3"/>
      <c r="G22" s="3"/>
      <c r="H22" s="24"/>
      <c r="I22" s="24"/>
      <c r="J22" s="24"/>
      <c r="K22" s="24"/>
      <c r="L22" s="24"/>
      <c r="M22" s="24"/>
      <c r="N22" s="24"/>
      <c r="O22" s="24"/>
      <c r="P22" s="24"/>
      <c r="Q22" s="24"/>
      <c r="R22" s="24"/>
      <c r="S22" s="24"/>
      <c r="T22" s="24"/>
      <c r="U22" s="24"/>
      <c r="V22" s="24"/>
      <c r="W22" s="24"/>
      <c r="X22" s="24"/>
      <c r="Y22" s="24"/>
      <c r="Z22" s="24"/>
    </row>
    <row r="23" spans="1:26" ht="14">
      <c r="A23" s="3"/>
      <c r="B23" s="3"/>
      <c r="C23" s="3"/>
      <c r="D23" s="3"/>
      <c r="E23" s="3"/>
      <c r="F23" s="3"/>
      <c r="G23" s="3"/>
      <c r="H23" s="24"/>
      <c r="I23" s="24"/>
      <c r="J23" s="24"/>
      <c r="K23" s="24"/>
      <c r="L23" s="24"/>
      <c r="M23" s="24"/>
      <c r="N23" s="24"/>
      <c r="O23" s="24"/>
      <c r="P23" s="24"/>
      <c r="Q23" s="24"/>
      <c r="R23" s="24"/>
      <c r="S23" s="24"/>
      <c r="T23" s="24"/>
      <c r="U23" s="24"/>
      <c r="V23" s="24"/>
      <c r="W23" s="24"/>
      <c r="X23" s="24"/>
      <c r="Y23" s="24"/>
      <c r="Z23" s="24"/>
    </row>
    <row r="24" spans="1:26" ht="14">
      <c r="A24" s="3"/>
      <c r="B24" s="3"/>
      <c r="C24" s="3"/>
      <c r="D24" s="3"/>
      <c r="E24" s="3"/>
      <c r="F24" s="3"/>
      <c r="G24" s="3"/>
      <c r="H24" s="24"/>
      <c r="I24" s="24"/>
      <c r="J24" s="24"/>
      <c r="K24" s="24"/>
      <c r="L24" s="24"/>
      <c r="M24" s="24"/>
      <c r="N24" s="24"/>
      <c r="O24" s="24"/>
      <c r="P24" s="24"/>
      <c r="Q24" s="24"/>
      <c r="R24" s="24"/>
      <c r="S24" s="24"/>
      <c r="T24" s="24"/>
      <c r="U24" s="24"/>
      <c r="V24" s="24"/>
      <c r="W24" s="24"/>
      <c r="X24" s="24"/>
      <c r="Y24" s="24"/>
      <c r="Z24" s="24"/>
    </row>
    <row r="25" spans="1:26" ht="14">
      <c r="A25" s="3"/>
      <c r="B25" s="3"/>
      <c r="C25" s="3"/>
      <c r="D25" s="3"/>
      <c r="E25" s="3"/>
      <c r="F25" s="3"/>
      <c r="G25" s="3"/>
      <c r="H25" s="24"/>
      <c r="I25" s="24"/>
      <c r="J25" s="24"/>
      <c r="K25" s="24"/>
      <c r="L25" s="24"/>
      <c r="M25" s="24"/>
      <c r="N25" s="24"/>
      <c r="O25" s="24"/>
      <c r="P25" s="24"/>
      <c r="Q25" s="24"/>
      <c r="R25" s="24"/>
      <c r="S25" s="24"/>
      <c r="T25" s="24"/>
      <c r="U25" s="24"/>
      <c r="V25" s="24"/>
      <c r="W25" s="24"/>
      <c r="X25" s="24"/>
      <c r="Y25" s="24"/>
      <c r="Z25" s="24"/>
    </row>
    <row r="26" spans="1:26" ht="14">
      <c r="A26" s="3"/>
      <c r="B26" s="3"/>
      <c r="C26" s="3"/>
      <c r="D26" s="3"/>
      <c r="E26" s="3"/>
      <c r="F26" s="3"/>
      <c r="G26" s="3"/>
      <c r="H26" s="24"/>
      <c r="I26" s="24"/>
      <c r="J26" s="24"/>
      <c r="K26" s="24"/>
      <c r="L26" s="24"/>
      <c r="M26" s="24"/>
      <c r="N26" s="24"/>
      <c r="O26" s="24"/>
      <c r="P26" s="24"/>
      <c r="Q26" s="24"/>
      <c r="R26" s="24"/>
      <c r="S26" s="24"/>
      <c r="T26" s="24"/>
      <c r="U26" s="24"/>
      <c r="V26" s="24"/>
      <c r="W26" s="24"/>
      <c r="X26" s="24"/>
      <c r="Y26" s="24"/>
      <c r="Z26" s="24"/>
    </row>
    <row r="27" spans="1:26" ht="14">
      <c r="A27" s="3"/>
      <c r="B27" s="3"/>
      <c r="C27" s="3"/>
      <c r="D27" s="3"/>
      <c r="E27" s="3"/>
      <c r="F27" s="3"/>
      <c r="G27" s="3"/>
      <c r="H27" s="24"/>
      <c r="I27" s="24"/>
      <c r="J27" s="24"/>
      <c r="K27" s="24"/>
      <c r="L27" s="24"/>
      <c r="M27" s="24"/>
      <c r="N27" s="24"/>
      <c r="O27" s="24"/>
      <c r="P27" s="24"/>
      <c r="Q27" s="24"/>
      <c r="R27" s="24"/>
      <c r="S27" s="24"/>
      <c r="T27" s="24"/>
      <c r="U27" s="24"/>
      <c r="V27" s="24"/>
      <c r="W27" s="24"/>
      <c r="X27" s="24"/>
      <c r="Y27" s="24"/>
      <c r="Z27" s="24"/>
    </row>
    <row r="28" spans="1:26" ht="14">
      <c r="A28" s="3"/>
      <c r="B28" s="3"/>
      <c r="C28" s="3"/>
      <c r="D28" s="3"/>
      <c r="E28" s="3"/>
      <c r="F28" s="3"/>
      <c r="G28" s="3"/>
      <c r="H28" s="24"/>
      <c r="I28" s="24"/>
      <c r="J28" s="24"/>
      <c r="K28" s="24"/>
      <c r="L28" s="24"/>
      <c r="M28" s="24"/>
      <c r="N28" s="24"/>
      <c r="O28" s="24"/>
      <c r="P28" s="24"/>
      <c r="Q28" s="24"/>
      <c r="R28" s="24"/>
      <c r="S28" s="24"/>
      <c r="T28" s="24"/>
      <c r="U28" s="24"/>
      <c r="V28" s="24"/>
      <c r="W28" s="24"/>
      <c r="X28" s="24"/>
      <c r="Y28" s="24"/>
      <c r="Z28" s="24"/>
    </row>
    <row r="29" spans="1:26" ht="14">
      <c r="A29" s="3"/>
      <c r="B29" s="3"/>
      <c r="C29" s="3"/>
      <c r="D29" s="3"/>
      <c r="E29" s="3"/>
      <c r="F29" s="3"/>
      <c r="G29" s="3"/>
      <c r="H29" s="24"/>
      <c r="I29" s="24"/>
      <c r="J29" s="24"/>
      <c r="K29" s="24"/>
      <c r="L29" s="24"/>
      <c r="M29" s="24"/>
      <c r="N29" s="24"/>
      <c r="O29" s="24"/>
      <c r="P29" s="24"/>
      <c r="Q29" s="24"/>
      <c r="R29" s="24"/>
      <c r="S29" s="24"/>
      <c r="T29" s="24"/>
      <c r="U29" s="24"/>
      <c r="V29" s="24"/>
      <c r="W29" s="24"/>
      <c r="X29" s="24"/>
      <c r="Y29" s="24"/>
      <c r="Z29" s="24"/>
    </row>
    <row r="30" spans="1:26" ht="14">
      <c r="A30" s="3"/>
      <c r="B30" s="3"/>
      <c r="C30" s="3"/>
      <c r="D30" s="3"/>
      <c r="E30" s="3"/>
      <c r="F30" s="3"/>
      <c r="G30" s="3"/>
      <c r="H30" s="24"/>
      <c r="I30" s="24"/>
      <c r="J30" s="24"/>
      <c r="K30" s="24"/>
      <c r="L30" s="24"/>
      <c r="M30" s="24"/>
      <c r="N30" s="24"/>
      <c r="O30" s="24"/>
      <c r="P30" s="24"/>
      <c r="Q30" s="24"/>
      <c r="R30" s="24"/>
      <c r="S30" s="24"/>
      <c r="T30" s="24"/>
      <c r="U30" s="24"/>
      <c r="V30" s="24"/>
      <c r="W30" s="24"/>
      <c r="X30" s="24"/>
      <c r="Y30" s="24"/>
      <c r="Z30" s="24"/>
    </row>
    <row r="31" spans="1:26" ht="14">
      <c r="A31" s="3"/>
      <c r="B31" s="3"/>
      <c r="C31" s="3"/>
      <c r="D31" s="3"/>
      <c r="E31" s="3"/>
      <c r="F31" s="3"/>
      <c r="G31" s="3"/>
      <c r="H31" s="24"/>
      <c r="I31" s="24"/>
      <c r="J31" s="24"/>
      <c r="K31" s="24"/>
      <c r="L31" s="24"/>
      <c r="M31" s="24"/>
      <c r="N31" s="24"/>
      <c r="O31" s="24"/>
      <c r="P31" s="24"/>
      <c r="Q31" s="24"/>
      <c r="R31" s="24"/>
      <c r="S31" s="24"/>
      <c r="T31" s="24"/>
      <c r="U31" s="24"/>
      <c r="V31" s="24"/>
      <c r="W31" s="24"/>
      <c r="X31" s="24"/>
      <c r="Y31" s="24"/>
      <c r="Z31" s="24"/>
    </row>
    <row r="32" spans="1:26" ht="14">
      <c r="A32" s="3"/>
      <c r="B32" s="3"/>
      <c r="C32" s="3"/>
      <c r="D32" s="3"/>
      <c r="E32" s="3"/>
      <c r="F32" s="3"/>
      <c r="G32" s="3"/>
      <c r="H32" s="24"/>
      <c r="I32" s="24"/>
      <c r="J32" s="24"/>
      <c r="K32" s="24"/>
      <c r="L32" s="24"/>
      <c r="M32" s="24"/>
      <c r="N32" s="24"/>
      <c r="O32" s="24"/>
      <c r="P32" s="24"/>
      <c r="Q32" s="24"/>
      <c r="R32" s="24"/>
      <c r="S32" s="24"/>
      <c r="T32" s="24"/>
      <c r="U32" s="24"/>
      <c r="V32" s="24"/>
      <c r="W32" s="24"/>
      <c r="X32" s="24"/>
      <c r="Y32" s="24"/>
      <c r="Z32" s="24"/>
    </row>
    <row r="33" spans="1:26" ht="14">
      <c r="A33" s="3"/>
      <c r="B33" s="3"/>
      <c r="C33" s="3"/>
      <c r="D33" s="3"/>
      <c r="E33" s="3"/>
      <c r="F33" s="3"/>
      <c r="G33" s="3"/>
      <c r="H33" s="24"/>
      <c r="I33" s="24"/>
      <c r="J33" s="24"/>
      <c r="K33" s="24"/>
      <c r="L33" s="24"/>
      <c r="M33" s="24"/>
      <c r="N33" s="24"/>
      <c r="O33" s="24"/>
      <c r="P33" s="24"/>
      <c r="Q33" s="24"/>
      <c r="R33" s="24"/>
      <c r="S33" s="24"/>
      <c r="T33" s="24"/>
      <c r="U33" s="24"/>
      <c r="V33" s="24"/>
      <c r="W33" s="24"/>
      <c r="X33" s="24"/>
      <c r="Y33" s="24"/>
      <c r="Z33" s="24"/>
    </row>
    <row r="34" spans="1:26" ht="14">
      <c r="A34" s="3"/>
      <c r="B34" s="3"/>
      <c r="C34" s="3"/>
      <c r="D34" s="3"/>
      <c r="E34" s="3"/>
      <c r="F34" s="3"/>
      <c r="G34" s="3"/>
      <c r="H34" s="24"/>
      <c r="I34" s="24"/>
      <c r="J34" s="24"/>
      <c r="K34" s="24"/>
      <c r="L34" s="24"/>
      <c r="M34" s="24"/>
      <c r="N34" s="24"/>
      <c r="O34" s="24"/>
      <c r="P34" s="24"/>
      <c r="Q34" s="24"/>
      <c r="R34" s="24"/>
      <c r="S34" s="24"/>
      <c r="T34" s="24"/>
      <c r="U34" s="24"/>
      <c r="V34" s="24"/>
      <c r="W34" s="24"/>
      <c r="X34" s="24"/>
      <c r="Y34" s="24"/>
      <c r="Z34" s="24"/>
    </row>
    <row r="35" spans="1:26" ht="14">
      <c r="A35" s="3"/>
      <c r="B35" s="3"/>
      <c r="C35" s="3"/>
      <c r="D35" s="3"/>
      <c r="E35" s="3"/>
      <c r="F35" s="3"/>
      <c r="G35" s="3"/>
      <c r="H35" s="24"/>
      <c r="I35" s="24"/>
      <c r="J35" s="24"/>
      <c r="K35" s="24"/>
      <c r="L35" s="24"/>
      <c r="M35" s="24"/>
      <c r="N35" s="24"/>
      <c r="O35" s="24"/>
      <c r="P35" s="24"/>
      <c r="Q35" s="24"/>
      <c r="R35" s="24"/>
      <c r="S35" s="24"/>
      <c r="T35" s="24"/>
      <c r="U35" s="24"/>
      <c r="V35" s="24"/>
      <c r="W35" s="24"/>
      <c r="X35" s="24"/>
      <c r="Y35" s="24"/>
      <c r="Z35" s="24"/>
    </row>
    <row r="36" spans="1:26" ht="14">
      <c r="A36" s="3"/>
      <c r="B36" s="3"/>
      <c r="C36" s="3"/>
      <c r="D36" s="3"/>
      <c r="E36" s="3"/>
      <c r="F36" s="3"/>
      <c r="G36" s="3"/>
      <c r="H36" s="24"/>
      <c r="I36" s="24"/>
      <c r="J36" s="24"/>
      <c r="K36" s="24"/>
      <c r="L36" s="24"/>
      <c r="M36" s="24"/>
      <c r="N36" s="24"/>
      <c r="O36" s="24"/>
      <c r="P36" s="24"/>
      <c r="Q36" s="24"/>
      <c r="R36" s="24"/>
      <c r="S36" s="24"/>
      <c r="T36" s="24"/>
      <c r="U36" s="24"/>
      <c r="V36" s="24"/>
      <c r="W36" s="24"/>
      <c r="X36" s="24"/>
      <c r="Y36" s="24"/>
      <c r="Z36" s="24"/>
    </row>
    <row r="37" spans="1:26" ht="14">
      <c r="A37" s="3"/>
      <c r="B37" s="3"/>
      <c r="C37" s="3"/>
      <c r="D37" s="3"/>
      <c r="E37" s="3"/>
      <c r="F37" s="3"/>
      <c r="G37" s="3"/>
      <c r="H37" s="24"/>
      <c r="I37" s="24"/>
      <c r="J37" s="24"/>
      <c r="K37" s="24"/>
      <c r="L37" s="24"/>
      <c r="M37" s="24"/>
      <c r="N37" s="24"/>
      <c r="O37" s="24"/>
      <c r="P37" s="24"/>
      <c r="Q37" s="24"/>
      <c r="R37" s="24"/>
      <c r="S37" s="24"/>
      <c r="T37" s="24"/>
      <c r="U37" s="24"/>
      <c r="V37" s="24"/>
      <c r="W37" s="24"/>
      <c r="X37" s="24"/>
      <c r="Y37" s="24"/>
      <c r="Z37" s="24"/>
    </row>
    <row r="38" spans="1:26" ht="14">
      <c r="A38" s="3"/>
      <c r="B38" s="3"/>
      <c r="C38" s="3"/>
      <c r="D38" s="3"/>
      <c r="E38" s="3"/>
      <c r="F38" s="3"/>
      <c r="G38" s="3"/>
      <c r="H38" s="24"/>
      <c r="I38" s="24"/>
      <c r="J38" s="24"/>
      <c r="K38" s="24"/>
      <c r="L38" s="24"/>
      <c r="M38" s="24"/>
      <c r="N38" s="24"/>
      <c r="O38" s="24"/>
      <c r="P38" s="24"/>
      <c r="Q38" s="24"/>
      <c r="R38" s="24"/>
      <c r="S38" s="24"/>
      <c r="T38" s="24"/>
      <c r="U38" s="24"/>
      <c r="V38" s="24"/>
      <c r="W38" s="24"/>
      <c r="X38" s="24"/>
      <c r="Y38" s="24"/>
      <c r="Z38" s="24"/>
    </row>
    <row r="39" spans="1:26" ht="14">
      <c r="A39" s="3"/>
      <c r="B39" s="3"/>
      <c r="C39" s="3"/>
      <c r="D39" s="3"/>
      <c r="E39" s="3"/>
      <c r="F39" s="3"/>
      <c r="G39" s="3"/>
      <c r="H39" s="24"/>
      <c r="I39" s="24"/>
      <c r="J39" s="24"/>
      <c r="K39" s="24"/>
      <c r="L39" s="24"/>
      <c r="M39" s="24"/>
      <c r="N39" s="24"/>
      <c r="O39" s="24"/>
      <c r="P39" s="24"/>
      <c r="Q39" s="24"/>
      <c r="R39" s="24"/>
      <c r="S39" s="24"/>
      <c r="T39" s="24"/>
      <c r="U39" s="24"/>
      <c r="V39" s="24"/>
      <c r="W39" s="24"/>
      <c r="X39" s="24"/>
      <c r="Y39" s="24"/>
      <c r="Z39" s="24"/>
    </row>
    <row r="40" spans="1:26" ht="14">
      <c r="A40" s="3"/>
      <c r="B40" s="3"/>
      <c r="C40" s="3"/>
      <c r="D40" s="3"/>
      <c r="E40" s="3"/>
      <c r="F40" s="3"/>
      <c r="G40" s="3"/>
      <c r="H40" s="24"/>
      <c r="I40" s="24"/>
      <c r="J40" s="24"/>
      <c r="K40" s="24"/>
      <c r="L40" s="24"/>
      <c r="M40" s="24"/>
      <c r="N40" s="24"/>
      <c r="O40" s="24"/>
      <c r="P40" s="24"/>
      <c r="Q40" s="24"/>
      <c r="R40" s="24"/>
      <c r="S40" s="24"/>
      <c r="T40" s="24"/>
      <c r="U40" s="24"/>
      <c r="V40" s="24"/>
      <c r="W40" s="24"/>
      <c r="X40" s="24"/>
      <c r="Y40" s="24"/>
      <c r="Z40" s="24"/>
    </row>
    <row r="41" spans="1:26" ht="14">
      <c r="A41" s="3"/>
      <c r="B41" s="3"/>
      <c r="C41" s="3"/>
      <c r="D41" s="3"/>
      <c r="E41" s="3"/>
      <c r="F41" s="3"/>
      <c r="G41" s="3"/>
      <c r="H41" s="24"/>
      <c r="I41" s="24"/>
      <c r="J41" s="24"/>
      <c r="K41" s="24"/>
      <c r="L41" s="24"/>
      <c r="M41" s="24"/>
      <c r="N41" s="24"/>
      <c r="O41" s="24"/>
      <c r="P41" s="24"/>
      <c r="Q41" s="24"/>
      <c r="R41" s="24"/>
      <c r="S41" s="24"/>
      <c r="T41" s="24"/>
      <c r="U41" s="24"/>
      <c r="V41" s="24"/>
      <c r="W41" s="24"/>
      <c r="X41" s="24"/>
      <c r="Y41" s="24"/>
      <c r="Z41" s="24"/>
    </row>
    <row r="42" spans="1:26" ht="14">
      <c r="A42" s="3"/>
      <c r="B42" s="3"/>
      <c r="C42" s="3"/>
      <c r="D42" s="3"/>
      <c r="E42" s="3"/>
      <c r="F42" s="3"/>
      <c r="G42" s="3"/>
      <c r="H42" s="24"/>
      <c r="I42" s="24"/>
      <c r="J42" s="24"/>
      <c r="K42" s="24"/>
      <c r="L42" s="24"/>
      <c r="M42" s="24"/>
      <c r="N42" s="24"/>
      <c r="O42" s="24"/>
      <c r="P42" s="24"/>
      <c r="Q42" s="24"/>
      <c r="R42" s="24"/>
      <c r="S42" s="24"/>
      <c r="T42" s="24"/>
      <c r="U42" s="24"/>
      <c r="V42" s="24"/>
      <c r="W42" s="24"/>
      <c r="X42" s="24"/>
      <c r="Y42" s="24"/>
      <c r="Z42" s="24"/>
    </row>
    <row r="43" spans="1:26" ht="14">
      <c r="A43" s="3"/>
      <c r="B43" s="3"/>
      <c r="C43" s="3"/>
      <c r="D43" s="3"/>
      <c r="E43" s="3"/>
      <c r="F43" s="3"/>
      <c r="G43" s="3"/>
      <c r="H43" s="24"/>
      <c r="I43" s="24"/>
      <c r="J43" s="24"/>
      <c r="K43" s="24"/>
      <c r="L43" s="24"/>
      <c r="M43" s="24"/>
      <c r="N43" s="24"/>
      <c r="O43" s="24"/>
      <c r="P43" s="24"/>
      <c r="Q43" s="24"/>
      <c r="R43" s="24"/>
      <c r="S43" s="24"/>
      <c r="T43" s="24"/>
      <c r="U43" s="24"/>
      <c r="V43" s="24"/>
      <c r="W43" s="24"/>
      <c r="X43" s="24"/>
      <c r="Y43" s="24"/>
      <c r="Z43" s="24"/>
    </row>
    <row r="44" spans="1:26" ht="14">
      <c r="A44" s="3"/>
      <c r="B44" s="3"/>
      <c r="C44" s="3"/>
      <c r="D44" s="3"/>
      <c r="E44" s="3"/>
      <c r="F44" s="3"/>
      <c r="G44" s="3"/>
      <c r="H44" s="24"/>
      <c r="I44" s="24"/>
      <c r="J44" s="24"/>
      <c r="K44" s="24"/>
      <c r="L44" s="24"/>
      <c r="M44" s="24"/>
      <c r="N44" s="24"/>
      <c r="O44" s="24"/>
      <c r="P44" s="24"/>
      <c r="Q44" s="24"/>
      <c r="R44" s="24"/>
      <c r="S44" s="24"/>
      <c r="T44" s="24"/>
      <c r="U44" s="24"/>
      <c r="V44" s="24"/>
      <c r="W44" s="24"/>
      <c r="X44" s="24"/>
      <c r="Y44" s="24"/>
      <c r="Z44" s="24"/>
    </row>
    <row r="45" spans="1:26" ht="14">
      <c r="A45" s="3"/>
      <c r="B45" s="3"/>
      <c r="C45" s="3"/>
      <c r="D45" s="3"/>
      <c r="E45" s="3"/>
      <c r="F45" s="3"/>
      <c r="G45" s="3"/>
      <c r="H45" s="24"/>
      <c r="I45" s="24"/>
      <c r="J45" s="24"/>
      <c r="K45" s="24"/>
      <c r="L45" s="24"/>
      <c r="M45" s="24"/>
      <c r="N45" s="24"/>
      <c r="O45" s="24"/>
      <c r="P45" s="24"/>
      <c r="Q45" s="24"/>
      <c r="R45" s="24"/>
      <c r="S45" s="24"/>
      <c r="T45" s="24"/>
      <c r="U45" s="24"/>
      <c r="V45" s="24"/>
      <c r="W45" s="24"/>
      <c r="X45" s="24"/>
      <c r="Y45" s="24"/>
      <c r="Z45" s="24"/>
    </row>
    <row r="46" spans="1:26" ht="14">
      <c r="A46" s="3"/>
      <c r="B46" s="3"/>
      <c r="C46" s="3"/>
      <c r="D46" s="3"/>
      <c r="E46" s="3"/>
      <c r="F46" s="3"/>
      <c r="G46" s="3"/>
      <c r="H46" s="24"/>
      <c r="I46" s="24"/>
      <c r="J46" s="24"/>
      <c r="K46" s="24"/>
      <c r="L46" s="24"/>
      <c r="M46" s="24"/>
      <c r="N46" s="24"/>
      <c r="O46" s="24"/>
      <c r="P46" s="24"/>
      <c r="Q46" s="24"/>
      <c r="R46" s="24"/>
      <c r="S46" s="24"/>
      <c r="T46" s="24"/>
      <c r="U46" s="24"/>
      <c r="V46" s="24"/>
      <c r="W46" s="24"/>
      <c r="X46" s="24"/>
      <c r="Y46" s="24"/>
      <c r="Z46" s="24"/>
    </row>
    <row r="47" spans="1:26" ht="14">
      <c r="A47" s="3"/>
      <c r="B47" s="3"/>
      <c r="C47" s="3"/>
      <c r="D47" s="3"/>
      <c r="E47" s="3"/>
      <c r="F47" s="3"/>
      <c r="G47" s="3"/>
      <c r="H47" s="24"/>
      <c r="I47" s="24"/>
      <c r="J47" s="24"/>
      <c r="K47" s="24"/>
      <c r="L47" s="24"/>
      <c r="M47" s="24"/>
      <c r="N47" s="24"/>
      <c r="O47" s="24"/>
      <c r="P47" s="24"/>
      <c r="Q47" s="24"/>
      <c r="R47" s="24"/>
      <c r="S47" s="24"/>
      <c r="T47" s="24"/>
      <c r="U47" s="24"/>
      <c r="V47" s="24"/>
      <c r="W47" s="24"/>
      <c r="X47" s="24"/>
      <c r="Y47" s="24"/>
      <c r="Z47" s="24"/>
    </row>
    <row r="48" spans="1:26" ht="14">
      <c r="A48" s="3"/>
      <c r="B48" s="3"/>
      <c r="C48" s="3"/>
      <c r="D48" s="3"/>
      <c r="E48" s="3"/>
      <c r="F48" s="3"/>
      <c r="G48" s="3"/>
      <c r="H48" s="24"/>
      <c r="I48" s="24"/>
      <c r="J48" s="24"/>
      <c r="K48" s="24"/>
      <c r="L48" s="24"/>
      <c r="M48" s="24"/>
      <c r="N48" s="24"/>
      <c r="O48" s="24"/>
      <c r="P48" s="24"/>
      <c r="Q48" s="24"/>
      <c r="R48" s="24"/>
      <c r="S48" s="24"/>
      <c r="T48" s="24"/>
      <c r="U48" s="24"/>
      <c r="V48" s="24"/>
      <c r="W48" s="24"/>
      <c r="X48" s="24"/>
      <c r="Y48" s="24"/>
      <c r="Z48" s="24"/>
    </row>
    <row r="49" spans="1:26" ht="14">
      <c r="A49" s="3"/>
      <c r="B49" s="3"/>
      <c r="C49" s="3"/>
      <c r="D49" s="3"/>
      <c r="E49" s="3"/>
      <c r="F49" s="3"/>
      <c r="G49" s="3"/>
      <c r="H49" s="24"/>
      <c r="I49" s="24"/>
      <c r="J49" s="24"/>
      <c r="K49" s="24"/>
      <c r="L49" s="24"/>
      <c r="M49" s="24"/>
      <c r="N49" s="24"/>
      <c r="O49" s="24"/>
      <c r="P49" s="24"/>
      <c r="Q49" s="24"/>
      <c r="R49" s="24"/>
      <c r="S49" s="24"/>
      <c r="T49" s="24"/>
      <c r="U49" s="24"/>
      <c r="V49" s="24"/>
      <c r="W49" s="24"/>
      <c r="X49" s="24"/>
      <c r="Y49" s="24"/>
      <c r="Z49" s="24"/>
    </row>
    <row r="50" spans="1:26" ht="14">
      <c r="A50" s="3"/>
      <c r="B50" s="3"/>
      <c r="C50" s="3"/>
      <c r="D50" s="3"/>
      <c r="E50" s="3"/>
      <c r="F50" s="3"/>
      <c r="G50" s="3"/>
      <c r="H50" s="24"/>
      <c r="I50" s="24"/>
      <c r="J50" s="24"/>
      <c r="K50" s="24"/>
      <c r="L50" s="24"/>
      <c r="M50" s="24"/>
      <c r="N50" s="24"/>
      <c r="O50" s="24"/>
      <c r="P50" s="24"/>
      <c r="Q50" s="24"/>
      <c r="R50" s="24"/>
      <c r="S50" s="24"/>
      <c r="T50" s="24"/>
      <c r="U50" s="24"/>
      <c r="V50" s="24"/>
      <c r="W50" s="24"/>
      <c r="X50" s="24"/>
      <c r="Y50" s="24"/>
      <c r="Z50" s="24"/>
    </row>
    <row r="51" spans="1:26" ht="14">
      <c r="A51" s="3"/>
      <c r="B51" s="3"/>
      <c r="C51" s="3"/>
      <c r="D51" s="3"/>
      <c r="E51" s="3"/>
      <c r="F51" s="3"/>
      <c r="G51" s="3"/>
      <c r="H51" s="24"/>
      <c r="I51" s="24"/>
      <c r="J51" s="24"/>
      <c r="K51" s="24"/>
      <c r="L51" s="24"/>
      <c r="M51" s="24"/>
      <c r="N51" s="24"/>
      <c r="O51" s="24"/>
      <c r="P51" s="24"/>
      <c r="Q51" s="24"/>
      <c r="R51" s="24"/>
      <c r="S51" s="24"/>
      <c r="T51" s="24"/>
      <c r="U51" s="24"/>
      <c r="V51" s="24"/>
      <c r="W51" s="24"/>
      <c r="X51" s="24"/>
      <c r="Y51" s="24"/>
      <c r="Z51" s="24"/>
    </row>
    <row r="52" spans="1:26" ht="14">
      <c r="A52" s="3"/>
      <c r="B52" s="3"/>
      <c r="C52" s="3"/>
      <c r="D52" s="3"/>
      <c r="E52" s="3"/>
      <c r="F52" s="3"/>
      <c r="G52" s="3"/>
      <c r="H52" s="24"/>
      <c r="I52" s="24"/>
      <c r="J52" s="24"/>
      <c r="K52" s="24"/>
      <c r="L52" s="24"/>
      <c r="M52" s="24"/>
      <c r="N52" s="24"/>
      <c r="O52" s="24"/>
      <c r="P52" s="24"/>
      <c r="Q52" s="24"/>
      <c r="R52" s="24"/>
      <c r="S52" s="24"/>
      <c r="T52" s="24"/>
      <c r="U52" s="24"/>
      <c r="V52" s="24"/>
      <c r="W52" s="24"/>
      <c r="X52" s="24"/>
      <c r="Y52" s="24"/>
      <c r="Z52" s="24"/>
    </row>
    <row r="53" spans="1:26" ht="14">
      <c r="A53" s="3"/>
      <c r="B53" s="3"/>
      <c r="C53" s="3"/>
      <c r="D53" s="3"/>
      <c r="E53" s="3"/>
      <c r="F53" s="3"/>
      <c r="G53" s="3"/>
      <c r="H53" s="24"/>
      <c r="I53" s="24"/>
      <c r="J53" s="24"/>
      <c r="K53" s="24"/>
      <c r="L53" s="24"/>
      <c r="M53" s="24"/>
      <c r="N53" s="24"/>
      <c r="O53" s="24"/>
      <c r="P53" s="24"/>
      <c r="Q53" s="24"/>
      <c r="R53" s="24"/>
      <c r="S53" s="24"/>
      <c r="T53" s="24"/>
      <c r="U53" s="24"/>
      <c r="V53" s="24"/>
      <c r="W53" s="24"/>
      <c r="X53" s="24"/>
      <c r="Y53" s="24"/>
      <c r="Z53" s="24"/>
    </row>
    <row r="54" spans="1:26" ht="14">
      <c r="A54" s="3"/>
      <c r="B54" s="3"/>
      <c r="C54" s="3"/>
      <c r="D54" s="3"/>
      <c r="E54" s="3"/>
      <c r="F54" s="3"/>
      <c r="G54" s="3"/>
      <c r="H54" s="24"/>
      <c r="I54" s="24"/>
      <c r="J54" s="24"/>
      <c r="K54" s="24"/>
      <c r="L54" s="24"/>
      <c r="M54" s="24"/>
      <c r="N54" s="24"/>
      <c r="O54" s="24"/>
      <c r="P54" s="24"/>
      <c r="Q54" s="24"/>
      <c r="R54" s="24"/>
      <c r="S54" s="24"/>
      <c r="T54" s="24"/>
      <c r="U54" s="24"/>
      <c r="V54" s="24"/>
      <c r="W54" s="24"/>
      <c r="X54" s="24"/>
      <c r="Y54" s="24"/>
      <c r="Z54" s="24"/>
    </row>
    <row r="55" spans="1:26" ht="14">
      <c r="A55" s="3"/>
      <c r="B55" s="3"/>
      <c r="C55" s="3"/>
      <c r="D55" s="3"/>
      <c r="E55" s="3"/>
      <c r="F55" s="3"/>
      <c r="G55" s="3"/>
      <c r="H55" s="24"/>
      <c r="I55" s="24"/>
      <c r="J55" s="24"/>
      <c r="K55" s="24"/>
      <c r="L55" s="24"/>
      <c r="M55" s="24"/>
      <c r="N55" s="24"/>
      <c r="O55" s="24"/>
      <c r="P55" s="24"/>
      <c r="Q55" s="24"/>
      <c r="R55" s="24"/>
      <c r="S55" s="24"/>
      <c r="T55" s="24"/>
      <c r="U55" s="24"/>
      <c r="V55" s="24"/>
      <c r="W55" s="24"/>
      <c r="X55" s="24"/>
      <c r="Y55" s="24"/>
      <c r="Z55" s="24"/>
    </row>
    <row r="56" spans="1:26" ht="14">
      <c r="A56" s="3"/>
      <c r="B56" s="3"/>
      <c r="C56" s="3"/>
      <c r="D56" s="3"/>
      <c r="E56" s="3"/>
      <c r="F56" s="3"/>
      <c r="G56" s="3"/>
      <c r="H56" s="24"/>
      <c r="I56" s="24"/>
      <c r="J56" s="24"/>
      <c r="K56" s="24"/>
      <c r="L56" s="24"/>
      <c r="M56" s="24"/>
      <c r="N56" s="24"/>
      <c r="O56" s="24"/>
      <c r="P56" s="24"/>
      <c r="Q56" s="24"/>
      <c r="R56" s="24"/>
      <c r="S56" s="24"/>
      <c r="T56" s="24"/>
      <c r="U56" s="24"/>
      <c r="V56" s="24"/>
      <c r="W56" s="24"/>
      <c r="X56" s="24"/>
      <c r="Y56" s="24"/>
      <c r="Z56" s="24"/>
    </row>
    <row r="57" spans="1:26" ht="14">
      <c r="A57" s="3"/>
      <c r="B57" s="3"/>
      <c r="C57" s="3"/>
      <c r="D57" s="3"/>
      <c r="E57" s="3"/>
      <c r="F57" s="3"/>
      <c r="G57" s="3"/>
      <c r="H57" s="24"/>
      <c r="I57" s="24"/>
      <c r="J57" s="24"/>
      <c r="K57" s="24"/>
      <c r="L57" s="24"/>
      <c r="M57" s="24"/>
      <c r="N57" s="24"/>
      <c r="O57" s="24"/>
      <c r="P57" s="24"/>
      <c r="Q57" s="24"/>
      <c r="R57" s="24"/>
      <c r="S57" s="24"/>
      <c r="T57" s="24"/>
      <c r="U57" s="24"/>
      <c r="V57" s="24"/>
      <c r="W57" s="24"/>
      <c r="X57" s="24"/>
      <c r="Y57" s="24"/>
      <c r="Z57" s="24"/>
    </row>
    <row r="58" spans="1:26" ht="14">
      <c r="A58" s="3"/>
      <c r="B58" s="3"/>
      <c r="C58" s="3"/>
      <c r="D58" s="3"/>
      <c r="E58" s="3"/>
      <c r="F58" s="3"/>
      <c r="G58" s="3"/>
      <c r="H58" s="24"/>
      <c r="I58" s="24"/>
      <c r="J58" s="24"/>
      <c r="K58" s="24"/>
      <c r="L58" s="24"/>
      <c r="M58" s="24"/>
      <c r="N58" s="24"/>
      <c r="O58" s="24"/>
      <c r="P58" s="24"/>
      <c r="Q58" s="24"/>
      <c r="R58" s="24"/>
      <c r="S58" s="24"/>
      <c r="T58" s="24"/>
      <c r="U58" s="24"/>
      <c r="V58" s="24"/>
      <c r="W58" s="24"/>
      <c r="X58" s="24"/>
      <c r="Y58" s="24"/>
      <c r="Z58" s="24"/>
    </row>
    <row r="59" spans="1:26" ht="14">
      <c r="A59" s="3"/>
      <c r="B59" s="3"/>
      <c r="C59" s="3"/>
      <c r="D59" s="3"/>
      <c r="E59" s="3"/>
      <c r="F59" s="3"/>
      <c r="G59" s="3"/>
      <c r="H59" s="24"/>
      <c r="I59" s="24"/>
      <c r="J59" s="24"/>
      <c r="K59" s="24"/>
      <c r="L59" s="24"/>
      <c r="M59" s="24"/>
      <c r="N59" s="24"/>
      <c r="O59" s="24"/>
      <c r="P59" s="24"/>
      <c r="Q59" s="24"/>
      <c r="R59" s="24"/>
      <c r="S59" s="24"/>
      <c r="T59" s="24"/>
      <c r="U59" s="24"/>
      <c r="V59" s="24"/>
      <c r="W59" s="24"/>
      <c r="X59" s="24"/>
      <c r="Y59" s="24"/>
      <c r="Z59" s="24"/>
    </row>
    <row r="60" spans="1:26" ht="14">
      <c r="A60" s="3"/>
      <c r="B60" s="3"/>
      <c r="C60" s="3"/>
      <c r="D60" s="3"/>
      <c r="E60" s="3"/>
      <c r="F60" s="3"/>
      <c r="G60" s="3"/>
      <c r="H60" s="24"/>
      <c r="I60" s="24"/>
      <c r="J60" s="24"/>
      <c r="K60" s="24"/>
      <c r="L60" s="24"/>
      <c r="M60" s="24"/>
      <c r="N60" s="24"/>
      <c r="O60" s="24"/>
      <c r="P60" s="24"/>
      <c r="Q60" s="24"/>
      <c r="R60" s="24"/>
      <c r="S60" s="24"/>
      <c r="T60" s="24"/>
      <c r="U60" s="24"/>
      <c r="V60" s="24"/>
      <c r="W60" s="24"/>
      <c r="X60" s="24"/>
      <c r="Y60" s="24"/>
      <c r="Z60" s="24"/>
    </row>
    <row r="61" spans="1:26" ht="14">
      <c r="A61" s="3"/>
      <c r="B61" s="3"/>
      <c r="C61" s="3"/>
      <c r="D61" s="3"/>
      <c r="E61" s="3"/>
      <c r="F61" s="3"/>
      <c r="G61" s="3"/>
      <c r="H61" s="24"/>
      <c r="I61" s="24"/>
      <c r="J61" s="24"/>
      <c r="K61" s="24"/>
      <c r="L61" s="24"/>
      <c r="M61" s="24"/>
      <c r="N61" s="24"/>
      <c r="O61" s="24"/>
      <c r="P61" s="24"/>
      <c r="Q61" s="24"/>
      <c r="R61" s="24"/>
      <c r="S61" s="24"/>
      <c r="T61" s="24"/>
      <c r="U61" s="24"/>
      <c r="V61" s="24"/>
      <c r="W61" s="24"/>
      <c r="X61" s="24"/>
      <c r="Y61" s="24"/>
      <c r="Z61" s="24"/>
    </row>
    <row r="62" spans="1:26" ht="14">
      <c r="A62" s="3"/>
      <c r="B62" s="3"/>
      <c r="C62" s="3"/>
      <c r="D62" s="3"/>
      <c r="E62" s="3"/>
      <c r="F62" s="3"/>
      <c r="G62" s="3"/>
      <c r="H62" s="24"/>
      <c r="I62" s="24"/>
      <c r="J62" s="24"/>
      <c r="K62" s="24"/>
      <c r="L62" s="24"/>
      <c r="M62" s="24"/>
      <c r="N62" s="24"/>
      <c r="O62" s="24"/>
      <c r="P62" s="24"/>
      <c r="Q62" s="24"/>
      <c r="R62" s="24"/>
      <c r="S62" s="24"/>
      <c r="T62" s="24"/>
      <c r="U62" s="24"/>
      <c r="V62" s="24"/>
      <c r="W62" s="24"/>
      <c r="X62" s="24"/>
      <c r="Y62" s="24"/>
      <c r="Z62" s="24"/>
    </row>
    <row r="63" spans="1:26" ht="14">
      <c r="A63" s="3"/>
      <c r="B63" s="3"/>
      <c r="C63" s="3"/>
      <c r="D63" s="3"/>
      <c r="E63" s="3"/>
      <c r="F63" s="3"/>
      <c r="G63" s="3"/>
      <c r="H63" s="24"/>
      <c r="I63" s="24"/>
      <c r="J63" s="24"/>
      <c r="K63" s="24"/>
      <c r="L63" s="24"/>
      <c r="M63" s="24"/>
      <c r="N63" s="24"/>
      <c r="O63" s="24"/>
      <c r="P63" s="24"/>
      <c r="Q63" s="24"/>
      <c r="R63" s="24"/>
      <c r="S63" s="24"/>
      <c r="T63" s="24"/>
      <c r="U63" s="24"/>
      <c r="V63" s="24"/>
      <c r="W63" s="24"/>
      <c r="X63" s="24"/>
      <c r="Y63" s="24"/>
      <c r="Z63" s="24"/>
    </row>
    <row r="64" spans="1:26" ht="14">
      <c r="A64" s="3"/>
      <c r="B64" s="3"/>
      <c r="C64" s="3"/>
      <c r="D64" s="3"/>
      <c r="E64" s="3"/>
      <c r="F64" s="3"/>
      <c r="G64" s="3"/>
      <c r="H64" s="24"/>
      <c r="I64" s="24"/>
      <c r="J64" s="24"/>
      <c r="K64" s="24"/>
      <c r="L64" s="24"/>
      <c r="M64" s="24"/>
      <c r="N64" s="24"/>
      <c r="O64" s="24"/>
      <c r="P64" s="24"/>
      <c r="Q64" s="24"/>
      <c r="R64" s="24"/>
      <c r="S64" s="24"/>
      <c r="T64" s="24"/>
      <c r="U64" s="24"/>
      <c r="V64" s="24"/>
      <c r="W64" s="24"/>
      <c r="X64" s="24"/>
      <c r="Y64" s="24"/>
      <c r="Z64" s="24"/>
    </row>
    <row r="65" spans="1:26" ht="14">
      <c r="A65" s="3"/>
      <c r="B65" s="3"/>
      <c r="C65" s="3"/>
      <c r="D65" s="3"/>
      <c r="E65" s="3"/>
      <c r="F65" s="3"/>
      <c r="G65" s="3"/>
      <c r="H65" s="24"/>
      <c r="I65" s="24"/>
      <c r="J65" s="24"/>
      <c r="K65" s="24"/>
      <c r="L65" s="24"/>
      <c r="M65" s="24"/>
      <c r="N65" s="24"/>
      <c r="O65" s="24"/>
      <c r="P65" s="24"/>
      <c r="Q65" s="24"/>
      <c r="R65" s="24"/>
      <c r="S65" s="24"/>
      <c r="T65" s="24"/>
      <c r="U65" s="24"/>
      <c r="V65" s="24"/>
      <c r="W65" s="24"/>
      <c r="X65" s="24"/>
      <c r="Y65" s="24"/>
      <c r="Z65" s="24"/>
    </row>
    <row r="66" spans="1:26" ht="14">
      <c r="A66" s="3"/>
      <c r="B66" s="3"/>
      <c r="C66" s="3"/>
      <c r="D66" s="3"/>
      <c r="E66" s="3"/>
      <c r="F66" s="3"/>
      <c r="G66" s="3"/>
      <c r="H66" s="24"/>
      <c r="I66" s="24"/>
      <c r="J66" s="24"/>
      <c r="K66" s="24"/>
      <c r="L66" s="24"/>
      <c r="M66" s="24"/>
      <c r="N66" s="24"/>
      <c r="O66" s="24"/>
      <c r="P66" s="24"/>
      <c r="Q66" s="24"/>
      <c r="R66" s="24"/>
      <c r="S66" s="24"/>
      <c r="T66" s="24"/>
      <c r="U66" s="24"/>
      <c r="V66" s="24"/>
      <c r="W66" s="24"/>
      <c r="X66" s="24"/>
      <c r="Y66" s="24"/>
      <c r="Z66" s="24"/>
    </row>
    <row r="67" spans="1:26" ht="14">
      <c r="A67" s="3"/>
      <c r="B67" s="3"/>
      <c r="C67" s="3"/>
      <c r="D67" s="3"/>
      <c r="E67" s="3"/>
      <c r="F67" s="3"/>
      <c r="G67" s="3"/>
      <c r="H67" s="24"/>
      <c r="I67" s="24"/>
      <c r="J67" s="24"/>
      <c r="K67" s="24"/>
      <c r="L67" s="24"/>
      <c r="M67" s="24"/>
      <c r="N67" s="24"/>
      <c r="O67" s="24"/>
      <c r="P67" s="24"/>
      <c r="Q67" s="24"/>
      <c r="R67" s="24"/>
      <c r="S67" s="24"/>
      <c r="T67" s="24"/>
      <c r="U67" s="24"/>
      <c r="V67" s="24"/>
      <c r="W67" s="24"/>
      <c r="X67" s="24"/>
      <c r="Y67" s="24"/>
      <c r="Z67" s="24"/>
    </row>
    <row r="68" spans="1:26" ht="14">
      <c r="A68" s="3"/>
      <c r="B68" s="3"/>
      <c r="C68" s="3"/>
      <c r="D68" s="3"/>
      <c r="E68" s="3"/>
      <c r="F68" s="3"/>
      <c r="G68" s="3"/>
      <c r="H68" s="24"/>
      <c r="I68" s="24"/>
      <c r="J68" s="24"/>
      <c r="K68" s="24"/>
      <c r="L68" s="24"/>
      <c r="M68" s="24"/>
      <c r="N68" s="24"/>
      <c r="O68" s="24"/>
      <c r="P68" s="24"/>
      <c r="Q68" s="24"/>
      <c r="R68" s="24"/>
      <c r="S68" s="24"/>
      <c r="T68" s="24"/>
      <c r="U68" s="24"/>
      <c r="V68" s="24"/>
      <c r="W68" s="24"/>
      <c r="X68" s="24"/>
      <c r="Y68" s="24"/>
      <c r="Z68" s="24"/>
    </row>
    <row r="69" spans="1:26" ht="14">
      <c r="A69" s="3"/>
      <c r="B69" s="3"/>
      <c r="C69" s="3"/>
      <c r="D69" s="3"/>
      <c r="E69" s="3"/>
      <c r="F69" s="3"/>
      <c r="G69" s="3"/>
      <c r="H69" s="24"/>
      <c r="I69" s="24"/>
      <c r="J69" s="24"/>
      <c r="K69" s="24"/>
      <c r="L69" s="24"/>
      <c r="M69" s="24"/>
      <c r="N69" s="24"/>
      <c r="O69" s="24"/>
      <c r="P69" s="24"/>
      <c r="Q69" s="24"/>
      <c r="R69" s="24"/>
      <c r="S69" s="24"/>
      <c r="T69" s="24"/>
      <c r="U69" s="24"/>
      <c r="V69" s="24"/>
      <c r="W69" s="24"/>
      <c r="X69" s="24"/>
      <c r="Y69" s="24"/>
      <c r="Z69" s="24"/>
    </row>
    <row r="70" spans="1:26" ht="14">
      <c r="A70" s="3"/>
      <c r="B70" s="3"/>
      <c r="C70" s="3"/>
      <c r="D70" s="3"/>
      <c r="E70" s="3"/>
      <c r="F70" s="3"/>
      <c r="G70" s="3"/>
      <c r="H70" s="24"/>
      <c r="I70" s="24"/>
      <c r="J70" s="24"/>
      <c r="K70" s="24"/>
      <c r="L70" s="24"/>
      <c r="M70" s="24"/>
      <c r="N70" s="24"/>
      <c r="O70" s="24"/>
      <c r="P70" s="24"/>
      <c r="Q70" s="24"/>
      <c r="R70" s="24"/>
      <c r="S70" s="24"/>
      <c r="T70" s="24"/>
      <c r="U70" s="24"/>
      <c r="V70" s="24"/>
      <c r="W70" s="24"/>
      <c r="X70" s="24"/>
      <c r="Y70" s="24"/>
      <c r="Z70" s="24"/>
    </row>
    <row r="71" spans="1:26" ht="14">
      <c r="A71" s="3"/>
      <c r="B71" s="3"/>
      <c r="C71" s="3"/>
      <c r="D71" s="3"/>
      <c r="E71" s="3"/>
      <c r="F71" s="3"/>
      <c r="G71" s="3"/>
      <c r="H71" s="24"/>
      <c r="I71" s="24"/>
      <c r="J71" s="24"/>
      <c r="K71" s="24"/>
      <c r="L71" s="24"/>
      <c r="M71" s="24"/>
      <c r="N71" s="24"/>
      <c r="O71" s="24"/>
      <c r="P71" s="24"/>
      <c r="Q71" s="24"/>
      <c r="R71" s="24"/>
      <c r="S71" s="24"/>
      <c r="T71" s="24"/>
      <c r="U71" s="24"/>
      <c r="V71" s="24"/>
      <c r="W71" s="24"/>
      <c r="X71" s="24"/>
      <c r="Y71" s="24"/>
      <c r="Z71" s="24"/>
    </row>
    <row r="72" spans="1:26" ht="14">
      <c r="A72" s="3"/>
      <c r="B72" s="3"/>
      <c r="C72" s="3"/>
      <c r="D72" s="3"/>
      <c r="E72" s="3"/>
      <c r="F72" s="3"/>
      <c r="G72" s="3"/>
      <c r="H72" s="24"/>
      <c r="I72" s="24"/>
      <c r="J72" s="24"/>
      <c r="K72" s="24"/>
      <c r="L72" s="24"/>
      <c r="M72" s="24"/>
      <c r="N72" s="24"/>
      <c r="O72" s="24"/>
      <c r="P72" s="24"/>
      <c r="Q72" s="24"/>
      <c r="R72" s="24"/>
      <c r="S72" s="24"/>
      <c r="T72" s="24"/>
      <c r="U72" s="24"/>
      <c r="V72" s="24"/>
      <c r="W72" s="24"/>
      <c r="X72" s="24"/>
      <c r="Y72" s="24"/>
      <c r="Z72" s="24"/>
    </row>
    <row r="73" spans="1:26" ht="14">
      <c r="A73" s="3"/>
      <c r="B73" s="3"/>
      <c r="C73" s="3"/>
      <c r="D73" s="3"/>
      <c r="E73" s="3"/>
      <c r="F73" s="3"/>
      <c r="G73" s="3"/>
      <c r="H73" s="24"/>
      <c r="I73" s="24"/>
      <c r="J73" s="24"/>
      <c r="K73" s="24"/>
      <c r="L73" s="24"/>
      <c r="M73" s="24"/>
      <c r="N73" s="24"/>
      <c r="O73" s="24"/>
      <c r="P73" s="24"/>
      <c r="Q73" s="24"/>
      <c r="R73" s="24"/>
      <c r="S73" s="24"/>
      <c r="T73" s="24"/>
      <c r="U73" s="24"/>
      <c r="V73" s="24"/>
      <c r="W73" s="24"/>
      <c r="X73" s="24"/>
      <c r="Y73" s="24"/>
      <c r="Z73" s="24"/>
    </row>
    <row r="74" spans="1:26" ht="14">
      <c r="A74" s="3"/>
      <c r="B74" s="3"/>
      <c r="C74" s="3"/>
      <c r="D74" s="3"/>
      <c r="E74" s="3"/>
      <c r="F74" s="3"/>
      <c r="G74" s="3"/>
      <c r="H74" s="24"/>
      <c r="I74" s="24"/>
      <c r="J74" s="24"/>
      <c r="K74" s="24"/>
      <c r="L74" s="24"/>
      <c r="M74" s="24"/>
      <c r="N74" s="24"/>
      <c r="O74" s="24"/>
      <c r="P74" s="24"/>
      <c r="Q74" s="24"/>
      <c r="R74" s="24"/>
      <c r="S74" s="24"/>
      <c r="T74" s="24"/>
      <c r="U74" s="24"/>
      <c r="V74" s="24"/>
      <c r="W74" s="24"/>
      <c r="X74" s="24"/>
      <c r="Y74" s="24"/>
      <c r="Z74" s="24"/>
    </row>
    <row r="75" spans="1:26" ht="14">
      <c r="A75" s="3"/>
      <c r="B75" s="3"/>
      <c r="C75" s="3"/>
      <c r="D75" s="3"/>
      <c r="E75" s="3"/>
      <c r="F75" s="3"/>
      <c r="G75" s="3"/>
      <c r="H75" s="24"/>
      <c r="I75" s="24"/>
      <c r="J75" s="24"/>
      <c r="K75" s="24"/>
      <c r="L75" s="24"/>
      <c r="M75" s="24"/>
      <c r="N75" s="24"/>
      <c r="O75" s="24"/>
      <c r="P75" s="24"/>
      <c r="Q75" s="24"/>
      <c r="R75" s="24"/>
      <c r="S75" s="24"/>
      <c r="T75" s="24"/>
      <c r="U75" s="24"/>
      <c r="V75" s="24"/>
      <c r="W75" s="24"/>
      <c r="X75" s="24"/>
      <c r="Y75" s="24"/>
      <c r="Z75" s="24"/>
    </row>
    <row r="76" spans="1:26" ht="14">
      <c r="A76" s="3"/>
      <c r="B76" s="3"/>
      <c r="C76" s="3"/>
      <c r="D76" s="3"/>
      <c r="E76" s="3"/>
      <c r="F76" s="3"/>
      <c r="G76" s="3"/>
      <c r="H76" s="24"/>
      <c r="I76" s="24"/>
      <c r="J76" s="24"/>
      <c r="K76" s="24"/>
      <c r="L76" s="24"/>
      <c r="M76" s="24"/>
      <c r="N76" s="24"/>
      <c r="O76" s="24"/>
      <c r="P76" s="24"/>
      <c r="Q76" s="24"/>
      <c r="R76" s="24"/>
      <c r="S76" s="24"/>
      <c r="T76" s="24"/>
      <c r="U76" s="24"/>
      <c r="V76" s="24"/>
      <c r="W76" s="24"/>
      <c r="X76" s="24"/>
      <c r="Y76" s="24"/>
      <c r="Z76" s="24"/>
    </row>
    <row r="77" spans="1:26" ht="14">
      <c r="A77" s="3"/>
      <c r="B77" s="3"/>
      <c r="C77" s="3"/>
      <c r="D77" s="3"/>
      <c r="E77" s="3"/>
      <c r="F77" s="3"/>
      <c r="G77" s="3"/>
      <c r="H77" s="24"/>
      <c r="I77" s="24"/>
      <c r="J77" s="24"/>
      <c r="K77" s="24"/>
      <c r="L77" s="24"/>
      <c r="M77" s="24"/>
      <c r="N77" s="24"/>
      <c r="O77" s="24"/>
      <c r="P77" s="24"/>
      <c r="Q77" s="24"/>
      <c r="R77" s="24"/>
      <c r="S77" s="24"/>
      <c r="T77" s="24"/>
      <c r="U77" s="24"/>
      <c r="V77" s="24"/>
      <c r="W77" s="24"/>
      <c r="X77" s="24"/>
      <c r="Y77" s="24"/>
      <c r="Z77" s="24"/>
    </row>
    <row r="78" spans="1:26" ht="14">
      <c r="A78" s="3"/>
      <c r="B78" s="3"/>
      <c r="C78" s="3"/>
      <c r="D78" s="3"/>
      <c r="E78" s="3"/>
      <c r="F78" s="3"/>
      <c r="G78" s="3"/>
      <c r="H78" s="24"/>
      <c r="I78" s="24"/>
      <c r="J78" s="24"/>
      <c r="K78" s="24"/>
      <c r="L78" s="24"/>
      <c r="M78" s="24"/>
      <c r="N78" s="24"/>
      <c r="O78" s="24"/>
      <c r="P78" s="24"/>
      <c r="Q78" s="24"/>
      <c r="R78" s="24"/>
      <c r="S78" s="24"/>
      <c r="T78" s="24"/>
      <c r="U78" s="24"/>
      <c r="V78" s="24"/>
      <c r="W78" s="24"/>
      <c r="X78" s="24"/>
      <c r="Y78" s="24"/>
      <c r="Z78" s="24"/>
    </row>
    <row r="79" spans="1:26" ht="14">
      <c r="A79" s="3"/>
      <c r="B79" s="3"/>
      <c r="C79" s="3"/>
      <c r="D79" s="3"/>
      <c r="E79" s="3"/>
      <c r="F79" s="3"/>
      <c r="G79" s="3"/>
      <c r="H79" s="24"/>
      <c r="I79" s="24"/>
      <c r="J79" s="24"/>
      <c r="K79" s="24"/>
      <c r="L79" s="24"/>
      <c r="M79" s="24"/>
      <c r="N79" s="24"/>
      <c r="O79" s="24"/>
      <c r="P79" s="24"/>
      <c r="Q79" s="24"/>
      <c r="R79" s="24"/>
      <c r="S79" s="24"/>
      <c r="T79" s="24"/>
      <c r="U79" s="24"/>
      <c r="V79" s="24"/>
      <c r="W79" s="24"/>
      <c r="X79" s="24"/>
      <c r="Y79" s="24"/>
      <c r="Z79" s="24"/>
    </row>
    <row r="80" spans="1:26" ht="14">
      <c r="A80" s="3"/>
      <c r="B80" s="3"/>
      <c r="C80" s="3"/>
      <c r="D80" s="3"/>
      <c r="E80" s="3"/>
      <c r="F80" s="3"/>
      <c r="G80" s="3"/>
      <c r="H80" s="24"/>
      <c r="I80" s="24"/>
      <c r="J80" s="24"/>
      <c r="K80" s="24"/>
      <c r="L80" s="24"/>
      <c r="M80" s="24"/>
      <c r="N80" s="24"/>
      <c r="O80" s="24"/>
      <c r="P80" s="24"/>
      <c r="Q80" s="24"/>
      <c r="R80" s="24"/>
      <c r="S80" s="24"/>
      <c r="T80" s="24"/>
      <c r="U80" s="24"/>
      <c r="V80" s="24"/>
      <c r="W80" s="24"/>
      <c r="X80" s="24"/>
      <c r="Y80" s="24"/>
      <c r="Z80" s="24"/>
    </row>
    <row r="81" spans="1:26" ht="14">
      <c r="A81" s="3"/>
      <c r="B81" s="3"/>
      <c r="C81" s="3"/>
      <c r="D81" s="3"/>
      <c r="E81" s="3"/>
      <c r="F81" s="3"/>
      <c r="G81" s="3"/>
      <c r="H81" s="24"/>
      <c r="I81" s="24"/>
      <c r="J81" s="24"/>
      <c r="K81" s="24"/>
      <c r="L81" s="24"/>
      <c r="M81" s="24"/>
      <c r="N81" s="24"/>
      <c r="O81" s="24"/>
      <c r="P81" s="24"/>
      <c r="Q81" s="24"/>
      <c r="R81" s="24"/>
      <c r="S81" s="24"/>
      <c r="T81" s="24"/>
      <c r="U81" s="24"/>
      <c r="V81" s="24"/>
      <c r="W81" s="24"/>
      <c r="X81" s="24"/>
      <c r="Y81" s="24"/>
      <c r="Z81" s="24"/>
    </row>
    <row r="82" spans="1:26" ht="14">
      <c r="A82" s="3"/>
      <c r="B82" s="3"/>
      <c r="C82" s="3"/>
      <c r="D82" s="3"/>
      <c r="E82" s="3"/>
      <c r="F82" s="3"/>
      <c r="G82" s="3"/>
      <c r="H82" s="24"/>
      <c r="I82" s="24"/>
      <c r="J82" s="24"/>
      <c r="K82" s="24"/>
      <c r="L82" s="24"/>
      <c r="M82" s="24"/>
      <c r="N82" s="24"/>
      <c r="O82" s="24"/>
      <c r="P82" s="24"/>
      <c r="Q82" s="24"/>
      <c r="R82" s="24"/>
      <c r="S82" s="24"/>
      <c r="T82" s="24"/>
      <c r="U82" s="24"/>
      <c r="V82" s="24"/>
      <c r="W82" s="24"/>
      <c r="X82" s="24"/>
      <c r="Y82" s="24"/>
      <c r="Z82" s="24"/>
    </row>
    <row r="83" spans="1:26" ht="14">
      <c r="A83" s="3"/>
      <c r="B83" s="3"/>
      <c r="C83" s="3"/>
      <c r="D83" s="3"/>
      <c r="E83" s="3"/>
      <c r="F83" s="3"/>
      <c r="G83" s="3"/>
      <c r="H83" s="24"/>
      <c r="I83" s="24"/>
      <c r="J83" s="24"/>
      <c r="K83" s="24"/>
      <c r="L83" s="24"/>
      <c r="M83" s="24"/>
      <c r="N83" s="24"/>
      <c r="O83" s="24"/>
      <c r="P83" s="24"/>
      <c r="Q83" s="24"/>
      <c r="R83" s="24"/>
      <c r="S83" s="24"/>
      <c r="T83" s="24"/>
      <c r="U83" s="24"/>
      <c r="V83" s="24"/>
      <c r="W83" s="24"/>
      <c r="X83" s="24"/>
      <c r="Y83" s="24"/>
      <c r="Z83" s="24"/>
    </row>
    <row r="84" spans="1:26" ht="14">
      <c r="A84" s="3"/>
      <c r="B84" s="3"/>
      <c r="C84" s="3"/>
      <c r="D84" s="3"/>
      <c r="E84" s="3"/>
      <c r="F84" s="3"/>
      <c r="G84" s="3"/>
      <c r="H84" s="24"/>
      <c r="I84" s="24"/>
      <c r="J84" s="24"/>
      <c r="K84" s="24"/>
      <c r="L84" s="24"/>
      <c r="M84" s="24"/>
      <c r="N84" s="24"/>
      <c r="O84" s="24"/>
      <c r="P84" s="24"/>
      <c r="Q84" s="24"/>
      <c r="R84" s="24"/>
      <c r="S84" s="24"/>
      <c r="T84" s="24"/>
      <c r="U84" s="24"/>
      <c r="V84" s="24"/>
      <c r="W84" s="24"/>
      <c r="X84" s="24"/>
      <c r="Y84" s="24"/>
      <c r="Z84" s="24"/>
    </row>
    <row r="85" spans="1:26" ht="14">
      <c r="A85" s="3"/>
      <c r="B85" s="3"/>
      <c r="C85" s="3"/>
      <c r="D85" s="3"/>
      <c r="E85" s="3"/>
      <c r="F85" s="3"/>
      <c r="G85" s="3"/>
      <c r="H85" s="24"/>
      <c r="I85" s="24"/>
      <c r="J85" s="24"/>
      <c r="K85" s="24"/>
      <c r="L85" s="24"/>
      <c r="M85" s="24"/>
      <c r="N85" s="24"/>
      <c r="O85" s="24"/>
      <c r="P85" s="24"/>
      <c r="Q85" s="24"/>
      <c r="R85" s="24"/>
      <c r="S85" s="24"/>
      <c r="T85" s="24"/>
      <c r="U85" s="24"/>
      <c r="V85" s="24"/>
      <c r="W85" s="24"/>
      <c r="X85" s="24"/>
      <c r="Y85" s="24"/>
      <c r="Z85" s="24"/>
    </row>
    <row r="86" spans="1:26" ht="14">
      <c r="A86" s="3"/>
      <c r="B86" s="3"/>
      <c r="C86" s="3"/>
      <c r="D86" s="3"/>
      <c r="E86" s="3"/>
      <c r="F86" s="3"/>
      <c r="G86" s="3"/>
      <c r="H86" s="24"/>
      <c r="I86" s="24"/>
      <c r="J86" s="24"/>
      <c r="K86" s="24"/>
      <c r="L86" s="24"/>
      <c r="M86" s="24"/>
      <c r="N86" s="24"/>
      <c r="O86" s="24"/>
      <c r="P86" s="24"/>
      <c r="Q86" s="24"/>
      <c r="R86" s="24"/>
      <c r="S86" s="24"/>
      <c r="T86" s="24"/>
      <c r="U86" s="24"/>
      <c r="V86" s="24"/>
      <c r="W86" s="24"/>
      <c r="X86" s="24"/>
      <c r="Y86" s="24"/>
      <c r="Z86" s="24"/>
    </row>
    <row r="87" spans="1:26" ht="14">
      <c r="A87" s="3"/>
      <c r="B87" s="3"/>
      <c r="C87" s="3"/>
      <c r="D87" s="3"/>
      <c r="E87" s="3"/>
      <c r="F87" s="3"/>
      <c r="G87" s="3"/>
      <c r="H87" s="24"/>
      <c r="I87" s="24"/>
      <c r="J87" s="24"/>
      <c r="K87" s="24"/>
      <c r="L87" s="24"/>
      <c r="M87" s="24"/>
      <c r="N87" s="24"/>
      <c r="O87" s="24"/>
      <c r="P87" s="24"/>
      <c r="Q87" s="24"/>
      <c r="R87" s="24"/>
      <c r="S87" s="24"/>
      <c r="T87" s="24"/>
      <c r="U87" s="24"/>
      <c r="V87" s="24"/>
      <c r="W87" s="24"/>
      <c r="X87" s="24"/>
      <c r="Y87" s="24"/>
      <c r="Z87" s="24"/>
    </row>
    <row r="88" spans="1:26" ht="14">
      <c r="A88" s="3"/>
      <c r="B88" s="3"/>
      <c r="C88" s="3"/>
      <c r="D88" s="3"/>
      <c r="E88" s="3"/>
      <c r="F88" s="3"/>
      <c r="G88" s="3"/>
      <c r="H88" s="24"/>
      <c r="I88" s="24"/>
      <c r="J88" s="24"/>
      <c r="K88" s="24"/>
      <c r="L88" s="24"/>
      <c r="M88" s="24"/>
      <c r="N88" s="24"/>
      <c r="O88" s="24"/>
      <c r="P88" s="24"/>
      <c r="Q88" s="24"/>
      <c r="R88" s="24"/>
      <c r="S88" s="24"/>
      <c r="T88" s="24"/>
      <c r="U88" s="24"/>
      <c r="V88" s="24"/>
      <c r="W88" s="24"/>
      <c r="X88" s="24"/>
      <c r="Y88" s="24"/>
      <c r="Z88" s="24"/>
    </row>
    <row r="89" spans="1:26" ht="14">
      <c r="A89" s="3"/>
      <c r="B89" s="3"/>
      <c r="C89" s="3"/>
      <c r="D89" s="3"/>
      <c r="E89" s="3"/>
      <c r="F89" s="3"/>
      <c r="G89" s="3"/>
      <c r="H89" s="24"/>
      <c r="I89" s="24"/>
      <c r="J89" s="24"/>
      <c r="K89" s="24"/>
      <c r="L89" s="24"/>
      <c r="M89" s="24"/>
      <c r="N89" s="24"/>
      <c r="O89" s="24"/>
      <c r="P89" s="24"/>
      <c r="Q89" s="24"/>
      <c r="R89" s="24"/>
      <c r="S89" s="24"/>
      <c r="T89" s="24"/>
      <c r="U89" s="24"/>
      <c r="V89" s="24"/>
      <c r="W89" s="24"/>
      <c r="X89" s="24"/>
      <c r="Y89" s="24"/>
      <c r="Z89" s="24"/>
    </row>
    <row r="90" spans="1:26" ht="14">
      <c r="A90" s="3"/>
      <c r="B90" s="3"/>
      <c r="C90" s="3"/>
      <c r="D90" s="3"/>
      <c r="E90" s="3"/>
      <c r="F90" s="3"/>
      <c r="G90" s="3"/>
      <c r="H90" s="24"/>
      <c r="I90" s="24"/>
      <c r="J90" s="24"/>
      <c r="K90" s="24"/>
      <c r="L90" s="24"/>
      <c r="M90" s="24"/>
      <c r="N90" s="24"/>
      <c r="O90" s="24"/>
      <c r="P90" s="24"/>
      <c r="Q90" s="24"/>
      <c r="R90" s="24"/>
      <c r="S90" s="24"/>
      <c r="T90" s="24"/>
      <c r="U90" s="24"/>
      <c r="V90" s="24"/>
      <c r="W90" s="24"/>
      <c r="X90" s="24"/>
      <c r="Y90" s="24"/>
      <c r="Z90" s="24"/>
    </row>
    <row r="91" spans="1:26" ht="14">
      <c r="A91" s="3"/>
      <c r="B91" s="3"/>
      <c r="C91" s="3"/>
      <c r="D91" s="3"/>
      <c r="E91" s="3"/>
      <c r="F91" s="3"/>
      <c r="G91" s="3"/>
      <c r="H91" s="24"/>
      <c r="I91" s="24"/>
      <c r="J91" s="24"/>
      <c r="K91" s="24"/>
      <c r="L91" s="24"/>
      <c r="M91" s="24"/>
      <c r="N91" s="24"/>
      <c r="O91" s="24"/>
      <c r="P91" s="24"/>
      <c r="Q91" s="24"/>
      <c r="R91" s="24"/>
      <c r="S91" s="24"/>
      <c r="T91" s="24"/>
      <c r="U91" s="24"/>
      <c r="V91" s="24"/>
      <c r="W91" s="24"/>
      <c r="X91" s="24"/>
      <c r="Y91" s="24"/>
      <c r="Z91" s="24"/>
    </row>
    <row r="92" spans="1:26" ht="14">
      <c r="A92" s="3"/>
      <c r="B92" s="3"/>
      <c r="C92" s="3"/>
      <c r="D92" s="3"/>
      <c r="E92" s="3"/>
      <c r="F92" s="3"/>
      <c r="G92" s="3"/>
      <c r="H92" s="24"/>
      <c r="I92" s="24"/>
      <c r="J92" s="24"/>
      <c r="K92" s="24"/>
      <c r="L92" s="24"/>
      <c r="M92" s="24"/>
      <c r="N92" s="24"/>
      <c r="O92" s="24"/>
      <c r="P92" s="24"/>
      <c r="Q92" s="24"/>
      <c r="R92" s="24"/>
      <c r="S92" s="24"/>
      <c r="T92" s="24"/>
      <c r="U92" s="24"/>
      <c r="V92" s="24"/>
      <c r="W92" s="24"/>
      <c r="X92" s="24"/>
      <c r="Y92" s="24"/>
      <c r="Z92" s="24"/>
    </row>
    <row r="93" spans="1:26" ht="14">
      <c r="A93" s="3"/>
      <c r="B93" s="3"/>
      <c r="C93" s="3"/>
      <c r="D93" s="3"/>
      <c r="E93" s="3"/>
      <c r="F93" s="3"/>
      <c r="G93" s="3"/>
      <c r="H93" s="24"/>
      <c r="I93" s="24"/>
      <c r="J93" s="24"/>
      <c r="K93" s="24"/>
      <c r="L93" s="24"/>
      <c r="M93" s="24"/>
      <c r="N93" s="24"/>
      <c r="O93" s="24"/>
      <c r="P93" s="24"/>
      <c r="Q93" s="24"/>
      <c r="R93" s="24"/>
      <c r="S93" s="24"/>
      <c r="T93" s="24"/>
      <c r="U93" s="24"/>
      <c r="V93" s="24"/>
      <c r="W93" s="24"/>
      <c r="X93" s="24"/>
      <c r="Y93" s="24"/>
      <c r="Z93" s="24"/>
    </row>
    <row r="94" spans="1:26" ht="14">
      <c r="A94" s="3"/>
      <c r="B94" s="3"/>
      <c r="C94" s="3"/>
      <c r="D94" s="3"/>
      <c r="E94" s="3"/>
      <c r="F94" s="3"/>
      <c r="G94" s="3"/>
      <c r="H94" s="24"/>
      <c r="I94" s="24"/>
      <c r="J94" s="24"/>
      <c r="K94" s="24"/>
      <c r="L94" s="24"/>
      <c r="M94" s="24"/>
      <c r="N94" s="24"/>
      <c r="O94" s="24"/>
      <c r="P94" s="24"/>
      <c r="Q94" s="24"/>
      <c r="R94" s="24"/>
      <c r="S94" s="24"/>
      <c r="T94" s="24"/>
      <c r="U94" s="24"/>
      <c r="V94" s="24"/>
      <c r="W94" s="24"/>
      <c r="X94" s="24"/>
      <c r="Y94" s="24"/>
      <c r="Z94" s="24"/>
    </row>
    <row r="95" spans="1:26" ht="14">
      <c r="A95" s="3"/>
      <c r="B95" s="3"/>
      <c r="C95" s="3"/>
      <c r="D95" s="3"/>
      <c r="E95" s="3"/>
      <c r="F95" s="3"/>
      <c r="G95" s="3"/>
      <c r="H95" s="24"/>
      <c r="I95" s="24"/>
      <c r="J95" s="24"/>
      <c r="K95" s="24"/>
      <c r="L95" s="24"/>
      <c r="M95" s="24"/>
      <c r="N95" s="24"/>
      <c r="O95" s="24"/>
      <c r="P95" s="24"/>
      <c r="Q95" s="24"/>
      <c r="R95" s="24"/>
      <c r="S95" s="24"/>
      <c r="T95" s="24"/>
      <c r="U95" s="24"/>
      <c r="V95" s="24"/>
      <c r="W95" s="24"/>
      <c r="X95" s="24"/>
      <c r="Y95" s="24"/>
      <c r="Z95" s="24"/>
    </row>
    <row r="96" spans="1:26" ht="14">
      <c r="A96" s="3"/>
      <c r="B96" s="3"/>
      <c r="C96" s="3"/>
      <c r="D96" s="3"/>
      <c r="E96" s="3"/>
      <c r="F96" s="3"/>
      <c r="G96" s="3"/>
      <c r="H96" s="24"/>
      <c r="I96" s="24"/>
      <c r="J96" s="24"/>
      <c r="K96" s="24"/>
      <c r="L96" s="24"/>
      <c r="M96" s="24"/>
      <c r="N96" s="24"/>
      <c r="O96" s="24"/>
      <c r="P96" s="24"/>
      <c r="Q96" s="24"/>
      <c r="R96" s="24"/>
      <c r="S96" s="24"/>
      <c r="T96" s="24"/>
      <c r="U96" s="24"/>
      <c r="V96" s="24"/>
      <c r="W96" s="24"/>
      <c r="X96" s="24"/>
      <c r="Y96" s="24"/>
      <c r="Z96" s="24"/>
    </row>
    <row r="97" spans="1:26" ht="14">
      <c r="A97" s="3"/>
      <c r="B97" s="3"/>
      <c r="C97" s="3"/>
      <c r="D97" s="3"/>
      <c r="E97" s="3"/>
      <c r="F97" s="3"/>
      <c r="G97" s="3"/>
      <c r="H97" s="24"/>
      <c r="I97" s="24"/>
      <c r="J97" s="24"/>
      <c r="K97" s="24"/>
      <c r="L97" s="24"/>
      <c r="M97" s="24"/>
      <c r="N97" s="24"/>
      <c r="O97" s="24"/>
      <c r="P97" s="24"/>
      <c r="Q97" s="24"/>
      <c r="R97" s="24"/>
      <c r="S97" s="24"/>
      <c r="T97" s="24"/>
      <c r="U97" s="24"/>
      <c r="V97" s="24"/>
      <c r="W97" s="24"/>
      <c r="X97" s="24"/>
      <c r="Y97" s="24"/>
      <c r="Z97" s="24"/>
    </row>
    <row r="98" spans="1:26" ht="14">
      <c r="A98" s="3"/>
      <c r="B98" s="3"/>
      <c r="C98" s="3"/>
      <c r="D98" s="3"/>
      <c r="E98" s="3"/>
      <c r="F98" s="3"/>
      <c r="G98" s="3"/>
      <c r="H98" s="24"/>
      <c r="I98" s="24"/>
      <c r="J98" s="24"/>
      <c r="K98" s="24"/>
      <c r="L98" s="24"/>
      <c r="M98" s="24"/>
      <c r="N98" s="24"/>
      <c r="O98" s="24"/>
      <c r="P98" s="24"/>
      <c r="Q98" s="24"/>
      <c r="R98" s="24"/>
      <c r="S98" s="24"/>
      <c r="T98" s="24"/>
      <c r="U98" s="24"/>
      <c r="V98" s="24"/>
      <c r="W98" s="24"/>
      <c r="X98" s="24"/>
      <c r="Y98" s="24"/>
      <c r="Z98" s="24"/>
    </row>
    <row r="99" spans="1:26" ht="14">
      <c r="A99" s="3"/>
      <c r="B99" s="3"/>
      <c r="C99" s="3"/>
      <c r="D99" s="3"/>
      <c r="E99" s="3"/>
      <c r="F99" s="3"/>
      <c r="G99" s="3"/>
      <c r="H99" s="24"/>
      <c r="I99" s="24"/>
      <c r="J99" s="24"/>
      <c r="K99" s="24"/>
      <c r="L99" s="24"/>
      <c r="M99" s="24"/>
      <c r="N99" s="24"/>
      <c r="O99" s="24"/>
      <c r="P99" s="24"/>
      <c r="Q99" s="24"/>
      <c r="R99" s="24"/>
      <c r="S99" s="24"/>
      <c r="T99" s="24"/>
      <c r="U99" s="24"/>
      <c r="V99" s="24"/>
      <c r="W99" s="24"/>
      <c r="X99" s="24"/>
      <c r="Y99" s="24"/>
      <c r="Z99" s="24"/>
    </row>
    <row r="100" spans="1:26" ht="14">
      <c r="A100" s="3"/>
      <c r="B100" s="3"/>
      <c r="C100" s="3"/>
      <c r="D100" s="3"/>
      <c r="E100" s="3"/>
      <c r="F100" s="3"/>
      <c r="G100" s="3"/>
      <c r="H100" s="24"/>
      <c r="I100" s="24"/>
      <c r="J100" s="24"/>
      <c r="K100" s="24"/>
      <c r="L100" s="24"/>
      <c r="M100" s="24"/>
      <c r="N100" s="24"/>
      <c r="O100" s="24"/>
      <c r="P100" s="24"/>
      <c r="Q100" s="24"/>
      <c r="R100" s="24"/>
      <c r="S100" s="24"/>
      <c r="T100" s="24"/>
      <c r="U100" s="24"/>
      <c r="V100" s="24"/>
      <c r="W100" s="24"/>
      <c r="X100" s="24"/>
      <c r="Y100" s="24"/>
      <c r="Z100" s="24"/>
    </row>
    <row r="101" spans="1:26" ht="14">
      <c r="A101" s="3"/>
      <c r="B101" s="3"/>
      <c r="C101" s="3"/>
      <c r="D101" s="3"/>
      <c r="E101" s="3"/>
      <c r="F101" s="3"/>
      <c r="G101" s="3"/>
      <c r="H101" s="24"/>
      <c r="I101" s="24"/>
      <c r="J101" s="24"/>
      <c r="K101" s="24"/>
      <c r="L101" s="24"/>
      <c r="M101" s="24"/>
      <c r="N101" s="24"/>
      <c r="O101" s="24"/>
      <c r="P101" s="24"/>
      <c r="Q101" s="24"/>
      <c r="R101" s="24"/>
      <c r="S101" s="24"/>
      <c r="T101" s="24"/>
      <c r="U101" s="24"/>
      <c r="V101" s="24"/>
      <c r="W101" s="24"/>
      <c r="X101" s="24"/>
      <c r="Y101" s="24"/>
      <c r="Z101" s="24"/>
    </row>
    <row r="102" spans="1:26" ht="14">
      <c r="A102" s="3"/>
      <c r="B102" s="3"/>
      <c r="C102" s="3"/>
      <c r="D102" s="3"/>
      <c r="E102" s="3"/>
      <c r="F102" s="3"/>
      <c r="G102" s="3"/>
      <c r="H102" s="24"/>
      <c r="I102" s="24"/>
      <c r="J102" s="24"/>
      <c r="K102" s="24"/>
      <c r="L102" s="24"/>
      <c r="M102" s="24"/>
      <c r="N102" s="24"/>
      <c r="O102" s="24"/>
      <c r="P102" s="24"/>
      <c r="Q102" s="24"/>
      <c r="R102" s="24"/>
      <c r="S102" s="24"/>
      <c r="T102" s="24"/>
      <c r="U102" s="24"/>
      <c r="V102" s="24"/>
      <c r="W102" s="24"/>
      <c r="X102" s="24"/>
      <c r="Y102" s="24"/>
      <c r="Z102" s="24"/>
    </row>
    <row r="103" spans="1:26" ht="14">
      <c r="A103" s="3"/>
      <c r="B103" s="3"/>
      <c r="C103" s="3"/>
      <c r="D103" s="3"/>
      <c r="E103" s="3"/>
      <c r="F103" s="3"/>
      <c r="G103" s="3"/>
      <c r="H103" s="24"/>
      <c r="I103" s="24"/>
      <c r="J103" s="24"/>
      <c r="K103" s="24"/>
      <c r="L103" s="24"/>
      <c r="M103" s="24"/>
      <c r="N103" s="24"/>
      <c r="O103" s="24"/>
      <c r="P103" s="24"/>
      <c r="Q103" s="24"/>
      <c r="R103" s="24"/>
      <c r="S103" s="24"/>
      <c r="T103" s="24"/>
      <c r="U103" s="24"/>
      <c r="V103" s="24"/>
      <c r="W103" s="24"/>
      <c r="X103" s="24"/>
      <c r="Y103" s="24"/>
      <c r="Z103" s="24"/>
    </row>
    <row r="104" spans="1:26" ht="14">
      <c r="A104" s="3"/>
      <c r="B104" s="3"/>
      <c r="C104" s="3"/>
      <c r="D104" s="3"/>
      <c r="E104" s="3"/>
      <c r="F104" s="3"/>
      <c r="G104" s="3"/>
      <c r="H104" s="24"/>
      <c r="I104" s="24"/>
      <c r="J104" s="24"/>
      <c r="K104" s="24"/>
      <c r="L104" s="24"/>
      <c r="M104" s="24"/>
      <c r="N104" s="24"/>
      <c r="O104" s="24"/>
      <c r="P104" s="24"/>
      <c r="Q104" s="24"/>
      <c r="R104" s="24"/>
      <c r="S104" s="24"/>
      <c r="T104" s="24"/>
      <c r="U104" s="24"/>
      <c r="V104" s="24"/>
      <c r="W104" s="24"/>
      <c r="X104" s="24"/>
      <c r="Y104" s="24"/>
      <c r="Z104" s="24"/>
    </row>
    <row r="105" spans="1:26" ht="14">
      <c r="A105" s="3"/>
      <c r="B105" s="3"/>
      <c r="C105" s="3"/>
      <c r="D105" s="3"/>
      <c r="E105" s="3"/>
      <c r="F105" s="3"/>
      <c r="G105" s="3"/>
      <c r="H105" s="24"/>
      <c r="I105" s="24"/>
      <c r="J105" s="24"/>
      <c r="K105" s="24"/>
      <c r="L105" s="24"/>
      <c r="M105" s="24"/>
      <c r="N105" s="24"/>
      <c r="O105" s="24"/>
      <c r="P105" s="24"/>
      <c r="Q105" s="24"/>
      <c r="R105" s="24"/>
      <c r="S105" s="24"/>
      <c r="T105" s="24"/>
      <c r="U105" s="24"/>
      <c r="V105" s="24"/>
      <c r="W105" s="24"/>
      <c r="X105" s="24"/>
      <c r="Y105" s="24"/>
      <c r="Z105" s="24"/>
    </row>
    <row r="106" spans="1:26" ht="14">
      <c r="A106" s="3"/>
      <c r="B106" s="3"/>
      <c r="C106" s="3"/>
      <c r="D106" s="3"/>
      <c r="E106" s="3"/>
      <c r="F106" s="3"/>
      <c r="G106" s="3"/>
      <c r="H106" s="24"/>
      <c r="I106" s="24"/>
      <c r="J106" s="24"/>
      <c r="K106" s="24"/>
      <c r="L106" s="24"/>
      <c r="M106" s="24"/>
      <c r="N106" s="24"/>
      <c r="O106" s="24"/>
      <c r="P106" s="24"/>
      <c r="Q106" s="24"/>
      <c r="R106" s="24"/>
      <c r="S106" s="24"/>
      <c r="T106" s="24"/>
      <c r="U106" s="24"/>
      <c r="V106" s="24"/>
      <c r="W106" s="24"/>
      <c r="X106" s="24"/>
      <c r="Y106" s="24"/>
      <c r="Z106" s="24"/>
    </row>
    <row r="107" spans="1:26" ht="14">
      <c r="A107" s="3"/>
      <c r="B107" s="3"/>
      <c r="C107" s="3"/>
      <c r="D107" s="3"/>
      <c r="E107" s="3"/>
      <c r="F107" s="3"/>
      <c r="G107" s="3"/>
      <c r="H107" s="24"/>
      <c r="I107" s="24"/>
      <c r="J107" s="24"/>
      <c r="K107" s="24"/>
      <c r="L107" s="24"/>
      <c r="M107" s="24"/>
      <c r="N107" s="24"/>
      <c r="O107" s="24"/>
      <c r="P107" s="24"/>
      <c r="Q107" s="24"/>
      <c r="R107" s="24"/>
      <c r="S107" s="24"/>
      <c r="T107" s="24"/>
      <c r="U107" s="24"/>
      <c r="V107" s="24"/>
      <c r="W107" s="24"/>
      <c r="X107" s="24"/>
      <c r="Y107" s="24"/>
      <c r="Z107" s="24"/>
    </row>
    <row r="108" spans="1:26" ht="14">
      <c r="A108" s="3"/>
      <c r="B108" s="3"/>
      <c r="C108" s="3"/>
      <c r="D108" s="3"/>
      <c r="E108" s="3"/>
      <c r="F108" s="3"/>
      <c r="G108" s="3"/>
      <c r="H108" s="24"/>
      <c r="I108" s="24"/>
      <c r="J108" s="24"/>
      <c r="K108" s="24"/>
      <c r="L108" s="24"/>
      <c r="M108" s="24"/>
      <c r="N108" s="24"/>
      <c r="O108" s="24"/>
      <c r="P108" s="24"/>
      <c r="Q108" s="24"/>
      <c r="R108" s="24"/>
      <c r="S108" s="24"/>
      <c r="T108" s="24"/>
      <c r="U108" s="24"/>
      <c r="V108" s="24"/>
      <c r="W108" s="24"/>
      <c r="X108" s="24"/>
      <c r="Y108" s="24"/>
      <c r="Z108" s="24"/>
    </row>
    <row r="109" spans="1:26" ht="14">
      <c r="A109" s="3"/>
      <c r="B109" s="3"/>
      <c r="C109" s="3"/>
      <c r="D109" s="3"/>
      <c r="E109" s="3"/>
      <c r="F109" s="3"/>
      <c r="G109" s="3"/>
      <c r="H109" s="24"/>
      <c r="I109" s="24"/>
      <c r="J109" s="24"/>
      <c r="K109" s="24"/>
      <c r="L109" s="24"/>
      <c r="M109" s="24"/>
      <c r="N109" s="24"/>
      <c r="O109" s="24"/>
      <c r="P109" s="24"/>
      <c r="Q109" s="24"/>
      <c r="R109" s="24"/>
      <c r="S109" s="24"/>
      <c r="T109" s="24"/>
      <c r="U109" s="24"/>
      <c r="V109" s="24"/>
      <c r="W109" s="24"/>
      <c r="X109" s="24"/>
      <c r="Y109" s="24"/>
      <c r="Z109" s="24"/>
    </row>
    <row r="110" spans="1:26" ht="14">
      <c r="A110" s="3"/>
      <c r="B110" s="3"/>
      <c r="C110" s="3"/>
      <c r="D110" s="3"/>
      <c r="E110" s="3"/>
      <c r="F110" s="3"/>
      <c r="G110" s="3"/>
      <c r="H110" s="24"/>
      <c r="I110" s="24"/>
      <c r="J110" s="24"/>
      <c r="K110" s="24"/>
      <c r="L110" s="24"/>
      <c r="M110" s="24"/>
      <c r="N110" s="24"/>
      <c r="O110" s="24"/>
      <c r="P110" s="24"/>
      <c r="Q110" s="24"/>
      <c r="R110" s="24"/>
      <c r="S110" s="24"/>
      <c r="T110" s="24"/>
      <c r="U110" s="24"/>
      <c r="V110" s="24"/>
      <c r="W110" s="24"/>
      <c r="X110" s="24"/>
      <c r="Y110" s="24"/>
      <c r="Z110" s="24"/>
    </row>
    <row r="111" spans="1:26" ht="14">
      <c r="A111" s="3"/>
      <c r="B111" s="3"/>
      <c r="C111" s="3"/>
      <c r="D111" s="3"/>
      <c r="E111" s="3"/>
      <c r="F111" s="3"/>
      <c r="G111" s="3"/>
      <c r="H111" s="24"/>
      <c r="I111" s="24"/>
      <c r="J111" s="24"/>
      <c r="K111" s="24"/>
      <c r="L111" s="24"/>
      <c r="M111" s="24"/>
      <c r="N111" s="24"/>
      <c r="O111" s="24"/>
      <c r="P111" s="24"/>
      <c r="Q111" s="24"/>
      <c r="R111" s="24"/>
      <c r="S111" s="24"/>
      <c r="T111" s="24"/>
      <c r="U111" s="24"/>
      <c r="V111" s="24"/>
      <c r="W111" s="24"/>
      <c r="X111" s="24"/>
      <c r="Y111" s="24"/>
      <c r="Z111" s="24"/>
    </row>
    <row r="112" spans="1:26" ht="14">
      <c r="A112" s="3"/>
      <c r="B112" s="3"/>
      <c r="C112" s="3"/>
      <c r="D112" s="3"/>
      <c r="E112" s="3"/>
      <c r="F112" s="3"/>
      <c r="G112" s="3"/>
      <c r="H112" s="24"/>
      <c r="I112" s="24"/>
      <c r="J112" s="24"/>
      <c r="K112" s="24"/>
      <c r="L112" s="24"/>
      <c r="M112" s="24"/>
      <c r="N112" s="24"/>
      <c r="O112" s="24"/>
      <c r="P112" s="24"/>
      <c r="Q112" s="24"/>
      <c r="R112" s="24"/>
      <c r="S112" s="24"/>
      <c r="T112" s="24"/>
      <c r="U112" s="24"/>
      <c r="V112" s="24"/>
      <c r="W112" s="24"/>
      <c r="X112" s="24"/>
      <c r="Y112" s="24"/>
      <c r="Z112" s="24"/>
    </row>
    <row r="113" spans="1:26" ht="14">
      <c r="A113" s="3"/>
      <c r="B113" s="3"/>
      <c r="C113" s="3"/>
      <c r="D113" s="3"/>
      <c r="E113" s="3"/>
      <c r="F113" s="3"/>
      <c r="G113" s="3"/>
      <c r="H113" s="24"/>
      <c r="I113" s="24"/>
      <c r="J113" s="24"/>
      <c r="K113" s="24"/>
      <c r="L113" s="24"/>
      <c r="M113" s="24"/>
      <c r="N113" s="24"/>
      <c r="O113" s="24"/>
      <c r="P113" s="24"/>
      <c r="Q113" s="24"/>
      <c r="R113" s="24"/>
      <c r="S113" s="24"/>
      <c r="T113" s="24"/>
      <c r="U113" s="24"/>
      <c r="V113" s="24"/>
      <c r="W113" s="24"/>
      <c r="X113" s="24"/>
      <c r="Y113" s="24"/>
      <c r="Z113" s="24"/>
    </row>
    <row r="114" spans="1:26" ht="14">
      <c r="A114" s="3"/>
      <c r="B114" s="3"/>
      <c r="C114" s="3"/>
      <c r="D114" s="3"/>
      <c r="E114" s="3"/>
      <c r="F114" s="3"/>
      <c r="G114" s="3"/>
      <c r="H114" s="24"/>
      <c r="I114" s="24"/>
      <c r="J114" s="24"/>
      <c r="K114" s="24"/>
      <c r="L114" s="24"/>
      <c r="M114" s="24"/>
      <c r="N114" s="24"/>
      <c r="O114" s="24"/>
      <c r="P114" s="24"/>
      <c r="Q114" s="24"/>
      <c r="R114" s="24"/>
      <c r="S114" s="24"/>
      <c r="T114" s="24"/>
      <c r="U114" s="24"/>
      <c r="V114" s="24"/>
      <c r="W114" s="24"/>
      <c r="X114" s="24"/>
      <c r="Y114" s="24"/>
      <c r="Z114" s="24"/>
    </row>
    <row r="115" spans="1:26" ht="14">
      <c r="A115" s="3"/>
      <c r="B115" s="3"/>
      <c r="C115" s="3"/>
      <c r="D115" s="3"/>
      <c r="E115" s="3"/>
      <c r="F115" s="3"/>
      <c r="G115" s="3"/>
      <c r="H115" s="24"/>
      <c r="I115" s="24"/>
      <c r="J115" s="24"/>
      <c r="K115" s="24"/>
      <c r="L115" s="24"/>
      <c r="M115" s="24"/>
      <c r="N115" s="24"/>
      <c r="O115" s="24"/>
      <c r="P115" s="24"/>
      <c r="Q115" s="24"/>
      <c r="R115" s="24"/>
      <c r="S115" s="24"/>
      <c r="T115" s="24"/>
      <c r="U115" s="24"/>
      <c r="V115" s="24"/>
      <c r="W115" s="24"/>
      <c r="X115" s="24"/>
      <c r="Y115" s="24"/>
      <c r="Z115" s="24"/>
    </row>
    <row r="116" spans="1:26" ht="14">
      <c r="A116" s="3"/>
      <c r="B116" s="3"/>
      <c r="C116" s="3"/>
      <c r="D116" s="3"/>
      <c r="E116" s="3"/>
      <c r="F116" s="3"/>
      <c r="G116" s="3"/>
      <c r="H116" s="24"/>
      <c r="I116" s="24"/>
      <c r="J116" s="24"/>
      <c r="K116" s="24"/>
      <c r="L116" s="24"/>
      <c r="M116" s="24"/>
      <c r="N116" s="24"/>
      <c r="O116" s="24"/>
      <c r="P116" s="24"/>
      <c r="Q116" s="24"/>
      <c r="R116" s="24"/>
      <c r="S116" s="24"/>
      <c r="T116" s="24"/>
      <c r="U116" s="24"/>
      <c r="V116" s="24"/>
      <c r="W116" s="24"/>
      <c r="X116" s="24"/>
      <c r="Y116" s="24"/>
      <c r="Z116" s="24"/>
    </row>
    <row r="117" spans="1:26" ht="14">
      <c r="A117" s="3"/>
      <c r="B117" s="3"/>
      <c r="C117" s="3"/>
      <c r="D117" s="3"/>
      <c r="E117" s="3"/>
      <c r="F117" s="3"/>
      <c r="G117" s="3"/>
      <c r="H117" s="24"/>
      <c r="I117" s="24"/>
      <c r="J117" s="24"/>
      <c r="K117" s="24"/>
      <c r="L117" s="24"/>
      <c r="M117" s="24"/>
      <c r="N117" s="24"/>
      <c r="O117" s="24"/>
      <c r="P117" s="24"/>
      <c r="Q117" s="24"/>
      <c r="R117" s="24"/>
      <c r="S117" s="24"/>
      <c r="T117" s="24"/>
      <c r="U117" s="24"/>
      <c r="V117" s="24"/>
      <c r="W117" s="24"/>
      <c r="X117" s="24"/>
      <c r="Y117" s="24"/>
      <c r="Z117" s="24"/>
    </row>
    <row r="118" spans="1:26" ht="14">
      <c r="A118" s="3"/>
      <c r="B118" s="3"/>
      <c r="C118" s="3"/>
      <c r="D118" s="3"/>
      <c r="E118" s="3"/>
      <c r="F118" s="3"/>
      <c r="G118" s="3"/>
      <c r="H118" s="24"/>
      <c r="I118" s="24"/>
      <c r="J118" s="24"/>
      <c r="K118" s="24"/>
      <c r="L118" s="24"/>
      <c r="M118" s="24"/>
      <c r="N118" s="24"/>
      <c r="O118" s="24"/>
      <c r="P118" s="24"/>
      <c r="Q118" s="24"/>
      <c r="R118" s="24"/>
      <c r="S118" s="24"/>
      <c r="T118" s="24"/>
      <c r="U118" s="24"/>
      <c r="V118" s="24"/>
      <c r="W118" s="24"/>
      <c r="X118" s="24"/>
      <c r="Y118" s="24"/>
      <c r="Z118" s="24"/>
    </row>
    <row r="119" spans="1:26" ht="14">
      <c r="A119" s="3"/>
      <c r="B119" s="3"/>
      <c r="C119" s="3"/>
      <c r="D119" s="3"/>
      <c r="E119" s="3"/>
      <c r="F119" s="3"/>
      <c r="G119" s="3"/>
      <c r="H119" s="24"/>
      <c r="I119" s="24"/>
      <c r="J119" s="24"/>
      <c r="K119" s="24"/>
      <c r="L119" s="24"/>
      <c r="M119" s="24"/>
      <c r="N119" s="24"/>
      <c r="O119" s="24"/>
      <c r="P119" s="24"/>
      <c r="Q119" s="24"/>
      <c r="R119" s="24"/>
      <c r="S119" s="24"/>
      <c r="T119" s="24"/>
      <c r="U119" s="24"/>
      <c r="V119" s="24"/>
      <c r="W119" s="24"/>
      <c r="X119" s="24"/>
      <c r="Y119" s="24"/>
      <c r="Z119" s="24"/>
    </row>
    <row r="120" spans="1:26" ht="14">
      <c r="A120" s="3"/>
      <c r="B120" s="3"/>
      <c r="C120" s="3"/>
      <c r="D120" s="3"/>
      <c r="E120" s="3"/>
      <c r="F120" s="3"/>
      <c r="G120" s="3"/>
      <c r="H120" s="24"/>
      <c r="I120" s="24"/>
      <c r="J120" s="24"/>
      <c r="K120" s="24"/>
      <c r="L120" s="24"/>
      <c r="M120" s="24"/>
      <c r="N120" s="24"/>
      <c r="O120" s="24"/>
      <c r="P120" s="24"/>
      <c r="Q120" s="24"/>
      <c r="R120" s="24"/>
      <c r="S120" s="24"/>
      <c r="T120" s="24"/>
      <c r="U120" s="24"/>
      <c r="V120" s="24"/>
      <c r="W120" s="24"/>
      <c r="X120" s="24"/>
      <c r="Y120" s="24"/>
      <c r="Z120" s="24"/>
    </row>
    <row r="121" spans="1:26" ht="14">
      <c r="A121" s="3"/>
      <c r="B121" s="3"/>
      <c r="C121" s="3"/>
      <c r="D121" s="3"/>
      <c r="E121" s="3"/>
      <c r="F121" s="3"/>
      <c r="G121" s="3"/>
      <c r="H121" s="24"/>
      <c r="I121" s="24"/>
      <c r="J121" s="24"/>
      <c r="K121" s="24"/>
      <c r="L121" s="24"/>
      <c r="M121" s="24"/>
      <c r="N121" s="24"/>
      <c r="O121" s="24"/>
      <c r="P121" s="24"/>
      <c r="Q121" s="24"/>
      <c r="R121" s="24"/>
      <c r="S121" s="24"/>
      <c r="T121" s="24"/>
      <c r="U121" s="24"/>
      <c r="V121" s="24"/>
      <c r="W121" s="24"/>
      <c r="X121" s="24"/>
      <c r="Y121" s="24"/>
      <c r="Z121" s="24"/>
    </row>
    <row r="122" spans="1:26" ht="14">
      <c r="A122" s="3"/>
      <c r="B122" s="3"/>
      <c r="C122" s="3"/>
      <c r="D122" s="3"/>
      <c r="E122" s="3"/>
      <c r="F122" s="3"/>
      <c r="G122" s="3"/>
      <c r="H122" s="24"/>
      <c r="I122" s="24"/>
      <c r="J122" s="24"/>
      <c r="K122" s="24"/>
      <c r="L122" s="24"/>
      <c r="M122" s="24"/>
      <c r="N122" s="24"/>
      <c r="O122" s="24"/>
      <c r="P122" s="24"/>
      <c r="Q122" s="24"/>
      <c r="R122" s="24"/>
      <c r="S122" s="24"/>
      <c r="T122" s="24"/>
      <c r="U122" s="24"/>
      <c r="V122" s="24"/>
      <c r="W122" s="24"/>
      <c r="X122" s="24"/>
      <c r="Y122" s="24"/>
      <c r="Z122" s="24"/>
    </row>
    <row r="123" spans="1:26" ht="14">
      <c r="A123" s="3"/>
      <c r="B123" s="3"/>
      <c r="C123" s="3"/>
      <c r="D123" s="3"/>
      <c r="E123" s="3"/>
      <c r="F123" s="3"/>
      <c r="G123" s="3"/>
      <c r="H123" s="24"/>
      <c r="I123" s="24"/>
      <c r="J123" s="24"/>
      <c r="K123" s="24"/>
      <c r="L123" s="24"/>
      <c r="M123" s="24"/>
      <c r="N123" s="24"/>
      <c r="O123" s="24"/>
      <c r="P123" s="24"/>
      <c r="Q123" s="24"/>
      <c r="R123" s="24"/>
      <c r="S123" s="24"/>
      <c r="T123" s="24"/>
      <c r="U123" s="24"/>
      <c r="V123" s="24"/>
      <c r="W123" s="24"/>
      <c r="X123" s="24"/>
      <c r="Y123" s="24"/>
      <c r="Z123" s="24"/>
    </row>
    <row r="124" spans="1:26" ht="14">
      <c r="A124" s="3"/>
      <c r="B124" s="3"/>
      <c r="C124" s="3"/>
      <c r="D124" s="3"/>
      <c r="E124" s="3"/>
      <c r="F124" s="3"/>
      <c r="G124" s="3"/>
      <c r="H124" s="24"/>
      <c r="I124" s="24"/>
      <c r="J124" s="24"/>
      <c r="K124" s="24"/>
      <c r="L124" s="24"/>
      <c r="M124" s="24"/>
      <c r="N124" s="24"/>
      <c r="O124" s="24"/>
      <c r="P124" s="24"/>
      <c r="Q124" s="24"/>
      <c r="R124" s="24"/>
      <c r="S124" s="24"/>
      <c r="T124" s="24"/>
      <c r="U124" s="24"/>
      <c r="V124" s="24"/>
      <c r="W124" s="24"/>
      <c r="X124" s="24"/>
      <c r="Y124" s="24"/>
      <c r="Z124" s="24"/>
    </row>
    <row r="125" spans="1:26" ht="14">
      <c r="A125" s="3"/>
      <c r="B125" s="3"/>
      <c r="C125" s="3"/>
      <c r="D125" s="3"/>
      <c r="E125" s="3"/>
      <c r="F125" s="3"/>
      <c r="G125" s="3"/>
      <c r="H125" s="24"/>
      <c r="I125" s="24"/>
      <c r="J125" s="24"/>
      <c r="K125" s="24"/>
      <c r="L125" s="24"/>
      <c r="M125" s="24"/>
      <c r="N125" s="24"/>
      <c r="O125" s="24"/>
      <c r="P125" s="24"/>
      <c r="Q125" s="24"/>
      <c r="R125" s="24"/>
      <c r="S125" s="24"/>
      <c r="T125" s="24"/>
      <c r="U125" s="24"/>
      <c r="V125" s="24"/>
      <c r="W125" s="24"/>
      <c r="X125" s="24"/>
      <c r="Y125" s="24"/>
      <c r="Z125" s="24"/>
    </row>
    <row r="126" spans="1:26" ht="14">
      <c r="A126" s="3"/>
      <c r="B126" s="3"/>
      <c r="C126" s="3"/>
      <c r="D126" s="3"/>
      <c r="E126" s="3"/>
      <c r="F126" s="3"/>
      <c r="G126" s="3"/>
      <c r="H126" s="24"/>
      <c r="I126" s="24"/>
      <c r="J126" s="24"/>
      <c r="K126" s="24"/>
      <c r="L126" s="24"/>
      <c r="M126" s="24"/>
      <c r="N126" s="24"/>
      <c r="O126" s="24"/>
      <c r="P126" s="24"/>
      <c r="Q126" s="24"/>
      <c r="R126" s="24"/>
      <c r="S126" s="24"/>
      <c r="T126" s="24"/>
      <c r="U126" s="24"/>
      <c r="V126" s="24"/>
      <c r="W126" s="24"/>
      <c r="X126" s="24"/>
      <c r="Y126" s="24"/>
      <c r="Z126" s="24"/>
    </row>
    <row r="127" spans="1:26" ht="14">
      <c r="A127" s="3"/>
      <c r="B127" s="3"/>
      <c r="C127" s="3"/>
      <c r="D127" s="3"/>
      <c r="E127" s="3"/>
      <c r="F127" s="3"/>
      <c r="G127" s="3"/>
      <c r="H127" s="24"/>
      <c r="I127" s="24"/>
      <c r="J127" s="24"/>
      <c r="K127" s="24"/>
      <c r="L127" s="24"/>
      <c r="M127" s="24"/>
      <c r="N127" s="24"/>
      <c r="O127" s="24"/>
      <c r="P127" s="24"/>
      <c r="Q127" s="24"/>
      <c r="R127" s="24"/>
      <c r="S127" s="24"/>
      <c r="T127" s="24"/>
      <c r="U127" s="24"/>
      <c r="V127" s="24"/>
      <c r="W127" s="24"/>
      <c r="X127" s="24"/>
      <c r="Y127" s="24"/>
      <c r="Z127" s="24"/>
    </row>
    <row r="128" spans="1:26" ht="14">
      <c r="A128" s="3"/>
      <c r="B128" s="3"/>
      <c r="C128" s="3"/>
      <c r="D128" s="3"/>
      <c r="E128" s="3"/>
      <c r="F128" s="3"/>
      <c r="G128" s="3"/>
      <c r="H128" s="24"/>
      <c r="I128" s="24"/>
      <c r="J128" s="24"/>
      <c r="K128" s="24"/>
      <c r="L128" s="24"/>
      <c r="M128" s="24"/>
      <c r="N128" s="24"/>
      <c r="O128" s="24"/>
      <c r="P128" s="24"/>
      <c r="Q128" s="24"/>
      <c r="R128" s="24"/>
      <c r="S128" s="24"/>
      <c r="T128" s="24"/>
      <c r="U128" s="24"/>
      <c r="V128" s="24"/>
      <c r="W128" s="24"/>
      <c r="X128" s="24"/>
      <c r="Y128" s="24"/>
      <c r="Z128" s="24"/>
    </row>
    <row r="129" spans="1:26" ht="14">
      <c r="A129" s="3"/>
      <c r="B129" s="3"/>
      <c r="C129" s="3"/>
      <c r="D129" s="3"/>
      <c r="E129" s="3"/>
      <c r="F129" s="3"/>
      <c r="G129" s="3"/>
      <c r="H129" s="24"/>
      <c r="I129" s="24"/>
      <c r="J129" s="24"/>
      <c r="K129" s="24"/>
      <c r="L129" s="24"/>
      <c r="M129" s="24"/>
      <c r="N129" s="24"/>
      <c r="O129" s="24"/>
      <c r="P129" s="24"/>
      <c r="Q129" s="24"/>
      <c r="R129" s="24"/>
      <c r="S129" s="24"/>
      <c r="T129" s="24"/>
      <c r="U129" s="24"/>
      <c r="V129" s="24"/>
      <c r="W129" s="24"/>
      <c r="X129" s="24"/>
      <c r="Y129" s="24"/>
      <c r="Z129" s="24"/>
    </row>
    <row r="130" spans="1:26" ht="14">
      <c r="A130" s="3"/>
      <c r="B130" s="3"/>
      <c r="C130" s="3"/>
      <c r="D130" s="3"/>
      <c r="E130" s="3"/>
      <c r="F130" s="3"/>
      <c r="G130" s="3"/>
      <c r="H130" s="24"/>
      <c r="I130" s="24"/>
      <c r="J130" s="24"/>
      <c r="K130" s="24"/>
      <c r="L130" s="24"/>
      <c r="M130" s="24"/>
      <c r="N130" s="24"/>
      <c r="O130" s="24"/>
      <c r="P130" s="24"/>
      <c r="Q130" s="24"/>
      <c r="R130" s="24"/>
      <c r="S130" s="24"/>
      <c r="T130" s="24"/>
      <c r="U130" s="24"/>
      <c r="V130" s="24"/>
      <c r="W130" s="24"/>
      <c r="X130" s="24"/>
      <c r="Y130" s="24"/>
      <c r="Z130" s="24"/>
    </row>
    <row r="131" spans="1:26" ht="14">
      <c r="A131" s="3"/>
      <c r="B131" s="3"/>
      <c r="C131" s="3"/>
      <c r="D131" s="3"/>
      <c r="E131" s="3"/>
      <c r="F131" s="3"/>
      <c r="G131" s="3"/>
      <c r="H131" s="24"/>
      <c r="I131" s="24"/>
      <c r="J131" s="24"/>
      <c r="K131" s="24"/>
      <c r="L131" s="24"/>
      <c r="M131" s="24"/>
      <c r="N131" s="24"/>
      <c r="O131" s="24"/>
      <c r="P131" s="24"/>
      <c r="Q131" s="24"/>
      <c r="R131" s="24"/>
      <c r="S131" s="24"/>
      <c r="T131" s="24"/>
      <c r="U131" s="24"/>
      <c r="V131" s="24"/>
      <c r="W131" s="24"/>
      <c r="X131" s="24"/>
      <c r="Y131" s="24"/>
      <c r="Z131" s="24"/>
    </row>
    <row r="132" spans="1:26" ht="14">
      <c r="A132" s="3"/>
      <c r="B132" s="3"/>
      <c r="C132" s="3"/>
      <c r="D132" s="3"/>
      <c r="E132" s="3"/>
      <c r="F132" s="3"/>
      <c r="G132" s="3"/>
      <c r="H132" s="24"/>
      <c r="I132" s="24"/>
      <c r="J132" s="24"/>
      <c r="K132" s="24"/>
      <c r="L132" s="24"/>
      <c r="M132" s="24"/>
      <c r="N132" s="24"/>
      <c r="O132" s="24"/>
      <c r="P132" s="24"/>
      <c r="Q132" s="24"/>
      <c r="R132" s="24"/>
      <c r="S132" s="24"/>
      <c r="T132" s="24"/>
      <c r="U132" s="24"/>
      <c r="V132" s="24"/>
      <c r="W132" s="24"/>
      <c r="X132" s="24"/>
      <c r="Y132" s="24"/>
      <c r="Z132" s="24"/>
    </row>
    <row r="133" spans="1:26" ht="14">
      <c r="A133" s="3"/>
      <c r="B133" s="3"/>
      <c r="C133" s="3"/>
      <c r="D133" s="3"/>
      <c r="E133" s="3"/>
      <c r="F133" s="3"/>
      <c r="G133" s="3"/>
      <c r="H133" s="24"/>
      <c r="I133" s="24"/>
      <c r="J133" s="24"/>
      <c r="K133" s="24"/>
      <c r="L133" s="24"/>
      <c r="M133" s="24"/>
      <c r="N133" s="24"/>
      <c r="O133" s="24"/>
      <c r="P133" s="24"/>
      <c r="Q133" s="24"/>
      <c r="R133" s="24"/>
      <c r="S133" s="24"/>
      <c r="T133" s="24"/>
      <c r="U133" s="24"/>
      <c r="V133" s="24"/>
      <c r="W133" s="24"/>
      <c r="X133" s="24"/>
      <c r="Y133" s="24"/>
      <c r="Z133" s="24"/>
    </row>
    <row r="134" spans="1:26" ht="14">
      <c r="A134" s="3"/>
      <c r="B134" s="3"/>
      <c r="C134" s="3"/>
      <c r="D134" s="3"/>
      <c r="E134" s="3"/>
      <c r="F134" s="3"/>
      <c r="G134" s="3"/>
      <c r="H134" s="24"/>
      <c r="I134" s="24"/>
      <c r="J134" s="24"/>
      <c r="K134" s="24"/>
      <c r="L134" s="24"/>
      <c r="M134" s="24"/>
      <c r="N134" s="24"/>
      <c r="O134" s="24"/>
      <c r="P134" s="24"/>
      <c r="Q134" s="24"/>
      <c r="R134" s="24"/>
      <c r="S134" s="24"/>
      <c r="T134" s="24"/>
      <c r="U134" s="24"/>
      <c r="V134" s="24"/>
      <c r="W134" s="24"/>
      <c r="X134" s="24"/>
      <c r="Y134" s="24"/>
      <c r="Z134" s="24"/>
    </row>
    <row r="135" spans="1:26" ht="14">
      <c r="A135" s="3"/>
      <c r="B135" s="3"/>
      <c r="C135" s="3"/>
      <c r="D135" s="3"/>
      <c r="E135" s="3"/>
      <c r="F135" s="3"/>
      <c r="G135" s="3"/>
      <c r="H135" s="24"/>
      <c r="I135" s="24"/>
      <c r="J135" s="24"/>
      <c r="K135" s="24"/>
      <c r="L135" s="24"/>
      <c r="M135" s="24"/>
      <c r="N135" s="24"/>
      <c r="O135" s="24"/>
      <c r="P135" s="24"/>
      <c r="Q135" s="24"/>
      <c r="R135" s="24"/>
      <c r="S135" s="24"/>
      <c r="T135" s="24"/>
      <c r="U135" s="24"/>
      <c r="V135" s="24"/>
      <c r="W135" s="24"/>
      <c r="X135" s="24"/>
      <c r="Y135" s="24"/>
      <c r="Z135" s="24"/>
    </row>
    <row r="136" spans="1:26" ht="14">
      <c r="A136" s="3"/>
      <c r="B136" s="3"/>
      <c r="C136" s="3"/>
      <c r="D136" s="3"/>
      <c r="E136" s="3"/>
      <c r="F136" s="3"/>
      <c r="G136" s="3"/>
      <c r="H136" s="24"/>
      <c r="I136" s="24"/>
      <c r="J136" s="24"/>
      <c r="K136" s="24"/>
      <c r="L136" s="24"/>
      <c r="M136" s="24"/>
      <c r="N136" s="24"/>
      <c r="O136" s="24"/>
      <c r="P136" s="24"/>
      <c r="Q136" s="24"/>
      <c r="R136" s="24"/>
      <c r="S136" s="24"/>
      <c r="T136" s="24"/>
      <c r="U136" s="24"/>
      <c r="V136" s="24"/>
      <c r="W136" s="24"/>
      <c r="X136" s="24"/>
      <c r="Y136" s="24"/>
      <c r="Z136" s="24"/>
    </row>
    <row r="137" spans="1:26" ht="14">
      <c r="A137" s="3"/>
      <c r="B137" s="3"/>
      <c r="C137" s="3"/>
      <c r="D137" s="3"/>
      <c r="E137" s="3"/>
      <c r="F137" s="3"/>
      <c r="G137" s="3"/>
      <c r="H137" s="24"/>
      <c r="I137" s="24"/>
      <c r="J137" s="24"/>
      <c r="K137" s="24"/>
      <c r="L137" s="24"/>
      <c r="M137" s="24"/>
      <c r="N137" s="24"/>
      <c r="O137" s="24"/>
      <c r="P137" s="24"/>
      <c r="Q137" s="24"/>
      <c r="R137" s="24"/>
      <c r="S137" s="24"/>
      <c r="T137" s="24"/>
      <c r="U137" s="24"/>
      <c r="V137" s="24"/>
      <c r="W137" s="24"/>
      <c r="X137" s="24"/>
      <c r="Y137" s="24"/>
      <c r="Z137" s="24"/>
    </row>
    <row r="138" spans="1:26" ht="14">
      <c r="A138" s="3"/>
      <c r="B138" s="3"/>
      <c r="C138" s="3"/>
      <c r="D138" s="3"/>
      <c r="E138" s="3"/>
      <c r="F138" s="3"/>
      <c r="G138" s="3"/>
      <c r="H138" s="24"/>
      <c r="I138" s="24"/>
      <c r="J138" s="24"/>
      <c r="K138" s="24"/>
      <c r="L138" s="24"/>
      <c r="M138" s="24"/>
      <c r="N138" s="24"/>
      <c r="O138" s="24"/>
      <c r="P138" s="24"/>
      <c r="Q138" s="24"/>
      <c r="R138" s="24"/>
      <c r="S138" s="24"/>
      <c r="T138" s="24"/>
      <c r="U138" s="24"/>
      <c r="V138" s="24"/>
      <c r="W138" s="24"/>
      <c r="X138" s="24"/>
      <c r="Y138" s="24"/>
      <c r="Z138" s="24"/>
    </row>
    <row r="139" spans="1:26" ht="14">
      <c r="A139" s="3"/>
      <c r="B139" s="3"/>
      <c r="C139" s="3"/>
      <c r="D139" s="3"/>
      <c r="E139" s="3"/>
      <c r="F139" s="3"/>
      <c r="G139" s="3"/>
      <c r="H139" s="24"/>
      <c r="I139" s="24"/>
      <c r="J139" s="24"/>
      <c r="K139" s="24"/>
      <c r="L139" s="24"/>
      <c r="M139" s="24"/>
      <c r="N139" s="24"/>
      <c r="O139" s="24"/>
      <c r="P139" s="24"/>
      <c r="Q139" s="24"/>
      <c r="R139" s="24"/>
      <c r="S139" s="24"/>
      <c r="T139" s="24"/>
      <c r="U139" s="24"/>
      <c r="V139" s="24"/>
      <c r="W139" s="24"/>
      <c r="X139" s="24"/>
      <c r="Y139" s="24"/>
      <c r="Z139" s="24"/>
    </row>
    <row r="140" spans="1:26" ht="14">
      <c r="A140" s="3"/>
      <c r="B140" s="3"/>
      <c r="C140" s="3"/>
      <c r="D140" s="3"/>
      <c r="E140" s="3"/>
      <c r="F140" s="3"/>
      <c r="G140" s="3"/>
      <c r="H140" s="24"/>
      <c r="I140" s="24"/>
      <c r="J140" s="24"/>
      <c r="K140" s="24"/>
      <c r="L140" s="24"/>
      <c r="M140" s="24"/>
      <c r="N140" s="24"/>
      <c r="O140" s="24"/>
      <c r="P140" s="24"/>
      <c r="Q140" s="24"/>
      <c r="R140" s="24"/>
      <c r="S140" s="24"/>
      <c r="T140" s="24"/>
      <c r="U140" s="24"/>
      <c r="V140" s="24"/>
      <c r="W140" s="24"/>
      <c r="X140" s="24"/>
      <c r="Y140" s="24"/>
      <c r="Z140" s="24"/>
    </row>
    <row r="141" spans="1:26" ht="14">
      <c r="A141" s="3"/>
      <c r="B141" s="3"/>
      <c r="C141" s="3"/>
      <c r="D141" s="3"/>
      <c r="E141" s="3"/>
      <c r="F141" s="3"/>
      <c r="G141" s="3"/>
      <c r="H141" s="24"/>
      <c r="I141" s="24"/>
      <c r="J141" s="24"/>
      <c r="K141" s="24"/>
      <c r="L141" s="24"/>
      <c r="M141" s="24"/>
      <c r="N141" s="24"/>
      <c r="O141" s="24"/>
      <c r="P141" s="24"/>
      <c r="Q141" s="24"/>
      <c r="R141" s="24"/>
      <c r="S141" s="24"/>
      <c r="T141" s="24"/>
      <c r="U141" s="24"/>
      <c r="V141" s="24"/>
      <c r="W141" s="24"/>
      <c r="X141" s="24"/>
      <c r="Y141" s="24"/>
      <c r="Z141" s="24"/>
    </row>
    <row r="142" spans="1:26" ht="14">
      <c r="A142" s="3"/>
      <c r="B142" s="3"/>
      <c r="C142" s="3"/>
      <c r="D142" s="3"/>
      <c r="E142" s="3"/>
      <c r="F142" s="3"/>
      <c r="G142" s="3"/>
      <c r="H142" s="24"/>
      <c r="I142" s="24"/>
      <c r="J142" s="24"/>
      <c r="K142" s="24"/>
      <c r="L142" s="24"/>
      <c r="M142" s="24"/>
      <c r="N142" s="24"/>
      <c r="O142" s="24"/>
      <c r="P142" s="24"/>
      <c r="Q142" s="24"/>
      <c r="R142" s="24"/>
      <c r="S142" s="24"/>
      <c r="T142" s="24"/>
      <c r="U142" s="24"/>
      <c r="V142" s="24"/>
      <c r="W142" s="24"/>
      <c r="X142" s="24"/>
      <c r="Y142" s="24"/>
      <c r="Z142" s="24"/>
    </row>
    <row r="143" spans="1:26" ht="14">
      <c r="A143" s="3"/>
      <c r="B143" s="3"/>
      <c r="C143" s="3"/>
      <c r="D143" s="3"/>
      <c r="E143" s="3"/>
      <c r="F143" s="3"/>
      <c r="G143" s="3"/>
      <c r="H143" s="24"/>
      <c r="I143" s="24"/>
      <c r="J143" s="24"/>
      <c r="K143" s="24"/>
      <c r="L143" s="24"/>
      <c r="M143" s="24"/>
      <c r="N143" s="24"/>
      <c r="O143" s="24"/>
      <c r="P143" s="24"/>
      <c r="Q143" s="24"/>
      <c r="R143" s="24"/>
      <c r="S143" s="24"/>
      <c r="T143" s="24"/>
      <c r="U143" s="24"/>
      <c r="V143" s="24"/>
      <c r="W143" s="24"/>
      <c r="X143" s="24"/>
      <c r="Y143" s="24"/>
      <c r="Z143" s="24"/>
    </row>
    <row r="144" spans="1:26" ht="14">
      <c r="A144" s="3"/>
      <c r="B144" s="3"/>
      <c r="C144" s="3"/>
      <c r="D144" s="3"/>
      <c r="E144" s="3"/>
      <c r="F144" s="3"/>
      <c r="G144" s="3"/>
      <c r="H144" s="24"/>
      <c r="I144" s="24"/>
      <c r="J144" s="24"/>
      <c r="K144" s="24"/>
      <c r="L144" s="24"/>
      <c r="M144" s="24"/>
      <c r="N144" s="24"/>
      <c r="O144" s="24"/>
      <c r="P144" s="24"/>
      <c r="Q144" s="24"/>
      <c r="R144" s="24"/>
      <c r="S144" s="24"/>
      <c r="T144" s="24"/>
      <c r="U144" s="24"/>
      <c r="V144" s="24"/>
      <c r="W144" s="24"/>
      <c r="X144" s="24"/>
      <c r="Y144" s="24"/>
      <c r="Z144" s="24"/>
    </row>
    <row r="145" spans="1:26" ht="14">
      <c r="A145" s="3"/>
      <c r="B145" s="3"/>
      <c r="C145" s="3"/>
      <c r="D145" s="3"/>
      <c r="E145" s="3"/>
      <c r="F145" s="3"/>
      <c r="G145" s="3"/>
      <c r="H145" s="24"/>
      <c r="I145" s="24"/>
      <c r="J145" s="24"/>
      <c r="K145" s="24"/>
      <c r="L145" s="24"/>
      <c r="M145" s="24"/>
      <c r="N145" s="24"/>
      <c r="O145" s="24"/>
      <c r="P145" s="24"/>
      <c r="Q145" s="24"/>
      <c r="R145" s="24"/>
      <c r="S145" s="24"/>
      <c r="T145" s="24"/>
      <c r="U145" s="24"/>
      <c r="V145" s="24"/>
      <c r="W145" s="24"/>
      <c r="X145" s="24"/>
      <c r="Y145" s="24"/>
      <c r="Z145" s="24"/>
    </row>
    <row r="146" spans="1:26" ht="14">
      <c r="A146" s="3"/>
      <c r="B146" s="3"/>
      <c r="C146" s="3"/>
      <c r="D146" s="3"/>
      <c r="E146" s="3"/>
      <c r="F146" s="3"/>
      <c r="G146" s="3"/>
      <c r="H146" s="24"/>
      <c r="I146" s="24"/>
      <c r="J146" s="24"/>
      <c r="K146" s="24"/>
      <c r="L146" s="24"/>
      <c r="M146" s="24"/>
      <c r="N146" s="24"/>
      <c r="O146" s="24"/>
      <c r="P146" s="24"/>
      <c r="Q146" s="24"/>
      <c r="R146" s="24"/>
      <c r="S146" s="24"/>
      <c r="T146" s="24"/>
      <c r="U146" s="24"/>
      <c r="V146" s="24"/>
      <c r="W146" s="24"/>
      <c r="X146" s="24"/>
      <c r="Y146" s="24"/>
      <c r="Z146" s="24"/>
    </row>
    <row r="147" spans="1:26" ht="14">
      <c r="A147" s="3"/>
      <c r="B147" s="3"/>
      <c r="C147" s="3"/>
      <c r="D147" s="3"/>
      <c r="E147" s="3"/>
      <c r="F147" s="3"/>
      <c r="G147" s="3"/>
      <c r="H147" s="24"/>
      <c r="I147" s="24"/>
      <c r="J147" s="24"/>
      <c r="K147" s="24"/>
      <c r="L147" s="24"/>
      <c r="M147" s="24"/>
      <c r="N147" s="24"/>
      <c r="O147" s="24"/>
      <c r="P147" s="24"/>
      <c r="Q147" s="24"/>
      <c r="R147" s="24"/>
      <c r="S147" s="24"/>
      <c r="T147" s="24"/>
      <c r="U147" s="24"/>
      <c r="V147" s="24"/>
      <c r="W147" s="24"/>
      <c r="X147" s="24"/>
      <c r="Y147" s="24"/>
      <c r="Z147" s="24"/>
    </row>
    <row r="148" spans="1:26" ht="14">
      <c r="A148" s="3"/>
      <c r="B148" s="3"/>
      <c r="C148" s="3"/>
      <c r="D148" s="3"/>
      <c r="E148" s="3"/>
      <c r="F148" s="3"/>
      <c r="G148" s="3"/>
      <c r="H148" s="24"/>
      <c r="I148" s="24"/>
      <c r="J148" s="24"/>
      <c r="K148" s="24"/>
      <c r="L148" s="24"/>
      <c r="M148" s="24"/>
      <c r="N148" s="24"/>
      <c r="O148" s="24"/>
      <c r="P148" s="24"/>
      <c r="Q148" s="24"/>
      <c r="R148" s="24"/>
      <c r="S148" s="24"/>
      <c r="T148" s="24"/>
      <c r="U148" s="24"/>
      <c r="V148" s="24"/>
      <c r="W148" s="24"/>
      <c r="X148" s="24"/>
      <c r="Y148" s="24"/>
      <c r="Z148" s="24"/>
    </row>
    <row r="149" spans="1:26" ht="14">
      <c r="A149" s="3"/>
      <c r="B149" s="3"/>
      <c r="C149" s="3"/>
      <c r="D149" s="3"/>
      <c r="E149" s="3"/>
      <c r="F149" s="3"/>
      <c r="G149" s="3"/>
      <c r="H149" s="24"/>
      <c r="I149" s="24"/>
      <c r="J149" s="24"/>
      <c r="K149" s="24"/>
      <c r="L149" s="24"/>
      <c r="M149" s="24"/>
      <c r="N149" s="24"/>
      <c r="O149" s="24"/>
      <c r="P149" s="24"/>
      <c r="Q149" s="24"/>
      <c r="R149" s="24"/>
      <c r="S149" s="24"/>
      <c r="T149" s="24"/>
      <c r="U149" s="24"/>
      <c r="V149" s="24"/>
      <c r="W149" s="24"/>
      <c r="X149" s="24"/>
      <c r="Y149" s="24"/>
      <c r="Z149" s="24"/>
    </row>
    <row r="150" spans="1:26" ht="14">
      <c r="A150" s="3"/>
      <c r="B150" s="3"/>
      <c r="C150" s="3"/>
      <c r="D150" s="3"/>
      <c r="E150" s="3"/>
      <c r="F150" s="3"/>
      <c r="G150" s="3"/>
      <c r="H150" s="24"/>
      <c r="I150" s="24"/>
      <c r="J150" s="24"/>
      <c r="K150" s="24"/>
      <c r="L150" s="24"/>
      <c r="M150" s="24"/>
      <c r="N150" s="24"/>
      <c r="O150" s="24"/>
      <c r="P150" s="24"/>
      <c r="Q150" s="24"/>
      <c r="R150" s="24"/>
      <c r="S150" s="24"/>
      <c r="T150" s="24"/>
      <c r="U150" s="24"/>
      <c r="V150" s="24"/>
      <c r="W150" s="24"/>
      <c r="X150" s="24"/>
      <c r="Y150" s="24"/>
      <c r="Z150" s="24"/>
    </row>
    <row r="151" spans="1:26" ht="14">
      <c r="A151" s="3"/>
      <c r="B151" s="3"/>
      <c r="C151" s="3"/>
      <c r="D151" s="3"/>
      <c r="E151" s="3"/>
      <c r="F151" s="3"/>
      <c r="G151" s="3"/>
      <c r="H151" s="24"/>
      <c r="I151" s="24"/>
      <c r="J151" s="24"/>
      <c r="K151" s="24"/>
      <c r="L151" s="24"/>
      <c r="M151" s="24"/>
      <c r="N151" s="24"/>
      <c r="O151" s="24"/>
      <c r="P151" s="24"/>
      <c r="Q151" s="24"/>
      <c r="R151" s="24"/>
      <c r="S151" s="24"/>
      <c r="T151" s="24"/>
      <c r="U151" s="24"/>
      <c r="V151" s="24"/>
      <c r="W151" s="24"/>
      <c r="X151" s="24"/>
      <c r="Y151" s="24"/>
      <c r="Z151" s="24"/>
    </row>
    <row r="152" spans="1:26" ht="14">
      <c r="A152" s="3"/>
      <c r="B152" s="3"/>
      <c r="C152" s="3"/>
      <c r="D152" s="3"/>
      <c r="E152" s="3"/>
      <c r="F152" s="3"/>
      <c r="G152" s="3"/>
      <c r="H152" s="24"/>
      <c r="I152" s="24"/>
      <c r="J152" s="24"/>
      <c r="K152" s="24"/>
      <c r="L152" s="24"/>
      <c r="M152" s="24"/>
      <c r="N152" s="24"/>
      <c r="O152" s="24"/>
      <c r="P152" s="24"/>
      <c r="Q152" s="24"/>
      <c r="R152" s="24"/>
      <c r="S152" s="24"/>
      <c r="T152" s="24"/>
      <c r="U152" s="24"/>
      <c r="V152" s="24"/>
      <c r="W152" s="24"/>
      <c r="X152" s="24"/>
      <c r="Y152" s="24"/>
      <c r="Z152" s="24"/>
    </row>
    <row r="153" spans="1:26" ht="14">
      <c r="A153" s="3"/>
      <c r="B153" s="3"/>
      <c r="C153" s="3"/>
      <c r="D153" s="3"/>
      <c r="E153" s="3"/>
      <c r="F153" s="3"/>
      <c r="G153" s="3"/>
      <c r="H153" s="24"/>
      <c r="I153" s="24"/>
      <c r="J153" s="24"/>
      <c r="K153" s="24"/>
      <c r="L153" s="24"/>
      <c r="M153" s="24"/>
      <c r="N153" s="24"/>
      <c r="O153" s="24"/>
      <c r="P153" s="24"/>
      <c r="Q153" s="24"/>
      <c r="R153" s="24"/>
      <c r="S153" s="24"/>
      <c r="T153" s="24"/>
      <c r="U153" s="24"/>
      <c r="V153" s="24"/>
      <c r="W153" s="24"/>
      <c r="X153" s="24"/>
      <c r="Y153" s="24"/>
      <c r="Z153" s="24"/>
    </row>
    <row r="154" spans="1:26" ht="14">
      <c r="A154" s="3"/>
      <c r="B154" s="3"/>
      <c r="C154" s="3"/>
      <c r="D154" s="3"/>
      <c r="E154" s="3"/>
      <c r="F154" s="3"/>
      <c r="G154" s="3"/>
      <c r="H154" s="24"/>
      <c r="I154" s="24"/>
      <c r="J154" s="24"/>
      <c r="K154" s="24"/>
      <c r="L154" s="24"/>
      <c r="M154" s="24"/>
      <c r="N154" s="24"/>
      <c r="O154" s="24"/>
      <c r="P154" s="24"/>
      <c r="Q154" s="24"/>
      <c r="R154" s="24"/>
      <c r="S154" s="24"/>
      <c r="T154" s="24"/>
      <c r="U154" s="24"/>
      <c r="V154" s="24"/>
      <c r="W154" s="24"/>
      <c r="X154" s="24"/>
      <c r="Y154" s="24"/>
      <c r="Z154" s="24"/>
    </row>
    <row r="155" spans="1:26" ht="14">
      <c r="A155" s="3"/>
      <c r="B155" s="3"/>
      <c r="C155" s="3"/>
      <c r="D155" s="3"/>
      <c r="E155" s="3"/>
      <c r="F155" s="3"/>
      <c r="G155" s="3"/>
      <c r="H155" s="24"/>
      <c r="I155" s="24"/>
      <c r="J155" s="24"/>
      <c r="K155" s="24"/>
      <c r="L155" s="24"/>
      <c r="M155" s="24"/>
      <c r="N155" s="24"/>
      <c r="O155" s="24"/>
      <c r="P155" s="24"/>
      <c r="Q155" s="24"/>
      <c r="R155" s="24"/>
      <c r="S155" s="24"/>
      <c r="T155" s="24"/>
      <c r="U155" s="24"/>
      <c r="V155" s="24"/>
      <c r="W155" s="24"/>
      <c r="X155" s="24"/>
      <c r="Y155" s="24"/>
      <c r="Z155" s="24"/>
    </row>
    <row r="156" spans="1:26" ht="14">
      <c r="A156" s="3"/>
      <c r="B156" s="3"/>
      <c r="C156" s="3"/>
      <c r="D156" s="3"/>
      <c r="E156" s="3"/>
      <c r="F156" s="3"/>
      <c r="G156" s="3"/>
      <c r="H156" s="24"/>
      <c r="I156" s="24"/>
      <c r="J156" s="24"/>
      <c r="K156" s="24"/>
      <c r="L156" s="24"/>
      <c r="M156" s="24"/>
      <c r="N156" s="24"/>
      <c r="O156" s="24"/>
      <c r="P156" s="24"/>
      <c r="Q156" s="24"/>
      <c r="R156" s="24"/>
      <c r="S156" s="24"/>
      <c r="T156" s="24"/>
      <c r="U156" s="24"/>
      <c r="V156" s="24"/>
      <c r="W156" s="24"/>
      <c r="X156" s="24"/>
      <c r="Y156" s="24"/>
      <c r="Z156" s="24"/>
    </row>
    <row r="157" spans="1:26" ht="14">
      <c r="A157" s="3"/>
      <c r="B157" s="3"/>
      <c r="C157" s="3"/>
      <c r="D157" s="3"/>
      <c r="E157" s="3"/>
      <c r="F157" s="3"/>
      <c r="G157" s="3"/>
      <c r="H157" s="24"/>
      <c r="I157" s="24"/>
      <c r="J157" s="24"/>
      <c r="K157" s="24"/>
      <c r="L157" s="24"/>
      <c r="M157" s="24"/>
      <c r="N157" s="24"/>
      <c r="O157" s="24"/>
      <c r="P157" s="24"/>
      <c r="Q157" s="24"/>
      <c r="R157" s="24"/>
      <c r="S157" s="24"/>
      <c r="T157" s="24"/>
      <c r="U157" s="24"/>
      <c r="V157" s="24"/>
      <c r="W157" s="24"/>
      <c r="X157" s="24"/>
      <c r="Y157" s="24"/>
      <c r="Z157" s="24"/>
    </row>
    <row r="158" spans="1:26" ht="14">
      <c r="A158" s="3"/>
      <c r="B158" s="3"/>
      <c r="C158" s="3"/>
      <c r="D158" s="3"/>
      <c r="E158" s="3"/>
      <c r="F158" s="3"/>
      <c r="G158" s="3"/>
      <c r="H158" s="24"/>
      <c r="I158" s="24"/>
      <c r="J158" s="24"/>
      <c r="K158" s="24"/>
      <c r="L158" s="24"/>
      <c r="M158" s="24"/>
      <c r="N158" s="24"/>
      <c r="O158" s="24"/>
      <c r="P158" s="24"/>
      <c r="Q158" s="24"/>
      <c r="R158" s="24"/>
      <c r="S158" s="24"/>
      <c r="T158" s="24"/>
      <c r="U158" s="24"/>
      <c r="V158" s="24"/>
      <c r="W158" s="24"/>
      <c r="X158" s="24"/>
      <c r="Y158" s="24"/>
      <c r="Z158" s="24"/>
    </row>
    <row r="159" spans="1:26" ht="14">
      <c r="A159" s="3"/>
      <c r="B159" s="3"/>
      <c r="C159" s="3"/>
      <c r="D159" s="3"/>
      <c r="E159" s="3"/>
      <c r="F159" s="3"/>
      <c r="G159" s="3"/>
      <c r="H159" s="24"/>
      <c r="I159" s="24"/>
      <c r="J159" s="24"/>
      <c r="K159" s="24"/>
      <c r="L159" s="24"/>
      <c r="M159" s="24"/>
      <c r="N159" s="24"/>
      <c r="O159" s="24"/>
      <c r="P159" s="24"/>
      <c r="Q159" s="24"/>
      <c r="R159" s="24"/>
      <c r="S159" s="24"/>
      <c r="T159" s="24"/>
      <c r="U159" s="24"/>
      <c r="V159" s="24"/>
      <c r="W159" s="24"/>
      <c r="X159" s="24"/>
      <c r="Y159" s="24"/>
      <c r="Z159" s="24"/>
    </row>
    <row r="160" spans="1:26" ht="14">
      <c r="A160" s="3"/>
      <c r="B160" s="3"/>
      <c r="C160" s="3"/>
      <c r="D160" s="3"/>
      <c r="E160" s="3"/>
      <c r="F160" s="3"/>
      <c r="G160" s="3"/>
      <c r="H160" s="24"/>
      <c r="I160" s="24"/>
      <c r="J160" s="24"/>
      <c r="K160" s="24"/>
      <c r="L160" s="24"/>
      <c r="M160" s="24"/>
      <c r="N160" s="24"/>
      <c r="O160" s="24"/>
      <c r="P160" s="24"/>
      <c r="Q160" s="24"/>
      <c r="R160" s="24"/>
      <c r="S160" s="24"/>
      <c r="T160" s="24"/>
      <c r="U160" s="24"/>
      <c r="V160" s="24"/>
      <c r="W160" s="24"/>
      <c r="X160" s="24"/>
      <c r="Y160" s="24"/>
      <c r="Z160" s="24"/>
    </row>
    <row r="161" spans="1:26" ht="14">
      <c r="A161" s="3"/>
      <c r="B161" s="3"/>
      <c r="C161" s="3"/>
      <c r="D161" s="3"/>
      <c r="E161" s="3"/>
      <c r="F161" s="3"/>
      <c r="G161" s="3"/>
      <c r="H161" s="24"/>
      <c r="I161" s="24"/>
      <c r="J161" s="24"/>
      <c r="K161" s="24"/>
      <c r="L161" s="24"/>
      <c r="M161" s="24"/>
      <c r="N161" s="24"/>
      <c r="O161" s="24"/>
      <c r="P161" s="24"/>
      <c r="Q161" s="24"/>
      <c r="R161" s="24"/>
      <c r="S161" s="24"/>
      <c r="T161" s="24"/>
      <c r="U161" s="24"/>
      <c r="V161" s="24"/>
      <c r="W161" s="24"/>
      <c r="X161" s="24"/>
      <c r="Y161" s="24"/>
      <c r="Z161" s="24"/>
    </row>
    <row r="162" spans="1:26" ht="14">
      <c r="A162" s="3"/>
      <c r="B162" s="3"/>
      <c r="C162" s="3"/>
      <c r="D162" s="3"/>
      <c r="E162" s="3"/>
      <c r="F162" s="3"/>
      <c r="G162" s="3"/>
      <c r="H162" s="24"/>
      <c r="I162" s="24"/>
      <c r="J162" s="24"/>
      <c r="K162" s="24"/>
      <c r="L162" s="24"/>
      <c r="M162" s="24"/>
      <c r="N162" s="24"/>
      <c r="O162" s="24"/>
      <c r="P162" s="24"/>
      <c r="Q162" s="24"/>
      <c r="R162" s="24"/>
      <c r="S162" s="24"/>
      <c r="T162" s="24"/>
      <c r="U162" s="24"/>
      <c r="V162" s="24"/>
      <c r="W162" s="24"/>
      <c r="X162" s="24"/>
      <c r="Y162" s="24"/>
      <c r="Z162" s="24"/>
    </row>
    <row r="163" spans="1:26" ht="14">
      <c r="A163" s="3"/>
      <c r="B163" s="3"/>
      <c r="C163" s="3"/>
      <c r="D163" s="3"/>
      <c r="E163" s="3"/>
      <c r="F163" s="3"/>
      <c r="G163" s="3"/>
      <c r="H163" s="24"/>
      <c r="I163" s="24"/>
      <c r="J163" s="24"/>
      <c r="K163" s="24"/>
      <c r="L163" s="24"/>
      <c r="M163" s="24"/>
      <c r="N163" s="24"/>
      <c r="O163" s="24"/>
      <c r="P163" s="24"/>
      <c r="Q163" s="24"/>
      <c r="R163" s="24"/>
      <c r="S163" s="24"/>
      <c r="T163" s="24"/>
      <c r="U163" s="24"/>
      <c r="V163" s="24"/>
      <c r="W163" s="24"/>
      <c r="X163" s="24"/>
      <c r="Y163" s="24"/>
      <c r="Z163" s="24"/>
    </row>
    <row r="164" spans="1:26" ht="14">
      <c r="A164" s="3"/>
      <c r="B164" s="3"/>
      <c r="C164" s="3"/>
      <c r="D164" s="3"/>
      <c r="E164" s="3"/>
      <c r="F164" s="3"/>
      <c r="G164" s="3"/>
      <c r="H164" s="24"/>
      <c r="I164" s="24"/>
      <c r="J164" s="24"/>
      <c r="K164" s="24"/>
      <c r="L164" s="24"/>
      <c r="M164" s="24"/>
      <c r="N164" s="24"/>
      <c r="O164" s="24"/>
      <c r="P164" s="24"/>
      <c r="Q164" s="24"/>
      <c r="R164" s="24"/>
      <c r="S164" s="24"/>
      <c r="T164" s="24"/>
      <c r="U164" s="24"/>
      <c r="V164" s="24"/>
      <c r="W164" s="24"/>
      <c r="X164" s="24"/>
      <c r="Y164" s="24"/>
      <c r="Z164" s="24"/>
    </row>
    <row r="165" spans="1:26" ht="14">
      <c r="A165" s="3"/>
      <c r="B165" s="3"/>
      <c r="C165" s="3"/>
      <c r="D165" s="3"/>
      <c r="E165" s="3"/>
      <c r="F165" s="3"/>
      <c r="G165" s="3"/>
      <c r="H165" s="24"/>
      <c r="I165" s="24"/>
      <c r="J165" s="24"/>
      <c r="K165" s="24"/>
      <c r="L165" s="24"/>
      <c r="M165" s="24"/>
      <c r="N165" s="24"/>
      <c r="O165" s="24"/>
      <c r="P165" s="24"/>
      <c r="Q165" s="24"/>
      <c r="R165" s="24"/>
      <c r="S165" s="24"/>
      <c r="T165" s="24"/>
      <c r="U165" s="24"/>
      <c r="V165" s="24"/>
      <c r="W165" s="24"/>
      <c r="X165" s="24"/>
      <c r="Y165" s="24"/>
      <c r="Z165" s="24"/>
    </row>
    <row r="166" spans="1:26" ht="14">
      <c r="A166" s="3"/>
      <c r="B166" s="3"/>
      <c r="C166" s="3"/>
      <c r="D166" s="3"/>
      <c r="E166" s="3"/>
      <c r="F166" s="3"/>
      <c r="G166" s="3"/>
      <c r="H166" s="24"/>
      <c r="I166" s="24"/>
      <c r="J166" s="24"/>
      <c r="K166" s="24"/>
      <c r="L166" s="24"/>
      <c r="M166" s="24"/>
      <c r="N166" s="24"/>
      <c r="O166" s="24"/>
      <c r="P166" s="24"/>
      <c r="Q166" s="24"/>
      <c r="R166" s="24"/>
      <c r="S166" s="24"/>
      <c r="T166" s="24"/>
      <c r="U166" s="24"/>
      <c r="V166" s="24"/>
      <c r="W166" s="24"/>
      <c r="X166" s="24"/>
      <c r="Y166" s="24"/>
      <c r="Z166" s="24"/>
    </row>
    <row r="167" spans="1:26" ht="14">
      <c r="A167" s="3"/>
      <c r="B167" s="3"/>
      <c r="C167" s="3"/>
      <c r="D167" s="3"/>
      <c r="E167" s="3"/>
      <c r="F167" s="3"/>
      <c r="G167" s="3"/>
      <c r="H167" s="24"/>
      <c r="I167" s="24"/>
      <c r="J167" s="24"/>
      <c r="K167" s="24"/>
      <c r="L167" s="24"/>
      <c r="M167" s="24"/>
      <c r="N167" s="24"/>
      <c r="O167" s="24"/>
      <c r="P167" s="24"/>
      <c r="Q167" s="24"/>
      <c r="R167" s="24"/>
      <c r="S167" s="24"/>
      <c r="T167" s="24"/>
      <c r="U167" s="24"/>
      <c r="V167" s="24"/>
      <c r="W167" s="24"/>
      <c r="X167" s="24"/>
      <c r="Y167" s="24"/>
      <c r="Z167" s="24"/>
    </row>
    <row r="168" spans="1:26" ht="14">
      <c r="A168" s="3"/>
      <c r="B168" s="3"/>
      <c r="C168" s="3"/>
      <c r="D168" s="3"/>
      <c r="E168" s="3"/>
      <c r="F168" s="3"/>
      <c r="G168" s="3"/>
      <c r="H168" s="24"/>
      <c r="I168" s="24"/>
      <c r="J168" s="24"/>
      <c r="K168" s="24"/>
      <c r="L168" s="24"/>
      <c r="M168" s="24"/>
      <c r="N168" s="24"/>
      <c r="O168" s="24"/>
      <c r="P168" s="24"/>
      <c r="Q168" s="24"/>
      <c r="R168" s="24"/>
      <c r="S168" s="24"/>
      <c r="T168" s="24"/>
      <c r="U168" s="24"/>
      <c r="V168" s="24"/>
      <c r="W168" s="24"/>
      <c r="X168" s="24"/>
      <c r="Y168" s="24"/>
      <c r="Z168" s="24"/>
    </row>
    <row r="169" spans="1:26" ht="14">
      <c r="A169" s="3"/>
      <c r="B169" s="3"/>
      <c r="C169" s="3"/>
      <c r="D169" s="3"/>
      <c r="E169" s="3"/>
      <c r="F169" s="3"/>
      <c r="G169" s="3"/>
      <c r="H169" s="24"/>
      <c r="I169" s="24"/>
      <c r="J169" s="24"/>
      <c r="K169" s="24"/>
      <c r="L169" s="24"/>
      <c r="M169" s="24"/>
      <c r="N169" s="24"/>
      <c r="O169" s="24"/>
      <c r="P169" s="24"/>
      <c r="Q169" s="24"/>
      <c r="R169" s="24"/>
      <c r="S169" s="24"/>
      <c r="T169" s="24"/>
      <c r="U169" s="24"/>
      <c r="V169" s="24"/>
      <c r="W169" s="24"/>
      <c r="X169" s="24"/>
      <c r="Y169" s="24"/>
      <c r="Z169" s="24"/>
    </row>
    <row r="170" spans="1:26" ht="14">
      <c r="A170" s="3"/>
      <c r="B170" s="3"/>
      <c r="C170" s="3"/>
      <c r="D170" s="3"/>
      <c r="E170" s="3"/>
      <c r="F170" s="3"/>
      <c r="G170" s="3"/>
      <c r="H170" s="24"/>
      <c r="I170" s="24"/>
      <c r="J170" s="24"/>
      <c r="K170" s="24"/>
      <c r="L170" s="24"/>
      <c r="M170" s="24"/>
      <c r="N170" s="24"/>
      <c r="O170" s="24"/>
      <c r="P170" s="24"/>
      <c r="Q170" s="24"/>
      <c r="R170" s="24"/>
      <c r="S170" s="24"/>
      <c r="T170" s="24"/>
      <c r="U170" s="24"/>
      <c r="V170" s="24"/>
      <c r="W170" s="24"/>
      <c r="X170" s="24"/>
      <c r="Y170" s="24"/>
      <c r="Z170" s="24"/>
    </row>
    <row r="171" spans="1:26" ht="14">
      <c r="A171" s="3"/>
      <c r="B171" s="3"/>
      <c r="C171" s="3"/>
      <c r="D171" s="3"/>
      <c r="E171" s="3"/>
      <c r="F171" s="3"/>
      <c r="G171" s="3"/>
      <c r="H171" s="24"/>
      <c r="I171" s="24"/>
      <c r="J171" s="24"/>
      <c r="K171" s="24"/>
      <c r="L171" s="24"/>
      <c r="M171" s="24"/>
      <c r="N171" s="24"/>
      <c r="O171" s="24"/>
      <c r="P171" s="24"/>
      <c r="Q171" s="24"/>
      <c r="R171" s="24"/>
      <c r="S171" s="24"/>
      <c r="T171" s="24"/>
      <c r="U171" s="24"/>
      <c r="V171" s="24"/>
      <c r="W171" s="24"/>
      <c r="X171" s="24"/>
      <c r="Y171" s="24"/>
      <c r="Z171" s="24"/>
    </row>
    <row r="172" spans="1:26" ht="14">
      <c r="A172" s="3"/>
      <c r="B172" s="3"/>
      <c r="C172" s="3"/>
      <c r="D172" s="3"/>
      <c r="E172" s="3"/>
      <c r="F172" s="3"/>
      <c r="G172" s="3"/>
      <c r="H172" s="24"/>
      <c r="I172" s="24"/>
      <c r="J172" s="24"/>
      <c r="K172" s="24"/>
      <c r="L172" s="24"/>
      <c r="M172" s="24"/>
      <c r="N172" s="24"/>
      <c r="O172" s="24"/>
      <c r="P172" s="24"/>
      <c r="Q172" s="24"/>
      <c r="R172" s="24"/>
      <c r="S172" s="24"/>
      <c r="T172" s="24"/>
      <c r="U172" s="24"/>
      <c r="V172" s="24"/>
      <c r="W172" s="24"/>
      <c r="X172" s="24"/>
      <c r="Y172" s="24"/>
      <c r="Z172" s="24"/>
    </row>
    <row r="173" spans="1:26" ht="14">
      <c r="A173" s="3"/>
      <c r="B173" s="3"/>
      <c r="C173" s="3"/>
      <c r="D173" s="3"/>
      <c r="E173" s="3"/>
      <c r="F173" s="3"/>
      <c r="G173" s="3"/>
      <c r="H173" s="24"/>
      <c r="I173" s="24"/>
      <c r="J173" s="24"/>
      <c r="K173" s="24"/>
      <c r="L173" s="24"/>
      <c r="M173" s="24"/>
      <c r="N173" s="24"/>
      <c r="O173" s="24"/>
      <c r="P173" s="24"/>
      <c r="Q173" s="24"/>
      <c r="R173" s="24"/>
      <c r="S173" s="24"/>
      <c r="T173" s="24"/>
      <c r="U173" s="24"/>
      <c r="V173" s="24"/>
      <c r="W173" s="24"/>
      <c r="X173" s="24"/>
      <c r="Y173" s="24"/>
      <c r="Z173" s="24"/>
    </row>
    <row r="174" spans="1:26" ht="14">
      <c r="A174" s="3"/>
      <c r="B174" s="3"/>
      <c r="C174" s="3"/>
      <c r="D174" s="3"/>
      <c r="E174" s="3"/>
      <c r="F174" s="3"/>
      <c r="G174" s="3"/>
      <c r="H174" s="24"/>
      <c r="I174" s="24"/>
      <c r="J174" s="24"/>
      <c r="K174" s="24"/>
      <c r="L174" s="24"/>
      <c r="M174" s="24"/>
      <c r="N174" s="24"/>
      <c r="O174" s="24"/>
      <c r="P174" s="24"/>
      <c r="Q174" s="24"/>
      <c r="R174" s="24"/>
      <c r="S174" s="24"/>
      <c r="T174" s="24"/>
      <c r="U174" s="24"/>
      <c r="V174" s="24"/>
      <c r="W174" s="24"/>
      <c r="X174" s="24"/>
      <c r="Y174" s="24"/>
      <c r="Z174" s="24"/>
    </row>
    <row r="175" spans="1:26" ht="14">
      <c r="A175" s="3"/>
      <c r="B175" s="3"/>
      <c r="C175" s="3"/>
      <c r="D175" s="3"/>
      <c r="E175" s="3"/>
      <c r="F175" s="3"/>
      <c r="G175" s="3"/>
      <c r="H175" s="24"/>
      <c r="I175" s="24"/>
      <c r="J175" s="24"/>
      <c r="K175" s="24"/>
      <c r="L175" s="24"/>
      <c r="M175" s="24"/>
      <c r="N175" s="24"/>
      <c r="O175" s="24"/>
      <c r="P175" s="24"/>
      <c r="Q175" s="24"/>
      <c r="R175" s="24"/>
      <c r="S175" s="24"/>
      <c r="T175" s="24"/>
      <c r="U175" s="24"/>
      <c r="V175" s="24"/>
      <c r="W175" s="24"/>
      <c r="X175" s="24"/>
      <c r="Y175" s="24"/>
      <c r="Z175" s="24"/>
    </row>
    <row r="176" spans="1:26" ht="14">
      <c r="A176" s="3"/>
      <c r="B176" s="3"/>
      <c r="C176" s="3"/>
      <c r="D176" s="3"/>
      <c r="E176" s="3"/>
      <c r="F176" s="3"/>
      <c r="G176" s="3"/>
      <c r="H176" s="24"/>
      <c r="I176" s="24"/>
      <c r="J176" s="24"/>
      <c r="K176" s="24"/>
      <c r="L176" s="24"/>
      <c r="M176" s="24"/>
      <c r="N176" s="24"/>
      <c r="O176" s="24"/>
      <c r="P176" s="24"/>
      <c r="Q176" s="24"/>
      <c r="R176" s="24"/>
      <c r="S176" s="24"/>
      <c r="T176" s="24"/>
      <c r="U176" s="24"/>
      <c r="V176" s="24"/>
      <c r="W176" s="24"/>
      <c r="X176" s="24"/>
      <c r="Y176" s="24"/>
      <c r="Z176" s="24"/>
    </row>
    <row r="177" spans="1:26" ht="14">
      <c r="A177" s="3"/>
      <c r="B177" s="3"/>
      <c r="C177" s="3"/>
      <c r="D177" s="3"/>
      <c r="E177" s="3"/>
      <c r="F177" s="3"/>
      <c r="G177" s="3"/>
      <c r="H177" s="24"/>
      <c r="I177" s="24"/>
      <c r="J177" s="24"/>
      <c r="K177" s="24"/>
      <c r="L177" s="24"/>
      <c r="M177" s="24"/>
      <c r="N177" s="24"/>
      <c r="O177" s="24"/>
      <c r="P177" s="24"/>
      <c r="Q177" s="24"/>
      <c r="R177" s="24"/>
      <c r="S177" s="24"/>
      <c r="T177" s="24"/>
      <c r="U177" s="24"/>
      <c r="V177" s="24"/>
      <c r="W177" s="24"/>
      <c r="X177" s="24"/>
      <c r="Y177" s="24"/>
      <c r="Z177" s="24"/>
    </row>
    <row r="178" spans="1:26" ht="14">
      <c r="A178" s="3"/>
      <c r="B178" s="3"/>
      <c r="C178" s="3"/>
      <c r="D178" s="3"/>
      <c r="E178" s="3"/>
      <c r="F178" s="3"/>
      <c r="G178" s="3"/>
      <c r="H178" s="24"/>
      <c r="I178" s="24"/>
      <c r="J178" s="24"/>
      <c r="K178" s="24"/>
      <c r="L178" s="24"/>
      <c r="M178" s="24"/>
      <c r="N178" s="24"/>
      <c r="O178" s="24"/>
      <c r="P178" s="24"/>
      <c r="Q178" s="24"/>
      <c r="R178" s="24"/>
      <c r="S178" s="24"/>
      <c r="T178" s="24"/>
      <c r="U178" s="24"/>
      <c r="V178" s="24"/>
      <c r="W178" s="24"/>
      <c r="X178" s="24"/>
      <c r="Y178" s="24"/>
      <c r="Z178" s="24"/>
    </row>
    <row r="179" spans="1:26" ht="14">
      <c r="A179" s="3"/>
      <c r="B179" s="3"/>
      <c r="C179" s="3"/>
      <c r="D179" s="3"/>
      <c r="E179" s="3"/>
      <c r="F179" s="3"/>
      <c r="G179" s="3"/>
      <c r="H179" s="24"/>
      <c r="I179" s="24"/>
      <c r="J179" s="24"/>
      <c r="K179" s="24"/>
      <c r="L179" s="24"/>
      <c r="M179" s="24"/>
      <c r="N179" s="24"/>
      <c r="O179" s="24"/>
      <c r="P179" s="24"/>
      <c r="Q179" s="24"/>
      <c r="R179" s="24"/>
      <c r="S179" s="24"/>
      <c r="T179" s="24"/>
      <c r="U179" s="24"/>
      <c r="V179" s="24"/>
      <c r="W179" s="24"/>
      <c r="X179" s="24"/>
      <c r="Y179" s="24"/>
      <c r="Z179" s="24"/>
    </row>
    <row r="180" spans="1:26" ht="14">
      <c r="A180" s="3"/>
      <c r="B180" s="3"/>
      <c r="C180" s="3"/>
      <c r="D180" s="3"/>
      <c r="E180" s="3"/>
      <c r="F180" s="3"/>
      <c r="G180" s="3"/>
      <c r="H180" s="24"/>
      <c r="I180" s="24"/>
      <c r="J180" s="24"/>
      <c r="K180" s="24"/>
      <c r="L180" s="24"/>
      <c r="M180" s="24"/>
      <c r="N180" s="24"/>
      <c r="O180" s="24"/>
      <c r="P180" s="24"/>
      <c r="Q180" s="24"/>
      <c r="R180" s="24"/>
      <c r="S180" s="24"/>
      <c r="T180" s="24"/>
      <c r="U180" s="24"/>
      <c r="V180" s="24"/>
      <c r="W180" s="24"/>
      <c r="X180" s="24"/>
      <c r="Y180" s="24"/>
      <c r="Z180" s="24"/>
    </row>
    <row r="181" spans="1:26" ht="14">
      <c r="A181" s="3"/>
      <c r="B181" s="3"/>
      <c r="C181" s="3"/>
      <c r="D181" s="3"/>
      <c r="E181" s="3"/>
      <c r="F181" s="3"/>
      <c r="G181" s="3"/>
      <c r="H181" s="24"/>
      <c r="I181" s="24"/>
      <c r="J181" s="24"/>
      <c r="K181" s="24"/>
      <c r="L181" s="24"/>
      <c r="M181" s="24"/>
      <c r="N181" s="24"/>
      <c r="O181" s="24"/>
      <c r="P181" s="24"/>
      <c r="Q181" s="24"/>
      <c r="R181" s="24"/>
      <c r="S181" s="24"/>
      <c r="T181" s="24"/>
      <c r="U181" s="24"/>
      <c r="V181" s="24"/>
      <c r="W181" s="24"/>
      <c r="X181" s="24"/>
      <c r="Y181" s="24"/>
      <c r="Z181" s="24"/>
    </row>
    <row r="182" spans="1:26" ht="14">
      <c r="A182" s="3"/>
      <c r="B182" s="3"/>
      <c r="C182" s="3"/>
      <c r="D182" s="3"/>
      <c r="E182" s="3"/>
      <c r="F182" s="3"/>
      <c r="G182" s="3"/>
      <c r="H182" s="24"/>
      <c r="I182" s="24"/>
      <c r="J182" s="24"/>
      <c r="K182" s="24"/>
      <c r="L182" s="24"/>
      <c r="M182" s="24"/>
      <c r="N182" s="24"/>
      <c r="O182" s="24"/>
      <c r="P182" s="24"/>
      <c r="Q182" s="24"/>
      <c r="R182" s="24"/>
      <c r="S182" s="24"/>
      <c r="T182" s="24"/>
      <c r="U182" s="24"/>
      <c r="V182" s="24"/>
      <c r="W182" s="24"/>
      <c r="X182" s="24"/>
      <c r="Y182" s="24"/>
      <c r="Z182" s="24"/>
    </row>
    <row r="183" spans="1:26" ht="14">
      <c r="A183" s="3"/>
      <c r="B183" s="3"/>
      <c r="C183" s="3"/>
      <c r="D183" s="3"/>
      <c r="E183" s="3"/>
      <c r="F183" s="3"/>
      <c r="G183" s="3"/>
      <c r="H183" s="24"/>
      <c r="I183" s="24"/>
      <c r="J183" s="24"/>
      <c r="K183" s="24"/>
      <c r="L183" s="24"/>
      <c r="M183" s="24"/>
      <c r="N183" s="24"/>
      <c r="O183" s="24"/>
      <c r="P183" s="24"/>
      <c r="Q183" s="24"/>
      <c r="R183" s="24"/>
      <c r="S183" s="24"/>
      <c r="T183" s="24"/>
      <c r="U183" s="24"/>
      <c r="V183" s="24"/>
      <c r="W183" s="24"/>
      <c r="X183" s="24"/>
      <c r="Y183" s="24"/>
      <c r="Z183" s="24"/>
    </row>
    <row r="184" spans="1:26" ht="14">
      <c r="A184" s="3"/>
      <c r="B184" s="3"/>
      <c r="C184" s="3"/>
      <c r="D184" s="3"/>
      <c r="E184" s="3"/>
      <c r="F184" s="3"/>
      <c r="G184" s="3"/>
      <c r="H184" s="24"/>
      <c r="I184" s="24"/>
      <c r="J184" s="24"/>
      <c r="K184" s="24"/>
      <c r="L184" s="24"/>
      <c r="M184" s="24"/>
      <c r="N184" s="24"/>
      <c r="O184" s="24"/>
      <c r="P184" s="24"/>
      <c r="Q184" s="24"/>
      <c r="R184" s="24"/>
      <c r="S184" s="24"/>
      <c r="T184" s="24"/>
      <c r="U184" s="24"/>
      <c r="V184" s="24"/>
      <c r="W184" s="24"/>
      <c r="X184" s="24"/>
      <c r="Y184" s="24"/>
      <c r="Z184" s="24"/>
    </row>
    <row r="185" spans="1:26" ht="14">
      <c r="A185" s="3"/>
      <c r="B185" s="3"/>
      <c r="C185" s="3"/>
      <c r="D185" s="3"/>
      <c r="E185" s="3"/>
      <c r="F185" s="3"/>
      <c r="G185" s="3"/>
      <c r="H185" s="24"/>
      <c r="I185" s="24"/>
      <c r="J185" s="24"/>
      <c r="K185" s="24"/>
      <c r="L185" s="24"/>
      <c r="M185" s="24"/>
      <c r="N185" s="24"/>
      <c r="O185" s="24"/>
      <c r="P185" s="24"/>
      <c r="Q185" s="24"/>
      <c r="R185" s="24"/>
      <c r="S185" s="24"/>
      <c r="T185" s="24"/>
      <c r="U185" s="24"/>
      <c r="V185" s="24"/>
      <c r="W185" s="24"/>
      <c r="X185" s="24"/>
      <c r="Y185" s="24"/>
      <c r="Z185" s="24"/>
    </row>
    <row r="186" spans="1:26" ht="14">
      <c r="A186" s="3"/>
      <c r="B186" s="3"/>
      <c r="C186" s="3"/>
      <c r="D186" s="3"/>
      <c r="E186" s="3"/>
      <c r="F186" s="3"/>
      <c r="G186" s="3"/>
      <c r="H186" s="24"/>
      <c r="I186" s="24"/>
      <c r="J186" s="24"/>
      <c r="K186" s="24"/>
      <c r="L186" s="24"/>
      <c r="M186" s="24"/>
      <c r="N186" s="24"/>
      <c r="O186" s="24"/>
      <c r="P186" s="24"/>
      <c r="Q186" s="24"/>
      <c r="R186" s="24"/>
      <c r="S186" s="24"/>
      <c r="T186" s="24"/>
      <c r="U186" s="24"/>
      <c r="V186" s="24"/>
      <c r="W186" s="24"/>
      <c r="X186" s="24"/>
      <c r="Y186" s="24"/>
      <c r="Z186" s="24"/>
    </row>
    <row r="187" spans="1:26" ht="14">
      <c r="A187" s="3"/>
      <c r="B187" s="3"/>
      <c r="C187" s="3"/>
      <c r="D187" s="3"/>
      <c r="E187" s="3"/>
      <c r="F187" s="3"/>
      <c r="G187" s="3"/>
      <c r="H187" s="24"/>
      <c r="I187" s="24"/>
      <c r="J187" s="24"/>
      <c r="K187" s="24"/>
      <c r="L187" s="24"/>
      <c r="M187" s="24"/>
      <c r="N187" s="24"/>
      <c r="O187" s="24"/>
      <c r="P187" s="24"/>
      <c r="Q187" s="24"/>
      <c r="R187" s="24"/>
      <c r="S187" s="24"/>
      <c r="T187" s="24"/>
      <c r="U187" s="24"/>
      <c r="V187" s="24"/>
      <c r="W187" s="24"/>
      <c r="X187" s="24"/>
      <c r="Y187" s="24"/>
      <c r="Z187" s="24"/>
    </row>
    <row r="188" spans="1:26" ht="14">
      <c r="A188" s="3"/>
      <c r="B188" s="3"/>
      <c r="C188" s="3"/>
      <c r="D188" s="3"/>
      <c r="E188" s="3"/>
      <c r="F188" s="3"/>
      <c r="G188" s="3"/>
      <c r="H188" s="24"/>
      <c r="I188" s="24"/>
      <c r="J188" s="24"/>
      <c r="K188" s="24"/>
      <c r="L188" s="24"/>
      <c r="M188" s="24"/>
      <c r="N188" s="24"/>
      <c r="O188" s="24"/>
      <c r="P188" s="24"/>
      <c r="Q188" s="24"/>
      <c r="R188" s="24"/>
      <c r="S188" s="24"/>
      <c r="T188" s="24"/>
      <c r="U188" s="24"/>
      <c r="V188" s="24"/>
      <c r="W188" s="24"/>
      <c r="X188" s="24"/>
      <c r="Y188" s="24"/>
      <c r="Z188" s="24"/>
    </row>
    <row r="189" spans="1:26" ht="14">
      <c r="A189" s="3"/>
      <c r="B189" s="3"/>
      <c r="C189" s="3"/>
      <c r="D189" s="3"/>
      <c r="E189" s="3"/>
      <c r="F189" s="3"/>
      <c r="G189" s="3"/>
      <c r="H189" s="24"/>
      <c r="I189" s="24"/>
      <c r="J189" s="24"/>
      <c r="K189" s="24"/>
      <c r="L189" s="24"/>
      <c r="M189" s="24"/>
      <c r="N189" s="24"/>
      <c r="O189" s="24"/>
      <c r="P189" s="24"/>
      <c r="Q189" s="24"/>
      <c r="R189" s="24"/>
      <c r="S189" s="24"/>
      <c r="T189" s="24"/>
      <c r="U189" s="24"/>
      <c r="V189" s="24"/>
      <c r="W189" s="24"/>
      <c r="X189" s="24"/>
      <c r="Y189" s="24"/>
      <c r="Z189" s="24"/>
    </row>
    <row r="190" spans="1:26" ht="14">
      <c r="A190" s="3"/>
      <c r="B190" s="3"/>
      <c r="C190" s="3"/>
      <c r="D190" s="3"/>
      <c r="E190" s="3"/>
      <c r="F190" s="3"/>
      <c r="G190" s="3"/>
      <c r="H190" s="24"/>
      <c r="I190" s="24"/>
      <c r="J190" s="24"/>
      <c r="K190" s="24"/>
      <c r="L190" s="24"/>
      <c r="M190" s="24"/>
      <c r="N190" s="24"/>
      <c r="O190" s="24"/>
      <c r="P190" s="24"/>
      <c r="Q190" s="24"/>
      <c r="R190" s="24"/>
      <c r="S190" s="24"/>
      <c r="T190" s="24"/>
      <c r="U190" s="24"/>
      <c r="V190" s="24"/>
      <c r="W190" s="24"/>
      <c r="X190" s="24"/>
      <c r="Y190" s="24"/>
      <c r="Z190" s="24"/>
    </row>
    <row r="191" spans="1:26" ht="14">
      <c r="A191" s="3"/>
      <c r="B191" s="3"/>
      <c r="C191" s="3"/>
      <c r="D191" s="3"/>
      <c r="E191" s="3"/>
      <c r="F191" s="3"/>
      <c r="G191" s="3"/>
      <c r="H191" s="24"/>
      <c r="I191" s="24"/>
      <c r="J191" s="24"/>
      <c r="K191" s="24"/>
      <c r="L191" s="24"/>
      <c r="M191" s="24"/>
      <c r="N191" s="24"/>
      <c r="O191" s="24"/>
      <c r="P191" s="24"/>
      <c r="Q191" s="24"/>
      <c r="R191" s="24"/>
      <c r="S191" s="24"/>
      <c r="T191" s="24"/>
      <c r="U191" s="24"/>
      <c r="V191" s="24"/>
      <c r="W191" s="24"/>
      <c r="X191" s="24"/>
      <c r="Y191" s="24"/>
      <c r="Z191" s="24"/>
    </row>
    <row r="192" spans="1:26" ht="14">
      <c r="A192" s="3"/>
      <c r="B192" s="3"/>
      <c r="C192" s="3"/>
      <c r="D192" s="3"/>
      <c r="E192" s="3"/>
      <c r="F192" s="3"/>
      <c r="G192" s="3"/>
      <c r="H192" s="24"/>
      <c r="I192" s="24"/>
      <c r="J192" s="24"/>
      <c r="K192" s="24"/>
      <c r="L192" s="24"/>
      <c r="M192" s="24"/>
      <c r="N192" s="24"/>
      <c r="O192" s="24"/>
      <c r="P192" s="24"/>
      <c r="Q192" s="24"/>
      <c r="R192" s="24"/>
      <c r="S192" s="24"/>
      <c r="T192" s="24"/>
      <c r="U192" s="24"/>
      <c r="V192" s="24"/>
      <c r="W192" s="24"/>
      <c r="X192" s="24"/>
      <c r="Y192" s="24"/>
      <c r="Z192" s="24"/>
    </row>
    <row r="193" spans="1:26" ht="14">
      <c r="A193" s="3"/>
      <c r="B193" s="3"/>
      <c r="C193" s="3"/>
      <c r="D193" s="3"/>
      <c r="E193" s="3"/>
      <c r="F193" s="3"/>
      <c r="G193" s="3"/>
      <c r="H193" s="24"/>
      <c r="I193" s="24"/>
      <c r="J193" s="24"/>
      <c r="K193" s="24"/>
      <c r="L193" s="24"/>
      <c r="M193" s="24"/>
      <c r="N193" s="24"/>
      <c r="O193" s="24"/>
      <c r="P193" s="24"/>
      <c r="Q193" s="24"/>
      <c r="R193" s="24"/>
      <c r="S193" s="24"/>
      <c r="T193" s="24"/>
      <c r="U193" s="24"/>
      <c r="V193" s="24"/>
      <c r="W193" s="24"/>
      <c r="X193" s="24"/>
      <c r="Y193" s="24"/>
      <c r="Z193" s="24"/>
    </row>
    <row r="194" spans="1:26" ht="14">
      <c r="A194" s="3"/>
      <c r="B194" s="3"/>
      <c r="C194" s="3"/>
      <c r="D194" s="3"/>
      <c r="E194" s="3"/>
      <c r="F194" s="3"/>
      <c r="G194" s="3"/>
      <c r="H194" s="24"/>
      <c r="I194" s="24"/>
      <c r="J194" s="24"/>
      <c r="K194" s="24"/>
      <c r="L194" s="24"/>
      <c r="M194" s="24"/>
      <c r="N194" s="24"/>
      <c r="O194" s="24"/>
      <c r="P194" s="24"/>
      <c r="Q194" s="24"/>
      <c r="R194" s="24"/>
      <c r="S194" s="24"/>
      <c r="T194" s="24"/>
      <c r="U194" s="24"/>
      <c r="V194" s="24"/>
      <c r="W194" s="24"/>
      <c r="X194" s="24"/>
      <c r="Y194" s="24"/>
      <c r="Z194" s="24"/>
    </row>
    <row r="195" spans="1:26" ht="14">
      <c r="A195" s="3"/>
      <c r="B195" s="3"/>
      <c r="C195" s="3"/>
      <c r="D195" s="3"/>
      <c r="E195" s="3"/>
      <c r="F195" s="3"/>
      <c r="G195" s="3"/>
      <c r="H195" s="24"/>
      <c r="I195" s="24"/>
      <c r="J195" s="24"/>
      <c r="K195" s="24"/>
      <c r="L195" s="24"/>
      <c r="M195" s="24"/>
      <c r="N195" s="24"/>
      <c r="O195" s="24"/>
      <c r="P195" s="24"/>
      <c r="Q195" s="24"/>
      <c r="R195" s="24"/>
      <c r="S195" s="24"/>
      <c r="T195" s="24"/>
      <c r="U195" s="24"/>
      <c r="V195" s="24"/>
      <c r="W195" s="24"/>
      <c r="X195" s="24"/>
      <c r="Y195" s="24"/>
      <c r="Z195" s="24"/>
    </row>
    <row r="196" spans="1:26" ht="14">
      <c r="A196" s="3"/>
      <c r="B196" s="3"/>
      <c r="C196" s="3"/>
      <c r="D196" s="3"/>
      <c r="E196" s="3"/>
      <c r="F196" s="3"/>
      <c r="G196" s="3"/>
      <c r="H196" s="24"/>
      <c r="I196" s="24"/>
      <c r="J196" s="24"/>
      <c r="K196" s="24"/>
      <c r="L196" s="24"/>
      <c r="M196" s="24"/>
      <c r="N196" s="24"/>
      <c r="O196" s="24"/>
      <c r="P196" s="24"/>
      <c r="Q196" s="24"/>
      <c r="R196" s="24"/>
      <c r="S196" s="24"/>
      <c r="T196" s="24"/>
      <c r="U196" s="24"/>
      <c r="V196" s="24"/>
      <c r="W196" s="24"/>
      <c r="X196" s="24"/>
      <c r="Y196" s="24"/>
      <c r="Z196" s="24"/>
    </row>
    <row r="197" spans="1:26" ht="14">
      <c r="A197" s="3"/>
      <c r="B197" s="3"/>
      <c r="C197" s="3"/>
      <c r="D197" s="3"/>
      <c r="E197" s="3"/>
      <c r="F197" s="3"/>
      <c r="G197" s="3"/>
      <c r="H197" s="24"/>
      <c r="I197" s="24"/>
      <c r="J197" s="24"/>
      <c r="K197" s="24"/>
      <c r="L197" s="24"/>
      <c r="M197" s="24"/>
      <c r="N197" s="24"/>
      <c r="O197" s="24"/>
      <c r="P197" s="24"/>
      <c r="Q197" s="24"/>
      <c r="R197" s="24"/>
      <c r="S197" s="24"/>
      <c r="T197" s="24"/>
      <c r="U197" s="24"/>
      <c r="V197" s="24"/>
      <c r="W197" s="24"/>
      <c r="X197" s="24"/>
      <c r="Y197" s="24"/>
      <c r="Z197" s="24"/>
    </row>
    <row r="198" spans="1:26" ht="14">
      <c r="A198" s="3"/>
      <c r="B198" s="3"/>
      <c r="C198" s="3"/>
      <c r="D198" s="3"/>
      <c r="E198" s="3"/>
      <c r="F198" s="3"/>
      <c r="G198" s="3"/>
      <c r="H198" s="24"/>
      <c r="I198" s="24"/>
      <c r="J198" s="24"/>
      <c r="K198" s="24"/>
      <c r="L198" s="24"/>
      <c r="M198" s="24"/>
      <c r="N198" s="24"/>
      <c r="O198" s="24"/>
      <c r="P198" s="24"/>
      <c r="Q198" s="24"/>
      <c r="R198" s="24"/>
      <c r="S198" s="24"/>
      <c r="T198" s="24"/>
      <c r="U198" s="24"/>
      <c r="V198" s="24"/>
      <c r="W198" s="24"/>
      <c r="X198" s="24"/>
      <c r="Y198" s="24"/>
      <c r="Z198" s="24"/>
    </row>
    <row r="199" spans="1:26" ht="14">
      <c r="A199" s="3"/>
      <c r="B199" s="3"/>
      <c r="C199" s="3"/>
      <c r="D199" s="3"/>
      <c r="E199" s="3"/>
      <c r="F199" s="3"/>
      <c r="G199" s="3"/>
      <c r="H199" s="24"/>
      <c r="I199" s="24"/>
      <c r="J199" s="24"/>
      <c r="K199" s="24"/>
      <c r="L199" s="24"/>
      <c r="M199" s="24"/>
      <c r="N199" s="24"/>
      <c r="O199" s="24"/>
      <c r="P199" s="24"/>
      <c r="Q199" s="24"/>
      <c r="R199" s="24"/>
      <c r="S199" s="24"/>
      <c r="T199" s="24"/>
      <c r="U199" s="24"/>
      <c r="V199" s="24"/>
      <c r="W199" s="24"/>
      <c r="X199" s="24"/>
      <c r="Y199" s="24"/>
      <c r="Z199" s="24"/>
    </row>
    <row r="200" spans="1:26" ht="14">
      <c r="A200" s="3"/>
      <c r="B200" s="3"/>
      <c r="C200" s="3"/>
      <c r="D200" s="3"/>
      <c r="E200" s="3"/>
      <c r="F200" s="3"/>
      <c r="G200" s="3"/>
      <c r="H200" s="24"/>
      <c r="I200" s="24"/>
      <c r="J200" s="24"/>
      <c r="K200" s="24"/>
      <c r="L200" s="24"/>
      <c r="M200" s="24"/>
      <c r="N200" s="24"/>
      <c r="O200" s="24"/>
      <c r="P200" s="24"/>
      <c r="Q200" s="24"/>
      <c r="R200" s="24"/>
      <c r="S200" s="24"/>
      <c r="T200" s="24"/>
      <c r="U200" s="24"/>
      <c r="V200" s="24"/>
      <c r="W200" s="24"/>
      <c r="X200" s="24"/>
      <c r="Y200" s="24"/>
      <c r="Z200" s="24"/>
    </row>
    <row r="201" spans="1:26" ht="14">
      <c r="A201" s="3"/>
      <c r="B201" s="3"/>
      <c r="C201" s="3"/>
      <c r="D201" s="3"/>
      <c r="E201" s="3"/>
      <c r="F201" s="3"/>
      <c r="G201" s="3"/>
      <c r="H201" s="24"/>
      <c r="I201" s="24"/>
      <c r="J201" s="24"/>
      <c r="K201" s="24"/>
      <c r="L201" s="24"/>
      <c r="M201" s="24"/>
      <c r="N201" s="24"/>
      <c r="O201" s="24"/>
      <c r="P201" s="24"/>
      <c r="Q201" s="24"/>
      <c r="R201" s="24"/>
      <c r="S201" s="24"/>
      <c r="T201" s="24"/>
      <c r="U201" s="24"/>
      <c r="V201" s="24"/>
      <c r="W201" s="24"/>
      <c r="X201" s="24"/>
      <c r="Y201" s="24"/>
      <c r="Z201" s="24"/>
    </row>
    <row r="202" spans="1:26" ht="14">
      <c r="A202" s="3"/>
      <c r="B202" s="3"/>
      <c r="C202" s="3"/>
      <c r="D202" s="3"/>
      <c r="E202" s="3"/>
      <c r="F202" s="3"/>
      <c r="G202" s="3"/>
      <c r="H202" s="24"/>
      <c r="I202" s="24"/>
      <c r="J202" s="24"/>
      <c r="K202" s="24"/>
      <c r="L202" s="24"/>
      <c r="M202" s="24"/>
      <c r="N202" s="24"/>
      <c r="O202" s="24"/>
      <c r="P202" s="24"/>
      <c r="Q202" s="24"/>
      <c r="R202" s="24"/>
      <c r="S202" s="24"/>
      <c r="T202" s="24"/>
      <c r="U202" s="24"/>
      <c r="V202" s="24"/>
      <c r="W202" s="24"/>
      <c r="X202" s="24"/>
      <c r="Y202" s="24"/>
      <c r="Z202" s="24"/>
    </row>
    <row r="203" spans="1:26" ht="14">
      <c r="A203" s="3"/>
      <c r="B203" s="3"/>
      <c r="C203" s="3"/>
      <c r="D203" s="3"/>
      <c r="E203" s="3"/>
      <c r="F203" s="3"/>
      <c r="G203" s="3"/>
      <c r="H203" s="24"/>
      <c r="I203" s="24"/>
      <c r="J203" s="24"/>
      <c r="K203" s="24"/>
      <c r="L203" s="24"/>
      <c r="M203" s="24"/>
      <c r="N203" s="24"/>
      <c r="O203" s="24"/>
      <c r="P203" s="24"/>
      <c r="Q203" s="24"/>
      <c r="R203" s="24"/>
      <c r="S203" s="24"/>
      <c r="T203" s="24"/>
      <c r="U203" s="24"/>
      <c r="V203" s="24"/>
      <c r="W203" s="24"/>
      <c r="X203" s="24"/>
      <c r="Y203" s="24"/>
      <c r="Z203" s="24"/>
    </row>
    <row r="204" spans="1:26" ht="14">
      <c r="A204" s="3"/>
      <c r="B204" s="3"/>
      <c r="C204" s="3"/>
      <c r="D204" s="3"/>
      <c r="E204" s="3"/>
      <c r="F204" s="3"/>
      <c r="G204" s="3"/>
      <c r="H204" s="24"/>
      <c r="I204" s="24"/>
      <c r="J204" s="24"/>
      <c r="K204" s="24"/>
      <c r="L204" s="24"/>
      <c r="M204" s="24"/>
      <c r="N204" s="24"/>
      <c r="O204" s="24"/>
      <c r="P204" s="24"/>
      <c r="Q204" s="24"/>
      <c r="R204" s="24"/>
      <c r="S204" s="24"/>
      <c r="T204" s="24"/>
      <c r="U204" s="24"/>
      <c r="V204" s="24"/>
      <c r="W204" s="24"/>
      <c r="X204" s="24"/>
      <c r="Y204" s="24"/>
      <c r="Z204" s="24"/>
    </row>
    <row r="205" spans="1:26" ht="14">
      <c r="A205" s="3"/>
      <c r="B205" s="3"/>
      <c r="C205" s="3"/>
      <c r="D205" s="3"/>
      <c r="E205" s="3"/>
      <c r="F205" s="3"/>
      <c r="G205" s="3"/>
      <c r="H205" s="24"/>
      <c r="I205" s="24"/>
      <c r="J205" s="24"/>
      <c r="K205" s="24"/>
      <c r="L205" s="24"/>
      <c r="M205" s="24"/>
      <c r="N205" s="24"/>
      <c r="O205" s="24"/>
      <c r="P205" s="24"/>
      <c r="Q205" s="24"/>
      <c r="R205" s="24"/>
      <c r="S205" s="24"/>
      <c r="T205" s="24"/>
      <c r="U205" s="24"/>
      <c r="V205" s="24"/>
      <c r="W205" s="24"/>
      <c r="X205" s="24"/>
      <c r="Y205" s="24"/>
      <c r="Z205" s="24"/>
    </row>
    <row r="206" spans="1:26" ht="14">
      <c r="A206" s="3"/>
      <c r="B206" s="3"/>
      <c r="C206" s="3"/>
      <c r="D206" s="3"/>
      <c r="E206" s="3"/>
      <c r="F206" s="3"/>
      <c r="G206" s="3"/>
      <c r="H206" s="24"/>
      <c r="I206" s="24"/>
      <c r="J206" s="24"/>
      <c r="K206" s="24"/>
      <c r="L206" s="24"/>
      <c r="M206" s="24"/>
      <c r="N206" s="24"/>
      <c r="O206" s="24"/>
      <c r="P206" s="24"/>
      <c r="Q206" s="24"/>
      <c r="R206" s="24"/>
      <c r="S206" s="24"/>
      <c r="T206" s="24"/>
      <c r="U206" s="24"/>
      <c r="V206" s="24"/>
      <c r="W206" s="24"/>
      <c r="X206" s="24"/>
      <c r="Y206" s="24"/>
      <c r="Z206" s="24"/>
    </row>
    <row r="207" spans="1:26" ht="14">
      <c r="A207" s="3"/>
      <c r="B207" s="3"/>
      <c r="C207" s="3"/>
      <c r="D207" s="3"/>
      <c r="E207" s="3"/>
      <c r="F207" s="3"/>
      <c r="G207" s="3"/>
      <c r="H207" s="24"/>
      <c r="I207" s="24"/>
      <c r="J207" s="24"/>
      <c r="K207" s="24"/>
      <c r="L207" s="24"/>
      <c r="M207" s="24"/>
      <c r="N207" s="24"/>
      <c r="O207" s="24"/>
      <c r="P207" s="24"/>
      <c r="Q207" s="24"/>
      <c r="R207" s="24"/>
      <c r="S207" s="24"/>
      <c r="T207" s="24"/>
      <c r="U207" s="24"/>
      <c r="V207" s="24"/>
      <c r="W207" s="24"/>
      <c r="X207" s="24"/>
      <c r="Y207" s="24"/>
      <c r="Z207" s="24"/>
    </row>
    <row r="208" spans="1:26" ht="14">
      <c r="A208" s="3"/>
      <c r="B208" s="3"/>
      <c r="C208" s="3"/>
      <c r="D208" s="3"/>
      <c r="E208" s="3"/>
      <c r="F208" s="3"/>
      <c r="G208" s="3"/>
      <c r="H208" s="24"/>
      <c r="I208" s="24"/>
      <c r="J208" s="24"/>
      <c r="K208" s="24"/>
      <c r="L208" s="24"/>
      <c r="M208" s="24"/>
      <c r="N208" s="24"/>
      <c r="O208" s="24"/>
      <c r="P208" s="24"/>
      <c r="Q208" s="24"/>
      <c r="R208" s="24"/>
      <c r="S208" s="24"/>
      <c r="T208" s="24"/>
      <c r="U208" s="24"/>
      <c r="V208" s="24"/>
      <c r="W208" s="24"/>
      <c r="X208" s="24"/>
      <c r="Y208" s="24"/>
      <c r="Z208" s="24"/>
    </row>
    <row r="209" spans="1:26" ht="14">
      <c r="A209" s="3"/>
      <c r="B209" s="3"/>
      <c r="C209" s="3"/>
      <c r="D209" s="3"/>
      <c r="E209" s="3"/>
      <c r="F209" s="3"/>
      <c r="G209" s="3"/>
      <c r="H209" s="24"/>
      <c r="I209" s="24"/>
      <c r="J209" s="24"/>
      <c r="K209" s="24"/>
      <c r="L209" s="24"/>
      <c r="M209" s="24"/>
      <c r="N209" s="24"/>
      <c r="O209" s="24"/>
      <c r="P209" s="24"/>
      <c r="Q209" s="24"/>
      <c r="R209" s="24"/>
      <c r="S209" s="24"/>
      <c r="T209" s="24"/>
      <c r="U209" s="24"/>
      <c r="V209" s="24"/>
      <c r="W209" s="24"/>
      <c r="X209" s="24"/>
      <c r="Y209" s="24"/>
      <c r="Z209" s="24"/>
    </row>
    <row r="210" spans="1:26" ht="14">
      <c r="A210" s="3"/>
      <c r="B210" s="3"/>
      <c r="C210" s="3"/>
      <c r="D210" s="3"/>
      <c r="E210" s="3"/>
      <c r="F210" s="3"/>
      <c r="G210" s="3"/>
      <c r="H210" s="24"/>
      <c r="I210" s="24"/>
      <c r="J210" s="24"/>
      <c r="K210" s="24"/>
      <c r="L210" s="24"/>
      <c r="M210" s="24"/>
      <c r="N210" s="24"/>
      <c r="O210" s="24"/>
      <c r="P210" s="24"/>
      <c r="Q210" s="24"/>
      <c r="R210" s="24"/>
      <c r="S210" s="24"/>
      <c r="T210" s="24"/>
      <c r="U210" s="24"/>
      <c r="V210" s="24"/>
      <c r="W210" s="24"/>
      <c r="X210" s="24"/>
      <c r="Y210" s="24"/>
      <c r="Z210" s="24"/>
    </row>
    <row r="211" spans="1:26" ht="14">
      <c r="A211" s="3"/>
      <c r="B211" s="3"/>
      <c r="C211" s="3"/>
      <c r="D211" s="3"/>
      <c r="E211" s="3"/>
      <c r="F211" s="3"/>
      <c r="G211" s="3"/>
      <c r="H211" s="24"/>
      <c r="I211" s="24"/>
      <c r="J211" s="24"/>
      <c r="K211" s="24"/>
      <c r="L211" s="24"/>
      <c r="M211" s="24"/>
      <c r="N211" s="24"/>
      <c r="O211" s="24"/>
      <c r="P211" s="24"/>
      <c r="Q211" s="24"/>
      <c r="R211" s="24"/>
      <c r="S211" s="24"/>
      <c r="T211" s="24"/>
      <c r="U211" s="24"/>
      <c r="V211" s="24"/>
      <c r="W211" s="24"/>
      <c r="X211" s="24"/>
      <c r="Y211" s="24"/>
      <c r="Z211" s="24"/>
    </row>
    <row r="212" spans="1:26" ht="14">
      <c r="A212" s="3"/>
      <c r="B212" s="3"/>
      <c r="C212" s="3"/>
      <c r="D212" s="3"/>
      <c r="E212" s="3"/>
      <c r="F212" s="3"/>
      <c r="G212" s="3"/>
      <c r="H212" s="24"/>
      <c r="I212" s="24"/>
      <c r="J212" s="24"/>
      <c r="K212" s="24"/>
      <c r="L212" s="24"/>
      <c r="M212" s="24"/>
      <c r="N212" s="24"/>
      <c r="O212" s="24"/>
      <c r="P212" s="24"/>
      <c r="Q212" s="24"/>
      <c r="R212" s="24"/>
      <c r="S212" s="24"/>
      <c r="T212" s="24"/>
      <c r="U212" s="24"/>
      <c r="V212" s="24"/>
      <c r="W212" s="24"/>
      <c r="X212" s="24"/>
      <c r="Y212" s="24"/>
      <c r="Z212" s="24"/>
    </row>
    <row r="213" spans="1:26" ht="14">
      <c r="A213" s="3"/>
      <c r="B213" s="3"/>
      <c r="C213" s="3"/>
      <c r="D213" s="3"/>
      <c r="E213" s="3"/>
      <c r="F213" s="3"/>
      <c r="G213" s="3"/>
      <c r="H213" s="24"/>
      <c r="I213" s="24"/>
      <c r="J213" s="24"/>
      <c r="K213" s="24"/>
      <c r="L213" s="24"/>
      <c r="M213" s="24"/>
      <c r="N213" s="24"/>
      <c r="O213" s="24"/>
      <c r="P213" s="24"/>
      <c r="Q213" s="24"/>
      <c r="R213" s="24"/>
      <c r="S213" s="24"/>
      <c r="T213" s="24"/>
      <c r="U213" s="24"/>
      <c r="V213" s="24"/>
      <c r="W213" s="24"/>
      <c r="X213" s="24"/>
      <c r="Y213" s="24"/>
      <c r="Z213" s="24"/>
    </row>
    <row r="214" spans="1:26" ht="14">
      <c r="A214" s="3"/>
      <c r="B214" s="3"/>
      <c r="C214" s="3"/>
      <c r="D214" s="3"/>
      <c r="E214" s="3"/>
      <c r="F214" s="3"/>
      <c r="G214" s="3"/>
      <c r="H214" s="24"/>
      <c r="I214" s="24"/>
      <c r="J214" s="24"/>
      <c r="K214" s="24"/>
      <c r="L214" s="24"/>
      <c r="M214" s="24"/>
      <c r="N214" s="24"/>
      <c r="O214" s="24"/>
      <c r="P214" s="24"/>
      <c r="Q214" s="24"/>
      <c r="R214" s="24"/>
      <c r="S214" s="24"/>
      <c r="T214" s="24"/>
      <c r="U214" s="24"/>
      <c r="V214" s="24"/>
      <c r="W214" s="24"/>
      <c r="X214" s="24"/>
      <c r="Y214" s="24"/>
      <c r="Z214" s="24"/>
    </row>
    <row r="215" spans="1:26" ht="14">
      <c r="A215" s="3"/>
      <c r="B215" s="3"/>
      <c r="C215" s="3"/>
      <c r="D215" s="3"/>
      <c r="E215" s="3"/>
      <c r="F215" s="3"/>
      <c r="G215" s="3"/>
      <c r="H215" s="24"/>
      <c r="I215" s="24"/>
      <c r="J215" s="24"/>
      <c r="K215" s="24"/>
      <c r="L215" s="24"/>
      <c r="M215" s="24"/>
      <c r="N215" s="24"/>
      <c r="O215" s="24"/>
      <c r="P215" s="24"/>
      <c r="Q215" s="24"/>
      <c r="R215" s="24"/>
      <c r="S215" s="24"/>
      <c r="T215" s="24"/>
      <c r="U215" s="24"/>
      <c r="V215" s="24"/>
      <c r="W215" s="24"/>
      <c r="X215" s="24"/>
      <c r="Y215" s="24"/>
      <c r="Z215" s="24"/>
    </row>
    <row r="216" spans="1:26" ht="14">
      <c r="A216" s="3"/>
      <c r="B216" s="3"/>
      <c r="C216" s="3"/>
      <c r="D216" s="3"/>
      <c r="E216" s="3"/>
      <c r="F216" s="3"/>
      <c r="G216" s="3"/>
      <c r="H216" s="24"/>
      <c r="I216" s="24"/>
      <c r="J216" s="24"/>
      <c r="K216" s="24"/>
      <c r="L216" s="24"/>
      <c r="M216" s="24"/>
      <c r="N216" s="24"/>
      <c r="O216" s="24"/>
      <c r="P216" s="24"/>
      <c r="Q216" s="24"/>
      <c r="R216" s="24"/>
      <c r="S216" s="24"/>
      <c r="T216" s="24"/>
      <c r="U216" s="24"/>
      <c r="V216" s="24"/>
      <c r="W216" s="24"/>
      <c r="X216" s="24"/>
      <c r="Y216" s="24"/>
      <c r="Z216" s="24"/>
    </row>
    <row r="217" spans="1:26" ht="14">
      <c r="A217" s="3"/>
      <c r="B217" s="3"/>
      <c r="C217" s="3"/>
      <c r="D217" s="3"/>
      <c r="E217" s="3"/>
      <c r="F217" s="3"/>
      <c r="G217" s="3"/>
      <c r="H217" s="24"/>
      <c r="I217" s="24"/>
      <c r="J217" s="24"/>
      <c r="K217" s="24"/>
      <c r="L217" s="24"/>
      <c r="M217" s="24"/>
      <c r="N217" s="24"/>
      <c r="O217" s="24"/>
      <c r="P217" s="24"/>
      <c r="Q217" s="24"/>
      <c r="R217" s="24"/>
      <c r="S217" s="24"/>
      <c r="T217" s="24"/>
      <c r="U217" s="24"/>
      <c r="V217" s="24"/>
      <c r="W217" s="24"/>
      <c r="X217" s="24"/>
      <c r="Y217" s="24"/>
      <c r="Z217" s="24"/>
    </row>
    <row r="218" spans="1:26" ht="14">
      <c r="A218" s="3"/>
      <c r="B218" s="3"/>
      <c r="C218" s="3"/>
      <c r="D218" s="3"/>
      <c r="E218" s="3"/>
      <c r="F218" s="3"/>
      <c r="G218" s="3"/>
      <c r="H218" s="24"/>
      <c r="I218" s="24"/>
      <c r="J218" s="24"/>
      <c r="K218" s="24"/>
      <c r="L218" s="24"/>
      <c r="M218" s="24"/>
      <c r="N218" s="24"/>
      <c r="O218" s="24"/>
      <c r="P218" s="24"/>
      <c r="Q218" s="24"/>
      <c r="R218" s="24"/>
      <c r="S218" s="24"/>
      <c r="T218" s="24"/>
      <c r="U218" s="24"/>
      <c r="V218" s="24"/>
      <c r="W218" s="24"/>
      <c r="X218" s="24"/>
      <c r="Y218" s="24"/>
      <c r="Z218" s="24"/>
    </row>
    <row r="219" spans="1:26" ht="14">
      <c r="A219" s="3"/>
      <c r="B219" s="3"/>
      <c r="C219" s="3"/>
      <c r="D219" s="3"/>
      <c r="E219" s="3"/>
      <c r="F219" s="3"/>
      <c r="G219" s="3"/>
      <c r="H219" s="24"/>
      <c r="I219" s="24"/>
      <c r="J219" s="24"/>
      <c r="K219" s="24"/>
      <c r="L219" s="24"/>
      <c r="M219" s="24"/>
      <c r="N219" s="24"/>
      <c r="O219" s="24"/>
      <c r="P219" s="24"/>
      <c r="Q219" s="24"/>
      <c r="R219" s="24"/>
      <c r="S219" s="24"/>
      <c r="T219" s="24"/>
      <c r="U219" s="24"/>
      <c r="V219" s="24"/>
      <c r="W219" s="24"/>
      <c r="X219" s="24"/>
      <c r="Y219" s="24"/>
      <c r="Z219" s="24"/>
    </row>
    <row r="220" spans="1:26" ht="14">
      <c r="A220" s="3"/>
      <c r="B220" s="3"/>
      <c r="C220" s="3"/>
      <c r="D220" s="3"/>
      <c r="E220" s="3"/>
      <c r="F220" s="3"/>
      <c r="G220" s="3"/>
      <c r="H220" s="24"/>
      <c r="I220" s="24"/>
      <c r="J220" s="24"/>
      <c r="K220" s="24"/>
      <c r="L220" s="24"/>
      <c r="M220" s="24"/>
      <c r="N220" s="24"/>
      <c r="O220" s="24"/>
      <c r="P220" s="24"/>
      <c r="Q220" s="24"/>
      <c r="R220" s="24"/>
      <c r="S220" s="24"/>
      <c r="T220" s="24"/>
      <c r="U220" s="24"/>
      <c r="V220" s="24"/>
      <c r="W220" s="24"/>
      <c r="X220" s="24"/>
      <c r="Y220" s="24"/>
      <c r="Z220" s="24"/>
    </row>
    <row r="221" spans="1:26" ht="14">
      <c r="A221" s="3"/>
      <c r="B221" s="3"/>
      <c r="C221" s="3"/>
      <c r="D221" s="3"/>
      <c r="E221" s="3"/>
      <c r="F221" s="3"/>
      <c r="G221" s="3"/>
      <c r="H221" s="24"/>
      <c r="I221" s="24"/>
      <c r="J221" s="24"/>
      <c r="K221" s="24"/>
      <c r="L221" s="24"/>
      <c r="M221" s="24"/>
      <c r="N221" s="24"/>
      <c r="O221" s="24"/>
      <c r="P221" s="24"/>
      <c r="Q221" s="24"/>
      <c r="R221" s="24"/>
      <c r="S221" s="24"/>
      <c r="T221" s="24"/>
      <c r="U221" s="24"/>
      <c r="V221" s="24"/>
      <c r="W221" s="24"/>
      <c r="X221" s="24"/>
      <c r="Y221" s="24"/>
      <c r="Z221" s="24"/>
    </row>
    <row r="222" spans="1:26" ht="14">
      <c r="A222" s="3"/>
      <c r="B222" s="3"/>
      <c r="C222" s="3"/>
      <c r="D222" s="3"/>
      <c r="E222" s="3"/>
      <c r="F222" s="3"/>
      <c r="G222" s="3"/>
      <c r="H222" s="24"/>
      <c r="I222" s="24"/>
      <c r="J222" s="24"/>
      <c r="K222" s="24"/>
      <c r="L222" s="24"/>
      <c r="M222" s="24"/>
      <c r="N222" s="24"/>
      <c r="O222" s="24"/>
      <c r="P222" s="24"/>
      <c r="Q222" s="24"/>
      <c r="R222" s="24"/>
      <c r="S222" s="24"/>
      <c r="T222" s="24"/>
      <c r="U222" s="24"/>
      <c r="V222" s="24"/>
      <c r="W222" s="24"/>
      <c r="X222" s="24"/>
      <c r="Y222" s="24"/>
      <c r="Z222" s="24"/>
    </row>
    <row r="223" spans="1:26" ht="14">
      <c r="A223" s="3"/>
      <c r="B223" s="3"/>
      <c r="C223" s="3"/>
      <c r="D223" s="3"/>
      <c r="E223" s="3"/>
      <c r="F223" s="3"/>
      <c r="G223" s="3"/>
      <c r="H223" s="24"/>
      <c r="I223" s="24"/>
      <c r="J223" s="24"/>
      <c r="K223" s="24"/>
      <c r="L223" s="24"/>
      <c r="M223" s="24"/>
      <c r="N223" s="24"/>
      <c r="O223" s="24"/>
      <c r="P223" s="24"/>
      <c r="Q223" s="24"/>
      <c r="R223" s="24"/>
      <c r="S223" s="24"/>
      <c r="T223" s="24"/>
      <c r="U223" s="24"/>
      <c r="V223" s="24"/>
      <c r="W223" s="24"/>
      <c r="X223" s="24"/>
      <c r="Y223" s="24"/>
      <c r="Z223" s="24"/>
    </row>
    <row r="224" spans="1:26" ht="14">
      <c r="A224" s="3"/>
      <c r="B224" s="3"/>
      <c r="C224" s="3"/>
      <c r="D224" s="3"/>
      <c r="E224" s="3"/>
      <c r="F224" s="3"/>
      <c r="G224" s="3"/>
      <c r="H224" s="24"/>
      <c r="I224" s="24"/>
      <c r="J224" s="24"/>
      <c r="K224" s="24"/>
      <c r="L224" s="24"/>
      <c r="M224" s="24"/>
      <c r="N224" s="24"/>
      <c r="O224" s="24"/>
      <c r="P224" s="24"/>
      <c r="Q224" s="24"/>
      <c r="R224" s="24"/>
      <c r="S224" s="24"/>
      <c r="T224" s="24"/>
      <c r="U224" s="24"/>
      <c r="V224" s="24"/>
      <c r="W224" s="24"/>
      <c r="X224" s="24"/>
      <c r="Y224" s="24"/>
      <c r="Z224" s="24"/>
    </row>
    <row r="225" spans="1:26" ht="14">
      <c r="A225" s="3"/>
      <c r="B225" s="3"/>
      <c r="C225" s="3"/>
      <c r="D225" s="3"/>
      <c r="E225" s="3"/>
      <c r="F225" s="3"/>
      <c r="G225" s="3"/>
      <c r="H225" s="24"/>
      <c r="I225" s="24"/>
      <c r="J225" s="24"/>
      <c r="K225" s="24"/>
      <c r="L225" s="24"/>
      <c r="M225" s="24"/>
      <c r="N225" s="24"/>
      <c r="O225" s="24"/>
      <c r="P225" s="24"/>
      <c r="Q225" s="24"/>
      <c r="R225" s="24"/>
      <c r="S225" s="24"/>
      <c r="T225" s="24"/>
      <c r="U225" s="24"/>
      <c r="V225" s="24"/>
      <c r="W225" s="24"/>
      <c r="X225" s="24"/>
      <c r="Y225" s="24"/>
      <c r="Z225" s="24"/>
    </row>
    <row r="226" spans="1:26" ht="14">
      <c r="A226" s="3"/>
      <c r="B226" s="3"/>
      <c r="C226" s="3"/>
      <c r="D226" s="3"/>
      <c r="E226" s="3"/>
      <c r="F226" s="3"/>
      <c r="G226" s="3"/>
      <c r="H226" s="24"/>
      <c r="I226" s="24"/>
      <c r="J226" s="24"/>
      <c r="K226" s="24"/>
      <c r="L226" s="24"/>
      <c r="M226" s="24"/>
      <c r="N226" s="24"/>
      <c r="O226" s="24"/>
      <c r="P226" s="24"/>
      <c r="Q226" s="24"/>
      <c r="R226" s="24"/>
      <c r="S226" s="24"/>
      <c r="T226" s="24"/>
      <c r="U226" s="24"/>
      <c r="V226" s="24"/>
      <c r="W226" s="24"/>
      <c r="X226" s="24"/>
      <c r="Y226" s="24"/>
      <c r="Z226" s="24"/>
    </row>
    <row r="227" spans="1:26" ht="14">
      <c r="A227" s="3"/>
      <c r="B227" s="3"/>
      <c r="C227" s="3"/>
      <c r="D227" s="3"/>
      <c r="E227" s="3"/>
      <c r="F227" s="3"/>
      <c r="G227" s="3"/>
      <c r="H227" s="24"/>
      <c r="I227" s="24"/>
      <c r="J227" s="24"/>
      <c r="K227" s="24"/>
      <c r="L227" s="24"/>
      <c r="M227" s="24"/>
      <c r="N227" s="24"/>
      <c r="O227" s="24"/>
      <c r="P227" s="24"/>
      <c r="Q227" s="24"/>
      <c r="R227" s="24"/>
      <c r="S227" s="24"/>
      <c r="T227" s="24"/>
      <c r="U227" s="24"/>
      <c r="V227" s="24"/>
      <c r="W227" s="24"/>
      <c r="X227" s="24"/>
      <c r="Y227" s="24"/>
      <c r="Z227" s="24"/>
    </row>
    <row r="228" spans="1:26" ht="14">
      <c r="A228" s="3"/>
      <c r="B228" s="3"/>
      <c r="C228" s="3"/>
      <c r="D228" s="3"/>
      <c r="E228" s="3"/>
      <c r="F228" s="3"/>
      <c r="G228" s="3"/>
      <c r="H228" s="24"/>
      <c r="I228" s="24"/>
      <c r="J228" s="24"/>
      <c r="K228" s="24"/>
      <c r="L228" s="24"/>
      <c r="M228" s="24"/>
      <c r="N228" s="24"/>
      <c r="O228" s="24"/>
      <c r="P228" s="24"/>
      <c r="Q228" s="24"/>
      <c r="R228" s="24"/>
      <c r="S228" s="24"/>
      <c r="T228" s="24"/>
      <c r="U228" s="24"/>
      <c r="V228" s="24"/>
      <c r="W228" s="24"/>
      <c r="X228" s="24"/>
      <c r="Y228" s="24"/>
      <c r="Z228" s="24"/>
    </row>
    <row r="229" spans="1:26" ht="14">
      <c r="A229" s="3"/>
      <c r="B229" s="3"/>
      <c r="C229" s="3"/>
      <c r="D229" s="3"/>
      <c r="E229" s="3"/>
      <c r="F229" s="3"/>
      <c r="G229" s="3"/>
      <c r="H229" s="24"/>
      <c r="I229" s="24"/>
      <c r="J229" s="24"/>
      <c r="K229" s="24"/>
      <c r="L229" s="24"/>
      <c r="M229" s="24"/>
      <c r="N229" s="24"/>
      <c r="O229" s="24"/>
      <c r="P229" s="24"/>
      <c r="Q229" s="24"/>
      <c r="R229" s="24"/>
      <c r="S229" s="24"/>
      <c r="T229" s="24"/>
      <c r="U229" s="24"/>
      <c r="V229" s="24"/>
      <c r="W229" s="24"/>
      <c r="X229" s="24"/>
      <c r="Y229" s="24"/>
      <c r="Z229" s="24"/>
    </row>
    <row r="230" spans="1:26" ht="14">
      <c r="A230" s="3"/>
      <c r="B230" s="3"/>
      <c r="C230" s="3"/>
      <c r="D230" s="3"/>
      <c r="E230" s="3"/>
      <c r="F230" s="3"/>
      <c r="G230" s="3"/>
      <c r="H230" s="24"/>
      <c r="I230" s="24"/>
      <c r="J230" s="24"/>
      <c r="K230" s="24"/>
      <c r="L230" s="24"/>
      <c r="M230" s="24"/>
      <c r="N230" s="24"/>
      <c r="O230" s="24"/>
      <c r="P230" s="24"/>
      <c r="Q230" s="24"/>
      <c r="R230" s="24"/>
      <c r="S230" s="24"/>
      <c r="T230" s="24"/>
      <c r="U230" s="24"/>
      <c r="V230" s="24"/>
      <c r="W230" s="24"/>
      <c r="X230" s="24"/>
      <c r="Y230" s="24"/>
      <c r="Z230" s="24"/>
    </row>
    <row r="231" spans="1:26" ht="14">
      <c r="A231" s="3"/>
      <c r="B231" s="3"/>
      <c r="C231" s="3"/>
      <c r="D231" s="3"/>
      <c r="E231" s="3"/>
      <c r="F231" s="3"/>
      <c r="G231" s="3"/>
      <c r="H231" s="24"/>
      <c r="I231" s="24"/>
      <c r="J231" s="24"/>
      <c r="K231" s="24"/>
      <c r="L231" s="24"/>
      <c r="M231" s="24"/>
      <c r="N231" s="24"/>
      <c r="O231" s="24"/>
      <c r="P231" s="24"/>
      <c r="Q231" s="24"/>
      <c r="R231" s="24"/>
      <c r="S231" s="24"/>
      <c r="T231" s="24"/>
      <c r="U231" s="24"/>
      <c r="V231" s="24"/>
      <c r="W231" s="24"/>
      <c r="X231" s="24"/>
      <c r="Y231" s="24"/>
      <c r="Z231" s="24"/>
    </row>
    <row r="232" spans="1:26" ht="14">
      <c r="A232" s="3"/>
      <c r="B232" s="3"/>
      <c r="C232" s="3"/>
      <c r="D232" s="3"/>
      <c r="E232" s="3"/>
      <c r="F232" s="3"/>
      <c r="G232" s="3"/>
      <c r="H232" s="24"/>
      <c r="I232" s="24"/>
      <c r="J232" s="24"/>
      <c r="K232" s="24"/>
      <c r="L232" s="24"/>
      <c r="M232" s="24"/>
      <c r="N232" s="24"/>
      <c r="O232" s="24"/>
      <c r="P232" s="24"/>
      <c r="Q232" s="24"/>
      <c r="R232" s="24"/>
      <c r="S232" s="24"/>
      <c r="T232" s="24"/>
      <c r="U232" s="24"/>
      <c r="V232" s="24"/>
      <c r="W232" s="24"/>
      <c r="X232" s="24"/>
      <c r="Y232" s="24"/>
      <c r="Z232" s="24"/>
    </row>
    <row r="233" spans="1:26" ht="14">
      <c r="A233" s="3"/>
      <c r="B233" s="3"/>
      <c r="C233" s="3"/>
      <c r="D233" s="3"/>
      <c r="E233" s="3"/>
      <c r="F233" s="3"/>
      <c r="G233" s="3"/>
      <c r="H233" s="24"/>
      <c r="I233" s="24"/>
      <c r="J233" s="24"/>
      <c r="K233" s="24"/>
      <c r="L233" s="24"/>
      <c r="M233" s="24"/>
      <c r="N233" s="24"/>
      <c r="O233" s="24"/>
      <c r="P233" s="24"/>
      <c r="Q233" s="24"/>
      <c r="R233" s="24"/>
      <c r="S233" s="24"/>
      <c r="T233" s="24"/>
      <c r="U233" s="24"/>
      <c r="V233" s="24"/>
      <c r="W233" s="24"/>
      <c r="X233" s="24"/>
      <c r="Y233" s="24"/>
      <c r="Z233" s="24"/>
    </row>
    <row r="234" spans="1:26" ht="14">
      <c r="A234" s="3"/>
      <c r="B234" s="3"/>
      <c r="C234" s="3"/>
      <c r="D234" s="3"/>
      <c r="E234" s="3"/>
      <c r="F234" s="3"/>
      <c r="G234" s="3"/>
      <c r="H234" s="24"/>
      <c r="I234" s="24"/>
      <c r="J234" s="24"/>
      <c r="K234" s="24"/>
      <c r="L234" s="24"/>
      <c r="M234" s="24"/>
      <c r="N234" s="24"/>
      <c r="O234" s="24"/>
      <c r="P234" s="24"/>
      <c r="Q234" s="24"/>
      <c r="R234" s="24"/>
      <c r="S234" s="24"/>
      <c r="T234" s="24"/>
      <c r="U234" s="24"/>
      <c r="V234" s="24"/>
      <c r="W234" s="24"/>
      <c r="X234" s="24"/>
      <c r="Y234" s="24"/>
      <c r="Z234" s="24"/>
    </row>
    <row r="235" spans="1:26" ht="14">
      <c r="A235" s="3"/>
      <c r="B235" s="3"/>
      <c r="C235" s="3"/>
      <c r="D235" s="3"/>
      <c r="E235" s="3"/>
      <c r="F235" s="3"/>
      <c r="G235" s="3"/>
      <c r="H235" s="24"/>
      <c r="I235" s="24"/>
      <c r="J235" s="24"/>
      <c r="K235" s="24"/>
      <c r="L235" s="24"/>
      <c r="M235" s="24"/>
      <c r="N235" s="24"/>
      <c r="O235" s="24"/>
      <c r="P235" s="24"/>
      <c r="Q235" s="24"/>
      <c r="R235" s="24"/>
      <c r="S235" s="24"/>
      <c r="T235" s="24"/>
      <c r="U235" s="24"/>
      <c r="V235" s="24"/>
      <c r="W235" s="24"/>
      <c r="X235" s="24"/>
      <c r="Y235" s="24"/>
      <c r="Z235" s="24"/>
    </row>
    <row r="236" spans="1:26" ht="14">
      <c r="A236" s="3"/>
      <c r="B236" s="3"/>
      <c r="C236" s="3"/>
      <c r="D236" s="3"/>
      <c r="E236" s="3"/>
      <c r="F236" s="3"/>
      <c r="G236" s="3"/>
      <c r="H236" s="24"/>
      <c r="I236" s="24"/>
      <c r="J236" s="24"/>
      <c r="K236" s="24"/>
      <c r="L236" s="24"/>
      <c r="M236" s="24"/>
      <c r="N236" s="24"/>
      <c r="O236" s="24"/>
      <c r="P236" s="24"/>
      <c r="Q236" s="24"/>
      <c r="R236" s="24"/>
      <c r="S236" s="24"/>
      <c r="T236" s="24"/>
      <c r="U236" s="24"/>
      <c r="V236" s="24"/>
      <c r="W236" s="24"/>
      <c r="X236" s="24"/>
      <c r="Y236" s="24"/>
      <c r="Z236" s="24"/>
    </row>
    <row r="237" spans="1:26" ht="14">
      <c r="A237" s="3"/>
      <c r="B237" s="3"/>
      <c r="C237" s="3"/>
      <c r="D237" s="3"/>
      <c r="E237" s="3"/>
      <c r="F237" s="3"/>
      <c r="G237" s="3"/>
      <c r="H237" s="24"/>
      <c r="I237" s="24"/>
      <c r="J237" s="24"/>
      <c r="K237" s="24"/>
      <c r="L237" s="24"/>
      <c r="M237" s="24"/>
      <c r="N237" s="24"/>
      <c r="O237" s="24"/>
      <c r="P237" s="24"/>
      <c r="Q237" s="24"/>
      <c r="R237" s="24"/>
      <c r="S237" s="24"/>
      <c r="T237" s="24"/>
      <c r="U237" s="24"/>
      <c r="V237" s="24"/>
      <c r="W237" s="24"/>
      <c r="X237" s="24"/>
      <c r="Y237" s="24"/>
      <c r="Z237" s="24"/>
    </row>
    <row r="238" spans="1:26" ht="14">
      <c r="A238" s="3"/>
      <c r="B238" s="3"/>
      <c r="C238" s="3"/>
      <c r="D238" s="3"/>
      <c r="E238" s="3"/>
      <c r="F238" s="3"/>
      <c r="G238" s="3"/>
      <c r="H238" s="24"/>
      <c r="I238" s="24"/>
      <c r="J238" s="24"/>
      <c r="K238" s="24"/>
      <c r="L238" s="24"/>
      <c r="M238" s="24"/>
      <c r="N238" s="24"/>
      <c r="O238" s="24"/>
      <c r="P238" s="24"/>
      <c r="Q238" s="24"/>
      <c r="R238" s="24"/>
      <c r="S238" s="24"/>
      <c r="T238" s="24"/>
      <c r="U238" s="24"/>
      <c r="V238" s="24"/>
      <c r="W238" s="24"/>
      <c r="X238" s="24"/>
      <c r="Y238" s="24"/>
      <c r="Z238" s="24"/>
    </row>
    <row r="239" spans="1:26" ht="14">
      <c r="A239" s="3"/>
      <c r="B239" s="3"/>
      <c r="C239" s="3"/>
      <c r="D239" s="3"/>
      <c r="E239" s="3"/>
      <c r="F239" s="3"/>
      <c r="G239" s="3"/>
      <c r="H239" s="24"/>
      <c r="I239" s="24"/>
      <c r="J239" s="24"/>
      <c r="K239" s="24"/>
      <c r="L239" s="24"/>
      <c r="M239" s="24"/>
      <c r="N239" s="24"/>
      <c r="O239" s="24"/>
      <c r="P239" s="24"/>
      <c r="Q239" s="24"/>
      <c r="R239" s="24"/>
      <c r="S239" s="24"/>
      <c r="T239" s="24"/>
      <c r="U239" s="24"/>
      <c r="V239" s="24"/>
      <c r="W239" s="24"/>
      <c r="X239" s="24"/>
      <c r="Y239" s="24"/>
      <c r="Z239" s="24"/>
    </row>
    <row r="240" spans="1:26" ht="14">
      <c r="A240" s="3"/>
      <c r="B240" s="3"/>
      <c r="C240" s="3"/>
      <c r="D240" s="3"/>
      <c r="E240" s="3"/>
      <c r="F240" s="3"/>
      <c r="G240" s="3"/>
      <c r="H240" s="24"/>
      <c r="I240" s="24"/>
      <c r="J240" s="24"/>
      <c r="K240" s="24"/>
      <c r="L240" s="24"/>
      <c r="M240" s="24"/>
      <c r="N240" s="24"/>
      <c r="O240" s="24"/>
      <c r="P240" s="24"/>
      <c r="Q240" s="24"/>
      <c r="R240" s="24"/>
      <c r="S240" s="24"/>
      <c r="T240" s="24"/>
      <c r="U240" s="24"/>
      <c r="V240" s="24"/>
      <c r="W240" s="24"/>
      <c r="X240" s="24"/>
      <c r="Y240" s="24"/>
      <c r="Z240" s="24"/>
    </row>
    <row r="241" spans="1:26" ht="14">
      <c r="A241" s="3"/>
      <c r="B241" s="3"/>
      <c r="C241" s="3"/>
      <c r="D241" s="3"/>
      <c r="E241" s="3"/>
      <c r="F241" s="3"/>
      <c r="G241" s="3"/>
      <c r="H241" s="24"/>
      <c r="I241" s="24"/>
      <c r="J241" s="24"/>
      <c r="K241" s="24"/>
      <c r="L241" s="24"/>
      <c r="M241" s="24"/>
      <c r="N241" s="24"/>
      <c r="O241" s="24"/>
      <c r="P241" s="24"/>
      <c r="Q241" s="24"/>
      <c r="R241" s="24"/>
      <c r="S241" s="24"/>
      <c r="T241" s="24"/>
      <c r="U241" s="24"/>
      <c r="V241" s="24"/>
      <c r="W241" s="24"/>
      <c r="X241" s="24"/>
      <c r="Y241" s="24"/>
      <c r="Z241" s="24"/>
    </row>
    <row r="242" spans="1:26" ht="14">
      <c r="A242" s="3"/>
      <c r="B242" s="3"/>
      <c r="C242" s="3"/>
      <c r="D242" s="3"/>
      <c r="E242" s="3"/>
      <c r="F242" s="3"/>
      <c r="G242" s="3"/>
      <c r="H242" s="24"/>
      <c r="I242" s="24"/>
      <c r="J242" s="24"/>
      <c r="K242" s="24"/>
      <c r="L242" s="24"/>
      <c r="M242" s="24"/>
      <c r="N242" s="24"/>
      <c r="O242" s="24"/>
      <c r="P242" s="24"/>
      <c r="Q242" s="24"/>
      <c r="R242" s="24"/>
      <c r="S242" s="24"/>
      <c r="T242" s="24"/>
      <c r="U242" s="24"/>
      <c r="V242" s="24"/>
      <c r="W242" s="24"/>
      <c r="X242" s="24"/>
      <c r="Y242" s="24"/>
      <c r="Z242" s="24"/>
    </row>
    <row r="243" spans="1:26" ht="14">
      <c r="A243" s="3"/>
      <c r="B243" s="3"/>
      <c r="C243" s="3"/>
      <c r="D243" s="3"/>
      <c r="E243" s="3"/>
      <c r="F243" s="3"/>
      <c r="G243" s="3"/>
      <c r="H243" s="24"/>
      <c r="I243" s="24"/>
      <c r="J243" s="24"/>
      <c r="K243" s="24"/>
      <c r="L243" s="24"/>
      <c r="M243" s="24"/>
      <c r="N243" s="24"/>
      <c r="O243" s="24"/>
      <c r="P243" s="24"/>
      <c r="Q243" s="24"/>
      <c r="R243" s="24"/>
      <c r="S243" s="24"/>
      <c r="T243" s="24"/>
      <c r="U243" s="24"/>
      <c r="V243" s="24"/>
      <c r="W243" s="24"/>
      <c r="X243" s="24"/>
      <c r="Y243" s="24"/>
      <c r="Z243" s="24"/>
    </row>
    <row r="244" spans="1:26" ht="14">
      <c r="A244" s="3"/>
      <c r="B244" s="3"/>
      <c r="C244" s="3"/>
      <c r="D244" s="3"/>
      <c r="E244" s="3"/>
      <c r="F244" s="3"/>
      <c r="G244" s="3"/>
      <c r="H244" s="24"/>
      <c r="I244" s="24"/>
      <c r="J244" s="24"/>
      <c r="K244" s="24"/>
      <c r="L244" s="24"/>
      <c r="M244" s="24"/>
      <c r="N244" s="24"/>
      <c r="O244" s="24"/>
      <c r="P244" s="24"/>
      <c r="Q244" s="24"/>
      <c r="R244" s="24"/>
      <c r="S244" s="24"/>
      <c r="T244" s="24"/>
      <c r="U244" s="24"/>
      <c r="V244" s="24"/>
      <c r="W244" s="24"/>
      <c r="X244" s="24"/>
      <c r="Y244" s="24"/>
      <c r="Z244" s="24"/>
    </row>
    <row r="245" spans="1:26" ht="14">
      <c r="A245" s="3"/>
      <c r="B245" s="3"/>
      <c r="C245" s="3"/>
      <c r="D245" s="3"/>
      <c r="E245" s="3"/>
      <c r="F245" s="3"/>
      <c r="G245" s="3"/>
      <c r="H245" s="24"/>
      <c r="I245" s="24"/>
      <c r="J245" s="24"/>
      <c r="K245" s="24"/>
      <c r="L245" s="24"/>
      <c r="M245" s="24"/>
      <c r="N245" s="24"/>
      <c r="O245" s="24"/>
      <c r="P245" s="24"/>
      <c r="Q245" s="24"/>
      <c r="R245" s="24"/>
      <c r="S245" s="24"/>
      <c r="T245" s="24"/>
      <c r="U245" s="24"/>
      <c r="V245" s="24"/>
      <c r="W245" s="24"/>
      <c r="X245" s="24"/>
      <c r="Y245" s="24"/>
      <c r="Z245" s="24"/>
    </row>
    <row r="246" spans="1:26" ht="14">
      <c r="A246" s="3"/>
      <c r="B246" s="3"/>
      <c r="C246" s="3"/>
      <c r="D246" s="3"/>
      <c r="E246" s="3"/>
      <c r="F246" s="3"/>
      <c r="G246" s="3"/>
      <c r="H246" s="24"/>
      <c r="I246" s="24"/>
      <c r="J246" s="24"/>
      <c r="K246" s="24"/>
      <c r="L246" s="24"/>
      <c r="M246" s="24"/>
      <c r="N246" s="24"/>
      <c r="O246" s="24"/>
      <c r="P246" s="24"/>
      <c r="Q246" s="24"/>
      <c r="R246" s="24"/>
      <c r="S246" s="24"/>
      <c r="T246" s="24"/>
      <c r="U246" s="24"/>
      <c r="V246" s="24"/>
      <c r="W246" s="24"/>
      <c r="X246" s="24"/>
      <c r="Y246" s="24"/>
      <c r="Z246" s="24"/>
    </row>
    <row r="247" spans="1:26" ht="14">
      <c r="A247" s="3"/>
      <c r="B247" s="3"/>
      <c r="C247" s="3"/>
      <c r="D247" s="3"/>
      <c r="E247" s="3"/>
      <c r="F247" s="3"/>
      <c r="G247" s="3"/>
      <c r="H247" s="24"/>
      <c r="I247" s="24"/>
      <c r="J247" s="24"/>
      <c r="K247" s="24"/>
      <c r="L247" s="24"/>
      <c r="M247" s="24"/>
      <c r="N247" s="24"/>
      <c r="O247" s="24"/>
      <c r="P247" s="24"/>
      <c r="Q247" s="24"/>
      <c r="R247" s="24"/>
      <c r="S247" s="24"/>
      <c r="T247" s="24"/>
      <c r="U247" s="24"/>
      <c r="V247" s="24"/>
      <c r="W247" s="24"/>
      <c r="X247" s="24"/>
      <c r="Y247" s="24"/>
      <c r="Z247" s="24"/>
    </row>
    <row r="248" spans="1:26" ht="14">
      <c r="A248" s="3"/>
      <c r="B248" s="3"/>
      <c r="C248" s="3"/>
      <c r="D248" s="3"/>
      <c r="E248" s="3"/>
      <c r="F248" s="3"/>
      <c r="G248" s="3"/>
      <c r="H248" s="24"/>
      <c r="I248" s="24"/>
      <c r="J248" s="24"/>
      <c r="K248" s="24"/>
      <c r="L248" s="24"/>
      <c r="M248" s="24"/>
      <c r="N248" s="24"/>
      <c r="O248" s="24"/>
      <c r="P248" s="24"/>
      <c r="Q248" s="24"/>
      <c r="R248" s="24"/>
      <c r="S248" s="24"/>
      <c r="T248" s="24"/>
      <c r="U248" s="24"/>
      <c r="V248" s="24"/>
      <c r="W248" s="24"/>
      <c r="X248" s="24"/>
      <c r="Y248" s="24"/>
      <c r="Z248" s="24"/>
    </row>
    <row r="249" spans="1:26" ht="14">
      <c r="A249" s="3"/>
      <c r="B249" s="3"/>
      <c r="C249" s="3"/>
      <c r="D249" s="3"/>
      <c r="E249" s="3"/>
      <c r="F249" s="3"/>
      <c r="G249" s="3"/>
      <c r="H249" s="24"/>
      <c r="I249" s="24"/>
      <c r="J249" s="24"/>
      <c r="K249" s="24"/>
      <c r="L249" s="24"/>
      <c r="M249" s="24"/>
      <c r="N249" s="24"/>
      <c r="O249" s="24"/>
      <c r="P249" s="24"/>
      <c r="Q249" s="24"/>
      <c r="R249" s="24"/>
      <c r="S249" s="24"/>
      <c r="T249" s="24"/>
      <c r="U249" s="24"/>
      <c r="V249" s="24"/>
      <c r="W249" s="24"/>
      <c r="X249" s="24"/>
      <c r="Y249" s="24"/>
      <c r="Z249" s="24"/>
    </row>
    <row r="250" spans="1:26" ht="14">
      <c r="A250" s="3"/>
      <c r="B250" s="3"/>
      <c r="C250" s="3"/>
      <c r="D250" s="3"/>
      <c r="E250" s="3"/>
      <c r="F250" s="3"/>
      <c r="G250" s="3"/>
      <c r="H250" s="24"/>
      <c r="I250" s="24"/>
      <c r="J250" s="24"/>
      <c r="K250" s="24"/>
      <c r="L250" s="24"/>
      <c r="M250" s="24"/>
      <c r="N250" s="24"/>
      <c r="O250" s="24"/>
      <c r="P250" s="24"/>
      <c r="Q250" s="24"/>
      <c r="R250" s="24"/>
      <c r="S250" s="24"/>
      <c r="T250" s="24"/>
      <c r="U250" s="24"/>
      <c r="V250" s="24"/>
      <c r="W250" s="24"/>
      <c r="X250" s="24"/>
      <c r="Y250" s="24"/>
      <c r="Z250" s="24"/>
    </row>
    <row r="251" spans="1:26" ht="14">
      <c r="A251" s="3"/>
      <c r="B251" s="3"/>
      <c r="C251" s="3"/>
      <c r="D251" s="3"/>
      <c r="E251" s="3"/>
      <c r="F251" s="3"/>
      <c r="G251" s="3"/>
      <c r="H251" s="24"/>
      <c r="I251" s="24"/>
      <c r="J251" s="24"/>
      <c r="K251" s="24"/>
      <c r="L251" s="24"/>
      <c r="M251" s="24"/>
      <c r="N251" s="24"/>
      <c r="O251" s="24"/>
      <c r="P251" s="24"/>
      <c r="Q251" s="24"/>
      <c r="R251" s="24"/>
      <c r="S251" s="24"/>
      <c r="T251" s="24"/>
      <c r="U251" s="24"/>
      <c r="V251" s="24"/>
      <c r="W251" s="24"/>
      <c r="X251" s="24"/>
      <c r="Y251" s="24"/>
      <c r="Z251" s="24"/>
    </row>
    <row r="252" spans="1:26" ht="14">
      <c r="A252" s="3"/>
      <c r="B252" s="3"/>
      <c r="C252" s="3"/>
      <c r="D252" s="3"/>
      <c r="E252" s="3"/>
      <c r="F252" s="3"/>
      <c r="G252" s="3"/>
      <c r="H252" s="24"/>
      <c r="I252" s="24"/>
      <c r="J252" s="24"/>
      <c r="K252" s="24"/>
      <c r="L252" s="24"/>
      <c r="M252" s="24"/>
      <c r="N252" s="24"/>
      <c r="O252" s="24"/>
      <c r="P252" s="24"/>
      <c r="Q252" s="24"/>
      <c r="R252" s="24"/>
      <c r="S252" s="24"/>
      <c r="T252" s="24"/>
      <c r="U252" s="24"/>
      <c r="V252" s="24"/>
      <c r="W252" s="24"/>
      <c r="X252" s="24"/>
      <c r="Y252" s="24"/>
      <c r="Z252" s="24"/>
    </row>
    <row r="253" spans="1:26" ht="14">
      <c r="A253" s="3"/>
      <c r="B253" s="3"/>
      <c r="C253" s="3"/>
      <c r="D253" s="3"/>
      <c r="E253" s="3"/>
      <c r="F253" s="3"/>
      <c r="G253" s="3"/>
      <c r="H253" s="24"/>
      <c r="I253" s="24"/>
      <c r="J253" s="24"/>
      <c r="K253" s="24"/>
      <c r="L253" s="24"/>
      <c r="M253" s="24"/>
      <c r="N253" s="24"/>
      <c r="O253" s="24"/>
      <c r="P253" s="24"/>
      <c r="Q253" s="24"/>
      <c r="R253" s="24"/>
      <c r="S253" s="24"/>
      <c r="T253" s="24"/>
      <c r="U253" s="24"/>
      <c r="V253" s="24"/>
      <c r="W253" s="24"/>
      <c r="X253" s="24"/>
      <c r="Y253" s="24"/>
      <c r="Z253" s="24"/>
    </row>
    <row r="254" spans="1:26" ht="14">
      <c r="A254" s="3"/>
      <c r="B254" s="3"/>
      <c r="C254" s="3"/>
      <c r="D254" s="3"/>
      <c r="E254" s="3"/>
      <c r="F254" s="3"/>
      <c r="G254" s="3"/>
      <c r="H254" s="24"/>
      <c r="I254" s="24"/>
      <c r="J254" s="24"/>
      <c r="K254" s="24"/>
      <c r="L254" s="24"/>
      <c r="M254" s="24"/>
      <c r="N254" s="24"/>
      <c r="O254" s="24"/>
      <c r="P254" s="24"/>
      <c r="Q254" s="24"/>
      <c r="R254" s="24"/>
      <c r="S254" s="24"/>
      <c r="T254" s="24"/>
      <c r="U254" s="24"/>
      <c r="V254" s="24"/>
      <c r="W254" s="24"/>
      <c r="X254" s="24"/>
      <c r="Y254" s="24"/>
      <c r="Z254" s="24"/>
    </row>
    <row r="255" spans="1:26" ht="14">
      <c r="A255" s="3"/>
      <c r="B255" s="3"/>
      <c r="C255" s="3"/>
      <c r="D255" s="3"/>
      <c r="E255" s="3"/>
      <c r="F255" s="3"/>
      <c r="G255" s="3"/>
      <c r="H255" s="24"/>
      <c r="I255" s="24"/>
      <c r="J255" s="24"/>
      <c r="K255" s="24"/>
      <c r="L255" s="24"/>
      <c r="M255" s="24"/>
      <c r="N255" s="24"/>
      <c r="O255" s="24"/>
      <c r="P255" s="24"/>
      <c r="Q255" s="24"/>
      <c r="R255" s="24"/>
      <c r="S255" s="24"/>
      <c r="T255" s="24"/>
      <c r="U255" s="24"/>
      <c r="V255" s="24"/>
      <c r="W255" s="24"/>
      <c r="X255" s="24"/>
      <c r="Y255" s="24"/>
      <c r="Z255" s="24"/>
    </row>
    <row r="256" spans="1:26" ht="14">
      <c r="A256" s="3"/>
      <c r="B256" s="3"/>
      <c r="C256" s="3"/>
      <c r="D256" s="3"/>
      <c r="E256" s="3"/>
      <c r="F256" s="3"/>
      <c r="G256" s="3"/>
      <c r="H256" s="24"/>
      <c r="I256" s="24"/>
      <c r="J256" s="24"/>
      <c r="K256" s="24"/>
      <c r="L256" s="24"/>
      <c r="M256" s="24"/>
      <c r="N256" s="24"/>
      <c r="O256" s="24"/>
      <c r="P256" s="24"/>
      <c r="Q256" s="24"/>
      <c r="R256" s="24"/>
      <c r="S256" s="24"/>
      <c r="T256" s="24"/>
      <c r="U256" s="24"/>
      <c r="V256" s="24"/>
      <c r="W256" s="24"/>
      <c r="X256" s="24"/>
      <c r="Y256" s="24"/>
      <c r="Z256" s="24"/>
    </row>
    <row r="257" spans="1:26" ht="14">
      <c r="A257" s="3"/>
      <c r="B257" s="3"/>
      <c r="C257" s="3"/>
      <c r="D257" s="3"/>
      <c r="E257" s="3"/>
      <c r="F257" s="3"/>
      <c r="G257" s="3"/>
      <c r="H257" s="24"/>
      <c r="I257" s="24"/>
      <c r="J257" s="24"/>
      <c r="K257" s="24"/>
      <c r="L257" s="24"/>
      <c r="M257" s="24"/>
      <c r="N257" s="24"/>
      <c r="O257" s="24"/>
      <c r="P257" s="24"/>
      <c r="Q257" s="24"/>
      <c r="R257" s="24"/>
      <c r="S257" s="24"/>
      <c r="T257" s="24"/>
      <c r="U257" s="24"/>
      <c r="V257" s="24"/>
      <c r="W257" s="24"/>
      <c r="X257" s="24"/>
      <c r="Y257" s="24"/>
      <c r="Z257" s="24"/>
    </row>
    <row r="258" spans="1:26" ht="14">
      <c r="A258" s="3"/>
      <c r="B258" s="3"/>
      <c r="C258" s="3"/>
      <c r="D258" s="3"/>
      <c r="E258" s="3"/>
      <c r="F258" s="3"/>
      <c r="G258" s="3"/>
      <c r="H258" s="24"/>
      <c r="I258" s="24"/>
      <c r="J258" s="24"/>
      <c r="K258" s="24"/>
      <c r="L258" s="24"/>
      <c r="M258" s="24"/>
      <c r="N258" s="24"/>
      <c r="O258" s="24"/>
      <c r="P258" s="24"/>
      <c r="Q258" s="24"/>
      <c r="R258" s="24"/>
      <c r="S258" s="24"/>
      <c r="T258" s="24"/>
      <c r="U258" s="24"/>
      <c r="V258" s="24"/>
      <c r="W258" s="24"/>
      <c r="X258" s="24"/>
      <c r="Y258" s="24"/>
      <c r="Z258" s="24"/>
    </row>
    <row r="259" spans="1:26" ht="14">
      <c r="A259" s="3"/>
      <c r="B259" s="3"/>
      <c r="C259" s="3"/>
      <c r="D259" s="3"/>
      <c r="E259" s="3"/>
      <c r="F259" s="3"/>
      <c r="G259" s="3"/>
      <c r="H259" s="24"/>
      <c r="I259" s="24"/>
      <c r="J259" s="24"/>
      <c r="K259" s="24"/>
      <c r="L259" s="24"/>
      <c r="M259" s="24"/>
      <c r="N259" s="24"/>
      <c r="O259" s="24"/>
      <c r="P259" s="24"/>
      <c r="Q259" s="24"/>
      <c r="R259" s="24"/>
      <c r="S259" s="24"/>
      <c r="T259" s="24"/>
      <c r="U259" s="24"/>
      <c r="V259" s="24"/>
      <c r="W259" s="24"/>
      <c r="X259" s="24"/>
      <c r="Y259" s="24"/>
      <c r="Z259" s="24"/>
    </row>
    <row r="260" spans="1:26" ht="14">
      <c r="A260" s="3"/>
      <c r="B260" s="3"/>
      <c r="C260" s="3"/>
      <c r="D260" s="3"/>
      <c r="E260" s="3"/>
      <c r="F260" s="3"/>
      <c r="G260" s="3"/>
      <c r="H260" s="24"/>
      <c r="I260" s="24"/>
      <c r="J260" s="24"/>
      <c r="K260" s="24"/>
      <c r="L260" s="24"/>
      <c r="M260" s="24"/>
      <c r="N260" s="24"/>
      <c r="O260" s="24"/>
      <c r="P260" s="24"/>
      <c r="Q260" s="24"/>
      <c r="R260" s="24"/>
      <c r="S260" s="24"/>
      <c r="T260" s="24"/>
      <c r="U260" s="24"/>
      <c r="V260" s="24"/>
      <c r="W260" s="24"/>
      <c r="X260" s="24"/>
      <c r="Y260" s="24"/>
      <c r="Z260" s="24"/>
    </row>
    <row r="261" spans="1:26" ht="14">
      <c r="A261" s="3"/>
      <c r="B261" s="3"/>
      <c r="C261" s="3"/>
      <c r="D261" s="3"/>
      <c r="E261" s="3"/>
      <c r="F261" s="3"/>
      <c r="G261" s="3"/>
      <c r="H261" s="24"/>
      <c r="I261" s="24"/>
      <c r="J261" s="24"/>
      <c r="K261" s="24"/>
      <c r="L261" s="24"/>
      <c r="M261" s="24"/>
      <c r="N261" s="24"/>
      <c r="O261" s="24"/>
      <c r="P261" s="24"/>
      <c r="Q261" s="24"/>
      <c r="R261" s="24"/>
      <c r="S261" s="24"/>
      <c r="T261" s="24"/>
      <c r="U261" s="24"/>
      <c r="V261" s="24"/>
      <c r="W261" s="24"/>
      <c r="X261" s="24"/>
      <c r="Y261" s="24"/>
      <c r="Z261" s="24"/>
    </row>
    <row r="262" spans="1:26" ht="14">
      <c r="A262" s="3"/>
      <c r="B262" s="3"/>
      <c r="C262" s="3"/>
      <c r="D262" s="3"/>
      <c r="E262" s="3"/>
      <c r="F262" s="3"/>
      <c r="G262" s="3"/>
      <c r="H262" s="24"/>
      <c r="I262" s="24"/>
      <c r="J262" s="24"/>
      <c r="K262" s="24"/>
      <c r="L262" s="24"/>
      <c r="M262" s="24"/>
      <c r="N262" s="24"/>
      <c r="O262" s="24"/>
      <c r="P262" s="24"/>
      <c r="Q262" s="24"/>
      <c r="R262" s="24"/>
      <c r="S262" s="24"/>
      <c r="T262" s="24"/>
      <c r="U262" s="24"/>
      <c r="V262" s="24"/>
      <c r="W262" s="24"/>
      <c r="X262" s="24"/>
      <c r="Y262" s="24"/>
      <c r="Z262" s="24"/>
    </row>
    <row r="263" spans="1:26" ht="14">
      <c r="A263" s="3"/>
      <c r="B263" s="3"/>
      <c r="C263" s="3"/>
      <c r="D263" s="3"/>
      <c r="E263" s="3"/>
      <c r="F263" s="3"/>
      <c r="G263" s="3"/>
      <c r="H263" s="24"/>
      <c r="I263" s="24"/>
      <c r="J263" s="24"/>
      <c r="K263" s="24"/>
      <c r="L263" s="24"/>
      <c r="M263" s="24"/>
      <c r="N263" s="24"/>
      <c r="O263" s="24"/>
      <c r="P263" s="24"/>
      <c r="Q263" s="24"/>
      <c r="R263" s="24"/>
      <c r="S263" s="24"/>
      <c r="T263" s="24"/>
      <c r="U263" s="24"/>
      <c r="V263" s="24"/>
      <c r="W263" s="24"/>
      <c r="X263" s="24"/>
      <c r="Y263" s="24"/>
      <c r="Z263" s="24"/>
    </row>
    <row r="264" spans="1:26" ht="14">
      <c r="A264" s="3"/>
      <c r="B264" s="3"/>
      <c r="C264" s="3"/>
      <c r="D264" s="3"/>
      <c r="E264" s="3"/>
      <c r="F264" s="3"/>
      <c r="G264" s="3"/>
      <c r="H264" s="24"/>
      <c r="I264" s="24"/>
      <c r="J264" s="24"/>
      <c r="K264" s="24"/>
      <c r="L264" s="24"/>
      <c r="M264" s="24"/>
      <c r="N264" s="24"/>
      <c r="O264" s="24"/>
      <c r="P264" s="24"/>
      <c r="Q264" s="24"/>
      <c r="R264" s="24"/>
      <c r="S264" s="24"/>
      <c r="T264" s="24"/>
      <c r="U264" s="24"/>
      <c r="V264" s="24"/>
      <c r="W264" s="24"/>
      <c r="X264" s="24"/>
      <c r="Y264" s="24"/>
      <c r="Z264" s="24"/>
    </row>
    <row r="265" spans="1:26" ht="14">
      <c r="A265" s="3"/>
      <c r="B265" s="3"/>
      <c r="C265" s="3"/>
      <c r="D265" s="3"/>
      <c r="E265" s="3"/>
      <c r="F265" s="3"/>
      <c r="G265" s="3"/>
      <c r="H265" s="24"/>
      <c r="I265" s="24"/>
      <c r="J265" s="24"/>
      <c r="K265" s="24"/>
      <c r="L265" s="24"/>
      <c r="M265" s="24"/>
      <c r="N265" s="24"/>
      <c r="O265" s="24"/>
      <c r="P265" s="24"/>
      <c r="Q265" s="24"/>
      <c r="R265" s="24"/>
      <c r="S265" s="24"/>
      <c r="T265" s="24"/>
      <c r="U265" s="24"/>
      <c r="V265" s="24"/>
      <c r="W265" s="24"/>
      <c r="X265" s="24"/>
      <c r="Y265" s="24"/>
      <c r="Z265" s="24"/>
    </row>
    <row r="266" spans="1:26" ht="14">
      <c r="A266" s="3"/>
      <c r="B266" s="3"/>
      <c r="C266" s="3"/>
      <c r="D266" s="3"/>
      <c r="E266" s="3"/>
      <c r="F266" s="3"/>
      <c r="G266" s="3"/>
      <c r="H266" s="24"/>
      <c r="I266" s="24"/>
      <c r="J266" s="24"/>
      <c r="K266" s="24"/>
      <c r="L266" s="24"/>
      <c r="M266" s="24"/>
      <c r="N266" s="24"/>
      <c r="O266" s="24"/>
      <c r="P266" s="24"/>
      <c r="Q266" s="24"/>
      <c r="R266" s="24"/>
      <c r="S266" s="24"/>
      <c r="T266" s="24"/>
      <c r="U266" s="24"/>
      <c r="V266" s="24"/>
      <c r="W266" s="24"/>
      <c r="X266" s="24"/>
      <c r="Y266" s="24"/>
      <c r="Z266" s="24"/>
    </row>
    <row r="267" spans="1:26" ht="14">
      <c r="A267" s="3"/>
      <c r="B267" s="3"/>
      <c r="C267" s="3"/>
      <c r="D267" s="3"/>
      <c r="E267" s="3"/>
      <c r="F267" s="3"/>
      <c r="G267" s="3"/>
      <c r="H267" s="24"/>
      <c r="I267" s="24"/>
      <c r="J267" s="24"/>
      <c r="K267" s="24"/>
      <c r="L267" s="24"/>
      <c r="M267" s="24"/>
      <c r="N267" s="24"/>
      <c r="O267" s="24"/>
      <c r="P267" s="24"/>
      <c r="Q267" s="24"/>
      <c r="R267" s="24"/>
      <c r="S267" s="24"/>
      <c r="T267" s="24"/>
      <c r="U267" s="24"/>
      <c r="V267" s="24"/>
      <c r="W267" s="24"/>
      <c r="X267" s="24"/>
      <c r="Y267" s="24"/>
      <c r="Z267" s="24"/>
    </row>
    <row r="268" spans="1:26" ht="14">
      <c r="A268" s="3"/>
      <c r="B268" s="3"/>
      <c r="C268" s="3"/>
      <c r="D268" s="3"/>
      <c r="E268" s="3"/>
      <c r="F268" s="3"/>
      <c r="G268" s="3"/>
      <c r="H268" s="24"/>
      <c r="I268" s="24"/>
      <c r="J268" s="24"/>
      <c r="K268" s="24"/>
      <c r="L268" s="24"/>
      <c r="M268" s="24"/>
      <c r="N268" s="24"/>
      <c r="O268" s="24"/>
      <c r="P268" s="24"/>
      <c r="Q268" s="24"/>
      <c r="R268" s="24"/>
      <c r="S268" s="24"/>
      <c r="T268" s="24"/>
      <c r="U268" s="24"/>
      <c r="V268" s="24"/>
      <c r="W268" s="24"/>
      <c r="X268" s="24"/>
      <c r="Y268" s="24"/>
      <c r="Z268" s="24"/>
    </row>
    <row r="269" spans="1:26" ht="14">
      <c r="A269" s="3"/>
      <c r="B269" s="3"/>
      <c r="C269" s="3"/>
      <c r="D269" s="3"/>
      <c r="E269" s="3"/>
      <c r="F269" s="3"/>
      <c r="G269" s="3"/>
      <c r="H269" s="24"/>
      <c r="I269" s="24"/>
      <c r="J269" s="24"/>
      <c r="K269" s="24"/>
      <c r="L269" s="24"/>
      <c r="M269" s="24"/>
      <c r="N269" s="24"/>
      <c r="O269" s="24"/>
      <c r="P269" s="24"/>
      <c r="Q269" s="24"/>
      <c r="R269" s="24"/>
      <c r="S269" s="24"/>
      <c r="T269" s="24"/>
      <c r="U269" s="24"/>
      <c r="V269" s="24"/>
      <c r="W269" s="24"/>
      <c r="X269" s="24"/>
      <c r="Y269" s="24"/>
      <c r="Z269" s="24"/>
    </row>
    <row r="270" spans="1:26" ht="14">
      <c r="A270" s="3"/>
      <c r="B270" s="3"/>
      <c r="C270" s="3"/>
      <c r="D270" s="3"/>
      <c r="E270" s="3"/>
      <c r="F270" s="3"/>
      <c r="G270" s="3"/>
      <c r="H270" s="24"/>
      <c r="I270" s="24"/>
      <c r="J270" s="24"/>
      <c r="K270" s="24"/>
      <c r="L270" s="24"/>
      <c r="M270" s="24"/>
      <c r="N270" s="24"/>
      <c r="O270" s="24"/>
      <c r="P270" s="24"/>
      <c r="Q270" s="24"/>
      <c r="R270" s="24"/>
      <c r="S270" s="24"/>
      <c r="T270" s="24"/>
      <c r="U270" s="24"/>
      <c r="V270" s="24"/>
      <c r="W270" s="24"/>
      <c r="X270" s="24"/>
      <c r="Y270" s="24"/>
      <c r="Z270" s="24"/>
    </row>
    <row r="271" spans="1:26" ht="14">
      <c r="A271" s="3"/>
      <c r="B271" s="3"/>
      <c r="C271" s="3"/>
      <c r="D271" s="3"/>
      <c r="E271" s="3"/>
      <c r="F271" s="3"/>
      <c r="G271" s="3"/>
      <c r="H271" s="24"/>
      <c r="I271" s="24"/>
      <c r="J271" s="24"/>
      <c r="K271" s="24"/>
      <c r="L271" s="24"/>
      <c r="M271" s="24"/>
      <c r="N271" s="24"/>
      <c r="O271" s="24"/>
      <c r="P271" s="24"/>
      <c r="Q271" s="24"/>
      <c r="R271" s="24"/>
      <c r="S271" s="24"/>
      <c r="T271" s="24"/>
      <c r="U271" s="24"/>
      <c r="V271" s="24"/>
      <c r="W271" s="24"/>
      <c r="X271" s="24"/>
      <c r="Y271" s="24"/>
      <c r="Z271" s="24"/>
    </row>
    <row r="272" spans="1:26" ht="14">
      <c r="A272" s="3"/>
      <c r="B272" s="3"/>
      <c r="C272" s="3"/>
      <c r="D272" s="3"/>
      <c r="E272" s="3"/>
      <c r="F272" s="3"/>
      <c r="G272" s="3"/>
      <c r="H272" s="24"/>
      <c r="I272" s="24"/>
      <c r="J272" s="24"/>
      <c r="K272" s="24"/>
      <c r="L272" s="24"/>
      <c r="M272" s="24"/>
      <c r="N272" s="24"/>
      <c r="O272" s="24"/>
      <c r="P272" s="24"/>
      <c r="Q272" s="24"/>
      <c r="R272" s="24"/>
      <c r="S272" s="24"/>
      <c r="T272" s="24"/>
      <c r="U272" s="24"/>
      <c r="V272" s="24"/>
      <c r="W272" s="24"/>
      <c r="X272" s="24"/>
      <c r="Y272" s="24"/>
      <c r="Z272" s="24"/>
    </row>
    <row r="273" spans="1:26" ht="14">
      <c r="A273" s="3"/>
      <c r="B273" s="3"/>
      <c r="C273" s="3"/>
      <c r="D273" s="3"/>
      <c r="E273" s="3"/>
      <c r="F273" s="3"/>
      <c r="G273" s="3"/>
      <c r="H273" s="24"/>
      <c r="I273" s="24"/>
      <c r="J273" s="24"/>
      <c r="K273" s="24"/>
      <c r="L273" s="24"/>
      <c r="M273" s="24"/>
      <c r="N273" s="24"/>
      <c r="O273" s="24"/>
      <c r="P273" s="24"/>
      <c r="Q273" s="24"/>
      <c r="R273" s="24"/>
      <c r="S273" s="24"/>
      <c r="T273" s="24"/>
      <c r="U273" s="24"/>
      <c r="V273" s="24"/>
      <c r="W273" s="24"/>
      <c r="X273" s="24"/>
      <c r="Y273" s="24"/>
      <c r="Z273" s="24"/>
    </row>
    <row r="274" spans="1:26" ht="14">
      <c r="A274" s="3"/>
      <c r="B274" s="3"/>
      <c r="C274" s="3"/>
      <c r="D274" s="3"/>
      <c r="E274" s="3"/>
      <c r="F274" s="3"/>
      <c r="G274" s="3"/>
      <c r="H274" s="24"/>
      <c r="I274" s="24"/>
      <c r="J274" s="24"/>
      <c r="K274" s="24"/>
      <c r="L274" s="24"/>
      <c r="M274" s="24"/>
      <c r="N274" s="24"/>
      <c r="O274" s="24"/>
      <c r="P274" s="24"/>
      <c r="Q274" s="24"/>
      <c r="R274" s="24"/>
      <c r="S274" s="24"/>
      <c r="T274" s="24"/>
      <c r="U274" s="24"/>
      <c r="V274" s="24"/>
      <c r="W274" s="24"/>
      <c r="X274" s="24"/>
      <c r="Y274" s="24"/>
      <c r="Z274" s="24"/>
    </row>
    <row r="275" spans="1:26" ht="14">
      <c r="A275" s="3"/>
      <c r="B275" s="3"/>
      <c r="C275" s="3"/>
      <c r="D275" s="3"/>
      <c r="E275" s="3"/>
      <c r="F275" s="3"/>
      <c r="G275" s="3"/>
      <c r="H275" s="24"/>
      <c r="I275" s="24"/>
      <c r="J275" s="24"/>
      <c r="K275" s="24"/>
      <c r="L275" s="24"/>
      <c r="M275" s="24"/>
      <c r="N275" s="24"/>
      <c r="O275" s="24"/>
      <c r="P275" s="24"/>
      <c r="Q275" s="24"/>
      <c r="R275" s="24"/>
      <c r="S275" s="24"/>
      <c r="T275" s="24"/>
      <c r="U275" s="24"/>
      <c r="V275" s="24"/>
      <c r="W275" s="24"/>
      <c r="X275" s="24"/>
      <c r="Y275" s="24"/>
      <c r="Z275" s="24"/>
    </row>
    <row r="276" spans="1:26" ht="14">
      <c r="A276" s="3"/>
      <c r="B276" s="3"/>
      <c r="C276" s="3"/>
      <c r="D276" s="3"/>
      <c r="E276" s="3"/>
      <c r="F276" s="3"/>
      <c r="G276" s="3"/>
      <c r="H276" s="24"/>
      <c r="I276" s="24"/>
      <c r="J276" s="24"/>
      <c r="K276" s="24"/>
      <c r="L276" s="24"/>
      <c r="M276" s="24"/>
      <c r="N276" s="24"/>
      <c r="O276" s="24"/>
      <c r="P276" s="24"/>
      <c r="Q276" s="24"/>
      <c r="R276" s="24"/>
      <c r="S276" s="24"/>
      <c r="T276" s="24"/>
      <c r="U276" s="24"/>
      <c r="V276" s="24"/>
      <c r="W276" s="24"/>
      <c r="X276" s="24"/>
      <c r="Y276" s="24"/>
      <c r="Z276" s="24"/>
    </row>
    <row r="277" spans="1:26" ht="14">
      <c r="A277" s="3"/>
      <c r="B277" s="3"/>
      <c r="C277" s="3"/>
      <c r="D277" s="3"/>
      <c r="E277" s="3"/>
      <c r="F277" s="3"/>
      <c r="G277" s="3"/>
      <c r="H277" s="24"/>
      <c r="I277" s="24"/>
      <c r="J277" s="24"/>
      <c r="K277" s="24"/>
      <c r="L277" s="24"/>
      <c r="M277" s="24"/>
      <c r="N277" s="24"/>
      <c r="O277" s="24"/>
      <c r="P277" s="24"/>
      <c r="Q277" s="24"/>
      <c r="R277" s="24"/>
      <c r="S277" s="24"/>
      <c r="T277" s="24"/>
      <c r="U277" s="24"/>
      <c r="V277" s="24"/>
      <c r="W277" s="24"/>
      <c r="X277" s="24"/>
      <c r="Y277" s="24"/>
      <c r="Z277" s="24"/>
    </row>
    <row r="278" spans="1:26" ht="14">
      <c r="A278" s="3"/>
      <c r="B278" s="3"/>
      <c r="C278" s="3"/>
      <c r="D278" s="3"/>
      <c r="E278" s="3"/>
      <c r="F278" s="3"/>
      <c r="G278" s="3"/>
      <c r="H278" s="24"/>
      <c r="I278" s="24"/>
      <c r="J278" s="24"/>
      <c r="K278" s="24"/>
      <c r="L278" s="24"/>
      <c r="M278" s="24"/>
      <c r="N278" s="24"/>
      <c r="O278" s="24"/>
      <c r="P278" s="24"/>
      <c r="Q278" s="24"/>
      <c r="R278" s="24"/>
      <c r="S278" s="24"/>
      <c r="T278" s="24"/>
      <c r="U278" s="24"/>
      <c r="V278" s="24"/>
      <c r="W278" s="24"/>
      <c r="X278" s="24"/>
      <c r="Y278" s="24"/>
      <c r="Z278" s="24"/>
    </row>
    <row r="279" spans="1:26" ht="14">
      <c r="A279" s="3"/>
      <c r="B279" s="3"/>
      <c r="C279" s="3"/>
      <c r="D279" s="3"/>
      <c r="E279" s="3"/>
      <c r="F279" s="3"/>
      <c r="G279" s="3"/>
      <c r="H279" s="24"/>
      <c r="I279" s="24"/>
      <c r="J279" s="24"/>
      <c r="K279" s="24"/>
      <c r="L279" s="24"/>
      <c r="M279" s="24"/>
      <c r="N279" s="24"/>
      <c r="O279" s="24"/>
      <c r="P279" s="24"/>
      <c r="Q279" s="24"/>
      <c r="R279" s="24"/>
      <c r="S279" s="24"/>
      <c r="T279" s="24"/>
      <c r="U279" s="24"/>
      <c r="V279" s="24"/>
      <c r="W279" s="24"/>
      <c r="X279" s="24"/>
      <c r="Y279" s="24"/>
      <c r="Z279" s="24"/>
    </row>
    <row r="280" spans="1:26" ht="14">
      <c r="A280" s="3"/>
      <c r="B280" s="3"/>
      <c r="C280" s="3"/>
      <c r="D280" s="3"/>
      <c r="E280" s="3"/>
      <c r="F280" s="3"/>
      <c r="G280" s="3"/>
      <c r="H280" s="24"/>
      <c r="I280" s="24"/>
      <c r="J280" s="24"/>
      <c r="K280" s="24"/>
      <c r="L280" s="24"/>
      <c r="M280" s="24"/>
      <c r="N280" s="24"/>
      <c r="O280" s="24"/>
      <c r="P280" s="24"/>
      <c r="Q280" s="24"/>
      <c r="R280" s="24"/>
      <c r="S280" s="24"/>
      <c r="T280" s="24"/>
      <c r="U280" s="24"/>
      <c r="V280" s="24"/>
      <c r="W280" s="24"/>
      <c r="X280" s="24"/>
      <c r="Y280" s="24"/>
      <c r="Z280" s="24"/>
    </row>
    <row r="281" spans="1:26" ht="14">
      <c r="A281" s="3"/>
      <c r="B281" s="3"/>
      <c r="C281" s="3"/>
      <c r="D281" s="3"/>
      <c r="E281" s="3"/>
      <c r="F281" s="3"/>
      <c r="G281" s="3"/>
      <c r="H281" s="24"/>
      <c r="I281" s="24"/>
      <c r="J281" s="24"/>
      <c r="K281" s="24"/>
      <c r="L281" s="24"/>
      <c r="M281" s="24"/>
      <c r="N281" s="24"/>
      <c r="O281" s="24"/>
      <c r="P281" s="24"/>
      <c r="Q281" s="24"/>
      <c r="R281" s="24"/>
      <c r="S281" s="24"/>
      <c r="T281" s="24"/>
      <c r="U281" s="24"/>
      <c r="V281" s="24"/>
      <c r="W281" s="24"/>
      <c r="X281" s="24"/>
      <c r="Y281" s="24"/>
      <c r="Z281" s="24"/>
    </row>
    <row r="282" spans="1:26" ht="14">
      <c r="A282" s="3"/>
      <c r="B282" s="3"/>
      <c r="C282" s="3"/>
      <c r="D282" s="3"/>
      <c r="E282" s="3"/>
      <c r="F282" s="3"/>
      <c r="G282" s="3"/>
      <c r="H282" s="24"/>
      <c r="I282" s="24"/>
      <c r="J282" s="24"/>
      <c r="K282" s="24"/>
      <c r="L282" s="24"/>
      <c r="M282" s="24"/>
      <c r="N282" s="24"/>
      <c r="O282" s="24"/>
      <c r="P282" s="24"/>
      <c r="Q282" s="24"/>
      <c r="R282" s="24"/>
      <c r="S282" s="24"/>
      <c r="T282" s="24"/>
      <c r="U282" s="24"/>
      <c r="V282" s="24"/>
      <c r="W282" s="24"/>
      <c r="X282" s="24"/>
      <c r="Y282" s="24"/>
      <c r="Z282" s="24"/>
    </row>
    <row r="283" spans="1:26" ht="14">
      <c r="A283" s="3"/>
      <c r="B283" s="3"/>
      <c r="C283" s="3"/>
      <c r="D283" s="3"/>
      <c r="E283" s="3"/>
      <c r="F283" s="3"/>
      <c r="G283" s="3"/>
      <c r="H283" s="24"/>
      <c r="I283" s="24"/>
      <c r="J283" s="24"/>
      <c r="K283" s="24"/>
      <c r="L283" s="24"/>
      <c r="M283" s="24"/>
      <c r="N283" s="24"/>
      <c r="O283" s="24"/>
      <c r="P283" s="24"/>
      <c r="Q283" s="24"/>
      <c r="R283" s="24"/>
      <c r="S283" s="24"/>
      <c r="T283" s="24"/>
      <c r="U283" s="24"/>
      <c r="V283" s="24"/>
      <c r="W283" s="24"/>
      <c r="X283" s="24"/>
      <c r="Y283" s="24"/>
      <c r="Z283" s="24"/>
    </row>
    <row r="284" spans="1:26" ht="14">
      <c r="A284" s="3"/>
      <c r="B284" s="3"/>
      <c r="C284" s="3"/>
      <c r="D284" s="3"/>
      <c r="E284" s="3"/>
      <c r="F284" s="3"/>
      <c r="G284" s="3"/>
      <c r="H284" s="24"/>
      <c r="I284" s="24"/>
      <c r="J284" s="24"/>
      <c r="K284" s="24"/>
      <c r="L284" s="24"/>
      <c r="M284" s="24"/>
      <c r="N284" s="24"/>
      <c r="O284" s="24"/>
      <c r="P284" s="24"/>
      <c r="Q284" s="24"/>
      <c r="R284" s="24"/>
      <c r="S284" s="24"/>
      <c r="T284" s="24"/>
      <c r="U284" s="24"/>
      <c r="V284" s="24"/>
      <c r="W284" s="24"/>
      <c r="X284" s="24"/>
      <c r="Y284" s="24"/>
      <c r="Z284" s="24"/>
    </row>
    <row r="285" spans="1:26" ht="14">
      <c r="A285" s="3"/>
      <c r="B285" s="3"/>
      <c r="C285" s="3"/>
      <c r="D285" s="3"/>
      <c r="E285" s="3"/>
      <c r="F285" s="3"/>
      <c r="G285" s="3"/>
      <c r="H285" s="24"/>
      <c r="I285" s="24"/>
      <c r="J285" s="24"/>
      <c r="K285" s="24"/>
      <c r="L285" s="24"/>
      <c r="M285" s="24"/>
      <c r="N285" s="24"/>
      <c r="O285" s="24"/>
      <c r="P285" s="24"/>
      <c r="Q285" s="24"/>
      <c r="R285" s="24"/>
      <c r="S285" s="24"/>
      <c r="T285" s="24"/>
      <c r="U285" s="24"/>
      <c r="V285" s="24"/>
      <c r="W285" s="24"/>
      <c r="X285" s="24"/>
      <c r="Y285" s="24"/>
      <c r="Z285" s="24"/>
    </row>
    <row r="286" spans="1:26" ht="14">
      <c r="A286" s="3"/>
      <c r="B286" s="3"/>
      <c r="C286" s="3"/>
      <c r="D286" s="3"/>
      <c r="E286" s="3"/>
      <c r="F286" s="3"/>
      <c r="G286" s="3"/>
      <c r="H286" s="24"/>
      <c r="I286" s="24"/>
      <c r="J286" s="24"/>
      <c r="K286" s="24"/>
      <c r="L286" s="24"/>
      <c r="M286" s="24"/>
      <c r="N286" s="24"/>
      <c r="O286" s="24"/>
      <c r="P286" s="24"/>
      <c r="Q286" s="24"/>
      <c r="R286" s="24"/>
      <c r="S286" s="24"/>
      <c r="T286" s="24"/>
      <c r="U286" s="24"/>
      <c r="V286" s="24"/>
      <c r="W286" s="24"/>
      <c r="X286" s="24"/>
      <c r="Y286" s="24"/>
      <c r="Z286" s="24"/>
    </row>
    <row r="287" spans="1:26" ht="14">
      <c r="A287" s="3"/>
      <c r="B287" s="3"/>
      <c r="C287" s="3"/>
      <c r="D287" s="3"/>
      <c r="E287" s="3"/>
      <c r="F287" s="3"/>
      <c r="G287" s="3"/>
      <c r="H287" s="24"/>
      <c r="I287" s="24"/>
      <c r="J287" s="24"/>
      <c r="K287" s="24"/>
      <c r="L287" s="24"/>
      <c r="M287" s="24"/>
      <c r="N287" s="24"/>
      <c r="O287" s="24"/>
      <c r="P287" s="24"/>
      <c r="Q287" s="24"/>
      <c r="R287" s="24"/>
      <c r="S287" s="24"/>
      <c r="T287" s="24"/>
      <c r="U287" s="24"/>
      <c r="V287" s="24"/>
      <c r="W287" s="24"/>
      <c r="X287" s="24"/>
      <c r="Y287" s="24"/>
      <c r="Z287" s="24"/>
    </row>
    <row r="288" spans="1:26" ht="14">
      <c r="A288" s="3"/>
      <c r="B288" s="3"/>
      <c r="C288" s="3"/>
      <c r="D288" s="3"/>
      <c r="E288" s="3"/>
      <c r="F288" s="3"/>
      <c r="G288" s="3"/>
      <c r="H288" s="24"/>
      <c r="I288" s="24"/>
      <c r="J288" s="24"/>
      <c r="K288" s="24"/>
      <c r="L288" s="24"/>
      <c r="M288" s="24"/>
      <c r="N288" s="24"/>
      <c r="O288" s="24"/>
      <c r="P288" s="24"/>
      <c r="Q288" s="24"/>
      <c r="R288" s="24"/>
      <c r="S288" s="24"/>
      <c r="T288" s="24"/>
      <c r="U288" s="24"/>
      <c r="V288" s="24"/>
      <c r="W288" s="24"/>
      <c r="X288" s="24"/>
      <c r="Y288" s="24"/>
      <c r="Z288" s="24"/>
    </row>
    <row r="289" spans="1:26" ht="14">
      <c r="A289" s="3"/>
      <c r="B289" s="3"/>
      <c r="C289" s="3"/>
      <c r="D289" s="3"/>
      <c r="E289" s="3"/>
      <c r="F289" s="3"/>
      <c r="G289" s="3"/>
      <c r="H289" s="24"/>
      <c r="I289" s="24"/>
      <c r="J289" s="24"/>
      <c r="K289" s="24"/>
      <c r="L289" s="24"/>
      <c r="M289" s="24"/>
      <c r="N289" s="24"/>
      <c r="O289" s="24"/>
      <c r="P289" s="24"/>
      <c r="Q289" s="24"/>
      <c r="R289" s="24"/>
      <c r="S289" s="24"/>
      <c r="T289" s="24"/>
      <c r="U289" s="24"/>
      <c r="V289" s="24"/>
      <c r="W289" s="24"/>
      <c r="X289" s="24"/>
      <c r="Y289" s="24"/>
      <c r="Z289" s="24"/>
    </row>
    <row r="290" spans="1:26" ht="14">
      <c r="A290" s="3"/>
      <c r="B290" s="3"/>
      <c r="C290" s="3"/>
      <c r="D290" s="3"/>
      <c r="E290" s="3"/>
      <c r="F290" s="3"/>
      <c r="G290" s="3"/>
      <c r="H290" s="24"/>
      <c r="I290" s="24"/>
      <c r="J290" s="24"/>
      <c r="K290" s="24"/>
      <c r="L290" s="24"/>
      <c r="M290" s="24"/>
      <c r="N290" s="24"/>
      <c r="O290" s="24"/>
      <c r="P290" s="24"/>
      <c r="Q290" s="24"/>
      <c r="R290" s="24"/>
      <c r="S290" s="24"/>
      <c r="T290" s="24"/>
      <c r="U290" s="24"/>
      <c r="V290" s="24"/>
      <c r="W290" s="24"/>
      <c r="X290" s="24"/>
      <c r="Y290" s="24"/>
      <c r="Z290" s="24"/>
    </row>
    <row r="291" spans="1:26" ht="14">
      <c r="A291" s="3"/>
      <c r="B291" s="3"/>
      <c r="C291" s="3"/>
      <c r="D291" s="3"/>
      <c r="E291" s="3"/>
      <c r="F291" s="3"/>
      <c r="G291" s="3"/>
      <c r="H291" s="24"/>
      <c r="I291" s="24"/>
      <c r="J291" s="24"/>
      <c r="K291" s="24"/>
      <c r="L291" s="24"/>
      <c r="M291" s="24"/>
      <c r="N291" s="24"/>
      <c r="O291" s="24"/>
      <c r="P291" s="24"/>
      <c r="Q291" s="24"/>
      <c r="R291" s="24"/>
      <c r="S291" s="24"/>
      <c r="T291" s="24"/>
      <c r="U291" s="24"/>
      <c r="V291" s="24"/>
      <c r="W291" s="24"/>
      <c r="X291" s="24"/>
      <c r="Y291" s="24"/>
      <c r="Z291" s="24"/>
    </row>
    <row r="292" spans="1:26" ht="14">
      <c r="A292" s="3"/>
      <c r="B292" s="3"/>
      <c r="C292" s="3"/>
      <c r="D292" s="3"/>
      <c r="E292" s="3"/>
      <c r="F292" s="3"/>
      <c r="G292" s="3"/>
      <c r="H292" s="24"/>
      <c r="I292" s="24"/>
      <c r="J292" s="24"/>
      <c r="K292" s="24"/>
      <c r="L292" s="24"/>
      <c r="M292" s="24"/>
      <c r="N292" s="24"/>
      <c r="O292" s="24"/>
      <c r="P292" s="24"/>
      <c r="Q292" s="24"/>
      <c r="R292" s="24"/>
      <c r="S292" s="24"/>
      <c r="T292" s="24"/>
      <c r="U292" s="24"/>
      <c r="V292" s="24"/>
      <c r="W292" s="24"/>
      <c r="X292" s="24"/>
      <c r="Y292" s="24"/>
      <c r="Z292" s="24"/>
    </row>
    <row r="293" spans="1:26" ht="14">
      <c r="A293" s="3"/>
      <c r="B293" s="3"/>
      <c r="C293" s="3"/>
      <c r="D293" s="3"/>
      <c r="E293" s="3"/>
      <c r="F293" s="3"/>
      <c r="G293" s="3"/>
      <c r="H293" s="24"/>
      <c r="I293" s="24"/>
      <c r="J293" s="24"/>
      <c r="K293" s="24"/>
      <c r="L293" s="24"/>
      <c r="M293" s="24"/>
      <c r="N293" s="24"/>
      <c r="O293" s="24"/>
      <c r="P293" s="24"/>
      <c r="Q293" s="24"/>
      <c r="R293" s="24"/>
      <c r="S293" s="24"/>
      <c r="T293" s="24"/>
      <c r="U293" s="24"/>
      <c r="V293" s="24"/>
      <c r="W293" s="24"/>
      <c r="X293" s="24"/>
      <c r="Y293" s="24"/>
      <c r="Z293" s="24"/>
    </row>
    <row r="294" spans="1:26" ht="14">
      <c r="A294" s="3"/>
      <c r="B294" s="3"/>
      <c r="C294" s="3"/>
      <c r="D294" s="3"/>
      <c r="E294" s="3"/>
      <c r="F294" s="3"/>
      <c r="G294" s="3"/>
      <c r="H294" s="24"/>
      <c r="I294" s="24"/>
      <c r="J294" s="24"/>
      <c r="K294" s="24"/>
      <c r="L294" s="24"/>
      <c r="M294" s="24"/>
      <c r="N294" s="24"/>
      <c r="O294" s="24"/>
      <c r="P294" s="24"/>
      <c r="Q294" s="24"/>
      <c r="R294" s="24"/>
      <c r="S294" s="24"/>
      <c r="T294" s="24"/>
      <c r="U294" s="24"/>
      <c r="V294" s="24"/>
      <c r="W294" s="24"/>
      <c r="X294" s="24"/>
      <c r="Y294" s="24"/>
      <c r="Z294" s="24"/>
    </row>
    <row r="295" spans="1:26" ht="14">
      <c r="A295" s="3"/>
      <c r="B295" s="3"/>
      <c r="C295" s="3"/>
      <c r="D295" s="3"/>
      <c r="E295" s="3"/>
      <c r="F295" s="3"/>
      <c r="G295" s="3"/>
      <c r="H295" s="24"/>
      <c r="I295" s="24"/>
      <c r="J295" s="24"/>
      <c r="K295" s="24"/>
      <c r="L295" s="24"/>
      <c r="M295" s="24"/>
      <c r="N295" s="24"/>
      <c r="O295" s="24"/>
      <c r="P295" s="24"/>
      <c r="Q295" s="24"/>
      <c r="R295" s="24"/>
      <c r="S295" s="24"/>
      <c r="T295" s="24"/>
      <c r="U295" s="24"/>
      <c r="V295" s="24"/>
      <c r="W295" s="24"/>
      <c r="X295" s="24"/>
      <c r="Y295" s="24"/>
      <c r="Z295" s="24"/>
    </row>
    <row r="296" spans="1:26" ht="14">
      <c r="A296" s="3"/>
      <c r="B296" s="3"/>
      <c r="C296" s="3"/>
      <c r="D296" s="3"/>
      <c r="E296" s="3"/>
      <c r="F296" s="3"/>
      <c r="G296" s="3"/>
      <c r="H296" s="24"/>
      <c r="I296" s="24"/>
      <c r="J296" s="24"/>
      <c r="K296" s="24"/>
      <c r="L296" s="24"/>
      <c r="M296" s="24"/>
      <c r="N296" s="24"/>
      <c r="O296" s="24"/>
      <c r="P296" s="24"/>
      <c r="Q296" s="24"/>
      <c r="R296" s="24"/>
      <c r="S296" s="24"/>
      <c r="T296" s="24"/>
      <c r="U296" s="24"/>
      <c r="V296" s="24"/>
      <c r="W296" s="24"/>
      <c r="X296" s="24"/>
      <c r="Y296" s="24"/>
      <c r="Z296" s="24"/>
    </row>
    <row r="297" spans="1:26" ht="14">
      <c r="A297" s="3"/>
      <c r="B297" s="3"/>
      <c r="C297" s="3"/>
      <c r="D297" s="3"/>
      <c r="E297" s="3"/>
      <c r="F297" s="3"/>
      <c r="G297" s="3"/>
      <c r="H297" s="24"/>
      <c r="I297" s="24"/>
      <c r="J297" s="24"/>
      <c r="K297" s="24"/>
      <c r="L297" s="24"/>
      <c r="M297" s="24"/>
      <c r="N297" s="24"/>
      <c r="O297" s="24"/>
      <c r="P297" s="24"/>
      <c r="Q297" s="24"/>
      <c r="R297" s="24"/>
      <c r="S297" s="24"/>
      <c r="T297" s="24"/>
      <c r="U297" s="24"/>
      <c r="V297" s="24"/>
      <c r="W297" s="24"/>
      <c r="X297" s="24"/>
      <c r="Y297" s="24"/>
      <c r="Z297" s="24"/>
    </row>
    <row r="298" spans="1:26" ht="14">
      <c r="A298" s="3"/>
      <c r="B298" s="3"/>
      <c r="C298" s="3"/>
      <c r="D298" s="3"/>
      <c r="E298" s="3"/>
      <c r="F298" s="3"/>
      <c r="G298" s="3"/>
      <c r="H298" s="24"/>
      <c r="I298" s="24"/>
      <c r="J298" s="24"/>
      <c r="K298" s="24"/>
      <c r="L298" s="24"/>
      <c r="M298" s="24"/>
      <c r="N298" s="24"/>
      <c r="O298" s="24"/>
      <c r="P298" s="24"/>
      <c r="Q298" s="24"/>
      <c r="R298" s="24"/>
      <c r="S298" s="24"/>
      <c r="T298" s="24"/>
      <c r="U298" s="24"/>
      <c r="V298" s="24"/>
      <c r="W298" s="24"/>
      <c r="X298" s="24"/>
      <c r="Y298" s="24"/>
      <c r="Z298" s="24"/>
    </row>
    <row r="299" spans="1:26" ht="14">
      <c r="A299" s="3"/>
      <c r="B299" s="3"/>
      <c r="C299" s="3"/>
      <c r="D299" s="3"/>
      <c r="E299" s="3"/>
      <c r="F299" s="3"/>
      <c r="G299" s="3"/>
      <c r="H299" s="24"/>
      <c r="I299" s="24"/>
      <c r="J299" s="24"/>
      <c r="K299" s="24"/>
      <c r="L299" s="24"/>
      <c r="M299" s="24"/>
      <c r="N299" s="24"/>
      <c r="O299" s="24"/>
      <c r="P299" s="24"/>
      <c r="Q299" s="24"/>
      <c r="R299" s="24"/>
      <c r="S299" s="24"/>
      <c r="T299" s="24"/>
      <c r="U299" s="24"/>
      <c r="V299" s="24"/>
      <c r="W299" s="24"/>
      <c r="X299" s="24"/>
      <c r="Y299" s="24"/>
      <c r="Z299" s="24"/>
    </row>
    <row r="300" spans="1:26" ht="14">
      <c r="A300" s="3"/>
      <c r="B300" s="3"/>
      <c r="C300" s="3"/>
      <c r="D300" s="3"/>
      <c r="E300" s="3"/>
      <c r="F300" s="3"/>
      <c r="G300" s="3"/>
      <c r="H300" s="24"/>
      <c r="I300" s="24"/>
      <c r="J300" s="24"/>
      <c r="K300" s="24"/>
      <c r="L300" s="24"/>
      <c r="M300" s="24"/>
      <c r="N300" s="24"/>
      <c r="O300" s="24"/>
      <c r="P300" s="24"/>
      <c r="Q300" s="24"/>
      <c r="R300" s="24"/>
      <c r="S300" s="24"/>
      <c r="T300" s="24"/>
      <c r="U300" s="24"/>
      <c r="V300" s="24"/>
      <c r="W300" s="24"/>
      <c r="X300" s="24"/>
      <c r="Y300" s="24"/>
      <c r="Z300" s="24"/>
    </row>
    <row r="301" spans="1:26" ht="14">
      <c r="A301" s="3"/>
      <c r="B301" s="3"/>
      <c r="C301" s="3"/>
      <c r="D301" s="3"/>
      <c r="E301" s="3"/>
      <c r="F301" s="3"/>
      <c r="G301" s="3"/>
      <c r="H301" s="24"/>
      <c r="I301" s="24"/>
      <c r="J301" s="24"/>
      <c r="K301" s="24"/>
      <c r="L301" s="24"/>
      <c r="M301" s="24"/>
      <c r="N301" s="24"/>
      <c r="O301" s="24"/>
      <c r="P301" s="24"/>
      <c r="Q301" s="24"/>
      <c r="R301" s="24"/>
      <c r="S301" s="24"/>
      <c r="T301" s="24"/>
      <c r="U301" s="24"/>
      <c r="V301" s="24"/>
      <c r="W301" s="24"/>
      <c r="X301" s="24"/>
      <c r="Y301" s="24"/>
      <c r="Z301" s="24"/>
    </row>
    <row r="302" spans="1:26" ht="14">
      <c r="A302" s="3"/>
      <c r="B302" s="3"/>
      <c r="C302" s="3"/>
      <c r="D302" s="3"/>
      <c r="E302" s="3"/>
      <c r="F302" s="3"/>
      <c r="G302" s="3"/>
      <c r="H302" s="24"/>
      <c r="I302" s="24"/>
      <c r="J302" s="24"/>
      <c r="K302" s="24"/>
      <c r="L302" s="24"/>
      <c r="M302" s="24"/>
      <c r="N302" s="24"/>
      <c r="O302" s="24"/>
      <c r="P302" s="24"/>
      <c r="Q302" s="24"/>
      <c r="R302" s="24"/>
      <c r="S302" s="24"/>
      <c r="T302" s="24"/>
      <c r="U302" s="24"/>
      <c r="V302" s="24"/>
      <c r="W302" s="24"/>
      <c r="X302" s="24"/>
      <c r="Y302" s="24"/>
      <c r="Z302" s="24"/>
    </row>
    <row r="303" spans="1:26" ht="14">
      <c r="A303" s="3"/>
      <c r="B303" s="3"/>
      <c r="C303" s="3"/>
      <c r="D303" s="3"/>
      <c r="E303" s="3"/>
      <c r="F303" s="3"/>
      <c r="G303" s="3"/>
      <c r="H303" s="24"/>
      <c r="I303" s="24"/>
      <c r="J303" s="24"/>
      <c r="K303" s="24"/>
      <c r="L303" s="24"/>
      <c r="M303" s="24"/>
      <c r="N303" s="24"/>
      <c r="O303" s="24"/>
      <c r="P303" s="24"/>
      <c r="Q303" s="24"/>
      <c r="R303" s="24"/>
      <c r="S303" s="24"/>
      <c r="T303" s="24"/>
      <c r="U303" s="24"/>
      <c r="V303" s="24"/>
      <c r="W303" s="24"/>
      <c r="X303" s="24"/>
      <c r="Y303" s="24"/>
      <c r="Z303" s="24"/>
    </row>
    <row r="304" spans="1:26" ht="14">
      <c r="A304" s="3"/>
      <c r="B304" s="3"/>
      <c r="C304" s="3"/>
      <c r="D304" s="3"/>
      <c r="E304" s="3"/>
      <c r="F304" s="3"/>
      <c r="G304" s="3"/>
      <c r="H304" s="24"/>
      <c r="I304" s="24"/>
      <c r="J304" s="24"/>
      <c r="K304" s="24"/>
      <c r="L304" s="24"/>
      <c r="M304" s="24"/>
      <c r="N304" s="24"/>
      <c r="O304" s="24"/>
      <c r="P304" s="24"/>
      <c r="Q304" s="24"/>
      <c r="R304" s="24"/>
      <c r="S304" s="24"/>
      <c r="T304" s="24"/>
      <c r="U304" s="24"/>
      <c r="V304" s="24"/>
      <c r="W304" s="24"/>
      <c r="X304" s="24"/>
      <c r="Y304" s="24"/>
      <c r="Z304" s="24"/>
    </row>
    <row r="305" spans="1:26" ht="14">
      <c r="A305" s="3"/>
      <c r="B305" s="3"/>
      <c r="C305" s="3"/>
      <c r="D305" s="3"/>
      <c r="E305" s="3"/>
      <c r="F305" s="3"/>
      <c r="G305" s="3"/>
      <c r="H305" s="24"/>
      <c r="I305" s="24"/>
      <c r="J305" s="24"/>
      <c r="K305" s="24"/>
      <c r="L305" s="24"/>
      <c r="M305" s="24"/>
      <c r="N305" s="24"/>
      <c r="O305" s="24"/>
      <c r="P305" s="24"/>
      <c r="Q305" s="24"/>
      <c r="R305" s="24"/>
      <c r="S305" s="24"/>
      <c r="T305" s="24"/>
      <c r="U305" s="24"/>
      <c r="V305" s="24"/>
      <c r="W305" s="24"/>
      <c r="X305" s="24"/>
      <c r="Y305" s="24"/>
      <c r="Z305" s="24"/>
    </row>
    <row r="306" spans="1:26" ht="14">
      <c r="A306" s="3"/>
      <c r="B306" s="3"/>
      <c r="C306" s="3"/>
      <c r="D306" s="3"/>
      <c r="E306" s="3"/>
      <c r="F306" s="3"/>
      <c r="G306" s="3"/>
      <c r="H306" s="24"/>
      <c r="I306" s="24"/>
      <c r="J306" s="24"/>
      <c r="K306" s="24"/>
      <c r="L306" s="24"/>
      <c r="M306" s="24"/>
      <c r="N306" s="24"/>
      <c r="O306" s="24"/>
      <c r="P306" s="24"/>
      <c r="Q306" s="24"/>
      <c r="R306" s="24"/>
      <c r="S306" s="24"/>
      <c r="T306" s="24"/>
      <c r="U306" s="24"/>
      <c r="V306" s="24"/>
      <c r="W306" s="24"/>
      <c r="X306" s="24"/>
      <c r="Y306" s="24"/>
      <c r="Z306" s="24"/>
    </row>
    <row r="307" spans="1:26" ht="14">
      <c r="A307" s="3"/>
      <c r="B307" s="3"/>
      <c r="C307" s="3"/>
      <c r="D307" s="3"/>
      <c r="E307" s="3"/>
      <c r="F307" s="3"/>
      <c r="G307" s="3"/>
      <c r="H307" s="24"/>
      <c r="I307" s="24"/>
      <c r="J307" s="24"/>
      <c r="K307" s="24"/>
      <c r="L307" s="24"/>
      <c r="M307" s="24"/>
      <c r="N307" s="24"/>
      <c r="O307" s="24"/>
      <c r="P307" s="24"/>
      <c r="Q307" s="24"/>
      <c r="R307" s="24"/>
      <c r="S307" s="24"/>
      <c r="T307" s="24"/>
      <c r="U307" s="24"/>
      <c r="V307" s="24"/>
      <c r="W307" s="24"/>
      <c r="X307" s="24"/>
      <c r="Y307" s="24"/>
      <c r="Z307" s="24"/>
    </row>
    <row r="308" spans="1:26" ht="14">
      <c r="A308" s="3"/>
      <c r="B308" s="3"/>
      <c r="C308" s="3"/>
      <c r="D308" s="3"/>
      <c r="E308" s="3"/>
      <c r="F308" s="3"/>
      <c r="G308" s="3"/>
      <c r="H308" s="24"/>
      <c r="I308" s="24"/>
      <c r="J308" s="24"/>
      <c r="K308" s="24"/>
      <c r="L308" s="24"/>
      <c r="M308" s="24"/>
      <c r="N308" s="24"/>
      <c r="O308" s="24"/>
      <c r="P308" s="24"/>
      <c r="Q308" s="24"/>
      <c r="R308" s="24"/>
      <c r="S308" s="24"/>
      <c r="T308" s="24"/>
      <c r="U308" s="24"/>
      <c r="V308" s="24"/>
      <c r="W308" s="24"/>
      <c r="X308" s="24"/>
      <c r="Y308" s="24"/>
      <c r="Z308" s="24"/>
    </row>
    <row r="309" spans="1:26" ht="14">
      <c r="A309" s="3"/>
      <c r="B309" s="3"/>
      <c r="C309" s="3"/>
      <c r="D309" s="3"/>
      <c r="E309" s="3"/>
      <c r="F309" s="3"/>
      <c r="G309" s="3"/>
      <c r="H309" s="24"/>
      <c r="I309" s="24"/>
      <c r="J309" s="24"/>
      <c r="K309" s="24"/>
      <c r="L309" s="24"/>
      <c r="M309" s="24"/>
      <c r="N309" s="24"/>
      <c r="O309" s="24"/>
      <c r="P309" s="24"/>
      <c r="Q309" s="24"/>
      <c r="R309" s="24"/>
      <c r="S309" s="24"/>
      <c r="T309" s="24"/>
      <c r="U309" s="24"/>
      <c r="V309" s="24"/>
      <c r="W309" s="24"/>
      <c r="X309" s="24"/>
      <c r="Y309" s="24"/>
      <c r="Z309" s="24"/>
    </row>
    <row r="310" spans="1:26" ht="14">
      <c r="A310" s="3"/>
      <c r="B310" s="3"/>
      <c r="C310" s="3"/>
      <c r="D310" s="3"/>
      <c r="E310" s="3"/>
      <c r="F310" s="3"/>
      <c r="G310" s="3"/>
      <c r="H310" s="24"/>
      <c r="I310" s="24"/>
      <c r="J310" s="24"/>
      <c r="K310" s="24"/>
      <c r="L310" s="24"/>
      <c r="M310" s="24"/>
      <c r="N310" s="24"/>
      <c r="O310" s="24"/>
      <c r="P310" s="24"/>
      <c r="Q310" s="24"/>
      <c r="R310" s="24"/>
      <c r="S310" s="24"/>
      <c r="T310" s="24"/>
      <c r="U310" s="24"/>
      <c r="V310" s="24"/>
      <c r="W310" s="24"/>
      <c r="X310" s="24"/>
      <c r="Y310" s="24"/>
      <c r="Z310" s="24"/>
    </row>
    <row r="311" spans="1:26" ht="14">
      <c r="A311" s="3"/>
      <c r="B311" s="3"/>
      <c r="C311" s="3"/>
      <c r="D311" s="3"/>
      <c r="E311" s="3"/>
      <c r="F311" s="3"/>
      <c r="G311" s="3"/>
      <c r="H311" s="24"/>
      <c r="I311" s="24"/>
      <c r="J311" s="24"/>
      <c r="K311" s="24"/>
      <c r="L311" s="24"/>
      <c r="M311" s="24"/>
      <c r="N311" s="24"/>
      <c r="O311" s="24"/>
      <c r="P311" s="24"/>
      <c r="Q311" s="24"/>
      <c r="R311" s="24"/>
      <c r="S311" s="24"/>
      <c r="T311" s="24"/>
      <c r="U311" s="24"/>
      <c r="V311" s="24"/>
      <c r="W311" s="24"/>
      <c r="X311" s="24"/>
      <c r="Y311" s="24"/>
      <c r="Z311" s="24"/>
    </row>
    <row r="312" spans="1:26" ht="14">
      <c r="A312" s="3"/>
      <c r="B312" s="3"/>
      <c r="C312" s="3"/>
      <c r="D312" s="3"/>
      <c r="E312" s="3"/>
      <c r="F312" s="3"/>
      <c r="G312" s="3"/>
      <c r="H312" s="24"/>
      <c r="I312" s="24"/>
      <c r="J312" s="24"/>
      <c r="K312" s="24"/>
      <c r="L312" s="24"/>
      <c r="M312" s="24"/>
      <c r="N312" s="24"/>
      <c r="O312" s="24"/>
      <c r="P312" s="24"/>
      <c r="Q312" s="24"/>
      <c r="R312" s="24"/>
      <c r="S312" s="24"/>
      <c r="T312" s="24"/>
      <c r="U312" s="24"/>
      <c r="V312" s="24"/>
      <c r="W312" s="24"/>
      <c r="X312" s="24"/>
      <c r="Y312" s="24"/>
      <c r="Z312" s="24"/>
    </row>
    <row r="313" spans="1:26" ht="14">
      <c r="A313" s="3"/>
      <c r="B313" s="3"/>
      <c r="C313" s="3"/>
      <c r="D313" s="3"/>
      <c r="E313" s="3"/>
      <c r="F313" s="3"/>
      <c r="G313" s="3"/>
      <c r="H313" s="24"/>
      <c r="I313" s="24"/>
      <c r="J313" s="24"/>
      <c r="K313" s="24"/>
      <c r="L313" s="24"/>
      <c r="M313" s="24"/>
      <c r="N313" s="24"/>
      <c r="O313" s="24"/>
      <c r="P313" s="24"/>
      <c r="Q313" s="24"/>
      <c r="R313" s="24"/>
      <c r="S313" s="24"/>
      <c r="T313" s="24"/>
      <c r="U313" s="24"/>
      <c r="V313" s="24"/>
      <c r="W313" s="24"/>
      <c r="X313" s="24"/>
      <c r="Y313" s="24"/>
      <c r="Z313" s="24"/>
    </row>
    <row r="314" spans="1:26" ht="14">
      <c r="A314" s="3"/>
      <c r="B314" s="3"/>
      <c r="C314" s="3"/>
      <c r="D314" s="3"/>
      <c r="E314" s="3"/>
      <c r="F314" s="3"/>
      <c r="G314" s="3"/>
      <c r="H314" s="24"/>
      <c r="I314" s="24"/>
      <c r="J314" s="24"/>
      <c r="K314" s="24"/>
      <c r="L314" s="24"/>
      <c r="M314" s="24"/>
      <c r="N314" s="24"/>
      <c r="O314" s="24"/>
      <c r="P314" s="24"/>
      <c r="Q314" s="24"/>
      <c r="R314" s="24"/>
      <c r="S314" s="24"/>
      <c r="T314" s="24"/>
      <c r="U314" s="24"/>
      <c r="V314" s="24"/>
      <c r="W314" s="24"/>
      <c r="X314" s="24"/>
      <c r="Y314" s="24"/>
      <c r="Z314" s="24"/>
    </row>
    <row r="315" spans="1:26" ht="14">
      <c r="A315" s="3"/>
      <c r="B315" s="3"/>
      <c r="C315" s="3"/>
      <c r="D315" s="3"/>
      <c r="E315" s="3"/>
      <c r="F315" s="3"/>
      <c r="G315" s="3"/>
      <c r="H315" s="24"/>
      <c r="I315" s="24"/>
      <c r="J315" s="24"/>
      <c r="K315" s="24"/>
      <c r="L315" s="24"/>
      <c r="M315" s="24"/>
      <c r="N315" s="24"/>
      <c r="O315" s="24"/>
      <c r="P315" s="24"/>
      <c r="Q315" s="24"/>
      <c r="R315" s="24"/>
      <c r="S315" s="24"/>
      <c r="T315" s="24"/>
      <c r="U315" s="24"/>
      <c r="V315" s="24"/>
      <c r="W315" s="24"/>
      <c r="X315" s="24"/>
      <c r="Y315" s="24"/>
      <c r="Z315" s="24"/>
    </row>
    <row r="316" spans="1:26" ht="14">
      <c r="A316" s="3"/>
      <c r="B316" s="3"/>
      <c r="C316" s="3"/>
      <c r="D316" s="3"/>
      <c r="E316" s="3"/>
      <c r="F316" s="3"/>
      <c r="G316" s="3"/>
      <c r="H316" s="24"/>
      <c r="I316" s="24"/>
      <c r="J316" s="24"/>
      <c r="K316" s="24"/>
      <c r="L316" s="24"/>
      <c r="M316" s="24"/>
      <c r="N316" s="24"/>
      <c r="O316" s="24"/>
      <c r="P316" s="24"/>
      <c r="Q316" s="24"/>
      <c r="R316" s="24"/>
      <c r="S316" s="24"/>
      <c r="T316" s="24"/>
      <c r="U316" s="24"/>
      <c r="V316" s="24"/>
      <c r="W316" s="24"/>
      <c r="X316" s="24"/>
      <c r="Y316" s="24"/>
      <c r="Z316" s="24"/>
    </row>
    <row r="317" spans="1:26" ht="14">
      <c r="A317" s="3"/>
      <c r="B317" s="3"/>
      <c r="C317" s="3"/>
      <c r="D317" s="3"/>
      <c r="E317" s="3"/>
      <c r="F317" s="3"/>
      <c r="G317" s="3"/>
      <c r="H317" s="24"/>
      <c r="I317" s="24"/>
      <c r="J317" s="24"/>
      <c r="K317" s="24"/>
      <c r="L317" s="24"/>
      <c r="M317" s="24"/>
      <c r="N317" s="24"/>
      <c r="O317" s="24"/>
      <c r="P317" s="24"/>
      <c r="Q317" s="24"/>
      <c r="R317" s="24"/>
      <c r="S317" s="24"/>
      <c r="T317" s="24"/>
      <c r="U317" s="24"/>
      <c r="V317" s="24"/>
      <c r="W317" s="24"/>
      <c r="X317" s="24"/>
      <c r="Y317" s="24"/>
      <c r="Z317" s="24"/>
    </row>
    <row r="318" spans="1:26" ht="14">
      <c r="A318" s="3"/>
      <c r="B318" s="3"/>
      <c r="C318" s="3"/>
      <c r="D318" s="3"/>
      <c r="E318" s="3"/>
      <c r="F318" s="3"/>
      <c r="G318" s="3"/>
      <c r="H318" s="24"/>
      <c r="I318" s="24"/>
      <c r="J318" s="24"/>
      <c r="K318" s="24"/>
      <c r="L318" s="24"/>
      <c r="M318" s="24"/>
      <c r="N318" s="24"/>
      <c r="O318" s="24"/>
      <c r="P318" s="24"/>
      <c r="Q318" s="24"/>
      <c r="R318" s="24"/>
      <c r="S318" s="24"/>
      <c r="T318" s="24"/>
      <c r="U318" s="24"/>
      <c r="V318" s="24"/>
      <c r="W318" s="24"/>
      <c r="X318" s="24"/>
      <c r="Y318" s="24"/>
      <c r="Z318" s="24"/>
    </row>
    <row r="319" spans="1:26" ht="14">
      <c r="A319" s="3"/>
      <c r="B319" s="3"/>
      <c r="C319" s="3"/>
      <c r="D319" s="3"/>
      <c r="E319" s="3"/>
      <c r="F319" s="3"/>
      <c r="G319" s="3"/>
      <c r="H319" s="24"/>
      <c r="I319" s="24"/>
      <c r="J319" s="24"/>
      <c r="K319" s="24"/>
      <c r="L319" s="24"/>
      <c r="M319" s="24"/>
      <c r="N319" s="24"/>
      <c r="O319" s="24"/>
      <c r="P319" s="24"/>
      <c r="Q319" s="24"/>
      <c r="R319" s="24"/>
      <c r="S319" s="24"/>
      <c r="T319" s="24"/>
      <c r="U319" s="24"/>
      <c r="V319" s="24"/>
      <c r="W319" s="24"/>
      <c r="X319" s="24"/>
      <c r="Y319" s="24"/>
      <c r="Z319" s="24"/>
    </row>
    <row r="320" spans="1:26" ht="14">
      <c r="A320" s="3"/>
      <c r="B320" s="3"/>
      <c r="C320" s="3"/>
      <c r="D320" s="3"/>
      <c r="E320" s="3"/>
      <c r="F320" s="3"/>
      <c r="G320" s="3"/>
      <c r="H320" s="24"/>
      <c r="I320" s="24"/>
      <c r="J320" s="24"/>
      <c r="K320" s="24"/>
      <c r="L320" s="24"/>
      <c r="M320" s="24"/>
      <c r="N320" s="24"/>
      <c r="O320" s="24"/>
      <c r="P320" s="24"/>
      <c r="Q320" s="24"/>
      <c r="R320" s="24"/>
      <c r="S320" s="24"/>
      <c r="T320" s="24"/>
      <c r="U320" s="24"/>
      <c r="V320" s="24"/>
      <c r="W320" s="24"/>
      <c r="X320" s="24"/>
      <c r="Y320" s="24"/>
      <c r="Z320" s="24"/>
    </row>
    <row r="321" spans="1:26" ht="14">
      <c r="A321" s="3"/>
      <c r="B321" s="3"/>
      <c r="C321" s="3"/>
      <c r="D321" s="3"/>
      <c r="E321" s="3"/>
      <c r="F321" s="3"/>
      <c r="G321" s="3"/>
      <c r="H321" s="24"/>
      <c r="I321" s="24"/>
      <c r="J321" s="24"/>
      <c r="K321" s="24"/>
      <c r="L321" s="24"/>
      <c r="M321" s="24"/>
      <c r="N321" s="24"/>
      <c r="O321" s="24"/>
      <c r="P321" s="24"/>
      <c r="Q321" s="24"/>
      <c r="R321" s="24"/>
      <c r="S321" s="24"/>
      <c r="T321" s="24"/>
      <c r="U321" s="24"/>
      <c r="V321" s="24"/>
      <c r="W321" s="24"/>
      <c r="X321" s="24"/>
      <c r="Y321" s="24"/>
      <c r="Z321" s="24"/>
    </row>
    <row r="322" spans="1:26" ht="14">
      <c r="A322" s="3"/>
      <c r="B322" s="3"/>
      <c r="C322" s="3"/>
      <c r="D322" s="3"/>
      <c r="E322" s="3"/>
      <c r="F322" s="3"/>
      <c r="G322" s="3"/>
      <c r="H322" s="24"/>
      <c r="I322" s="24"/>
      <c r="J322" s="24"/>
      <c r="K322" s="24"/>
      <c r="L322" s="24"/>
      <c r="M322" s="24"/>
      <c r="N322" s="24"/>
      <c r="O322" s="24"/>
      <c r="P322" s="24"/>
      <c r="Q322" s="24"/>
      <c r="R322" s="24"/>
      <c r="S322" s="24"/>
      <c r="T322" s="24"/>
      <c r="U322" s="24"/>
      <c r="V322" s="24"/>
      <c r="W322" s="24"/>
      <c r="X322" s="24"/>
      <c r="Y322" s="24"/>
      <c r="Z322" s="24"/>
    </row>
    <row r="323" spans="1:26" ht="14">
      <c r="A323" s="3"/>
      <c r="B323" s="3"/>
      <c r="C323" s="3"/>
      <c r="D323" s="3"/>
      <c r="E323" s="3"/>
      <c r="F323" s="3"/>
      <c r="G323" s="3"/>
      <c r="H323" s="24"/>
      <c r="I323" s="24"/>
      <c r="J323" s="24"/>
      <c r="K323" s="24"/>
      <c r="L323" s="24"/>
      <c r="M323" s="24"/>
      <c r="N323" s="24"/>
      <c r="O323" s="24"/>
      <c r="P323" s="24"/>
      <c r="Q323" s="24"/>
      <c r="R323" s="24"/>
      <c r="S323" s="24"/>
      <c r="T323" s="24"/>
      <c r="U323" s="24"/>
      <c r="V323" s="24"/>
      <c r="W323" s="24"/>
      <c r="X323" s="24"/>
      <c r="Y323" s="24"/>
      <c r="Z323" s="24"/>
    </row>
    <row r="324" spans="1:26" ht="14">
      <c r="A324" s="3"/>
      <c r="B324" s="3"/>
      <c r="C324" s="3"/>
      <c r="D324" s="3"/>
      <c r="E324" s="3"/>
      <c r="F324" s="3"/>
      <c r="G324" s="3"/>
      <c r="H324" s="24"/>
      <c r="I324" s="24"/>
      <c r="J324" s="24"/>
      <c r="K324" s="24"/>
      <c r="L324" s="24"/>
      <c r="M324" s="24"/>
      <c r="N324" s="24"/>
      <c r="O324" s="24"/>
      <c r="P324" s="24"/>
      <c r="Q324" s="24"/>
      <c r="R324" s="24"/>
      <c r="S324" s="24"/>
      <c r="T324" s="24"/>
      <c r="U324" s="24"/>
      <c r="V324" s="24"/>
      <c r="W324" s="24"/>
      <c r="X324" s="24"/>
      <c r="Y324" s="24"/>
      <c r="Z324" s="24"/>
    </row>
    <row r="325" spans="1:26" ht="14">
      <c r="A325" s="3"/>
      <c r="B325" s="3"/>
      <c r="C325" s="3"/>
      <c r="D325" s="3"/>
      <c r="E325" s="3"/>
      <c r="F325" s="3"/>
      <c r="G325" s="3"/>
      <c r="H325" s="24"/>
      <c r="I325" s="24"/>
      <c r="J325" s="24"/>
      <c r="K325" s="24"/>
      <c r="L325" s="24"/>
      <c r="M325" s="24"/>
      <c r="N325" s="24"/>
      <c r="O325" s="24"/>
      <c r="P325" s="24"/>
      <c r="Q325" s="24"/>
      <c r="R325" s="24"/>
      <c r="S325" s="24"/>
      <c r="T325" s="24"/>
      <c r="U325" s="24"/>
      <c r="V325" s="24"/>
      <c r="W325" s="24"/>
      <c r="X325" s="24"/>
      <c r="Y325" s="24"/>
      <c r="Z325" s="24"/>
    </row>
    <row r="326" spans="1:26" ht="14">
      <c r="A326" s="3"/>
      <c r="B326" s="3"/>
      <c r="C326" s="3"/>
      <c r="D326" s="3"/>
      <c r="E326" s="3"/>
      <c r="F326" s="3"/>
      <c r="G326" s="3"/>
      <c r="H326" s="24"/>
      <c r="I326" s="24"/>
      <c r="J326" s="24"/>
      <c r="K326" s="24"/>
      <c r="L326" s="24"/>
      <c r="M326" s="24"/>
      <c r="N326" s="24"/>
      <c r="O326" s="24"/>
      <c r="P326" s="24"/>
      <c r="Q326" s="24"/>
      <c r="R326" s="24"/>
      <c r="S326" s="24"/>
      <c r="T326" s="24"/>
      <c r="U326" s="24"/>
      <c r="V326" s="24"/>
      <c r="W326" s="24"/>
      <c r="X326" s="24"/>
      <c r="Y326" s="24"/>
      <c r="Z326" s="24"/>
    </row>
    <row r="327" spans="1:26" ht="14">
      <c r="A327" s="3"/>
      <c r="B327" s="3"/>
      <c r="C327" s="3"/>
      <c r="D327" s="3"/>
      <c r="E327" s="3"/>
      <c r="F327" s="3"/>
      <c r="G327" s="3"/>
      <c r="H327" s="24"/>
      <c r="I327" s="24"/>
      <c r="J327" s="24"/>
      <c r="K327" s="24"/>
      <c r="L327" s="24"/>
      <c r="M327" s="24"/>
      <c r="N327" s="24"/>
      <c r="O327" s="24"/>
      <c r="P327" s="24"/>
      <c r="Q327" s="24"/>
      <c r="R327" s="24"/>
      <c r="S327" s="24"/>
      <c r="T327" s="24"/>
      <c r="U327" s="24"/>
      <c r="V327" s="24"/>
      <c r="W327" s="24"/>
      <c r="X327" s="24"/>
      <c r="Y327" s="24"/>
      <c r="Z327" s="24"/>
    </row>
    <row r="328" spans="1:26" ht="14">
      <c r="A328" s="3"/>
      <c r="B328" s="3"/>
      <c r="C328" s="3"/>
      <c r="D328" s="3"/>
      <c r="E328" s="3"/>
      <c r="F328" s="3"/>
      <c r="G328" s="3"/>
      <c r="H328" s="24"/>
      <c r="I328" s="24"/>
      <c r="J328" s="24"/>
      <c r="K328" s="24"/>
      <c r="L328" s="24"/>
      <c r="M328" s="24"/>
      <c r="N328" s="24"/>
      <c r="O328" s="24"/>
      <c r="P328" s="24"/>
      <c r="Q328" s="24"/>
      <c r="R328" s="24"/>
      <c r="S328" s="24"/>
      <c r="T328" s="24"/>
      <c r="U328" s="24"/>
      <c r="V328" s="24"/>
      <c r="W328" s="24"/>
      <c r="X328" s="24"/>
      <c r="Y328" s="24"/>
      <c r="Z328" s="24"/>
    </row>
    <row r="329" spans="1:26" ht="14">
      <c r="A329" s="3"/>
      <c r="B329" s="3"/>
      <c r="C329" s="3"/>
      <c r="D329" s="3"/>
      <c r="E329" s="3"/>
      <c r="F329" s="3"/>
      <c r="G329" s="3"/>
      <c r="H329" s="24"/>
      <c r="I329" s="24"/>
      <c r="J329" s="24"/>
      <c r="K329" s="24"/>
      <c r="L329" s="24"/>
      <c r="M329" s="24"/>
      <c r="N329" s="24"/>
      <c r="O329" s="24"/>
      <c r="P329" s="24"/>
      <c r="Q329" s="24"/>
      <c r="R329" s="24"/>
      <c r="S329" s="24"/>
      <c r="T329" s="24"/>
      <c r="U329" s="24"/>
      <c r="V329" s="24"/>
      <c r="W329" s="24"/>
      <c r="X329" s="24"/>
      <c r="Y329" s="24"/>
      <c r="Z329" s="24"/>
    </row>
    <row r="330" spans="1:26" ht="14">
      <c r="A330" s="3"/>
      <c r="B330" s="3"/>
      <c r="C330" s="3"/>
      <c r="D330" s="3"/>
      <c r="E330" s="3"/>
      <c r="F330" s="3"/>
      <c r="G330" s="3"/>
      <c r="H330" s="24"/>
      <c r="I330" s="24"/>
      <c r="J330" s="24"/>
      <c r="K330" s="24"/>
      <c r="L330" s="24"/>
      <c r="M330" s="24"/>
      <c r="N330" s="24"/>
      <c r="O330" s="24"/>
      <c r="P330" s="24"/>
      <c r="Q330" s="24"/>
      <c r="R330" s="24"/>
      <c r="S330" s="24"/>
      <c r="T330" s="24"/>
      <c r="U330" s="24"/>
      <c r="V330" s="24"/>
      <c r="W330" s="24"/>
      <c r="X330" s="24"/>
      <c r="Y330" s="24"/>
      <c r="Z330" s="24"/>
    </row>
    <row r="331" spans="1:26" ht="14">
      <c r="A331" s="3"/>
      <c r="B331" s="3"/>
      <c r="C331" s="3"/>
      <c r="D331" s="3"/>
      <c r="E331" s="3"/>
      <c r="F331" s="3"/>
      <c r="G331" s="3"/>
      <c r="H331" s="24"/>
      <c r="I331" s="24"/>
      <c r="J331" s="24"/>
      <c r="K331" s="24"/>
      <c r="L331" s="24"/>
      <c r="M331" s="24"/>
      <c r="N331" s="24"/>
      <c r="O331" s="24"/>
      <c r="P331" s="24"/>
      <c r="Q331" s="24"/>
      <c r="R331" s="24"/>
      <c r="S331" s="24"/>
      <c r="T331" s="24"/>
      <c r="U331" s="24"/>
      <c r="V331" s="24"/>
      <c r="W331" s="24"/>
      <c r="X331" s="24"/>
      <c r="Y331" s="24"/>
      <c r="Z331" s="24"/>
    </row>
    <row r="332" spans="1:26" ht="14">
      <c r="A332" s="3"/>
      <c r="B332" s="3"/>
      <c r="C332" s="3"/>
      <c r="D332" s="3"/>
      <c r="E332" s="3"/>
      <c r="F332" s="3"/>
      <c r="G332" s="3"/>
      <c r="H332" s="24"/>
      <c r="I332" s="24"/>
      <c r="J332" s="24"/>
      <c r="K332" s="24"/>
      <c r="L332" s="24"/>
      <c r="M332" s="24"/>
      <c r="N332" s="24"/>
      <c r="O332" s="24"/>
      <c r="P332" s="24"/>
      <c r="Q332" s="24"/>
      <c r="R332" s="24"/>
      <c r="S332" s="24"/>
      <c r="T332" s="24"/>
      <c r="U332" s="24"/>
      <c r="V332" s="24"/>
      <c r="W332" s="24"/>
      <c r="X332" s="24"/>
      <c r="Y332" s="24"/>
      <c r="Z332" s="24"/>
    </row>
    <row r="333" spans="1:26" ht="14">
      <c r="A333" s="3"/>
      <c r="B333" s="3"/>
      <c r="C333" s="3"/>
      <c r="D333" s="3"/>
      <c r="E333" s="3"/>
      <c r="F333" s="3"/>
      <c r="G333" s="3"/>
      <c r="H333" s="24"/>
      <c r="I333" s="24"/>
      <c r="J333" s="24"/>
      <c r="K333" s="24"/>
      <c r="L333" s="24"/>
      <c r="M333" s="24"/>
      <c r="N333" s="24"/>
      <c r="O333" s="24"/>
      <c r="P333" s="24"/>
      <c r="Q333" s="24"/>
      <c r="R333" s="24"/>
      <c r="S333" s="24"/>
      <c r="T333" s="24"/>
      <c r="U333" s="24"/>
      <c r="V333" s="24"/>
      <c r="W333" s="24"/>
      <c r="X333" s="24"/>
      <c r="Y333" s="24"/>
      <c r="Z333" s="24"/>
    </row>
    <row r="334" spans="1:26" ht="14">
      <c r="A334" s="3"/>
      <c r="B334" s="3"/>
      <c r="C334" s="3"/>
      <c r="D334" s="3"/>
      <c r="E334" s="3"/>
      <c r="F334" s="3"/>
      <c r="G334" s="3"/>
      <c r="H334" s="24"/>
      <c r="I334" s="24"/>
      <c r="J334" s="24"/>
      <c r="K334" s="24"/>
      <c r="L334" s="24"/>
      <c r="M334" s="24"/>
      <c r="N334" s="24"/>
      <c r="O334" s="24"/>
      <c r="P334" s="24"/>
      <c r="Q334" s="24"/>
      <c r="R334" s="24"/>
      <c r="S334" s="24"/>
      <c r="T334" s="24"/>
      <c r="U334" s="24"/>
      <c r="V334" s="24"/>
      <c r="W334" s="24"/>
      <c r="X334" s="24"/>
      <c r="Y334" s="24"/>
      <c r="Z334" s="24"/>
    </row>
    <row r="335" spans="1:26" ht="14">
      <c r="A335" s="3"/>
      <c r="B335" s="3"/>
      <c r="C335" s="3"/>
      <c r="D335" s="3"/>
      <c r="E335" s="3"/>
      <c r="F335" s="3"/>
      <c r="G335" s="3"/>
      <c r="H335" s="24"/>
      <c r="I335" s="24"/>
      <c r="J335" s="24"/>
      <c r="K335" s="24"/>
      <c r="L335" s="24"/>
      <c r="M335" s="24"/>
      <c r="N335" s="24"/>
      <c r="O335" s="24"/>
      <c r="P335" s="24"/>
      <c r="Q335" s="24"/>
      <c r="R335" s="24"/>
      <c r="S335" s="24"/>
      <c r="T335" s="24"/>
      <c r="U335" s="24"/>
      <c r="V335" s="24"/>
      <c r="W335" s="24"/>
      <c r="X335" s="24"/>
      <c r="Y335" s="24"/>
      <c r="Z335" s="24"/>
    </row>
    <row r="336" spans="1:26" ht="14">
      <c r="A336" s="3"/>
      <c r="B336" s="3"/>
      <c r="C336" s="3"/>
      <c r="D336" s="3"/>
      <c r="E336" s="3"/>
      <c r="F336" s="3"/>
      <c r="G336" s="3"/>
      <c r="H336" s="24"/>
      <c r="I336" s="24"/>
      <c r="J336" s="24"/>
      <c r="K336" s="24"/>
      <c r="L336" s="24"/>
      <c r="M336" s="24"/>
      <c r="N336" s="24"/>
      <c r="O336" s="24"/>
      <c r="P336" s="24"/>
      <c r="Q336" s="24"/>
      <c r="R336" s="24"/>
      <c r="S336" s="24"/>
      <c r="T336" s="24"/>
      <c r="U336" s="24"/>
      <c r="V336" s="24"/>
      <c r="W336" s="24"/>
      <c r="X336" s="24"/>
      <c r="Y336" s="24"/>
      <c r="Z336" s="24"/>
    </row>
    <row r="337" spans="1:26" ht="14">
      <c r="A337" s="3"/>
      <c r="B337" s="3"/>
      <c r="C337" s="3"/>
      <c r="D337" s="3"/>
      <c r="E337" s="3"/>
      <c r="F337" s="3"/>
      <c r="G337" s="3"/>
      <c r="H337" s="24"/>
      <c r="I337" s="24"/>
      <c r="J337" s="24"/>
      <c r="K337" s="24"/>
      <c r="L337" s="24"/>
      <c r="M337" s="24"/>
      <c r="N337" s="24"/>
      <c r="O337" s="24"/>
      <c r="P337" s="24"/>
      <c r="Q337" s="24"/>
      <c r="R337" s="24"/>
      <c r="S337" s="24"/>
      <c r="T337" s="24"/>
      <c r="U337" s="24"/>
      <c r="V337" s="24"/>
      <c r="W337" s="24"/>
      <c r="X337" s="24"/>
      <c r="Y337" s="24"/>
      <c r="Z337" s="24"/>
    </row>
    <row r="338" spans="1:26" ht="14">
      <c r="A338" s="3"/>
      <c r="B338" s="3"/>
      <c r="C338" s="3"/>
      <c r="D338" s="3"/>
      <c r="E338" s="3"/>
      <c r="F338" s="3"/>
      <c r="G338" s="3"/>
      <c r="H338" s="24"/>
      <c r="I338" s="24"/>
      <c r="J338" s="24"/>
      <c r="K338" s="24"/>
      <c r="L338" s="24"/>
      <c r="M338" s="24"/>
      <c r="N338" s="24"/>
      <c r="O338" s="24"/>
      <c r="P338" s="24"/>
      <c r="Q338" s="24"/>
      <c r="R338" s="24"/>
      <c r="S338" s="24"/>
      <c r="T338" s="24"/>
      <c r="U338" s="24"/>
      <c r="V338" s="24"/>
      <c r="W338" s="24"/>
      <c r="X338" s="24"/>
      <c r="Y338" s="24"/>
      <c r="Z338" s="24"/>
    </row>
    <row r="339" spans="1:26" ht="14">
      <c r="A339" s="3"/>
      <c r="B339" s="3"/>
      <c r="C339" s="3"/>
      <c r="D339" s="3"/>
      <c r="E339" s="3"/>
      <c r="F339" s="3"/>
      <c r="G339" s="3"/>
      <c r="H339" s="24"/>
      <c r="I339" s="24"/>
      <c r="J339" s="24"/>
      <c r="K339" s="24"/>
      <c r="L339" s="24"/>
      <c r="M339" s="24"/>
      <c r="N339" s="24"/>
      <c r="O339" s="24"/>
      <c r="P339" s="24"/>
      <c r="Q339" s="24"/>
      <c r="R339" s="24"/>
      <c r="S339" s="24"/>
      <c r="T339" s="24"/>
      <c r="U339" s="24"/>
      <c r="V339" s="24"/>
      <c r="W339" s="24"/>
      <c r="X339" s="24"/>
      <c r="Y339" s="24"/>
      <c r="Z339" s="24"/>
    </row>
    <row r="340" spans="1:26" ht="14">
      <c r="A340" s="3"/>
      <c r="B340" s="3"/>
      <c r="C340" s="3"/>
      <c r="D340" s="3"/>
      <c r="E340" s="3"/>
      <c r="F340" s="3"/>
      <c r="G340" s="3"/>
      <c r="H340" s="24"/>
      <c r="I340" s="24"/>
      <c r="J340" s="24"/>
      <c r="K340" s="24"/>
      <c r="L340" s="24"/>
      <c r="M340" s="24"/>
      <c r="N340" s="24"/>
      <c r="O340" s="24"/>
      <c r="P340" s="24"/>
      <c r="Q340" s="24"/>
      <c r="R340" s="24"/>
      <c r="S340" s="24"/>
      <c r="T340" s="24"/>
      <c r="U340" s="24"/>
      <c r="V340" s="24"/>
      <c r="W340" s="24"/>
      <c r="X340" s="24"/>
      <c r="Y340" s="24"/>
      <c r="Z340" s="24"/>
    </row>
    <row r="341" spans="1:26" ht="14">
      <c r="A341" s="3"/>
      <c r="B341" s="3"/>
      <c r="C341" s="3"/>
      <c r="D341" s="3"/>
      <c r="E341" s="3"/>
      <c r="F341" s="3"/>
      <c r="G341" s="3"/>
      <c r="H341" s="24"/>
      <c r="I341" s="24"/>
      <c r="J341" s="24"/>
      <c r="K341" s="24"/>
      <c r="L341" s="24"/>
      <c r="M341" s="24"/>
      <c r="N341" s="24"/>
      <c r="O341" s="24"/>
      <c r="P341" s="24"/>
      <c r="Q341" s="24"/>
      <c r="R341" s="24"/>
      <c r="S341" s="24"/>
      <c r="T341" s="24"/>
      <c r="U341" s="24"/>
      <c r="V341" s="24"/>
      <c r="W341" s="24"/>
      <c r="X341" s="24"/>
      <c r="Y341" s="24"/>
      <c r="Z341" s="24"/>
    </row>
    <row r="342" spans="1:26" ht="14">
      <c r="A342" s="3"/>
      <c r="B342" s="3"/>
      <c r="C342" s="3"/>
      <c r="D342" s="3"/>
      <c r="E342" s="3"/>
      <c r="F342" s="3"/>
      <c r="G342" s="3"/>
      <c r="H342" s="24"/>
      <c r="I342" s="24"/>
      <c r="J342" s="24"/>
      <c r="K342" s="24"/>
      <c r="L342" s="24"/>
      <c r="M342" s="24"/>
      <c r="N342" s="24"/>
      <c r="O342" s="24"/>
      <c r="P342" s="24"/>
      <c r="Q342" s="24"/>
      <c r="R342" s="24"/>
      <c r="S342" s="24"/>
      <c r="T342" s="24"/>
      <c r="U342" s="24"/>
      <c r="V342" s="24"/>
      <c r="W342" s="24"/>
      <c r="X342" s="24"/>
      <c r="Y342" s="24"/>
      <c r="Z342" s="24"/>
    </row>
    <row r="343" spans="1:26" ht="14">
      <c r="A343" s="3"/>
      <c r="B343" s="3"/>
      <c r="C343" s="3"/>
      <c r="D343" s="3"/>
      <c r="E343" s="3"/>
      <c r="F343" s="3"/>
      <c r="G343" s="3"/>
      <c r="H343" s="24"/>
      <c r="I343" s="24"/>
      <c r="J343" s="24"/>
      <c r="K343" s="24"/>
      <c r="L343" s="24"/>
      <c r="M343" s="24"/>
      <c r="N343" s="24"/>
      <c r="O343" s="24"/>
      <c r="P343" s="24"/>
      <c r="Q343" s="24"/>
      <c r="R343" s="24"/>
      <c r="S343" s="24"/>
      <c r="T343" s="24"/>
      <c r="U343" s="24"/>
      <c r="V343" s="24"/>
      <c r="W343" s="24"/>
      <c r="X343" s="24"/>
      <c r="Y343" s="24"/>
      <c r="Z343" s="24"/>
    </row>
    <row r="344" spans="1:26" ht="14">
      <c r="A344" s="3"/>
      <c r="B344" s="3"/>
      <c r="C344" s="3"/>
      <c r="D344" s="3"/>
      <c r="E344" s="3"/>
      <c r="F344" s="3"/>
      <c r="G344" s="3"/>
      <c r="H344" s="24"/>
      <c r="I344" s="24"/>
      <c r="J344" s="24"/>
      <c r="K344" s="24"/>
      <c r="L344" s="24"/>
      <c r="M344" s="24"/>
      <c r="N344" s="24"/>
      <c r="O344" s="24"/>
      <c r="P344" s="24"/>
      <c r="Q344" s="24"/>
      <c r="R344" s="24"/>
      <c r="S344" s="24"/>
      <c r="T344" s="24"/>
      <c r="U344" s="24"/>
      <c r="V344" s="24"/>
      <c r="W344" s="24"/>
      <c r="X344" s="24"/>
      <c r="Y344" s="24"/>
      <c r="Z344" s="24"/>
    </row>
    <row r="345" spans="1:26" ht="14">
      <c r="A345" s="3"/>
      <c r="B345" s="3"/>
      <c r="C345" s="3"/>
      <c r="D345" s="3"/>
      <c r="E345" s="3"/>
      <c r="F345" s="3"/>
      <c r="G345" s="3"/>
      <c r="H345" s="24"/>
      <c r="I345" s="24"/>
      <c r="J345" s="24"/>
      <c r="K345" s="24"/>
      <c r="L345" s="24"/>
      <c r="M345" s="24"/>
      <c r="N345" s="24"/>
      <c r="O345" s="24"/>
      <c r="P345" s="24"/>
      <c r="Q345" s="24"/>
      <c r="R345" s="24"/>
      <c r="S345" s="24"/>
      <c r="T345" s="24"/>
      <c r="U345" s="24"/>
      <c r="V345" s="24"/>
      <c r="W345" s="24"/>
      <c r="X345" s="24"/>
      <c r="Y345" s="24"/>
      <c r="Z345" s="24"/>
    </row>
    <row r="346" spans="1:26" ht="14">
      <c r="A346" s="3"/>
      <c r="B346" s="3"/>
      <c r="C346" s="3"/>
      <c r="D346" s="3"/>
      <c r="E346" s="3"/>
      <c r="F346" s="3"/>
      <c r="G346" s="3"/>
      <c r="H346" s="24"/>
      <c r="I346" s="24"/>
      <c r="J346" s="24"/>
      <c r="K346" s="24"/>
      <c r="L346" s="24"/>
      <c r="M346" s="24"/>
      <c r="N346" s="24"/>
      <c r="O346" s="24"/>
      <c r="P346" s="24"/>
      <c r="Q346" s="24"/>
      <c r="R346" s="24"/>
      <c r="S346" s="24"/>
      <c r="T346" s="24"/>
      <c r="U346" s="24"/>
      <c r="V346" s="24"/>
      <c r="W346" s="24"/>
      <c r="X346" s="24"/>
      <c r="Y346" s="24"/>
      <c r="Z346" s="24"/>
    </row>
    <row r="347" spans="1:26" ht="14">
      <c r="A347" s="3"/>
      <c r="B347" s="3"/>
      <c r="C347" s="3"/>
      <c r="D347" s="3"/>
      <c r="E347" s="3"/>
      <c r="F347" s="3"/>
      <c r="G347" s="3"/>
      <c r="H347" s="24"/>
      <c r="I347" s="24"/>
      <c r="J347" s="24"/>
      <c r="K347" s="24"/>
      <c r="L347" s="24"/>
      <c r="M347" s="24"/>
      <c r="N347" s="24"/>
      <c r="O347" s="24"/>
      <c r="P347" s="24"/>
      <c r="Q347" s="24"/>
      <c r="R347" s="24"/>
      <c r="S347" s="24"/>
      <c r="T347" s="24"/>
      <c r="U347" s="24"/>
      <c r="V347" s="24"/>
      <c r="W347" s="24"/>
      <c r="X347" s="24"/>
      <c r="Y347" s="24"/>
      <c r="Z347" s="24"/>
    </row>
    <row r="348" spans="1:26" ht="14">
      <c r="A348" s="3"/>
      <c r="B348" s="3"/>
      <c r="C348" s="3"/>
      <c r="D348" s="3"/>
      <c r="E348" s="3"/>
      <c r="F348" s="3"/>
      <c r="G348" s="3"/>
      <c r="H348" s="24"/>
      <c r="I348" s="24"/>
      <c r="J348" s="24"/>
      <c r="K348" s="24"/>
      <c r="L348" s="24"/>
      <c r="M348" s="24"/>
      <c r="N348" s="24"/>
      <c r="O348" s="24"/>
      <c r="P348" s="24"/>
      <c r="Q348" s="24"/>
      <c r="R348" s="24"/>
      <c r="S348" s="24"/>
      <c r="T348" s="24"/>
      <c r="U348" s="24"/>
      <c r="V348" s="24"/>
      <c r="W348" s="24"/>
      <c r="X348" s="24"/>
      <c r="Y348" s="24"/>
      <c r="Z348" s="24"/>
    </row>
    <row r="349" spans="1:26" ht="14">
      <c r="A349" s="3"/>
      <c r="B349" s="3"/>
      <c r="C349" s="3"/>
      <c r="D349" s="3"/>
      <c r="E349" s="3"/>
      <c r="F349" s="3"/>
      <c r="G349" s="3"/>
      <c r="H349" s="24"/>
      <c r="I349" s="24"/>
      <c r="J349" s="24"/>
      <c r="K349" s="24"/>
      <c r="L349" s="24"/>
      <c r="M349" s="24"/>
      <c r="N349" s="24"/>
      <c r="O349" s="24"/>
      <c r="P349" s="24"/>
      <c r="Q349" s="24"/>
      <c r="R349" s="24"/>
      <c r="S349" s="24"/>
      <c r="T349" s="24"/>
      <c r="U349" s="24"/>
      <c r="V349" s="24"/>
      <c r="W349" s="24"/>
      <c r="X349" s="24"/>
      <c r="Y349" s="24"/>
      <c r="Z349" s="24"/>
    </row>
    <row r="350" spans="1:26" ht="14">
      <c r="A350" s="3"/>
      <c r="B350" s="3"/>
      <c r="C350" s="3"/>
      <c r="D350" s="3"/>
      <c r="E350" s="3"/>
      <c r="F350" s="3"/>
      <c r="G350" s="3"/>
      <c r="H350" s="24"/>
      <c r="I350" s="24"/>
      <c r="J350" s="24"/>
      <c r="K350" s="24"/>
      <c r="L350" s="24"/>
      <c r="M350" s="24"/>
      <c r="N350" s="24"/>
      <c r="O350" s="24"/>
      <c r="P350" s="24"/>
      <c r="Q350" s="24"/>
      <c r="R350" s="24"/>
      <c r="S350" s="24"/>
      <c r="T350" s="24"/>
      <c r="U350" s="24"/>
      <c r="V350" s="24"/>
      <c r="W350" s="24"/>
      <c r="X350" s="24"/>
      <c r="Y350" s="24"/>
      <c r="Z350" s="24"/>
    </row>
    <row r="351" spans="1:26" ht="14">
      <c r="A351" s="3"/>
      <c r="B351" s="3"/>
      <c r="C351" s="3"/>
      <c r="D351" s="3"/>
      <c r="E351" s="3"/>
      <c r="F351" s="3"/>
      <c r="G351" s="3"/>
      <c r="H351" s="24"/>
      <c r="I351" s="24"/>
      <c r="J351" s="24"/>
      <c r="K351" s="24"/>
      <c r="L351" s="24"/>
      <c r="M351" s="24"/>
      <c r="N351" s="24"/>
      <c r="O351" s="24"/>
      <c r="P351" s="24"/>
      <c r="Q351" s="24"/>
      <c r="R351" s="24"/>
      <c r="S351" s="24"/>
      <c r="T351" s="24"/>
      <c r="U351" s="24"/>
      <c r="V351" s="24"/>
      <c r="W351" s="24"/>
      <c r="X351" s="24"/>
      <c r="Y351" s="24"/>
      <c r="Z351" s="24"/>
    </row>
    <row r="352" spans="1:26" ht="14">
      <c r="A352" s="3"/>
      <c r="B352" s="3"/>
      <c r="C352" s="3"/>
      <c r="D352" s="3"/>
      <c r="E352" s="3"/>
      <c r="F352" s="3"/>
      <c r="G352" s="3"/>
      <c r="H352" s="24"/>
      <c r="I352" s="24"/>
      <c r="J352" s="24"/>
      <c r="K352" s="24"/>
      <c r="L352" s="24"/>
      <c r="M352" s="24"/>
      <c r="N352" s="24"/>
      <c r="O352" s="24"/>
      <c r="P352" s="24"/>
      <c r="Q352" s="24"/>
      <c r="R352" s="24"/>
      <c r="S352" s="24"/>
      <c r="T352" s="24"/>
      <c r="U352" s="24"/>
      <c r="V352" s="24"/>
      <c r="W352" s="24"/>
      <c r="X352" s="24"/>
      <c r="Y352" s="24"/>
      <c r="Z352" s="24"/>
    </row>
    <row r="353" spans="1:26" ht="14">
      <c r="A353" s="3"/>
      <c r="B353" s="3"/>
      <c r="C353" s="3"/>
      <c r="D353" s="3"/>
      <c r="E353" s="3"/>
      <c r="F353" s="3"/>
      <c r="G353" s="3"/>
      <c r="H353" s="24"/>
      <c r="I353" s="24"/>
      <c r="J353" s="24"/>
      <c r="K353" s="24"/>
      <c r="L353" s="24"/>
      <c r="M353" s="24"/>
      <c r="N353" s="24"/>
      <c r="O353" s="24"/>
      <c r="P353" s="24"/>
      <c r="Q353" s="24"/>
      <c r="R353" s="24"/>
      <c r="S353" s="24"/>
      <c r="T353" s="24"/>
      <c r="U353" s="24"/>
      <c r="V353" s="24"/>
      <c r="W353" s="24"/>
      <c r="X353" s="24"/>
      <c r="Y353" s="24"/>
      <c r="Z353" s="24"/>
    </row>
    <row r="354" spans="1:26" ht="14">
      <c r="A354" s="3"/>
      <c r="B354" s="3"/>
      <c r="C354" s="3"/>
      <c r="D354" s="3"/>
      <c r="E354" s="3"/>
      <c r="F354" s="3"/>
      <c r="G354" s="3"/>
      <c r="H354" s="24"/>
      <c r="I354" s="24"/>
      <c r="J354" s="24"/>
      <c r="K354" s="24"/>
      <c r="L354" s="24"/>
      <c r="M354" s="24"/>
      <c r="N354" s="24"/>
      <c r="O354" s="24"/>
      <c r="P354" s="24"/>
      <c r="Q354" s="24"/>
      <c r="R354" s="24"/>
      <c r="S354" s="24"/>
      <c r="T354" s="24"/>
      <c r="U354" s="24"/>
      <c r="V354" s="24"/>
      <c r="W354" s="24"/>
      <c r="X354" s="24"/>
      <c r="Y354" s="24"/>
      <c r="Z354" s="24"/>
    </row>
    <row r="355" spans="1:26" ht="14">
      <c r="A355" s="3"/>
      <c r="B355" s="3"/>
      <c r="C355" s="3"/>
      <c r="D355" s="3"/>
      <c r="E355" s="3"/>
      <c r="F355" s="3"/>
      <c r="G355" s="3"/>
      <c r="H355" s="24"/>
      <c r="I355" s="24"/>
      <c r="J355" s="24"/>
      <c r="K355" s="24"/>
      <c r="L355" s="24"/>
      <c r="M355" s="24"/>
      <c r="N355" s="24"/>
      <c r="O355" s="24"/>
      <c r="P355" s="24"/>
      <c r="Q355" s="24"/>
      <c r="R355" s="24"/>
      <c r="S355" s="24"/>
      <c r="T355" s="24"/>
      <c r="U355" s="24"/>
      <c r="V355" s="24"/>
      <c r="W355" s="24"/>
      <c r="X355" s="24"/>
      <c r="Y355" s="24"/>
      <c r="Z355" s="24"/>
    </row>
    <row r="356" spans="1:26" ht="14">
      <c r="A356" s="3"/>
      <c r="B356" s="3"/>
      <c r="C356" s="3"/>
      <c r="D356" s="3"/>
      <c r="E356" s="3"/>
      <c r="F356" s="3"/>
      <c r="G356" s="3"/>
      <c r="H356" s="24"/>
      <c r="I356" s="24"/>
      <c r="J356" s="24"/>
      <c r="K356" s="24"/>
      <c r="L356" s="24"/>
      <c r="M356" s="24"/>
      <c r="N356" s="24"/>
      <c r="O356" s="24"/>
      <c r="P356" s="24"/>
      <c r="Q356" s="24"/>
      <c r="R356" s="24"/>
      <c r="S356" s="24"/>
      <c r="T356" s="24"/>
      <c r="U356" s="24"/>
      <c r="V356" s="24"/>
      <c r="W356" s="24"/>
      <c r="X356" s="24"/>
      <c r="Y356" s="24"/>
      <c r="Z356" s="24"/>
    </row>
    <row r="357" spans="1:26" ht="14">
      <c r="A357" s="3"/>
      <c r="B357" s="3"/>
      <c r="C357" s="3"/>
      <c r="D357" s="3"/>
      <c r="E357" s="3"/>
      <c r="F357" s="3"/>
      <c r="G357" s="3"/>
      <c r="H357" s="24"/>
      <c r="I357" s="24"/>
      <c r="J357" s="24"/>
      <c r="K357" s="24"/>
      <c r="L357" s="24"/>
      <c r="M357" s="24"/>
      <c r="N357" s="24"/>
      <c r="O357" s="24"/>
      <c r="P357" s="24"/>
      <c r="Q357" s="24"/>
      <c r="R357" s="24"/>
      <c r="S357" s="24"/>
      <c r="T357" s="24"/>
      <c r="U357" s="24"/>
      <c r="V357" s="24"/>
      <c r="W357" s="24"/>
      <c r="X357" s="24"/>
      <c r="Y357" s="24"/>
      <c r="Z357" s="24"/>
    </row>
    <row r="358" spans="1:26" ht="14">
      <c r="A358" s="3"/>
      <c r="B358" s="3"/>
      <c r="C358" s="3"/>
      <c r="D358" s="3"/>
      <c r="E358" s="3"/>
      <c r="F358" s="3"/>
      <c r="G358" s="3"/>
      <c r="H358" s="24"/>
      <c r="I358" s="24"/>
      <c r="J358" s="24"/>
      <c r="K358" s="24"/>
      <c r="L358" s="24"/>
      <c r="M358" s="24"/>
      <c r="N358" s="24"/>
      <c r="O358" s="24"/>
      <c r="P358" s="24"/>
      <c r="Q358" s="24"/>
      <c r="R358" s="24"/>
      <c r="S358" s="24"/>
      <c r="T358" s="24"/>
      <c r="U358" s="24"/>
      <c r="V358" s="24"/>
      <c r="W358" s="24"/>
      <c r="X358" s="24"/>
      <c r="Y358" s="24"/>
      <c r="Z358" s="24"/>
    </row>
    <row r="359" spans="1:26" ht="14">
      <c r="A359" s="3"/>
      <c r="B359" s="3"/>
      <c r="C359" s="3"/>
      <c r="D359" s="3"/>
      <c r="E359" s="3"/>
      <c r="F359" s="3"/>
      <c r="G359" s="3"/>
      <c r="H359" s="24"/>
      <c r="I359" s="24"/>
      <c r="J359" s="24"/>
      <c r="K359" s="24"/>
      <c r="L359" s="24"/>
      <c r="M359" s="24"/>
      <c r="N359" s="24"/>
      <c r="O359" s="24"/>
      <c r="P359" s="24"/>
      <c r="Q359" s="24"/>
      <c r="R359" s="24"/>
      <c r="S359" s="24"/>
      <c r="T359" s="24"/>
      <c r="U359" s="24"/>
      <c r="V359" s="24"/>
      <c r="W359" s="24"/>
      <c r="X359" s="24"/>
      <c r="Y359" s="24"/>
      <c r="Z359" s="24"/>
    </row>
    <row r="360" spans="1:26" ht="14">
      <c r="A360" s="3"/>
      <c r="B360" s="3"/>
      <c r="C360" s="3"/>
      <c r="D360" s="3"/>
      <c r="E360" s="3"/>
      <c r="F360" s="3"/>
      <c r="G360" s="3"/>
      <c r="H360" s="24"/>
      <c r="I360" s="24"/>
      <c r="J360" s="24"/>
      <c r="K360" s="24"/>
      <c r="L360" s="24"/>
      <c r="M360" s="24"/>
      <c r="N360" s="24"/>
      <c r="O360" s="24"/>
      <c r="P360" s="24"/>
      <c r="Q360" s="24"/>
      <c r="R360" s="24"/>
      <c r="S360" s="24"/>
      <c r="T360" s="24"/>
      <c r="U360" s="24"/>
      <c r="V360" s="24"/>
      <c r="W360" s="24"/>
      <c r="X360" s="24"/>
      <c r="Y360" s="24"/>
      <c r="Z360" s="24"/>
    </row>
    <row r="361" spans="1:26" ht="14">
      <c r="A361" s="3"/>
      <c r="B361" s="3"/>
      <c r="C361" s="3"/>
      <c r="D361" s="3"/>
      <c r="E361" s="3"/>
      <c r="F361" s="3"/>
      <c r="G361" s="3"/>
      <c r="H361" s="24"/>
      <c r="I361" s="24"/>
      <c r="J361" s="24"/>
      <c r="K361" s="24"/>
      <c r="L361" s="24"/>
      <c r="M361" s="24"/>
      <c r="N361" s="24"/>
      <c r="O361" s="24"/>
      <c r="P361" s="24"/>
      <c r="Q361" s="24"/>
      <c r="R361" s="24"/>
      <c r="S361" s="24"/>
      <c r="T361" s="24"/>
      <c r="U361" s="24"/>
      <c r="V361" s="24"/>
      <c r="W361" s="24"/>
      <c r="X361" s="24"/>
      <c r="Y361" s="24"/>
      <c r="Z361" s="24"/>
    </row>
    <row r="362" spans="1:26" ht="14">
      <c r="A362" s="3"/>
      <c r="B362" s="3"/>
      <c r="C362" s="3"/>
      <c r="D362" s="3"/>
      <c r="E362" s="3"/>
      <c r="F362" s="3"/>
      <c r="G362" s="3"/>
      <c r="H362" s="24"/>
      <c r="I362" s="24"/>
      <c r="J362" s="24"/>
      <c r="K362" s="24"/>
      <c r="L362" s="24"/>
      <c r="M362" s="24"/>
      <c r="N362" s="24"/>
      <c r="O362" s="24"/>
      <c r="P362" s="24"/>
      <c r="Q362" s="24"/>
      <c r="R362" s="24"/>
      <c r="S362" s="24"/>
      <c r="T362" s="24"/>
      <c r="U362" s="24"/>
      <c r="V362" s="24"/>
      <c r="W362" s="24"/>
      <c r="X362" s="24"/>
      <c r="Y362" s="24"/>
      <c r="Z362" s="24"/>
    </row>
    <row r="363" spans="1:26" ht="14">
      <c r="A363" s="3"/>
      <c r="B363" s="3"/>
      <c r="C363" s="3"/>
      <c r="D363" s="3"/>
      <c r="E363" s="3"/>
      <c r="F363" s="3"/>
      <c r="G363" s="3"/>
      <c r="H363" s="24"/>
      <c r="I363" s="24"/>
      <c r="J363" s="24"/>
      <c r="K363" s="24"/>
      <c r="L363" s="24"/>
      <c r="M363" s="24"/>
      <c r="N363" s="24"/>
      <c r="O363" s="24"/>
      <c r="P363" s="24"/>
      <c r="Q363" s="24"/>
      <c r="R363" s="24"/>
      <c r="S363" s="24"/>
      <c r="T363" s="24"/>
      <c r="U363" s="24"/>
      <c r="V363" s="24"/>
      <c r="W363" s="24"/>
      <c r="X363" s="24"/>
      <c r="Y363" s="24"/>
      <c r="Z363" s="24"/>
    </row>
    <row r="364" spans="1:26" ht="14">
      <c r="A364" s="3"/>
      <c r="B364" s="3"/>
      <c r="C364" s="3"/>
      <c r="D364" s="3"/>
      <c r="E364" s="3"/>
      <c r="F364" s="3"/>
      <c r="G364" s="3"/>
      <c r="H364" s="24"/>
      <c r="I364" s="24"/>
      <c r="J364" s="24"/>
      <c r="K364" s="24"/>
      <c r="L364" s="24"/>
      <c r="M364" s="24"/>
      <c r="N364" s="24"/>
      <c r="O364" s="24"/>
      <c r="P364" s="24"/>
      <c r="Q364" s="24"/>
      <c r="R364" s="24"/>
      <c r="S364" s="24"/>
      <c r="T364" s="24"/>
      <c r="U364" s="24"/>
      <c r="V364" s="24"/>
      <c r="W364" s="24"/>
      <c r="X364" s="24"/>
      <c r="Y364" s="24"/>
      <c r="Z364" s="24"/>
    </row>
    <row r="365" spans="1:26" ht="14">
      <c r="A365" s="3"/>
      <c r="B365" s="3"/>
      <c r="C365" s="3"/>
      <c r="D365" s="3"/>
      <c r="E365" s="3"/>
      <c r="F365" s="3"/>
      <c r="G365" s="3"/>
      <c r="H365" s="24"/>
      <c r="I365" s="24"/>
      <c r="J365" s="24"/>
      <c r="K365" s="24"/>
      <c r="L365" s="24"/>
      <c r="M365" s="24"/>
      <c r="N365" s="24"/>
      <c r="O365" s="24"/>
      <c r="P365" s="24"/>
      <c r="Q365" s="24"/>
      <c r="R365" s="24"/>
      <c r="S365" s="24"/>
      <c r="T365" s="24"/>
      <c r="U365" s="24"/>
      <c r="V365" s="24"/>
      <c r="W365" s="24"/>
      <c r="X365" s="24"/>
      <c r="Y365" s="24"/>
      <c r="Z365" s="24"/>
    </row>
    <row r="366" spans="1:26" ht="14">
      <c r="A366" s="3"/>
      <c r="B366" s="3"/>
      <c r="C366" s="3"/>
      <c r="D366" s="3"/>
      <c r="E366" s="3"/>
      <c r="F366" s="3"/>
      <c r="G366" s="3"/>
      <c r="H366" s="24"/>
      <c r="I366" s="24"/>
      <c r="J366" s="24"/>
      <c r="K366" s="24"/>
      <c r="L366" s="24"/>
      <c r="M366" s="24"/>
      <c r="N366" s="24"/>
      <c r="O366" s="24"/>
      <c r="P366" s="24"/>
      <c r="Q366" s="24"/>
      <c r="R366" s="24"/>
      <c r="S366" s="24"/>
      <c r="T366" s="24"/>
      <c r="U366" s="24"/>
      <c r="V366" s="24"/>
      <c r="W366" s="24"/>
      <c r="X366" s="24"/>
      <c r="Y366" s="24"/>
      <c r="Z366" s="24"/>
    </row>
    <row r="367" spans="1:26" ht="14">
      <c r="A367" s="3"/>
      <c r="B367" s="3"/>
      <c r="C367" s="3"/>
      <c r="D367" s="3"/>
      <c r="E367" s="3"/>
      <c r="F367" s="3"/>
      <c r="G367" s="3"/>
      <c r="H367" s="24"/>
      <c r="I367" s="24"/>
      <c r="J367" s="24"/>
      <c r="K367" s="24"/>
      <c r="L367" s="24"/>
      <c r="M367" s="24"/>
      <c r="N367" s="24"/>
      <c r="O367" s="24"/>
      <c r="P367" s="24"/>
      <c r="Q367" s="24"/>
      <c r="R367" s="24"/>
      <c r="S367" s="24"/>
      <c r="T367" s="24"/>
      <c r="U367" s="24"/>
      <c r="V367" s="24"/>
      <c r="W367" s="24"/>
      <c r="X367" s="24"/>
      <c r="Y367" s="24"/>
      <c r="Z367" s="24"/>
    </row>
    <row r="368" spans="1:26" ht="14">
      <c r="A368" s="3"/>
      <c r="B368" s="3"/>
      <c r="C368" s="3"/>
      <c r="D368" s="3"/>
      <c r="E368" s="3"/>
      <c r="F368" s="3"/>
      <c r="G368" s="3"/>
      <c r="H368" s="24"/>
      <c r="I368" s="24"/>
      <c r="J368" s="24"/>
      <c r="K368" s="24"/>
      <c r="L368" s="24"/>
      <c r="M368" s="24"/>
      <c r="N368" s="24"/>
      <c r="O368" s="24"/>
      <c r="P368" s="24"/>
      <c r="Q368" s="24"/>
      <c r="R368" s="24"/>
      <c r="S368" s="24"/>
      <c r="T368" s="24"/>
      <c r="U368" s="24"/>
      <c r="V368" s="24"/>
      <c r="W368" s="24"/>
      <c r="X368" s="24"/>
      <c r="Y368" s="24"/>
      <c r="Z368" s="24"/>
    </row>
    <row r="369" spans="1:26" ht="14">
      <c r="A369" s="3"/>
      <c r="B369" s="3"/>
      <c r="C369" s="3"/>
      <c r="D369" s="3"/>
      <c r="E369" s="3"/>
      <c r="F369" s="3"/>
      <c r="G369" s="3"/>
      <c r="H369" s="24"/>
      <c r="I369" s="24"/>
      <c r="J369" s="24"/>
      <c r="K369" s="24"/>
      <c r="L369" s="24"/>
      <c r="M369" s="24"/>
      <c r="N369" s="24"/>
      <c r="O369" s="24"/>
      <c r="P369" s="24"/>
      <c r="Q369" s="24"/>
      <c r="R369" s="24"/>
      <c r="S369" s="24"/>
      <c r="T369" s="24"/>
      <c r="U369" s="24"/>
      <c r="V369" s="24"/>
      <c r="W369" s="24"/>
      <c r="X369" s="24"/>
      <c r="Y369" s="24"/>
      <c r="Z369" s="24"/>
    </row>
    <row r="370" spans="1:26" ht="14">
      <c r="A370" s="3"/>
      <c r="B370" s="3"/>
      <c r="C370" s="3"/>
      <c r="D370" s="3"/>
      <c r="E370" s="3"/>
      <c r="F370" s="3"/>
      <c r="G370" s="3"/>
      <c r="H370" s="24"/>
      <c r="I370" s="24"/>
      <c r="J370" s="24"/>
      <c r="K370" s="24"/>
      <c r="L370" s="24"/>
      <c r="M370" s="24"/>
      <c r="N370" s="24"/>
      <c r="O370" s="24"/>
      <c r="P370" s="24"/>
      <c r="Q370" s="24"/>
      <c r="R370" s="24"/>
      <c r="S370" s="24"/>
      <c r="T370" s="24"/>
      <c r="U370" s="24"/>
      <c r="V370" s="24"/>
      <c r="W370" s="24"/>
      <c r="X370" s="24"/>
      <c r="Y370" s="24"/>
      <c r="Z370" s="24"/>
    </row>
    <row r="371" spans="1:26" ht="14">
      <c r="A371" s="3"/>
      <c r="B371" s="3"/>
      <c r="C371" s="3"/>
      <c r="D371" s="3"/>
      <c r="E371" s="3"/>
      <c r="F371" s="3"/>
      <c r="G371" s="3"/>
      <c r="H371" s="24"/>
      <c r="I371" s="24"/>
      <c r="J371" s="24"/>
      <c r="K371" s="24"/>
      <c r="L371" s="24"/>
      <c r="M371" s="24"/>
      <c r="N371" s="24"/>
      <c r="O371" s="24"/>
      <c r="P371" s="24"/>
      <c r="Q371" s="24"/>
      <c r="R371" s="24"/>
      <c r="S371" s="24"/>
      <c r="T371" s="24"/>
      <c r="U371" s="24"/>
      <c r="V371" s="24"/>
      <c r="W371" s="24"/>
      <c r="X371" s="24"/>
      <c r="Y371" s="24"/>
      <c r="Z371" s="24"/>
    </row>
    <row r="372" spans="1:26" ht="14">
      <c r="A372" s="3"/>
      <c r="B372" s="3"/>
      <c r="C372" s="3"/>
      <c r="D372" s="3"/>
      <c r="E372" s="3"/>
      <c r="F372" s="3"/>
      <c r="G372" s="3"/>
      <c r="H372" s="24"/>
      <c r="I372" s="24"/>
      <c r="J372" s="24"/>
      <c r="K372" s="24"/>
      <c r="L372" s="24"/>
      <c r="M372" s="24"/>
      <c r="N372" s="24"/>
      <c r="O372" s="24"/>
      <c r="P372" s="24"/>
      <c r="Q372" s="24"/>
      <c r="R372" s="24"/>
      <c r="S372" s="24"/>
      <c r="T372" s="24"/>
      <c r="U372" s="24"/>
      <c r="V372" s="24"/>
      <c r="W372" s="24"/>
      <c r="X372" s="24"/>
      <c r="Y372" s="24"/>
      <c r="Z372" s="24"/>
    </row>
    <row r="373" spans="1:26" ht="14">
      <c r="A373" s="3"/>
      <c r="B373" s="3"/>
      <c r="C373" s="3"/>
      <c r="D373" s="3"/>
      <c r="E373" s="3"/>
      <c r="F373" s="3"/>
      <c r="G373" s="3"/>
      <c r="H373" s="24"/>
      <c r="I373" s="24"/>
      <c r="J373" s="24"/>
      <c r="K373" s="24"/>
      <c r="L373" s="24"/>
      <c r="M373" s="24"/>
      <c r="N373" s="24"/>
      <c r="O373" s="24"/>
      <c r="P373" s="24"/>
      <c r="Q373" s="24"/>
      <c r="R373" s="24"/>
      <c r="S373" s="24"/>
      <c r="T373" s="24"/>
      <c r="U373" s="24"/>
      <c r="V373" s="24"/>
      <c r="W373" s="24"/>
      <c r="X373" s="24"/>
      <c r="Y373" s="24"/>
      <c r="Z373" s="24"/>
    </row>
    <row r="374" spans="1:26" ht="14">
      <c r="A374" s="3"/>
      <c r="B374" s="3"/>
      <c r="C374" s="3"/>
      <c r="D374" s="3"/>
      <c r="E374" s="3"/>
      <c r="F374" s="3"/>
      <c r="G374" s="3"/>
      <c r="H374" s="24"/>
      <c r="I374" s="24"/>
      <c r="J374" s="24"/>
      <c r="K374" s="24"/>
      <c r="L374" s="24"/>
      <c r="M374" s="24"/>
      <c r="N374" s="24"/>
      <c r="O374" s="24"/>
      <c r="P374" s="24"/>
      <c r="Q374" s="24"/>
      <c r="R374" s="24"/>
      <c r="S374" s="24"/>
      <c r="T374" s="24"/>
      <c r="U374" s="24"/>
      <c r="V374" s="24"/>
      <c r="W374" s="24"/>
      <c r="X374" s="24"/>
      <c r="Y374" s="24"/>
      <c r="Z374" s="24"/>
    </row>
    <row r="375" spans="1:26" ht="14">
      <c r="A375" s="3"/>
      <c r="B375" s="3"/>
      <c r="C375" s="3"/>
      <c r="D375" s="3"/>
      <c r="E375" s="3"/>
      <c r="F375" s="3"/>
      <c r="G375" s="3"/>
      <c r="H375" s="24"/>
      <c r="I375" s="24"/>
      <c r="J375" s="24"/>
      <c r="K375" s="24"/>
      <c r="L375" s="24"/>
      <c r="M375" s="24"/>
      <c r="N375" s="24"/>
      <c r="O375" s="24"/>
      <c r="P375" s="24"/>
      <c r="Q375" s="24"/>
      <c r="R375" s="24"/>
      <c r="S375" s="24"/>
      <c r="T375" s="24"/>
      <c r="U375" s="24"/>
      <c r="V375" s="24"/>
      <c r="W375" s="24"/>
      <c r="X375" s="24"/>
      <c r="Y375" s="24"/>
      <c r="Z375" s="24"/>
    </row>
    <row r="376" spans="1:26" ht="14">
      <c r="A376" s="3"/>
      <c r="B376" s="3"/>
      <c r="C376" s="3"/>
      <c r="D376" s="3"/>
      <c r="E376" s="3"/>
      <c r="F376" s="3"/>
      <c r="G376" s="3"/>
      <c r="H376" s="24"/>
      <c r="I376" s="24"/>
      <c r="J376" s="24"/>
      <c r="K376" s="24"/>
      <c r="L376" s="24"/>
      <c r="M376" s="24"/>
      <c r="N376" s="24"/>
      <c r="O376" s="24"/>
      <c r="P376" s="24"/>
      <c r="Q376" s="24"/>
      <c r="R376" s="24"/>
      <c r="S376" s="24"/>
      <c r="T376" s="24"/>
      <c r="U376" s="24"/>
      <c r="V376" s="24"/>
      <c r="W376" s="24"/>
      <c r="X376" s="24"/>
      <c r="Y376" s="24"/>
      <c r="Z376" s="24"/>
    </row>
    <row r="377" spans="1:26" ht="14">
      <c r="A377" s="3"/>
      <c r="B377" s="3"/>
      <c r="C377" s="3"/>
      <c r="D377" s="3"/>
      <c r="E377" s="3"/>
      <c r="F377" s="3"/>
      <c r="G377" s="3"/>
      <c r="H377" s="24"/>
      <c r="I377" s="24"/>
      <c r="J377" s="24"/>
      <c r="K377" s="24"/>
      <c r="L377" s="24"/>
      <c r="M377" s="24"/>
      <c r="N377" s="24"/>
      <c r="O377" s="24"/>
      <c r="P377" s="24"/>
      <c r="Q377" s="24"/>
      <c r="R377" s="24"/>
      <c r="S377" s="24"/>
      <c r="T377" s="24"/>
      <c r="U377" s="24"/>
      <c r="V377" s="24"/>
      <c r="W377" s="24"/>
      <c r="X377" s="24"/>
      <c r="Y377" s="24"/>
      <c r="Z377" s="24"/>
    </row>
    <row r="378" spans="1:26" ht="14">
      <c r="A378" s="3"/>
      <c r="B378" s="3"/>
      <c r="C378" s="3"/>
      <c r="D378" s="3"/>
      <c r="E378" s="3"/>
      <c r="F378" s="3"/>
      <c r="G378" s="3"/>
      <c r="H378" s="24"/>
      <c r="I378" s="24"/>
      <c r="J378" s="24"/>
      <c r="K378" s="24"/>
      <c r="L378" s="24"/>
      <c r="M378" s="24"/>
      <c r="N378" s="24"/>
      <c r="O378" s="24"/>
      <c r="P378" s="24"/>
      <c r="Q378" s="24"/>
      <c r="R378" s="24"/>
      <c r="S378" s="24"/>
      <c r="T378" s="24"/>
      <c r="U378" s="24"/>
      <c r="V378" s="24"/>
      <c r="W378" s="24"/>
      <c r="X378" s="24"/>
      <c r="Y378" s="24"/>
      <c r="Z378" s="24"/>
    </row>
    <row r="379" spans="1:26" ht="14">
      <c r="A379" s="3"/>
      <c r="B379" s="3"/>
      <c r="C379" s="3"/>
      <c r="D379" s="3"/>
      <c r="E379" s="3"/>
      <c r="F379" s="3"/>
      <c r="G379" s="3"/>
      <c r="H379" s="24"/>
      <c r="I379" s="24"/>
      <c r="J379" s="24"/>
      <c r="K379" s="24"/>
      <c r="L379" s="24"/>
      <c r="M379" s="24"/>
      <c r="N379" s="24"/>
      <c r="O379" s="24"/>
      <c r="P379" s="24"/>
      <c r="Q379" s="24"/>
      <c r="R379" s="24"/>
      <c r="S379" s="24"/>
      <c r="T379" s="24"/>
      <c r="U379" s="24"/>
      <c r="V379" s="24"/>
      <c r="W379" s="24"/>
      <c r="X379" s="24"/>
      <c r="Y379" s="24"/>
      <c r="Z379" s="24"/>
    </row>
    <row r="380" spans="1:26" ht="14">
      <c r="A380" s="3"/>
      <c r="B380" s="3"/>
      <c r="C380" s="3"/>
      <c r="D380" s="3"/>
      <c r="E380" s="3"/>
      <c r="F380" s="3"/>
      <c r="G380" s="3"/>
      <c r="H380" s="24"/>
      <c r="I380" s="24"/>
      <c r="J380" s="24"/>
      <c r="K380" s="24"/>
      <c r="L380" s="24"/>
      <c r="M380" s="24"/>
      <c r="N380" s="24"/>
      <c r="O380" s="24"/>
      <c r="P380" s="24"/>
      <c r="Q380" s="24"/>
      <c r="R380" s="24"/>
      <c r="S380" s="24"/>
      <c r="T380" s="24"/>
      <c r="U380" s="24"/>
      <c r="V380" s="24"/>
      <c r="W380" s="24"/>
      <c r="X380" s="24"/>
      <c r="Y380" s="24"/>
      <c r="Z380" s="24"/>
    </row>
    <row r="381" spans="1:26" ht="14">
      <c r="A381" s="3"/>
      <c r="B381" s="3"/>
      <c r="C381" s="3"/>
      <c r="D381" s="3"/>
      <c r="E381" s="3"/>
      <c r="F381" s="3"/>
      <c r="G381" s="3"/>
      <c r="H381" s="24"/>
      <c r="I381" s="24"/>
      <c r="J381" s="24"/>
      <c r="K381" s="24"/>
      <c r="L381" s="24"/>
      <c r="M381" s="24"/>
      <c r="N381" s="24"/>
      <c r="O381" s="24"/>
      <c r="P381" s="24"/>
      <c r="Q381" s="24"/>
      <c r="R381" s="24"/>
      <c r="S381" s="24"/>
      <c r="T381" s="24"/>
      <c r="U381" s="24"/>
      <c r="V381" s="24"/>
      <c r="W381" s="24"/>
      <c r="X381" s="24"/>
      <c r="Y381" s="24"/>
      <c r="Z381" s="24"/>
    </row>
    <row r="382" spans="1:26" ht="14">
      <c r="A382" s="3"/>
      <c r="B382" s="3"/>
      <c r="C382" s="3"/>
      <c r="D382" s="3"/>
      <c r="E382" s="3"/>
      <c r="F382" s="3"/>
      <c r="G382" s="3"/>
      <c r="H382" s="24"/>
      <c r="I382" s="24"/>
      <c r="J382" s="24"/>
      <c r="K382" s="24"/>
      <c r="L382" s="24"/>
      <c r="M382" s="24"/>
      <c r="N382" s="24"/>
      <c r="O382" s="24"/>
      <c r="P382" s="24"/>
      <c r="Q382" s="24"/>
      <c r="R382" s="24"/>
      <c r="S382" s="24"/>
      <c r="T382" s="24"/>
      <c r="U382" s="24"/>
      <c r="V382" s="24"/>
      <c r="W382" s="24"/>
      <c r="X382" s="24"/>
      <c r="Y382" s="24"/>
      <c r="Z382" s="24"/>
    </row>
    <row r="383" spans="1:26" ht="14">
      <c r="A383" s="3"/>
      <c r="B383" s="3"/>
      <c r="C383" s="3"/>
      <c r="D383" s="3"/>
      <c r="E383" s="3"/>
      <c r="F383" s="3"/>
      <c r="G383" s="3"/>
      <c r="H383" s="24"/>
      <c r="I383" s="24"/>
      <c r="J383" s="24"/>
      <c r="K383" s="24"/>
      <c r="L383" s="24"/>
      <c r="M383" s="24"/>
      <c r="N383" s="24"/>
      <c r="O383" s="24"/>
      <c r="P383" s="24"/>
      <c r="Q383" s="24"/>
      <c r="R383" s="24"/>
      <c r="S383" s="24"/>
      <c r="T383" s="24"/>
      <c r="U383" s="24"/>
      <c r="V383" s="24"/>
      <c r="W383" s="24"/>
      <c r="X383" s="24"/>
      <c r="Y383" s="24"/>
      <c r="Z383" s="24"/>
    </row>
    <row r="384" spans="1:26" ht="14">
      <c r="A384" s="3"/>
      <c r="B384" s="3"/>
      <c r="C384" s="3"/>
      <c r="D384" s="3"/>
      <c r="E384" s="3"/>
      <c r="F384" s="3"/>
      <c r="G384" s="3"/>
      <c r="H384" s="24"/>
      <c r="I384" s="24"/>
      <c r="J384" s="24"/>
      <c r="K384" s="24"/>
      <c r="L384" s="24"/>
      <c r="M384" s="24"/>
      <c r="N384" s="24"/>
      <c r="O384" s="24"/>
      <c r="P384" s="24"/>
      <c r="Q384" s="24"/>
      <c r="R384" s="24"/>
      <c r="S384" s="24"/>
      <c r="T384" s="24"/>
      <c r="U384" s="24"/>
      <c r="V384" s="24"/>
      <c r="W384" s="24"/>
      <c r="X384" s="24"/>
      <c r="Y384" s="24"/>
      <c r="Z384" s="24"/>
    </row>
    <row r="385" spans="1:26" ht="14">
      <c r="A385" s="3"/>
      <c r="B385" s="3"/>
      <c r="C385" s="3"/>
      <c r="D385" s="3"/>
      <c r="E385" s="3"/>
      <c r="F385" s="3"/>
      <c r="G385" s="3"/>
      <c r="H385" s="24"/>
      <c r="I385" s="24"/>
      <c r="J385" s="24"/>
      <c r="K385" s="24"/>
      <c r="L385" s="24"/>
      <c r="M385" s="24"/>
      <c r="N385" s="24"/>
      <c r="O385" s="24"/>
      <c r="P385" s="24"/>
      <c r="Q385" s="24"/>
      <c r="R385" s="24"/>
      <c r="S385" s="24"/>
      <c r="T385" s="24"/>
      <c r="U385" s="24"/>
      <c r="V385" s="24"/>
      <c r="W385" s="24"/>
      <c r="X385" s="24"/>
      <c r="Y385" s="24"/>
      <c r="Z385" s="24"/>
    </row>
    <row r="386" spans="1:26" ht="14">
      <c r="A386" s="3"/>
      <c r="B386" s="3"/>
      <c r="C386" s="3"/>
      <c r="D386" s="3"/>
      <c r="E386" s="3"/>
      <c r="F386" s="3"/>
      <c r="G386" s="3"/>
      <c r="H386" s="24"/>
      <c r="I386" s="24"/>
      <c r="J386" s="24"/>
      <c r="K386" s="24"/>
      <c r="L386" s="24"/>
      <c r="M386" s="24"/>
      <c r="N386" s="24"/>
      <c r="O386" s="24"/>
      <c r="P386" s="24"/>
      <c r="Q386" s="24"/>
      <c r="R386" s="24"/>
      <c r="S386" s="24"/>
      <c r="T386" s="24"/>
      <c r="U386" s="24"/>
      <c r="V386" s="24"/>
      <c r="W386" s="24"/>
      <c r="X386" s="24"/>
      <c r="Y386" s="24"/>
      <c r="Z386" s="24"/>
    </row>
    <row r="387" spans="1:26" ht="14">
      <c r="A387" s="3"/>
      <c r="B387" s="3"/>
      <c r="C387" s="3"/>
      <c r="D387" s="3"/>
      <c r="E387" s="3"/>
      <c r="F387" s="3"/>
      <c r="G387" s="3"/>
      <c r="H387" s="24"/>
      <c r="I387" s="24"/>
      <c r="J387" s="24"/>
      <c r="K387" s="24"/>
      <c r="L387" s="24"/>
      <c r="M387" s="24"/>
      <c r="N387" s="24"/>
      <c r="O387" s="24"/>
      <c r="P387" s="24"/>
      <c r="Q387" s="24"/>
      <c r="R387" s="24"/>
      <c r="S387" s="24"/>
      <c r="T387" s="24"/>
      <c r="U387" s="24"/>
      <c r="V387" s="24"/>
      <c r="W387" s="24"/>
      <c r="X387" s="24"/>
      <c r="Y387" s="24"/>
      <c r="Z387" s="24"/>
    </row>
    <row r="388" spans="1:26" ht="14">
      <c r="A388" s="3"/>
      <c r="B388" s="3"/>
      <c r="C388" s="3"/>
      <c r="D388" s="3"/>
      <c r="E388" s="3"/>
      <c r="F388" s="3"/>
      <c r="G388" s="3"/>
      <c r="H388" s="24"/>
      <c r="I388" s="24"/>
      <c r="J388" s="24"/>
      <c r="K388" s="24"/>
      <c r="L388" s="24"/>
      <c r="M388" s="24"/>
      <c r="N388" s="24"/>
      <c r="O388" s="24"/>
      <c r="P388" s="24"/>
      <c r="Q388" s="24"/>
      <c r="R388" s="24"/>
      <c r="S388" s="24"/>
      <c r="T388" s="24"/>
      <c r="U388" s="24"/>
      <c r="V388" s="24"/>
      <c r="W388" s="24"/>
      <c r="X388" s="24"/>
      <c r="Y388" s="24"/>
      <c r="Z388" s="24"/>
    </row>
    <row r="389" spans="1:26" ht="14">
      <c r="A389" s="3"/>
      <c r="B389" s="3"/>
      <c r="C389" s="3"/>
      <c r="D389" s="3"/>
      <c r="E389" s="3"/>
      <c r="F389" s="3"/>
      <c r="G389" s="3"/>
      <c r="H389" s="24"/>
      <c r="I389" s="24"/>
      <c r="J389" s="24"/>
      <c r="K389" s="24"/>
      <c r="L389" s="24"/>
      <c r="M389" s="24"/>
      <c r="N389" s="24"/>
      <c r="O389" s="24"/>
      <c r="P389" s="24"/>
      <c r="Q389" s="24"/>
      <c r="R389" s="24"/>
      <c r="S389" s="24"/>
      <c r="T389" s="24"/>
      <c r="U389" s="24"/>
      <c r="V389" s="24"/>
      <c r="W389" s="24"/>
      <c r="X389" s="24"/>
      <c r="Y389" s="24"/>
      <c r="Z389" s="24"/>
    </row>
    <row r="390" spans="1:26" ht="14">
      <c r="A390" s="3"/>
      <c r="B390" s="3"/>
      <c r="C390" s="3"/>
      <c r="D390" s="3"/>
      <c r="E390" s="3"/>
      <c r="F390" s="3"/>
      <c r="G390" s="3"/>
      <c r="H390" s="24"/>
      <c r="I390" s="24"/>
      <c r="J390" s="24"/>
      <c r="K390" s="24"/>
      <c r="L390" s="24"/>
      <c r="M390" s="24"/>
      <c r="N390" s="24"/>
      <c r="O390" s="24"/>
      <c r="P390" s="24"/>
      <c r="Q390" s="24"/>
      <c r="R390" s="24"/>
      <c r="S390" s="24"/>
      <c r="T390" s="24"/>
      <c r="U390" s="24"/>
      <c r="V390" s="24"/>
      <c r="W390" s="24"/>
      <c r="X390" s="24"/>
      <c r="Y390" s="24"/>
      <c r="Z390" s="24"/>
    </row>
    <row r="391" spans="1:26" ht="14">
      <c r="A391" s="3"/>
      <c r="B391" s="3"/>
      <c r="C391" s="3"/>
      <c r="D391" s="3"/>
      <c r="E391" s="3"/>
      <c r="F391" s="3"/>
      <c r="G391" s="3"/>
      <c r="H391" s="24"/>
      <c r="I391" s="24"/>
      <c r="J391" s="24"/>
      <c r="K391" s="24"/>
      <c r="L391" s="24"/>
      <c r="M391" s="24"/>
      <c r="N391" s="24"/>
      <c r="O391" s="24"/>
      <c r="P391" s="24"/>
      <c r="Q391" s="24"/>
      <c r="R391" s="24"/>
      <c r="S391" s="24"/>
      <c r="T391" s="24"/>
      <c r="U391" s="24"/>
      <c r="V391" s="24"/>
      <c r="W391" s="24"/>
      <c r="X391" s="24"/>
      <c r="Y391" s="24"/>
      <c r="Z391" s="24"/>
    </row>
    <row r="392" spans="1:26" ht="14">
      <c r="A392" s="3"/>
      <c r="B392" s="3"/>
      <c r="C392" s="3"/>
      <c r="D392" s="3"/>
      <c r="E392" s="3"/>
      <c r="F392" s="3"/>
      <c r="G392" s="3"/>
      <c r="H392" s="24"/>
      <c r="I392" s="24"/>
      <c r="J392" s="24"/>
      <c r="K392" s="24"/>
      <c r="L392" s="24"/>
      <c r="M392" s="24"/>
      <c r="N392" s="24"/>
      <c r="O392" s="24"/>
      <c r="P392" s="24"/>
      <c r="Q392" s="24"/>
      <c r="R392" s="24"/>
      <c r="S392" s="24"/>
      <c r="T392" s="24"/>
      <c r="U392" s="24"/>
      <c r="V392" s="24"/>
      <c r="W392" s="24"/>
      <c r="X392" s="24"/>
      <c r="Y392" s="24"/>
      <c r="Z392" s="24"/>
    </row>
    <row r="393" spans="1:26" ht="14">
      <c r="A393" s="3"/>
      <c r="B393" s="3"/>
      <c r="C393" s="3"/>
      <c r="D393" s="3"/>
      <c r="E393" s="3"/>
      <c r="F393" s="3"/>
      <c r="G393" s="3"/>
      <c r="H393" s="24"/>
      <c r="I393" s="24"/>
      <c r="J393" s="24"/>
      <c r="K393" s="24"/>
      <c r="L393" s="24"/>
      <c r="M393" s="24"/>
      <c r="N393" s="24"/>
      <c r="O393" s="24"/>
      <c r="P393" s="24"/>
      <c r="Q393" s="24"/>
      <c r="R393" s="24"/>
      <c r="S393" s="24"/>
      <c r="T393" s="24"/>
      <c r="U393" s="24"/>
      <c r="V393" s="24"/>
      <c r="W393" s="24"/>
      <c r="X393" s="24"/>
      <c r="Y393" s="24"/>
      <c r="Z393" s="24"/>
    </row>
    <row r="394" spans="1:26" ht="14">
      <c r="A394" s="3"/>
      <c r="B394" s="3"/>
      <c r="C394" s="3"/>
      <c r="D394" s="3"/>
      <c r="E394" s="3"/>
      <c r="F394" s="3"/>
      <c r="G394" s="3"/>
      <c r="H394" s="24"/>
      <c r="I394" s="24"/>
      <c r="J394" s="24"/>
      <c r="K394" s="24"/>
      <c r="L394" s="24"/>
      <c r="M394" s="24"/>
      <c r="N394" s="24"/>
      <c r="O394" s="24"/>
      <c r="P394" s="24"/>
      <c r="Q394" s="24"/>
      <c r="R394" s="24"/>
      <c r="S394" s="24"/>
      <c r="T394" s="24"/>
      <c r="U394" s="24"/>
      <c r="V394" s="24"/>
      <c r="W394" s="24"/>
      <c r="X394" s="24"/>
      <c r="Y394" s="24"/>
      <c r="Z394" s="24"/>
    </row>
    <row r="395" spans="1:26" ht="14">
      <c r="A395" s="3"/>
      <c r="B395" s="3"/>
      <c r="C395" s="3"/>
      <c r="D395" s="3"/>
      <c r="E395" s="3"/>
      <c r="F395" s="3"/>
      <c r="G395" s="3"/>
      <c r="H395" s="24"/>
      <c r="I395" s="24"/>
      <c r="J395" s="24"/>
      <c r="K395" s="24"/>
      <c r="L395" s="24"/>
      <c r="M395" s="24"/>
      <c r="N395" s="24"/>
      <c r="O395" s="24"/>
      <c r="P395" s="24"/>
      <c r="Q395" s="24"/>
      <c r="R395" s="24"/>
      <c r="S395" s="24"/>
      <c r="T395" s="24"/>
      <c r="U395" s="24"/>
      <c r="V395" s="24"/>
      <c r="W395" s="24"/>
      <c r="X395" s="24"/>
      <c r="Y395" s="24"/>
      <c r="Z395" s="24"/>
    </row>
    <row r="396" spans="1:26" ht="14">
      <c r="A396" s="3"/>
      <c r="B396" s="3"/>
      <c r="C396" s="3"/>
      <c r="D396" s="3"/>
      <c r="E396" s="3"/>
      <c r="F396" s="3"/>
      <c r="G396" s="3"/>
      <c r="H396" s="24"/>
      <c r="I396" s="24"/>
      <c r="J396" s="24"/>
      <c r="K396" s="24"/>
      <c r="L396" s="24"/>
      <c r="M396" s="24"/>
      <c r="N396" s="24"/>
      <c r="O396" s="24"/>
      <c r="P396" s="24"/>
      <c r="Q396" s="24"/>
      <c r="R396" s="24"/>
      <c r="S396" s="24"/>
      <c r="T396" s="24"/>
      <c r="U396" s="24"/>
      <c r="V396" s="24"/>
      <c r="W396" s="24"/>
      <c r="X396" s="24"/>
      <c r="Y396" s="24"/>
      <c r="Z396" s="24"/>
    </row>
    <row r="397" spans="1:26" ht="14">
      <c r="A397" s="3"/>
      <c r="B397" s="3"/>
      <c r="C397" s="3"/>
      <c r="D397" s="3"/>
      <c r="E397" s="3"/>
      <c r="F397" s="3"/>
      <c r="G397" s="3"/>
      <c r="H397" s="24"/>
      <c r="I397" s="24"/>
      <c r="J397" s="24"/>
      <c r="K397" s="24"/>
      <c r="L397" s="24"/>
      <c r="M397" s="24"/>
      <c r="N397" s="24"/>
      <c r="O397" s="24"/>
      <c r="P397" s="24"/>
      <c r="Q397" s="24"/>
      <c r="R397" s="24"/>
      <c r="S397" s="24"/>
      <c r="T397" s="24"/>
      <c r="U397" s="24"/>
      <c r="V397" s="24"/>
      <c r="W397" s="24"/>
      <c r="X397" s="24"/>
      <c r="Y397" s="24"/>
      <c r="Z397" s="24"/>
    </row>
    <row r="398" spans="1:26" ht="14">
      <c r="A398" s="3"/>
      <c r="B398" s="3"/>
      <c r="C398" s="3"/>
      <c r="D398" s="3"/>
      <c r="E398" s="3"/>
      <c r="F398" s="3"/>
      <c r="G398" s="3"/>
      <c r="H398" s="24"/>
      <c r="I398" s="24"/>
      <c r="J398" s="24"/>
      <c r="K398" s="24"/>
      <c r="L398" s="24"/>
      <c r="M398" s="24"/>
      <c r="N398" s="24"/>
      <c r="O398" s="24"/>
      <c r="P398" s="24"/>
      <c r="Q398" s="24"/>
      <c r="R398" s="24"/>
      <c r="S398" s="24"/>
      <c r="T398" s="24"/>
      <c r="U398" s="24"/>
      <c r="V398" s="24"/>
      <c r="W398" s="24"/>
      <c r="X398" s="24"/>
      <c r="Y398" s="24"/>
      <c r="Z398" s="24"/>
    </row>
    <row r="399" spans="1:26" ht="14">
      <c r="A399" s="3"/>
      <c r="B399" s="3"/>
      <c r="C399" s="3"/>
      <c r="D399" s="3"/>
      <c r="E399" s="3"/>
      <c r="F399" s="3"/>
      <c r="G399" s="3"/>
      <c r="H399" s="24"/>
      <c r="I399" s="24"/>
      <c r="J399" s="24"/>
      <c r="K399" s="24"/>
      <c r="L399" s="24"/>
      <c r="M399" s="24"/>
      <c r="N399" s="24"/>
      <c r="O399" s="24"/>
      <c r="P399" s="24"/>
      <c r="Q399" s="24"/>
      <c r="R399" s="24"/>
      <c r="S399" s="24"/>
      <c r="T399" s="24"/>
      <c r="U399" s="24"/>
      <c r="V399" s="24"/>
      <c r="W399" s="24"/>
      <c r="X399" s="24"/>
      <c r="Y399" s="24"/>
      <c r="Z399" s="24"/>
    </row>
    <row r="400" spans="1:26" ht="14">
      <c r="A400" s="3"/>
      <c r="B400" s="3"/>
      <c r="C400" s="3"/>
      <c r="D400" s="3"/>
      <c r="E400" s="3"/>
      <c r="F400" s="3"/>
      <c r="G400" s="3"/>
      <c r="H400" s="24"/>
      <c r="I400" s="24"/>
      <c r="J400" s="24"/>
      <c r="K400" s="24"/>
      <c r="L400" s="24"/>
      <c r="M400" s="24"/>
      <c r="N400" s="24"/>
      <c r="O400" s="24"/>
      <c r="P400" s="24"/>
      <c r="Q400" s="24"/>
      <c r="R400" s="24"/>
      <c r="S400" s="24"/>
      <c r="T400" s="24"/>
      <c r="U400" s="24"/>
      <c r="V400" s="24"/>
      <c r="W400" s="24"/>
      <c r="X400" s="24"/>
      <c r="Y400" s="24"/>
      <c r="Z400" s="24"/>
    </row>
    <row r="401" spans="1:26" ht="14">
      <c r="A401" s="3"/>
      <c r="B401" s="3"/>
      <c r="C401" s="3"/>
      <c r="D401" s="3"/>
      <c r="E401" s="3"/>
      <c r="F401" s="3"/>
      <c r="G401" s="3"/>
      <c r="H401" s="24"/>
      <c r="I401" s="24"/>
      <c r="J401" s="24"/>
      <c r="K401" s="24"/>
      <c r="L401" s="24"/>
      <c r="M401" s="24"/>
      <c r="N401" s="24"/>
      <c r="O401" s="24"/>
      <c r="P401" s="24"/>
      <c r="Q401" s="24"/>
      <c r="R401" s="24"/>
      <c r="S401" s="24"/>
      <c r="T401" s="24"/>
      <c r="U401" s="24"/>
      <c r="V401" s="24"/>
      <c r="W401" s="24"/>
      <c r="X401" s="24"/>
      <c r="Y401" s="24"/>
      <c r="Z401" s="24"/>
    </row>
    <row r="402" spans="1:26" ht="14">
      <c r="A402" s="3"/>
      <c r="B402" s="3"/>
      <c r="C402" s="3"/>
      <c r="D402" s="3"/>
      <c r="E402" s="3"/>
      <c r="F402" s="3"/>
      <c r="G402" s="3"/>
      <c r="H402" s="24"/>
      <c r="I402" s="24"/>
      <c r="J402" s="24"/>
      <c r="K402" s="24"/>
      <c r="L402" s="24"/>
      <c r="M402" s="24"/>
      <c r="N402" s="24"/>
      <c r="O402" s="24"/>
      <c r="P402" s="24"/>
      <c r="Q402" s="24"/>
      <c r="R402" s="24"/>
      <c r="S402" s="24"/>
      <c r="T402" s="24"/>
      <c r="U402" s="24"/>
      <c r="V402" s="24"/>
      <c r="W402" s="24"/>
      <c r="X402" s="24"/>
      <c r="Y402" s="24"/>
      <c r="Z402" s="24"/>
    </row>
    <row r="403" spans="1:26" ht="14">
      <c r="A403" s="3"/>
      <c r="B403" s="3"/>
      <c r="C403" s="3"/>
      <c r="D403" s="3"/>
      <c r="E403" s="3"/>
      <c r="F403" s="3"/>
      <c r="G403" s="3"/>
      <c r="H403" s="24"/>
      <c r="I403" s="24"/>
      <c r="J403" s="24"/>
      <c r="K403" s="24"/>
      <c r="L403" s="24"/>
      <c r="M403" s="24"/>
      <c r="N403" s="24"/>
      <c r="O403" s="24"/>
      <c r="P403" s="24"/>
      <c r="Q403" s="24"/>
      <c r="R403" s="24"/>
      <c r="S403" s="24"/>
      <c r="T403" s="24"/>
      <c r="U403" s="24"/>
      <c r="V403" s="24"/>
      <c r="W403" s="24"/>
      <c r="X403" s="24"/>
      <c r="Y403" s="24"/>
      <c r="Z403" s="24"/>
    </row>
    <row r="404" spans="1:26" ht="14">
      <c r="A404" s="3"/>
      <c r="B404" s="3"/>
      <c r="C404" s="3"/>
      <c r="D404" s="3"/>
      <c r="E404" s="3"/>
      <c r="F404" s="3"/>
      <c r="G404" s="3"/>
      <c r="H404" s="24"/>
      <c r="I404" s="24"/>
      <c r="J404" s="24"/>
      <c r="K404" s="24"/>
      <c r="L404" s="24"/>
      <c r="M404" s="24"/>
      <c r="N404" s="24"/>
      <c r="O404" s="24"/>
      <c r="P404" s="24"/>
      <c r="Q404" s="24"/>
      <c r="R404" s="24"/>
      <c r="S404" s="24"/>
      <c r="T404" s="24"/>
      <c r="U404" s="24"/>
      <c r="V404" s="24"/>
      <c r="W404" s="24"/>
      <c r="X404" s="24"/>
      <c r="Y404" s="24"/>
      <c r="Z404" s="24"/>
    </row>
    <row r="405" spans="1:26" ht="14">
      <c r="A405" s="3"/>
      <c r="B405" s="3"/>
      <c r="C405" s="3"/>
      <c r="D405" s="3"/>
      <c r="E405" s="3"/>
      <c r="F405" s="3"/>
      <c r="G405" s="3"/>
      <c r="H405" s="24"/>
      <c r="I405" s="24"/>
      <c r="J405" s="24"/>
      <c r="K405" s="24"/>
      <c r="L405" s="24"/>
      <c r="M405" s="24"/>
      <c r="N405" s="24"/>
      <c r="O405" s="24"/>
      <c r="P405" s="24"/>
      <c r="Q405" s="24"/>
      <c r="R405" s="24"/>
      <c r="S405" s="24"/>
      <c r="T405" s="24"/>
      <c r="U405" s="24"/>
      <c r="V405" s="24"/>
      <c r="W405" s="24"/>
      <c r="X405" s="24"/>
      <c r="Y405" s="24"/>
      <c r="Z405" s="24"/>
    </row>
    <row r="406" spans="1:26" ht="14">
      <c r="A406" s="3"/>
      <c r="B406" s="3"/>
      <c r="C406" s="3"/>
      <c r="D406" s="3"/>
      <c r="E406" s="3"/>
      <c r="F406" s="3"/>
      <c r="G406" s="3"/>
      <c r="H406" s="24"/>
      <c r="I406" s="24"/>
      <c r="J406" s="24"/>
      <c r="K406" s="24"/>
      <c r="L406" s="24"/>
      <c r="M406" s="24"/>
      <c r="N406" s="24"/>
      <c r="O406" s="24"/>
      <c r="P406" s="24"/>
      <c r="Q406" s="24"/>
      <c r="R406" s="24"/>
      <c r="S406" s="24"/>
      <c r="T406" s="24"/>
      <c r="U406" s="24"/>
      <c r="V406" s="24"/>
      <c r="W406" s="24"/>
      <c r="X406" s="24"/>
      <c r="Y406" s="24"/>
      <c r="Z406" s="24"/>
    </row>
    <row r="407" spans="1:26" ht="14">
      <c r="A407" s="3"/>
      <c r="B407" s="3"/>
      <c r="C407" s="3"/>
      <c r="D407" s="3"/>
      <c r="E407" s="3"/>
      <c r="F407" s="3"/>
      <c r="G407" s="3"/>
      <c r="H407" s="24"/>
      <c r="I407" s="24"/>
      <c r="J407" s="24"/>
      <c r="K407" s="24"/>
      <c r="L407" s="24"/>
      <c r="M407" s="24"/>
      <c r="N407" s="24"/>
      <c r="O407" s="24"/>
      <c r="P407" s="24"/>
      <c r="Q407" s="24"/>
      <c r="R407" s="24"/>
      <c r="S407" s="24"/>
      <c r="T407" s="24"/>
      <c r="U407" s="24"/>
      <c r="V407" s="24"/>
      <c r="W407" s="24"/>
      <c r="X407" s="24"/>
      <c r="Y407" s="24"/>
      <c r="Z407" s="24"/>
    </row>
    <row r="408" spans="1:26" ht="14">
      <c r="A408" s="3"/>
      <c r="B408" s="3"/>
      <c r="C408" s="3"/>
      <c r="D408" s="3"/>
      <c r="E408" s="3"/>
      <c r="F408" s="3"/>
      <c r="G408" s="3"/>
      <c r="H408" s="24"/>
      <c r="I408" s="24"/>
      <c r="J408" s="24"/>
      <c r="K408" s="24"/>
      <c r="L408" s="24"/>
      <c r="M408" s="24"/>
      <c r="N408" s="24"/>
      <c r="O408" s="24"/>
      <c r="P408" s="24"/>
      <c r="Q408" s="24"/>
      <c r="R408" s="24"/>
      <c r="S408" s="24"/>
      <c r="T408" s="24"/>
      <c r="U408" s="24"/>
      <c r="V408" s="24"/>
      <c r="W408" s="24"/>
      <c r="X408" s="24"/>
      <c r="Y408" s="24"/>
      <c r="Z408" s="24"/>
    </row>
    <row r="409" spans="1:26" ht="14">
      <c r="A409" s="3"/>
      <c r="B409" s="3"/>
      <c r="C409" s="3"/>
      <c r="D409" s="3"/>
      <c r="E409" s="3"/>
      <c r="F409" s="3"/>
      <c r="G409" s="3"/>
      <c r="H409" s="24"/>
      <c r="I409" s="24"/>
      <c r="J409" s="24"/>
      <c r="K409" s="24"/>
      <c r="L409" s="24"/>
      <c r="M409" s="24"/>
      <c r="N409" s="24"/>
      <c r="O409" s="24"/>
      <c r="P409" s="24"/>
      <c r="Q409" s="24"/>
      <c r="R409" s="24"/>
      <c r="S409" s="24"/>
      <c r="T409" s="24"/>
      <c r="U409" s="24"/>
      <c r="V409" s="24"/>
      <c r="W409" s="24"/>
      <c r="X409" s="24"/>
      <c r="Y409" s="24"/>
      <c r="Z409" s="24"/>
    </row>
    <row r="410" spans="1:26" ht="14">
      <c r="A410" s="3"/>
      <c r="B410" s="3"/>
      <c r="C410" s="3"/>
      <c r="D410" s="3"/>
      <c r="E410" s="3"/>
      <c r="F410" s="3"/>
      <c r="G410" s="3"/>
      <c r="H410" s="24"/>
      <c r="I410" s="24"/>
      <c r="J410" s="24"/>
      <c r="K410" s="24"/>
      <c r="L410" s="24"/>
      <c r="M410" s="24"/>
      <c r="N410" s="24"/>
      <c r="O410" s="24"/>
      <c r="P410" s="24"/>
      <c r="Q410" s="24"/>
      <c r="R410" s="24"/>
      <c r="S410" s="24"/>
      <c r="T410" s="24"/>
      <c r="U410" s="24"/>
      <c r="V410" s="24"/>
      <c r="W410" s="24"/>
      <c r="X410" s="24"/>
      <c r="Y410" s="24"/>
      <c r="Z410" s="24"/>
    </row>
    <row r="411" spans="1:26" ht="14">
      <c r="A411" s="3"/>
      <c r="B411" s="3"/>
      <c r="C411" s="3"/>
      <c r="D411" s="3"/>
      <c r="E411" s="3"/>
      <c r="F411" s="3"/>
      <c r="G411" s="3"/>
      <c r="H411" s="24"/>
      <c r="I411" s="24"/>
      <c r="J411" s="24"/>
      <c r="K411" s="24"/>
      <c r="L411" s="24"/>
      <c r="M411" s="24"/>
      <c r="N411" s="24"/>
      <c r="O411" s="24"/>
      <c r="P411" s="24"/>
      <c r="Q411" s="24"/>
      <c r="R411" s="24"/>
      <c r="S411" s="24"/>
      <c r="T411" s="24"/>
      <c r="U411" s="24"/>
      <c r="V411" s="24"/>
      <c r="W411" s="24"/>
      <c r="X411" s="24"/>
      <c r="Y411" s="24"/>
      <c r="Z411" s="24"/>
    </row>
    <row r="412" spans="1:26" ht="14">
      <c r="A412" s="3"/>
      <c r="B412" s="3"/>
      <c r="C412" s="3"/>
      <c r="D412" s="3"/>
      <c r="E412" s="3"/>
      <c r="F412" s="3"/>
      <c r="G412" s="3"/>
      <c r="H412" s="24"/>
      <c r="I412" s="24"/>
      <c r="J412" s="24"/>
      <c r="K412" s="24"/>
      <c r="L412" s="24"/>
      <c r="M412" s="24"/>
      <c r="N412" s="24"/>
      <c r="O412" s="24"/>
      <c r="P412" s="24"/>
      <c r="Q412" s="24"/>
      <c r="R412" s="24"/>
      <c r="S412" s="24"/>
      <c r="T412" s="24"/>
      <c r="U412" s="24"/>
      <c r="V412" s="24"/>
      <c r="W412" s="24"/>
      <c r="X412" s="24"/>
      <c r="Y412" s="24"/>
      <c r="Z412" s="24"/>
    </row>
    <row r="413" spans="1:26" ht="14">
      <c r="A413" s="3"/>
      <c r="B413" s="3"/>
      <c r="C413" s="3"/>
      <c r="D413" s="3"/>
      <c r="E413" s="3"/>
      <c r="F413" s="3"/>
      <c r="G413" s="3"/>
      <c r="H413" s="24"/>
      <c r="I413" s="24"/>
      <c r="J413" s="24"/>
      <c r="K413" s="24"/>
      <c r="L413" s="24"/>
      <c r="M413" s="24"/>
      <c r="N413" s="24"/>
      <c r="O413" s="24"/>
      <c r="P413" s="24"/>
      <c r="Q413" s="24"/>
      <c r="R413" s="24"/>
      <c r="S413" s="24"/>
      <c r="T413" s="24"/>
      <c r="U413" s="24"/>
      <c r="V413" s="24"/>
      <c r="W413" s="24"/>
      <c r="X413" s="24"/>
      <c r="Y413" s="24"/>
      <c r="Z413" s="24"/>
    </row>
    <row r="414" spans="1:26" ht="14">
      <c r="A414" s="3"/>
      <c r="B414" s="3"/>
      <c r="C414" s="3"/>
      <c r="D414" s="3"/>
      <c r="E414" s="3"/>
      <c r="F414" s="3"/>
      <c r="G414" s="3"/>
      <c r="H414" s="24"/>
      <c r="I414" s="24"/>
      <c r="J414" s="24"/>
      <c r="K414" s="24"/>
      <c r="L414" s="24"/>
      <c r="M414" s="24"/>
      <c r="N414" s="24"/>
      <c r="O414" s="24"/>
      <c r="P414" s="24"/>
      <c r="Q414" s="24"/>
      <c r="R414" s="24"/>
      <c r="S414" s="24"/>
      <c r="T414" s="24"/>
      <c r="U414" s="24"/>
      <c r="V414" s="24"/>
      <c r="W414" s="24"/>
      <c r="X414" s="24"/>
      <c r="Y414" s="24"/>
      <c r="Z414" s="24"/>
    </row>
    <row r="415" spans="1:26" ht="14">
      <c r="A415" s="3"/>
      <c r="B415" s="3"/>
      <c r="C415" s="3"/>
      <c r="D415" s="3"/>
      <c r="E415" s="3"/>
      <c r="F415" s="3"/>
      <c r="G415" s="3"/>
      <c r="H415" s="24"/>
      <c r="I415" s="24"/>
      <c r="J415" s="24"/>
      <c r="K415" s="24"/>
      <c r="L415" s="24"/>
      <c r="M415" s="24"/>
      <c r="N415" s="24"/>
      <c r="O415" s="24"/>
      <c r="P415" s="24"/>
      <c r="Q415" s="24"/>
      <c r="R415" s="24"/>
      <c r="S415" s="24"/>
      <c r="T415" s="24"/>
      <c r="U415" s="24"/>
      <c r="V415" s="24"/>
      <c r="W415" s="24"/>
      <c r="X415" s="24"/>
      <c r="Y415" s="24"/>
      <c r="Z415" s="24"/>
    </row>
    <row r="416" spans="1:26" ht="14">
      <c r="A416" s="3"/>
      <c r="B416" s="3"/>
      <c r="C416" s="3"/>
      <c r="D416" s="3"/>
      <c r="E416" s="3"/>
      <c r="F416" s="3"/>
      <c r="G416" s="3"/>
      <c r="H416" s="24"/>
      <c r="I416" s="24"/>
      <c r="J416" s="24"/>
      <c r="K416" s="24"/>
      <c r="L416" s="24"/>
      <c r="M416" s="24"/>
      <c r="N416" s="24"/>
      <c r="O416" s="24"/>
      <c r="P416" s="24"/>
      <c r="Q416" s="24"/>
      <c r="R416" s="24"/>
      <c r="S416" s="24"/>
      <c r="T416" s="24"/>
      <c r="U416" s="24"/>
      <c r="V416" s="24"/>
      <c r="W416" s="24"/>
      <c r="X416" s="24"/>
      <c r="Y416" s="24"/>
      <c r="Z416" s="24"/>
    </row>
    <row r="417" spans="1:26" ht="14">
      <c r="A417" s="3"/>
      <c r="B417" s="3"/>
      <c r="C417" s="3"/>
      <c r="D417" s="3"/>
      <c r="E417" s="3"/>
      <c r="F417" s="3"/>
      <c r="G417" s="3"/>
      <c r="H417" s="24"/>
      <c r="I417" s="24"/>
      <c r="J417" s="24"/>
      <c r="K417" s="24"/>
      <c r="L417" s="24"/>
      <c r="M417" s="24"/>
      <c r="N417" s="24"/>
      <c r="O417" s="24"/>
      <c r="P417" s="24"/>
      <c r="Q417" s="24"/>
      <c r="R417" s="24"/>
      <c r="S417" s="24"/>
      <c r="T417" s="24"/>
      <c r="U417" s="24"/>
      <c r="V417" s="24"/>
      <c r="W417" s="24"/>
      <c r="X417" s="24"/>
      <c r="Y417" s="24"/>
      <c r="Z417" s="24"/>
    </row>
    <row r="418" spans="1:26" ht="14">
      <c r="A418" s="3"/>
      <c r="B418" s="3"/>
      <c r="C418" s="3"/>
      <c r="D418" s="3"/>
      <c r="E418" s="3"/>
      <c r="F418" s="3"/>
      <c r="G418" s="3"/>
      <c r="H418" s="24"/>
      <c r="I418" s="24"/>
      <c r="J418" s="24"/>
      <c r="K418" s="24"/>
      <c r="L418" s="24"/>
      <c r="M418" s="24"/>
      <c r="N418" s="24"/>
      <c r="O418" s="24"/>
      <c r="P418" s="24"/>
      <c r="Q418" s="24"/>
      <c r="R418" s="24"/>
      <c r="S418" s="24"/>
      <c r="T418" s="24"/>
      <c r="U418" s="24"/>
      <c r="V418" s="24"/>
      <c r="W418" s="24"/>
      <c r="X418" s="24"/>
      <c r="Y418" s="24"/>
      <c r="Z418" s="24"/>
    </row>
    <row r="419" spans="1:26" ht="14">
      <c r="A419" s="3"/>
      <c r="B419" s="3"/>
      <c r="C419" s="3"/>
      <c r="D419" s="3"/>
      <c r="E419" s="3"/>
      <c r="F419" s="3"/>
      <c r="G419" s="3"/>
      <c r="H419" s="24"/>
      <c r="I419" s="24"/>
      <c r="J419" s="24"/>
      <c r="K419" s="24"/>
      <c r="L419" s="24"/>
      <c r="M419" s="24"/>
      <c r="N419" s="24"/>
      <c r="O419" s="24"/>
      <c r="P419" s="24"/>
      <c r="Q419" s="24"/>
      <c r="R419" s="24"/>
      <c r="S419" s="24"/>
      <c r="T419" s="24"/>
      <c r="U419" s="24"/>
      <c r="V419" s="24"/>
      <c r="W419" s="24"/>
      <c r="X419" s="24"/>
      <c r="Y419" s="24"/>
      <c r="Z419" s="24"/>
    </row>
    <row r="420" spans="1:26" ht="14">
      <c r="A420" s="3"/>
      <c r="B420" s="3"/>
      <c r="C420" s="3"/>
      <c r="D420" s="3"/>
      <c r="E420" s="3"/>
      <c r="F420" s="3"/>
      <c r="G420" s="3"/>
      <c r="H420" s="24"/>
      <c r="I420" s="24"/>
      <c r="J420" s="24"/>
      <c r="K420" s="24"/>
      <c r="L420" s="24"/>
      <c r="M420" s="24"/>
      <c r="N420" s="24"/>
      <c r="O420" s="24"/>
      <c r="P420" s="24"/>
      <c r="Q420" s="24"/>
      <c r="R420" s="24"/>
      <c r="S420" s="24"/>
      <c r="T420" s="24"/>
      <c r="U420" s="24"/>
      <c r="V420" s="24"/>
      <c r="W420" s="24"/>
      <c r="X420" s="24"/>
      <c r="Y420" s="24"/>
      <c r="Z420" s="24"/>
    </row>
    <row r="421" spans="1:26" ht="14">
      <c r="A421" s="3"/>
      <c r="B421" s="3"/>
      <c r="C421" s="3"/>
      <c r="D421" s="3"/>
      <c r="E421" s="3"/>
      <c r="F421" s="3"/>
      <c r="G421" s="3"/>
      <c r="H421" s="24"/>
      <c r="I421" s="24"/>
      <c r="J421" s="24"/>
      <c r="K421" s="24"/>
      <c r="L421" s="24"/>
      <c r="M421" s="24"/>
      <c r="N421" s="24"/>
      <c r="O421" s="24"/>
      <c r="P421" s="24"/>
      <c r="Q421" s="24"/>
      <c r="R421" s="24"/>
      <c r="S421" s="24"/>
      <c r="T421" s="24"/>
      <c r="U421" s="24"/>
      <c r="V421" s="24"/>
      <c r="W421" s="24"/>
      <c r="X421" s="24"/>
      <c r="Y421" s="24"/>
      <c r="Z421" s="24"/>
    </row>
    <row r="422" spans="1:26" ht="14">
      <c r="A422" s="3"/>
      <c r="B422" s="3"/>
      <c r="C422" s="3"/>
      <c r="D422" s="3"/>
      <c r="E422" s="3"/>
      <c r="F422" s="3"/>
      <c r="G422" s="3"/>
      <c r="H422" s="24"/>
      <c r="I422" s="24"/>
      <c r="J422" s="24"/>
      <c r="K422" s="24"/>
      <c r="L422" s="24"/>
      <c r="M422" s="24"/>
      <c r="N422" s="24"/>
      <c r="O422" s="24"/>
      <c r="P422" s="24"/>
      <c r="Q422" s="24"/>
      <c r="R422" s="24"/>
      <c r="S422" s="24"/>
      <c r="T422" s="24"/>
      <c r="U422" s="24"/>
      <c r="V422" s="24"/>
      <c r="W422" s="24"/>
      <c r="X422" s="24"/>
      <c r="Y422" s="24"/>
      <c r="Z422" s="24"/>
    </row>
    <row r="423" spans="1:26" ht="14">
      <c r="A423" s="3"/>
      <c r="B423" s="3"/>
      <c r="C423" s="3"/>
      <c r="D423" s="3"/>
      <c r="E423" s="3"/>
      <c r="F423" s="3"/>
      <c r="G423" s="3"/>
      <c r="H423" s="24"/>
      <c r="I423" s="24"/>
      <c r="J423" s="24"/>
      <c r="K423" s="24"/>
      <c r="L423" s="24"/>
      <c r="M423" s="24"/>
      <c r="N423" s="24"/>
      <c r="O423" s="24"/>
      <c r="P423" s="24"/>
      <c r="Q423" s="24"/>
      <c r="R423" s="24"/>
      <c r="S423" s="24"/>
      <c r="T423" s="24"/>
      <c r="U423" s="24"/>
      <c r="V423" s="24"/>
      <c r="W423" s="24"/>
      <c r="X423" s="24"/>
      <c r="Y423" s="24"/>
      <c r="Z423" s="24"/>
    </row>
    <row r="424" spans="1:26" ht="14">
      <c r="A424" s="3"/>
      <c r="B424" s="3"/>
      <c r="C424" s="3"/>
      <c r="D424" s="3"/>
      <c r="E424" s="3"/>
      <c r="F424" s="3"/>
      <c r="G424" s="3"/>
      <c r="H424" s="24"/>
      <c r="I424" s="24"/>
      <c r="J424" s="24"/>
      <c r="K424" s="24"/>
      <c r="L424" s="24"/>
      <c r="M424" s="24"/>
      <c r="N424" s="24"/>
      <c r="O424" s="24"/>
      <c r="P424" s="24"/>
      <c r="Q424" s="24"/>
      <c r="R424" s="24"/>
      <c r="S424" s="24"/>
      <c r="T424" s="24"/>
      <c r="U424" s="24"/>
      <c r="V424" s="24"/>
      <c r="W424" s="24"/>
      <c r="X424" s="24"/>
      <c r="Y424" s="24"/>
      <c r="Z424" s="24"/>
    </row>
    <row r="425" spans="1:26" ht="14">
      <c r="A425" s="3"/>
      <c r="B425" s="3"/>
      <c r="C425" s="3"/>
      <c r="D425" s="3"/>
      <c r="E425" s="3"/>
      <c r="F425" s="3"/>
      <c r="G425" s="3"/>
      <c r="H425" s="24"/>
      <c r="I425" s="24"/>
      <c r="J425" s="24"/>
      <c r="K425" s="24"/>
      <c r="L425" s="24"/>
      <c r="M425" s="24"/>
      <c r="N425" s="24"/>
      <c r="O425" s="24"/>
      <c r="P425" s="24"/>
      <c r="Q425" s="24"/>
      <c r="R425" s="24"/>
      <c r="S425" s="24"/>
      <c r="T425" s="24"/>
      <c r="U425" s="24"/>
      <c r="V425" s="24"/>
      <c r="W425" s="24"/>
      <c r="X425" s="24"/>
      <c r="Y425" s="24"/>
      <c r="Z425" s="24"/>
    </row>
    <row r="426" spans="1:26" ht="14">
      <c r="A426" s="3"/>
      <c r="B426" s="3"/>
      <c r="C426" s="3"/>
      <c r="D426" s="3"/>
      <c r="E426" s="3"/>
      <c r="F426" s="3"/>
      <c r="G426" s="3"/>
      <c r="H426" s="24"/>
      <c r="I426" s="24"/>
      <c r="J426" s="24"/>
      <c r="K426" s="24"/>
      <c r="L426" s="24"/>
      <c r="M426" s="24"/>
      <c r="N426" s="24"/>
      <c r="O426" s="24"/>
      <c r="P426" s="24"/>
      <c r="Q426" s="24"/>
      <c r="R426" s="24"/>
      <c r="S426" s="24"/>
      <c r="T426" s="24"/>
      <c r="U426" s="24"/>
      <c r="V426" s="24"/>
      <c r="W426" s="24"/>
      <c r="X426" s="24"/>
      <c r="Y426" s="24"/>
      <c r="Z426" s="24"/>
    </row>
    <row r="427" spans="1:26" ht="14">
      <c r="A427" s="3"/>
      <c r="B427" s="3"/>
      <c r="C427" s="3"/>
      <c r="D427" s="3"/>
      <c r="E427" s="3"/>
      <c r="F427" s="3"/>
      <c r="G427" s="3"/>
      <c r="H427" s="24"/>
      <c r="I427" s="24"/>
      <c r="J427" s="24"/>
      <c r="K427" s="24"/>
      <c r="L427" s="24"/>
      <c r="M427" s="24"/>
      <c r="N427" s="24"/>
      <c r="O427" s="24"/>
      <c r="P427" s="24"/>
      <c r="Q427" s="24"/>
      <c r="R427" s="24"/>
      <c r="S427" s="24"/>
      <c r="T427" s="24"/>
      <c r="U427" s="24"/>
      <c r="V427" s="24"/>
      <c r="W427" s="24"/>
      <c r="X427" s="24"/>
      <c r="Y427" s="24"/>
      <c r="Z427" s="24"/>
    </row>
    <row r="428" spans="1:26" ht="14">
      <c r="A428" s="3"/>
      <c r="B428" s="3"/>
      <c r="C428" s="3"/>
      <c r="D428" s="3"/>
      <c r="E428" s="3"/>
      <c r="F428" s="3"/>
      <c r="G428" s="3"/>
      <c r="H428" s="24"/>
      <c r="I428" s="24"/>
      <c r="J428" s="24"/>
      <c r="K428" s="24"/>
      <c r="L428" s="24"/>
      <c r="M428" s="24"/>
      <c r="N428" s="24"/>
      <c r="O428" s="24"/>
      <c r="P428" s="24"/>
      <c r="Q428" s="24"/>
      <c r="R428" s="24"/>
      <c r="S428" s="24"/>
      <c r="T428" s="24"/>
      <c r="U428" s="24"/>
      <c r="V428" s="24"/>
      <c r="W428" s="24"/>
      <c r="X428" s="24"/>
      <c r="Y428" s="24"/>
      <c r="Z428" s="24"/>
    </row>
    <row r="429" spans="1:26" ht="14">
      <c r="A429" s="3"/>
      <c r="B429" s="3"/>
      <c r="C429" s="3"/>
      <c r="D429" s="3"/>
      <c r="E429" s="3"/>
      <c r="F429" s="3"/>
      <c r="G429" s="3"/>
      <c r="H429" s="24"/>
      <c r="I429" s="24"/>
      <c r="J429" s="24"/>
      <c r="K429" s="24"/>
      <c r="L429" s="24"/>
      <c r="M429" s="24"/>
      <c r="N429" s="24"/>
      <c r="O429" s="24"/>
      <c r="P429" s="24"/>
      <c r="Q429" s="24"/>
      <c r="R429" s="24"/>
      <c r="S429" s="24"/>
      <c r="T429" s="24"/>
      <c r="U429" s="24"/>
      <c r="V429" s="24"/>
      <c r="W429" s="24"/>
      <c r="X429" s="24"/>
      <c r="Y429" s="24"/>
      <c r="Z429" s="24"/>
    </row>
    <row r="430" spans="1:26" ht="14">
      <c r="A430" s="3"/>
      <c r="B430" s="3"/>
      <c r="C430" s="3"/>
      <c r="D430" s="3"/>
      <c r="E430" s="3"/>
      <c r="F430" s="3"/>
      <c r="G430" s="3"/>
      <c r="H430" s="24"/>
      <c r="I430" s="24"/>
      <c r="J430" s="24"/>
      <c r="K430" s="24"/>
      <c r="L430" s="24"/>
      <c r="M430" s="24"/>
      <c r="N430" s="24"/>
      <c r="O430" s="24"/>
      <c r="P430" s="24"/>
      <c r="Q430" s="24"/>
      <c r="R430" s="24"/>
      <c r="S430" s="24"/>
      <c r="T430" s="24"/>
      <c r="U430" s="24"/>
      <c r="V430" s="24"/>
      <c r="W430" s="24"/>
      <c r="X430" s="24"/>
      <c r="Y430" s="24"/>
      <c r="Z430" s="24"/>
    </row>
    <row r="431" spans="1:26" ht="14">
      <c r="A431" s="3"/>
      <c r="B431" s="3"/>
      <c r="C431" s="3"/>
      <c r="D431" s="3"/>
      <c r="E431" s="3"/>
      <c r="F431" s="3"/>
      <c r="G431" s="3"/>
      <c r="H431" s="24"/>
      <c r="I431" s="24"/>
      <c r="J431" s="24"/>
      <c r="K431" s="24"/>
      <c r="L431" s="24"/>
      <c r="M431" s="24"/>
      <c r="N431" s="24"/>
      <c r="O431" s="24"/>
      <c r="P431" s="24"/>
      <c r="Q431" s="24"/>
      <c r="R431" s="24"/>
      <c r="S431" s="24"/>
      <c r="T431" s="24"/>
      <c r="U431" s="24"/>
      <c r="V431" s="24"/>
      <c r="W431" s="24"/>
      <c r="X431" s="24"/>
      <c r="Y431" s="24"/>
      <c r="Z431" s="24"/>
    </row>
    <row r="432" spans="1:26" ht="14">
      <c r="A432" s="3"/>
      <c r="B432" s="3"/>
      <c r="C432" s="3"/>
      <c r="D432" s="3"/>
      <c r="E432" s="3"/>
      <c r="F432" s="3"/>
      <c r="G432" s="3"/>
      <c r="H432" s="24"/>
      <c r="I432" s="24"/>
      <c r="J432" s="24"/>
      <c r="K432" s="24"/>
      <c r="L432" s="24"/>
      <c r="M432" s="24"/>
      <c r="N432" s="24"/>
      <c r="O432" s="24"/>
      <c r="P432" s="24"/>
      <c r="Q432" s="24"/>
      <c r="R432" s="24"/>
      <c r="S432" s="24"/>
      <c r="T432" s="24"/>
      <c r="U432" s="24"/>
      <c r="V432" s="24"/>
      <c r="W432" s="24"/>
      <c r="X432" s="24"/>
      <c r="Y432" s="24"/>
      <c r="Z432" s="24"/>
    </row>
    <row r="433" spans="1:26" ht="14">
      <c r="A433" s="3"/>
      <c r="B433" s="3"/>
      <c r="C433" s="3"/>
      <c r="D433" s="3"/>
      <c r="E433" s="3"/>
      <c r="F433" s="3"/>
      <c r="G433" s="3"/>
      <c r="H433" s="24"/>
      <c r="I433" s="24"/>
      <c r="J433" s="24"/>
      <c r="K433" s="24"/>
      <c r="L433" s="24"/>
      <c r="M433" s="24"/>
      <c r="N433" s="24"/>
      <c r="O433" s="24"/>
      <c r="P433" s="24"/>
      <c r="Q433" s="24"/>
      <c r="R433" s="24"/>
      <c r="S433" s="24"/>
      <c r="T433" s="24"/>
      <c r="U433" s="24"/>
      <c r="V433" s="24"/>
      <c r="W433" s="24"/>
      <c r="X433" s="24"/>
      <c r="Y433" s="24"/>
      <c r="Z433" s="24"/>
    </row>
    <row r="434" spans="1:26" ht="14">
      <c r="A434" s="3"/>
      <c r="B434" s="3"/>
      <c r="C434" s="3"/>
      <c r="D434" s="3"/>
      <c r="E434" s="3"/>
      <c r="F434" s="3"/>
      <c r="G434" s="3"/>
      <c r="H434" s="24"/>
      <c r="I434" s="24"/>
      <c r="J434" s="24"/>
      <c r="K434" s="24"/>
      <c r="L434" s="24"/>
      <c r="M434" s="24"/>
      <c r="N434" s="24"/>
      <c r="O434" s="24"/>
      <c r="P434" s="24"/>
      <c r="Q434" s="24"/>
      <c r="R434" s="24"/>
      <c r="S434" s="24"/>
      <c r="T434" s="24"/>
      <c r="U434" s="24"/>
      <c r="V434" s="24"/>
      <c r="W434" s="24"/>
      <c r="X434" s="24"/>
      <c r="Y434" s="24"/>
      <c r="Z434" s="24"/>
    </row>
    <row r="435" spans="1:26" ht="14">
      <c r="A435" s="3"/>
      <c r="B435" s="3"/>
      <c r="C435" s="3"/>
      <c r="D435" s="3"/>
      <c r="E435" s="3"/>
      <c r="F435" s="3"/>
      <c r="G435" s="3"/>
      <c r="H435" s="24"/>
      <c r="I435" s="24"/>
      <c r="J435" s="24"/>
      <c r="K435" s="24"/>
      <c r="L435" s="24"/>
      <c r="M435" s="24"/>
      <c r="N435" s="24"/>
      <c r="O435" s="24"/>
      <c r="P435" s="24"/>
      <c r="Q435" s="24"/>
      <c r="R435" s="24"/>
      <c r="S435" s="24"/>
      <c r="T435" s="24"/>
      <c r="U435" s="24"/>
      <c r="V435" s="24"/>
      <c r="W435" s="24"/>
      <c r="X435" s="24"/>
      <c r="Y435" s="24"/>
      <c r="Z435" s="24"/>
    </row>
    <row r="436" spans="1:26" ht="14">
      <c r="A436" s="3"/>
      <c r="B436" s="3"/>
      <c r="C436" s="3"/>
      <c r="D436" s="3"/>
      <c r="E436" s="3"/>
      <c r="F436" s="3"/>
      <c r="G436" s="3"/>
      <c r="H436" s="24"/>
      <c r="I436" s="24"/>
      <c r="J436" s="24"/>
      <c r="K436" s="24"/>
      <c r="L436" s="24"/>
      <c r="M436" s="24"/>
      <c r="N436" s="24"/>
      <c r="O436" s="24"/>
      <c r="P436" s="24"/>
      <c r="Q436" s="24"/>
      <c r="R436" s="24"/>
      <c r="S436" s="24"/>
      <c r="T436" s="24"/>
      <c r="U436" s="24"/>
      <c r="V436" s="24"/>
      <c r="W436" s="24"/>
      <c r="X436" s="24"/>
      <c r="Y436" s="24"/>
      <c r="Z436" s="24"/>
    </row>
    <row r="437" spans="1:26" ht="14">
      <c r="A437" s="3"/>
      <c r="B437" s="3"/>
      <c r="C437" s="3"/>
      <c r="D437" s="3"/>
      <c r="E437" s="3"/>
      <c r="F437" s="3"/>
      <c r="G437" s="3"/>
      <c r="H437" s="24"/>
      <c r="I437" s="24"/>
      <c r="J437" s="24"/>
      <c r="K437" s="24"/>
      <c r="L437" s="24"/>
      <c r="M437" s="24"/>
      <c r="N437" s="24"/>
      <c r="O437" s="24"/>
      <c r="P437" s="24"/>
      <c r="Q437" s="24"/>
      <c r="R437" s="24"/>
      <c r="S437" s="24"/>
      <c r="T437" s="24"/>
      <c r="U437" s="24"/>
      <c r="V437" s="24"/>
      <c r="W437" s="24"/>
      <c r="X437" s="24"/>
      <c r="Y437" s="24"/>
      <c r="Z437" s="24"/>
    </row>
    <row r="438" spans="1:26" ht="14">
      <c r="A438" s="3"/>
      <c r="B438" s="3"/>
      <c r="C438" s="3"/>
      <c r="D438" s="3"/>
      <c r="E438" s="3"/>
      <c r="F438" s="3"/>
      <c r="G438" s="3"/>
      <c r="H438" s="24"/>
      <c r="I438" s="24"/>
      <c r="J438" s="24"/>
      <c r="K438" s="24"/>
      <c r="L438" s="24"/>
      <c r="M438" s="24"/>
      <c r="N438" s="24"/>
      <c r="O438" s="24"/>
      <c r="P438" s="24"/>
      <c r="Q438" s="24"/>
      <c r="R438" s="24"/>
      <c r="S438" s="24"/>
      <c r="T438" s="24"/>
      <c r="U438" s="24"/>
      <c r="V438" s="24"/>
      <c r="W438" s="24"/>
      <c r="X438" s="24"/>
      <c r="Y438" s="24"/>
      <c r="Z438" s="24"/>
    </row>
    <row r="439" spans="1:26" ht="14">
      <c r="A439" s="3"/>
      <c r="B439" s="3"/>
      <c r="C439" s="3"/>
      <c r="D439" s="3"/>
      <c r="E439" s="3"/>
      <c r="F439" s="3"/>
      <c r="G439" s="3"/>
      <c r="H439" s="24"/>
      <c r="I439" s="24"/>
      <c r="J439" s="24"/>
      <c r="K439" s="24"/>
      <c r="L439" s="24"/>
      <c r="M439" s="24"/>
      <c r="N439" s="24"/>
      <c r="O439" s="24"/>
      <c r="P439" s="24"/>
      <c r="Q439" s="24"/>
      <c r="R439" s="24"/>
      <c r="S439" s="24"/>
      <c r="T439" s="24"/>
      <c r="U439" s="24"/>
      <c r="V439" s="24"/>
      <c r="W439" s="24"/>
      <c r="X439" s="24"/>
      <c r="Y439" s="24"/>
      <c r="Z439" s="24"/>
    </row>
    <row r="440" spans="1:26" ht="14">
      <c r="A440" s="3"/>
      <c r="B440" s="3"/>
      <c r="C440" s="3"/>
      <c r="D440" s="3"/>
      <c r="E440" s="3"/>
      <c r="F440" s="3"/>
      <c r="G440" s="3"/>
      <c r="H440" s="24"/>
      <c r="I440" s="24"/>
      <c r="J440" s="24"/>
      <c r="K440" s="24"/>
      <c r="L440" s="24"/>
      <c r="M440" s="24"/>
      <c r="N440" s="24"/>
      <c r="O440" s="24"/>
      <c r="P440" s="24"/>
      <c r="Q440" s="24"/>
      <c r="R440" s="24"/>
      <c r="S440" s="24"/>
      <c r="T440" s="24"/>
      <c r="U440" s="24"/>
      <c r="V440" s="24"/>
      <c r="W440" s="24"/>
      <c r="X440" s="24"/>
      <c r="Y440" s="24"/>
      <c r="Z440" s="24"/>
    </row>
    <row r="441" spans="1:26" ht="14">
      <c r="A441" s="3"/>
      <c r="B441" s="3"/>
      <c r="C441" s="3"/>
      <c r="D441" s="3"/>
      <c r="E441" s="3"/>
      <c r="F441" s="3"/>
      <c r="G441" s="3"/>
      <c r="H441" s="24"/>
      <c r="I441" s="24"/>
      <c r="J441" s="24"/>
      <c r="K441" s="24"/>
      <c r="L441" s="24"/>
      <c r="M441" s="24"/>
      <c r="N441" s="24"/>
      <c r="O441" s="24"/>
      <c r="P441" s="24"/>
      <c r="Q441" s="24"/>
      <c r="R441" s="24"/>
      <c r="S441" s="24"/>
      <c r="T441" s="24"/>
      <c r="U441" s="24"/>
      <c r="V441" s="24"/>
      <c r="W441" s="24"/>
      <c r="X441" s="24"/>
      <c r="Y441" s="24"/>
      <c r="Z441" s="24"/>
    </row>
    <row r="442" spans="1:26" ht="14">
      <c r="A442" s="3"/>
      <c r="B442" s="3"/>
      <c r="C442" s="3"/>
      <c r="D442" s="3"/>
      <c r="E442" s="3"/>
      <c r="F442" s="3"/>
      <c r="G442" s="3"/>
      <c r="H442" s="24"/>
      <c r="I442" s="24"/>
      <c r="J442" s="24"/>
      <c r="K442" s="24"/>
      <c r="L442" s="24"/>
      <c r="M442" s="24"/>
      <c r="N442" s="24"/>
      <c r="O442" s="24"/>
      <c r="P442" s="24"/>
      <c r="Q442" s="24"/>
      <c r="R442" s="24"/>
      <c r="S442" s="24"/>
      <c r="T442" s="24"/>
      <c r="U442" s="24"/>
      <c r="V442" s="24"/>
      <c r="W442" s="24"/>
      <c r="X442" s="24"/>
      <c r="Y442" s="24"/>
      <c r="Z442" s="24"/>
    </row>
    <row r="443" spans="1:26" ht="14">
      <c r="A443" s="3"/>
      <c r="B443" s="3"/>
      <c r="C443" s="3"/>
      <c r="D443" s="3"/>
      <c r="E443" s="3"/>
      <c r="F443" s="3"/>
      <c r="G443" s="3"/>
      <c r="H443" s="24"/>
      <c r="I443" s="24"/>
      <c r="J443" s="24"/>
      <c r="K443" s="24"/>
      <c r="L443" s="24"/>
      <c r="M443" s="24"/>
      <c r="N443" s="24"/>
      <c r="O443" s="24"/>
      <c r="P443" s="24"/>
      <c r="Q443" s="24"/>
      <c r="R443" s="24"/>
      <c r="S443" s="24"/>
      <c r="T443" s="24"/>
      <c r="U443" s="24"/>
      <c r="V443" s="24"/>
      <c r="W443" s="24"/>
      <c r="X443" s="24"/>
      <c r="Y443" s="24"/>
      <c r="Z443" s="24"/>
    </row>
    <row r="444" spans="1:26" ht="14">
      <c r="A444" s="3"/>
      <c r="B444" s="3"/>
      <c r="C444" s="3"/>
      <c r="D444" s="3"/>
      <c r="E444" s="3"/>
      <c r="F444" s="3"/>
      <c r="G444" s="3"/>
      <c r="H444" s="24"/>
      <c r="I444" s="24"/>
      <c r="J444" s="24"/>
      <c r="K444" s="24"/>
      <c r="L444" s="24"/>
      <c r="M444" s="24"/>
      <c r="N444" s="24"/>
      <c r="O444" s="24"/>
      <c r="P444" s="24"/>
      <c r="Q444" s="24"/>
      <c r="R444" s="24"/>
      <c r="S444" s="24"/>
      <c r="T444" s="24"/>
      <c r="U444" s="24"/>
      <c r="V444" s="24"/>
      <c r="W444" s="24"/>
      <c r="X444" s="24"/>
      <c r="Y444" s="24"/>
      <c r="Z444" s="24"/>
    </row>
    <row r="445" spans="1:26" ht="14">
      <c r="A445" s="3"/>
      <c r="B445" s="3"/>
      <c r="C445" s="3"/>
      <c r="D445" s="3"/>
      <c r="E445" s="3"/>
      <c r="F445" s="3"/>
      <c r="G445" s="3"/>
      <c r="H445" s="24"/>
      <c r="I445" s="24"/>
      <c r="J445" s="24"/>
      <c r="K445" s="24"/>
      <c r="L445" s="24"/>
      <c r="M445" s="24"/>
      <c r="N445" s="24"/>
      <c r="O445" s="24"/>
      <c r="P445" s="24"/>
      <c r="Q445" s="24"/>
      <c r="R445" s="24"/>
      <c r="S445" s="24"/>
      <c r="T445" s="24"/>
      <c r="U445" s="24"/>
      <c r="V445" s="24"/>
      <c r="W445" s="24"/>
      <c r="X445" s="24"/>
      <c r="Y445" s="24"/>
      <c r="Z445" s="24"/>
    </row>
    <row r="446" spans="1:26" ht="14">
      <c r="A446" s="3"/>
      <c r="B446" s="3"/>
      <c r="C446" s="3"/>
      <c r="D446" s="3"/>
      <c r="E446" s="3"/>
      <c r="F446" s="3"/>
      <c r="G446" s="3"/>
      <c r="H446" s="24"/>
      <c r="I446" s="24"/>
      <c r="J446" s="24"/>
      <c r="K446" s="24"/>
      <c r="L446" s="24"/>
      <c r="M446" s="24"/>
      <c r="N446" s="24"/>
      <c r="O446" s="24"/>
      <c r="P446" s="24"/>
      <c r="Q446" s="24"/>
      <c r="R446" s="24"/>
      <c r="S446" s="24"/>
      <c r="T446" s="24"/>
      <c r="U446" s="24"/>
      <c r="V446" s="24"/>
      <c r="W446" s="24"/>
      <c r="X446" s="24"/>
      <c r="Y446" s="24"/>
      <c r="Z446" s="24"/>
    </row>
    <row r="447" spans="1:26" ht="14">
      <c r="A447" s="3"/>
      <c r="B447" s="3"/>
      <c r="C447" s="3"/>
      <c r="D447" s="3"/>
      <c r="E447" s="3"/>
      <c r="F447" s="3"/>
      <c r="G447" s="3"/>
      <c r="H447" s="24"/>
      <c r="I447" s="24"/>
      <c r="J447" s="24"/>
      <c r="K447" s="24"/>
      <c r="L447" s="24"/>
      <c r="M447" s="24"/>
      <c r="N447" s="24"/>
      <c r="O447" s="24"/>
      <c r="P447" s="24"/>
      <c r="Q447" s="24"/>
      <c r="R447" s="24"/>
      <c r="S447" s="24"/>
      <c r="T447" s="24"/>
      <c r="U447" s="24"/>
      <c r="V447" s="24"/>
      <c r="W447" s="24"/>
      <c r="X447" s="24"/>
      <c r="Y447" s="24"/>
      <c r="Z447" s="24"/>
    </row>
    <row r="448" spans="1:26" ht="14">
      <c r="A448" s="3"/>
      <c r="B448" s="3"/>
      <c r="C448" s="3"/>
      <c r="D448" s="3"/>
      <c r="E448" s="3"/>
      <c r="F448" s="3"/>
      <c r="G448" s="3"/>
      <c r="H448" s="24"/>
      <c r="I448" s="24"/>
      <c r="J448" s="24"/>
      <c r="K448" s="24"/>
      <c r="L448" s="24"/>
      <c r="M448" s="24"/>
      <c r="N448" s="24"/>
      <c r="O448" s="24"/>
      <c r="P448" s="24"/>
      <c r="Q448" s="24"/>
      <c r="R448" s="24"/>
      <c r="S448" s="24"/>
      <c r="T448" s="24"/>
      <c r="U448" s="24"/>
      <c r="V448" s="24"/>
      <c r="W448" s="24"/>
      <c r="X448" s="24"/>
      <c r="Y448" s="24"/>
      <c r="Z448" s="24"/>
    </row>
    <row r="449" spans="1:26" ht="14">
      <c r="A449" s="3"/>
      <c r="B449" s="3"/>
      <c r="C449" s="3"/>
      <c r="D449" s="3"/>
      <c r="E449" s="3"/>
      <c r="F449" s="3"/>
      <c r="G449" s="3"/>
      <c r="H449" s="24"/>
      <c r="I449" s="24"/>
      <c r="J449" s="24"/>
      <c r="K449" s="24"/>
      <c r="L449" s="24"/>
      <c r="M449" s="24"/>
      <c r="N449" s="24"/>
      <c r="O449" s="24"/>
      <c r="P449" s="24"/>
      <c r="Q449" s="24"/>
      <c r="R449" s="24"/>
      <c r="S449" s="24"/>
      <c r="T449" s="24"/>
      <c r="U449" s="24"/>
      <c r="V449" s="24"/>
      <c r="W449" s="24"/>
      <c r="X449" s="24"/>
      <c r="Y449" s="24"/>
      <c r="Z449" s="24"/>
    </row>
    <row r="450" spans="1:26" ht="14">
      <c r="A450" s="3"/>
      <c r="B450" s="3"/>
      <c r="C450" s="3"/>
      <c r="D450" s="3"/>
      <c r="E450" s="3"/>
      <c r="F450" s="3"/>
      <c r="G450" s="3"/>
      <c r="H450" s="24"/>
      <c r="I450" s="24"/>
      <c r="J450" s="24"/>
      <c r="K450" s="24"/>
      <c r="L450" s="24"/>
      <c r="M450" s="24"/>
      <c r="N450" s="24"/>
      <c r="O450" s="24"/>
      <c r="P450" s="24"/>
      <c r="Q450" s="24"/>
      <c r="R450" s="24"/>
      <c r="S450" s="24"/>
      <c r="T450" s="24"/>
      <c r="U450" s="24"/>
      <c r="V450" s="24"/>
      <c r="W450" s="24"/>
      <c r="X450" s="24"/>
      <c r="Y450" s="24"/>
      <c r="Z450" s="24"/>
    </row>
    <row r="451" spans="1:26" ht="14">
      <c r="A451" s="3"/>
      <c r="B451" s="3"/>
      <c r="C451" s="3"/>
      <c r="D451" s="3"/>
      <c r="E451" s="3"/>
      <c r="F451" s="3"/>
      <c r="G451" s="3"/>
      <c r="H451" s="24"/>
      <c r="I451" s="24"/>
      <c r="J451" s="24"/>
      <c r="K451" s="24"/>
      <c r="L451" s="24"/>
      <c r="M451" s="24"/>
      <c r="N451" s="24"/>
      <c r="O451" s="24"/>
      <c r="P451" s="24"/>
      <c r="Q451" s="24"/>
      <c r="R451" s="24"/>
      <c r="S451" s="24"/>
      <c r="T451" s="24"/>
      <c r="U451" s="24"/>
      <c r="V451" s="24"/>
      <c r="W451" s="24"/>
      <c r="X451" s="24"/>
      <c r="Y451" s="24"/>
      <c r="Z451" s="24"/>
    </row>
    <row r="452" spans="1:26" ht="14">
      <c r="A452" s="3"/>
      <c r="B452" s="3"/>
      <c r="C452" s="3"/>
      <c r="D452" s="3"/>
      <c r="E452" s="3"/>
      <c r="F452" s="3"/>
      <c r="G452" s="3"/>
      <c r="H452" s="24"/>
      <c r="I452" s="24"/>
      <c r="J452" s="24"/>
      <c r="K452" s="24"/>
      <c r="L452" s="24"/>
      <c r="M452" s="24"/>
      <c r="N452" s="24"/>
      <c r="O452" s="24"/>
      <c r="P452" s="24"/>
      <c r="Q452" s="24"/>
      <c r="R452" s="24"/>
      <c r="S452" s="24"/>
      <c r="T452" s="24"/>
      <c r="U452" s="24"/>
      <c r="V452" s="24"/>
      <c r="W452" s="24"/>
      <c r="X452" s="24"/>
      <c r="Y452" s="24"/>
      <c r="Z452" s="24"/>
    </row>
    <row r="453" spans="1:26" ht="14">
      <c r="A453" s="3"/>
      <c r="B453" s="3"/>
      <c r="C453" s="3"/>
      <c r="D453" s="3"/>
      <c r="E453" s="3"/>
      <c r="F453" s="3"/>
      <c r="G453" s="3"/>
      <c r="H453" s="24"/>
      <c r="I453" s="24"/>
      <c r="J453" s="24"/>
      <c r="K453" s="24"/>
      <c r="L453" s="24"/>
      <c r="M453" s="24"/>
      <c r="N453" s="24"/>
      <c r="O453" s="24"/>
      <c r="P453" s="24"/>
      <c r="Q453" s="24"/>
      <c r="R453" s="24"/>
      <c r="S453" s="24"/>
      <c r="T453" s="24"/>
      <c r="U453" s="24"/>
      <c r="V453" s="24"/>
      <c r="W453" s="24"/>
      <c r="X453" s="24"/>
      <c r="Y453" s="24"/>
      <c r="Z453" s="24"/>
    </row>
    <row r="454" spans="1:26" ht="14">
      <c r="A454" s="3"/>
      <c r="B454" s="3"/>
      <c r="C454" s="3"/>
      <c r="D454" s="3"/>
      <c r="E454" s="3"/>
      <c r="F454" s="3"/>
      <c r="G454" s="3"/>
      <c r="H454" s="24"/>
      <c r="I454" s="24"/>
      <c r="J454" s="24"/>
      <c r="K454" s="24"/>
      <c r="L454" s="24"/>
      <c r="M454" s="24"/>
      <c r="N454" s="24"/>
      <c r="O454" s="24"/>
      <c r="P454" s="24"/>
      <c r="Q454" s="24"/>
      <c r="R454" s="24"/>
      <c r="S454" s="24"/>
      <c r="T454" s="24"/>
      <c r="U454" s="24"/>
      <c r="V454" s="24"/>
      <c r="W454" s="24"/>
      <c r="X454" s="24"/>
      <c r="Y454" s="24"/>
      <c r="Z454" s="24"/>
    </row>
    <row r="455" spans="1:26" ht="14">
      <c r="A455" s="3"/>
      <c r="B455" s="3"/>
      <c r="C455" s="3"/>
      <c r="D455" s="3"/>
      <c r="E455" s="3"/>
      <c r="F455" s="3"/>
      <c r="G455" s="3"/>
      <c r="H455" s="24"/>
      <c r="I455" s="24"/>
      <c r="J455" s="24"/>
      <c r="K455" s="24"/>
      <c r="L455" s="24"/>
      <c r="M455" s="24"/>
      <c r="N455" s="24"/>
      <c r="O455" s="24"/>
      <c r="P455" s="24"/>
      <c r="Q455" s="24"/>
      <c r="R455" s="24"/>
      <c r="S455" s="24"/>
      <c r="T455" s="24"/>
      <c r="U455" s="24"/>
      <c r="V455" s="24"/>
      <c r="W455" s="24"/>
      <c r="X455" s="24"/>
      <c r="Y455" s="24"/>
      <c r="Z455" s="24"/>
    </row>
    <row r="456" spans="1:26" ht="14">
      <c r="A456" s="3"/>
      <c r="B456" s="3"/>
      <c r="C456" s="3"/>
      <c r="D456" s="3"/>
      <c r="E456" s="3"/>
      <c r="F456" s="3"/>
      <c r="G456" s="3"/>
      <c r="H456" s="24"/>
      <c r="I456" s="24"/>
      <c r="J456" s="24"/>
      <c r="K456" s="24"/>
      <c r="L456" s="24"/>
      <c r="M456" s="24"/>
      <c r="N456" s="24"/>
      <c r="O456" s="24"/>
      <c r="P456" s="24"/>
      <c r="Q456" s="24"/>
      <c r="R456" s="24"/>
      <c r="S456" s="24"/>
      <c r="T456" s="24"/>
      <c r="U456" s="24"/>
      <c r="V456" s="24"/>
      <c r="W456" s="24"/>
      <c r="X456" s="24"/>
      <c r="Y456" s="24"/>
      <c r="Z456" s="24"/>
    </row>
    <row r="457" spans="1:26" ht="14">
      <c r="A457" s="3"/>
      <c r="B457" s="3"/>
      <c r="C457" s="3"/>
      <c r="D457" s="3"/>
      <c r="E457" s="3"/>
      <c r="F457" s="3"/>
      <c r="G457" s="3"/>
      <c r="H457" s="24"/>
      <c r="I457" s="24"/>
      <c r="J457" s="24"/>
      <c r="K457" s="24"/>
      <c r="L457" s="24"/>
      <c r="M457" s="24"/>
      <c r="N457" s="24"/>
      <c r="O457" s="24"/>
      <c r="P457" s="24"/>
      <c r="Q457" s="24"/>
      <c r="R457" s="24"/>
      <c r="S457" s="24"/>
      <c r="T457" s="24"/>
      <c r="U457" s="24"/>
      <c r="V457" s="24"/>
      <c r="W457" s="24"/>
      <c r="X457" s="24"/>
      <c r="Y457" s="24"/>
      <c r="Z457" s="24"/>
    </row>
    <row r="458" spans="1:26" ht="14">
      <c r="A458" s="3"/>
      <c r="B458" s="3"/>
      <c r="C458" s="3"/>
      <c r="D458" s="3"/>
      <c r="E458" s="3"/>
      <c r="F458" s="3"/>
      <c r="G458" s="3"/>
      <c r="H458" s="24"/>
      <c r="I458" s="24"/>
      <c r="J458" s="24"/>
      <c r="K458" s="24"/>
      <c r="L458" s="24"/>
      <c r="M458" s="24"/>
      <c r="N458" s="24"/>
      <c r="O458" s="24"/>
      <c r="P458" s="24"/>
      <c r="Q458" s="24"/>
      <c r="R458" s="24"/>
      <c r="S458" s="24"/>
      <c r="T458" s="24"/>
      <c r="U458" s="24"/>
      <c r="V458" s="24"/>
      <c r="W458" s="24"/>
      <c r="X458" s="24"/>
      <c r="Y458" s="24"/>
      <c r="Z458" s="24"/>
    </row>
    <row r="459" spans="1:26" ht="14">
      <c r="A459" s="3"/>
      <c r="B459" s="3"/>
      <c r="C459" s="3"/>
      <c r="D459" s="3"/>
      <c r="E459" s="3"/>
      <c r="F459" s="3"/>
      <c r="G459" s="3"/>
      <c r="H459" s="24"/>
      <c r="I459" s="24"/>
      <c r="J459" s="24"/>
      <c r="K459" s="24"/>
      <c r="L459" s="24"/>
      <c r="M459" s="24"/>
      <c r="N459" s="24"/>
      <c r="O459" s="24"/>
      <c r="P459" s="24"/>
      <c r="Q459" s="24"/>
      <c r="R459" s="24"/>
      <c r="S459" s="24"/>
      <c r="T459" s="24"/>
      <c r="U459" s="24"/>
      <c r="V459" s="24"/>
      <c r="W459" s="24"/>
      <c r="X459" s="24"/>
      <c r="Y459" s="24"/>
      <c r="Z459" s="24"/>
    </row>
    <row r="460" spans="1:26" ht="14">
      <c r="A460" s="3"/>
      <c r="B460" s="3"/>
      <c r="C460" s="3"/>
      <c r="D460" s="3"/>
      <c r="E460" s="3"/>
      <c r="F460" s="3"/>
      <c r="G460" s="3"/>
      <c r="H460" s="24"/>
      <c r="I460" s="24"/>
      <c r="J460" s="24"/>
      <c r="K460" s="24"/>
      <c r="L460" s="24"/>
      <c r="M460" s="24"/>
      <c r="N460" s="24"/>
      <c r="O460" s="24"/>
      <c r="P460" s="24"/>
      <c r="Q460" s="24"/>
      <c r="R460" s="24"/>
      <c r="S460" s="24"/>
      <c r="T460" s="24"/>
      <c r="U460" s="24"/>
      <c r="V460" s="24"/>
      <c r="W460" s="24"/>
      <c r="X460" s="24"/>
      <c r="Y460" s="24"/>
      <c r="Z460" s="24"/>
    </row>
    <row r="461" spans="1:26" ht="14">
      <c r="A461" s="3"/>
      <c r="B461" s="3"/>
      <c r="C461" s="3"/>
      <c r="D461" s="3"/>
      <c r="E461" s="3"/>
      <c r="F461" s="3"/>
      <c r="G461" s="3"/>
      <c r="H461" s="24"/>
      <c r="I461" s="24"/>
      <c r="J461" s="24"/>
      <c r="K461" s="24"/>
      <c r="L461" s="24"/>
      <c r="M461" s="24"/>
      <c r="N461" s="24"/>
      <c r="O461" s="24"/>
      <c r="P461" s="24"/>
      <c r="Q461" s="24"/>
      <c r="R461" s="24"/>
      <c r="S461" s="24"/>
      <c r="T461" s="24"/>
      <c r="U461" s="24"/>
      <c r="V461" s="24"/>
      <c r="W461" s="24"/>
      <c r="X461" s="24"/>
      <c r="Y461" s="24"/>
      <c r="Z461" s="24"/>
    </row>
    <row r="462" spans="1:26" ht="14">
      <c r="A462" s="3"/>
      <c r="B462" s="3"/>
      <c r="C462" s="3"/>
      <c r="D462" s="3"/>
      <c r="E462" s="3"/>
      <c r="F462" s="3"/>
      <c r="G462" s="3"/>
      <c r="H462" s="24"/>
      <c r="I462" s="24"/>
      <c r="J462" s="24"/>
      <c r="K462" s="24"/>
      <c r="L462" s="24"/>
      <c r="M462" s="24"/>
      <c r="N462" s="24"/>
      <c r="O462" s="24"/>
      <c r="P462" s="24"/>
      <c r="Q462" s="24"/>
      <c r="R462" s="24"/>
      <c r="S462" s="24"/>
      <c r="T462" s="24"/>
      <c r="U462" s="24"/>
      <c r="V462" s="24"/>
      <c r="W462" s="24"/>
      <c r="X462" s="24"/>
      <c r="Y462" s="24"/>
      <c r="Z462" s="24"/>
    </row>
    <row r="463" spans="1:26" ht="14">
      <c r="A463" s="3"/>
      <c r="B463" s="3"/>
      <c r="C463" s="3"/>
      <c r="D463" s="3"/>
      <c r="E463" s="3"/>
      <c r="F463" s="3"/>
      <c r="G463" s="3"/>
      <c r="H463" s="24"/>
      <c r="I463" s="24"/>
      <c r="J463" s="24"/>
      <c r="K463" s="24"/>
      <c r="L463" s="24"/>
      <c r="M463" s="24"/>
      <c r="N463" s="24"/>
      <c r="O463" s="24"/>
      <c r="P463" s="24"/>
      <c r="Q463" s="24"/>
      <c r="R463" s="24"/>
      <c r="S463" s="24"/>
      <c r="T463" s="24"/>
      <c r="U463" s="24"/>
      <c r="V463" s="24"/>
      <c r="W463" s="24"/>
      <c r="X463" s="24"/>
      <c r="Y463" s="24"/>
      <c r="Z463" s="24"/>
    </row>
    <row r="464" spans="1:26" ht="14">
      <c r="A464" s="3"/>
      <c r="B464" s="3"/>
      <c r="C464" s="3"/>
      <c r="D464" s="3"/>
      <c r="E464" s="3"/>
      <c r="F464" s="3"/>
      <c r="G464" s="3"/>
      <c r="H464" s="24"/>
      <c r="I464" s="24"/>
      <c r="J464" s="24"/>
      <c r="K464" s="24"/>
      <c r="L464" s="24"/>
      <c r="M464" s="24"/>
      <c r="N464" s="24"/>
      <c r="O464" s="24"/>
      <c r="P464" s="24"/>
      <c r="Q464" s="24"/>
      <c r="R464" s="24"/>
      <c r="S464" s="24"/>
      <c r="T464" s="24"/>
      <c r="U464" s="24"/>
      <c r="V464" s="24"/>
      <c r="W464" s="24"/>
      <c r="X464" s="24"/>
      <c r="Y464" s="24"/>
      <c r="Z464" s="24"/>
    </row>
    <row r="465" spans="1:26" ht="14">
      <c r="A465" s="3"/>
      <c r="B465" s="3"/>
      <c r="C465" s="3"/>
      <c r="D465" s="3"/>
      <c r="E465" s="3"/>
      <c r="F465" s="3"/>
      <c r="G465" s="3"/>
      <c r="H465" s="24"/>
      <c r="I465" s="24"/>
      <c r="J465" s="24"/>
      <c r="K465" s="24"/>
      <c r="L465" s="24"/>
      <c r="M465" s="24"/>
      <c r="N465" s="24"/>
      <c r="O465" s="24"/>
      <c r="P465" s="24"/>
      <c r="Q465" s="24"/>
      <c r="R465" s="24"/>
      <c r="S465" s="24"/>
      <c r="T465" s="24"/>
      <c r="U465" s="24"/>
      <c r="V465" s="24"/>
      <c r="W465" s="24"/>
      <c r="X465" s="24"/>
      <c r="Y465" s="24"/>
      <c r="Z465" s="24"/>
    </row>
    <row r="466" spans="1:26" ht="14">
      <c r="A466" s="3"/>
      <c r="B466" s="3"/>
      <c r="C466" s="3"/>
      <c r="D466" s="3"/>
      <c r="E466" s="3"/>
      <c r="F466" s="3"/>
      <c r="G466" s="3"/>
      <c r="H466" s="24"/>
      <c r="I466" s="24"/>
      <c r="J466" s="24"/>
      <c r="K466" s="24"/>
      <c r="L466" s="24"/>
      <c r="M466" s="24"/>
      <c r="N466" s="24"/>
      <c r="O466" s="24"/>
      <c r="P466" s="24"/>
      <c r="Q466" s="24"/>
      <c r="R466" s="24"/>
      <c r="S466" s="24"/>
      <c r="T466" s="24"/>
      <c r="U466" s="24"/>
      <c r="V466" s="24"/>
      <c r="W466" s="24"/>
      <c r="X466" s="24"/>
      <c r="Y466" s="24"/>
      <c r="Z466" s="24"/>
    </row>
    <row r="467" spans="1:26" ht="14">
      <c r="A467" s="3"/>
      <c r="B467" s="3"/>
      <c r="C467" s="3"/>
      <c r="D467" s="3"/>
      <c r="E467" s="3"/>
      <c r="F467" s="3"/>
      <c r="G467" s="3"/>
      <c r="H467" s="24"/>
      <c r="I467" s="24"/>
      <c r="J467" s="24"/>
      <c r="K467" s="24"/>
      <c r="L467" s="24"/>
      <c r="M467" s="24"/>
      <c r="N467" s="24"/>
      <c r="O467" s="24"/>
      <c r="P467" s="24"/>
      <c r="Q467" s="24"/>
      <c r="R467" s="24"/>
      <c r="S467" s="24"/>
      <c r="T467" s="24"/>
      <c r="U467" s="24"/>
      <c r="V467" s="24"/>
      <c r="W467" s="24"/>
      <c r="X467" s="24"/>
      <c r="Y467" s="24"/>
      <c r="Z467" s="24"/>
    </row>
    <row r="468" spans="1:26" ht="14">
      <c r="A468" s="3"/>
      <c r="B468" s="3"/>
      <c r="C468" s="3"/>
      <c r="D468" s="3"/>
      <c r="E468" s="3"/>
      <c r="F468" s="3"/>
      <c r="G468" s="3"/>
      <c r="H468" s="24"/>
      <c r="I468" s="24"/>
      <c r="J468" s="24"/>
      <c r="K468" s="24"/>
      <c r="L468" s="24"/>
      <c r="M468" s="24"/>
      <c r="N468" s="24"/>
      <c r="O468" s="24"/>
      <c r="P468" s="24"/>
      <c r="Q468" s="24"/>
      <c r="R468" s="24"/>
      <c r="S468" s="24"/>
      <c r="T468" s="24"/>
      <c r="U468" s="24"/>
      <c r="V468" s="24"/>
      <c r="W468" s="24"/>
      <c r="X468" s="24"/>
      <c r="Y468" s="24"/>
      <c r="Z468" s="24"/>
    </row>
    <row r="469" spans="1:26" ht="14">
      <c r="A469" s="3"/>
      <c r="B469" s="3"/>
      <c r="C469" s="3"/>
      <c r="D469" s="3"/>
      <c r="E469" s="3"/>
      <c r="F469" s="3"/>
      <c r="G469" s="3"/>
      <c r="H469" s="24"/>
      <c r="I469" s="24"/>
      <c r="J469" s="24"/>
      <c r="K469" s="24"/>
      <c r="L469" s="24"/>
      <c r="M469" s="24"/>
      <c r="N469" s="24"/>
      <c r="O469" s="24"/>
      <c r="P469" s="24"/>
      <c r="Q469" s="24"/>
      <c r="R469" s="24"/>
      <c r="S469" s="24"/>
      <c r="T469" s="24"/>
      <c r="U469" s="24"/>
      <c r="V469" s="24"/>
      <c r="W469" s="24"/>
      <c r="X469" s="24"/>
      <c r="Y469" s="24"/>
      <c r="Z469" s="24"/>
    </row>
    <row r="470" spans="1:26" ht="14">
      <c r="A470" s="3"/>
      <c r="B470" s="3"/>
      <c r="C470" s="3"/>
      <c r="D470" s="3"/>
      <c r="E470" s="3"/>
      <c r="F470" s="3"/>
      <c r="G470" s="3"/>
      <c r="H470" s="24"/>
      <c r="I470" s="24"/>
      <c r="J470" s="24"/>
      <c r="K470" s="24"/>
      <c r="L470" s="24"/>
      <c r="M470" s="24"/>
      <c r="N470" s="24"/>
      <c r="O470" s="24"/>
      <c r="P470" s="24"/>
      <c r="Q470" s="24"/>
      <c r="R470" s="24"/>
      <c r="S470" s="24"/>
      <c r="T470" s="24"/>
      <c r="U470" s="24"/>
      <c r="V470" s="24"/>
      <c r="W470" s="24"/>
      <c r="X470" s="24"/>
      <c r="Y470" s="24"/>
      <c r="Z470" s="24"/>
    </row>
    <row r="471" spans="1:26" ht="14">
      <c r="A471" s="3"/>
      <c r="B471" s="3"/>
      <c r="C471" s="3"/>
      <c r="D471" s="3"/>
      <c r="E471" s="3"/>
      <c r="F471" s="3"/>
      <c r="G471" s="3"/>
      <c r="H471" s="24"/>
      <c r="I471" s="24"/>
      <c r="J471" s="24"/>
      <c r="K471" s="24"/>
      <c r="L471" s="24"/>
      <c r="M471" s="24"/>
      <c r="N471" s="24"/>
      <c r="O471" s="24"/>
      <c r="P471" s="24"/>
      <c r="Q471" s="24"/>
      <c r="R471" s="24"/>
      <c r="S471" s="24"/>
      <c r="T471" s="24"/>
      <c r="U471" s="24"/>
      <c r="V471" s="24"/>
      <c r="W471" s="24"/>
      <c r="X471" s="24"/>
      <c r="Y471" s="24"/>
      <c r="Z471" s="24"/>
    </row>
    <row r="472" spans="1:26" ht="14">
      <c r="A472" s="3"/>
      <c r="B472" s="3"/>
      <c r="C472" s="3"/>
      <c r="D472" s="3"/>
      <c r="E472" s="3"/>
      <c r="F472" s="3"/>
      <c r="G472" s="3"/>
      <c r="H472" s="24"/>
      <c r="I472" s="24"/>
      <c r="J472" s="24"/>
      <c r="K472" s="24"/>
      <c r="L472" s="24"/>
      <c r="M472" s="24"/>
      <c r="N472" s="24"/>
      <c r="O472" s="24"/>
      <c r="P472" s="24"/>
      <c r="Q472" s="24"/>
      <c r="R472" s="24"/>
      <c r="S472" s="24"/>
      <c r="T472" s="24"/>
      <c r="U472" s="24"/>
      <c r="V472" s="24"/>
      <c r="W472" s="24"/>
      <c r="X472" s="24"/>
      <c r="Y472" s="24"/>
      <c r="Z472" s="24"/>
    </row>
    <row r="473" spans="1:26" ht="14">
      <c r="A473" s="3"/>
      <c r="B473" s="3"/>
      <c r="C473" s="3"/>
      <c r="D473" s="3"/>
      <c r="E473" s="3"/>
      <c r="F473" s="3"/>
      <c r="G473" s="3"/>
      <c r="H473" s="24"/>
      <c r="I473" s="24"/>
      <c r="J473" s="24"/>
      <c r="K473" s="24"/>
      <c r="L473" s="24"/>
      <c r="M473" s="24"/>
      <c r="N473" s="24"/>
      <c r="O473" s="24"/>
      <c r="P473" s="24"/>
      <c r="Q473" s="24"/>
      <c r="R473" s="24"/>
      <c r="S473" s="24"/>
      <c r="T473" s="24"/>
      <c r="U473" s="24"/>
      <c r="V473" s="24"/>
      <c r="W473" s="24"/>
      <c r="X473" s="24"/>
      <c r="Y473" s="24"/>
      <c r="Z473" s="24"/>
    </row>
    <row r="474" spans="1:26" ht="14">
      <c r="A474" s="3"/>
      <c r="B474" s="3"/>
      <c r="C474" s="3"/>
      <c r="D474" s="3"/>
      <c r="E474" s="3"/>
      <c r="F474" s="3"/>
      <c r="G474" s="3"/>
      <c r="H474" s="24"/>
      <c r="I474" s="24"/>
      <c r="J474" s="24"/>
      <c r="K474" s="24"/>
      <c r="L474" s="24"/>
      <c r="M474" s="24"/>
      <c r="N474" s="24"/>
      <c r="O474" s="24"/>
      <c r="P474" s="24"/>
      <c r="Q474" s="24"/>
      <c r="R474" s="24"/>
      <c r="S474" s="24"/>
      <c r="T474" s="24"/>
      <c r="U474" s="24"/>
      <c r="V474" s="24"/>
      <c r="W474" s="24"/>
      <c r="X474" s="24"/>
      <c r="Y474" s="24"/>
      <c r="Z474" s="24"/>
    </row>
    <row r="475" spans="1:26" ht="14">
      <c r="A475" s="3"/>
      <c r="B475" s="3"/>
      <c r="C475" s="3"/>
      <c r="D475" s="3"/>
      <c r="E475" s="3"/>
      <c r="F475" s="3"/>
      <c r="G475" s="3"/>
      <c r="H475" s="24"/>
      <c r="I475" s="24"/>
      <c r="J475" s="24"/>
      <c r="K475" s="24"/>
      <c r="L475" s="24"/>
      <c r="M475" s="24"/>
      <c r="N475" s="24"/>
      <c r="O475" s="24"/>
      <c r="P475" s="24"/>
      <c r="Q475" s="24"/>
      <c r="R475" s="24"/>
      <c r="S475" s="24"/>
      <c r="T475" s="24"/>
      <c r="U475" s="24"/>
      <c r="V475" s="24"/>
      <c r="W475" s="24"/>
      <c r="X475" s="24"/>
      <c r="Y475" s="24"/>
      <c r="Z475" s="24"/>
    </row>
    <row r="476" spans="1:26" ht="14">
      <c r="A476" s="3"/>
      <c r="B476" s="3"/>
      <c r="C476" s="3"/>
      <c r="D476" s="3"/>
      <c r="E476" s="3"/>
      <c r="F476" s="3"/>
      <c r="G476" s="3"/>
      <c r="H476" s="24"/>
      <c r="I476" s="24"/>
      <c r="J476" s="24"/>
      <c r="K476" s="24"/>
      <c r="L476" s="24"/>
      <c r="M476" s="24"/>
      <c r="N476" s="24"/>
      <c r="O476" s="24"/>
      <c r="P476" s="24"/>
      <c r="Q476" s="24"/>
      <c r="R476" s="24"/>
      <c r="S476" s="24"/>
      <c r="T476" s="24"/>
      <c r="U476" s="24"/>
      <c r="V476" s="24"/>
      <c r="W476" s="24"/>
      <c r="X476" s="24"/>
      <c r="Y476" s="24"/>
      <c r="Z476" s="24"/>
    </row>
    <row r="477" spans="1:26" ht="14">
      <c r="A477" s="3"/>
      <c r="B477" s="3"/>
      <c r="C477" s="3"/>
      <c r="D477" s="3"/>
      <c r="E477" s="3"/>
      <c r="F477" s="3"/>
      <c r="G477" s="3"/>
      <c r="H477" s="24"/>
      <c r="I477" s="24"/>
      <c r="J477" s="24"/>
      <c r="K477" s="24"/>
      <c r="L477" s="24"/>
      <c r="M477" s="24"/>
      <c r="N477" s="24"/>
      <c r="O477" s="24"/>
      <c r="P477" s="24"/>
      <c r="Q477" s="24"/>
      <c r="R477" s="24"/>
      <c r="S477" s="24"/>
      <c r="T477" s="24"/>
      <c r="U477" s="24"/>
      <c r="V477" s="24"/>
      <c r="W477" s="24"/>
      <c r="X477" s="24"/>
      <c r="Y477" s="24"/>
      <c r="Z477" s="24"/>
    </row>
    <row r="478" spans="1:26" ht="14">
      <c r="A478" s="3"/>
      <c r="B478" s="3"/>
      <c r="C478" s="3"/>
      <c r="D478" s="3"/>
      <c r="E478" s="3"/>
      <c r="F478" s="3"/>
      <c r="G478" s="3"/>
      <c r="H478" s="24"/>
      <c r="I478" s="24"/>
      <c r="J478" s="24"/>
      <c r="K478" s="24"/>
      <c r="L478" s="24"/>
      <c r="M478" s="24"/>
      <c r="N478" s="24"/>
      <c r="O478" s="24"/>
      <c r="P478" s="24"/>
      <c r="Q478" s="24"/>
      <c r="R478" s="24"/>
      <c r="S478" s="24"/>
      <c r="T478" s="24"/>
      <c r="U478" s="24"/>
      <c r="V478" s="24"/>
      <c r="W478" s="24"/>
      <c r="X478" s="24"/>
      <c r="Y478" s="24"/>
      <c r="Z478" s="24"/>
    </row>
    <row r="479" spans="1:26" ht="14">
      <c r="A479" s="3"/>
      <c r="B479" s="3"/>
      <c r="C479" s="3"/>
      <c r="D479" s="3"/>
      <c r="E479" s="3"/>
      <c r="F479" s="3"/>
      <c r="G479" s="3"/>
      <c r="H479" s="24"/>
      <c r="I479" s="24"/>
      <c r="J479" s="24"/>
      <c r="K479" s="24"/>
      <c r="L479" s="24"/>
      <c r="M479" s="24"/>
      <c r="N479" s="24"/>
      <c r="O479" s="24"/>
      <c r="P479" s="24"/>
      <c r="Q479" s="24"/>
      <c r="R479" s="24"/>
      <c r="S479" s="24"/>
      <c r="T479" s="24"/>
      <c r="U479" s="24"/>
      <c r="V479" s="24"/>
      <c r="W479" s="24"/>
      <c r="X479" s="24"/>
      <c r="Y479" s="24"/>
      <c r="Z479" s="24"/>
    </row>
    <row r="480" spans="1:26" ht="14">
      <c r="A480" s="3"/>
      <c r="B480" s="3"/>
      <c r="C480" s="3"/>
      <c r="D480" s="3"/>
      <c r="E480" s="3"/>
      <c r="F480" s="3"/>
      <c r="G480" s="3"/>
      <c r="H480" s="24"/>
      <c r="I480" s="24"/>
      <c r="J480" s="24"/>
      <c r="K480" s="24"/>
      <c r="L480" s="24"/>
      <c r="M480" s="24"/>
      <c r="N480" s="24"/>
      <c r="O480" s="24"/>
      <c r="P480" s="24"/>
      <c r="Q480" s="24"/>
      <c r="R480" s="24"/>
      <c r="S480" s="24"/>
      <c r="T480" s="24"/>
      <c r="U480" s="24"/>
      <c r="V480" s="24"/>
      <c r="W480" s="24"/>
      <c r="X480" s="24"/>
      <c r="Y480" s="24"/>
      <c r="Z480" s="24"/>
    </row>
    <row r="481" spans="1:26" ht="14">
      <c r="A481" s="3"/>
      <c r="B481" s="3"/>
      <c r="C481" s="3"/>
      <c r="D481" s="3"/>
      <c r="E481" s="3"/>
      <c r="F481" s="3"/>
      <c r="G481" s="3"/>
      <c r="H481" s="24"/>
      <c r="I481" s="24"/>
      <c r="J481" s="24"/>
      <c r="K481" s="24"/>
      <c r="L481" s="24"/>
      <c r="M481" s="24"/>
      <c r="N481" s="24"/>
      <c r="O481" s="24"/>
      <c r="P481" s="24"/>
      <c r="Q481" s="24"/>
      <c r="R481" s="24"/>
      <c r="S481" s="24"/>
      <c r="T481" s="24"/>
      <c r="U481" s="24"/>
      <c r="V481" s="24"/>
      <c r="W481" s="24"/>
      <c r="X481" s="24"/>
      <c r="Y481" s="24"/>
      <c r="Z481" s="24"/>
    </row>
    <row r="482" spans="1:26" ht="14">
      <c r="A482" s="3"/>
      <c r="B482" s="3"/>
      <c r="C482" s="3"/>
      <c r="D482" s="3"/>
      <c r="E482" s="3"/>
      <c r="F482" s="3"/>
      <c r="G482" s="3"/>
      <c r="H482" s="24"/>
      <c r="I482" s="24"/>
      <c r="J482" s="24"/>
      <c r="K482" s="24"/>
      <c r="L482" s="24"/>
      <c r="M482" s="24"/>
      <c r="N482" s="24"/>
      <c r="O482" s="24"/>
      <c r="P482" s="24"/>
      <c r="Q482" s="24"/>
      <c r="R482" s="24"/>
      <c r="S482" s="24"/>
      <c r="T482" s="24"/>
      <c r="U482" s="24"/>
      <c r="V482" s="24"/>
      <c r="W482" s="24"/>
      <c r="X482" s="24"/>
      <c r="Y482" s="24"/>
      <c r="Z482" s="24"/>
    </row>
    <row r="483" spans="1:26" ht="14">
      <c r="A483" s="3"/>
      <c r="B483" s="3"/>
      <c r="C483" s="3"/>
      <c r="D483" s="3"/>
      <c r="E483" s="3"/>
      <c r="F483" s="3"/>
      <c r="G483" s="3"/>
      <c r="H483" s="24"/>
      <c r="I483" s="24"/>
      <c r="J483" s="24"/>
      <c r="K483" s="24"/>
      <c r="L483" s="24"/>
      <c r="M483" s="24"/>
      <c r="N483" s="24"/>
      <c r="O483" s="24"/>
      <c r="P483" s="24"/>
      <c r="Q483" s="24"/>
      <c r="R483" s="24"/>
      <c r="S483" s="24"/>
      <c r="T483" s="24"/>
      <c r="U483" s="24"/>
      <c r="V483" s="24"/>
      <c r="W483" s="24"/>
      <c r="X483" s="24"/>
      <c r="Y483" s="24"/>
      <c r="Z483" s="24"/>
    </row>
    <row r="484" spans="1:26" ht="14">
      <c r="A484" s="3"/>
      <c r="B484" s="3"/>
      <c r="C484" s="3"/>
      <c r="D484" s="3"/>
      <c r="E484" s="3"/>
      <c r="F484" s="3"/>
      <c r="G484" s="3"/>
      <c r="H484" s="24"/>
      <c r="I484" s="24"/>
      <c r="J484" s="24"/>
      <c r="K484" s="24"/>
      <c r="L484" s="24"/>
      <c r="M484" s="24"/>
      <c r="N484" s="24"/>
      <c r="O484" s="24"/>
      <c r="P484" s="24"/>
      <c r="Q484" s="24"/>
      <c r="R484" s="24"/>
      <c r="S484" s="24"/>
      <c r="T484" s="24"/>
      <c r="U484" s="24"/>
      <c r="V484" s="24"/>
      <c r="W484" s="24"/>
      <c r="X484" s="24"/>
      <c r="Y484" s="24"/>
      <c r="Z484" s="24"/>
    </row>
    <row r="485" spans="1:26" ht="14">
      <c r="A485" s="3"/>
      <c r="B485" s="3"/>
      <c r="C485" s="3"/>
      <c r="D485" s="3"/>
      <c r="E485" s="3"/>
      <c r="F485" s="3"/>
      <c r="G485" s="3"/>
      <c r="H485" s="24"/>
      <c r="I485" s="24"/>
      <c r="J485" s="24"/>
      <c r="K485" s="24"/>
      <c r="L485" s="24"/>
      <c r="M485" s="24"/>
      <c r="N485" s="24"/>
      <c r="O485" s="24"/>
      <c r="P485" s="24"/>
      <c r="Q485" s="24"/>
      <c r="R485" s="24"/>
      <c r="S485" s="24"/>
      <c r="T485" s="24"/>
      <c r="U485" s="24"/>
      <c r="V485" s="24"/>
      <c r="W485" s="24"/>
      <c r="X485" s="24"/>
      <c r="Y485" s="24"/>
      <c r="Z485" s="24"/>
    </row>
    <row r="486" spans="1:26" ht="14">
      <c r="A486" s="3"/>
      <c r="B486" s="3"/>
      <c r="C486" s="3"/>
      <c r="D486" s="3"/>
      <c r="E486" s="3"/>
      <c r="F486" s="3"/>
      <c r="G486" s="3"/>
      <c r="H486" s="24"/>
      <c r="I486" s="24"/>
      <c r="J486" s="24"/>
      <c r="K486" s="24"/>
      <c r="L486" s="24"/>
      <c r="M486" s="24"/>
      <c r="N486" s="24"/>
      <c r="O486" s="24"/>
      <c r="P486" s="24"/>
      <c r="Q486" s="24"/>
      <c r="R486" s="24"/>
      <c r="S486" s="24"/>
      <c r="T486" s="24"/>
      <c r="U486" s="24"/>
      <c r="V486" s="24"/>
      <c r="W486" s="24"/>
      <c r="X486" s="24"/>
      <c r="Y486" s="24"/>
      <c r="Z486" s="24"/>
    </row>
    <row r="487" spans="1:26" ht="14">
      <c r="A487" s="3"/>
      <c r="B487" s="3"/>
      <c r="C487" s="3"/>
      <c r="D487" s="3"/>
      <c r="E487" s="3"/>
      <c r="F487" s="3"/>
      <c r="G487" s="3"/>
      <c r="H487" s="24"/>
      <c r="I487" s="24"/>
      <c r="J487" s="24"/>
      <c r="K487" s="24"/>
      <c r="L487" s="24"/>
      <c r="M487" s="24"/>
      <c r="N487" s="24"/>
      <c r="O487" s="24"/>
      <c r="P487" s="24"/>
      <c r="Q487" s="24"/>
      <c r="R487" s="24"/>
      <c r="S487" s="24"/>
      <c r="T487" s="24"/>
      <c r="U487" s="24"/>
      <c r="V487" s="24"/>
      <c r="W487" s="24"/>
      <c r="X487" s="24"/>
      <c r="Y487" s="24"/>
      <c r="Z487" s="24"/>
    </row>
    <row r="488" spans="1:26" ht="14">
      <c r="A488" s="3"/>
      <c r="B488" s="3"/>
      <c r="C488" s="3"/>
      <c r="D488" s="3"/>
      <c r="E488" s="3"/>
      <c r="F488" s="3"/>
      <c r="G488" s="3"/>
      <c r="H488" s="24"/>
      <c r="I488" s="24"/>
      <c r="J488" s="24"/>
      <c r="K488" s="24"/>
      <c r="L488" s="24"/>
      <c r="M488" s="24"/>
      <c r="N488" s="24"/>
      <c r="O488" s="24"/>
      <c r="P488" s="24"/>
      <c r="Q488" s="24"/>
      <c r="R488" s="24"/>
      <c r="S488" s="24"/>
      <c r="T488" s="24"/>
      <c r="U488" s="24"/>
      <c r="V488" s="24"/>
      <c r="W488" s="24"/>
      <c r="X488" s="24"/>
      <c r="Y488" s="24"/>
      <c r="Z488" s="24"/>
    </row>
    <row r="489" spans="1:26" ht="14">
      <c r="A489" s="3"/>
      <c r="B489" s="3"/>
      <c r="C489" s="3"/>
      <c r="D489" s="3"/>
      <c r="E489" s="3"/>
      <c r="F489" s="3"/>
      <c r="G489" s="3"/>
      <c r="H489" s="24"/>
      <c r="I489" s="24"/>
      <c r="J489" s="24"/>
      <c r="K489" s="24"/>
      <c r="L489" s="24"/>
      <c r="M489" s="24"/>
      <c r="N489" s="24"/>
      <c r="O489" s="24"/>
      <c r="P489" s="24"/>
      <c r="Q489" s="24"/>
      <c r="R489" s="24"/>
      <c r="S489" s="24"/>
      <c r="T489" s="24"/>
      <c r="U489" s="24"/>
      <c r="V489" s="24"/>
      <c r="W489" s="24"/>
      <c r="X489" s="24"/>
      <c r="Y489" s="24"/>
      <c r="Z489" s="24"/>
    </row>
    <row r="490" spans="1:26" ht="14">
      <c r="A490" s="3"/>
      <c r="B490" s="3"/>
      <c r="C490" s="3"/>
      <c r="D490" s="3"/>
      <c r="E490" s="3"/>
      <c r="F490" s="3"/>
      <c r="G490" s="3"/>
      <c r="H490" s="24"/>
      <c r="I490" s="24"/>
      <c r="J490" s="24"/>
      <c r="K490" s="24"/>
      <c r="L490" s="24"/>
      <c r="M490" s="24"/>
      <c r="N490" s="24"/>
      <c r="O490" s="24"/>
      <c r="P490" s="24"/>
      <c r="Q490" s="24"/>
      <c r="R490" s="24"/>
      <c r="S490" s="24"/>
      <c r="T490" s="24"/>
      <c r="U490" s="24"/>
      <c r="V490" s="24"/>
      <c r="W490" s="24"/>
      <c r="X490" s="24"/>
      <c r="Y490" s="24"/>
      <c r="Z490" s="24"/>
    </row>
    <row r="491" spans="1:26" ht="14">
      <c r="A491" s="3"/>
      <c r="B491" s="3"/>
      <c r="C491" s="3"/>
      <c r="D491" s="3"/>
      <c r="E491" s="3"/>
      <c r="F491" s="3"/>
      <c r="G491" s="3"/>
      <c r="H491" s="24"/>
      <c r="I491" s="24"/>
      <c r="J491" s="24"/>
      <c r="K491" s="24"/>
      <c r="L491" s="24"/>
      <c r="M491" s="24"/>
      <c r="N491" s="24"/>
      <c r="O491" s="24"/>
      <c r="P491" s="24"/>
      <c r="Q491" s="24"/>
      <c r="R491" s="24"/>
      <c r="S491" s="24"/>
      <c r="T491" s="24"/>
      <c r="U491" s="24"/>
      <c r="V491" s="24"/>
      <c r="W491" s="24"/>
      <c r="X491" s="24"/>
      <c r="Y491" s="24"/>
      <c r="Z491" s="24"/>
    </row>
    <row r="492" spans="1:26" ht="14">
      <c r="A492" s="3"/>
      <c r="B492" s="3"/>
      <c r="C492" s="3"/>
      <c r="D492" s="3"/>
      <c r="E492" s="3"/>
      <c r="F492" s="3"/>
      <c r="G492" s="3"/>
      <c r="H492" s="24"/>
      <c r="I492" s="24"/>
      <c r="J492" s="24"/>
      <c r="K492" s="24"/>
      <c r="L492" s="24"/>
      <c r="M492" s="24"/>
      <c r="N492" s="24"/>
      <c r="O492" s="24"/>
      <c r="P492" s="24"/>
      <c r="Q492" s="24"/>
      <c r="R492" s="24"/>
      <c r="S492" s="24"/>
      <c r="T492" s="24"/>
      <c r="U492" s="24"/>
      <c r="V492" s="24"/>
      <c r="W492" s="24"/>
      <c r="X492" s="24"/>
      <c r="Y492" s="24"/>
      <c r="Z492" s="24"/>
    </row>
    <row r="493" spans="1:26" ht="14">
      <c r="A493" s="3"/>
      <c r="B493" s="3"/>
      <c r="C493" s="3"/>
      <c r="D493" s="3"/>
      <c r="E493" s="3"/>
      <c r="F493" s="3"/>
      <c r="G493" s="3"/>
      <c r="H493" s="24"/>
      <c r="I493" s="24"/>
      <c r="J493" s="24"/>
      <c r="K493" s="24"/>
      <c r="L493" s="24"/>
      <c r="M493" s="24"/>
      <c r="N493" s="24"/>
      <c r="O493" s="24"/>
      <c r="P493" s="24"/>
      <c r="Q493" s="24"/>
      <c r="R493" s="24"/>
      <c r="S493" s="24"/>
      <c r="T493" s="24"/>
      <c r="U493" s="24"/>
      <c r="V493" s="24"/>
      <c r="W493" s="24"/>
      <c r="X493" s="24"/>
      <c r="Y493" s="24"/>
      <c r="Z493" s="24"/>
    </row>
    <row r="494" spans="1:26" ht="14">
      <c r="A494" s="3"/>
      <c r="B494" s="3"/>
      <c r="C494" s="3"/>
      <c r="D494" s="3"/>
      <c r="E494" s="3"/>
      <c r="F494" s="3"/>
      <c r="G494" s="3"/>
      <c r="H494" s="24"/>
      <c r="I494" s="24"/>
      <c r="J494" s="24"/>
      <c r="K494" s="24"/>
      <c r="L494" s="24"/>
      <c r="M494" s="24"/>
      <c r="N494" s="24"/>
      <c r="O494" s="24"/>
      <c r="P494" s="24"/>
      <c r="Q494" s="24"/>
      <c r="R494" s="24"/>
      <c r="S494" s="24"/>
      <c r="T494" s="24"/>
      <c r="U494" s="24"/>
      <c r="V494" s="24"/>
      <c r="W494" s="24"/>
      <c r="X494" s="24"/>
      <c r="Y494" s="24"/>
      <c r="Z494" s="24"/>
    </row>
    <row r="495" spans="1:26" ht="14">
      <c r="A495" s="3"/>
      <c r="B495" s="3"/>
      <c r="C495" s="3"/>
      <c r="D495" s="3"/>
      <c r="E495" s="3"/>
      <c r="F495" s="3"/>
      <c r="G495" s="3"/>
      <c r="H495" s="24"/>
      <c r="I495" s="24"/>
      <c r="J495" s="24"/>
      <c r="K495" s="24"/>
      <c r="L495" s="24"/>
      <c r="M495" s="24"/>
      <c r="N495" s="24"/>
      <c r="O495" s="24"/>
      <c r="P495" s="24"/>
      <c r="Q495" s="24"/>
      <c r="R495" s="24"/>
      <c r="S495" s="24"/>
      <c r="T495" s="24"/>
      <c r="U495" s="24"/>
      <c r="V495" s="24"/>
      <c r="W495" s="24"/>
      <c r="X495" s="24"/>
      <c r="Y495" s="24"/>
      <c r="Z495" s="24"/>
    </row>
    <row r="496" spans="1:26" ht="14">
      <c r="A496" s="3"/>
      <c r="B496" s="3"/>
      <c r="C496" s="3"/>
      <c r="D496" s="3"/>
      <c r="E496" s="3"/>
      <c r="F496" s="3"/>
      <c r="G496" s="3"/>
      <c r="H496" s="24"/>
      <c r="I496" s="24"/>
      <c r="J496" s="24"/>
      <c r="K496" s="24"/>
      <c r="L496" s="24"/>
      <c r="M496" s="24"/>
      <c r="N496" s="24"/>
      <c r="O496" s="24"/>
      <c r="P496" s="24"/>
      <c r="Q496" s="24"/>
      <c r="R496" s="24"/>
      <c r="S496" s="24"/>
      <c r="T496" s="24"/>
      <c r="U496" s="24"/>
      <c r="V496" s="24"/>
      <c r="W496" s="24"/>
      <c r="X496" s="24"/>
      <c r="Y496" s="24"/>
      <c r="Z496" s="24"/>
    </row>
    <row r="497" spans="1:26" ht="14">
      <c r="A497" s="3"/>
      <c r="B497" s="3"/>
      <c r="C497" s="3"/>
      <c r="D497" s="3"/>
      <c r="E497" s="3"/>
      <c r="F497" s="3"/>
      <c r="G497" s="3"/>
      <c r="H497" s="24"/>
      <c r="I497" s="24"/>
      <c r="J497" s="24"/>
      <c r="K497" s="24"/>
      <c r="L497" s="24"/>
      <c r="M497" s="24"/>
      <c r="N497" s="24"/>
      <c r="O497" s="24"/>
      <c r="P497" s="24"/>
      <c r="Q497" s="24"/>
      <c r="R497" s="24"/>
      <c r="S497" s="24"/>
      <c r="T497" s="24"/>
      <c r="U497" s="24"/>
      <c r="V497" s="24"/>
      <c r="W497" s="24"/>
      <c r="X497" s="24"/>
      <c r="Y497" s="24"/>
      <c r="Z497" s="24"/>
    </row>
    <row r="498" spans="1:26" ht="14">
      <c r="A498" s="3"/>
      <c r="B498" s="3"/>
      <c r="C498" s="3"/>
      <c r="D498" s="3"/>
      <c r="E498" s="3"/>
      <c r="F498" s="3"/>
      <c r="G498" s="3"/>
      <c r="H498" s="24"/>
      <c r="I498" s="24"/>
      <c r="J498" s="24"/>
      <c r="K498" s="24"/>
      <c r="L498" s="24"/>
      <c r="M498" s="24"/>
      <c r="N498" s="24"/>
      <c r="O498" s="24"/>
      <c r="P498" s="24"/>
      <c r="Q498" s="24"/>
      <c r="R498" s="24"/>
      <c r="S498" s="24"/>
      <c r="T498" s="24"/>
      <c r="U498" s="24"/>
      <c r="V498" s="24"/>
      <c r="W498" s="24"/>
      <c r="X498" s="24"/>
      <c r="Y498" s="24"/>
      <c r="Z498" s="24"/>
    </row>
    <row r="499" spans="1:26" ht="14">
      <c r="A499" s="3"/>
      <c r="B499" s="3"/>
      <c r="C499" s="3"/>
      <c r="D499" s="3"/>
      <c r="E499" s="3"/>
      <c r="F499" s="3"/>
      <c r="G499" s="3"/>
      <c r="H499" s="24"/>
      <c r="I499" s="24"/>
      <c r="J499" s="24"/>
      <c r="K499" s="24"/>
      <c r="L499" s="24"/>
      <c r="M499" s="24"/>
      <c r="N499" s="24"/>
      <c r="O499" s="24"/>
      <c r="P499" s="24"/>
      <c r="Q499" s="24"/>
      <c r="R499" s="24"/>
      <c r="S499" s="24"/>
      <c r="T499" s="24"/>
      <c r="U499" s="24"/>
      <c r="V499" s="24"/>
      <c r="W499" s="24"/>
      <c r="X499" s="24"/>
      <c r="Y499" s="24"/>
      <c r="Z499" s="24"/>
    </row>
    <row r="500" spans="1:26" ht="14">
      <c r="A500" s="3"/>
      <c r="B500" s="3"/>
      <c r="C500" s="3"/>
      <c r="D500" s="3"/>
      <c r="E500" s="3"/>
      <c r="F500" s="3"/>
      <c r="G500" s="3"/>
      <c r="H500" s="24"/>
      <c r="I500" s="24"/>
      <c r="J500" s="24"/>
      <c r="K500" s="24"/>
      <c r="L500" s="24"/>
      <c r="M500" s="24"/>
      <c r="N500" s="24"/>
      <c r="O500" s="24"/>
      <c r="P500" s="24"/>
      <c r="Q500" s="24"/>
      <c r="R500" s="24"/>
      <c r="S500" s="24"/>
      <c r="T500" s="24"/>
      <c r="U500" s="24"/>
      <c r="V500" s="24"/>
      <c r="W500" s="24"/>
      <c r="X500" s="24"/>
      <c r="Y500" s="24"/>
      <c r="Z500" s="24"/>
    </row>
    <row r="501" spans="1:26" ht="14">
      <c r="A501" s="3"/>
      <c r="B501" s="3"/>
      <c r="C501" s="3"/>
      <c r="D501" s="3"/>
      <c r="E501" s="3"/>
      <c r="F501" s="3"/>
      <c r="G501" s="3"/>
      <c r="H501" s="24"/>
      <c r="I501" s="24"/>
      <c r="J501" s="24"/>
      <c r="K501" s="24"/>
      <c r="L501" s="24"/>
      <c r="M501" s="24"/>
      <c r="N501" s="24"/>
      <c r="O501" s="24"/>
      <c r="P501" s="24"/>
      <c r="Q501" s="24"/>
      <c r="R501" s="24"/>
      <c r="S501" s="24"/>
      <c r="T501" s="24"/>
      <c r="U501" s="24"/>
      <c r="V501" s="24"/>
      <c r="W501" s="24"/>
      <c r="X501" s="24"/>
      <c r="Y501" s="24"/>
      <c r="Z501" s="24"/>
    </row>
    <row r="502" spans="1:26" ht="14">
      <c r="A502" s="3"/>
      <c r="B502" s="3"/>
      <c r="C502" s="3"/>
      <c r="D502" s="3"/>
      <c r="E502" s="3"/>
      <c r="F502" s="3"/>
      <c r="G502" s="3"/>
      <c r="H502" s="24"/>
      <c r="I502" s="24"/>
      <c r="J502" s="24"/>
      <c r="K502" s="24"/>
      <c r="L502" s="24"/>
      <c r="M502" s="24"/>
      <c r="N502" s="24"/>
      <c r="O502" s="24"/>
      <c r="P502" s="24"/>
      <c r="Q502" s="24"/>
      <c r="R502" s="24"/>
      <c r="S502" s="24"/>
      <c r="T502" s="24"/>
      <c r="U502" s="24"/>
      <c r="V502" s="24"/>
      <c r="W502" s="24"/>
      <c r="X502" s="24"/>
      <c r="Y502" s="24"/>
      <c r="Z502" s="24"/>
    </row>
    <row r="503" spans="1:26" ht="14">
      <c r="A503" s="3"/>
      <c r="B503" s="3"/>
      <c r="C503" s="3"/>
      <c r="D503" s="3"/>
      <c r="E503" s="3"/>
      <c r="F503" s="3"/>
      <c r="G503" s="3"/>
      <c r="H503" s="24"/>
      <c r="I503" s="24"/>
      <c r="J503" s="24"/>
      <c r="K503" s="24"/>
      <c r="L503" s="24"/>
      <c r="M503" s="24"/>
      <c r="N503" s="24"/>
      <c r="O503" s="24"/>
      <c r="P503" s="24"/>
      <c r="Q503" s="24"/>
      <c r="R503" s="24"/>
      <c r="S503" s="24"/>
      <c r="T503" s="24"/>
      <c r="U503" s="24"/>
      <c r="V503" s="24"/>
      <c r="W503" s="24"/>
      <c r="X503" s="24"/>
      <c r="Y503" s="24"/>
      <c r="Z503" s="24"/>
    </row>
    <row r="504" spans="1:26" ht="14">
      <c r="A504" s="3"/>
      <c r="B504" s="3"/>
      <c r="C504" s="3"/>
      <c r="D504" s="3"/>
      <c r="E504" s="3"/>
      <c r="F504" s="3"/>
      <c r="G504" s="3"/>
      <c r="H504" s="24"/>
      <c r="I504" s="24"/>
      <c r="J504" s="24"/>
      <c r="K504" s="24"/>
      <c r="L504" s="24"/>
      <c r="M504" s="24"/>
      <c r="N504" s="24"/>
      <c r="O504" s="24"/>
      <c r="P504" s="24"/>
      <c r="Q504" s="24"/>
      <c r="R504" s="24"/>
      <c r="S504" s="24"/>
      <c r="T504" s="24"/>
      <c r="U504" s="24"/>
      <c r="V504" s="24"/>
      <c r="W504" s="24"/>
      <c r="X504" s="24"/>
      <c r="Y504" s="24"/>
      <c r="Z504" s="24"/>
    </row>
    <row r="505" spans="1:26" ht="14">
      <c r="A505" s="3"/>
      <c r="B505" s="3"/>
      <c r="C505" s="3"/>
      <c r="D505" s="3"/>
      <c r="E505" s="3"/>
      <c r="F505" s="3"/>
      <c r="G505" s="3"/>
      <c r="H505" s="24"/>
      <c r="I505" s="24"/>
      <c r="J505" s="24"/>
      <c r="K505" s="24"/>
      <c r="L505" s="24"/>
      <c r="M505" s="24"/>
      <c r="N505" s="24"/>
      <c r="O505" s="24"/>
      <c r="P505" s="24"/>
      <c r="Q505" s="24"/>
      <c r="R505" s="24"/>
      <c r="S505" s="24"/>
      <c r="T505" s="24"/>
      <c r="U505" s="24"/>
      <c r="V505" s="24"/>
      <c r="W505" s="24"/>
      <c r="X505" s="24"/>
      <c r="Y505" s="24"/>
      <c r="Z505" s="24"/>
    </row>
    <row r="506" spans="1:26" ht="14">
      <c r="A506" s="3"/>
      <c r="B506" s="3"/>
      <c r="C506" s="3"/>
      <c r="D506" s="3"/>
      <c r="E506" s="3"/>
      <c r="F506" s="3"/>
      <c r="G506" s="3"/>
      <c r="H506" s="24"/>
      <c r="I506" s="24"/>
      <c r="J506" s="24"/>
      <c r="K506" s="24"/>
      <c r="L506" s="24"/>
      <c r="M506" s="24"/>
      <c r="N506" s="24"/>
      <c r="O506" s="24"/>
      <c r="P506" s="24"/>
      <c r="Q506" s="24"/>
      <c r="R506" s="24"/>
      <c r="S506" s="24"/>
      <c r="T506" s="24"/>
      <c r="U506" s="24"/>
      <c r="V506" s="24"/>
      <c r="W506" s="24"/>
      <c r="X506" s="24"/>
      <c r="Y506" s="24"/>
      <c r="Z506" s="24"/>
    </row>
    <row r="507" spans="1:26" ht="14">
      <c r="A507" s="3"/>
      <c r="B507" s="3"/>
      <c r="C507" s="3"/>
      <c r="D507" s="3"/>
      <c r="E507" s="3"/>
      <c r="F507" s="3"/>
      <c r="G507" s="3"/>
      <c r="H507" s="24"/>
      <c r="I507" s="24"/>
      <c r="J507" s="24"/>
      <c r="K507" s="24"/>
      <c r="L507" s="24"/>
      <c r="M507" s="24"/>
      <c r="N507" s="24"/>
      <c r="O507" s="24"/>
      <c r="P507" s="24"/>
      <c r="Q507" s="24"/>
      <c r="R507" s="24"/>
      <c r="S507" s="24"/>
      <c r="T507" s="24"/>
      <c r="U507" s="24"/>
      <c r="V507" s="24"/>
      <c r="W507" s="24"/>
      <c r="X507" s="24"/>
      <c r="Y507" s="24"/>
      <c r="Z507" s="24"/>
    </row>
    <row r="508" spans="1:26" ht="14">
      <c r="A508" s="3"/>
      <c r="B508" s="3"/>
      <c r="C508" s="3"/>
      <c r="D508" s="3"/>
      <c r="E508" s="3"/>
      <c r="F508" s="3"/>
      <c r="G508" s="3"/>
      <c r="H508" s="24"/>
      <c r="I508" s="24"/>
      <c r="J508" s="24"/>
      <c r="K508" s="24"/>
      <c r="L508" s="24"/>
      <c r="M508" s="24"/>
      <c r="N508" s="24"/>
      <c r="O508" s="24"/>
      <c r="P508" s="24"/>
      <c r="Q508" s="24"/>
      <c r="R508" s="24"/>
      <c r="S508" s="24"/>
      <c r="T508" s="24"/>
      <c r="U508" s="24"/>
      <c r="V508" s="24"/>
      <c r="W508" s="24"/>
      <c r="X508" s="24"/>
      <c r="Y508" s="24"/>
      <c r="Z508" s="24"/>
    </row>
    <row r="509" spans="1:26" ht="14">
      <c r="A509" s="3"/>
      <c r="B509" s="3"/>
      <c r="C509" s="3"/>
      <c r="D509" s="3"/>
      <c r="E509" s="3"/>
      <c r="F509" s="3"/>
      <c r="G509" s="3"/>
      <c r="H509" s="24"/>
      <c r="I509" s="24"/>
      <c r="J509" s="24"/>
      <c r="K509" s="24"/>
      <c r="L509" s="24"/>
      <c r="M509" s="24"/>
      <c r="N509" s="24"/>
      <c r="O509" s="24"/>
      <c r="P509" s="24"/>
      <c r="Q509" s="24"/>
      <c r="R509" s="24"/>
      <c r="S509" s="24"/>
      <c r="T509" s="24"/>
      <c r="U509" s="24"/>
      <c r="V509" s="24"/>
      <c r="W509" s="24"/>
      <c r="X509" s="24"/>
      <c r="Y509" s="24"/>
      <c r="Z509" s="24"/>
    </row>
    <row r="510" spans="1:26" ht="14">
      <c r="A510" s="3"/>
      <c r="B510" s="3"/>
      <c r="C510" s="3"/>
      <c r="D510" s="3"/>
      <c r="E510" s="3"/>
      <c r="F510" s="3"/>
      <c r="G510" s="3"/>
      <c r="H510" s="24"/>
      <c r="I510" s="24"/>
      <c r="J510" s="24"/>
      <c r="K510" s="24"/>
      <c r="L510" s="24"/>
      <c r="M510" s="24"/>
      <c r="N510" s="24"/>
      <c r="O510" s="24"/>
      <c r="P510" s="24"/>
      <c r="Q510" s="24"/>
      <c r="R510" s="24"/>
      <c r="S510" s="24"/>
      <c r="T510" s="24"/>
      <c r="U510" s="24"/>
      <c r="V510" s="24"/>
      <c r="W510" s="24"/>
      <c r="X510" s="24"/>
      <c r="Y510" s="24"/>
      <c r="Z510" s="24"/>
    </row>
    <row r="511" spans="1:26" ht="14">
      <c r="A511" s="3"/>
      <c r="B511" s="3"/>
      <c r="C511" s="3"/>
      <c r="D511" s="3"/>
      <c r="E511" s="3"/>
      <c r="F511" s="3"/>
      <c r="G511" s="3"/>
      <c r="H511" s="24"/>
      <c r="I511" s="24"/>
      <c r="J511" s="24"/>
      <c r="K511" s="24"/>
      <c r="L511" s="24"/>
      <c r="M511" s="24"/>
      <c r="N511" s="24"/>
      <c r="O511" s="24"/>
      <c r="P511" s="24"/>
      <c r="Q511" s="24"/>
      <c r="R511" s="24"/>
      <c r="S511" s="24"/>
      <c r="T511" s="24"/>
      <c r="U511" s="24"/>
      <c r="V511" s="24"/>
      <c r="W511" s="24"/>
      <c r="X511" s="24"/>
      <c r="Y511" s="24"/>
      <c r="Z511" s="24"/>
    </row>
    <row r="512" spans="1:26" ht="14">
      <c r="A512" s="3"/>
      <c r="B512" s="3"/>
      <c r="C512" s="3"/>
      <c r="D512" s="3"/>
      <c r="E512" s="3"/>
      <c r="F512" s="3"/>
      <c r="G512" s="3"/>
      <c r="H512" s="24"/>
      <c r="I512" s="24"/>
      <c r="J512" s="24"/>
      <c r="K512" s="24"/>
      <c r="L512" s="24"/>
      <c r="M512" s="24"/>
      <c r="N512" s="24"/>
      <c r="O512" s="24"/>
      <c r="P512" s="24"/>
      <c r="Q512" s="24"/>
      <c r="R512" s="24"/>
      <c r="S512" s="24"/>
      <c r="T512" s="24"/>
      <c r="U512" s="24"/>
      <c r="V512" s="24"/>
      <c r="W512" s="24"/>
      <c r="X512" s="24"/>
      <c r="Y512" s="24"/>
      <c r="Z512" s="24"/>
    </row>
    <row r="513" spans="1:26" ht="14">
      <c r="A513" s="3"/>
      <c r="B513" s="3"/>
      <c r="C513" s="3"/>
      <c r="D513" s="3"/>
      <c r="E513" s="3"/>
      <c r="F513" s="3"/>
      <c r="G513" s="3"/>
      <c r="H513" s="24"/>
      <c r="I513" s="24"/>
      <c r="J513" s="24"/>
      <c r="K513" s="24"/>
      <c r="L513" s="24"/>
      <c r="M513" s="24"/>
      <c r="N513" s="24"/>
      <c r="O513" s="24"/>
      <c r="P513" s="24"/>
      <c r="Q513" s="24"/>
      <c r="R513" s="24"/>
      <c r="S513" s="24"/>
      <c r="T513" s="24"/>
      <c r="U513" s="24"/>
      <c r="V513" s="24"/>
      <c r="W513" s="24"/>
      <c r="X513" s="24"/>
      <c r="Y513" s="24"/>
      <c r="Z513" s="24"/>
    </row>
    <row r="514" spans="1:26" ht="14">
      <c r="A514" s="3"/>
      <c r="B514" s="3"/>
      <c r="C514" s="3"/>
      <c r="D514" s="3"/>
      <c r="E514" s="3"/>
      <c r="F514" s="3"/>
      <c r="G514" s="3"/>
      <c r="H514" s="24"/>
      <c r="I514" s="24"/>
      <c r="J514" s="24"/>
      <c r="K514" s="24"/>
      <c r="L514" s="24"/>
      <c r="M514" s="24"/>
      <c r="N514" s="24"/>
      <c r="O514" s="24"/>
      <c r="P514" s="24"/>
      <c r="Q514" s="24"/>
      <c r="R514" s="24"/>
      <c r="S514" s="24"/>
      <c r="T514" s="24"/>
      <c r="U514" s="24"/>
      <c r="V514" s="24"/>
      <c r="W514" s="24"/>
      <c r="X514" s="24"/>
      <c r="Y514" s="24"/>
      <c r="Z514" s="24"/>
    </row>
    <row r="515" spans="1:26" ht="14">
      <c r="A515" s="3"/>
      <c r="B515" s="3"/>
      <c r="C515" s="3"/>
      <c r="D515" s="3"/>
      <c r="E515" s="3"/>
      <c r="F515" s="3"/>
      <c r="G515" s="3"/>
      <c r="H515" s="24"/>
      <c r="I515" s="24"/>
      <c r="J515" s="24"/>
      <c r="K515" s="24"/>
      <c r="L515" s="24"/>
      <c r="M515" s="24"/>
      <c r="N515" s="24"/>
      <c r="O515" s="24"/>
      <c r="P515" s="24"/>
      <c r="Q515" s="24"/>
      <c r="R515" s="24"/>
      <c r="S515" s="24"/>
      <c r="T515" s="24"/>
      <c r="U515" s="24"/>
      <c r="V515" s="24"/>
      <c r="W515" s="24"/>
      <c r="X515" s="24"/>
      <c r="Y515" s="24"/>
      <c r="Z515" s="24"/>
    </row>
    <row r="516" spans="1:26" ht="14">
      <c r="A516" s="3"/>
      <c r="B516" s="3"/>
      <c r="C516" s="3"/>
      <c r="D516" s="3"/>
      <c r="E516" s="3"/>
      <c r="F516" s="3"/>
      <c r="G516" s="3"/>
      <c r="H516" s="24"/>
      <c r="I516" s="24"/>
      <c r="J516" s="24"/>
      <c r="K516" s="24"/>
      <c r="L516" s="24"/>
      <c r="M516" s="24"/>
      <c r="N516" s="24"/>
      <c r="O516" s="24"/>
      <c r="P516" s="24"/>
      <c r="Q516" s="24"/>
      <c r="R516" s="24"/>
      <c r="S516" s="24"/>
      <c r="T516" s="24"/>
      <c r="U516" s="24"/>
      <c r="V516" s="24"/>
      <c r="W516" s="24"/>
      <c r="X516" s="24"/>
      <c r="Y516" s="24"/>
      <c r="Z516" s="24"/>
    </row>
    <row r="517" spans="1:26" ht="14">
      <c r="A517" s="3"/>
      <c r="B517" s="3"/>
      <c r="C517" s="3"/>
      <c r="D517" s="3"/>
      <c r="E517" s="3"/>
      <c r="F517" s="3"/>
      <c r="G517" s="3"/>
      <c r="H517" s="24"/>
      <c r="I517" s="24"/>
      <c r="J517" s="24"/>
      <c r="K517" s="24"/>
      <c r="L517" s="24"/>
      <c r="M517" s="24"/>
      <c r="N517" s="24"/>
      <c r="O517" s="24"/>
      <c r="P517" s="24"/>
      <c r="Q517" s="24"/>
      <c r="R517" s="24"/>
      <c r="S517" s="24"/>
      <c r="T517" s="24"/>
      <c r="U517" s="24"/>
      <c r="V517" s="24"/>
      <c r="W517" s="24"/>
      <c r="X517" s="24"/>
      <c r="Y517" s="24"/>
      <c r="Z517" s="24"/>
    </row>
    <row r="518" spans="1:26" ht="14">
      <c r="A518" s="3"/>
      <c r="B518" s="3"/>
      <c r="C518" s="3"/>
      <c r="D518" s="3"/>
      <c r="E518" s="3"/>
      <c r="F518" s="3"/>
      <c r="G518" s="3"/>
      <c r="H518" s="24"/>
      <c r="I518" s="24"/>
      <c r="J518" s="24"/>
      <c r="K518" s="24"/>
      <c r="L518" s="24"/>
      <c r="M518" s="24"/>
      <c r="N518" s="24"/>
      <c r="O518" s="24"/>
      <c r="P518" s="24"/>
      <c r="Q518" s="24"/>
      <c r="R518" s="24"/>
      <c r="S518" s="24"/>
      <c r="T518" s="24"/>
      <c r="U518" s="24"/>
      <c r="V518" s="24"/>
      <c r="W518" s="24"/>
      <c r="X518" s="24"/>
      <c r="Y518" s="24"/>
      <c r="Z518" s="24"/>
    </row>
    <row r="519" spans="1:26" ht="14">
      <c r="A519" s="3"/>
      <c r="B519" s="3"/>
      <c r="C519" s="3"/>
      <c r="D519" s="3"/>
      <c r="E519" s="3"/>
      <c r="F519" s="3"/>
      <c r="G519" s="3"/>
      <c r="H519" s="24"/>
      <c r="I519" s="24"/>
      <c r="J519" s="24"/>
      <c r="K519" s="24"/>
      <c r="L519" s="24"/>
      <c r="M519" s="24"/>
      <c r="N519" s="24"/>
      <c r="O519" s="24"/>
      <c r="P519" s="24"/>
      <c r="Q519" s="24"/>
      <c r="R519" s="24"/>
      <c r="S519" s="24"/>
      <c r="T519" s="24"/>
      <c r="U519" s="24"/>
      <c r="V519" s="24"/>
      <c r="W519" s="24"/>
      <c r="X519" s="24"/>
      <c r="Y519" s="24"/>
      <c r="Z519" s="24"/>
    </row>
    <row r="520" spans="1:26" ht="14">
      <c r="A520" s="3"/>
      <c r="B520" s="3"/>
      <c r="C520" s="3"/>
      <c r="D520" s="3"/>
      <c r="E520" s="3"/>
      <c r="F520" s="3"/>
      <c r="G520" s="3"/>
      <c r="H520" s="24"/>
      <c r="I520" s="24"/>
      <c r="J520" s="24"/>
      <c r="K520" s="24"/>
      <c r="L520" s="24"/>
      <c r="M520" s="24"/>
      <c r="N520" s="24"/>
      <c r="O520" s="24"/>
      <c r="P520" s="24"/>
      <c r="Q520" s="24"/>
      <c r="R520" s="24"/>
      <c r="S520" s="24"/>
      <c r="T520" s="24"/>
      <c r="U520" s="24"/>
      <c r="V520" s="24"/>
      <c r="W520" s="24"/>
      <c r="X520" s="24"/>
      <c r="Y520" s="24"/>
      <c r="Z520" s="24"/>
    </row>
    <row r="521" spans="1:26" ht="14">
      <c r="A521" s="3"/>
      <c r="B521" s="3"/>
      <c r="C521" s="3"/>
      <c r="D521" s="3"/>
      <c r="E521" s="3"/>
      <c r="F521" s="3"/>
      <c r="G521" s="3"/>
      <c r="H521" s="24"/>
      <c r="I521" s="24"/>
      <c r="J521" s="24"/>
      <c r="K521" s="24"/>
      <c r="L521" s="24"/>
      <c r="M521" s="24"/>
      <c r="N521" s="24"/>
      <c r="O521" s="24"/>
      <c r="P521" s="24"/>
      <c r="Q521" s="24"/>
      <c r="R521" s="24"/>
      <c r="S521" s="24"/>
      <c r="T521" s="24"/>
      <c r="U521" s="24"/>
      <c r="V521" s="24"/>
      <c r="W521" s="24"/>
      <c r="X521" s="24"/>
      <c r="Y521" s="24"/>
      <c r="Z521" s="24"/>
    </row>
    <row r="522" spans="1:26" ht="14">
      <c r="A522" s="3"/>
      <c r="B522" s="3"/>
      <c r="C522" s="3"/>
      <c r="D522" s="3"/>
      <c r="E522" s="3"/>
      <c r="F522" s="3"/>
      <c r="G522" s="3"/>
      <c r="H522" s="24"/>
      <c r="I522" s="24"/>
      <c r="J522" s="24"/>
      <c r="K522" s="24"/>
      <c r="L522" s="24"/>
      <c r="M522" s="24"/>
      <c r="N522" s="24"/>
      <c r="O522" s="24"/>
      <c r="P522" s="24"/>
      <c r="Q522" s="24"/>
      <c r="R522" s="24"/>
      <c r="S522" s="24"/>
      <c r="T522" s="24"/>
      <c r="U522" s="24"/>
      <c r="V522" s="24"/>
      <c r="W522" s="24"/>
      <c r="X522" s="24"/>
      <c r="Y522" s="24"/>
      <c r="Z522" s="24"/>
    </row>
    <row r="523" spans="1:26" ht="14">
      <c r="A523" s="3"/>
      <c r="B523" s="3"/>
      <c r="C523" s="3"/>
      <c r="D523" s="3"/>
      <c r="E523" s="3"/>
      <c r="F523" s="3"/>
      <c r="G523" s="3"/>
      <c r="H523" s="24"/>
      <c r="I523" s="24"/>
      <c r="J523" s="24"/>
      <c r="K523" s="24"/>
      <c r="L523" s="24"/>
      <c r="M523" s="24"/>
      <c r="N523" s="24"/>
      <c r="O523" s="24"/>
      <c r="P523" s="24"/>
      <c r="Q523" s="24"/>
      <c r="R523" s="24"/>
      <c r="S523" s="24"/>
      <c r="T523" s="24"/>
      <c r="U523" s="24"/>
      <c r="V523" s="24"/>
      <c r="W523" s="24"/>
      <c r="X523" s="24"/>
      <c r="Y523" s="24"/>
      <c r="Z523" s="24"/>
    </row>
    <row r="524" spans="1:26" ht="14">
      <c r="A524" s="3"/>
      <c r="B524" s="3"/>
      <c r="C524" s="3"/>
      <c r="D524" s="3"/>
      <c r="E524" s="3"/>
      <c r="F524" s="3"/>
      <c r="G524" s="3"/>
      <c r="H524" s="24"/>
      <c r="I524" s="24"/>
      <c r="J524" s="24"/>
      <c r="K524" s="24"/>
      <c r="L524" s="24"/>
      <c r="M524" s="24"/>
      <c r="N524" s="24"/>
      <c r="O524" s="24"/>
      <c r="P524" s="24"/>
      <c r="Q524" s="24"/>
      <c r="R524" s="24"/>
      <c r="S524" s="24"/>
      <c r="T524" s="24"/>
      <c r="U524" s="24"/>
      <c r="V524" s="24"/>
      <c r="W524" s="24"/>
      <c r="X524" s="24"/>
      <c r="Y524" s="24"/>
      <c r="Z524" s="24"/>
    </row>
    <row r="525" spans="1:26" ht="14">
      <c r="A525" s="3"/>
      <c r="B525" s="3"/>
      <c r="C525" s="3"/>
      <c r="D525" s="3"/>
      <c r="E525" s="3"/>
      <c r="F525" s="3"/>
      <c r="G525" s="3"/>
      <c r="H525" s="24"/>
      <c r="I525" s="24"/>
      <c r="J525" s="24"/>
      <c r="K525" s="24"/>
      <c r="L525" s="24"/>
      <c r="M525" s="24"/>
      <c r="N525" s="24"/>
      <c r="O525" s="24"/>
      <c r="P525" s="24"/>
      <c r="Q525" s="24"/>
      <c r="R525" s="24"/>
      <c r="S525" s="24"/>
      <c r="T525" s="24"/>
      <c r="U525" s="24"/>
      <c r="V525" s="24"/>
      <c r="W525" s="24"/>
      <c r="X525" s="24"/>
      <c r="Y525" s="24"/>
      <c r="Z525" s="24"/>
    </row>
    <row r="526" spans="1:26" ht="14">
      <c r="A526" s="3"/>
      <c r="B526" s="3"/>
      <c r="C526" s="3"/>
      <c r="D526" s="3"/>
      <c r="E526" s="3"/>
      <c r="F526" s="3"/>
      <c r="G526" s="3"/>
      <c r="H526" s="24"/>
      <c r="I526" s="24"/>
      <c r="J526" s="24"/>
      <c r="K526" s="24"/>
      <c r="L526" s="24"/>
      <c r="M526" s="24"/>
      <c r="N526" s="24"/>
      <c r="O526" s="24"/>
      <c r="P526" s="24"/>
      <c r="Q526" s="24"/>
      <c r="R526" s="24"/>
      <c r="S526" s="24"/>
      <c r="T526" s="24"/>
      <c r="U526" s="24"/>
      <c r="V526" s="24"/>
      <c r="W526" s="24"/>
      <c r="X526" s="24"/>
      <c r="Y526" s="24"/>
      <c r="Z526" s="24"/>
    </row>
    <row r="527" spans="1:26" ht="14">
      <c r="A527" s="3"/>
      <c r="B527" s="3"/>
      <c r="C527" s="3"/>
      <c r="D527" s="3"/>
      <c r="E527" s="3"/>
      <c r="F527" s="3"/>
      <c r="G527" s="3"/>
      <c r="H527" s="24"/>
      <c r="I527" s="24"/>
      <c r="J527" s="24"/>
      <c r="K527" s="24"/>
      <c r="L527" s="24"/>
      <c r="M527" s="24"/>
      <c r="N527" s="24"/>
      <c r="O527" s="24"/>
      <c r="P527" s="24"/>
      <c r="Q527" s="24"/>
      <c r="R527" s="24"/>
      <c r="S527" s="24"/>
      <c r="T527" s="24"/>
      <c r="U527" s="24"/>
      <c r="V527" s="24"/>
      <c r="W527" s="24"/>
      <c r="X527" s="24"/>
      <c r="Y527" s="24"/>
      <c r="Z527" s="24"/>
    </row>
    <row r="528" spans="1:26" ht="14">
      <c r="A528" s="3"/>
      <c r="B528" s="3"/>
      <c r="C528" s="3"/>
      <c r="D528" s="3"/>
      <c r="E528" s="3"/>
      <c r="F528" s="3"/>
      <c r="G528" s="3"/>
      <c r="H528" s="24"/>
      <c r="I528" s="24"/>
      <c r="J528" s="24"/>
      <c r="K528" s="24"/>
      <c r="L528" s="24"/>
      <c r="M528" s="24"/>
      <c r="N528" s="24"/>
      <c r="O528" s="24"/>
      <c r="P528" s="24"/>
      <c r="Q528" s="24"/>
      <c r="R528" s="24"/>
      <c r="S528" s="24"/>
      <c r="T528" s="24"/>
      <c r="U528" s="24"/>
      <c r="V528" s="24"/>
      <c r="W528" s="24"/>
      <c r="X528" s="24"/>
      <c r="Y528" s="24"/>
      <c r="Z528" s="24"/>
    </row>
    <row r="529" spans="1:26" ht="14">
      <c r="A529" s="3"/>
      <c r="B529" s="3"/>
      <c r="C529" s="3"/>
      <c r="D529" s="3"/>
      <c r="E529" s="3"/>
      <c r="F529" s="3"/>
      <c r="G529" s="3"/>
      <c r="H529" s="24"/>
      <c r="I529" s="24"/>
      <c r="J529" s="24"/>
      <c r="K529" s="24"/>
      <c r="L529" s="24"/>
      <c r="M529" s="24"/>
      <c r="N529" s="24"/>
      <c r="O529" s="24"/>
      <c r="P529" s="24"/>
      <c r="Q529" s="24"/>
      <c r="R529" s="24"/>
      <c r="S529" s="24"/>
      <c r="T529" s="24"/>
      <c r="U529" s="24"/>
      <c r="V529" s="24"/>
      <c r="W529" s="24"/>
      <c r="X529" s="24"/>
      <c r="Y529" s="24"/>
      <c r="Z529" s="24"/>
    </row>
    <row r="530" spans="1:26" ht="14">
      <c r="A530" s="3"/>
      <c r="B530" s="3"/>
      <c r="C530" s="3"/>
      <c r="D530" s="3"/>
      <c r="E530" s="3"/>
      <c r="F530" s="3"/>
      <c r="G530" s="3"/>
      <c r="H530" s="24"/>
      <c r="I530" s="24"/>
      <c r="J530" s="24"/>
      <c r="K530" s="24"/>
      <c r="L530" s="24"/>
      <c r="M530" s="24"/>
      <c r="N530" s="24"/>
      <c r="O530" s="24"/>
      <c r="P530" s="24"/>
      <c r="Q530" s="24"/>
      <c r="R530" s="24"/>
      <c r="S530" s="24"/>
      <c r="T530" s="24"/>
      <c r="U530" s="24"/>
      <c r="V530" s="24"/>
      <c r="W530" s="24"/>
      <c r="X530" s="24"/>
      <c r="Y530" s="24"/>
      <c r="Z530" s="24"/>
    </row>
    <row r="531" spans="1:26" ht="14">
      <c r="A531" s="3"/>
      <c r="B531" s="3"/>
      <c r="C531" s="3"/>
      <c r="D531" s="3"/>
      <c r="E531" s="3"/>
      <c r="F531" s="3"/>
      <c r="G531" s="3"/>
      <c r="H531" s="24"/>
      <c r="I531" s="24"/>
      <c r="J531" s="24"/>
      <c r="K531" s="24"/>
      <c r="L531" s="24"/>
      <c r="M531" s="24"/>
      <c r="N531" s="24"/>
      <c r="O531" s="24"/>
      <c r="P531" s="24"/>
      <c r="Q531" s="24"/>
      <c r="R531" s="24"/>
      <c r="S531" s="24"/>
      <c r="T531" s="24"/>
      <c r="U531" s="24"/>
      <c r="V531" s="24"/>
      <c r="W531" s="24"/>
      <c r="X531" s="24"/>
      <c r="Y531" s="24"/>
      <c r="Z531" s="24"/>
    </row>
    <row r="532" spans="1:26" ht="14">
      <c r="A532" s="3"/>
      <c r="B532" s="3"/>
      <c r="C532" s="3"/>
      <c r="D532" s="3"/>
      <c r="E532" s="3"/>
      <c r="F532" s="3"/>
      <c r="G532" s="3"/>
      <c r="H532" s="24"/>
      <c r="I532" s="24"/>
      <c r="J532" s="24"/>
      <c r="K532" s="24"/>
      <c r="L532" s="24"/>
      <c r="M532" s="24"/>
      <c r="N532" s="24"/>
      <c r="O532" s="24"/>
      <c r="P532" s="24"/>
      <c r="Q532" s="24"/>
      <c r="R532" s="24"/>
      <c r="S532" s="24"/>
      <c r="T532" s="24"/>
      <c r="U532" s="24"/>
      <c r="V532" s="24"/>
      <c r="W532" s="24"/>
      <c r="X532" s="24"/>
      <c r="Y532" s="24"/>
      <c r="Z532" s="24"/>
    </row>
    <row r="533" spans="1:26" ht="14">
      <c r="A533" s="3"/>
      <c r="B533" s="3"/>
      <c r="C533" s="3"/>
      <c r="D533" s="3"/>
      <c r="E533" s="3"/>
      <c r="F533" s="3"/>
      <c r="G533" s="3"/>
      <c r="H533" s="24"/>
      <c r="I533" s="24"/>
      <c r="J533" s="24"/>
      <c r="K533" s="24"/>
      <c r="L533" s="24"/>
      <c r="M533" s="24"/>
      <c r="N533" s="24"/>
      <c r="O533" s="24"/>
      <c r="P533" s="24"/>
      <c r="Q533" s="24"/>
      <c r="R533" s="24"/>
      <c r="S533" s="24"/>
      <c r="T533" s="24"/>
      <c r="U533" s="24"/>
      <c r="V533" s="24"/>
      <c r="W533" s="24"/>
      <c r="X533" s="24"/>
      <c r="Y533" s="24"/>
      <c r="Z533" s="24"/>
    </row>
    <row r="534" spans="1:26" ht="14">
      <c r="A534" s="3"/>
      <c r="B534" s="3"/>
      <c r="C534" s="3"/>
      <c r="D534" s="3"/>
      <c r="E534" s="3"/>
      <c r="F534" s="3"/>
      <c r="G534" s="3"/>
      <c r="H534" s="24"/>
      <c r="I534" s="24"/>
      <c r="J534" s="24"/>
      <c r="K534" s="24"/>
      <c r="L534" s="24"/>
      <c r="M534" s="24"/>
      <c r="N534" s="24"/>
      <c r="O534" s="24"/>
      <c r="P534" s="24"/>
      <c r="Q534" s="24"/>
      <c r="R534" s="24"/>
      <c r="S534" s="24"/>
      <c r="T534" s="24"/>
      <c r="U534" s="24"/>
      <c r="V534" s="24"/>
      <c r="W534" s="24"/>
      <c r="X534" s="24"/>
      <c r="Y534" s="24"/>
      <c r="Z534" s="24"/>
    </row>
    <row r="535" spans="1:26" ht="14">
      <c r="A535" s="3"/>
      <c r="B535" s="3"/>
      <c r="C535" s="3"/>
      <c r="D535" s="3"/>
      <c r="E535" s="3"/>
      <c r="F535" s="3"/>
      <c r="G535" s="3"/>
      <c r="H535" s="24"/>
      <c r="I535" s="24"/>
      <c r="J535" s="24"/>
      <c r="K535" s="24"/>
      <c r="L535" s="24"/>
      <c r="M535" s="24"/>
      <c r="N535" s="24"/>
      <c r="O535" s="24"/>
      <c r="P535" s="24"/>
      <c r="Q535" s="24"/>
      <c r="R535" s="24"/>
      <c r="S535" s="24"/>
      <c r="T535" s="24"/>
      <c r="U535" s="24"/>
      <c r="V535" s="24"/>
      <c r="W535" s="24"/>
      <c r="X535" s="24"/>
      <c r="Y535" s="24"/>
      <c r="Z535" s="24"/>
    </row>
    <row r="536" spans="1:26" ht="14">
      <c r="A536" s="3"/>
      <c r="B536" s="3"/>
      <c r="C536" s="3"/>
      <c r="D536" s="3"/>
      <c r="E536" s="3"/>
      <c r="F536" s="3"/>
      <c r="G536" s="3"/>
      <c r="H536" s="24"/>
      <c r="I536" s="24"/>
      <c r="J536" s="24"/>
      <c r="K536" s="24"/>
      <c r="L536" s="24"/>
      <c r="M536" s="24"/>
      <c r="N536" s="24"/>
      <c r="O536" s="24"/>
      <c r="P536" s="24"/>
      <c r="Q536" s="24"/>
      <c r="R536" s="24"/>
      <c r="S536" s="24"/>
      <c r="T536" s="24"/>
      <c r="U536" s="24"/>
      <c r="V536" s="24"/>
      <c r="W536" s="24"/>
      <c r="X536" s="24"/>
      <c r="Y536" s="24"/>
      <c r="Z536" s="24"/>
    </row>
    <row r="537" spans="1:26" ht="14">
      <c r="A537" s="3"/>
      <c r="B537" s="3"/>
      <c r="C537" s="3"/>
      <c r="D537" s="3"/>
      <c r="E537" s="3"/>
      <c r="F537" s="3"/>
      <c r="G537" s="3"/>
      <c r="H537" s="24"/>
      <c r="I537" s="24"/>
      <c r="J537" s="24"/>
      <c r="K537" s="24"/>
      <c r="L537" s="24"/>
      <c r="M537" s="24"/>
      <c r="N537" s="24"/>
      <c r="O537" s="24"/>
      <c r="P537" s="24"/>
      <c r="Q537" s="24"/>
      <c r="R537" s="24"/>
      <c r="S537" s="24"/>
      <c r="T537" s="24"/>
      <c r="U537" s="24"/>
      <c r="V537" s="24"/>
      <c r="W537" s="24"/>
      <c r="X537" s="24"/>
      <c r="Y537" s="24"/>
      <c r="Z537" s="24"/>
    </row>
    <row r="538" spans="1:26" ht="14">
      <c r="A538" s="3"/>
      <c r="B538" s="3"/>
      <c r="C538" s="3"/>
      <c r="D538" s="3"/>
      <c r="E538" s="3"/>
      <c r="F538" s="3"/>
      <c r="G538" s="3"/>
      <c r="H538" s="24"/>
      <c r="I538" s="24"/>
      <c r="J538" s="24"/>
      <c r="K538" s="24"/>
      <c r="L538" s="24"/>
      <c r="M538" s="24"/>
      <c r="N538" s="24"/>
      <c r="O538" s="24"/>
      <c r="P538" s="24"/>
      <c r="Q538" s="24"/>
      <c r="R538" s="24"/>
      <c r="S538" s="24"/>
      <c r="T538" s="24"/>
      <c r="U538" s="24"/>
      <c r="V538" s="24"/>
      <c r="W538" s="24"/>
      <c r="X538" s="24"/>
      <c r="Y538" s="24"/>
      <c r="Z538" s="24"/>
    </row>
    <row r="539" spans="1:26" ht="14">
      <c r="A539" s="3"/>
      <c r="B539" s="3"/>
      <c r="C539" s="3"/>
      <c r="D539" s="3"/>
      <c r="E539" s="3"/>
      <c r="F539" s="3"/>
      <c r="G539" s="3"/>
      <c r="H539" s="24"/>
      <c r="I539" s="24"/>
      <c r="J539" s="24"/>
      <c r="K539" s="24"/>
      <c r="L539" s="24"/>
      <c r="M539" s="24"/>
      <c r="N539" s="24"/>
      <c r="O539" s="24"/>
      <c r="P539" s="24"/>
      <c r="Q539" s="24"/>
      <c r="R539" s="24"/>
      <c r="S539" s="24"/>
      <c r="T539" s="24"/>
      <c r="U539" s="24"/>
      <c r="V539" s="24"/>
      <c r="W539" s="24"/>
      <c r="X539" s="24"/>
      <c r="Y539" s="24"/>
      <c r="Z539" s="24"/>
    </row>
    <row r="540" spans="1:26" ht="14">
      <c r="A540" s="3"/>
      <c r="B540" s="3"/>
      <c r="C540" s="3"/>
      <c r="D540" s="3"/>
      <c r="E540" s="3"/>
      <c r="F540" s="3"/>
      <c r="G540" s="3"/>
      <c r="H540" s="24"/>
      <c r="I540" s="24"/>
      <c r="J540" s="24"/>
      <c r="K540" s="24"/>
      <c r="L540" s="24"/>
      <c r="M540" s="24"/>
      <c r="N540" s="24"/>
      <c r="O540" s="24"/>
      <c r="P540" s="24"/>
      <c r="Q540" s="24"/>
      <c r="R540" s="24"/>
      <c r="S540" s="24"/>
      <c r="T540" s="24"/>
      <c r="U540" s="24"/>
      <c r="V540" s="24"/>
      <c r="W540" s="24"/>
      <c r="X540" s="24"/>
      <c r="Y540" s="24"/>
      <c r="Z540" s="24"/>
    </row>
    <row r="541" spans="1:26" ht="14">
      <c r="A541" s="3"/>
      <c r="B541" s="3"/>
      <c r="C541" s="3"/>
      <c r="D541" s="3"/>
      <c r="E541" s="3"/>
      <c r="F541" s="3"/>
      <c r="G541" s="3"/>
      <c r="H541" s="24"/>
      <c r="I541" s="24"/>
      <c r="J541" s="24"/>
      <c r="K541" s="24"/>
      <c r="L541" s="24"/>
      <c r="M541" s="24"/>
      <c r="N541" s="24"/>
      <c r="O541" s="24"/>
      <c r="P541" s="24"/>
      <c r="Q541" s="24"/>
      <c r="R541" s="24"/>
      <c r="S541" s="24"/>
      <c r="T541" s="24"/>
      <c r="U541" s="24"/>
      <c r="V541" s="24"/>
      <c r="W541" s="24"/>
      <c r="X541" s="24"/>
      <c r="Y541" s="24"/>
      <c r="Z541" s="24"/>
    </row>
    <row r="542" spans="1:26" ht="14">
      <c r="A542" s="3"/>
      <c r="B542" s="3"/>
      <c r="C542" s="3"/>
      <c r="D542" s="3"/>
      <c r="E542" s="3"/>
      <c r="F542" s="3"/>
      <c r="G542" s="3"/>
      <c r="H542" s="24"/>
      <c r="I542" s="24"/>
      <c r="J542" s="24"/>
      <c r="K542" s="24"/>
      <c r="L542" s="24"/>
      <c r="M542" s="24"/>
      <c r="N542" s="24"/>
      <c r="O542" s="24"/>
      <c r="P542" s="24"/>
      <c r="Q542" s="24"/>
      <c r="R542" s="24"/>
      <c r="S542" s="24"/>
      <c r="T542" s="24"/>
      <c r="U542" s="24"/>
      <c r="V542" s="24"/>
      <c r="W542" s="24"/>
      <c r="X542" s="24"/>
      <c r="Y542" s="24"/>
      <c r="Z542" s="24"/>
    </row>
    <row r="543" spans="1:26" ht="14">
      <c r="A543" s="3"/>
      <c r="B543" s="3"/>
      <c r="C543" s="3"/>
      <c r="D543" s="3"/>
      <c r="E543" s="3"/>
      <c r="F543" s="3"/>
      <c r="G543" s="3"/>
      <c r="H543" s="24"/>
      <c r="I543" s="24"/>
      <c r="J543" s="24"/>
      <c r="K543" s="24"/>
      <c r="L543" s="24"/>
      <c r="M543" s="24"/>
      <c r="N543" s="24"/>
      <c r="O543" s="24"/>
      <c r="P543" s="24"/>
      <c r="Q543" s="24"/>
      <c r="R543" s="24"/>
      <c r="S543" s="24"/>
      <c r="T543" s="24"/>
      <c r="U543" s="24"/>
      <c r="V543" s="24"/>
      <c r="W543" s="24"/>
      <c r="X543" s="24"/>
      <c r="Y543" s="24"/>
      <c r="Z543" s="24"/>
    </row>
    <row r="544" spans="1:26" ht="14">
      <c r="A544" s="3"/>
      <c r="B544" s="3"/>
      <c r="C544" s="3"/>
      <c r="D544" s="3"/>
      <c r="E544" s="3"/>
      <c r="F544" s="3"/>
      <c r="G544" s="3"/>
      <c r="H544" s="24"/>
      <c r="I544" s="24"/>
      <c r="J544" s="24"/>
      <c r="K544" s="24"/>
      <c r="L544" s="24"/>
      <c r="M544" s="24"/>
      <c r="N544" s="24"/>
      <c r="O544" s="24"/>
      <c r="P544" s="24"/>
      <c r="Q544" s="24"/>
      <c r="R544" s="24"/>
      <c r="S544" s="24"/>
      <c r="T544" s="24"/>
      <c r="U544" s="24"/>
      <c r="V544" s="24"/>
      <c r="W544" s="24"/>
      <c r="X544" s="24"/>
      <c r="Y544" s="24"/>
      <c r="Z544" s="24"/>
    </row>
    <row r="545" spans="1:26" ht="14">
      <c r="A545" s="3"/>
      <c r="B545" s="3"/>
      <c r="C545" s="3"/>
      <c r="D545" s="3"/>
      <c r="E545" s="3"/>
      <c r="F545" s="3"/>
      <c r="G545" s="3"/>
      <c r="H545" s="24"/>
      <c r="I545" s="24"/>
      <c r="J545" s="24"/>
      <c r="K545" s="24"/>
      <c r="L545" s="24"/>
      <c r="M545" s="24"/>
      <c r="N545" s="24"/>
      <c r="O545" s="24"/>
      <c r="P545" s="24"/>
      <c r="Q545" s="24"/>
      <c r="R545" s="24"/>
      <c r="S545" s="24"/>
      <c r="T545" s="24"/>
      <c r="U545" s="24"/>
      <c r="V545" s="24"/>
      <c r="W545" s="24"/>
      <c r="X545" s="24"/>
      <c r="Y545" s="24"/>
      <c r="Z545" s="24"/>
    </row>
    <row r="546" spans="1:26" ht="14">
      <c r="A546" s="3"/>
      <c r="B546" s="3"/>
      <c r="C546" s="3"/>
      <c r="D546" s="3"/>
      <c r="E546" s="3"/>
      <c r="F546" s="3"/>
      <c r="G546" s="3"/>
      <c r="H546" s="24"/>
      <c r="I546" s="24"/>
      <c r="J546" s="24"/>
      <c r="K546" s="24"/>
      <c r="L546" s="24"/>
      <c r="M546" s="24"/>
      <c r="N546" s="24"/>
      <c r="O546" s="24"/>
      <c r="P546" s="24"/>
      <c r="Q546" s="24"/>
      <c r="R546" s="24"/>
      <c r="S546" s="24"/>
      <c r="T546" s="24"/>
      <c r="U546" s="24"/>
      <c r="V546" s="24"/>
      <c r="W546" s="24"/>
      <c r="X546" s="24"/>
      <c r="Y546" s="24"/>
      <c r="Z546" s="24"/>
    </row>
    <row r="547" spans="1:26" ht="14">
      <c r="A547" s="3"/>
      <c r="B547" s="3"/>
      <c r="C547" s="3"/>
      <c r="D547" s="3"/>
      <c r="E547" s="3"/>
      <c r="F547" s="3"/>
      <c r="G547" s="3"/>
      <c r="H547" s="24"/>
      <c r="I547" s="24"/>
      <c r="J547" s="24"/>
      <c r="K547" s="24"/>
      <c r="L547" s="24"/>
      <c r="M547" s="24"/>
      <c r="N547" s="24"/>
      <c r="O547" s="24"/>
      <c r="P547" s="24"/>
      <c r="Q547" s="24"/>
      <c r="R547" s="24"/>
      <c r="S547" s="24"/>
      <c r="T547" s="24"/>
      <c r="U547" s="24"/>
      <c r="V547" s="24"/>
      <c r="W547" s="24"/>
      <c r="X547" s="24"/>
      <c r="Y547" s="24"/>
      <c r="Z547" s="24"/>
    </row>
    <row r="548" spans="1:26" ht="14">
      <c r="A548" s="3"/>
      <c r="B548" s="3"/>
      <c r="C548" s="3"/>
      <c r="D548" s="3"/>
      <c r="E548" s="3"/>
      <c r="F548" s="3"/>
      <c r="G548" s="3"/>
      <c r="H548" s="24"/>
      <c r="I548" s="24"/>
      <c r="J548" s="24"/>
      <c r="K548" s="24"/>
      <c r="L548" s="24"/>
      <c r="M548" s="24"/>
      <c r="N548" s="24"/>
      <c r="O548" s="24"/>
      <c r="P548" s="24"/>
      <c r="Q548" s="24"/>
      <c r="R548" s="24"/>
      <c r="S548" s="24"/>
      <c r="T548" s="24"/>
      <c r="U548" s="24"/>
      <c r="V548" s="24"/>
      <c r="W548" s="24"/>
      <c r="X548" s="24"/>
      <c r="Y548" s="24"/>
      <c r="Z548" s="24"/>
    </row>
    <row r="549" spans="1:26" ht="14">
      <c r="A549" s="3"/>
      <c r="B549" s="3"/>
      <c r="C549" s="3"/>
      <c r="D549" s="3"/>
      <c r="E549" s="3"/>
      <c r="F549" s="3"/>
      <c r="G549" s="3"/>
      <c r="H549" s="24"/>
      <c r="I549" s="24"/>
      <c r="J549" s="24"/>
      <c r="K549" s="24"/>
      <c r="L549" s="24"/>
      <c r="M549" s="24"/>
      <c r="N549" s="24"/>
      <c r="O549" s="24"/>
      <c r="P549" s="24"/>
      <c r="Q549" s="24"/>
      <c r="R549" s="24"/>
      <c r="S549" s="24"/>
      <c r="T549" s="24"/>
      <c r="U549" s="24"/>
      <c r="V549" s="24"/>
      <c r="W549" s="24"/>
      <c r="X549" s="24"/>
      <c r="Y549" s="24"/>
      <c r="Z549" s="24"/>
    </row>
    <row r="550" spans="1:26" ht="14">
      <c r="A550" s="3"/>
      <c r="B550" s="3"/>
      <c r="C550" s="3"/>
      <c r="D550" s="3"/>
      <c r="E550" s="3"/>
      <c r="F550" s="3"/>
      <c r="G550" s="3"/>
      <c r="H550" s="24"/>
      <c r="I550" s="24"/>
      <c r="J550" s="24"/>
      <c r="K550" s="24"/>
      <c r="L550" s="24"/>
      <c r="M550" s="24"/>
      <c r="N550" s="24"/>
      <c r="O550" s="24"/>
      <c r="P550" s="24"/>
      <c r="Q550" s="24"/>
      <c r="R550" s="24"/>
      <c r="S550" s="24"/>
      <c r="T550" s="24"/>
      <c r="U550" s="24"/>
      <c r="V550" s="24"/>
      <c r="W550" s="24"/>
      <c r="X550" s="24"/>
      <c r="Y550" s="24"/>
      <c r="Z550" s="24"/>
    </row>
    <row r="551" spans="1:26" ht="14">
      <c r="A551" s="3"/>
      <c r="B551" s="3"/>
      <c r="C551" s="3"/>
      <c r="D551" s="3"/>
      <c r="E551" s="3"/>
      <c r="F551" s="3"/>
      <c r="G551" s="3"/>
      <c r="H551" s="24"/>
      <c r="I551" s="24"/>
      <c r="J551" s="24"/>
      <c r="K551" s="24"/>
      <c r="L551" s="24"/>
      <c r="M551" s="24"/>
      <c r="N551" s="24"/>
      <c r="O551" s="24"/>
      <c r="P551" s="24"/>
      <c r="Q551" s="24"/>
      <c r="R551" s="24"/>
      <c r="S551" s="24"/>
      <c r="T551" s="24"/>
      <c r="U551" s="24"/>
      <c r="V551" s="24"/>
      <c r="W551" s="24"/>
      <c r="X551" s="24"/>
      <c r="Y551" s="24"/>
      <c r="Z551" s="24"/>
    </row>
    <row r="552" spans="1:26" ht="14">
      <c r="A552" s="3"/>
      <c r="B552" s="3"/>
      <c r="C552" s="3"/>
      <c r="D552" s="3"/>
      <c r="E552" s="3"/>
      <c r="F552" s="3"/>
      <c r="G552" s="3"/>
      <c r="H552" s="24"/>
      <c r="I552" s="24"/>
      <c r="J552" s="24"/>
      <c r="K552" s="24"/>
      <c r="L552" s="24"/>
      <c r="M552" s="24"/>
      <c r="N552" s="24"/>
      <c r="O552" s="24"/>
      <c r="P552" s="24"/>
      <c r="Q552" s="24"/>
      <c r="R552" s="24"/>
      <c r="S552" s="24"/>
      <c r="T552" s="24"/>
      <c r="U552" s="24"/>
      <c r="V552" s="24"/>
      <c r="W552" s="24"/>
      <c r="X552" s="24"/>
      <c r="Y552" s="24"/>
      <c r="Z552" s="24"/>
    </row>
    <row r="553" spans="1:26" ht="14">
      <c r="A553" s="3"/>
      <c r="B553" s="3"/>
      <c r="C553" s="3"/>
      <c r="D553" s="3"/>
      <c r="E553" s="3"/>
      <c r="F553" s="3"/>
      <c r="G553" s="3"/>
      <c r="H553" s="24"/>
      <c r="I553" s="24"/>
      <c r="J553" s="24"/>
      <c r="K553" s="24"/>
      <c r="L553" s="24"/>
      <c r="M553" s="24"/>
      <c r="N553" s="24"/>
      <c r="O553" s="24"/>
      <c r="P553" s="24"/>
      <c r="Q553" s="24"/>
      <c r="R553" s="24"/>
      <c r="S553" s="24"/>
      <c r="T553" s="24"/>
      <c r="U553" s="24"/>
      <c r="V553" s="24"/>
      <c r="W553" s="24"/>
      <c r="X553" s="24"/>
      <c r="Y553" s="24"/>
      <c r="Z553" s="24"/>
    </row>
    <row r="554" spans="1:26" ht="14">
      <c r="A554" s="3"/>
      <c r="B554" s="3"/>
      <c r="C554" s="3"/>
      <c r="D554" s="3"/>
      <c r="E554" s="3"/>
      <c r="F554" s="3"/>
      <c r="G554" s="3"/>
      <c r="H554" s="24"/>
      <c r="I554" s="24"/>
      <c r="J554" s="24"/>
      <c r="K554" s="24"/>
      <c r="L554" s="24"/>
      <c r="M554" s="24"/>
      <c r="N554" s="24"/>
      <c r="O554" s="24"/>
      <c r="P554" s="24"/>
      <c r="Q554" s="24"/>
      <c r="R554" s="24"/>
      <c r="S554" s="24"/>
      <c r="T554" s="24"/>
      <c r="U554" s="24"/>
      <c r="V554" s="24"/>
      <c r="W554" s="24"/>
      <c r="X554" s="24"/>
      <c r="Y554" s="24"/>
      <c r="Z554" s="24"/>
    </row>
    <row r="555" spans="1:26" ht="14">
      <c r="A555" s="3"/>
      <c r="B555" s="3"/>
      <c r="C555" s="3"/>
      <c r="D555" s="3"/>
      <c r="E555" s="3"/>
      <c r="F555" s="3"/>
      <c r="G555" s="3"/>
      <c r="H555" s="24"/>
      <c r="I555" s="24"/>
      <c r="J555" s="24"/>
      <c r="K555" s="24"/>
      <c r="L555" s="24"/>
      <c r="M555" s="24"/>
      <c r="N555" s="24"/>
      <c r="O555" s="24"/>
      <c r="P555" s="24"/>
      <c r="Q555" s="24"/>
      <c r="R555" s="24"/>
      <c r="S555" s="24"/>
      <c r="T555" s="24"/>
      <c r="U555" s="24"/>
      <c r="V555" s="24"/>
      <c r="W555" s="24"/>
      <c r="X555" s="24"/>
      <c r="Y555" s="24"/>
      <c r="Z555" s="24"/>
    </row>
    <row r="556" spans="1:26" ht="14">
      <c r="A556" s="3"/>
      <c r="B556" s="3"/>
      <c r="C556" s="3"/>
      <c r="D556" s="3"/>
      <c r="E556" s="3"/>
      <c r="F556" s="3"/>
      <c r="G556" s="3"/>
      <c r="H556" s="24"/>
      <c r="I556" s="24"/>
      <c r="J556" s="24"/>
      <c r="K556" s="24"/>
      <c r="L556" s="24"/>
      <c r="M556" s="24"/>
      <c r="N556" s="24"/>
      <c r="O556" s="24"/>
      <c r="P556" s="24"/>
      <c r="Q556" s="24"/>
      <c r="R556" s="24"/>
      <c r="S556" s="24"/>
      <c r="T556" s="24"/>
      <c r="U556" s="24"/>
      <c r="V556" s="24"/>
      <c r="W556" s="24"/>
      <c r="X556" s="24"/>
      <c r="Y556" s="24"/>
      <c r="Z556" s="24"/>
    </row>
    <row r="557" spans="1:26" ht="14">
      <c r="A557" s="3"/>
      <c r="B557" s="3"/>
      <c r="C557" s="3"/>
      <c r="D557" s="3"/>
      <c r="E557" s="3"/>
      <c r="F557" s="3"/>
      <c r="G557" s="3"/>
      <c r="H557" s="24"/>
      <c r="I557" s="24"/>
      <c r="J557" s="24"/>
      <c r="K557" s="24"/>
      <c r="L557" s="24"/>
      <c r="M557" s="24"/>
      <c r="N557" s="24"/>
      <c r="O557" s="24"/>
      <c r="P557" s="24"/>
      <c r="Q557" s="24"/>
      <c r="R557" s="24"/>
      <c r="S557" s="24"/>
      <c r="T557" s="24"/>
      <c r="U557" s="24"/>
      <c r="V557" s="24"/>
      <c r="W557" s="24"/>
      <c r="X557" s="24"/>
      <c r="Y557" s="24"/>
      <c r="Z557" s="24"/>
    </row>
    <row r="558" spans="1:26" ht="14">
      <c r="A558" s="3"/>
      <c r="B558" s="3"/>
      <c r="C558" s="3"/>
      <c r="D558" s="3"/>
      <c r="E558" s="3"/>
      <c r="F558" s="3"/>
      <c r="G558" s="3"/>
      <c r="H558" s="24"/>
      <c r="I558" s="24"/>
      <c r="J558" s="24"/>
      <c r="K558" s="24"/>
      <c r="L558" s="24"/>
      <c r="M558" s="24"/>
      <c r="N558" s="24"/>
      <c r="O558" s="24"/>
      <c r="P558" s="24"/>
      <c r="Q558" s="24"/>
      <c r="R558" s="24"/>
      <c r="S558" s="24"/>
      <c r="T558" s="24"/>
      <c r="U558" s="24"/>
      <c r="V558" s="24"/>
      <c r="W558" s="24"/>
      <c r="X558" s="24"/>
      <c r="Y558" s="24"/>
      <c r="Z558" s="24"/>
    </row>
    <row r="559" spans="1:26" ht="14">
      <c r="A559" s="3"/>
      <c r="B559" s="3"/>
      <c r="C559" s="3"/>
      <c r="D559" s="3"/>
      <c r="E559" s="3"/>
      <c r="F559" s="3"/>
      <c r="G559" s="3"/>
      <c r="H559" s="24"/>
      <c r="I559" s="24"/>
      <c r="J559" s="24"/>
      <c r="K559" s="24"/>
      <c r="L559" s="24"/>
      <c r="M559" s="24"/>
      <c r="N559" s="24"/>
      <c r="O559" s="24"/>
      <c r="P559" s="24"/>
      <c r="Q559" s="24"/>
      <c r="R559" s="24"/>
      <c r="S559" s="24"/>
      <c r="T559" s="24"/>
      <c r="U559" s="24"/>
      <c r="V559" s="24"/>
      <c r="W559" s="24"/>
      <c r="X559" s="24"/>
      <c r="Y559" s="24"/>
      <c r="Z559" s="24"/>
    </row>
    <row r="560" spans="1:26" ht="14">
      <c r="A560" s="3"/>
      <c r="B560" s="3"/>
      <c r="C560" s="3"/>
      <c r="D560" s="3"/>
      <c r="E560" s="3"/>
      <c r="F560" s="3"/>
      <c r="G560" s="3"/>
      <c r="H560" s="24"/>
      <c r="I560" s="24"/>
      <c r="J560" s="24"/>
      <c r="K560" s="24"/>
      <c r="L560" s="24"/>
      <c r="M560" s="24"/>
      <c r="N560" s="24"/>
      <c r="O560" s="24"/>
      <c r="P560" s="24"/>
      <c r="Q560" s="24"/>
      <c r="R560" s="24"/>
      <c r="S560" s="24"/>
      <c r="T560" s="24"/>
      <c r="U560" s="24"/>
      <c r="V560" s="24"/>
      <c r="W560" s="24"/>
      <c r="X560" s="24"/>
      <c r="Y560" s="24"/>
      <c r="Z560" s="24"/>
    </row>
    <row r="561" spans="1:26" ht="14">
      <c r="A561" s="3"/>
      <c r="B561" s="3"/>
      <c r="C561" s="3"/>
      <c r="D561" s="3"/>
      <c r="E561" s="3"/>
      <c r="F561" s="3"/>
      <c r="G561" s="3"/>
      <c r="H561" s="24"/>
      <c r="I561" s="24"/>
      <c r="J561" s="24"/>
      <c r="K561" s="24"/>
      <c r="L561" s="24"/>
      <c r="M561" s="24"/>
      <c r="N561" s="24"/>
      <c r="O561" s="24"/>
      <c r="P561" s="24"/>
      <c r="Q561" s="24"/>
      <c r="R561" s="24"/>
      <c r="S561" s="24"/>
      <c r="T561" s="24"/>
      <c r="U561" s="24"/>
      <c r="V561" s="24"/>
      <c r="W561" s="24"/>
      <c r="X561" s="24"/>
      <c r="Y561" s="24"/>
      <c r="Z561" s="24"/>
    </row>
    <row r="562" spans="1:26" ht="14">
      <c r="A562" s="3"/>
      <c r="B562" s="3"/>
      <c r="C562" s="3"/>
      <c r="D562" s="3"/>
      <c r="E562" s="3"/>
      <c r="F562" s="3"/>
      <c r="G562" s="3"/>
      <c r="H562" s="24"/>
      <c r="I562" s="24"/>
      <c r="J562" s="24"/>
      <c r="K562" s="24"/>
      <c r="L562" s="24"/>
      <c r="M562" s="24"/>
      <c r="N562" s="24"/>
      <c r="O562" s="24"/>
      <c r="P562" s="24"/>
      <c r="Q562" s="24"/>
      <c r="R562" s="24"/>
      <c r="S562" s="24"/>
      <c r="T562" s="24"/>
      <c r="U562" s="24"/>
      <c r="V562" s="24"/>
      <c r="W562" s="24"/>
      <c r="X562" s="24"/>
      <c r="Y562" s="24"/>
      <c r="Z562" s="24"/>
    </row>
    <row r="563" spans="1:26" ht="14">
      <c r="A563" s="3"/>
      <c r="B563" s="3"/>
      <c r="C563" s="3"/>
      <c r="D563" s="3"/>
      <c r="E563" s="3"/>
      <c r="F563" s="3"/>
      <c r="G563" s="3"/>
      <c r="H563" s="24"/>
      <c r="I563" s="24"/>
      <c r="J563" s="24"/>
      <c r="K563" s="24"/>
      <c r="L563" s="24"/>
      <c r="M563" s="24"/>
      <c r="N563" s="24"/>
      <c r="O563" s="24"/>
      <c r="P563" s="24"/>
      <c r="Q563" s="24"/>
      <c r="R563" s="24"/>
      <c r="S563" s="24"/>
      <c r="T563" s="24"/>
      <c r="U563" s="24"/>
      <c r="V563" s="24"/>
      <c r="W563" s="24"/>
      <c r="X563" s="24"/>
      <c r="Y563" s="24"/>
      <c r="Z563" s="24"/>
    </row>
    <row r="564" spans="1:26" ht="14">
      <c r="A564" s="3"/>
      <c r="B564" s="3"/>
      <c r="C564" s="3"/>
      <c r="D564" s="3"/>
      <c r="E564" s="3"/>
      <c r="F564" s="3"/>
      <c r="G564" s="3"/>
      <c r="H564" s="24"/>
      <c r="I564" s="24"/>
      <c r="J564" s="24"/>
      <c r="K564" s="24"/>
      <c r="L564" s="24"/>
      <c r="M564" s="24"/>
      <c r="N564" s="24"/>
      <c r="O564" s="24"/>
      <c r="P564" s="24"/>
      <c r="Q564" s="24"/>
      <c r="R564" s="24"/>
      <c r="S564" s="24"/>
      <c r="T564" s="24"/>
      <c r="U564" s="24"/>
      <c r="V564" s="24"/>
      <c r="W564" s="24"/>
      <c r="X564" s="24"/>
      <c r="Y564" s="24"/>
      <c r="Z564" s="24"/>
    </row>
    <row r="565" spans="1:26" ht="14">
      <c r="A565" s="3"/>
      <c r="B565" s="3"/>
      <c r="C565" s="3"/>
      <c r="D565" s="3"/>
      <c r="E565" s="3"/>
      <c r="F565" s="3"/>
      <c r="G565" s="3"/>
      <c r="H565" s="24"/>
      <c r="I565" s="24"/>
      <c r="J565" s="24"/>
      <c r="K565" s="24"/>
      <c r="L565" s="24"/>
      <c r="M565" s="24"/>
      <c r="N565" s="24"/>
      <c r="O565" s="24"/>
      <c r="P565" s="24"/>
      <c r="Q565" s="24"/>
      <c r="R565" s="24"/>
      <c r="S565" s="24"/>
      <c r="T565" s="24"/>
      <c r="U565" s="24"/>
      <c r="V565" s="24"/>
      <c r="W565" s="24"/>
      <c r="X565" s="24"/>
      <c r="Y565" s="24"/>
      <c r="Z565" s="24"/>
    </row>
    <row r="566" spans="1:26" ht="14">
      <c r="A566" s="3"/>
      <c r="B566" s="3"/>
      <c r="C566" s="3"/>
      <c r="D566" s="3"/>
      <c r="E566" s="3"/>
      <c r="F566" s="3"/>
      <c r="G566" s="3"/>
      <c r="H566" s="24"/>
      <c r="I566" s="24"/>
      <c r="J566" s="24"/>
      <c r="K566" s="24"/>
      <c r="L566" s="24"/>
      <c r="M566" s="24"/>
      <c r="N566" s="24"/>
      <c r="O566" s="24"/>
      <c r="P566" s="24"/>
      <c r="Q566" s="24"/>
      <c r="R566" s="24"/>
      <c r="S566" s="24"/>
      <c r="T566" s="24"/>
      <c r="U566" s="24"/>
      <c r="V566" s="24"/>
      <c r="W566" s="24"/>
      <c r="X566" s="24"/>
      <c r="Y566" s="24"/>
      <c r="Z566" s="24"/>
    </row>
    <row r="567" spans="1:26" ht="14">
      <c r="A567" s="3"/>
      <c r="B567" s="3"/>
      <c r="C567" s="3"/>
      <c r="D567" s="3"/>
      <c r="E567" s="3"/>
      <c r="F567" s="3"/>
      <c r="G567" s="3"/>
      <c r="H567" s="24"/>
      <c r="I567" s="24"/>
      <c r="J567" s="24"/>
      <c r="K567" s="24"/>
      <c r="L567" s="24"/>
      <c r="M567" s="24"/>
      <c r="N567" s="24"/>
      <c r="O567" s="24"/>
      <c r="P567" s="24"/>
      <c r="Q567" s="24"/>
      <c r="R567" s="24"/>
      <c r="S567" s="24"/>
      <c r="T567" s="24"/>
      <c r="U567" s="24"/>
      <c r="V567" s="24"/>
      <c r="W567" s="24"/>
      <c r="X567" s="24"/>
      <c r="Y567" s="24"/>
      <c r="Z567" s="24"/>
    </row>
    <row r="568" spans="1:26" ht="14">
      <c r="A568" s="3"/>
      <c r="B568" s="3"/>
      <c r="C568" s="3"/>
      <c r="D568" s="3"/>
      <c r="E568" s="3"/>
      <c r="F568" s="3"/>
      <c r="G568" s="3"/>
      <c r="H568" s="24"/>
      <c r="I568" s="24"/>
      <c r="J568" s="24"/>
      <c r="K568" s="24"/>
      <c r="L568" s="24"/>
      <c r="M568" s="24"/>
      <c r="N568" s="24"/>
      <c r="O568" s="24"/>
      <c r="P568" s="24"/>
      <c r="Q568" s="24"/>
      <c r="R568" s="24"/>
      <c r="S568" s="24"/>
      <c r="T568" s="24"/>
      <c r="U568" s="24"/>
      <c r="V568" s="24"/>
      <c r="W568" s="24"/>
      <c r="X568" s="24"/>
      <c r="Y568" s="24"/>
      <c r="Z568" s="24"/>
    </row>
    <row r="569" spans="1:26" ht="14">
      <c r="A569" s="3"/>
      <c r="B569" s="3"/>
      <c r="C569" s="3"/>
      <c r="D569" s="3"/>
      <c r="E569" s="3"/>
      <c r="F569" s="3"/>
      <c r="G569" s="3"/>
      <c r="H569" s="24"/>
      <c r="I569" s="24"/>
      <c r="J569" s="24"/>
      <c r="K569" s="24"/>
      <c r="L569" s="24"/>
      <c r="M569" s="24"/>
      <c r="N569" s="24"/>
      <c r="O569" s="24"/>
      <c r="P569" s="24"/>
      <c r="Q569" s="24"/>
      <c r="R569" s="24"/>
      <c r="S569" s="24"/>
      <c r="T569" s="24"/>
      <c r="U569" s="24"/>
      <c r="V569" s="24"/>
      <c r="W569" s="24"/>
      <c r="X569" s="24"/>
      <c r="Y569" s="24"/>
      <c r="Z569" s="24"/>
    </row>
    <row r="570" spans="1:26" ht="14">
      <c r="A570" s="3"/>
      <c r="B570" s="3"/>
      <c r="C570" s="3"/>
      <c r="D570" s="3"/>
      <c r="E570" s="3"/>
      <c r="F570" s="3"/>
      <c r="G570" s="3"/>
      <c r="H570" s="24"/>
      <c r="I570" s="24"/>
      <c r="J570" s="24"/>
      <c r="K570" s="24"/>
      <c r="L570" s="24"/>
      <c r="M570" s="24"/>
      <c r="N570" s="24"/>
      <c r="O570" s="24"/>
      <c r="P570" s="24"/>
      <c r="Q570" s="24"/>
      <c r="R570" s="24"/>
      <c r="S570" s="24"/>
      <c r="T570" s="24"/>
      <c r="U570" s="24"/>
      <c r="V570" s="24"/>
      <c r="W570" s="24"/>
      <c r="X570" s="24"/>
      <c r="Y570" s="24"/>
      <c r="Z570" s="24"/>
    </row>
    <row r="571" spans="1:26" ht="14">
      <c r="A571" s="3"/>
      <c r="B571" s="3"/>
      <c r="C571" s="3"/>
      <c r="D571" s="3"/>
      <c r="E571" s="3"/>
      <c r="F571" s="3"/>
      <c r="G571" s="3"/>
      <c r="H571" s="24"/>
      <c r="I571" s="24"/>
      <c r="J571" s="24"/>
      <c r="K571" s="24"/>
      <c r="L571" s="24"/>
      <c r="M571" s="24"/>
      <c r="N571" s="24"/>
      <c r="O571" s="24"/>
      <c r="P571" s="24"/>
      <c r="Q571" s="24"/>
      <c r="R571" s="24"/>
      <c r="S571" s="24"/>
      <c r="T571" s="24"/>
      <c r="U571" s="24"/>
      <c r="V571" s="24"/>
      <c r="W571" s="24"/>
      <c r="X571" s="24"/>
      <c r="Y571" s="24"/>
      <c r="Z571" s="24"/>
    </row>
    <row r="572" spans="1:26" ht="14">
      <c r="A572" s="3"/>
      <c r="B572" s="3"/>
      <c r="C572" s="3"/>
      <c r="D572" s="3"/>
      <c r="E572" s="3"/>
      <c r="F572" s="3"/>
      <c r="G572" s="3"/>
      <c r="H572" s="24"/>
      <c r="I572" s="24"/>
      <c r="J572" s="24"/>
      <c r="K572" s="24"/>
      <c r="L572" s="24"/>
      <c r="M572" s="24"/>
      <c r="N572" s="24"/>
      <c r="O572" s="24"/>
      <c r="P572" s="24"/>
      <c r="Q572" s="24"/>
      <c r="R572" s="24"/>
      <c r="S572" s="24"/>
      <c r="T572" s="24"/>
      <c r="U572" s="24"/>
      <c r="V572" s="24"/>
      <c r="W572" s="24"/>
      <c r="X572" s="24"/>
      <c r="Y572" s="24"/>
      <c r="Z572" s="24"/>
    </row>
    <row r="573" spans="1:26" ht="14">
      <c r="A573" s="3"/>
      <c r="B573" s="3"/>
      <c r="C573" s="3"/>
      <c r="D573" s="3"/>
      <c r="E573" s="3"/>
      <c r="F573" s="3"/>
      <c r="G573" s="3"/>
      <c r="H573" s="24"/>
      <c r="I573" s="24"/>
      <c r="J573" s="24"/>
      <c r="K573" s="24"/>
      <c r="L573" s="24"/>
      <c r="M573" s="24"/>
      <c r="N573" s="24"/>
      <c r="O573" s="24"/>
      <c r="P573" s="24"/>
      <c r="Q573" s="24"/>
      <c r="R573" s="24"/>
      <c r="S573" s="24"/>
      <c r="T573" s="24"/>
      <c r="U573" s="24"/>
      <c r="V573" s="24"/>
      <c r="W573" s="24"/>
      <c r="X573" s="24"/>
      <c r="Y573" s="24"/>
      <c r="Z573" s="24"/>
    </row>
    <row r="574" spans="1:26" ht="14">
      <c r="A574" s="3"/>
      <c r="B574" s="3"/>
      <c r="C574" s="3"/>
      <c r="D574" s="3"/>
      <c r="E574" s="3"/>
      <c r="F574" s="3"/>
      <c r="G574" s="3"/>
      <c r="H574" s="24"/>
      <c r="I574" s="24"/>
      <c r="J574" s="24"/>
      <c r="K574" s="24"/>
      <c r="L574" s="24"/>
      <c r="M574" s="24"/>
      <c r="N574" s="24"/>
      <c r="O574" s="24"/>
      <c r="P574" s="24"/>
      <c r="Q574" s="24"/>
      <c r="R574" s="24"/>
      <c r="S574" s="24"/>
      <c r="T574" s="24"/>
      <c r="U574" s="24"/>
      <c r="V574" s="24"/>
      <c r="W574" s="24"/>
      <c r="X574" s="24"/>
      <c r="Y574" s="24"/>
      <c r="Z574" s="24"/>
    </row>
    <row r="575" spans="1:26" ht="14">
      <c r="A575" s="3"/>
      <c r="B575" s="3"/>
      <c r="C575" s="3"/>
      <c r="D575" s="3"/>
      <c r="E575" s="3"/>
      <c r="F575" s="3"/>
      <c r="G575" s="3"/>
      <c r="H575" s="24"/>
      <c r="I575" s="24"/>
      <c r="J575" s="24"/>
      <c r="K575" s="24"/>
      <c r="L575" s="24"/>
      <c r="M575" s="24"/>
      <c r="N575" s="24"/>
      <c r="O575" s="24"/>
      <c r="P575" s="24"/>
      <c r="Q575" s="24"/>
      <c r="R575" s="24"/>
      <c r="S575" s="24"/>
      <c r="T575" s="24"/>
      <c r="U575" s="24"/>
      <c r="V575" s="24"/>
      <c r="W575" s="24"/>
      <c r="X575" s="24"/>
      <c r="Y575" s="24"/>
      <c r="Z575" s="24"/>
    </row>
    <row r="576" spans="1:26" ht="14">
      <c r="A576" s="3"/>
      <c r="B576" s="3"/>
      <c r="C576" s="3"/>
      <c r="D576" s="3"/>
      <c r="E576" s="3"/>
      <c r="F576" s="3"/>
      <c r="G576" s="3"/>
      <c r="H576" s="24"/>
      <c r="I576" s="24"/>
      <c r="J576" s="24"/>
      <c r="K576" s="24"/>
      <c r="L576" s="24"/>
      <c r="M576" s="24"/>
      <c r="N576" s="24"/>
      <c r="O576" s="24"/>
      <c r="P576" s="24"/>
      <c r="Q576" s="24"/>
      <c r="R576" s="24"/>
      <c r="S576" s="24"/>
      <c r="T576" s="24"/>
      <c r="U576" s="24"/>
      <c r="V576" s="24"/>
      <c r="W576" s="24"/>
      <c r="X576" s="24"/>
      <c r="Y576" s="24"/>
      <c r="Z576" s="24"/>
    </row>
    <row r="577" spans="1:26" ht="14">
      <c r="A577" s="3"/>
      <c r="B577" s="3"/>
      <c r="C577" s="3"/>
      <c r="D577" s="3"/>
      <c r="E577" s="3"/>
      <c r="F577" s="3"/>
      <c r="G577" s="3"/>
      <c r="H577" s="24"/>
      <c r="I577" s="24"/>
      <c r="J577" s="24"/>
      <c r="K577" s="24"/>
      <c r="L577" s="24"/>
      <c r="M577" s="24"/>
      <c r="N577" s="24"/>
      <c r="O577" s="24"/>
      <c r="P577" s="24"/>
      <c r="Q577" s="24"/>
      <c r="R577" s="24"/>
      <c r="S577" s="24"/>
      <c r="T577" s="24"/>
      <c r="U577" s="24"/>
      <c r="V577" s="24"/>
      <c r="W577" s="24"/>
      <c r="X577" s="24"/>
      <c r="Y577" s="24"/>
      <c r="Z577" s="24"/>
    </row>
    <row r="578" spans="1:26" ht="14">
      <c r="A578" s="3"/>
      <c r="B578" s="3"/>
      <c r="C578" s="3"/>
      <c r="D578" s="3"/>
      <c r="E578" s="3"/>
      <c r="F578" s="3"/>
      <c r="G578" s="3"/>
      <c r="H578" s="24"/>
      <c r="I578" s="24"/>
      <c r="J578" s="24"/>
      <c r="K578" s="24"/>
      <c r="L578" s="24"/>
      <c r="M578" s="24"/>
      <c r="N578" s="24"/>
      <c r="O578" s="24"/>
      <c r="P578" s="24"/>
      <c r="Q578" s="24"/>
      <c r="R578" s="24"/>
      <c r="S578" s="24"/>
      <c r="T578" s="24"/>
      <c r="U578" s="24"/>
      <c r="V578" s="24"/>
      <c r="W578" s="24"/>
      <c r="X578" s="24"/>
      <c r="Y578" s="24"/>
      <c r="Z578" s="24"/>
    </row>
    <row r="579" spans="1:26" ht="14">
      <c r="A579" s="3"/>
      <c r="B579" s="3"/>
      <c r="C579" s="3"/>
      <c r="D579" s="3"/>
      <c r="E579" s="3"/>
      <c r="F579" s="3"/>
      <c r="G579" s="3"/>
      <c r="H579" s="24"/>
      <c r="I579" s="24"/>
      <c r="J579" s="24"/>
      <c r="K579" s="24"/>
      <c r="L579" s="24"/>
      <c r="M579" s="24"/>
      <c r="N579" s="24"/>
      <c r="O579" s="24"/>
      <c r="P579" s="24"/>
      <c r="Q579" s="24"/>
      <c r="R579" s="24"/>
      <c r="S579" s="24"/>
      <c r="T579" s="24"/>
      <c r="U579" s="24"/>
      <c r="V579" s="24"/>
      <c r="W579" s="24"/>
      <c r="X579" s="24"/>
      <c r="Y579" s="24"/>
      <c r="Z579" s="24"/>
    </row>
    <row r="580" spans="1:26" ht="14">
      <c r="A580" s="3"/>
      <c r="B580" s="3"/>
      <c r="C580" s="3"/>
      <c r="D580" s="3"/>
      <c r="E580" s="3"/>
      <c r="F580" s="3"/>
      <c r="G580" s="3"/>
      <c r="H580" s="24"/>
      <c r="I580" s="24"/>
      <c r="J580" s="24"/>
      <c r="K580" s="24"/>
      <c r="L580" s="24"/>
      <c r="M580" s="24"/>
      <c r="N580" s="24"/>
      <c r="O580" s="24"/>
      <c r="P580" s="24"/>
      <c r="Q580" s="24"/>
      <c r="R580" s="24"/>
      <c r="S580" s="24"/>
      <c r="T580" s="24"/>
      <c r="U580" s="24"/>
      <c r="V580" s="24"/>
      <c r="W580" s="24"/>
      <c r="X580" s="24"/>
      <c r="Y580" s="24"/>
      <c r="Z580" s="24"/>
    </row>
    <row r="581" spans="1:26" ht="14">
      <c r="A581" s="3"/>
      <c r="B581" s="3"/>
      <c r="C581" s="3"/>
      <c r="D581" s="3"/>
      <c r="E581" s="3"/>
      <c r="F581" s="3"/>
      <c r="G581" s="3"/>
      <c r="H581" s="24"/>
      <c r="I581" s="24"/>
      <c r="J581" s="24"/>
      <c r="K581" s="24"/>
      <c r="L581" s="24"/>
      <c r="M581" s="24"/>
      <c r="N581" s="24"/>
      <c r="O581" s="24"/>
      <c r="P581" s="24"/>
      <c r="Q581" s="24"/>
      <c r="R581" s="24"/>
      <c r="S581" s="24"/>
      <c r="T581" s="24"/>
      <c r="U581" s="24"/>
      <c r="V581" s="24"/>
      <c r="W581" s="24"/>
      <c r="X581" s="24"/>
      <c r="Y581" s="24"/>
      <c r="Z581" s="24"/>
    </row>
    <row r="582" spans="1:26" ht="14">
      <c r="A582" s="3"/>
      <c r="B582" s="3"/>
      <c r="C582" s="3"/>
      <c r="D582" s="3"/>
      <c r="E582" s="3"/>
      <c r="F582" s="3"/>
      <c r="G582" s="3"/>
      <c r="H582" s="24"/>
      <c r="I582" s="24"/>
      <c r="J582" s="24"/>
      <c r="K582" s="24"/>
      <c r="L582" s="24"/>
      <c r="M582" s="24"/>
      <c r="N582" s="24"/>
      <c r="O582" s="24"/>
      <c r="P582" s="24"/>
      <c r="Q582" s="24"/>
      <c r="R582" s="24"/>
      <c r="S582" s="24"/>
      <c r="T582" s="24"/>
      <c r="U582" s="24"/>
      <c r="V582" s="24"/>
      <c r="W582" s="24"/>
      <c r="X582" s="24"/>
      <c r="Y582" s="24"/>
      <c r="Z582" s="24"/>
    </row>
    <row r="583" spans="1:26" ht="14">
      <c r="A583" s="3"/>
      <c r="B583" s="3"/>
      <c r="C583" s="3"/>
      <c r="D583" s="3"/>
      <c r="E583" s="3"/>
      <c r="F583" s="3"/>
      <c r="G583" s="3"/>
      <c r="H583" s="24"/>
      <c r="I583" s="24"/>
      <c r="J583" s="24"/>
      <c r="K583" s="24"/>
      <c r="L583" s="24"/>
      <c r="M583" s="24"/>
      <c r="N583" s="24"/>
      <c r="O583" s="24"/>
      <c r="P583" s="24"/>
      <c r="Q583" s="24"/>
      <c r="R583" s="24"/>
      <c r="S583" s="24"/>
      <c r="T583" s="24"/>
      <c r="U583" s="24"/>
      <c r="V583" s="24"/>
      <c r="W583" s="24"/>
      <c r="X583" s="24"/>
      <c r="Y583" s="24"/>
      <c r="Z583" s="24"/>
    </row>
    <row r="584" spans="1:26" ht="14">
      <c r="A584" s="3"/>
      <c r="B584" s="3"/>
      <c r="C584" s="3"/>
      <c r="D584" s="3"/>
      <c r="E584" s="3"/>
      <c r="F584" s="3"/>
      <c r="G584" s="3"/>
      <c r="H584" s="24"/>
      <c r="I584" s="24"/>
      <c r="J584" s="24"/>
      <c r="K584" s="24"/>
      <c r="L584" s="24"/>
      <c r="M584" s="24"/>
      <c r="N584" s="24"/>
      <c r="O584" s="24"/>
      <c r="P584" s="24"/>
      <c r="Q584" s="24"/>
      <c r="R584" s="24"/>
      <c r="S584" s="24"/>
      <c r="T584" s="24"/>
      <c r="U584" s="24"/>
      <c r="V584" s="24"/>
      <c r="W584" s="24"/>
      <c r="X584" s="24"/>
      <c r="Y584" s="24"/>
      <c r="Z584" s="24"/>
    </row>
    <row r="585" spans="1:26" ht="14">
      <c r="A585" s="3"/>
      <c r="B585" s="3"/>
      <c r="C585" s="3"/>
      <c r="D585" s="3"/>
      <c r="E585" s="3"/>
      <c r="F585" s="3"/>
      <c r="G585" s="3"/>
      <c r="H585" s="24"/>
      <c r="I585" s="24"/>
      <c r="J585" s="24"/>
      <c r="K585" s="24"/>
      <c r="L585" s="24"/>
      <c r="M585" s="24"/>
      <c r="N585" s="24"/>
      <c r="O585" s="24"/>
      <c r="P585" s="24"/>
      <c r="Q585" s="24"/>
      <c r="R585" s="24"/>
      <c r="S585" s="24"/>
      <c r="T585" s="24"/>
      <c r="U585" s="24"/>
      <c r="V585" s="24"/>
      <c r="W585" s="24"/>
      <c r="X585" s="24"/>
      <c r="Y585" s="24"/>
      <c r="Z585" s="24"/>
    </row>
    <row r="586" spans="1:26" ht="14">
      <c r="A586" s="3"/>
      <c r="B586" s="3"/>
      <c r="C586" s="3"/>
      <c r="D586" s="3"/>
      <c r="E586" s="3"/>
      <c r="F586" s="3"/>
      <c r="G586" s="3"/>
      <c r="H586" s="24"/>
      <c r="I586" s="24"/>
      <c r="J586" s="24"/>
      <c r="K586" s="24"/>
      <c r="L586" s="24"/>
      <c r="M586" s="24"/>
      <c r="N586" s="24"/>
      <c r="O586" s="24"/>
      <c r="P586" s="24"/>
      <c r="Q586" s="24"/>
      <c r="R586" s="24"/>
      <c r="S586" s="24"/>
      <c r="T586" s="24"/>
      <c r="U586" s="24"/>
      <c r="V586" s="24"/>
      <c r="W586" s="24"/>
      <c r="X586" s="24"/>
      <c r="Y586" s="24"/>
      <c r="Z586" s="24"/>
    </row>
    <row r="587" spans="1:26" ht="14">
      <c r="A587" s="3"/>
      <c r="B587" s="3"/>
      <c r="C587" s="3"/>
      <c r="D587" s="3"/>
      <c r="E587" s="3"/>
      <c r="F587" s="3"/>
      <c r="G587" s="3"/>
      <c r="H587" s="24"/>
      <c r="I587" s="24"/>
      <c r="J587" s="24"/>
      <c r="K587" s="24"/>
      <c r="L587" s="24"/>
      <c r="M587" s="24"/>
      <c r="N587" s="24"/>
      <c r="O587" s="24"/>
      <c r="P587" s="24"/>
      <c r="Q587" s="24"/>
      <c r="R587" s="24"/>
      <c r="S587" s="24"/>
      <c r="T587" s="24"/>
      <c r="U587" s="24"/>
      <c r="V587" s="24"/>
      <c r="W587" s="24"/>
      <c r="X587" s="24"/>
      <c r="Y587" s="24"/>
      <c r="Z587" s="24"/>
    </row>
    <row r="588" spans="1:26" ht="14">
      <c r="A588" s="3"/>
      <c r="B588" s="3"/>
      <c r="C588" s="3"/>
      <c r="D588" s="3"/>
      <c r="E588" s="3"/>
      <c r="F588" s="3"/>
      <c r="G588" s="3"/>
      <c r="H588" s="24"/>
      <c r="I588" s="24"/>
      <c r="J588" s="24"/>
      <c r="K588" s="24"/>
      <c r="L588" s="24"/>
      <c r="M588" s="24"/>
      <c r="N588" s="24"/>
      <c r="O588" s="24"/>
      <c r="P588" s="24"/>
      <c r="Q588" s="24"/>
      <c r="R588" s="24"/>
      <c r="S588" s="24"/>
      <c r="T588" s="24"/>
      <c r="U588" s="24"/>
      <c r="V588" s="24"/>
      <c r="W588" s="24"/>
      <c r="X588" s="24"/>
      <c r="Y588" s="24"/>
      <c r="Z588" s="24"/>
    </row>
    <row r="589" spans="1:26" ht="14">
      <c r="A589" s="3"/>
      <c r="B589" s="3"/>
      <c r="C589" s="3"/>
      <c r="D589" s="3"/>
      <c r="E589" s="3"/>
      <c r="F589" s="3"/>
      <c r="G589" s="3"/>
      <c r="H589" s="24"/>
      <c r="I589" s="24"/>
      <c r="J589" s="24"/>
      <c r="K589" s="24"/>
      <c r="L589" s="24"/>
      <c r="M589" s="24"/>
      <c r="N589" s="24"/>
      <c r="O589" s="24"/>
      <c r="P589" s="24"/>
      <c r="Q589" s="24"/>
      <c r="R589" s="24"/>
      <c r="S589" s="24"/>
      <c r="T589" s="24"/>
      <c r="U589" s="24"/>
      <c r="V589" s="24"/>
      <c r="W589" s="24"/>
      <c r="X589" s="24"/>
      <c r="Y589" s="24"/>
      <c r="Z589" s="24"/>
    </row>
    <row r="590" spans="1:26" ht="14">
      <c r="A590" s="3"/>
      <c r="B590" s="3"/>
      <c r="C590" s="3"/>
      <c r="D590" s="3"/>
      <c r="E590" s="3"/>
      <c r="F590" s="3"/>
      <c r="G590" s="3"/>
      <c r="H590" s="24"/>
      <c r="I590" s="24"/>
      <c r="J590" s="24"/>
      <c r="K590" s="24"/>
      <c r="L590" s="24"/>
      <c r="M590" s="24"/>
      <c r="N590" s="24"/>
      <c r="O590" s="24"/>
      <c r="P590" s="24"/>
      <c r="Q590" s="24"/>
      <c r="R590" s="24"/>
      <c r="S590" s="24"/>
      <c r="T590" s="24"/>
      <c r="U590" s="24"/>
      <c r="V590" s="24"/>
      <c r="W590" s="24"/>
      <c r="X590" s="24"/>
      <c r="Y590" s="24"/>
      <c r="Z590" s="24"/>
    </row>
    <row r="591" spans="1:26" ht="14">
      <c r="A591" s="3"/>
      <c r="B591" s="3"/>
      <c r="C591" s="3"/>
      <c r="D591" s="3"/>
      <c r="E591" s="3"/>
      <c r="F591" s="3"/>
      <c r="G591" s="3"/>
      <c r="H591" s="24"/>
      <c r="I591" s="24"/>
      <c r="J591" s="24"/>
      <c r="K591" s="24"/>
      <c r="L591" s="24"/>
      <c r="M591" s="24"/>
      <c r="N591" s="24"/>
      <c r="O591" s="24"/>
      <c r="P591" s="24"/>
      <c r="Q591" s="24"/>
      <c r="R591" s="24"/>
      <c r="S591" s="24"/>
      <c r="T591" s="24"/>
      <c r="U591" s="24"/>
      <c r="V591" s="24"/>
      <c r="W591" s="24"/>
      <c r="X591" s="24"/>
      <c r="Y591" s="24"/>
      <c r="Z591" s="24"/>
    </row>
    <row r="592" spans="1:26" ht="14">
      <c r="A592" s="3"/>
      <c r="B592" s="3"/>
      <c r="C592" s="3"/>
      <c r="D592" s="3"/>
      <c r="E592" s="3"/>
      <c r="F592" s="3"/>
      <c r="G592" s="3"/>
      <c r="H592" s="24"/>
      <c r="I592" s="24"/>
      <c r="J592" s="24"/>
      <c r="K592" s="24"/>
      <c r="L592" s="24"/>
      <c r="M592" s="24"/>
      <c r="N592" s="24"/>
      <c r="O592" s="24"/>
      <c r="P592" s="24"/>
      <c r="Q592" s="24"/>
      <c r="R592" s="24"/>
      <c r="S592" s="24"/>
      <c r="T592" s="24"/>
      <c r="U592" s="24"/>
      <c r="V592" s="24"/>
      <c r="W592" s="24"/>
      <c r="X592" s="24"/>
      <c r="Y592" s="24"/>
      <c r="Z592" s="24"/>
    </row>
    <row r="593" spans="1:26" ht="14">
      <c r="A593" s="3"/>
      <c r="B593" s="3"/>
      <c r="C593" s="3"/>
      <c r="D593" s="3"/>
      <c r="E593" s="3"/>
      <c r="F593" s="3"/>
      <c r="G593" s="3"/>
      <c r="H593" s="24"/>
      <c r="I593" s="24"/>
      <c r="J593" s="24"/>
      <c r="K593" s="24"/>
      <c r="L593" s="24"/>
      <c r="M593" s="24"/>
      <c r="N593" s="24"/>
      <c r="O593" s="24"/>
      <c r="P593" s="24"/>
      <c r="Q593" s="24"/>
      <c r="R593" s="24"/>
      <c r="S593" s="24"/>
      <c r="T593" s="24"/>
      <c r="U593" s="24"/>
      <c r="V593" s="24"/>
      <c r="W593" s="24"/>
      <c r="X593" s="24"/>
      <c r="Y593" s="24"/>
      <c r="Z593" s="24"/>
    </row>
    <row r="594" spans="1:26" ht="14">
      <c r="A594" s="3"/>
      <c r="B594" s="3"/>
      <c r="C594" s="3"/>
      <c r="D594" s="3"/>
      <c r="E594" s="3"/>
      <c r="F594" s="3"/>
      <c r="G594" s="3"/>
      <c r="H594" s="24"/>
      <c r="I594" s="24"/>
      <c r="J594" s="24"/>
      <c r="K594" s="24"/>
      <c r="L594" s="24"/>
      <c r="M594" s="24"/>
      <c r="N594" s="24"/>
      <c r="O594" s="24"/>
      <c r="P594" s="24"/>
      <c r="Q594" s="24"/>
      <c r="R594" s="24"/>
      <c r="S594" s="24"/>
      <c r="T594" s="24"/>
      <c r="U594" s="24"/>
      <c r="V594" s="24"/>
      <c r="W594" s="24"/>
      <c r="X594" s="24"/>
      <c r="Y594" s="24"/>
      <c r="Z594" s="24"/>
    </row>
    <row r="595" spans="1:26" ht="14">
      <c r="A595" s="3"/>
      <c r="B595" s="3"/>
      <c r="C595" s="3"/>
      <c r="D595" s="3"/>
      <c r="E595" s="3"/>
      <c r="F595" s="3"/>
      <c r="G595" s="3"/>
      <c r="H595" s="24"/>
      <c r="I595" s="24"/>
      <c r="J595" s="24"/>
      <c r="K595" s="24"/>
      <c r="L595" s="24"/>
      <c r="M595" s="24"/>
      <c r="N595" s="24"/>
      <c r="O595" s="24"/>
      <c r="P595" s="24"/>
      <c r="Q595" s="24"/>
      <c r="R595" s="24"/>
      <c r="S595" s="24"/>
      <c r="T595" s="24"/>
      <c r="U595" s="24"/>
      <c r="V595" s="24"/>
      <c r="W595" s="24"/>
      <c r="X595" s="24"/>
      <c r="Y595" s="24"/>
      <c r="Z595" s="24"/>
    </row>
    <row r="596" spans="1:26" ht="14">
      <c r="A596" s="3"/>
      <c r="B596" s="3"/>
      <c r="C596" s="3"/>
      <c r="D596" s="3"/>
      <c r="E596" s="3"/>
      <c r="F596" s="3"/>
      <c r="G596" s="3"/>
      <c r="H596" s="24"/>
      <c r="I596" s="24"/>
      <c r="J596" s="24"/>
      <c r="K596" s="24"/>
      <c r="L596" s="24"/>
      <c r="M596" s="24"/>
      <c r="N596" s="24"/>
      <c r="O596" s="24"/>
      <c r="P596" s="24"/>
      <c r="Q596" s="24"/>
      <c r="R596" s="24"/>
      <c r="S596" s="24"/>
      <c r="T596" s="24"/>
      <c r="U596" s="24"/>
      <c r="V596" s="24"/>
      <c r="W596" s="24"/>
      <c r="X596" s="24"/>
      <c r="Y596" s="24"/>
      <c r="Z596" s="24"/>
    </row>
    <row r="597" spans="1:26" ht="14">
      <c r="A597" s="3"/>
      <c r="B597" s="3"/>
      <c r="C597" s="3"/>
      <c r="D597" s="3"/>
      <c r="E597" s="3"/>
      <c r="F597" s="3"/>
      <c r="G597" s="3"/>
      <c r="H597" s="24"/>
      <c r="I597" s="24"/>
      <c r="J597" s="24"/>
      <c r="K597" s="24"/>
      <c r="L597" s="24"/>
      <c r="M597" s="24"/>
      <c r="N597" s="24"/>
      <c r="O597" s="24"/>
      <c r="P597" s="24"/>
      <c r="Q597" s="24"/>
      <c r="R597" s="24"/>
      <c r="S597" s="24"/>
      <c r="T597" s="24"/>
      <c r="U597" s="24"/>
      <c r="V597" s="24"/>
      <c r="W597" s="24"/>
      <c r="X597" s="24"/>
      <c r="Y597" s="24"/>
      <c r="Z597" s="24"/>
    </row>
    <row r="598" spans="1:26" ht="14">
      <c r="A598" s="3"/>
      <c r="B598" s="3"/>
      <c r="C598" s="3"/>
      <c r="D598" s="3"/>
      <c r="E598" s="3"/>
      <c r="F598" s="3"/>
      <c r="G598" s="3"/>
      <c r="H598" s="24"/>
      <c r="I598" s="24"/>
      <c r="J598" s="24"/>
      <c r="K598" s="24"/>
      <c r="L598" s="24"/>
      <c r="M598" s="24"/>
      <c r="N598" s="24"/>
      <c r="O598" s="24"/>
      <c r="P598" s="24"/>
      <c r="Q598" s="24"/>
      <c r="R598" s="24"/>
      <c r="S598" s="24"/>
      <c r="T598" s="24"/>
      <c r="U598" s="24"/>
      <c r="V598" s="24"/>
      <c r="W598" s="24"/>
      <c r="X598" s="24"/>
      <c r="Y598" s="24"/>
      <c r="Z598" s="24"/>
    </row>
    <row r="599" spans="1:26" ht="14">
      <c r="A599" s="3"/>
      <c r="B599" s="3"/>
      <c r="C599" s="3"/>
      <c r="D599" s="3"/>
      <c r="E599" s="3"/>
      <c r="F599" s="3"/>
      <c r="G599" s="3"/>
      <c r="H599" s="24"/>
      <c r="I599" s="24"/>
      <c r="J599" s="24"/>
      <c r="K599" s="24"/>
      <c r="L599" s="24"/>
      <c r="M599" s="24"/>
      <c r="N599" s="24"/>
      <c r="O599" s="24"/>
      <c r="P599" s="24"/>
      <c r="Q599" s="24"/>
      <c r="R599" s="24"/>
      <c r="S599" s="24"/>
      <c r="T599" s="24"/>
      <c r="U599" s="24"/>
      <c r="V599" s="24"/>
      <c r="W599" s="24"/>
      <c r="X599" s="24"/>
      <c r="Y599" s="24"/>
      <c r="Z599" s="24"/>
    </row>
    <row r="600" spans="1:26" ht="14">
      <c r="A600" s="3"/>
      <c r="B600" s="3"/>
      <c r="C600" s="3"/>
      <c r="D600" s="3"/>
      <c r="E600" s="3"/>
      <c r="F600" s="3"/>
      <c r="G600" s="3"/>
      <c r="H600" s="24"/>
      <c r="I600" s="24"/>
      <c r="J600" s="24"/>
      <c r="K600" s="24"/>
      <c r="L600" s="24"/>
      <c r="M600" s="24"/>
      <c r="N600" s="24"/>
      <c r="O600" s="24"/>
      <c r="P600" s="24"/>
      <c r="Q600" s="24"/>
      <c r="R600" s="24"/>
      <c r="S600" s="24"/>
      <c r="T600" s="24"/>
      <c r="U600" s="24"/>
      <c r="V600" s="24"/>
      <c r="W600" s="24"/>
      <c r="X600" s="24"/>
      <c r="Y600" s="24"/>
      <c r="Z600" s="24"/>
    </row>
    <row r="601" spans="1:26" ht="14">
      <c r="A601" s="3"/>
      <c r="B601" s="3"/>
      <c r="C601" s="3"/>
      <c r="D601" s="3"/>
      <c r="E601" s="3"/>
      <c r="F601" s="3"/>
      <c r="G601" s="3"/>
      <c r="H601" s="24"/>
      <c r="I601" s="24"/>
      <c r="J601" s="24"/>
      <c r="K601" s="24"/>
      <c r="L601" s="24"/>
      <c r="M601" s="24"/>
      <c r="N601" s="24"/>
      <c r="O601" s="24"/>
      <c r="P601" s="24"/>
      <c r="Q601" s="24"/>
      <c r="R601" s="24"/>
      <c r="S601" s="24"/>
      <c r="T601" s="24"/>
      <c r="U601" s="24"/>
      <c r="V601" s="24"/>
      <c r="W601" s="24"/>
      <c r="X601" s="24"/>
      <c r="Y601" s="24"/>
      <c r="Z601" s="24"/>
    </row>
    <row r="602" spans="1:26" ht="14">
      <c r="A602" s="3"/>
      <c r="B602" s="3"/>
      <c r="C602" s="3"/>
      <c r="D602" s="3"/>
      <c r="E602" s="3"/>
      <c r="F602" s="3"/>
      <c r="G602" s="3"/>
      <c r="H602" s="24"/>
      <c r="I602" s="24"/>
      <c r="J602" s="24"/>
      <c r="K602" s="24"/>
      <c r="L602" s="24"/>
      <c r="M602" s="24"/>
      <c r="N602" s="24"/>
      <c r="O602" s="24"/>
      <c r="P602" s="24"/>
      <c r="Q602" s="24"/>
      <c r="R602" s="24"/>
      <c r="S602" s="24"/>
      <c r="T602" s="24"/>
      <c r="U602" s="24"/>
      <c r="V602" s="24"/>
      <c r="W602" s="24"/>
      <c r="X602" s="24"/>
      <c r="Y602" s="24"/>
      <c r="Z602" s="24"/>
    </row>
    <row r="603" spans="1:26" ht="14">
      <c r="A603" s="3"/>
      <c r="B603" s="3"/>
      <c r="C603" s="3"/>
      <c r="D603" s="3"/>
      <c r="E603" s="3"/>
      <c r="F603" s="3"/>
      <c r="G603" s="3"/>
      <c r="H603" s="24"/>
      <c r="I603" s="24"/>
      <c r="J603" s="24"/>
      <c r="K603" s="24"/>
      <c r="L603" s="24"/>
      <c r="M603" s="24"/>
      <c r="N603" s="24"/>
      <c r="O603" s="24"/>
      <c r="P603" s="24"/>
      <c r="Q603" s="24"/>
      <c r="R603" s="24"/>
      <c r="S603" s="24"/>
      <c r="T603" s="24"/>
      <c r="U603" s="24"/>
      <c r="V603" s="24"/>
      <c r="W603" s="24"/>
      <c r="X603" s="24"/>
      <c r="Y603" s="24"/>
      <c r="Z603" s="24"/>
    </row>
    <row r="604" spans="1:26" ht="14">
      <c r="A604" s="3"/>
      <c r="B604" s="3"/>
      <c r="C604" s="3"/>
      <c r="D604" s="3"/>
      <c r="E604" s="3"/>
      <c r="F604" s="3"/>
      <c r="G604" s="3"/>
      <c r="H604" s="24"/>
      <c r="I604" s="24"/>
      <c r="J604" s="24"/>
      <c r="K604" s="24"/>
      <c r="L604" s="24"/>
      <c r="M604" s="24"/>
      <c r="N604" s="24"/>
      <c r="O604" s="24"/>
      <c r="P604" s="24"/>
      <c r="Q604" s="24"/>
      <c r="R604" s="24"/>
      <c r="S604" s="24"/>
      <c r="T604" s="24"/>
      <c r="U604" s="24"/>
      <c r="V604" s="24"/>
      <c r="W604" s="24"/>
      <c r="X604" s="24"/>
      <c r="Y604" s="24"/>
      <c r="Z604" s="24"/>
    </row>
    <row r="605" spans="1:26" ht="14">
      <c r="A605" s="3"/>
      <c r="B605" s="3"/>
      <c r="C605" s="3"/>
      <c r="D605" s="3"/>
      <c r="E605" s="3"/>
      <c r="F605" s="3"/>
      <c r="G605" s="3"/>
      <c r="H605" s="24"/>
      <c r="I605" s="24"/>
      <c r="J605" s="24"/>
      <c r="K605" s="24"/>
      <c r="L605" s="24"/>
      <c r="M605" s="24"/>
      <c r="N605" s="24"/>
      <c r="O605" s="24"/>
      <c r="P605" s="24"/>
      <c r="Q605" s="24"/>
      <c r="R605" s="24"/>
      <c r="S605" s="24"/>
      <c r="T605" s="24"/>
      <c r="U605" s="24"/>
      <c r="V605" s="24"/>
      <c r="W605" s="24"/>
      <c r="X605" s="24"/>
      <c r="Y605" s="24"/>
      <c r="Z605" s="24"/>
    </row>
    <row r="606" spans="1:26" ht="14">
      <c r="A606" s="3"/>
      <c r="B606" s="3"/>
      <c r="C606" s="3"/>
      <c r="D606" s="3"/>
      <c r="E606" s="3"/>
      <c r="F606" s="3"/>
      <c r="G606" s="3"/>
      <c r="H606" s="24"/>
      <c r="I606" s="24"/>
      <c r="J606" s="24"/>
      <c r="K606" s="24"/>
      <c r="L606" s="24"/>
      <c r="M606" s="24"/>
      <c r="N606" s="24"/>
      <c r="O606" s="24"/>
      <c r="P606" s="24"/>
      <c r="Q606" s="24"/>
      <c r="R606" s="24"/>
      <c r="S606" s="24"/>
      <c r="T606" s="24"/>
      <c r="U606" s="24"/>
      <c r="V606" s="24"/>
      <c r="W606" s="24"/>
      <c r="X606" s="24"/>
      <c r="Y606" s="24"/>
      <c r="Z606" s="24"/>
    </row>
    <row r="607" spans="1:26" ht="14">
      <c r="A607" s="3"/>
      <c r="B607" s="3"/>
      <c r="C607" s="3"/>
      <c r="D607" s="3"/>
      <c r="E607" s="3"/>
      <c r="F607" s="3"/>
      <c r="G607" s="3"/>
      <c r="H607" s="24"/>
      <c r="I607" s="24"/>
      <c r="J607" s="24"/>
      <c r="K607" s="24"/>
      <c r="L607" s="24"/>
      <c r="M607" s="24"/>
      <c r="N607" s="24"/>
      <c r="O607" s="24"/>
      <c r="P607" s="24"/>
      <c r="Q607" s="24"/>
      <c r="R607" s="24"/>
      <c r="S607" s="24"/>
      <c r="T607" s="24"/>
      <c r="U607" s="24"/>
      <c r="V607" s="24"/>
      <c r="W607" s="24"/>
      <c r="X607" s="24"/>
      <c r="Y607" s="24"/>
      <c r="Z607" s="24"/>
    </row>
    <row r="608" spans="1:26" ht="14">
      <c r="A608" s="3"/>
      <c r="B608" s="3"/>
      <c r="C608" s="3"/>
      <c r="D608" s="3"/>
      <c r="E608" s="3"/>
      <c r="F608" s="3"/>
      <c r="G608" s="3"/>
      <c r="H608" s="24"/>
      <c r="I608" s="24"/>
      <c r="J608" s="24"/>
      <c r="K608" s="24"/>
      <c r="L608" s="24"/>
      <c r="M608" s="24"/>
      <c r="N608" s="24"/>
      <c r="O608" s="24"/>
      <c r="P608" s="24"/>
      <c r="Q608" s="24"/>
      <c r="R608" s="24"/>
      <c r="S608" s="24"/>
      <c r="T608" s="24"/>
      <c r="U608" s="24"/>
      <c r="V608" s="24"/>
      <c r="W608" s="24"/>
      <c r="X608" s="24"/>
      <c r="Y608" s="24"/>
      <c r="Z608" s="24"/>
    </row>
    <row r="609" spans="1:26" ht="14">
      <c r="A609" s="3"/>
      <c r="B609" s="3"/>
      <c r="C609" s="3"/>
      <c r="D609" s="3"/>
      <c r="E609" s="3"/>
      <c r="F609" s="3"/>
      <c r="G609" s="3"/>
      <c r="H609" s="24"/>
      <c r="I609" s="24"/>
      <c r="J609" s="24"/>
      <c r="K609" s="24"/>
      <c r="L609" s="24"/>
      <c r="M609" s="24"/>
      <c r="N609" s="24"/>
      <c r="O609" s="24"/>
      <c r="P609" s="24"/>
      <c r="Q609" s="24"/>
      <c r="R609" s="24"/>
      <c r="S609" s="24"/>
      <c r="T609" s="24"/>
      <c r="U609" s="24"/>
      <c r="V609" s="24"/>
      <c r="W609" s="24"/>
      <c r="X609" s="24"/>
      <c r="Y609" s="24"/>
      <c r="Z609" s="24"/>
    </row>
    <row r="610" spans="1:26" ht="14">
      <c r="A610" s="3"/>
      <c r="B610" s="3"/>
      <c r="C610" s="3"/>
      <c r="D610" s="3"/>
      <c r="E610" s="3"/>
      <c r="F610" s="3"/>
      <c r="G610" s="3"/>
      <c r="H610" s="24"/>
      <c r="I610" s="24"/>
      <c r="J610" s="24"/>
      <c r="K610" s="24"/>
      <c r="L610" s="24"/>
      <c r="M610" s="24"/>
      <c r="N610" s="24"/>
      <c r="O610" s="24"/>
      <c r="P610" s="24"/>
      <c r="Q610" s="24"/>
      <c r="R610" s="24"/>
      <c r="S610" s="24"/>
      <c r="T610" s="24"/>
      <c r="U610" s="24"/>
      <c r="V610" s="24"/>
      <c r="W610" s="24"/>
      <c r="X610" s="24"/>
      <c r="Y610" s="24"/>
      <c r="Z610" s="24"/>
    </row>
    <row r="611" spans="1:26" ht="14">
      <c r="A611" s="3"/>
      <c r="B611" s="3"/>
      <c r="C611" s="3"/>
      <c r="D611" s="3"/>
      <c r="E611" s="3"/>
      <c r="F611" s="3"/>
      <c r="G611" s="3"/>
      <c r="H611" s="24"/>
      <c r="I611" s="24"/>
      <c r="J611" s="24"/>
      <c r="K611" s="24"/>
      <c r="L611" s="24"/>
      <c r="M611" s="24"/>
      <c r="N611" s="24"/>
      <c r="O611" s="24"/>
      <c r="P611" s="24"/>
      <c r="Q611" s="24"/>
      <c r="R611" s="24"/>
      <c r="S611" s="24"/>
      <c r="T611" s="24"/>
      <c r="U611" s="24"/>
      <c r="V611" s="24"/>
      <c r="W611" s="24"/>
      <c r="X611" s="24"/>
      <c r="Y611" s="24"/>
      <c r="Z611" s="24"/>
    </row>
    <row r="612" spans="1:26" ht="14">
      <c r="A612" s="3"/>
      <c r="B612" s="3"/>
      <c r="C612" s="3"/>
      <c r="D612" s="3"/>
      <c r="E612" s="3"/>
      <c r="F612" s="3"/>
      <c r="G612" s="3"/>
      <c r="H612" s="24"/>
      <c r="I612" s="24"/>
      <c r="J612" s="24"/>
      <c r="K612" s="24"/>
      <c r="L612" s="24"/>
      <c r="M612" s="24"/>
      <c r="N612" s="24"/>
      <c r="O612" s="24"/>
      <c r="P612" s="24"/>
      <c r="Q612" s="24"/>
      <c r="R612" s="24"/>
      <c r="S612" s="24"/>
      <c r="T612" s="24"/>
      <c r="U612" s="24"/>
      <c r="V612" s="24"/>
      <c r="W612" s="24"/>
      <c r="X612" s="24"/>
      <c r="Y612" s="24"/>
      <c r="Z612" s="24"/>
    </row>
    <row r="613" spans="1:26" ht="14">
      <c r="A613" s="3"/>
      <c r="B613" s="3"/>
      <c r="C613" s="3"/>
      <c r="D613" s="3"/>
      <c r="E613" s="3"/>
      <c r="F613" s="3"/>
      <c r="G613" s="3"/>
      <c r="H613" s="24"/>
      <c r="I613" s="24"/>
      <c r="J613" s="24"/>
      <c r="K613" s="24"/>
      <c r="L613" s="24"/>
      <c r="M613" s="24"/>
      <c r="N613" s="24"/>
      <c r="O613" s="24"/>
      <c r="P613" s="24"/>
      <c r="Q613" s="24"/>
      <c r="R613" s="24"/>
      <c r="S613" s="24"/>
      <c r="T613" s="24"/>
      <c r="U613" s="24"/>
      <c r="V613" s="24"/>
      <c r="W613" s="24"/>
      <c r="X613" s="24"/>
      <c r="Y613" s="24"/>
      <c r="Z613" s="24"/>
    </row>
    <row r="614" spans="1:26" ht="14">
      <c r="A614" s="3"/>
      <c r="B614" s="3"/>
      <c r="C614" s="3"/>
      <c r="D614" s="3"/>
      <c r="E614" s="3"/>
      <c r="F614" s="3"/>
      <c r="G614" s="3"/>
      <c r="H614" s="24"/>
      <c r="I614" s="24"/>
      <c r="J614" s="24"/>
      <c r="K614" s="24"/>
      <c r="L614" s="24"/>
      <c r="M614" s="24"/>
      <c r="N614" s="24"/>
      <c r="O614" s="24"/>
      <c r="P614" s="24"/>
      <c r="Q614" s="24"/>
      <c r="R614" s="24"/>
      <c r="S614" s="24"/>
      <c r="T614" s="24"/>
      <c r="U614" s="24"/>
      <c r="V614" s="24"/>
      <c r="W614" s="24"/>
      <c r="X614" s="24"/>
      <c r="Y614" s="24"/>
      <c r="Z614" s="24"/>
    </row>
    <row r="615" spans="1:26" ht="14">
      <c r="A615" s="3"/>
      <c r="B615" s="3"/>
      <c r="C615" s="3"/>
      <c r="D615" s="3"/>
      <c r="E615" s="3"/>
      <c r="F615" s="3"/>
      <c r="G615" s="3"/>
      <c r="H615" s="24"/>
      <c r="I615" s="24"/>
      <c r="J615" s="24"/>
      <c r="K615" s="24"/>
      <c r="L615" s="24"/>
      <c r="M615" s="24"/>
      <c r="N615" s="24"/>
      <c r="O615" s="24"/>
      <c r="P615" s="24"/>
      <c r="Q615" s="24"/>
      <c r="R615" s="24"/>
      <c r="S615" s="24"/>
      <c r="T615" s="24"/>
      <c r="U615" s="24"/>
      <c r="V615" s="24"/>
      <c r="W615" s="24"/>
      <c r="X615" s="24"/>
      <c r="Y615" s="24"/>
      <c r="Z615" s="24"/>
    </row>
    <row r="616" spans="1:26" ht="14">
      <c r="A616" s="3"/>
      <c r="B616" s="3"/>
      <c r="C616" s="3"/>
      <c r="D616" s="3"/>
      <c r="E616" s="3"/>
      <c r="F616" s="3"/>
      <c r="G616" s="3"/>
      <c r="H616" s="24"/>
      <c r="I616" s="24"/>
      <c r="J616" s="24"/>
      <c r="K616" s="24"/>
      <c r="L616" s="24"/>
      <c r="M616" s="24"/>
      <c r="N616" s="24"/>
      <c r="O616" s="24"/>
      <c r="P616" s="24"/>
      <c r="Q616" s="24"/>
      <c r="R616" s="24"/>
      <c r="S616" s="24"/>
      <c r="T616" s="24"/>
      <c r="U616" s="24"/>
      <c r="V616" s="24"/>
      <c r="W616" s="24"/>
      <c r="X616" s="24"/>
      <c r="Y616" s="24"/>
      <c r="Z616" s="24"/>
    </row>
    <row r="617" spans="1:26" ht="14">
      <c r="A617" s="3"/>
      <c r="B617" s="3"/>
      <c r="C617" s="3"/>
      <c r="D617" s="3"/>
      <c r="E617" s="3"/>
      <c r="F617" s="3"/>
      <c r="G617" s="3"/>
      <c r="H617" s="24"/>
      <c r="I617" s="24"/>
      <c r="J617" s="24"/>
      <c r="K617" s="24"/>
      <c r="L617" s="24"/>
      <c r="M617" s="24"/>
      <c r="N617" s="24"/>
      <c r="O617" s="24"/>
      <c r="P617" s="24"/>
      <c r="Q617" s="24"/>
      <c r="R617" s="24"/>
      <c r="S617" s="24"/>
      <c r="T617" s="24"/>
      <c r="U617" s="24"/>
      <c r="V617" s="24"/>
      <c r="W617" s="24"/>
      <c r="X617" s="24"/>
      <c r="Y617" s="24"/>
      <c r="Z617" s="24"/>
    </row>
    <row r="618" spans="1:26" ht="14">
      <c r="A618" s="3"/>
      <c r="B618" s="3"/>
      <c r="C618" s="3"/>
      <c r="D618" s="3"/>
      <c r="E618" s="3"/>
      <c r="F618" s="3"/>
      <c r="G618" s="3"/>
      <c r="H618" s="24"/>
      <c r="I618" s="24"/>
      <c r="J618" s="24"/>
      <c r="K618" s="24"/>
      <c r="L618" s="24"/>
      <c r="M618" s="24"/>
      <c r="N618" s="24"/>
      <c r="O618" s="24"/>
      <c r="P618" s="24"/>
      <c r="Q618" s="24"/>
      <c r="R618" s="24"/>
      <c r="S618" s="24"/>
      <c r="T618" s="24"/>
      <c r="U618" s="24"/>
      <c r="V618" s="24"/>
      <c r="W618" s="24"/>
      <c r="X618" s="24"/>
      <c r="Y618" s="24"/>
      <c r="Z618" s="24"/>
    </row>
    <row r="619" spans="1:26" ht="14">
      <c r="A619" s="3"/>
      <c r="B619" s="3"/>
      <c r="C619" s="3"/>
      <c r="D619" s="3"/>
      <c r="E619" s="3"/>
      <c r="F619" s="3"/>
      <c r="G619" s="3"/>
      <c r="H619" s="24"/>
      <c r="I619" s="24"/>
      <c r="J619" s="24"/>
      <c r="K619" s="24"/>
      <c r="L619" s="24"/>
      <c r="M619" s="24"/>
      <c r="N619" s="24"/>
      <c r="O619" s="24"/>
      <c r="P619" s="24"/>
      <c r="Q619" s="24"/>
      <c r="R619" s="24"/>
      <c r="S619" s="24"/>
      <c r="T619" s="24"/>
      <c r="U619" s="24"/>
      <c r="V619" s="24"/>
      <c r="W619" s="24"/>
      <c r="X619" s="24"/>
      <c r="Y619" s="24"/>
      <c r="Z619" s="24"/>
    </row>
    <row r="620" spans="1:26" ht="14">
      <c r="A620" s="3"/>
      <c r="B620" s="3"/>
      <c r="C620" s="3"/>
      <c r="D620" s="3"/>
      <c r="E620" s="3"/>
      <c r="F620" s="3"/>
      <c r="G620" s="3"/>
      <c r="H620" s="24"/>
      <c r="I620" s="24"/>
      <c r="J620" s="24"/>
      <c r="K620" s="24"/>
      <c r="L620" s="24"/>
      <c r="M620" s="24"/>
      <c r="N620" s="24"/>
      <c r="O620" s="24"/>
      <c r="P620" s="24"/>
      <c r="Q620" s="24"/>
      <c r="R620" s="24"/>
      <c r="S620" s="24"/>
      <c r="T620" s="24"/>
      <c r="U620" s="24"/>
      <c r="V620" s="24"/>
      <c r="W620" s="24"/>
      <c r="X620" s="24"/>
      <c r="Y620" s="24"/>
      <c r="Z620" s="24"/>
    </row>
    <row r="621" spans="1:26" ht="14">
      <c r="A621" s="3"/>
      <c r="B621" s="3"/>
      <c r="C621" s="3"/>
      <c r="D621" s="3"/>
      <c r="E621" s="3"/>
      <c r="F621" s="3"/>
      <c r="G621" s="3"/>
      <c r="H621" s="24"/>
      <c r="I621" s="24"/>
      <c r="J621" s="24"/>
      <c r="K621" s="24"/>
      <c r="L621" s="24"/>
      <c r="M621" s="24"/>
      <c r="N621" s="24"/>
      <c r="O621" s="24"/>
      <c r="P621" s="24"/>
      <c r="Q621" s="24"/>
      <c r="R621" s="24"/>
      <c r="S621" s="24"/>
      <c r="T621" s="24"/>
      <c r="U621" s="24"/>
      <c r="V621" s="24"/>
      <c r="W621" s="24"/>
      <c r="X621" s="24"/>
      <c r="Y621" s="24"/>
      <c r="Z621" s="24"/>
    </row>
    <row r="622" spans="1:26" ht="14">
      <c r="A622" s="3"/>
      <c r="B622" s="3"/>
      <c r="C622" s="3"/>
      <c r="D622" s="3"/>
      <c r="E622" s="3"/>
      <c r="F622" s="3"/>
      <c r="G622" s="3"/>
      <c r="H622" s="24"/>
      <c r="I622" s="24"/>
      <c r="J622" s="24"/>
      <c r="K622" s="24"/>
      <c r="L622" s="24"/>
      <c r="M622" s="24"/>
      <c r="N622" s="24"/>
      <c r="O622" s="24"/>
      <c r="P622" s="24"/>
      <c r="Q622" s="24"/>
      <c r="R622" s="24"/>
      <c r="S622" s="24"/>
      <c r="T622" s="24"/>
      <c r="U622" s="24"/>
      <c r="V622" s="24"/>
      <c r="W622" s="24"/>
      <c r="X622" s="24"/>
      <c r="Y622" s="24"/>
      <c r="Z622" s="24"/>
    </row>
    <row r="623" spans="1:26" ht="14">
      <c r="A623" s="3"/>
      <c r="B623" s="3"/>
      <c r="C623" s="3"/>
      <c r="D623" s="3"/>
      <c r="E623" s="3"/>
      <c r="F623" s="3"/>
      <c r="G623" s="3"/>
      <c r="H623" s="24"/>
      <c r="I623" s="24"/>
      <c r="J623" s="24"/>
      <c r="K623" s="24"/>
      <c r="L623" s="24"/>
      <c r="M623" s="24"/>
      <c r="N623" s="24"/>
      <c r="O623" s="24"/>
      <c r="P623" s="24"/>
      <c r="Q623" s="24"/>
      <c r="R623" s="24"/>
      <c r="S623" s="24"/>
      <c r="T623" s="24"/>
      <c r="U623" s="24"/>
      <c r="V623" s="24"/>
      <c r="W623" s="24"/>
      <c r="X623" s="24"/>
      <c r="Y623" s="24"/>
      <c r="Z623" s="24"/>
    </row>
    <row r="624" spans="1:26" ht="14">
      <c r="A624" s="3"/>
      <c r="B624" s="3"/>
      <c r="C624" s="3"/>
      <c r="D624" s="3"/>
      <c r="E624" s="3"/>
      <c r="F624" s="3"/>
      <c r="G624" s="3"/>
      <c r="H624" s="24"/>
      <c r="I624" s="24"/>
      <c r="J624" s="24"/>
      <c r="K624" s="24"/>
      <c r="L624" s="24"/>
      <c r="M624" s="24"/>
      <c r="N624" s="24"/>
      <c r="O624" s="24"/>
      <c r="P624" s="24"/>
      <c r="Q624" s="24"/>
      <c r="R624" s="24"/>
      <c r="S624" s="24"/>
      <c r="T624" s="24"/>
      <c r="U624" s="24"/>
      <c r="V624" s="24"/>
      <c r="W624" s="24"/>
      <c r="X624" s="24"/>
      <c r="Y624" s="24"/>
      <c r="Z624" s="24"/>
    </row>
    <row r="625" spans="1:26" ht="14">
      <c r="A625" s="3"/>
      <c r="B625" s="3"/>
      <c r="C625" s="3"/>
      <c r="D625" s="3"/>
      <c r="E625" s="3"/>
      <c r="F625" s="3"/>
      <c r="G625" s="3"/>
      <c r="H625" s="24"/>
      <c r="I625" s="24"/>
      <c r="J625" s="24"/>
      <c r="K625" s="24"/>
      <c r="L625" s="24"/>
      <c r="M625" s="24"/>
      <c r="N625" s="24"/>
      <c r="O625" s="24"/>
      <c r="P625" s="24"/>
      <c r="Q625" s="24"/>
      <c r="R625" s="24"/>
      <c r="S625" s="24"/>
      <c r="T625" s="24"/>
      <c r="U625" s="24"/>
      <c r="V625" s="24"/>
      <c r="W625" s="24"/>
      <c r="X625" s="24"/>
      <c r="Y625" s="24"/>
      <c r="Z625" s="24"/>
    </row>
    <row r="626" spans="1:26" ht="14">
      <c r="A626" s="3"/>
      <c r="B626" s="3"/>
      <c r="C626" s="3"/>
      <c r="D626" s="3"/>
      <c r="E626" s="3"/>
      <c r="F626" s="3"/>
      <c r="G626" s="3"/>
      <c r="H626" s="24"/>
      <c r="I626" s="24"/>
      <c r="J626" s="24"/>
      <c r="K626" s="24"/>
      <c r="L626" s="24"/>
      <c r="M626" s="24"/>
      <c r="N626" s="24"/>
      <c r="O626" s="24"/>
      <c r="P626" s="24"/>
      <c r="Q626" s="24"/>
      <c r="R626" s="24"/>
      <c r="S626" s="24"/>
      <c r="T626" s="24"/>
      <c r="U626" s="24"/>
      <c r="V626" s="24"/>
      <c r="W626" s="24"/>
      <c r="X626" s="24"/>
      <c r="Y626" s="24"/>
      <c r="Z626" s="24"/>
    </row>
    <row r="627" spans="1:26" ht="14">
      <c r="A627" s="3"/>
      <c r="B627" s="3"/>
      <c r="C627" s="3"/>
      <c r="D627" s="3"/>
      <c r="E627" s="3"/>
      <c r="F627" s="3"/>
      <c r="G627" s="3"/>
      <c r="H627" s="24"/>
      <c r="I627" s="24"/>
      <c r="J627" s="24"/>
      <c r="K627" s="24"/>
      <c r="L627" s="24"/>
      <c r="M627" s="24"/>
      <c r="N627" s="24"/>
      <c r="O627" s="24"/>
      <c r="P627" s="24"/>
      <c r="Q627" s="24"/>
      <c r="R627" s="24"/>
      <c r="S627" s="24"/>
      <c r="T627" s="24"/>
      <c r="U627" s="24"/>
      <c r="V627" s="24"/>
      <c r="W627" s="24"/>
      <c r="X627" s="24"/>
      <c r="Y627" s="24"/>
      <c r="Z627" s="24"/>
    </row>
    <row r="628" spans="1:26" ht="14">
      <c r="A628" s="3"/>
      <c r="B628" s="3"/>
      <c r="C628" s="3"/>
      <c r="D628" s="3"/>
      <c r="E628" s="3"/>
      <c r="F628" s="3"/>
      <c r="G628" s="3"/>
      <c r="H628" s="24"/>
      <c r="I628" s="24"/>
      <c r="J628" s="24"/>
      <c r="K628" s="24"/>
      <c r="L628" s="24"/>
      <c r="M628" s="24"/>
      <c r="N628" s="24"/>
      <c r="O628" s="24"/>
      <c r="P628" s="24"/>
      <c r="Q628" s="24"/>
      <c r="R628" s="24"/>
      <c r="S628" s="24"/>
      <c r="T628" s="24"/>
      <c r="U628" s="24"/>
      <c r="V628" s="24"/>
      <c r="W628" s="24"/>
      <c r="X628" s="24"/>
      <c r="Y628" s="24"/>
      <c r="Z628" s="24"/>
    </row>
    <row r="629" spans="1:26" ht="14">
      <c r="A629" s="3"/>
      <c r="B629" s="3"/>
      <c r="C629" s="3"/>
      <c r="D629" s="3"/>
      <c r="E629" s="3"/>
      <c r="F629" s="3"/>
      <c r="G629" s="3"/>
      <c r="H629" s="24"/>
      <c r="I629" s="24"/>
      <c r="J629" s="24"/>
      <c r="K629" s="24"/>
      <c r="L629" s="24"/>
      <c r="M629" s="24"/>
      <c r="N629" s="24"/>
      <c r="O629" s="24"/>
      <c r="P629" s="24"/>
      <c r="Q629" s="24"/>
      <c r="R629" s="24"/>
      <c r="S629" s="24"/>
      <c r="T629" s="24"/>
      <c r="U629" s="24"/>
      <c r="V629" s="24"/>
      <c r="W629" s="24"/>
      <c r="X629" s="24"/>
      <c r="Y629" s="24"/>
      <c r="Z629" s="24"/>
    </row>
    <row r="630" spans="1:26" ht="14">
      <c r="A630" s="3"/>
      <c r="B630" s="3"/>
      <c r="C630" s="3"/>
      <c r="D630" s="3"/>
      <c r="E630" s="3"/>
      <c r="F630" s="3"/>
      <c r="G630" s="3"/>
      <c r="H630" s="24"/>
      <c r="I630" s="24"/>
      <c r="J630" s="24"/>
      <c r="K630" s="24"/>
      <c r="L630" s="24"/>
      <c r="M630" s="24"/>
      <c r="N630" s="24"/>
      <c r="O630" s="24"/>
      <c r="P630" s="24"/>
      <c r="Q630" s="24"/>
      <c r="R630" s="24"/>
      <c r="S630" s="24"/>
      <c r="T630" s="24"/>
      <c r="U630" s="24"/>
      <c r="V630" s="24"/>
      <c r="W630" s="24"/>
      <c r="X630" s="24"/>
      <c r="Y630" s="24"/>
      <c r="Z630" s="24"/>
    </row>
    <row r="631" spans="1:26" ht="14">
      <c r="A631" s="3"/>
      <c r="B631" s="3"/>
      <c r="C631" s="3"/>
      <c r="D631" s="3"/>
      <c r="E631" s="3"/>
      <c r="F631" s="3"/>
      <c r="G631" s="3"/>
      <c r="H631" s="24"/>
      <c r="I631" s="24"/>
      <c r="J631" s="24"/>
      <c r="K631" s="24"/>
      <c r="L631" s="24"/>
      <c r="M631" s="24"/>
      <c r="N631" s="24"/>
      <c r="O631" s="24"/>
      <c r="P631" s="24"/>
      <c r="Q631" s="24"/>
      <c r="R631" s="24"/>
      <c r="S631" s="24"/>
      <c r="T631" s="24"/>
      <c r="U631" s="24"/>
      <c r="V631" s="24"/>
      <c r="W631" s="24"/>
      <c r="X631" s="24"/>
      <c r="Y631" s="24"/>
      <c r="Z631" s="24"/>
    </row>
    <row r="632" spans="1:26" ht="14">
      <c r="A632" s="3"/>
      <c r="B632" s="3"/>
      <c r="C632" s="3"/>
      <c r="D632" s="3"/>
      <c r="E632" s="3"/>
      <c r="F632" s="3"/>
      <c r="G632" s="3"/>
      <c r="H632" s="24"/>
      <c r="I632" s="24"/>
      <c r="J632" s="24"/>
      <c r="K632" s="24"/>
      <c r="L632" s="24"/>
      <c r="M632" s="24"/>
      <c r="N632" s="24"/>
      <c r="O632" s="24"/>
      <c r="P632" s="24"/>
      <c r="Q632" s="24"/>
      <c r="R632" s="24"/>
      <c r="S632" s="24"/>
      <c r="T632" s="24"/>
      <c r="U632" s="24"/>
      <c r="V632" s="24"/>
      <c r="W632" s="24"/>
      <c r="X632" s="24"/>
      <c r="Y632" s="24"/>
      <c r="Z632" s="24"/>
    </row>
    <row r="633" spans="1:26" ht="14">
      <c r="A633" s="3"/>
      <c r="B633" s="3"/>
      <c r="C633" s="3"/>
      <c r="D633" s="3"/>
      <c r="E633" s="3"/>
      <c r="F633" s="3"/>
      <c r="G633" s="3"/>
      <c r="H633" s="24"/>
      <c r="I633" s="24"/>
      <c r="J633" s="24"/>
      <c r="K633" s="24"/>
      <c r="L633" s="24"/>
      <c r="M633" s="24"/>
      <c r="N633" s="24"/>
      <c r="O633" s="24"/>
      <c r="P633" s="24"/>
      <c r="Q633" s="24"/>
      <c r="R633" s="24"/>
      <c r="S633" s="24"/>
      <c r="T633" s="24"/>
      <c r="U633" s="24"/>
      <c r="V633" s="24"/>
      <c r="W633" s="24"/>
      <c r="X633" s="24"/>
      <c r="Y633" s="24"/>
      <c r="Z633" s="24"/>
    </row>
    <row r="634" spans="1:26" ht="14">
      <c r="A634" s="3"/>
      <c r="B634" s="3"/>
      <c r="C634" s="3"/>
      <c r="D634" s="3"/>
      <c r="E634" s="3"/>
      <c r="F634" s="3"/>
      <c r="G634" s="3"/>
      <c r="H634" s="24"/>
      <c r="I634" s="24"/>
      <c r="J634" s="24"/>
      <c r="K634" s="24"/>
      <c r="L634" s="24"/>
      <c r="M634" s="24"/>
      <c r="N634" s="24"/>
      <c r="O634" s="24"/>
      <c r="P634" s="24"/>
      <c r="Q634" s="24"/>
      <c r="R634" s="24"/>
      <c r="S634" s="24"/>
      <c r="T634" s="24"/>
      <c r="U634" s="24"/>
      <c r="V634" s="24"/>
      <c r="W634" s="24"/>
      <c r="X634" s="24"/>
      <c r="Y634" s="24"/>
      <c r="Z634" s="24"/>
    </row>
    <row r="635" spans="1:26" ht="14">
      <c r="A635" s="3"/>
      <c r="B635" s="3"/>
      <c r="C635" s="3"/>
      <c r="D635" s="3"/>
      <c r="E635" s="3"/>
      <c r="F635" s="3"/>
      <c r="G635" s="3"/>
      <c r="H635" s="24"/>
      <c r="I635" s="24"/>
      <c r="J635" s="24"/>
      <c r="K635" s="24"/>
      <c r="L635" s="24"/>
      <c r="M635" s="24"/>
      <c r="N635" s="24"/>
      <c r="O635" s="24"/>
      <c r="P635" s="24"/>
      <c r="Q635" s="24"/>
      <c r="R635" s="24"/>
      <c r="S635" s="24"/>
      <c r="T635" s="24"/>
      <c r="U635" s="24"/>
      <c r="V635" s="24"/>
      <c r="W635" s="24"/>
      <c r="X635" s="24"/>
      <c r="Y635" s="24"/>
      <c r="Z635" s="24"/>
    </row>
    <row r="636" spans="1:26" ht="14">
      <c r="A636" s="3"/>
      <c r="B636" s="3"/>
      <c r="C636" s="3"/>
      <c r="D636" s="3"/>
      <c r="E636" s="3"/>
      <c r="F636" s="3"/>
      <c r="G636" s="3"/>
      <c r="H636" s="24"/>
      <c r="I636" s="24"/>
      <c r="J636" s="24"/>
      <c r="K636" s="24"/>
      <c r="L636" s="24"/>
      <c r="M636" s="24"/>
      <c r="N636" s="24"/>
      <c r="O636" s="24"/>
      <c r="P636" s="24"/>
      <c r="Q636" s="24"/>
      <c r="R636" s="24"/>
      <c r="S636" s="24"/>
      <c r="T636" s="24"/>
      <c r="U636" s="24"/>
      <c r="V636" s="24"/>
      <c r="W636" s="24"/>
      <c r="X636" s="24"/>
      <c r="Y636" s="24"/>
      <c r="Z636" s="24"/>
    </row>
    <row r="637" spans="1:26" ht="14">
      <c r="A637" s="3"/>
      <c r="B637" s="3"/>
      <c r="C637" s="3"/>
      <c r="D637" s="3"/>
      <c r="E637" s="3"/>
      <c r="F637" s="3"/>
      <c r="G637" s="3"/>
      <c r="H637" s="24"/>
      <c r="I637" s="24"/>
      <c r="J637" s="24"/>
      <c r="K637" s="24"/>
      <c r="L637" s="24"/>
      <c r="M637" s="24"/>
      <c r="N637" s="24"/>
      <c r="O637" s="24"/>
      <c r="P637" s="24"/>
      <c r="Q637" s="24"/>
      <c r="R637" s="24"/>
      <c r="S637" s="24"/>
      <c r="T637" s="24"/>
      <c r="U637" s="24"/>
      <c r="V637" s="24"/>
      <c r="W637" s="24"/>
      <c r="X637" s="24"/>
      <c r="Y637" s="24"/>
      <c r="Z637" s="24"/>
    </row>
    <row r="638" spans="1:26" ht="14">
      <c r="A638" s="3"/>
      <c r="B638" s="3"/>
      <c r="C638" s="3"/>
      <c r="D638" s="3"/>
      <c r="E638" s="3"/>
      <c r="F638" s="3"/>
      <c r="G638" s="3"/>
      <c r="H638" s="24"/>
      <c r="I638" s="24"/>
      <c r="J638" s="24"/>
      <c r="K638" s="24"/>
      <c r="L638" s="24"/>
      <c r="M638" s="24"/>
      <c r="N638" s="24"/>
      <c r="O638" s="24"/>
      <c r="P638" s="24"/>
      <c r="Q638" s="24"/>
      <c r="R638" s="24"/>
      <c r="S638" s="24"/>
      <c r="T638" s="24"/>
      <c r="U638" s="24"/>
      <c r="V638" s="24"/>
      <c r="W638" s="24"/>
      <c r="X638" s="24"/>
      <c r="Y638" s="24"/>
      <c r="Z638" s="24"/>
    </row>
    <row r="639" spans="1:26" ht="14">
      <c r="A639" s="3"/>
      <c r="B639" s="3"/>
      <c r="C639" s="3"/>
      <c r="D639" s="3"/>
      <c r="E639" s="3"/>
      <c r="F639" s="3"/>
      <c r="G639" s="3"/>
      <c r="H639" s="24"/>
      <c r="I639" s="24"/>
      <c r="J639" s="24"/>
      <c r="K639" s="24"/>
      <c r="L639" s="24"/>
      <c r="M639" s="24"/>
      <c r="N639" s="24"/>
      <c r="O639" s="24"/>
      <c r="P639" s="24"/>
      <c r="Q639" s="24"/>
      <c r="R639" s="24"/>
      <c r="S639" s="24"/>
      <c r="T639" s="24"/>
      <c r="U639" s="24"/>
      <c r="V639" s="24"/>
      <c r="W639" s="24"/>
      <c r="X639" s="24"/>
      <c r="Y639" s="24"/>
      <c r="Z639" s="24"/>
    </row>
    <row r="640" spans="1:26" ht="14">
      <c r="A640" s="3"/>
      <c r="B640" s="3"/>
      <c r="C640" s="3"/>
      <c r="D640" s="3"/>
      <c r="E640" s="3"/>
      <c r="F640" s="3"/>
      <c r="G640" s="3"/>
      <c r="H640" s="24"/>
      <c r="I640" s="24"/>
      <c r="J640" s="24"/>
      <c r="K640" s="24"/>
      <c r="L640" s="24"/>
      <c r="M640" s="24"/>
      <c r="N640" s="24"/>
      <c r="O640" s="24"/>
      <c r="P640" s="24"/>
      <c r="Q640" s="24"/>
      <c r="R640" s="24"/>
      <c r="S640" s="24"/>
      <c r="T640" s="24"/>
      <c r="U640" s="24"/>
      <c r="V640" s="24"/>
      <c r="W640" s="24"/>
      <c r="X640" s="24"/>
      <c r="Y640" s="24"/>
      <c r="Z640" s="24"/>
    </row>
    <row r="641" spans="1:26" ht="14">
      <c r="A641" s="3"/>
      <c r="B641" s="3"/>
      <c r="C641" s="3"/>
      <c r="D641" s="3"/>
      <c r="E641" s="3"/>
      <c r="F641" s="3"/>
      <c r="G641" s="3"/>
      <c r="H641" s="24"/>
      <c r="I641" s="24"/>
      <c r="J641" s="24"/>
      <c r="K641" s="24"/>
      <c r="L641" s="24"/>
      <c r="M641" s="24"/>
      <c r="N641" s="24"/>
      <c r="O641" s="24"/>
      <c r="P641" s="24"/>
      <c r="Q641" s="24"/>
      <c r="R641" s="24"/>
      <c r="S641" s="24"/>
      <c r="T641" s="24"/>
      <c r="U641" s="24"/>
      <c r="V641" s="24"/>
      <c r="W641" s="24"/>
      <c r="X641" s="24"/>
      <c r="Y641" s="24"/>
      <c r="Z641" s="24"/>
    </row>
    <row r="642" spans="1:26" ht="14">
      <c r="A642" s="3"/>
      <c r="B642" s="3"/>
      <c r="C642" s="3"/>
      <c r="D642" s="3"/>
      <c r="E642" s="3"/>
      <c r="F642" s="3"/>
      <c r="G642" s="3"/>
      <c r="H642" s="24"/>
      <c r="I642" s="24"/>
      <c r="J642" s="24"/>
      <c r="K642" s="24"/>
      <c r="L642" s="24"/>
      <c r="M642" s="24"/>
      <c r="N642" s="24"/>
      <c r="O642" s="24"/>
      <c r="P642" s="24"/>
      <c r="Q642" s="24"/>
      <c r="R642" s="24"/>
      <c r="S642" s="24"/>
      <c r="T642" s="24"/>
      <c r="U642" s="24"/>
      <c r="V642" s="24"/>
      <c r="W642" s="24"/>
      <c r="X642" s="24"/>
      <c r="Y642" s="24"/>
      <c r="Z642" s="24"/>
    </row>
    <row r="643" spans="1:26" ht="14">
      <c r="A643" s="3"/>
      <c r="B643" s="3"/>
      <c r="C643" s="3"/>
      <c r="D643" s="3"/>
      <c r="E643" s="3"/>
      <c r="F643" s="3"/>
      <c r="G643" s="3"/>
      <c r="H643" s="24"/>
      <c r="I643" s="24"/>
      <c r="J643" s="24"/>
      <c r="K643" s="24"/>
      <c r="L643" s="24"/>
      <c r="M643" s="24"/>
      <c r="N643" s="24"/>
      <c r="O643" s="24"/>
      <c r="P643" s="24"/>
      <c r="Q643" s="24"/>
      <c r="R643" s="24"/>
      <c r="S643" s="24"/>
      <c r="T643" s="24"/>
      <c r="U643" s="24"/>
      <c r="V643" s="24"/>
      <c r="W643" s="24"/>
      <c r="X643" s="24"/>
      <c r="Y643" s="24"/>
      <c r="Z643" s="24"/>
    </row>
    <row r="644" spans="1:26" ht="14">
      <c r="A644" s="3"/>
      <c r="B644" s="3"/>
      <c r="C644" s="3"/>
      <c r="D644" s="3"/>
      <c r="E644" s="3"/>
      <c r="F644" s="3"/>
      <c r="G644" s="3"/>
      <c r="H644" s="24"/>
      <c r="I644" s="24"/>
      <c r="J644" s="24"/>
      <c r="K644" s="24"/>
      <c r="L644" s="24"/>
      <c r="M644" s="24"/>
      <c r="N644" s="24"/>
      <c r="O644" s="24"/>
      <c r="P644" s="24"/>
      <c r="Q644" s="24"/>
      <c r="R644" s="24"/>
      <c r="S644" s="24"/>
      <c r="T644" s="24"/>
      <c r="U644" s="24"/>
      <c r="V644" s="24"/>
      <c r="W644" s="24"/>
      <c r="X644" s="24"/>
      <c r="Y644" s="24"/>
      <c r="Z644" s="24"/>
    </row>
    <row r="645" spans="1:26" ht="14">
      <c r="A645" s="3"/>
      <c r="B645" s="3"/>
      <c r="C645" s="3"/>
      <c r="D645" s="3"/>
      <c r="E645" s="3"/>
      <c r="F645" s="3"/>
      <c r="G645" s="3"/>
      <c r="H645" s="24"/>
      <c r="I645" s="24"/>
      <c r="J645" s="24"/>
      <c r="K645" s="24"/>
      <c r="L645" s="24"/>
      <c r="M645" s="24"/>
      <c r="N645" s="24"/>
      <c r="O645" s="24"/>
      <c r="P645" s="24"/>
      <c r="Q645" s="24"/>
      <c r="R645" s="24"/>
      <c r="S645" s="24"/>
      <c r="T645" s="24"/>
      <c r="U645" s="24"/>
      <c r="V645" s="24"/>
      <c r="W645" s="24"/>
      <c r="X645" s="24"/>
      <c r="Y645" s="24"/>
      <c r="Z645" s="24"/>
    </row>
    <row r="646" spans="1:26" ht="14">
      <c r="A646" s="3"/>
      <c r="B646" s="3"/>
      <c r="C646" s="3"/>
      <c r="D646" s="3"/>
      <c r="E646" s="3"/>
      <c r="F646" s="3"/>
      <c r="G646" s="3"/>
      <c r="H646" s="24"/>
      <c r="I646" s="24"/>
      <c r="J646" s="24"/>
      <c r="K646" s="24"/>
      <c r="L646" s="24"/>
      <c r="M646" s="24"/>
      <c r="N646" s="24"/>
      <c r="O646" s="24"/>
      <c r="P646" s="24"/>
      <c r="Q646" s="24"/>
      <c r="R646" s="24"/>
      <c r="S646" s="24"/>
      <c r="T646" s="24"/>
      <c r="U646" s="24"/>
      <c r="V646" s="24"/>
      <c r="W646" s="24"/>
      <c r="X646" s="24"/>
      <c r="Y646" s="24"/>
      <c r="Z646" s="24"/>
    </row>
    <row r="647" spans="1:26" ht="14">
      <c r="A647" s="3"/>
      <c r="B647" s="3"/>
      <c r="C647" s="3"/>
      <c r="D647" s="3"/>
      <c r="E647" s="3"/>
      <c r="F647" s="3"/>
      <c r="G647" s="3"/>
      <c r="H647" s="24"/>
      <c r="I647" s="24"/>
      <c r="J647" s="24"/>
      <c r="K647" s="24"/>
      <c r="L647" s="24"/>
      <c r="M647" s="24"/>
      <c r="N647" s="24"/>
      <c r="O647" s="24"/>
      <c r="P647" s="24"/>
      <c r="Q647" s="24"/>
      <c r="R647" s="24"/>
      <c r="S647" s="24"/>
      <c r="T647" s="24"/>
      <c r="U647" s="24"/>
      <c r="V647" s="24"/>
      <c r="W647" s="24"/>
      <c r="X647" s="24"/>
      <c r="Y647" s="24"/>
      <c r="Z647" s="24"/>
    </row>
    <row r="648" spans="1:26" ht="14">
      <c r="A648" s="3"/>
      <c r="B648" s="3"/>
      <c r="C648" s="3"/>
      <c r="D648" s="3"/>
      <c r="E648" s="3"/>
      <c r="F648" s="3"/>
      <c r="G648" s="3"/>
      <c r="H648" s="24"/>
      <c r="I648" s="24"/>
      <c r="J648" s="24"/>
      <c r="K648" s="24"/>
      <c r="L648" s="24"/>
      <c r="M648" s="24"/>
      <c r="N648" s="24"/>
      <c r="O648" s="24"/>
      <c r="P648" s="24"/>
      <c r="Q648" s="24"/>
      <c r="R648" s="24"/>
      <c r="S648" s="24"/>
      <c r="T648" s="24"/>
      <c r="U648" s="24"/>
      <c r="V648" s="24"/>
      <c r="W648" s="24"/>
      <c r="X648" s="24"/>
      <c r="Y648" s="24"/>
      <c r="Z648" s="24"/>
    </row>
    <row r="649" spans="1:26" ht="14">
      <c r="A649" s="3"/>
      <c r="B649" s="3"/>
      <c r="C649" s="3"/>
      <c r="D649" s="3"/>
      <c r="E649" s="3"/>
      <c r="F649" s="3"/>
      <c r="G649" s="3"/>
      <c r="H649" s="24"/>
      <c r="I649" s="24"/>
      <c r="J649" s="24"/>
      <c r="K649" s="24"/>
      <c r="L649" s="24"/>
      <c r="M649" s="24"/>
      <c r="N649" s="24"/>
      <c r="O649" s="24"/>
      <c r="P649" s="24"/>
      <c r="Q649" s="24"/>
      <c r="R649" s="24"/>
      <c r="S649" s="24"/>
      <c r="T649" s="24"/>
      <c r="U649" s="24"/>
      <c r="V649" s="24"/>
      <c r="W649" s="24"/>
      <c r="X649" s="24"/>
      <c r="Y649" s="24"/>
      <c r="Z649" s="24"/>
    </row>
    <row r="650" spans="1:26" ht="14">
      <c r="A650" s="3"/>
      <c r="B650" s="3"/>
      <c r="C650" s="3"/>
      <c r="D650" s="3"/>
      <c r="E650" s="3"/>
      <c r="F650" s="3"/>
      <c r="G650" s="3"/>
      <c r="H650" s="24"/>
      <c r="I650" s="24"/>
      <c r="J650" s="24"/>
      <c r="K650" s="24"/>
      <c r="L650" s="24"/>
      <c r="M650" s="24"/>
      <c r="N650" s="24"/>
      <c r="O650" s="24"/>
      <c r="P650" s="24"/>
      <c r="Q650" s="24"/>
      <c r="R650" s="24"/>
      <c r="S650" s="24"/>
      <c r="T650" s="24"/>
      <c r="U650" s="24"/>
      <c r="V650" s="24"/>
      <c r="W650" s="24"/>
      <c r="X650" s="24"/>
      <c r="Y650" s="24"/>
      <c r="Z650" s="24"/>
    </row>
    <row r="651" spans="1:26" ht="14">
      <c r="A651" s="3"/>
      <c r="B651" s="3"/>
      <c r="C651" s="3"/>
      <c r="D651" s="3"/>
      <c r="E651" s="3"/>
      <c r="F651" s="3"/>
      <c r="G651" s="3"/>
      <c r="H651" s="24"/>
      <c r="I651" s="24"/>
      <c r="J651" s="24"/>
      <c r="K651" s="24"/>
      <c r="L651" s="24"/>
      <c r="M651" s="24"/>
      <c r="N651" s="24"/>
      <c r="O651" s="24"/>
      <c r="P651" s="24"/>
      <c r="Q651" s="24"/>
      <c r="R651" s="24"/>
      <c r="S651" s="24"/>
      <c r="T651" s="24"/>
      <c r="U651" s="24"/>
      <c r="V651" s="24"/>
      <c r="W651" s="24"/>
      <c r="X651" s="24"/>
      <c r="Y651" s="24"/>
      <c r="Z651" s="24"/>
    </row>
    <row r="652" spans="1:26" ht="14">
      <c r="A652" s="3"/>
      <c r="B652" s="3"/>
      <c r="C652" s="3"/>
      <c r="D652" s="3"/>
      <c r="E652" s="3"/>
      <c r="F652" s="3"/>
      <c r="G652" s="3"/>
      <c r="H652" s="24"/>
      <c r="I652" s="24"/>
      <c r="J652" s="24"/>
      <c r="K652" s="24"/>
      <c r="L652" s="24"/>
      <c r="M652" s="24"/>
      <c r="N652" s="24"/>
      <c r="O652" s="24"/>
      <c r="P652" s="24"/>
      <c r="Q652" s="24"/>
      <c r="R652" s="24"/>
      <c r="S652" s="24"/>
      <c r="T652" s="24"/>
      <c r="U652" s="24"/>
      <c r="V652" s="24"/>
      <c r="W652" s="24"/>
      <c r="X652" s="24"/>
      <c r="Y652" s="24"/>
      <c r="Z652" s="24"/>
    </row>
    <row r="653" spans="1:26" ht="14">
      <c r="A653" s="3"/>
      <c r="B653" s="3"/>
      <c r="C653" s="3"/>
      <c r="D653" s="3"/>
      <c r="E653" s="3"/>
      <c r="F653" s="3"/>
      <c r="G653" s="3"/>
      <c r="H653" s="24"/>
      <c r="I653" s="24"/>
      <c r="J653" s="24"/>
      <c r="K653" s="24"/>
      <c r="L653" s="24"/>
      <c r="M653" s="24"/>
      <c r="N653" s="24"/>
      <c r="O653" s="24"/>
      <c r="P653" s="24"/>
      <c r="Q653" s="24"/>
      <c r="R653" s="24"/>
      <c r="S653" s="24"/>
      <c r="T653" s="24"/>
      <c r="U653" s="24"/>
      <c r="V653" s="24"/>
      <c r="W653" s="24"/>
      <c r="X653" s="24"/>
      <c r="Y653" s="24"/>
      <c r="Z653" s="24"/>
    </row>
    <row r="654" spans="1:26" ht="14">
      <c r="A654" s="3"/>
      <c r="B654" s="3"/>
      <c r="C654" s="3"/>
      <c r="D654" s="3"/>
      <c r="E654" s="3"/>
      <c r="F654" s="3"/>
      <c r="G654" s="3"/>
      <c r="H654" s="24"/>
      <c r="I654" s="24"/>
      <c r="J654" s="24"/>
      <c r="K654" s="24"/>
      <c r="L654" s="24"/>
      <c r="M654" s="24"/>
      <c r="N654" s="24"/>
      <c r="O654" s="24"/>
      <c r="P654" s="24"/>
      <c r="Q654" s="24"/>
      <c r="R654" s="24"/>
      <c r="S654" s="24"/>
      <c r="T654" s="24"/>
      <c r="U654" s="24"/>
      <c r="V654" s="24"/>
      <c r="W654" s="24"/>
      <c r="X654" s="24"/>
      <c r="Y654" s="24"/>
      <c r="Z654" s="24"/>
    </row>
    <row r="655" spans="1:26" ht="14">
      <c r="A655" s="3"/>
      <c r="B655" s="3"/>
      <c r="C655" s="3"/>
      <c r="D655" s="3"/>
      <c r="E655" s="3"/>
      <c r="F655" s="3"/>
      <c r="G655" s="3"/>
      <c r="H655" s="24"/>
      <c r="I655" s="24"/>
      <c r="J655" s="24"/>
      <c r="K655" s="24"/>
      <c r="L655" s="24"/>
      <c r="M655" s="24"/>
      <c r="N655" s="24"/>
      <c r="O655" s="24"/>
      <c r="P655" s="24"/>
      <c r="Q655" s="24"/>
      <c r="R655" s="24"/>
      <c r="S655" s="24"/>
      <c r="T655" s="24"/>
      <c r="U655" s="24"/>
      <c r="V655" s="24"/>
      <c r="W655" s="24"/>
      <c r="X655" s="24"/>
      <c r="Y655" s="24"/>
      <c r="Z655" s="24"/>
    </row>
    <row r="656" spans="1:26" ht="14">
      <c r="A656" s="3"/>
      <c r="B656" s="3"/>
      <c r="C656" s="3"/>
      <c r="D656" s="3"/>
      <c r="E656" s="3"/>
      <c r="F656" s="3"/>
      <c r="G656" s="3"/>
      <c r="H656" s="24"/>
      <c r="I656" s="24"/>
      <c r="J656" s="24"/>
      <c r="K656" s="24"/>
      <c r="L656" s="24"/>
      <c r="M656" s="24"/>
      <c r="N656" s="24"/>
      <c r="O656" s="24"/>
      <c r="P656" s="24"/>
      <c r="Q656" s="24"/>
      <c r="R656" s="24"/>
      <c r="S656" s="24"/>
      <c r="T656" s="24"/>
      <c r="U656" s="24"/>
      <c r="V656" s="24"/>
      <c r="W656" s="24"/>
      <c r="X656" s="24"/>
      <c r="Y656" s="24"/>
      <c r="Z656" s="24"/>
    </row>
    <row r="657" spans="1:26" ht="14">
      <c r="A657" s="3"/>
      <c r="B657" s="3"/>
      <c r="C657" s="3"/>
      <c r="D657" s="3"/>
      <c r="E657" s="3"/>
      <c r="F657" s="3"/>
      <c r="G657" s="3"/>
      <c r="H657" s="24"/>
      <c r="I657" s="24"/>
      <c r="J657" s="24"/>
      <c r="K657" s="24"/>
      <c r="L657" s="24"/>
      <c r="M657" s="24"/>
      <c r="N657" s="24"/>
      <c r="O657" s="24"/>
      <c r="P657" s="24"/>
      <c r="Q657" s="24"/>
      <c r="R657" s="24"/>
      <c r="S657" s="24"/>
      <c r="T657" s="24"/>
      <c r="U657" s="24"/>
      <c r="V657" s="24"/>
      <c r="W657" s="24"/>
      <c r="X657" s="24"/>
      <c r="Y657" s="24"/>
      <c r="Z657" s="24"/>
    </row>
    <row r="658" spans="1:26" ht="14">
      <c r="A658" s="3"/>
      <c r="B658" s="3"/>
      <c r="C658" s="3"/>
      <c r="D658" s="3"/>
      <c r="E658" s="3"/>
      <c r="F658" s="3"/>
      <c r="G658" s="3"/>
      <c r="H658" s="24"/>
      <c r="I658" s="24"/>
      <c r="J658" s="24"/>
      <c r="K658" s="24"/>
      <c r="L658" s="24"/>
      <c r="M658" s="24"/>
      <c r="N658" s="24"/>
      <c r="O658" s="24"/>
      <c r="P658" s="24"/>
      <c r="Q658" s="24"/>
      <c r="R658" s="24"/>
      <c r="S658" s="24"/>
      <c r="T658" s="24"/>
      <c r="U658" s="24"/>
      <c r="V658" s="24"/>
      <c r="W658" s="24"/>
      <c r="X658" s="24"/>
      <c r="Y658" s="24"/>
      <c r="Z658" s="24"/>
    </row>
    <row r="659" spans="1:26" ht="14">
      <c r="A659" s="3"/>
      <c r="B659" s="3"/>
      <c r="C659" s="3"/>
      <c r="D659" s="3"/>
      <c r="E659" s="3"/>
      <c r="F659" s="3"/>
      <c r="G659" s="3"/>
      <c r="H659" s="24"/>
      <c r="I659" s="24"/>
      <c r="J659" s="24"/>
      <c r="K659" s="24"/>
      <c r="L659" s="24"/>
      <c r="M659" s="24"/>
      <c r="N659" s="24"/>
      <c r="O659" s="24"/>
      <c r="P659" s="24"/>
      <c r="Q659" s="24"/>
      <c r="R659" s="24"/>
      <c r="S659" s="24"/>
      <c r="T659" s="24"/>
      <c r="U659" s="24"/>
      <c r="V659" s="24"/>
      <c r="W659" s="24"/>
      <c r="X659" s="24"/>
      <c r="Y659" s="24"/>
      <c r="Z659" s="24"/>
    </row>
    <row r="660" spans="1:26" ht="14">
      <c r="A660" s="3"/>
      <c r="B660" s="3"/>
      <c r="C660" s="3"/>
      <c r="D660" s="3"/>
      <c r="E660" s="3"/>
      <c r="F660" s="3"/>
      <c r="G660" s="3"/>
      <c r="H660" s="24"/>
      <c r="I660" s="24"/>
      <c r="J660" s="24"/>
      <c r="K660" s="24"/>
      <c r="L660" s="24"/>
      <c r="M660" s="24"/>
      <c r="N660" s="24"/>
      <c r="O660" s="24"/>
      <c r="P660" s="24"/>
      <c r="Q660" s="24"/>
      <c r="R660" s="24"/>
      <c r="S660" s="24"/>
      <c r="T660" s="24"/>
      <c r="U660" s="24"/>
      <c r="V660" s="24"/>
      <c r="W660" s="24"/>
      <c r="X660" s="24"/>
      <c r="Y660" s="24"/>
      <c r="Z660" s="24"/>
    </row>
    <row r="661" spans="1:26" ht="14">
      <c r="A661" s="3"/>
      <c r="B661" s="3"/>
      <c r="C661" s="3"/>
      <c r="D661" s="3"/>
      <c r="E661" s="3"/>
      <c r="F661" s="3"/>
      <c r="G661" s="3"/>
      <c r="H661" s="24"/>
      <c r="I661" s="24"/>
      <c r="J661" s="24"/>
      <c r="K661" s="24"/>
      <c r="L661" s="24"/>
      <c r="M661" s="24"/>
      <c r="N661" s="24"/>
      <c r="O661" s="24"/>
      <c r="P661" s="24"/>
      <c r="Q661" s="24"/>
      <c r="R661" s="24"/>
      <c r="S661" s="24"/>
      <c r="T661" s="24"/>
      <c r="U661" s="24"/>
      <c r="V661" s="24"/>
      <c r="W661" s="24"/>
      <c r="X661" s="24"/>
      <c r="Y661" s="24"/>
      <c r="Z661" s="24"/>
    </row>
    <row r="662" spans="1:26" ht="14">
      <c r="A662" s="3"/>
      <c r="B662" s="3"/>
      <c r="C662" s="3"/>
      <c r="D662" s="3"/>
      <c r="E662" s="3"/>
      <c r="F662" s="3"/>
      <c r="G662" s="3"/>
      <c r="H662" s="24"/>
      <c r="I662" s="24"/>
      <c r="J662" s="24"/>
      <c r="K662" s="24"/>
      <c r="L662" s="24"/>
      <c r="M662" s="24"/>
      <c r="N662" s="24"/>
      <c r="O662" s="24"/>
      <c r="P662" s="24"/>
      <c r="Q662" s="24"/>
      <c r="R662" s="24"/>
      <c r="S662" s="24"/>
      <c r="T662" s="24"/>
      <c r="U662" s="24"/>
      <c r="V662" s="24"/>
      <c r="W662" s="24"/>
      <c r="X662" s="24"/>
      <c r="Y662" s="24"/>
      <c r="Z662" s="24"/>
    </row>
    <row r="663" spans="1:26" ht="14">
      <c r="A663" s="3"/>
      <c r="B663" s="3"/>
      <c r="C663" s="3"/>
      <c r="D663" s="3"/>
      <c r="E663" s="3"/>
      <c r="F663" s="3"/>
      <c r="G663" s="3"/>
      <c r="H663" s="24"/>
      <c r="I663" s="24"/>
      <c r="J663" s="24"/>
      <c r="K663" s="24"/>
      <c r="L663" s="24"/>
      <c r="M663" s="24"/>
      <c r="N663" s="24"/>
      <c r="O663" s="24"/>
      <c r="P663" s="24"/>
      <c r="Q663" s="24"/>
      <c r="R663" s="24"/>
      <c r="S663" s="24"/>
      <c r="T663" s="24"/>
      <c r="U663" s="24"/>
      <c r="V663" s="24"/>
      <c r="W663" s="24"/>
      <c r="X663" s="24"/>
      <c r="Y663" s="24"/>
      <c r="Z663" s="24"/>
    </row>
    <row r="664" spans="1:26" ht="14">
      <c r="A664" s="3"/>
      <c r="B664" s="3"/>
      <c r="C664" s="3"/>
      <c r="D664" s="3"/>
      <c r="E664" s="3"/>
      <c r="F664" s="3"/>
      <c r="G664" s="3"/>
      <c r="H664" s="24"/>
      <c r="I664" s="24"/>
      <c r="J664" s="24"/>
      <c r="K664" s="24"/>
      <c r="L664" s="24"/>
      <c r="M664" s="24"/>
      <c r="N664" s="24"/>
      <c r="O664" s="24"/>
      <c r="P664" s="24"/>
      <c r="Q664" s="24"/>
      <c r="R664" s="24"/>
      <c r="S664" s="24"/>
      <c r="T664" s="24"/>
      <c r="U664" s="24"/>
      <c r="V664" s="24"/>
      <c r="W664" s="24"/>
      <c r="X664" s="24"/>
      <c r="Y664" s="24"/>
      <c r="Z664" s="24"/>
    </row>
    <row r="665" spans="1:26" ht="14">
      <c r="A665" s="3"/>
      <c r="B665" s="3"/>
      <c r="C665" s="3"/>
      <c r="D665" s="3"/>
      <c r="E665" s="3"/>
      <c r="F665" s="3"/>
      <c r="G665" s="3"/>
      <c r="H665" s="24"/>
      <c r="I665" s="24"/>
      <c r="J665" s="24"/>
      <c r="K665" s="24"/>
      <c r="L665" s="24"/>
      <c r="M665" s="24"/>
      <c r="N665" s="24"/>
      <c r="O665" s="24"/>
      <c r="P665" s="24"/>
      <c r="Q665" s="24"/>
      <c r="R665" s="24"/>
      <c r="S665" s="24"/>
      <c r="T665" s="24"/>
      <c r="U665" s="24"/>
      <c r="V665" s="24"/>
      <c r="W665" s="24"/>
      <c r="X665" s="24"/>
      <c r="Y665" s="24"/>
      <c r="Z665" s="24"/>
    </row>
    <row r="666" spans="1:26" ht="14">
      <c r="A666" s="3"/>
      <c r="B666" s="3"/>
      <c r="C666" s="3"/>
      <c r="D666" s="3"/>
      <c r="E666" s="3"/>
      <c r="F666" s="3"/>
      <c r="G666" s="3"/>
      <c r="H666" s="24"/>
      <c r="I666" s="24"/>
      <c r="J666" s="24"/>
      <c r="K666" s="24"/>
      <c r="L666" s="24"/>
      <c r="M666" s="24"/>
      <c r="N666" s="24"/>
      <c r="O666" s="24"/>
      <c r="P666" s="24"/>
      <c r="Q666" s="24"/>
      <c r="R666" s="24"/>
      <c r="S666" s="24"/>
      <c r="T666" s="24"/>
      <c r="U666" s="24"/>
      <c r="V666" s="24"/>
      <c r="W666" s="24"/>
      <c r="X666" s="24"/>
      <c r="Y666" s="24"/>
      <c r="Z666" s="24"/>
    </row>
    <row r="667" spans="1:26" ht="14">
      <c r="A667" s="3"/>
      <c r="B667" s="3"/>
      <c r="C667" s="3"/>
      <c r="D667" s="3"/>
      <c r="E667" s="3"/>
      <c r="F667" s="3"/>
      <c r="G667" s="3"/>
      <c r="H667" s="24"/>
      <c r="I667" s="24"/>
      <c r="J667" s="24"/>
      <c r="K667" s="24"/>
      <c r="L667" s="24"/>
      <c r="M667" s="24"/>
      <c r="N667" s="24"/>
      <c r="O667" s="24"/>
      <c r="P667" s="24"/>
      <c r="Q667" s="24"/>
      <c r="R667" s="24"/>
      <c r="S667" s="24"/>
      <c r="T667" s="24"/>
      <c r="U667" s="24"/>
      <c r="V667" s="24"/>
      <c r="W667" s="24"/>
      <c r="X667" s="24"/>
      <c r="Y667" s="24"/>
      <c r="Z667" s="24"/>
    </row>
    <row r="668" spans="1:26" ht="14">
      <c r="A668" s="3"/>
      <c r="B668" s="3"/>
      <c r="C668" s="3"/>
      <c r="D668" s="3"/>
      <c r="E668" s="3"/>
      <c r="F668" s="3"/>
      <c r="G668" s="3"/>
      <c r="H668" s="24"/>
      <c r="I668" s="24"/>
      <c r="J668" s="24"/>
      <c r="K668" s="24"/>
      <c r="L668" s="24"/>
      <c r="M668" s="24"/>
      <c r="N668" s="24"/>
      <c r="O668" s="24"/>
      <c r="P668" s="24"/>
      <c r="Q668" s="24"/>
      <c r="R668" s="24"/>
      <c r="S668" s="24"/>
      <c r="T668" s="24"/>
      <c r="U668" s="24"/>
      <c r="V668" s="24"/>
      <c r="W668" s="24"/>
      <c r="X668" s="24"/>
      <c r="Y668" s="24"/>
      <c r="Z668" s="24"/>
    </row>
    <row r="669" spans="1:26" ht="14">
      <c r="A669" s="3"/>
      <c r="B669" s="3"/>
      <c r="C669" s="3"/>
      <c r="D669" s="3"/>
      <c r="E669" s="3"/>
      <c r="F669" s="3"/>
      <c r="G669" s="3"/>
      <c r="H669" s="24"/>
      <c r="I669" s="24"/>
      <c r="J669" s="24"/>
      <c r="K669" s="24"/>
      <c r="L669" s="24"/>
      <c r="M669" s="24"/>
      <c r="N669" s="24"/>
      <c r="O669" s="24"/>
      <c r="P669" s="24"/>
      <c r="Q669" s="24"/>
      <c r="R669" s="24"/>
      <c r="S669" s="24"/>
      <c r="T669" s="24"/>
      <c r="U669" s="24"/>
      <c r="V669" s="24"/>
      <c r="W669" s="24"/>
      <c r="X669" s="24"/>
      <c r="Y669" s="24"/>
      <c r="Z669" s="24"/>
    </row>
    <row r="670" spans="1:26" ht="14">
      <c r="A670" s="3"/>
      <c r="B670" s="3"/>
      <c r="C670" s="3"/>
      <c r="D670" s="3"/>
      <c r="E670" s="3"/>
      <c r="F670" s="3"/>
      <c r="G670" s="3"/>
      <c r="H670" s="24"/>
      <c r="I670" s="24"/>
      <c r="J670" s="24"/>
      <c r="K670" s="24"/>
      <c r="L670" s="24"/>
      <c r="M670" s="24"/>
      <c r="N670" s="24"/>
      <c r="O670" s="24"/>
      <c r="P670" s="24"/>
      <c r="Q670" s="24"/>
      <c r="R670" s="24"/>
      <c r="S670" s="24"/>
      <c r="T670" s="24"/>
      <c r="U670" s="24"/>
      <c r="V670" s="24"/>
      <c r="W670" s="24"/>
      <c r="X670" s="24"/>
      <c r="Y670" s="24"/>
      <c r="Z670" s="24"/>
    </row>
    <row r="671" spans="1:26" ht="14">
      <c r="A671" s="3"/>
      <c r="B671" s="3"/>
      <c r="C671" s="3"/>
      <c r="D671" s="3"/>
      <c r="E671" s="3"/>
      <c r="F671" s="3"/>
      <c r="G671" s="3"/>
      <c r="H671" s="24"/>
      <c r="I671" s="24"/>
      <c r="J671" s="24"/>
      <c r="K671" s="24"/>
      <c r="L671" s="24"/>
      <c r="M671" s="24"/>
      <c r="N671" s="24"/>
      <c r="O671" s="24"/>
      <c r="P671" s="24"/>
      <c r="Q671" s="24"/>
      <c r="R671" s="24"/>
      <c r="S671" s="24"/>
      <c r="T671" s="24"/>
      <c r="U671" s="24"/>
      <c r="V671" s="24"/>
      <c r="W671" s="24"/>
      <c r="X671" s="24"/>
      <c r="Y671" s="24"/>
      <c r="Z671" s="24"/>
    </row>
    <row r="672" spans="1:26" ht="14">
      <c r="A672" s="3"/>
      <c r="B672" s="3"/>
      <c r="C672" s="3"/>
      <c r="D672" s="3"/>
      <c r="E672" s="3"/>
      <c r="F672" s="3"/>
      <c r="G672" s="3"/>
      <c r="H672" s="24"/>
      <c r="I672" s="24"/>
      <c r="J672" s="24"/>
      <c r="K672" s="24"/>
      <c r="L672" s="24"/>
      <c r="M672" s="24"/>
      <c r="N672" s="24"/>
      <c r="O672" s="24"/>
      <c r="P672" s="24"/>
      <c r="Q672" s="24"/>
      <c r="R672" s="24"/>
      <c r="S672" s="24"/>
      <c r="T672" s="24"/>
      <c r="U672" s="24"/>
      <c r="V672" s="24"/>
      <c r="W672" s="24"/>
      <c r="X672" s="24"/>
      <c r="Y672" s="24"/>
      <c r="Z672" s="24"/>
    </row>
    <row r="673" spans="1:26" ht="14">
      <c r="A673" s="3"/>
      <c r="B673" s="3"/>
      <c r="C673" s="3"/>
      <c r="D673" s="3"/>
      <c r="E673" s="3"/>
      <c r="F673" s="3"/>
      <c r="G673" s="3"/>
      <c r="H673" s="24"/>
      <c r="I673" s="24"/>
      <c r="J673" s="24"/>
      <c r="K673" s="24"/>
      <c r="L673" s="24"/>
      <c r="M673" s="24"/>
      <c r="N673" s="24"/>
      <c r="O673" s="24"/>
      <c r="P673" s="24"/>
      <c r="Q673" s="24"/>
      <c r="R673" s="24"/>
      <c r="S673" s="24"/>
      <c r="T673" s="24"/>
      <c r="U673" s="24"/>
      <c r="V673" s="24"/>
      <c r="W673" s="24"/>
      <c r="X673" s="24"/>
      <c r="Y673" s="24"/>
      <c r="Z673" s="24"/>
    </row>
    <row r="674" spans="1:26" ht="14">
      <c r="A674" s="3"/>
      <c r="B674" s="3"/>
      <c r="C674" s="3"/>
      <c r="D674" s="3"/>
      <c r="E674" s="3"/>
      <c r="F674" s="3"/>
      <c r="G674" s="3"/>
      <c r="H674" s="24"/>
      <c r="I674" s="24"/>
      <c r="J674" s="24"/>
      <c r="K674" s="24"/>
      <c r="L674" s="24"/>
      <c r="M674" s="24"/>
      <c r="N674" s="24"/>
      <c r="O674" s="24"/>
      <c r="P674" s="24"/>
      <c r="Q674" s="24"/>
      <c r="R674" s="24"/>
      <c r="S674" s="24"/>
      <c r="T674" s="24"/>
      <c r="U674" s="24"/>
      <c r="V674" s="24"/>
      <c r="W674" s="24"/>
      <c r="X674" s="24"/>
      <c r="Y674" s="24"/>
      <c r="Z674" s="24"/>
    </row>
    <row r="675" spans="1:26" ht="14">
      <c r="A675" s="3"/>
      <c r="B675" s="3"/>
      <c r="C675" s="3"/>
      <c r="D675" s="3"/>
      <c r="E675" s="3"/>
      <c r="F675" s="3"/>
      <c r="G675" s="3"/>
      <c r="H675" s="24"/>
      <c r="I675" s="24"/>
      <c r="J675" s="24"/>
      <c r="K675" s="24"/>
      <c r="L675" s="24"/>
      <c r="M675" s="24"/>
      <c r="N675" s="24"/>
      <c r="O675" s="24"/>
      <c r="P675" s="24"/>
      <c r="Q675" s="24"/>
      <c r="R675" s="24"/>
      <c r="S675" s="24"/>
      <c r="T675" s="24"/>
      <c r="U675" s="24"/>
      <c r="V675" s="24"/>
      <c r="W675" s="24"/>
      <c r="X675" s="24"/>
      <c r="Y675" s="24"/>
      <c r="Z675" s="24"/>
    </row>
    <row r="676" spans="1:26" ht="14">
      <c r="A676" s="3"/>
      <c r="B676" s="3"/>
      <c r="C676" s="3"/>
      <c r="D676" s="3"/>
      <c r="E676" s="3"/>
      <c r="F676" s="3"/>
      <c r="G676" s="3"/>
      <c r="H676" s="24"/>
      <c r="I676" s="24"/>
      <c r="J676" s="24"/>
      <c r="K676" s="24"/>
      <c r="L676" s="24"/>
      <c r="M676" s="24"/>
      <c r="N676" s="24"/>
      <c r="O676" s="24"/>
      <c r="P676" s="24"/>
      <c r="Q676" s="24"/>
      <c r="R676" s="24"/>
      <c r="S676" s="24"/>
      <c r="T676" s="24"/>
      <c r="U676" s="24"/>
      <c r="V676" s="24"/>
      <c r="W676" s="24"/>
      <c r="X676" s="24"/>
      <c r="Y676" s="24"/>
      <c r="Z676" s="24"/>
    </row>
    <row r="677" spans="1:26" ht="14">
      <c r="A677" s="3"/>
      <c r="B677" s="3"/>
      <c r="C677" s="3"/>
      <c r="D677" s="3"/>
      <c r="E677" s="3"/>
      <c r="F677" s="3"/>
      <c r="G677" s="3"/>
      <c r="H677" s="24"/>
      <c r="I677" s="24"/>
      <c r="J677" s="24"/>
      <c r="K677" s="24"/>
      <c r="L677" s="24"/>
      <c r="M677" s="24"/>
      <c r="N677" s="24"/>
      <c r="O677" s="24"/>
      <c r="P677" s="24"/>
      <c r="Q677" s="24"/>
      <c r="R677" s="24"/>
      <c r="S677" s="24"/>
      <c r="T677" s="24"/>
      <c r="U677" s="24"/>
      <c r="V677" s="24"/>
      <c r="W677" s="24"/>
      <c r="X677" s="24"/>
      <c r="Y677" s="24"/>
      <c r="Z677" s="24"/>
    </row>
    <row r="678" spans="1:26" ht="14">
      <c r="A678" s="3"/>
      <c r="B678" s="3"/>
      <c r="C678" s="3"/>
      <c r="D678" s="3"/>
      <c r="E678" s="3"/>
      <c r="F678" s="3"/>
      <c r="G678" s="3"/>
      <c r="H678" s="24"/>
      <c r="I678" s="24"/>
      <c r="J678" s="24"/>
      <c r="K678" s="24"/>
      <c r="L678" s="24"/>
      <c r="M678" s="24"/>
      <c r="N678" s="24"/>
      <c r="O678" s="24"/>
      <c r="P678" s="24"/>
      <c r="Q678" s="24"/>
      <c r="R678" s="24"/>
      <c r="S678" s="24"/>
      <c r="T678" s="24"/>
      <c r="U678" s="24"/>
      <c r="V678" s="24"/>
      <c r="W678" s="24"/>
      <c r="X678" s="24"/>
      <c r="Y678" s="24"/>
      <c r="Z678" s="24"/>
    </row>
    <row r="679" spans="1:26" ht="14">
      <c r="A679" s="3"/>
      <c r="B679" s="3"/>
      <c r="C679" s="3"/>
      <c r="D679" s="3"/>
      <c r="E679" s="3"/>
      <c r="F679" s="3"/>
      <c r="G679" s="3"/>
      <c r="H679" s="24"/>
      <c r="I679" s="24"/>
      <c r="J679" s="24"/>
      <c r="K679" s="24"/>
      <c r="L679" s="24"/>
      <c r="M679" s="24"/>
      <c r="N679" s="24"/>
      <c r="O679" s="24"/>
      <c r="P679" s="24"/>
      <c r="Q679" s="24"/>
      <c r="R679" s="24"/>
      <c r="S679" s="24"/>
      <c r="T679" s="24"/>
      <c r="U679" s="24"/>
      <c r="V679" s="24"/>
      <c r="W679" s="24"/>
      <c r="X679" s="24"/>
      <c r="Y679" s="24"/>
      <c r="Z679" s="24"/>
    </row>
    <row r="680" spans="1:26" ht="14">
      <c r="A680" s="3"/>
      <c r="B680" s="3"/>
      <c r="C680" s="3"/>
      <c r="D680" s="3"/>
      <c r="E680" s="3"/>
      <c r="F680" s="3"/>
      <c r="G680" s="3"/>
      <c r="H680" s="24"/>
      <c r="I680" s="24"/>
      <c r="J680" s="24"/>
      <c r="K680" s="24"/>
      <c r="L680" s="24"/>
      <c r="M680" s="24"/>
      <c r="N680" s="24"/>
      <c r="O680" s="24"/>
      <c r="P680" s="24"/>
      <c r="Q680" s="24"/>
      <c r="R680" s="24"/>
      <c r="S680" s="24"/>
      <c r="T680" s="24"/>
      <c r="U680" s="24"/>
      <c r="V680" s="24"/>
      <c r="W680" s="24"/>
      <c r="X680" s="24"/>
      <c r="Y680" s="24"/>
      <c r="Z680" s="24"/>
    </row>
    <row r="681" spans="1:26" ht="14">
      <c r="A681" s="3"/>
      <c r="B681" s="3"/>
      <c r="C681" s="3"/>
      <c r="D681" s="3"/>
      <c r="E681" s="3"/>
      <c r="F681" s="3"/>
      <c r="G681" s="3"/>
      <c r="H681" s="24"/>
      <c r="I681" s="24"/>
      <c r="J681" s="24"/>
      <c r="K681" s="24"/>
      <c r="L681" s="24"/>
      <c r="M681" s="24"/>
      <c r="N681" s="24"/>
      <c r="O681" s="24"/>
      <c r="P681" s="24"/>
      <c r="Q681" s="24"/>
      <c r="R681" s="24"/>
      <c r="S681" s="24"/>
      <c r="T681" s="24"/>
      <c r="U681" s="24"/>
      <c r="V681" s="24"/>
      <c r="W681" s="24"/>
      <c r="X681" s="24"/>
      <c r="Y681" s="24"/>
      <c r="Z681" s="24"/>
    </row>
    <row r="682" spans="1:26" ht="14">
      <c r="A682" s="3"/>
      <c r="B682" s="3"/>
      <c r="C682" s="3"/>
      <c r="D682" s="3"/>
      <c r="E682" s="3"/>
      <c r="F682" s="3"/>
      <c r="G682" s="3"/>
      <c r="H682" s="24"/>
      <c r="I682" s="24"/>
      <c r="J682" s="24"/>
      <c r="K682" s="24"/>
      <c r="L682" s="24"/>
      <c r="M682" s="24"/>
      <c r="N682" s="24"/>
      <c r="O682" s="24"/>
      <c r="P682" s="24"/>
      <c r="Q682" s="24"/>
      <c r="R682" s="24"/>
      <c r="S682" s="24"/>
      <c r="T682" s="24"/>
      <c r="U682" s="24"/>
      <c r="V682" s="24"/>
      <c r="W682" s="24"/>
      <c r="X682" s="24"/>
      <c r="Y682" s="24"/>
      <c r="Z682" s="24"/>
    </row>
    <row r="683" spans="1:26" ht="14">
      <c r="A683" s="3"/>
      <c r="B683" s="3"/>
      <c r="C683" s="3"/>
      <c r="D683" s="3"/>
      <c r="E683" s="3"/>
      <c r="F683" s="3"/>
      <c r="G683" s="3"/>
      <c r="H683" s="24"/>
      <c r="I683" s="24"/>
      <c r="J683" s="24"/>
      <c r="K683" s="24"/>
      <c r="L683" s="24"/>
      <c r="M683" s="24"/>
      <c r="N683" s="24"/>
      <c r="O683" s="24"/>
      <c r="P683" s="24"/>
      <c r="Q683" s="24"/>
      <c r="R683" s="24"/>
      <c r="S683" s="24"/>
      <c r="T683" s="24"/>
      <c r="U683" s="24"/>
      <c r="V683" s="24"/>
      <c r="W683" s="24"/>
      <c r="X683" s="24"/>
      <c r="Y683" s="24"/>
      <c r="Z683" s="24"/>
    </row>
    <row r="684" spans="1:26" ht="14">
      <c r="A684" s="3"/>
      <c r="B684" s="3"/>
      <c r="C684" s="3"/>
      <c r="D684" s="3"/>
      <c r="E684" s="3"/>
      <c r="F684" s="3"/>
      <c r="G684" s="3"/>
      <c r="H684" s="24"/>
      <c r="I684" s="24"/>
      <c r="J684" s="24"/>
      <c r="K684" s="24"/>
      <c r="L684" s="24"/>
      <c r="M684" s="24"/>
      <c r="N684" s="24"/>
      <c r="O684" s="24"/>
      <c r="P684" s="24"/>
      <c r="Q684" s="24"/>
      <c r="R684" s="24"/>
      <c r="S684" s="24"/>
      <c r="T684" s="24"/>
      <c r="U684" s="24"/>
      <c r="V684" s="24"/>
      <c r="W684" s="24"/>
      <c r="X684" s="24"/>
      <c r="Y684" s="24"/>
      <c r="Z684" s="24"/>
    </row>
    <row r="685" spans="1:26" ht="14">
      <c r="A685" s="3"/>
      <c r="B685" s="3"/>
      <c r="C685" s="3"/>
      <c r="D685" s="3"/>
      <c r="E685" s="3"/>
      <c r="F685" s="3"/>
      <c r="G685" s="3"/>
      <c r="H685" s="24"/>
      <c r="I685" s="24"/>
      <c r="J685" s="24"/>
      <c r="K685" s="24"/>
      <c r="L685" s="24"/>
      <c r="M685" s="24"/>
      <c r="N685" s="24"/>
      <c r="O685" s="24"/>
      <c r="P685" s="24"/>
      <c r="Q685" s="24"/>
      <c r="R685" s="24"/>
      <c r="S685" s="24"/>
      <c r="T685" s="24"/>
      <c r="U685" s="24"/>
      <c r="V685" s="24"/>
      <c r="W685" s="24"/>
      <c r="X685" s="24"/>
      <c r="Y685" s="24"/>
      <c r="Z685" s="24"/>
    </row>
    <row r="686" spans="1:26" ht="14">
      <c r="A686" s="3"/>
      <c r="B686" s="3"/>
      <c r="C686" s="3"/>
      <c r="D686" s="3"/>
      <c r="E686" s="3"/>
      <c r="F686" s="3"/>
      <c r="G686" s="3"/>
      <c r="H686" s="24"/>
      <c r="I686" s="24"/>
      <c r="J686" s="24"/>
      <c r="K686" s="24"/>
      <c r="L686" s="24"/>
      <c r="M686" s="24"/>
      <c r="N686" s="24"/>
      <c r="O686" s="24"/>
      <c r="P686" s="24"/>
      <c r="Q686" s="24"/>
      <c r="R686" s="24"/>
      <c r="S686" s="24"/>
      <c r="T686" s="24"/>
      <c r="U686" s="24"/>
      <c r="V686" s="24"/>
      <c r="W686" s="24"/>
      <c r="X686" s="24"/>
      <c r="Y686" s="24"/>
      <c r="Z686" s="24"/>
    </row>
    <row r="687" spans="1:26" ht="14">
      <c r="A687" s="3"/>
      <c r="B687" s="3"/>
      <c r="C687" s="3"/>
      <c r="D687" s="3"/>
      <c r="E687" s="3"/>
      <c r="F687" s="3"/>
      <c r="G687" s="3"/>
      <c r="H687" s="24"/>
      <c r="I687" s="24"/>
      <c r="J687" s="24"/>
      <c r="K687" s="24"/>
      <c r="L687" s="24"/>
      <c r="M687" s="24"/>
      <c r="N687" s="24"/>
      <c r="O687" s="24"/>
      <c r="P687" s="24"/>
      <c r="Q687" s="24"/>
      <c r="R687" s="24"/>
      <c r="S687" s="24"/>
      <c r="T687" s="24"/>
      <c r="U687" s="24"/>
      <c r="V687" s="24"/>
      <c r="W687" s="24"/>
      <c r="X687" s="24"/>
      <c r="Y687" s="24"/>
      <c r="Z687" s="24"/>
    </row>
    <row r="688" spans="1:26" ht="14">
      <c r="A688" s="3"/>
      <c r="B688" s="3"/>
      <c r="C688" s="3"/>
      <c r="D688" s="3"/>
      <c r="E688" s="3"/>
      <c r="F688" s="3"/>
      <c r="G688" s="3"/>
      <c r="H688" s="24"/>
      <c r="I688" s="24"/>
      <c r="J688" s="24"/>
      <c r="K688" s="24"/>
      <c r="L688" s="24"/>
      <c r="M688" s="24"/>
      <c r="N688" s="24"/>
      <c r="O688" s="24"/>
      <c r="P688" s="24"/>
      <c r="Q688" s="24"/>
      <c r="R688" s="24"/>
      <c r="S688" s="24"/>
      <c r="T688" s="24"/>
      <c r="U688" s="24"/>
      <c r="V688" s="24"/>
      <c r="W688" s="24"/>
      <c r="X688" s="24"/>
      <c r="Y688" s="24"/>
      <c r="Z688" s="24"/>
    </row>
    <row r="689" spans="1:26" ht="14">
      <c r="A689" s="3"/>
      <c r="B689" s="3"/>
      <c r="C689" s="3"/>
      <c r="D689" s="3"/>
      <c r="E689" s="3"/>
      <c r="F689" s="3"/>
      <c r="G689" s="3"/>
      <c r="H689" s="24"/>
      <c r="I689" s="24"/>
      <c r="J689" s="24"/>
      <c r="K689" s="24"/>
      <c r="L689" s="24"/>
      <c r="M689" s="24"/>
      <c r="N689" s="24"/>
      <c r="O689" s="24"/>
      <c r="P689" s="24"/>
      <c r="Q689" s="24"/>
      <c r="R689" s="24"/>
      <c r="S689" s="24"/>
      <c r="T689" s="24"/>
      <c r="U689" s="24"/>
      <c r="V689" s="24"/>
      <c r="W689" s="24"/>
      <c r="X689" s="24"/>
      <c r="Y689" s="24"/>
      <c r="Z689" s="24"/>
    </row>
    <row r="690" spans="1:26" ht="14">
      <c r="A690" s="3"/>
      <c r="B690" s="3"/>
      <c r="C690" s="3"/>
      <c r="D690" s="3"/>
      <c r="E690" s="3"/>
      <c r="F690" s="3"/>
      <c r="G690" s="3"/>
      <c r="H690" s="24"/>
      <c r="I690" s="24"/>
      <c r="J690" s="24"/>
      <c r="K690" s="24"/>
      <c r="L690" s="24"/>
      <c r="M690" s="24"/>
      <c r="N690" s="24"/>
      <c r="O690" s="24"/>
      <c r="P690" s="24"/>
      <c r="Q690" s="24"/>
      <c r="R690" s="24"/>
      <c r="S690" s="24"/>
      <c r="T690" s="24"/>
      <c r="U690" s="24"/>
      <c r="V690" s="24"/>
      <c r="W690" s="24"/>
      <c r="X690" s="24"/>
      <c r="Y690" s="24"/>
      <c r="Z690" s="24"/>
    </row>
    <row r="691" spans="1:26" ht="14">
      <c r="A691" s="3"/>
      <c r="B691" s="3"/>
      <c r="C691" s="3"/>
      <c r="D691" s="3"/>
      <c r="E691" s="3"/>
      <c r="F691" s="3"/>
      <c r="G691" s="3"/>
      <c r="H691" s="24"/>
      <c r="I691" s="24"/>
      <c r="J691" s="24"/>
      <c r="K691" s="24"/>
      <c r="L691" s="24"/>
      <c r="M691" s="24"/>
      <c r="N691" s="24"/>
      <c r="O691" s="24"/>
      <c r="P691" s="24"/>
      <c r="Q691" s="24"/>
      <c r="R691" s="24"/>
      <c r="S691" s="24"/>
      <c r="T691" s="24"/>
      <c r="U691" s="24"/>
      <c r="V691" s="24"/>
      <c r="W691" s="24"/>
      <c r="X691" s="24"/>
      <c r="Y691" s="24"/>
      <c r="Z691" s="24"/>
    </row>
    <row r="692" spans="1:26" ht="14">
      <c r="A692" s="3"/>
      <c r="B692" s="3"/>
      <c r="C692" s="3"/>
      <c r="D692" s="3"/>
      <c r="E692" s="3"/>
      <c r="F692" s="3"/>
      <c r="G692" s="3"/>
      <c r="H692" s="24"/>
      <c r="I692" s="24"/>
      <c r="J692" s="24"/>
      <c r="K692" s="24"/>
      <c r="L692" s="24"/>
      <c r="M692" s="24"/>
      <c r="N692" s="24"/>
      <c r="O692" s="24"/>
      <c r="P692" s="24"/>
      <c r="Q692" s="24"/>
      <c r="R692" s="24"/>
      <c r="S692" s="24"/>
      <c r="T692" s="24"/>
      <c r="U692" s="24"/>
      <c r="V692" s="24"/>
      <c r="W692" s="24"/>
      <c r="X692" s="24"/>
      <c r="Y692" s="24"/>
      <c r="Z692" s="24"/>
    </row>
    <row r="693" spans="1:26" ht="14">
      <c r="A693" s="3"/>
      <c r="B693" s="3"/>
      <c r="C693" s="3"/>
      <c r="D693" s="3"/>
      <c r="E693" s="3"/>
      <c r="F693" s="3"/>
      <c r="G693" s="3"/>
      <c r="H693" s="24"/>
      <c r="I693" s="24"/>
      <c r="J693" s="24"/>
      <c r="K693" s="24"/>
      <c r="L693" s="24"/>
      <c r="M693" s="24"/>
      <c r="N693" s="24"/>
      <c r="O693" s="24"/>
      <c r="P693" s="24"/>
      <c r="Q693" s="24"/>
      <c r="R693" s="24"/>
      <c r="S693" s="24"/>
      <c r="T693" s="24"/>
      <c r="U693" s="24"/>
      <c r="V693" s="24"/>
      <c r="W693" s="24"/>
      <c r="X693" s="24"/>
      <c r="Y693" s="24"/>
      <c r="Z693" s="24"/>
    </row>
    <row r="694" spans="1:26" ht="14">
      <c r="A694" s="3"/>
      <c r="B694" s="3"/>
      <c r="C694" s="3"/>
      <c r="D694" s="3"/>
      <c r="E694" s="3"/>
      <c r="F694" s="3"/>
      <c r="G694" s="3"/>
      <c r="H694" s="24"/>
      <c r="I694" s="24"/>
      <c r="J694" s="24"/>
      <c r="K694" s="24"/>
      <c r="L694" s="24"/>
      <c r="M694" s="24"/>
      <c r="N694" s="24"/>
      <c r="O694" s="24"/>
      <c r="P694" s="24"/>
      <c r="Q694" s="24"/>
      <c r="R694" s="24"/>
      <c r="S694" s="24"/>
      <c r="T694" s="24"/>
      <c r="U694" s="24"/>
      <c r="V694" s="24"/>
      <c r="W694" s="24"/>
      <c r="X694" s="24"/>
      <c r="Y694" s="24"/>
      <c r="Z694" s="24"/>
    </row>
    <row r="695" spans="1:26" ht="14">
      <c r="A695" s="3"/>
      <c r="B695" s="3"/>
      <c r="C695" s="3"/>
      <c r="D695" s="3"/>
      <c r="E695" s="3"/>
      <c r="F695" s="3"/>
      <c r="G695" s="3"/>
      <c r="H695" s="24"/>
      <c r="I695" s="24"/>
      <c r="J695" s="24"/>
      <c r="K695" s="24"/>
      <c r="L695" s="24"/>
      <c r="M695" s="24"/>
      <c r="N695" s="24"/>
      <c r="O695" s="24"/>
      <c r="P695" s="24"/>
      <c r="Q695" s="24"/>
      <c r="R695" s="24"/>
      <c r="S695" s="24"/>
      <c r="T695" s="24"/>
      <c r="U695" s="24"/>
      <c r="V695" s="24"/>
      <c r="W695" s="24"/>
      <c r="X695" s="24"/>
      <c r="Y695" s="24"/>
      <c r="Z695" s="24"/>
    </row>
    <row r="696" spans="1:26" ht="14">
      <c r="A696" s="3"/>
      <c r="B696" s="3"/>
      <c r="C696" s="3"/>
      <c r="D696" s="3"/>
      <c r="E696" s="3"/>
      <c r="F696" s="3"/>
      <c r="G696" s="3"/>
      <c r="H696" s="24"/>
      <c r="I696" s="24"/>
      <c r="J696" s="24"/>
      <c r="K696" s="24"/>
      <c r="L696" s="24"/>
      <c r="M696" s="24"/>
      <c r="N696" s="24"/>
      <c r="O696" s="24"/>
      <c r="P696" s="24"/>
      <c r="Q696" s="24"/>
      <c r="R696" s="24"/>
      <c r="S696" s="24"/>
      <c r="T696" s="24"/>
      <c r="U696" s="24"/>
      <c r="V696" s="24"/>
      <c r="W696" s="24"/>
      <c r="X696" s="24"/>
      <c r="Y696" s="24"/>
      <c r="Z696" s="24"/>
    </row>
    <row r="697" spans="1:26" ht="14">
      <c r="A697" s="3"/>
      <c r="B697" s="3"/>
      <c r="C697" s="3"/>
      <c r="D697" s="3"/>
      <c r="E697" s="3"/>
      <c r="F697" s="3"/>
      <c r="G697" s="3"/>
      <c r="H697" s="24"/>
      <c r="I697" s="24"/>
      <c r="J697" s="24"/>
      <c r="K697" s="24"/>
      <c r="L697" s="24"/>
      <c r="M697" s="24"/>
      <c r="N697" s="24"/>
      <c r="O697" s="24"/>
      <c r="P697" s="24"/>
      <c r="Q697" s="24"/>
      <c r="R697" s="24"/>
      <c r="S697" s="24"/>
      <c r="T697" s="24"/>
      <c r="U697" s="24"/>
      <c r="V697" s="24"/>
      <c r="W697" s="24"/>
      <c r="X697" s="24"/>
      <c r="Y697" s="24"/>
      <c r="Z697" s="24"/>
    </row>
    <row r="698" spans="1:26" ht="14">
      <c r="A698" s="3"/>
      <c r="B698" s="3"/>
      <c r="C698" s="3"/>
      <c r="D698" s="3"/>
      <c r="E698" s="3"/>
      <c r="F698" s="3"/>
      <c r="G698" s="3"/>
      <c r="H698" s="24"/>
      <c r="I698" s="24"/>
      <c r="J698" s="24"/>
      <c r="K698" s="24"/>
      <c r="L698" s="24"/>
      <c r="M698" s="24"/>
      <c r="N698" s="24"/>
      <c r="O698" s="24"/>
      <c r="P698" s="24"/>
      <c r="Q698" s="24"/>
      <c r="R698" s="24"/>
      <c r="S698" s="24"/>
      <c r="T698" s="24"/>
      <c r="U698" s="24"/>
      <c r="V698" s="24"/>
      <c r="W698" s="24"/>
      <c r="X698" s="24"/>
      <c r="Y698" s="24"/>
      <c r="Z698" s="24"/>
    </row>
    <row r="699" spans="1:26" ht="14">
      <c r="A699" s="3"/>
      <c r="B699" s="3"/>
      <c r="C699" s="3"/>
      <c r="D699" s="3"/>
      <c r="E699" s="3"/>
      <c r="F699" s="3"/>
      <c r="G699" s="3"/>
      <c r="H699" s="24"/>
      <c r="I699" s="24"/>
      <c r="J699" s="24"/>
      <c r="K699" s="24"/>
      <c r="L699" s="24"/>
      <c r="M699" s="24"/>
      <c r="N699" s="24"/>
      <c r="O699" s="24"/>
      <c r="P699" s="24"/>
      <c r="Q699" s="24"/>
      <c r="R699" s="24"/>
      <c r="S699" s="24"/>
      <c r="T699" s="24"/>
      <c r="U699" s="24"/>
      <c r="V699" s="24"/>
      <c r="W699" s="24"/>
      <c r="X699" s="24"/>
      <c r="Y699" s="24"/>
      <c r="Z699" s="24"/>
    </row>
    <row r="700" spans="1:26" ht="14">
      <c r="A700" s="3"/>
      <c r="B700" s="3"/>
      <c r="C700" s="3"/>
      <c r="D700" s="3"/>
      <c r="E700" s="3"/>
      <c r="F700" s="3"/>
      <c r="G700" s="3"/>
      <c r="H700" s="24"/>
      <c r="I700" s="24"/>
      <c r="J700" s="24"/>
      <c r="K700" s="24"/>
      <c r="L700" s="24"/>
      <c r="M700" s="24"/>
      <c r="N700" s="24"/>
      <c r="O700" s="24"/>
      <c r="P700" s="24"/>
      <c r="Q700" s="24"/>
      <c r="R700" s="24"/>
      <c r="S700" s="24"/>
      <c r="T700" s="24"/>
      <c r="U700" s="24"/>
      <c r="V700" s="24"/>
      <c r="W700" s="24"/>
      <c r="X700" s="24"/>
      <c r="Y700" s="24"/>
      <c r="Z700" s="24"/>
    </row>
    <row r="701" spans="1:26" ht="14">
      <c r="A701" s="3"/>
      <c r="B701" s="3"/>
      <c r="C701" s="3"/>
      <c r="D701" s="3"/>
      <c r="E701" s="3"/>
      <c r="F701" s="3"/>
      <c r="G701" s="3"/>
      <c r="H701" s="24"/>
      <c r="I701" s="24"/>
      <c r="J701" s="24"/>
      <c r="K701" s="24"/>
      <c r="L701" s="24"/>
      <c r="M701" s="24"/>
      <c r="N701" s="24"/>
      <c r="O701" s="24"/>
      <c r="P701" s="24"/>
      <c r="Q701" s="24"/>
      <c r="R701" s="24"/>
      <c r="S701" s="24"/>
      <c r="T701" s="24"/>
      <c r="U701" s="24"/>
      <c r="V701" s="24"/>
      <c r="W701" s="24"/>
      <c r="X701" s="24"/>
      <c r="Y701" s="24"/>
      <c r="Z701" s="24"/>
    </row>
    <row r="702" spans="1:26" ht="14">
      <c r="A702" s="3"/>
      <c r="B702" s="3"/>
      <c r="C702" s="3"/>
      <c r="D702" s="3"/>
      <c r="E702" s="3"/>
      <c r="F702" s="3"/>
      <c r="G702" s="3"/>
      <c r="H702" s="24"/>
      <c r="I702" s="24"/>
      <c r="J702" s="24"/>
      <c r="K702" s="24"/>
      <c r="L702" s="24"/>
      <c r="M702" s="24"/>
      <c r="N702" s="24"/>
      <c r="O702" s="24"/>
      <c r="P702" s="24"/>
      <c r="Q702" s="24"/>
      <c r="R702" s="24"/>
      <c r="S702" s="24"/>
      <c r="T702" s="24"/>
      <c r="U702" s="24"/>
      <c r="V702" s="24"/>
      <c r="W702" s="24"/>
      <c r="X702" s="24"/>
      <c r="Y702" s="24"/>
      <c r="Z702" s="24"/>
    </row>
    <row r="703" spans="1:26" ht="14">
      <c r="A703" s="3"/>
      <c r="B703" s="3"/>
      <c r="C703" s="3"/>
      <c r="D703" s="3"/>
      <c r="E703" s="3"/>
      <c r="F703" s="3"/>
      <c r="G703" s="3"/>
      <c r="H703" s="24"/>
      <c r="I703" s="24"/>
      <c r="J703" s="24"/>
      <c r="K703" s="24"/>
      <c r="L703" s="24"/>
      <c r="M703" s="24"/>
      <c r="N703" s="24"/>
      <c r="O703" s="24"/>
      <c r="P703" s="24"/>
      <c r="Q703" s="24"/>
      <c r="R703" s="24"/>
      <c r="S703" s="24"/>
      <c r="T703" s="24"/>
      <c r="U703" s="24"/>
      <c r="V703" s="24"/>
      <c r="W703" s="24"/>
      <c r="X703" s="24"/>
      <c r="Y703" s="24"/>
      <c r="Z703" s="24"/>
    </row>
    <row r="704" spans="1:26" ht="14">
      <c r="A704" s="3"/>
      <c r="B704" s="3"/>
      <c r="C704" s="3"/>
      <c r="D704" s="3"/>
      <c r="E704" s="3"/>
      <c r="F704" s="3"/>
      <c r="G704" s="3"/>
      <c r="H704" s="24"/>
      <c r="I704" s="24"/>
      <c r="J704" s="24"/>
      <c r="K704" s="24"/>
      <c r="L704" s="24"/>
      <c r="M704" s="24"/>
      <c r="N704" s="24"/>
      <c r="O704" s="24"/>
      <c r="P704" s="24"/>
      <c r="Q704" s="24"/>
      <c r="R704" s="24"/>
      <c r="S704" s="24"/>
      <c r="T704" s="24"/>
      <c r="U704" s="24"/>
      <c r="V704" s="24"/>
      <c r="W704" s="24"/>
      <c r="X704" s="24"/>
      <c r="Y704" s="24"/>
      <c r="Z704" s="24"/>
    </row>
    <row r="705" spans="1:26" ht="14">
      <c r="A705" s="3"/>
      <c r="B705" s="3"/>
      <c r="C705" s="3"/>
      <c r="D705" s="3"/>
      <c r="E705" s="3"/>
      <c r="F705" s="3"/>
      <c r="G705" s="3"/>
      <c r="H705" s="24"/>
      <c r="I705" s="24"/>
      <c r="J705" s="24"/>
      <c r="K705" s="24"/>
      <c r="L705" s="24"/>
      <c r="M705" s="24"/>
      <c r="N705" s="24"/>
      <c r="O705" s="24"/>
      <c r="P705" s="24"/>
      <c r="Q705" s="24"/>
      <c r="R705" s="24"/>
      <c r="S705" s="24"/>
      <c r="T705" s="24"/>
      <c r="U705" s="24"/>
      <c r="V705" s="24"/>
      <c r="W705" s="24"/>
      <c r="X705" s="24"/>
      <c r="Y705" s="24"/>
      <c r="Z705" s="24"/>
    </row>
    <row r="706" spans="1:26" ht="14">
      <c r="A706" s="3"/>
      <c r="B706" s="3"/>
      <c r="C706" s="3"/>
      <c r="D706" s="3"/>
      <c r="E706" s="3"/>
      <c r="F706" s="3"/>
      <c r="G706" s="3"/>
      <c r="H706" s="24"/>
      <c r="I706" s="24"/>
      <c r="J706" s="24"/>
      <c r="K706" s="24"/>
      <c r="L706" s="24"/>
      <c r="M706" s="24"/>
      <c r="N706" s="24"/>
      <c r="O706" s="24"/>
      <c r="P706" s="24"/>
      <c r="Q706" s="24"/>
      <c r="R706" s="24"/>
      <c r="S706" s="24"/>
      <c r="T706" s="24"/>
      <c r="U706" s="24"/>
      <c r="V706" s="24"/>
      <c r="W706" s="24"/>
      <c r="X706" s="24"/>
      <c r="Y706" s="24"/>
      <c r="Z706" s="24"/>
    </row>
    <row r="707" spans="1:26" ht="14">
      <c r="A707" s="3"/>
      <c r="B707" s="3"/>
      <c r="C707" s="3"/>
      <c r="D707" s="3"/>
      <c r="E707" s="3"/>
      <c r="F707" s="3"/>
      <c r="G707" s="3"/>
      <c r="H707" s="24"/>
      <c r="I707" s="24"/>
      <c r="J707" s="24"/>
      <c r="K707" s="24"/>
      <c r="L707" s="24"/>
      <c r="M707" s="24"/>
      <c r="N707" s="24"/>
      <c r="O707" s="24"/>
      <c r="P707" s="24"/>
      <c r="Q707" s="24"/>
      <c r="R707" s="24"/>
      <c r="S707" s="24"/>
      <c r="T707" s="24"/>
      <c r="U707" s="24"/>
      <c r="V707" s="24"/>
      <c r="W707" s="24"/>
      <c r="X707" s="24"/>
      <c r="Y707" s="24"/>
      <c r="Z707" s="24"/>
    </row>
    <row r="708" spans="1:26" ht="14">
      <c r="A708" s="3"/>
      <c r="B708" s="3"/>
      <c r="C708" s="3"/>
      <c r="D708" s="3"/>
      <c r="E708" s="3"/>
      <c r="F708" s="3"/>
      <c r="G708" s="3"/>
      <c r="H708" s="24"/>
      <c r="I708" s="24"/>
      <c r="J708" s="24"/>
      <c r="K708" s="24"/>
      <c r="L708" s="24"/>
      <c r="M708" s="24"/>
      <c r="N708" s="24"/>
      <c r="O708" s="24"/>
      <c r="P708" s="24"/>
      <c r="Q708" s="24"/>
      <c r="R708" s="24"/>
      <c r="S708" s="24"/>
      <c r="T708" s="24"/>
      <c r="U708" s="24"/>
      <c r="V708" s="24"/>
      <c r="W708" s="24"/>
      <c r="X708" s="24"/>
      <c r="Y708" s="24"/>
      <c r="Z708" s="24"/>
    </row>
    <row r="709" spans="1:26" ht="14">
      <c r="A709" s="3"/>
      <c r="B709" s="3"/>
      <c r="C709" s="3"/>
      <c r="D709" s="3"/>
      <c r="E709" s="3"/>
      <c r="F709" s="3"/>
      <c r="G709" s="3"/>
      <c r="H709" s="24"/>
      <c r="I709" s="24"/>
      <c r="J709" s="24"/>
      <c r="K709" s="24"/>
      <c r="L709" s="24"/>
      <c r="M709" s="24"/>
      <c r="N709" s="24"/>
      <c r="O709" s="24"/>
      <c r="P709" s="24"/>
      <c r="Q709" s="24"/>
      <c r="R709" s="24"/>
      <c r="S709" s="24"/>
      <c r="T709" s="24"/>
      <c r="U709" s="24"/>
      <c r="V709" s="24"/>
      <c r="W709" s="24"/>
      <c r="X709" s="24"/>
      <c r="Y709" s="24"/>
      <c r="Z709" s="24"/>
    </row>
    <row r="710" spans="1:26" ht="14">
      <c r="A710" s="3"/>
      <c r="B710" s="3"/>
      <c r="C710" s="3"/>
      <c r="D710" s="3"/>
      <c r="E710" s="3"/>
      <c r="F710" s="3"/>
      <c r="G710" s="3"/>
      <c r="H710" s="24"/>
      <c r="I710" s="24"/>
      <c r="J710" s="24"/>
      <c r="K710" s="24"/>
      <c r="L710" s="24"/>
      <c r="M710" s="24"/>
      <c r="N710" s="24"/>
      <c r="O710" s="24"/>
      <c r="P710" s="24"/>
      <c r="Q710" s="24"/>
      <c r="R710" s="24"/>
      <c r="S710" s="24"/>
      <c r="T710" s="24"/>
      <c r="U710" s="24"/>
      <c r="V710" s="24"/>
      <c r="W710" s="24"/>
      <c r="X710" s="24"/>
      <c r="Y710" s="24"/>
      <c r="Z710" s="24"/>
    </row>
    <row r="711" spans="1:26" ht="14">
      <c r="A711" s="3"/>
      <c r="B711" s="3"/>
      <c r="C711" s="3"/>
      <c r="D711" s="3"/>
      <c r="E711" s="3"/>
      <c r="F711" s="3"/>
      <c r="G711" s="3"/>
      <c r="H711" s="24"/>
      <c r="I711" s="24"/>
      <c r="J711" s="24"/>
      <c r="K711" s="24"/>
      <c r="L711" s="24"/>
      <c r="M711" s="24"/>
      <c r="N711" s="24"/>
      <c r="O711" s="24"/>
      <c r="P711" s="24"/>
      <c r="Q711" s="24"/>
      <c r="R711" s="24"/>
      <c r="S711" s="24"/>
      <c r="T711" s="24"/>
      <c r="U711" s="24"/>
      <c r="V711" s="24"/>
      <c r="W711" s="24"/>
      <c r="X711" s="24"/>
      <c r="Y711" s="24"/>
      <c r="Z711" s="24"/>
    </row>
    <row r="712" spans="1:26" ht="14">
      <c r="A712" s="3"/>
      <c r="B712" s="3"/>
      <c r="C712" s="3"/>
      <c r="D712" s="3"/>
      <c r="E712" s="3"/>
      <c r="F712" s="3"/>
      <c r="G712" s="3"/>
      <c r="H712" s="24"/>
      <c r="I712" s="24"/>
      <c r="J712" s="24"/>
      <c r="K712" s="24"/>
      <c r="L712" s="24"/>
      <c r="M712" s="24"/>
      <c r="N712" s="24"/>
      <c r="O712" s="24"/>
      <c r="P712" s="24"/>
      <c r="Q712" s="24"/>
      <c r="R712" s="24"/>
      <c r="S712" s="24"/>
      <c r="T712" s="24"/>
      <c r="U712" s="24"/>
      <c r="V712" s="24"/>
      <c r="W712" s="24"/>
      <c r="X712" s="24"/>
      <c r="Y712" s="24"/>
      <c r="Z712" s="24"/>
    </row>
    <row r="713" spans="1:26" ht="14">
      <c r="A713" s="3"/>
      <c r="B713" s="3"/>
      <c r="C713" s="3"/>
      <c r="D713" s="3"/>
      <c r="E713" s="3"/>
      <c r="F713" s="3"/>
      <c r="G713" s="3"/>
      <c r="H713" s="24"/>
      <c r="I713" s="24"/>
      <c r="J713" s="24"/>
      <c r="K713" s="24"/>
      <c r="L713" s="24"/>
      <c r="M713" s="24"/>
      <c r="N713" s="24"/>
      <c r="O713" s="24"/>
      <c r="P713" s="24"/>
      <c r="Q713" s="24"/>
      <c r="R713" s="24"/>
      <c r="S713" s="24"/>
      <c r="T713" s="24"/>
      <c r="U713" s="24"/>
      <c r="V713" s="24"/>
      <c r="W713" s="24"/>
      <c r="X713" s="24"/>
      <c r="Y713" s="24"/>
      <c r="Z713" s="24"/>
    </row>
    <row r="714" spans="1:26" ht="14">
      <c r="A714" s="3"/>
      <c r="B714" s="3"/>
      <c r="C714" s="3"/>
      <c r="D714" s="3"/>
      <c r="E714" s="3"/>
      <c r="F714" s="3"/>
      <c r="G714" s="3"/>
      <c r="H714" s="24"/>
      <c r="I714" s="24"/>
      <c r="J714" s="24"/>
      <c r="K714" s="24"/>
      <c r="L714" s="24"/>
      <c r="M714" s="24"/>
      <c r="N714" s="24"/>
      <c r="O714" s="24"/>
      <c r="P714" s="24"/>
      <c r="Q714" s="24"/>
      <c r="R714" s="24"/>
      <c r="S714" s="24"/>
      <c r="T714" s="24"/>
      <c r="U714" s="24"/>
      <c r="V714" s="24"/>
      <c r="W714" s="24"/>
      <c r="X714" s="24"/>
      <c r="Y714" s="24"/>
      <c r="Z714" s="24"/>
    </row>
    <row r="715" spans="1:26" ht="14">
      <c r="A715" s="3"/>
      <c r="B715" s="3"/>
      <c r="C715" s="3"/>
      <c r="D715" s="3"/>
      <c r="E715" s="3"/>
      <c r="F715" s="3"/>
      <c r="G715" s="3"/>
      <c r="H715" s="24"/>
      <c r="I715" s="24"/>
      <c r="J715" s="24"/>
      <c r="K715" s="24"/>
      <c r="L715" s="24"/>
      <c r="M715" s="24"/>
      <c r="N715" s="24"/>
      <c r="O715" s="24"/>
      <c r="P715" s="24"/>
      <c r="Q715" s="24"/>
      <c r="R715" s="24"/>
      <c r="S715" s="24"/>
      <c r="T715" s="24"/>
      <c r="U715" s="24"/>
      <c r="V715" s="24"/>
      <c r="W715" s="24"/>
      <c r="X715" s="24"/>
      <c r="Y715" s="24"/>
      <c r="Z715" s="24"/>
    </row>
    <row r="716" spans="1:26" ht="14">
      <c r="A716" s="3"/>
      <c r="B716" s="3"/>
      <c r="C716" s="3"/>
      <c r="D716" s="3"/>
      <c r="E716" s="3"/>
      <c r="F716" s="3"/>
      <c r="G716" s="3"/>
      <c r="H716" s="24"/>
      <c r="I716" s="24"/>
      <c r="J716" s="24"/>
      <c r="K716" s="24"/>
      <c r="L716" s="24"/>
      <c r="M716" s="24"/>
      <c r="N716" s="24"/>
      <c r="O716" s="24"/>
      <c r="P716" s="24"/>
      <c r="Q716" s="24"/>
      <c r="R716" s="24"/>
      <c r="S716" s="24"/>
      <c r="T716" s="24"/>
      <c r="U716" s="24"/>
      <c r="V716" s="24"/>
      <c r="W716" s="24"/>
      <c r="X716" s="24"/>
      <c r="Y716" s="24"/>
      <c r="Z716" s="24"/>
    </row>
    <row r="717" spans="1:26" ht="14">
      <c r="A717" s="3"/>
      <c r="B717" s="3"/>
      <c r="C717" s="3"/>
      <c r="D717" s="3"/>
      <c r="E717" s="3"/>
      <c r="F717" s="3"/>
      <c r="G717" s="3"/>
      <c r="H717" s="24"/>
      <c r="I717" s="24"/>
      <c r="J717" s="24"/>
      <c r="K717" s="24"/>
      <c r="L717" s="24"/>
      <c r="M717" s="24"/>
      <c r="N717" s="24"/>
      <c r="O717" s="24"/>
      <c r="P717" s="24"/>
      <c r="Q717" s="24"/>
      <c r="R717" s="24"/>
      <c r="S717" s="24"/>
      <c r="T717" s="24"/>
      <c r="U717" s="24"/>
      <c r="V717" s="24"/>
      <c r="W717" s="24"/>
      <c r="X717" s="24"/>
      <c r="Y717" s="24"/>
      <c r="Z717" s="24"/>
    </row>
    <row r="718" spans="1:26" ht="14">
      <c r="A718" s="3"/>
      <c r="B718" s="3"/>
      <c r="C718" s="3"/>
      <c r="D718" s="3"/>
      <c r="E718" s="3"/>
      <c r="F718" s="3"/>
      <c r="G718" s="3"/>
      <c r="H718" s="24"/>
      <c r="I718" s="24"/>
      <c r="J718" s="24"/>
      <c r="K718" s="24"/>
      <c r="L718" s="24"/>
      <c r="M718" s="24"/>
      <c r="N718" s="24"/>
      <c r="O718" s="24"/>
      <c r="P718" s="24"/>
      <c r="Q718" s="24"/>
      <c r="R718" s="24"/>
      <c r="S718" s="24"/>
      <c r="T718" s="24"/>
      <c r="U718" s="24"/>
      <c r="V718" s="24"/>
      <c r="W718" s="24"/>
      <c r="X718" s="24"/>
      <c r="Y718" s="24"/>
      <c r="Z718" s="24"/>
    </row>
    <row r="719" spans="1:26" ht="14">
      <c r="A719" s="3"/>
      <c r="B719" s="3"/>
      <c r="C719" s="3"/>
      <c r="D719" s="3"/>
      <c r="E719" s="3"/>
      <c r="F719" s="3"/>
      <c r="G719" s="3"/>
      <c r="H719" s="24"/>
      <c r="I719" s="24"/>
      <c r="J719" s="24"/>
      <c r="K719" s="24"/>
      <c r="L719" s="24"/>
      <c r="M719" s="24"/>
      <c r="N719" s="24"/>
      <c r="O719" s="24"/>
      <c r="P719" s="24"/>
      <c r="Q719" s="24"/>
      <c r="R719" s="24"/>
      <c r="S719" s="24"/>
      <c r="T719" s="24"/>
      <c r="U719" s="24"/>
      <c r="V719" s="24"/>
      <c r="W719" s="24"/>
      <c r="X719" s="24"/>
      <c r="Y719" s="24"/>
      <c r="Z719" s="24"/>
    </row>
    <row r="720" spans="1:26" ht="14">
      <c r="A720" s="3"/>
      <c r="B720" s="3"/>
      <c r="C720" s="3"/>
      <c r="D720" s="3"/>
      <c r="E720" s="3"/>
      <c r="F720" s="3"/>
      <c r="G720" s="3"/>
      <c r="H720" s="24"/>
      <c r="I720" s="24"/>
      <c r="J720" s="24"/>
      <c r="K720" s="24"/>
      <c r="L720" s="24"/>
      <c r="M720" s="24"/>
      <c r="N720" s="24"/>
      <c r="O720" s="24"/>
      <c r="P720" s="24"/>
      <c r="Q720" s="24"/>
      <c r="R720" s="24"/>
      <c r="S720" s="24"/>
      <c r="T720" s="24"/>
      <c r="U720" s="24"/>
      <c r="V720" s="24"/>
      <c r="W720" s="24"/>
      <c r="X720" s="24"/>
      <c r="Y720" s="24"/>
      <c r="Z720" s="24"/>
    </row>
    <row r="721" spans="1:26" ht="14">
      <c r="A721" s="3"/>
      <c r="B721" s="3"/>
      <c r="C721" s="3"/>
      <c r="D721" s="3"/>
      <c r="E721" s="3"/>
      <c r="F721" s="3"/>
      <c r="G721" s="3"/>
      <c r="H721" s="24"/>
      <c r="I721" s="24"/>
      <c r="J721" s="24"/>
      <c r="K721" s="24"/>
      <c r="L721" s="24"/>
      <c r="M721" s="24"/>
      <c r="N721" s="24"/>
      <c r="O721" s="24"/>
      <c r="P721" s="24"/>
      <c r="Q721" s="24"/>
      <c r="R721" s="24"/>
      <c r="S721" s="24"/>
      <c r="T721" s="24"/>
      <c r="U721" s="24"/>
      <c r="V721" s="24"/>
      <c r="W721" s="24"/>
      <c r="X721" s="24"/>
      <c r="Y721" s="24"/>
      <c r="Z721" s="24"/>
    </row>
    <row r="722" spans="1:26" ht="14">
      <c r="A722" s="3"/>
      <c r="B722" s="3"/>
      <c r="C722" s="3"/>
      <c r="D722" s="3"/>
      <c r="E722" s="3"/>
      <c r="F722" s="3"/>
      <c r="G722" s="3"/>
      <c r="H722" s="24"/>
      <c r="I722" s="24"/>
      <c r="J722" s="24"/>
      <c r="K722" s="24"/>
      <c r="L722" s="24"/>
      <c r="M722" s="24"/>
      <c r="N722" s="24"/>
      <c r="O722" s="24"/>
      <c r="P722" s="24"/>
      <c r="Q722" s="24"/>
      <c r="R722" s="24"/>
      <c r="S722" s="24"/>
      <c r="T722" s="24"/>
      <c r="U722" s="24"/>
      <c r="V722" s="24"/>
      <c r="W722" s="24"/>
      <c r="X722" s="24"/>
      <c r="Y722" s="24"/>
      <c r="Z722" s="24"/>
    </row>
    <row r="723" spans="1:26" ht="14">
      <c r="A723" s="3"/>
      <c r="B723" s="3"/>
      <c r="C723" s="3"/>
      <c r="D723" s="3"/>
      <c r="E723" s="3"/>
      <c r="F723" s="3"/>
      <c r="G723" s="3"/>
      <c r="H723" s="24"/>
      <c r="I723" s="24"/>
      <c r="J723" s="24"/>
      <c r="K723" s="24"/>
      <c r="L723" s="24"/>
      <c r="M723" s="24"/>
      <c r="N723" s="24"/>
      <c r="O723" s="24"/>
      <c r="P723" s="24"/>
      <c r="Q723" s="24"/>
      <c r="R723" s="24"/>
      <c r="S723" s="24"/>
      <c r="T723" s="24"/>
      <c r="U723" s="24"/>
      <c r="V723" s="24"/>
      <c r="W723" s="24"/>
      <c r="X723" s="24"/>
      <c r="Y723" s="24"/>
      <c r="Z723" s="24"/>
    </row>
    <row r="724" spans="1:26" ht="14">
      <c r="A724" s="3"/>
      <c r="B724" s="3"/>
      <c r="C724" s="3"/>
      <c r="D724" s="3"/>
      <c r="E724" s="3"/>
      <c r="F724" s="3"/>
      <c r="G724" s="3"/>
      <c r="H724" s="24"/>
      <c r="I724" s="24"/>
      <c r="J724" s="24"/>
      <c r="K724" s="24"/>
      <c r="L724" s="24"/>
      <c r="M724" s="24"/>
      <c r="N724" s="24"/>
      <c r="O724" s="24"/>
      <c r="P724" s="24"/>
      <c r="Q724" s="24"/>
      <c r="R724" s="24"/>
      <c r="S724" s="24"/>
      <c r="T724" s="24"/>
      <c r="U724" s="24"/>
      <c r="V724" s="24"/>
      <c r="W724" s="24"/>
      <c r="X724" s="24"/>
      <c r="Y724" s="24"/>
      <c r="Z724" s="24"/>
    </row>
    <row r="725" spans="1:26" ht="14">
      <c r="A725" s="3"/>
      <c r="B725" s="3"/>
      <c r="C725" s="3"/>
      <c r="D725" s="3"/>
      <c r="E725" s="3"/>
      <c r="F725" s="3"/>
      <c r="G725" s="3"/>
      <c r="H725" s="24"/>
      <c r="I725" s="24"/>
      <c r="J725" s="24"/>
      <c r="K725" s="24"/>
      <c r="L725" s="24"/>
      <c r="M725" s="24"/>
      <c r="N725" s="24"/>
      <c r="O725" s="24"/>
      <c r="P725" s="24"/>
      <c r="Q725" s="24"/>
      <c r="R725" s="24"/>
      <c r="S725" s="24"/>
      <c r="T725" s="24"/>
      <c r="U725" s="24"/>
      <c r="V725" s="24"/>
      <c r="W725" s="24"/>
      <c r="X725" s="24"/>
      <c r="Y725" s="24"/>
      <c r="Z725" s="24"/>
    </row>
    <row r="726" spans="1:26" ht="14">
      <c r="A726" s="3"/>
      <c r="B726" s="3"/>
      <c r="C726" s="3"/>
      <c r="D726" s="3"/>
      <c r="E726" s="3"/>
      <c r="F726" s="3"/>
      <c r="G726" s="3"/>
      <c r="H726" s="24"/>
      <c r="I726" s="24"/>
      <c r="J726" s="24"/>
      <c r="K726" s="24"/>
      <c r="L726" s="24"/>
      <c r="M726" s="24"/>
      <c r="N726" s="24"/>
      <c r="O726" s="24"/>
      <c r="P726" s="24"/>
      <c r="Q726" s="24"/>
      <c r="R726" s="24"/>
      <c r="S726" s="24"/>
      <c r="T726" s="24"/>
      <c r="U726" s="24"/>
      <c r="V726" s="24"/>
      <c r="W726" s="24"/>
      <c r="X726" s="24"/>
      <c r="Y726" s="24"/>
      <c r="Z726" s="24"/>
    </row>
    <row r="727" spans="1:26" ht="14">
      <c r="A727" s="3"/>
      <c r="B727" s="3"/>
      <c r="C727" s="3"/>
      <c r="D727" s="3"/>
      <c r="E727" s="3"/>
      <c r="F727" s="3"/>
      <c r="G727" s="3"/>
      <c r="H727" s="24"/>
      <c r="I727" s="24"/>
      <c r="J727" s="24"/>
      <c r="K727" s="24"/>
      <c r="L727" s="24"/>
      <c r="M727" s="24"/>
      <c r="N727" s="24"/>
      <c r="O727" s="24"/>
      <c r="P727" s="24"/>
      <c r="Q727" s="24"/>
      <c r="R727" s="24"/>
      <c r="S727" s="24"/>
      <c r="T727" s="24"/>
      <c r="U727" s="24"/>
      <c r="V727" s="24"/>
      <c r="W727" s="24"/>
      <c r="X727" s="24"/>
      <c r="Y727" s="24"/>
      <c r="Z727" s="24"/>
    </row>
    <row r="728" spans="1:26" ht="14">
      <c r="A728" s="3"/>
      <c r="B728" s="3"/>
      <c r="C728" s="3"/>
      <c r="D728" s="3"/>
      <c r="E728" s="3"/>
      <c r="F728" s="3"/>
      <c r="G728" s="3"/>
      <c r="H728" s="24"/>
      <c r="I728" s="24"/>
      <c r="J728" s="24"/>
      <c r="K728" s="24"/>
      <c r="L728" s="24"/>
      <c r="M728" s="24"/>
      <c r="N728" s="24"/>
      <c r="O728" s="24"/>
      <c r="P728" s="24"/>
      <c r="Q728" s="24"/>
      <c r="R728" s="24"/>
      <c r="S728" s="24"/>
      <c r="T728" s="24"/>
      <c r="U728" s="24"/>
      <c r="V728" s="24"/>
      <c r="W728" s="24"/>
      <c r="X728" s="24"/>
      <c r="Y728" s="24"/>
      <c r="Z728" s="24"/>
    </row>
    <row r="729" spans="1:26" ht="14">
      <c r="A729" s="3"/>
      <c r="B729" s="3"/>
      <c r="C729" s="3"/>
      <c r="D729" s="3"/>
      <c r="E729" s="3"/>
      <c r="F729" s="3"/>
      <c r="G729" s="3"/>
      <c r="H729" s="24"/>
      <c r="I729" s="24"/>
      <c r="J729" s="24"/>
      <c r="K729" s="24"/>
      <c r="L729" s="24"/>
      <c r="M729" s="24"/>
      <c r="N729" s="24"/>
      <c r="O729" s="24"/>
      <c r="P729" s="24"/>
      <c r="Q729" s="24"/>
      <c r="R729" s="24"/>
      <c r="S729" s="24"/>
      <c r="T729" s="24"/>
      <c r="U729" s="24"/>
      <c r="V729" s="24"/>
      <c r="W729" s="24"/>
      <c r="X729" s="24"/>
      <c r="Y729" s="24"/>
      <c r="Z729" s="24"/>
    </row>
    <row r="730" spans="1:26" ht="14">
      <c r="A730" s="3"/>
      <c r="B730" s="3"/>
      <c r="C730" s="3"/>
      <c r="D730" s="3"/>
      <c r="E730" s="3"/>
      <c r="F730" s="3"/>
      <c r="G730" s="3"/>
      <c r="H730" s="24"/>
      <c r="I730" s="24"/>
      <c r="J730" s="24"/>
      <c r="K730" s="24"/>
      <c r="L730" s="24"/>
      <c r="M730" s="24"/>
      <c r="N730" s="24"/>
      <c r="O730" s="24"/>
      <c r="P730" s="24"/>
      <c r="Q730" s="24"/>
      <c r="R730" s="24"/>
      <c r="S730" s="24"/>
      <c r="T730" s="24"/>
      <c r="U730" s="24"/>
      <c r="V730" s="24"/>
      <c r="W730" s="24"/>
      <c r="X730" s="24"/>
      <c r="Y730" s="24"/>
      <c r="Z730" s="24"/>
    </row>
    <row r="731" spans="1:26" ht="14">
      <c r="A731" s="3"/>
      <c r="B731" s="3"/>
      <c r="C731" s="3"/>
      <c r="D731" s="3"/>
      <c r="E731" s="3"/>
      <c r="F731" s="3"/>
      <c r="G731" s="3"/>
      <c r="H731" s="24"/>
      <c r="I731" s="24"/>
      <c r="J731" s="24"/>
      <c r="K731" s="24"/>
      <c r="L731" s="24"/>
      <c r="M731" s="24"/>
      <c r="N731" s="24"/>
      <c r="O731" s="24"/>
      <c r="P731" s="24"/>
      <c r="Q731" s="24"/>
      <c r="R731" s="24"/>
      <c r="S731" s="24"/>
      <c r="T731" s="24"/>
      <c r="U731" s="24"/>
      <c r="V731" s="24"/>
      <c r="W731" s="24"/>
      <c r="X731" s="24"/>
      <c r="Y731" s="24"/>
      <c r="Z731" s="24"/>
    </row>
    <row r="732" spans="1:26" ht="14">
      <c r="A732" s="3"/>
      <c r="B732" s="3"/>
      <c r="C732" s="3"/>
      <c r="D732" s="3"/>
      <c r="E732" s="3"/>
      <c r="F732" s="3"/>
      <c r="G732" s="3"/>
      <c r="H732" s="24"/>
      <c r="I732" s="24"/>
      <c r="J732" s="24"/>
      <c r="K732" s="24"/>
      <c r="L732" s="24"/>
      <c r="M732" s="24"/>
      <c r="N732" s="24"/>
      <c r="O732" s="24"/>
      <c r="P732" s="24"/>
      <c r="Q732" s="24"/>
      <c r="R732" s="24"/>
      <c r="S732" s="24"/>
      <c r="T732" s="24"/>
      <c r="U732" s="24"/>
      <c r="V732" s="24"/>
      <c r="W732" s="24"/>
      <c r="X732" s="24"/>
      <c r="Y732" s="24"/>
      <c r="Z732" s="24"/>
    </row>
    <row r="733" spans="1:26" ht="14">
      <c r="A733" s="3"/>
      <c r="B733" s="3"/>
      <c r="C733" s="3"/>
      <c r="D733" s="3"/>
      <c r="E733" s="3"/>
      <c r="F733" s="3"/>
      <c r="G733" s="3"/>
      <c r="H733" s="24"/>
      <c r="I733" s="24"/>
      <c r="J733" s="24"/>
      <c r="K733" s="24"/>
      <c r="L733" s="24"/>
      <c r="M733" s="24"/>
      <c r="N733" s="24"/>
      <c r="O733" s="24"/>
      <c r="P733" s="24"/>
      <c r="Q733" s="24"/>
      <c r="R733" s="24"/>
      <c r="S733" s="24"/>
      <c r="T733" s="24"/>
      <c r="U733" s="24"/>
      <c r="V733" s="24"/>
      <c r="W733" s="24"/>
      <c r="X733" s="24"/>
      <c r="Y733" s="24"/>
      <c r="Z733" s="24"/>
    </row>
    <row r="734" spans="1:26" ht="14">
      <c r="A734" s="3"/>
      <c r="B734" s="3"/>
      <c r="C734" s="3"/>
      <c r="D734" s="3"/>
      <c r="E734" s="3"/>
      <c r="F734" s="3"/>
      <c r="G734" s="3"/>
      <c r="H734" s="24"/>
      <c r="I734" s="24"/>
      <c r="J734" s="24"/>
      <c r="K734" s="24"/>
      <c r="L734" s="24"/>
      <c r="M734" s="24"/>
      <c r="N734" s="24"/>
      <c r="O734" s="24"/>
      <c r="P734" s="24"/>
      <c r="Q734" s="24"/>
      <c r="R734" s="24"/>
      <c r="S734" s="24"/>
      <c r="T734" s="24"/>
      <c r="U734" s="24"/>
      <c r="V734" s="24"/>
      <c r="W734" s="24"/>
      <c r="X734" s="24"/>
      <c r="Y734" s="24"/>
      <c r="Z734" s="24"/>
    </row>
    <row r="735" spans="1:26" ht="14">
      <c r="A735" s="3"/>
      <c r="B735" s="3"/>
      <c r="C735" s="3"/>
      <c r="D735" s="3"/>
      <c r="E735" s="3"/>
      <c r="F735" s="3"/>
      <c r="G735" s="3"/>
      <c r="H735" s="24"/>
      <c r="I735" s="24"/>
      <c r="J735" s="24"/>
      <c r="K735" s="24"/>
      <c r="L735" s="24"/>
      <c r="M735" s="24"/>
      <c r="N735" s="24"/>
      <c r="O735" s="24"/>
      <c r="P735" s="24"/>
      <c r="Q735" s="24"/>
      <c r="R735" s="24"/>
      <c r="S735" s="24"/>
      <c r="T735" s="24"/>
      <c r="U735" s="24"/>
      <c r="V735" s="24"/>
      <c r="W735" s="24"/>
      <c r="X735" s="24"/>
      <c r="Y735" s="24"/>
      <c r="Z735" s="24"/>
    </row>
    <row r="736" spans="1:26" ht="14">
      <c r="A736" s="3"/>
      <c r="B736" s="3"/>
      <c r="C736" s="3"/>
      <c r="D736" s="3"/>
      <c r="E736" s="3"/>
      <c r="F736" s="3"/>
      <c r="G736" s="3"/>
      <c r="H736" s="24"/>
      <c r="I736" s="24"/>
      <c r="J736" s="24"/>
      <c r="K736" s="24"/>
      <c r="L736" s="24"/>
      <c r="M736" s="24"/>
      <c r="N736" s="24"/>
      <c r="O736" s="24"/>
      <c r="P736" s="24"/>
      <c r="Q736" s="24"/>
      <c r="R736" s="24"/>
      <c r="S736" s="24"/>
      <c r="T736" s="24"/>
      <c r="U736" s="24"/>
      <c r="V736" s="24"/>
      <c r="W736" s="24"/>
      <c r="X736" s="24"/>
      <c r="Y736" s="24"/>
      <c r="Z736" s="24"/>
    </row>
    <row r="737" spans="1:26" ht="14">
      <c r="A737" s="3"/>
      <c r="B737" s="3"/>
      <c r="C737" s="3"/>
      <c r="D737" s="3"/>
      <c r="E737" s="3"/>
      <c r="F737" s="3"/>
      <c r="G737" s="3"/>
      <c r="H737" s="24"/>
      <c r="I737" s="24"/>
      <c r="J737" s="24"/>
      <c r="K737" s="24"/>
      <c r="L737" s="24"/>
      <c r="M737" s="24"/>
      <c r="N737" s="24"/>
      <c r="O737" s="24"/>
      <c r="P737" s="24"/>
      <c r="Q737" s="24"/>
      <c r="R737" s="24"/>
      <c r="S737" s="24"/>
      <c r="T737" s="24"/>
      <c r="U737" s="24"/>
      <c r="V737" s="24"/>
      <c r="W737" s="24"/>
      <c r="X737" s="24"/>
      <c r="Y737" s="24"/>
      <c r="Z737" s="24"/>
    </row>
    <row r="738" spans="1:26" ht="14">
      <c r="A738" s="3"/>
      <c r="B738" s="3"/>
      <c r="C738" s="3"/>
      <c r="D738" s="3"/>
      <c r="E738" s="3"/>
      <c r="F738" s="3"/>
      <c r="G738" s="3"/>
      <c r="H738" s="24"/>
      <c r="I738" s="24"/>
      <c r="J738" s="24"/>
      <c r="K738" s="24"/>
      <c r="L738" s="24"/>
      <c r="M738" s="24"/>
      <c r="N738" s="24"/>
      <c r="O738" s="24"/>
      <c r="P738" s="24"/>
      <c r="Q738" s="24"/>
      <c r="R738" s="24"/>
      <c r="S738" s="24"/>
      <c r="T738" s="24"/>
      <c r="U738" s="24"/>
      <c r="V738" s="24"/>
      <c r="W738" s="24"/>
      <c r="X738" s="24"/>
      <c r="Y738" s="24"/>
      <c r="Z738" s="24"/>
    </row>
    <row r="739" spans="1:26" ht="14">
      <c r="A739" s="3"/>
      <c r="B739" s="3"/>
      <c r="C739" s="3"/>
      <c r="D739" s="3"/>
      <c r="E739" s="3"/>
      <c r="F739" s="3"/>
      <c r="G739" s="3"/>
      <c r="H739" s="24"/>
      <c r="I739" s="24"/>
      <c r="J739" s="24"/>
      <c r="K739" s="24"/>
      <c r="L739" s="24"/>
      <c r="M739" s="24"/>
      <c r="N739" s="24"/>
      <c r="O739" s="24"/>
      <c r="P739" s="24"/>
      <c r="Q739" s="24"/>
      <c r="R739" s="24"/>
      <c r="S739" s="24"/>
      <c r="T739" s="24"/>
      <c r="U739" s="24"/>
      <c r="V739" s="24"/>
      <c r="W739" s="24"/>
      <c r="X739" s="24"/>
      <c r="Y739" s="24"/>
      <c r="Z739" s="24"/>
    </row>
    <row r="740" spans="1:26" ht="14">
      <c r="A740" s="3"/>
      <c r="B740" s="3"/>
      <c r="C740" s="3"/>
      <c r="D740" s="3"/>
      <c r="E740" s="3"/>
      <c r="F740" s="3"/>
      <c r="G740" s="3"/>
      <c r="H740" s="24"/>
      <c r="I740" s="24"/>
      <c r="J740" s="24"/>
      <c r="K740" s="24"/>
      <c r="L740" s="24"/>
      <c r="M740" s="24"/>
      <c r="N740" s="24"/>
      <c r="O740" s="24"/>
      <c r="P740" s="24"/>
      <c r="Q740" s="24"/>
      <c r="R740" s="24"/>
      <c r="S740" s="24"/>
      <c r="T740" s="24"/>
      <c r="U740" s="24"/>
      <c r="V740" s="24"/>
      <c r="W740" s="24"/>
      <c r="X740" s="24"/>
      <c r="Y740" s="24"/>
      <c r="Z740" s="24"/>
    </row>
    <row r="741" spans="1:26" ht="14">
      <c r="A741" s="3"/>
      <c r="B741" s="3"/>
      <c r="C741" s="3"/>
      <c r="D741" s="3"/>
      <c r="E741" s="3"/>
      <c r="F741" s="3"/>
      <c r="G741" s="3"/>
      <c r="H741" s="24"/>
      <c r="I741" s="24"/>
      <c r="J741" s="24"/>
      <c r="K741" s="24"/>
      <c r="L741" s="24"/>
      <c r="M741" s="24"/>
      <c r="N741" s="24"/>
      <c r="O741" s="24"/>
      <c r="P741" s="24"/>
      <c r="Q741" s="24"/>
      <c r="R741" s="24"/>
      <c r="S741" s="24"/>
      <c r="T741" s="24"/>
      <c r="U741" s="24"/>
      <c r="V741" s="24"/>
      <c r="W741" s="24"/>
      <c r="X741" s="24"/>
      <c r="Y741" s="24"/>
      <c r="Z741" s="24"/>
    </row>
    <row r="742" spans="1:26" ht="14">
      <c r="A742" s="3"/>
      <c r="B742" s="3"/>
      <c r="C742" s="3"/>
      <c r="D742" s="3"/>
      <c r="E742" s="3"/>
      <c r="F742" s="3"/>
      <c r="G742" s="3"/>
      <c r="H742" s="24"/>
      <c r="I742" s="24"/>
      <c r="J742" s="24"/>
      <c r="K742" s="24"/>
      <c r="L742" s="24"/>
      <c r="M742" s="24"/>
      <c r="N742" s="24"/>
      <c r="O742" s="24"/>
      <c r="P742" s="24"/>
      <c r="Q742" s="24"/>
      <c r="R742" s="24"/>
      <c r="S742" s="24"/>
      <c r="T742" s="24"/>
      <c r="U742" s="24"/>
      <c r="V742" s="24"/>
      <c r="W742" s="24"/>
      <c r="X742" s="24"/>
      <c r="Y742" s="24"/>
      <c r="Z742" s="24"/>
    </row>
    <row r="743" spans="1:26" ht="14">
      <c r="A743" s="3"/>
      <c r="B743" s="3"/>
      <c r="C743" s="3"/>
      <c r="D743" s="3"/>
      <c r="E743" s="3"/>
      <c r="F743" s="3"/>
      <c r="G743" s="3"/>
      <c r="H743" s="24"/>
      <c r="I743" s="24"/>
      <c r="J743" s="24"/>
      <c r="K743" s="24"/>
      <c r="L743" s="24"/>
      <c r="M743" s="24"/>
      <c r="N743" s="24"/>
      <c r="O743" s="24"/>
      <c r="P743" s="24"/>
      <c r="Q743" s="24"/>
      <c r="R743" s="24"/>
      <c r="S743" s="24"/>
      <c r="T743" s="24"/>
      <c r="U743" s="24"/>
      <c r="V743" s="24"/>
      <c r="W743" s="24"/>
      <c r="X743" s="24"/>
      <c r="Y743" s="24"/>
      <c r="Z743" s="24"/>
    </row>
    <row r="744" spans="1:26" ht="14">
      <c r="A744" s="3"/>
      <c r="B744" s="3"/>
      <c r="C744" s="3"/>
      <c r="D744" s="3"/>
      <c r="E744" s="3"/>
      <c r="F744" s="3"/>
      <c r="G744" s="3"/>
      <c r="H744" s="24"/>
      <c r="I744" s="24"/>
      <c r="J744" s="24"/>
      <c r="K744" s="24"/>
      <c r="L744" s="24"/>
      <c r="M744" s="24"/>
      <c r="N744" s="24"/>
      <c r="O744" s="24"/>
      <c r="P744" s="24"/>
      <c r="Q744" s="24"/>
      <c r="R744" s="24"/>
      <c r="S744" s="24"/>
      <c r="T744" s="24"/>
      <c r="U744" s="24"/>
      <c r="V744" s="24"/>
      <c r="W744" s="24"/>
      <c r="X744" s="24"/>
      <c r="Y744" s="24"/>
      <c r="Z744" s="24"/>
    </row>
    <row r="745" spans="1:26" ht="14">
      <c r="A745" s="3"/>
      <c r="B745" s="3"/>
      <c r="C745" s="3"/>
      <c r="D745" s="3"/>
      <c r="E745" s="3"/>
      <c r="F745" s="3"/>
      <c r="G745" s="3"/>
      <c r="H745" s="24"/>
      <c r="I745" s="24"/>
      <c r="J745" s="24"/>
      <c r="K745" s="24"/>
      <c r="L745" s="24"/>
      <c r="M745" s="24"/>
      <c r="N745" s="24"/>
      <c r="O745" s="24"/>
      <c r="P745" s="24"/>
      <c r="Q745" s="24"/>
      <c r="R745" s="24"/>
      <c r="S745" s="24"/>
      <c r="T745" s="24"/>
      <c r="U745" s="24"/>
      <c r="V745" s="24"/>
      <c r="W745" s="24"/>
      <c r="X745" s="24"/>
      <c r="Y745" s="24"/>
      <c r="Z745" s="24"/>
    </row>
    <row r="746" spans="1:26" ht="14">
      <c r="A746" s="3"/>
      <c r="B746" s="3"/>
      <c r="C746" s="3"/>
      <c r="D746" s="3"/>
      <c r="E746" s="3"/>
      <c r="F746" s="3"/>
      <c r="G746" s="3"/>
      <c r="H746" s="24"/>
      <c r="I746" s="24"/>
      <c r="J746" s="24"/>
      <c r="K746" s="24"/>
      <c r="L746" s="24"/>
      <c r="M746" s="24"/>
      <c r="N746" s="24"/>
      <c r="O746" s="24"/>
      <c r="P746" s="24"/>
      <c r="Q746" s="24"/>
      <c r="R746" s="24"/>
      <c r="S746" s="24"/>
      <c r="T746" s="24"/>
      <c r="U746" s="24"/>
      <c r="V746" s="24"/>
      <c r="W746" s="24"/>
      <c r="X746" s="24"/>
      <c r="Y746" s="24"/>
      <c r="Z746" s="24"/>
    </row>
    <row r="747" spans="1:26" ht="14">
      <c r="A747" s="3"/>
      <c r="B747" s="3"/>
      <c r="C747" s="3"/>
      <c r="D747" s="3"/>
      <c r="E747" s="3"/>
      <c r="F747" s="3"/>
      <c r="G747" s="3"/>
      <c r="H747" s="24"/>
      <c r="I747" s="24"/>
      <c r="J747" s="24"/>
      <c r="K747" s="24"/>
      <c r="L747" s="24"/>
      <c r="M747" s="24"/>
      <c r="N747" s="24"/>
      <c r="O747" s="24"/>
      <c r="P747" s="24"/>
      <c r="Q747" s="24"/>
      <c r="R747" s="24"/>
      <c r="S747" s="24"/>
      <c r="T747" s="24"/>
      <c r="U747" s="24"/>
      <c r="V747" s="24"/>
      <c r="W747" s="24"/>
      <c r="X747" s="24"/>
      <c r="Y747" s="24"/>
      <c r="Z747" s="24"/>
    </row>
    <row r="748" spans="1:26" ht="14">
      <c r="A748" s="3"/>
      <c r="B748" s="3"/>
      <c r="C748" s="3"/>
      <c r="D748" s="3"/>
      <c r="E748" s="3"/>
      <c r="F748" s="3"/>
      <c r="G748" s="3"/>
      <c r="H748" s="24"/>
      <c r="I748" s="24"/>
      <c r="J748" s="24"/>
      <c r="K748" s="24"/>
      <c r="L748" s="24"/>
      <c r="M748" s="24"/>
      <c r="N748" s="24"/>
      <c r="O748" s="24"/>
      <c r="P748" s="24"/>
      <c r="Q748" s="24"/>
      <c r="R748" s="24"/>
      <c r="S748" s="24"/>
      <c r="T748" s="24"/>
      <c r="U748" s="24"/>
      <c r="V748" s="24"/>
      <c r="W748" s="24"/>
      <c r="X748" s="24"/>
      <c r="Y748" s="24"/>
      <c r="Z748" s="24"/>
    </row>
    <row r="749" spans="1:26" ht="14">
      <c r="A749" s="3"/>
      <c r="B749" s="3"/>
      <c r="C749" s="3"/>
      <c r="D749" s="3"/>
      <c r="E749" s="3"/>
      <c r="F749" s="3"/>
      <c r="G749" s="3"/>
      <c r="H749" s="24"/>
      <c r="I749" s="24"/>
      <c r="J749" s="24"/>
      <c r="K749" s="24"/>
      <c r="L749" s="24"/>
      <c r="M749" s="24"/>
      <c r="N749" s="24"/>
      <c r="O749" s="24"/>
      <c r="P749" s="24"/>
      <c r="Q749" s="24"/>
      <c r="R749" s="24"/>
      <c r="S749" s="24"/>
      <c r="T749" s="24"/>
      <c r="U749" s="24"/>
      <c r="V749" s="24"/>
      <c r="W749" s="24"/>
      <c r="X749" s="24"/>
      <c r="Y749" s="24"/>
      <c r="Z749" s="24"/>
    </row>
    <row r="750" spans="1:26" ht="14">
      <c r="A750" s="3"/>
      <c r="B750" s="3"/>
      <c r="C750" s="3"/>
      <c r="D750" s="3"/>
      <c r="E750" s="3"/>
      <c r="F750" s="3"/>
      <c r="G750" s="3"/>
      <c r="H750" s="24"/>
      <c r="I750" s="24"/>
      <c r="J750" s="24"/>
      <c r="K750" s="24"/>
      <c r="L750" s="24"/>
      <c r="M750" s="24"/>
      <c r="N750" s="24"/>
      <c r="O750" s="24"/>
      <c r="P750" s="24"/>
      <c r="Q750" s="24"/>
      <c r="R750" s="24"/>
      <c r="S750" s="24"/>
      <c r="T750" s="24"/>
      <c r="U750" s="24"/>
      <c r="V750" s="24"/>
      <c r="W750" s="24"/>
      <c r="X750" s="24"/>
      <c r="Y750" s="24"/>
      <c r="Z750" s="24"/>
    </row>
    <row r="751" spans="1:26" ht="14">
      <c r="A751" s="3"/>
      <c r="B751" s="3"/>
      <c r="C751" s="3"/>
      <c r="D751" s="3"/>
      <c r="E751" s="3"/>
      <c r="F751" s="3"/>
      <c r="G751" s="3"/>
      <c r="H751" s="24"/>
      <c r="I751" s="24"/>
      <c r="J751" s="24"/>
      <c r="K751" s="24"/>
      <c r="L751" s="24"/>
      <c r="M751" s="24"/>
      <c r="N751" s="24"/>
      <c r="O751" s="24"/>
      <c r="P751" s="24"/>
      <c r="Q751" s="24"/>
      <c r="R751" s="24"/>
      <c r="S751" s="24"/>
      <c r="T751" s="24"/>
      <c r="U751" s="24"/>
      <c r="V751" s="24"/>
      <c r="W751" s="24"/>
      <c r="X751" s="24"/>
      <c r="Y751" s="24"/>
      <c r="Z751" s="24"/>
    </row>
    <row r="752" spans="1:26" ht="14">
      <c r="A752" s="3"/>
      <c r="B752" s="3"/>
      <c r="C752" s="3"/>
      <c r="D752" s="3"/>
      <c r="E752" s="3"/>
      <c r="F752" s="3"/>
      <c r="G752" s="3"/>
      <c r="H752" s="24"/>
      <c r="I752" s="24"/>
      <c r="J752" s="24"/>
      <c r="K752" s="24"/>
      <c r="L752" s="24"/>
      <c r="M752" s="24"/>
      <c r="N752" s="24"/>
      <c r="O752" s="24"/>
      <c r="P752" s="24"/>
      <c r="Q752" s="24"/>
      <c r="R752" s="24"/>
      <c r="S752" s="24"/>
      <c r="T752" s="24"/>
      <c r="U752" s="24"/>
      <c r="V752" s="24"/>
      <c r="W752" s="24"/>
      <c r="X752" s="24"/>
      <c r="Y752" s="24"/>
      <c r="Z752" s="24"/>
    </row>
    <row r="753" spans="1:26" ht="14">
      <c r="A753" s="3"/>
      <c r="B753" s="3"/>
      <c r="C753" s="3"/>
      <c r="D753" s="3"/>
      <c r="E753" s="3"/>
      <c r="F753" s="3"/>
      <c r="G753" s="3"/>
      <c r="H753" s="24"/>
      <c r="I753" s="24"/>
      <c r="J753" s="24"/>
      <c r="K753" s="24"/>
      <c r="L753" s="24"/>
      <c r="M753" s="24"/>
      <c r="N753" s="24"/>
      <c r="O753" s="24"/>
      <c r="P753" s="24"/>
      <c r="Q753" s="24"/>
      <c r="R753" s="24"/>
      <c r="S753" s="24"/>
      <c r="T753" s="24"/>
      <c r="U753" s="24"/>
      <c r="V753" s="24"/>
      <c r="W753" s="24"/>
      <c r="X753" s="24"/>
      <c r="Y753" s="24"/>
      <c r="Z753" s="24"/>
    </row>
    <row r="754" spans="1:26" ht="14">
      <c r="A754" s="3"/>
      <c r="B754" s="3"/>
      <c r="C754" s="3"/>
      <c r="D754" s="3"/>
      <c r="E754" s="3"/>
      <c r="F754" s="3"/>
      <c r="G754" s="3"/>
      <c r="H754" s="24"/>
      <c r="I754" s="24"/>
      <c r="J754" s="24"/>
      <c r="K754" s="24"/>
      <c r="L754" s="24"/>
      <c r="M754" s="24"/>
      <c r="N754" s="24"/>
      <c r="O754" s="24"/>
      <c r="P754" s="24"/>
      <c r="Q754" s="24"/>
      <c r="R754" s="24"/>
      <c r="S754" s="24"/>
      <c r="T754" s="24"/>
      <c r="U754" s="24"/>
      <c r="V754" s="24"/>
      <c r="W754" s="24"/>
      <c r="X754" s="24"/>
      <c r="Y754" s="24"/>
      <c r="Z754" s="24"/>
    </row>
    <row r="755" spans="1:26" ht="14">
      <c r="A755" s="3"/>
      <c r="B755" s="3"/>
      <c r="C755" s="3"/>
      <c r="D755" s="3"/>
      <c r="E755" s="3"/>
      <c r="F755" s="3"/>
      <c r="G755" s="3"/>
      <c r="H755" s="24"/>
      <c r="I755" s="24"/>
      <c r="J755" s="24"/>
      <c r="K755" s="24"/>
      <c r="L755" s="24"/>
      <c r="M755" s="24"/>
      <c r="N755" s="24"/>
      <c r="O755" s="24"/>
      <c r="P755" s="24"/>
      <c r="Q755" s="24"/>
      <c r="R755" s="24"/>
      <c r="S755" s="24"/>
      <c r="T755" s="24"/>
      <c r="U755" s="24"/>
      <c r="V755" s="24"/>
      <c r="W755" s="24"/>
      <c r="X755" s="24"/>
      <c r="Y755" s="24"/>
      <c r="Z755" s="24"/>
    </row>
    <row r="756" spans="1:26" ht="14">
      <c r="A756" s="3"/>
      <c r="B756" s="3"/>
      <c r="C756" s="3"/>
      <c r="D756" s="3"/>
      <c r="E756" s="3"/>
      <c r="F756" s="3"/>
      <c r="G756" s="3"/>
      <c r="H756" s="24"/>
      <c r="I756" s="24"/>
      <c r="J756" s="24"/>
      <c r="K756" s="24"/>
      <c r="L756" s="24"/>
      <c r="M756" s="24"/>
      <c r="N756" s="24"/>
      <c r="O756" s="24"/>
      <c r="P756" s="24"/>
      <c r="Q756" s="24"/>
      <c r="R756" s="24"/>
      <c r="S756" s="24"/>
      <c r="T756" s="24"/>
      <c r="U756" s="24"/>
      <c r="V756" s="24"/>
      <c r="W756" s="24"/>
      <c r="X756" s="24"/>
      <c r="Y756" s="24"/>
      <c r="Z756" s="24"/>
    </row>
    <row r="757" spans="1:26" ht="14">
      <c r="A757" s="3"/>
      <c r="B757" s="3"/>
      <c r="C757" s="3"/>
      <c r="D757" s="3"/>
      <c r="E757" s="3"/>
      <c r="F757" s="3"/>
      <c r="G757" s="3"/>
      <c r="H757" s="24"/>
      <c r="I757" s="24"/>
      <c r="J757" s="24"/>
      <c r="K757" s="24"/>
      <c r="L757" s="24"/>
      <c r="M757" s="24"/>
      <c r="N757" s="24"/>
      <c r="O757" s="24"/>
      <c r="P757" s="24"/>
      <c r="Q757" s="24"/>
      <c r="R757" s="24"/>
      <c r="S757" s="24"/>
      <c r="T757" s="24"/>
      <c r="U757" s="24"/>
      <c r="V757" s="24"/>
      <c r="W757" s="24"/>
      <c r="X757" s="24"/>
      <c r="Y757" s="24"/>
      <c r="Z757" s="24"/>
    </row>
    <row r="758" spans="1:26" ht="14">
      <c r="A758" s="3"/>
      <c r="B758" s="3"/>
      <c r="C758" s="3"/>
      <c r="D758" s="3"/>
      <c r="E758" s="3"/>
      <c r="F758" s="3"/>
      <c r="G758" s="3"/>
      <c r="H758" s="24"/>
      <c r="I758" s="24"/>
      <c r="J758" s="24"/>
      <c r="K758" s="24"/>
      <c r="L758" s="24"/>
      <c r="M758" s="24"/>
      <c r="N758" s="24"/>
      <c r="O758" s="24"/>
      <c r="P758" s="24"/>
      <c r="Q758" s="24"/>
      <c r="R758" s="24"/>
      <c r="S758" s="24"/>
      <c r="T758" s="24"/>
      <c r="U758" s="24"/>
      <c r="V758" s="24"/>
      <c r="W758" s="24"/>
      <c r="X758" s="24"/>
      <c r="Y758" s="24"/>
      <c r="Z758" s="24"/>
    </row>
    <row r="759" spans="1:26" ht="14">
      <c r="A759" s="3"/>
      <c r="B759" s="3"/>
      <c r="C759" s="3"/>
      <c r="D759" s="3"/>
      <c r="E759" s="3"/>
      <c r="F759" s="3"/>
      <c r="G759" s="3"/>
      <c r="H759" s="24"/>
      <c r="I759" s="24"/>
      <c r="J759" s="24"/>
      <c r="K759" s="24"/>
      <c r="L759" s="24"/>
      <c r="M759" s="24"/>
      <c r="N759" s="24"/>
      <c r="O759" s="24"/>
      <c r="P759" s="24"/>
      <c r="Q759" s="24"/>
      <c r="R759" s="24"/>
      <c r="S759" s="24"/>
      <c r="T759" s="24"/>
      <c r="U759" s="24"/>
      <c r="V759" s="24"/>
      <c r="W759" s="24"/>
      <c r="X759" s="24"/>
      <c r="Y759" s="24"/>
      <c r="Z759" s="24"/>
    </row>
    <row r="760" spans="1:26" ht="14">
      <c r="A760" s="3"/>
      <c r="B760" s="3"/>
      <c r="C760" s="3"/>
      <c r="D760" s="3"/>
      <c r="E760" s="3"/>
      <c r="F760" s="3"/>
      <c r="G760" s="3"/>
      <c r="H760" s="24"/>
      <c r="I760" s="24"/>
      <c r="J760" s="24"/>
      <c r="K760" s="24"/>
      <c r="L760" s="24"/>
      <c r="M760" s="24"/>
      <c r="N760" s="24"/>
      <c r="O760" s="24"/>
      <c r="P760" s="24"/>
      <c r="Q760" s="24"/>
      <c r="R760" s="24"/>
      <c r="S760" s="24"/>
      <c r="T760" s="24"/>
      <c r="U760" s="24"/>
      <c r="V760" s="24"/>
      <c r="W760" s="24"/>
      <c r="X760" s="24"/>
      <c r="Y760" s="24"/>
      <c r="Z760" s="24"/>
    </row>
    <row r="761" spans="1:26" ht="14">
      <c r="A761" s="3"/>
      <c r="B761" s="3"/>
      <c r="C761" s="3"/>
      <c r="D761" s="3"/>
      <c r="E761" s="3"/>
      <c r="F761" s="3"/>
      <c r="G761" s="3"/>
      <c r="H761" s="24"/>
      <c r="I761" s="24"/>
      <c r="J761" s="24"/>
      <c r="K761" s="24"/>
      <c r="L761" s="24"/>
      <c r="M761" s="24"/>
      <c r="N761" s="24"/>
      <c r="O761" s="24"/>
      <c r="P761" s="24"/>
      <c r="Q761" s="24"/>
      <c r="R761" s="24"/>
      <c r="S761" s="24"/>
      <c r="T761" s="24"/>
      <c r="U761" s="24"/>
      <c r="V761" s="24"/>
      <c r="W761" s="24"/>
      <c r="X761" s="24"/>
      <c r="Y761" s="24"/>
      <c r="Z761" s="24"/>
    </row>
    <row r="762" spans="1:26" ht="14">
      <c r="A762" s="3"/>
      <c r="B762" s="3"/>
      <c r="C762" s="3"/>
      <c r="D762" s="3"/>
      <c r="E762" s="3"/>
      <c r="F762" s="3"/>
      <c r="G762" s="3"/>
      <c r="H762" s="24"/>
      <c r="I762" s="24"/>
      <c r="J762" s="24"/>
      <c r="K762" s="24"/>
      <c r="L762" s="24"/>
      <c r="M762" s="24"/>
      <c r="N762" s="24"/>
      <c r="O762" s="24"/>
      <c r="P762" s="24"/>
      <c r="Q762" s="24"/>
      <c r="R762" s="24"/>
      <c r="S762" s="24"/>
      <c r="T762" s="24"/>
      <c r="U762" s="24"/>
      <c r="V762" s="24"/>
      <c r="W762" s="24"/>
      <c r="X762" s="24"/>
      <c r="Y762" s="24"/>
      <c r="Z762" s="24"/>
    </row>
    <row r="763" spans="1:26" ht="14">
      <c r="A763" s="3"/>
      <c r="B763" s="3"/>
      <c r="C763" s="3"/>
      <c r="D763" s="3"/>
      <c r="E763" s="3"/>
      <c r="F763" s="3"/>
      <c r="G763" s="3"/>
      <c r="H763" s="24"/>
      <c r="I763" s="24"/>
      <c r="J763" s="24"/>
      <c r="K763" s="24"/>
      <c r="L763" s="24"/>
      <c r="M763" s="24"/>
      <c r="N763" s="24"/>
      <c r="O763" s="24"/>
      <c r="P763" s="24"/>
      <c r="Q763" s="24"/>
      <c r="R763" s="24"/>
      <c r="S763" s="24"/>
      <c r="T763" s="24"/>
      <c r="U763" s="24"/>
      <c r="V763" s="24"/>
      <c r="W763" s="24"/>
      <c r="X763" s="24"/>
      <c r="Y763" s="24"/>
      <c r="Z763" s="24"/>
    </row>
    <row r="764" spans="1:26" ht="14">
      <c r="A764" s="3"/>
      <c r="B764" s="3"/>
      <c r="C764" s="3"/>
      <c r="D764" s="3"/>
      <c r="E764" s="3"/>
      <c r="F764" s="3"/>
      <c r="G764" s="3"/>
      <c r="H764" s="24"/>
      <c r="I764" s="24"/>
      <c r="J764" s="24"/>
      <c r="K764" s="24"/>
      <c r="L764" s="24"/>
      <c r="M764" s="24"/>
      <c r="N764" s="24"/>
      <c r="O764" s="24"/>
      <c r="P764" s="24"/>
      <c r="Q764" s="24"/>
      <c r="R764" s="24"/>
      <c r="S764" s="24"/>
      <c r="T764" s="24"/>
      <c r="U764" s="24"/>
      <c r="V764" s="24"/>
      <c r="W764" s="24"/>
      <c r="X764" s="24"/>
      <c r="Y764" s="24"/>
      <c r="Z764" s="24"/>
    </row>
    <row r="765" spans="1:26" ht="14">
      <c r="A765" s="3"/>
      <c r="B765" s="3"/>
      <c r="C765" s="3"/>
      <c r="D765" s="3"/>
      <c r="E765" s="3"/>
      <c r="F765" s="3"/>
      <c r="G765" s="3"/>
      <c r="H765" s="24"/>
      <c r="I765" s="24"/>
      <c r="J765" s="24"/>
      <c r="K765" s="24"/>
      <c r="L765" s="24"/>
      <c r="M765" s="24"/>
      <c r="N765" s="24"/>
      <c r="O765" s="24"/>
      <c r="P765" s="24"/>
      <c r="Q765" s="24"/>
      <c r="R765" s="24"/>
      <c r="S765" s="24"/>
      <c r="T765" s="24"/>
      <c r="U765" s="24"/>
      <c r="V765" s="24"/>
      <c r="W765" s="24"/>
      <c r="X765" s="24"/>
      <c r="Y765" s="24"/>
      <c r="Z765" s="24"/>
    </row>
    <row r="766" spans="1:26" ht="14">
      <c r="A766" s="3"/>
      <c r="B766" s="3"/>
      <c r="C766" s="3"/>
      <c r="D766" s="3"/>
      <c r="E766" s="3"/>
      <c r="F766" s="3"/>
      <c r="G766" s="3"/>
      <c r="H766" s="24"/>
      <c r="I766" s="24"/>
      <c r="J766" s="24"/>
      <c r="K766" s="24"/>
      <c r="L766" s="24"/>
      <c r="M766" s="24"/>
      <c r="N766" s="24"/>
      <c r="O766" s="24"/>
      <c r="P766" s="24"/>
      <c r="Q766" s="24"/>
      <c r="R766" s="24"/>
      <c r="S766" s="24"/>
      <c r="T766" s="24"/>
      <c r="U766" s="24"/>
      <c r="V766" s="24"/>
      <c r="W766" s="24"/>
      <c r="X766" s="24"/>
      <c r="Y766" s="24"/>
      <c r="Z766" s="24"/>
    </row>
    <row r="767" spans="1:26" ht="14">
      <c r="A767" s="3"/>
      <c r="B767" s="3"/>
      <c r="C767" s="3"/>
      <c r="D767" s="3"/>
      <c r="E767" s="3"/>
      <c r="F767" s="3"/>
      <c r="G767" s="3"/>
      <c r="H767" s="24"/>
      <c r="I767" s="24"/>
      <c r="J767" s="24"/>
      <c r="K767" s="24"/>
      <c r="L767" s="24"/>
      <c r="M767" s="24"/>
      <c r="N767" s="24"/>
      <c r="O767" s="24"/>
      <c r="P767" s="24"/>
      <c r="Q767" s="24"/>
      <c r="R767" s="24"/>
      <c r="S767" s="24"/>
      <c r="T767" s="24"/>
      <c r="U767" s="24"/>
      <c r="V767" s="24"/>
      <c r="W767" s="24"/>
      <c r="X767" s="24"/>
      <c r="Y767" s="24"/>
      <c r="Z767" s="24"/>
    </row>
    <row r="768" spans="1:26" ht="14">
      <c r="A768" s="3"/>
      <c r="B768" s="3"/>
      <c r="C768" s="3"/>
      <c r="D768" s="3"/>
      <c r="E768" s="3"/>
      <c r="F768" s="3"/>
      <c r="G768" s="3"/>
      <c r="H768" s="24"/>
      <c r="I768" s="24"/>
      <c r="J768" s="24"/>
      <c r="K768" s="24"/>
      <c r="L768" s="24"/>
      <c r="M768" s="24"/>
      <c r="N768" s="24"/>
      <c r="O768" s="24"/>
      <c r="P768" s="24"/>
      <c r="Q768" s="24"/>
      <c r="R768" s="24"/>
      <c r="S768" s="24"/>
      <c r="T768" s="24"/>
      <c r="U768" s="24"/>
      <c r="V768" s="24"/>
      <c r="W768" s="24"/>
      <c r="X768" s="24"/>
      <c r="Y768" s="24"/>
      <c r="Z768" s="24"/>
    </row>
    <row r="769" spans="1:26" ht="14">
      <c r="A769" s="3"/>
      <c r="B769" s="3"/>
      <c r="C769" s="3"/>
      <c r="D769" s="3"/>
      <c r="E769" s="3"/>
      <c r="F769" s="3"/>
      <c r="G769" s="3"/>
      <c r="H769" s="24"/>
      <c r="I769" s="24"/>
      <c r="J769" s="24"/>
      <c r="K769" s="24"/>
      <c r="L769" s="24"/>
      <c r="M769" s="24"/>
      <c r="N769" s="24"/>
      <c r="O769" s="24"/>
      <c r="P769" s="24"/>
      <c r="Q769" s="24"/>
      <c r="R769" s="24"/>
      <c r="S769" s="24"/>
      <c r="T769" s="24"/>
      <c r="U769" s="24"/>
      <c r="V769" s="24"/>
      <c r="W769" s="24"/>
      <c r="X769" s="24"/>
      <c r="Y769" s="24"/>
      <c r="Z769" s="24"/>
    </row>
    <row r="770" spans="1:26" ht="14">
      <c r="A770" s="3"/>
      <c r="B770" s="3"/>
      <c r="C770" s="3"/>
      <c r="D770" s="3"/>
      <c r="E770" s="3"/>
      <c r="F770" s="3"/>
      <c r="G770" s="3"/>
      <c r="H770" s="24"/>
      <c r="I770" s="24"/>
      <c r="J770" s="24"/>
      <c r="K770" s="24"/>
      <c r="L770" s="24"/>
      <c r="M770" s="24"/>
      <c r="N770" s="24"/>
      <c r="O770" s="24"/>
      <c r="P770" s="24"/>
      <c r="Q770" s="24"/>
      <c r="R770" s="24"/>
      <c r="S770" s="24"/>
      <c r="T770" s="24"/>
      <c r="U770" s="24"/>
      <c r="V770" s="24"/>
      <c r="W770" s="24"/>
      <c r="X770" s="24"/>
      <c r="Y770" s="24"/>
      <c r="Z770" s="24"/>
    </row>
    <row r="771" spans="1:26" ht="14">
      <c r="A771" s="3"/>
      <c r="B771" s="3"/>
      <c r="C771" s="3"/>
      <c r="D771" s="3"/>
      <c r="E771" s="3"/>
      <c r="F771" s="3"/>
      <c r="G771" s="3"/>
      <c r="H771" s="24"/>
      <c r="I771" s="24"/>
      <c r="J771" s="24"/>
      <c r="K771" s="24"/>
      <c r="L771" s="24"/>
      <c r="M771" s="24"/>
      <c r="N771" s="24"/>
      <c r="O771" s="24"/>
      <c r="P771" s="24"/>
      <c r="Q771" s="24"/>
      <c r="R771" s="24"/>
      <c r="S771" s="24"/>
      <c r="T771" s="24"/>
      <c r="U771" s="24"/>
      <c r="V771" s="24"/>
      <c r="W771" s="24"/>
      <c r="X771" s="24"/>
      <c r="Y771" s="24"/>
      <c r="Z771" s="24"/>
    </row>
    <row r="772" spans="1:26" ht="14">
      <c r="A772" s="3"/>
      <c r="B772" s="3"/>
      <c r="C772" s="3"/>
      <c r="D772" s="3"/>
      <c r="E772" s="3"/>
      <c r="F772" s="3"/>
      <c r="G772" s="3"/>
      <c r="H772" s="24"/>
      <c r="I772" s="24"/>
      <c r="J772" s="24"/>
      <c r="K772" s="24"/>
      <c r="L772" s="24"/>
      <c r="M772" s="24"/>
      <c r="N772" s="24"/>
      <c r="O772" s="24"/>
      <c r="P772" s="24"/>
      <c r="Q772" s="24"/>
      <c r="R772" s="24"/>
      <c r="S772" s="24"/>
      <c r="T772" s="24"/>
      <c r="U772" s="24"/>
      <c r="V772" s="24"/>
      <c r="W772" s="24"/>
      <c r="X772" s="24"/>
      <c r="Y772" s="24"/>
      <c r="Z772" s="24"/>
    </row>
    <row r="773" spans="1:26" ht="14">
      <c r="A773" s="3"/>
      <c r="B773" s="3"/>
      <c r="C773" s="3"/>
      <c r="D773" s="3"/>
      <c r="E773" s="3"/>
      <c r="F773" s="3"/>
      <c r="G773" s="3"/>
      <c r="H773" s="24"/>
      <c r="I773" s="24"/>
      <c r="J773" s="24"/>
      <c r="K773" s="24"/>
      <c r="L773" s="24"/>
      <c r="M773" s="24"/>
      <c r="N773" s="24"/>
      <c r="O773" s="24"/>
      <c r="P773" s="24"/>
      <c r="Q773" s="24"/>
      <c r="R773" s="24"/>
      <c r="S773" s="24"/>
      <c r="T773" s="24"/>
      <c r="U773" s="24"/>
      <c r="V773" s="24"/>
      <c r="W773" s="24"/>
      <c r="X773" s="24"/>
      <c r="Y773" s="24"/>
      <c r="Z773" s="24"/>
    </row>
    <row r="774" spans="1:26" ht="14">
      <c r="A774" s="3"/>
      <c r="B774" s="3"/>
      <c r="C774" s="3"/>
      <c r="D774" s="3"/>
      <c r="E774" s="3"/>
      <c r="F774" s="3"/>
      <c r="G774" s="3"/>
      <c r="H774" s="24"/>
      <c r="I774" s="24"/>
      <c r="J774" s="24"/>
      <c r="K774" s="24"/>
      <c r="L774" s="24"/>
      <c r="M774" s="24"/>
      <c r="N774" s="24"/>
      <c r="O774" s="24"/>
      <c r="P774" s="24"/>
      <c r="Q774" s="24"/>
      <c r="R774" s="24"/>
      <c r="S774" s="24"/>
      <c r="T774" s="24"/>
      <c r="U774" s="24"/>
      <c r="V774" s="24"/>
      <c r="W774" s="24"/>
      <c r="X774" s="24"/>
      <c r="Y774" s="24"/>
      <c r="Z774" s="24"/>
    </row>
    <row r="775" spans="1:26" ht="14">
      <c r="A775" s="3"/>
      <c r="B775" s="3"/>
      <c r="C775" s="3"/>
      <c r="D775" s="3"/>
      <c r="E775" s="3"/>
      <c r="F775" s="3"/>
      <c r="G775" s="3"/>
      <c r="H775" s="24"/>
      <c r="I775" s="24"/>
      <c r="J775" s="24"/>
      <c r="K775" s="24"/>
      <c r="L775" s="24"/>
      <c r="M775" s="24"/>
      <c r="N775" s="24"/>
      <c r="O775" s="24"/>
      <c r="P775" s="24"/>
      <c r="Q775" s="24"/>
      <c r="R775" s="24"/>
      <c r="S775" s="24"/>
      <c r="T775" s="24"/>
      <c r="U775" s="24"/>
      <c r="V775" s="24"/>
      <c r="W775" s="24"/>
      <c r="X775" s="24"/>
      <c r="Y775" s="24"/>
      <c r="Z775" s="24"/>
    </row>
    <row r="776" spans="1:26" ht="14">
      <c r="A776" s="3"/>
      <c r="B776" s="3"/>
      <c r="C776" s="3"/>
      <c r="D776" s="3"/>
      <c r="E776" s="3"/>
      <c r="F776" s="3"/>
      <c r="G776" s="3"/>
      <c r="H776" s="24"/>
      <c r="I776" s="24"/>
      <c r="J776" s="24"/>
      <c r="K776" s="24"/>
      <c r="L776" s="24"/>
      <c r="M776" s="24"/>
      <c r="N776" s="24"/>
      <c r="O776" s="24"/>
      <c r="P776" s="24"/>
      <c r="Q776" s="24"/>
      <c r="R776" s="24"/>
      <c r="S776" s="24"/>
      <c r="T776" s="24"/>
      <c r="U776" s="24"/>
      <c r="V776" s="24"/>
      <c r="W776" s="24"/>
      <c r="X776" s="24"/>
      <c r="Y776" s="24"/>
      <c r="Z776" s="24"/>
    </row>
    <row r="777" spans="1:26" ht="14">
      <c r="A777" s="3"/>
      <c r="B777" s="3"/>
      <c r="C777" s="3"/>
      <c r="D777" s="3"/>
      <c r="E777" s="3"/>
      <c r="F777" s="3"/>
      <c r="G777" s="3"/>
      <c r="H777" s="24"/>
      <c r="I777" s="24"/>
      <c r="J777" s="24"/>
      <c r="K777" s="24"/>
      <c r="L777" s="24"/>
      <c r="M777" s="24"/>
      <c r="N777" s="24"/>
      <c r="O777" s="24"/>
      <c r="P777" s="24"/>
      <c r="Q777" s="24"/>
      <c r="R777" s="24"/>
      <c r="S777" s="24"/>
      <c r="T777" s="24"/>
      <c r="U777" s="24"/>
      <c r="V777" s="24"/>
      <c r="W777" s="24"/>
      <c r="X777" s="24"/>
      <c r="Y777" s="24"/>
      <c r="Z777" s="24"/>
    </row>
    <row r="778" spans="1:26" ht="14">
      <c r="A778" s="3"/>
      <c r="B778" s="3"/>
      <c r="C778" s="3"/>
      <c r="D778" s="3"/>
      <c r="E778" s="3"/>
      <c r="F778" s="3"/>
      <c r="G778" s="3"/>
      <c r="H778" s="24"/>
      <c r="I778" s="24"/>
      <c r="J778" s="24"/>
      <c r="K778" s="24"/>
      <c r="L778" s="24"/>
      <c r="M778" s="24"/>
      <c r="N778" s="24"/>
      <c r="O778" s="24"/>
      <c r="P778" s="24"/>
      <c r="Q778" s="24"/>
      <c r="R778" s="24"/>
      <c r="S778" s="24"/>
      <c r="T778" s="24"/>
      <c r="U778" s="24"/>
      <c r="V778" s="24"/>
      <c r="W778" s="24"/>
      <c r="X778" s="24"/>
      <c r="Y778" s="24"/>
      <c r="Z778" s="24"/>
    </row>
    <row r="779" spans="1:26" ht="14">
      <c r="A779" s="3"/>
      <c r="B779" s="3"/>
      <c r="C779" s="3"/>
      <c r="D779" s="3"/>
      <c r="E779" s="3"/>
      <c r="F779" s="3"/>
      <c r="G779" s="3"/>
      <c r="H779" s="24"/>
      <c r="I779" s="24"/>
      <c r="J779" s="24"/>
      <c r="K779" s="24"/>
      <c r="L779" s="24"/>
      <c r="M779" s="24"/>
      <c r="N779" s="24"/>
      <c r="O779" s="24"/>
      <c r="P779" s="24"/>
      <c r="Q779" s="24"/>
      <c r="R779" s="24"/>
      <c r="S779" s="24"/>
      <c r="T779" s="24"/>
      <c r="U779" s="24"/>
      <c r="V779" s="24"/>
      <c r="W779" s="24"/>
      <c r="X779" s="24"/>
      <c r="Y779" s="24"/>
      <c r="Z779" s="24"/>
    </row>
    <row r="780" spans="1:26" ht="14">
      <c r="A780" s="3"/>
      <c r="B780" s="3"/>
      <c r="C780" s="3"/>
      <c r="D780" s="3"/>
      <c r="E780" s="3"/>
      <c r="F780" s="3"/>
      <c r="G780" s="3"/>
      <c r="H780" s="24"/>
      <c r="I780" s="24"/>
      <c r="J780" s="24"/>
      <c r="K780" s="24"/>
      <c r="L780" s="24"/>
      <c r="M780" s="24"/>
      <c r="N780" s="24"/>
      <c r="O780" s="24"/>
      <c r="P780" s="24"/>
      <c r="Q780" s="24"/>
      <c r="R780" s="24"/>
      <c r="S780" s="24"/>
      <c r="T780" s="24"/>
      <c r="U780" s="24"/>
      <c r="V780" s="24"/>
      <c r="W780" s="24"/>
      <c r="X780" s="24"/>
      <c r="Y780" s="24"/>
      <c r="Z780" s="24"/>
    </row>
    <row r="781" spans="1:26" ht="14">
      <c r="A781" s="3"/>
      <c r="B781" s="3"/>
      <c r="C781" s="3"/>
      <c r="D781" s="3"/>
      <c r="E781" s="3"/>
      <c r="F781" s="3"/>
      <c r="G781" s="3"/>
      <c r="H781" s="24"/>
      <c r="I781" s="24"/>
      <c r="J781" s="24"/>
      <c r="K781" s="24"/>
      <c r="L781" s="24"/>
      <c r="M781" s="24"/>
      <c r="N781" s="24"/>
      <c r="O781" s="24"/>
      <c r="P781" s="24"/>
      <c r="Q781" s="24"/>
      <c r="R781" s="24"/>
      <c r="S781" s="24"/>
      <c r="T781" s="24"/>
      <c r="U781" s="24"/>
      <c r="V781" s="24"/>
      <c r="W781" s="24"/>
      <c r="X781" s="24"/>
      <c r="Y781" s="24"/>
      <c r="Z781" s="24"/>
    </row>
    <row r="782" spans="1:26" ht="14">
      <c r="A782" s="3"/>
      <c r="B782" s="3"/>
      <c r="C782" s="3"/>
      <c r="D782" s="3"/>
      <c r="E782" s="3"/>
      <c r="F782" s="3"/>
      <c r="G782" s="3"/>
      <c r="H782" s="24"/>
      <c r="I782" s="24"/>
      <c r="J782" s="24"/>
      <c r="K782" s="24"/>
      <c r="L782" s="24"/>
      <c r="M782" s="24"/>
      <c r="N782" s="24"/>
      <c r="O782" s="24"/>
      <c r="P782" s="24"/>
      <c r="Q782" s="24"/>
      <c r="R782" s="24"/>
      <c r="S782" s="24"/>
      <c r="T782" s="24"/>
      <c r="U782" s="24"/>
      <c r="V782" s="24"/>
      <c r="W782" s="24"/>
      <c r="X782" s="24"/>
      <c r="Y782" s="24"/>
      <c r="Z782" s="24"/>
    </row>
    <row r="783" spans="1:26" ht="14">
      <c r="A783" s="3"/>
      <c r="B783" s="3"/>
      <c r="C783" s="3"/>
      <c r="D783" s="3"/>
      <c r="E783" s="3"/>
      <c r="F783" s="3"/>
      <c r="G783" s="3"/>
      <c r="H783" s="24"/>
      <c r="I783" s="24"/>
      <c r="J783" s="24"/>
      <c r="K783" s="24"/>
      <c r="L783" s="24"/>
      <c r="M783" s="24"/>
      <c r="N783" s="24"/>
      <c r="O783" s="24"/>
      <c r="P783" s="24"/>
      <c r="Q783" s="24"/>
      <c r="R783" s="24"/>
      <c r="S783" s="24"/>
      <c r="T783" s="24"/>
      <c r="U783" s="24"/>
      <c r="V783" s="24"/>
      <c r="W783" s="24"/>
      <c r="X783" s="24"/>
      <c r="Y783" s="24"/>
      <c r="Z783" s="24"/>
    </row>
    <row r="784" spans="1:26" ht="14">
      <c r="A784" s="3"/>
      <c r="B784" s="3"/>
      <c r="C784" s="3"/>
      <c r="D784" s="3"/>
      <c r="E784" s="3"/>
      <c r="F784" s="3"/>
      <c r="G784" s="3"/>
      <c r="H784" s="24"/>
      <c r="I784" s="24"/>
      <c r="J784" s="24"/>
      <c r="K784" s="24"/>
      <c r="L784" s="24"/>
      <c r="M784" s="24"/>
      <c r="N784" s="24"/>
      <c r="O784" s="24"/>
      <c r="P784" s="24"/>
      <c r="Q784" s="24"/>
      <c r="R784" s="24"/>
      <c r="S784" s="24"/>
      <c r="T784" s="24"/>
      <c r="U784" s="24"/>
      <c r="V784" s="24"/>
      <c r="W784" s="24"/>
      <c r="X784" s="24"/>
      <c r="Y784" s="24"/>
      <c r="Z784" s="24"/>
    </row>
    <row r="785" spans="1:26" ht="14">
      <c r="A785" s="3"/>
      <c r="B785" s="3"/>
      <c r="C785" s="3"/>
      <c r="D785" s="3"/>
      <c r="E785" s="3"/>
      <c r="F785" s="3"/>
      <c r="G785" s="3"/>
      <c r="H785" s="24"/>
      <c r="I785" s="24"/>
      <c r="J785" s="24"/>
      <c r="K785" s="24"/>
      <c r="L785" s="24"/>
      <c r="M785" s="24"/>
      <c r="N785" s="24"/>
      <c r="O785" s="24"/>
      <c r="P785" s="24"/>
      <c r="Q785" s="24"/>
      <c r="R785" s="24"/>
      <c r="S785" s="24"/>
      <c r="T785" s="24"/>
      <c r="U785" s="24"/>
      <c r="V785" s="24"/>
      <c r="W785" s="24"/>
      <c r="X785" s="24"/>
      <c r="Y785" s="24"/>
      <c r="Z785" s="24"/>
    </row>
    <row r="786" spans="1:26" ht="14">
      <c r="A786" s="3"/>
      <c r="B786" s="3"/>
      <c r="C786" s="3"/>
      <c r="D786" s="3"/>
      <c r="E786" s="3"/>
      <c r="F786" s="3"/>
      <c r="G786" s="3"/>
      <c r="H786" s="24"/>
      <c r="I786" s="24"/>
      <c r="J786" s="24"/>
      <c r="K786" s="24"/>
      <c r="L786" s="24"/>
      <c r="M786" s="24"/>
      <c r="N786" s="24"/>
      <c r="O786" s="24"/>
      <c r="P786" s="24"/>
      <c r="Q786" s="24"/>
      <c r="R786" s="24"/>
      <c r="S786" s="24"/>
      <c r="T786" s="24"/>
      <c r="U786" s="24"/>
      <c r="V786" s="24"/>
      <c r="W786" s="24"/>
      <c r="X786" s="24"/>
      <c r="Y786" s="24"/>
      <c r="Z786" s="24"/>
    </row>
    <row r="787" spans="1:26" ht="14">
      <c r="A787" s="3"/>
      <c r="B787" s="3"/>
      <c r="C787" s="3"/>
      <c r="D787" s="3"/>
      <c r="E787" s="3"/>
      <c r="F787" s="3"/>
      <c r="G787" s="3"/>
      <c r="H787" s="24"/>
      <c r="I787" s="24"/>
      <c r="J787" s="24"/>
      <c r="K787" s="24"/>
      <c r="L787" s="24"/>
      <c r="M787" s="24"/>
      <c r="N787" s="24"/>
      <c r="O787" s="24"/>
      <c r="P787" s="24"/>
      <c r="Q787" s="24"/>
      <c r="R787" s="24"/>
      <c r="S787" s="24"/>
      <c r="T787" s="24"/>
      <c r="U787" s="24"/>
      <c r="V787" s="24"/>
      <c r="W787" s="24"/>
      <c r="X787" s="24"/>
      <c r="Y787" s="24"/>
      <c r="Z787" s="24"/>
    </row>
    <row r="788" spans="1:26" ht="14">
      <c r="A788" s="3"/>
      <c r="B788" s="3"/>
      <c r="C788" s="3"/>
      <c r="D788" s="3"/>
      <c r="E788" s="3"/>
      <c r="F788" s="3"/>
      <c r="G788" s="3"/>
      <c r="H788" s="24"/>
      <c r="I788" s="24"/>
      <c r="J788" s="24"/>
      <c r="K788" s="24"/>
      <c r="L788" s="24"/>
      <c r="M788" s="24"/>
      <c r="N788" s="24"/>
      <c r="O788" s="24"/>
      <c r="P788" s="24"/>
      <c r="Q788" s="24"/>
      <c r="R788" s="24"/>
      <c r="S788" s="24"/>
      <c r="T788" s="24"/>
      <c r="U788" s="24"/>
      <c r="V788" s="24"/>
      <c r="W788" s="24"/>
      <c r="X788" s="24"/>
      <c r="Y788" s="24"/>
      <c r="Z788" s="24"/>
    </row>
    <row r="789" spans="1:26" ht="14">
      <c r="A789" s="3"/>
      <c r="B789" s="3"/>
      <c r="C789" s="3"/>
      <c r="D789" s="3"/>
      <c r="E789" s="3"/>
      <c r="F789" s="3"/>
      <c r="G789" s="3"/>
      <c r="H789" s="24"/>
      <c r="I789" s="24"/>
      <c r="J789" s="24"/>
      <c r="K789" s="24"/>
      <c r="L789" s="24"/>
      <c r="M789" s="24"/>
      <c r="N789" s="24"/>
      <c r="O789" s="24"/>
      <c r="P789" s="24"/>
      <c r="Q789" s="24"/>
      <c r="R789" s="24"/>
      <c r="S789" s="24"/>
      <c r="T789" s="24"/>
      <c r="U789" s="24"/>
      <c r="V789" s="24"/>
      <c r="W789" s="24"/>
      <c r="X789" s="24"/>
      <c r="Y789" s="24"/>
      <c r="Z789" s="24"/>
    </row>
    <row r="790" spans="1:26" ht="14">
      <c r="A790" s="3"/>
      <c r="B790" s="3"/>
      <c r="C790" s="3"/>
      <c r="D790" s="3"/>
      <c r="E790" s="3"/>
      <c r="F790" s="3"/>
      <c r="G790" s="3"/>
      <c r="H790" s="24"/>
      <c r="I790" s="24"/>
      <c r="J790" s="24"/>
      <c r="K790" s="24"/>
      <c r="L790" s="24"/>
      <c r="M790" s="24"/>
      <c r="N790" s="24"/>
      <c r="O790" s="24"/>
      <c r="P790" s="24"/>
      <c r="Q790" s="24"/>
      <c r="R790" s="24"/>
      <c r="S790" s="24"/>
      <c r="T790" s="24"/>
      <c r="U790" s="24"/>
      <c r="V790" s="24"/>
      <c r="W790" s="24"/>
      <c r="X790" s="24"/>
      <c r="Y790" s="24"/>
      <c r="Z790" s="24"/>
    </row>
    <row r="791" spans="1:26" ht="14">
      <c r="A791" s="3"/>
      <c r="B791" s="3"/>
      <c r="C791" s="3"/>
      <c r="D791" s="3"/>
      <c r="E791" s="3"/>
      <c r="F791" s="3"/>
      <c r="G791" s="3"/>
      <c r="H791" s="24"/>
      <c r="I791" s="24"/>
      <c r="J791" s="24"/>
      <c r="K791" s="24"/>
      <c r="L791" s="24"/>
      <c r="M791" s="24"/>
      <c r="N791" s="24"/>
      <c r="O791" s="24"/>
      <c r="P791" s="24"/>
      <c r="Q791" s="24"/>
      <c r="R791" s="24"/>
      <c r="S791" s="24"/>
      <c r="T791" s="24"/>
      <c r="U791" s="24"/>
      <c r="V791" s="24"/>
      <c r="W791" s="24"/>
      <c r="X791" s="24"/>
      <c r="Y791" s="24"/>
      <c r="Z791" s="24"/>
    </row>
    <row r="792" spans="1:26" ht="14">
      <c r="A792" s="3"/>
      <c r="B792" s="3"/>
      <c r="C792" s="3"/>
      <c r="D792" s="3"/>
      <c r="E792" s="3"/>
      <c r="F792" s="3"/>
      <c r="G792" s="3"/>
      <c r="H792" s="24"/>
      <c r="I792" s="24"/>
      <c r="J792" s="24"/>
      <c r="K792" s="24"/>
      <c r="L792" s="24"/>
      <c r="M792" s="24"/>
      <c r="N792" s="24"/>
      <c r="O792" s="24"/>
      <c r="P792" s="24"/>
      <c r="Q792" s="24"/>
      <c r="R792" s="24"/>
      <c r="S792" s="24"/>
      <c r="T792" s="24"/>
      <c r="U792" s="24"/>
      <c r="V792" s="24"/>
      <c r="W792" s="24"/>
      <c r="X792" s="24"/>
      <c r="Y792" s="24"/>
      <c r="Z792" s="24"/>
    </row>
    <row r="793" spans="1:26" ht="14">
      <c r="A793" s="3"/>
      <c r="B793" s="3"/>
      <c r="C793" s="3"/>
      <c r="D793" s="3"/>
      <c r="E793" s="3"/>
      <c r="F793" s="3"/>
      <c r="G793" s="3"/>
      <c r="H793" s="24"/>
      <c r="I793" s="24"/>
      <c r="J793" s="24"/>
      <c r="K793" s="24"/>
      <c r="L793" s="24"/>
      <c r="M793" s="24"/>
      <c r="N793" s="24"/>
      <c r="O793" s="24"/>
      <c r="P793" s="24"/>
      <c r="Q793" s="24"/>
      <c r="R793" s="24"/>
      <c r="S793" s="24"/>
      <c r="T793" s="24"/>
      <c r="U793" s="24"/>
      <c r="V793" s="24"/>
      <c r="W793" s="24"/>
      <c r="X793" s="24"/>
      <c r="Y793" s="24"/>
      <c r="Z793" s="24"/>
    </row>
    <row r="794" spans="1:26" ht="14">
      <c r="A794" s="3"/>
      <c r="B794" s="3"/>
      <c r="C794" s="3"/>
      <c r="D794" s="3"/>
      <c r="E794" s="3"/>
      <c r="F794" s="3"/>
      <c r="G794" s="3"/>
      <c r="H794" s="24"/>
      <c r="I794" s="24"/>
      <c r="J794" s="24"/>
      <c r="K794" s="24"/>
      <c r="L794" s="24"/>
      <c r="M794" s="24"/>
      <c r="N794" s="24"/>
      <c r="O794" s="24"/>
      <c r="P794" s="24"/>
      <c r="Q794" s="24"/>
      <c r="R794" s="24"/>
      <c r="S794" s="24"/>
      <c r="T794" s="24"/>
      <c r="U794" s="24"/>
      <c r="V794" s="24"/>
      <c r="W794" s="24"/>
      <c r="X794" s="24"/>
      <c r="Y794" s="24"/>
      <c r="Z794" s="24"/>
    </row>
    <row r="795" spans="1:26" ht="14">
      <c r="A795" s="3"/>
      <c r="B795" s="3"/>
      <c r="C795" s="3"/>
      <c r="D795" s="3"/>
      <c r="E795" s="3"/>
      <c r="F795" s="3"/>
      <c r="G795" s="3"/>
      <c r="H795" s="24"/>
      <c r="I795" s="24"/>
      <c r="J795" s="24"/>
      <c r="K795" s="24"/>
      <c r="L795" s="24"/>
      <c r="M795" s="24"/>
      <c r="N795" s="24"/>
      <c r="O795" s="24"/>
      <c r="P795" s="24"/>
      <c r="Q795" s="24"/>
      <c r="R795" s="24"/>
      <c r="S795" s="24"/>
      <c r="T795" s="24"/>
      <c r="U795" s="24"/>
      <c r="V795" s="24"/>
      <c r="W795" s="24"/>
      <c r="X795" s="24"/>
      <c r="Y795" s="24"/>
      <c r="Z795" s="24"/>
    </row>
    <row r="796" spans="1:26" ht="14">
      <c r="A796" s="3"/>
      <c r="B796" s="3"/>
      <c r="C796" s="3"/>
      <c r="D796" s="3"/>
      <c r="E796" s="3"/>
      <c r="F796" s="3"/>
      <c r="G796" s="3"/>
      <c r="H796" s="24"/>
      <c r="I796" s="24"/>
      <c r="J796" s="24"/>
      <c r="K796" s="24"/>
      <c r="L796" s="24"/>
      <c r="M796" s="24"/>
      <c r="N796" s="24"/>
      <c r="O796" s="24"/>
      <c r="P796" s="24"/>
      <c r="Q796" s="24"/>
      <c r="R796" s="24"/>
      <c r="S796" s="24"/>
      <c r="T796" s="24"/>
      <c r="U796" s="24"/>
      <c r="V796" s="24"/>
      <c r="W796" s="24"/>
      <c r="X796" s="24"/>
      <c r="Y796" s="24"/>
      <c r="Z796" s="24"/>
    </row>
    <row r="797" spans="1:26" ht="14">
      <c r="A797" s="3"/>
      <c r="B797" s="3"/>
      <c r="C797" s="3"/>
      <c r="D797" s="3"/>
      <c r="E797" s="3"/>
      <c r="F797" s="3"/>
      <c r="G797" s="3"/>
      <c r="H797" s="24"/>
      <c r="I797" s="24"/>
      <c r="J797" s="24"/>
      <c r="K797" s="24"/>
      <c r="L797" s="24"/>
      <c r="M797" s="24"/>
      <c r="N797" s="24"/>
      <c r="O797" s="24"/>
      <c r="P797" s="24"/>
      <c r="Q797" s="24"/>
      <c r="R797" s="24"/>
      <c r="S797" s="24"/>
      <c r="T797" s="24"/>
      <c r="U797" s="24"/>
      <c r="V797" s="24"/>
      <c r="W797" s="24"/>
      <c r="X797" s="24"/>
      <c r="Y797" s="24"/>
      <c r="Z797" s="24"/>
    </row>
    <row r="798" spans="1:26" ht="14">
      <c r="A798" s="3"/>
      <c r="B798" s="3"/>
      <c r="C798" s="3"/>
      <c r="D798" s="3"/>
      <c r="E798" s="3"/>
      <c r="F798" s="3"/>
      <c r="G798" s="3"/>
      <c r="H798" s="24"/>
      <c r="I798" s="24"/>
      <c r="J798" s="24"/>
      <c r="K798" s="24"/>
      <c r="L798" s="24"/>
      <c r="M798" s="24"/>
      <c r="N798" s="24"/>
      <c r="O798" s="24"/>
      <c r="P798" s="24"/>
      <c r="Q798" s="24"/>
      <c r="R798" s="24"/>
      <c r="S798" s="24"/>
      <c r="T798" s="24"/>
      <c r="U798" s="24"/>
      <c r="V798" s="24"/>
      <c r="W798" s="24"/>
      <c r="X798" s="24"/>
      <c r="Y798" s="24"/>
      <c r="Z798" s="24"/>
    </row>
    <row r="799" spans="1:26" ht="14">
      <c r="A799" s="3"/>
      <c r="B799" s="3"/>
      <c r="C799" s="3"/>
      <c r="D799" s="3"/>
      <c r="E799" s="3"/>
      <c r="F799" s="3"/>
      <c r="G799" s="3"/>
      <c r="H799" s="24"/>
      <c r="I799" s="24"/>
      <c r="J799" s="24"/>
      <c r="K799" s="24"/>
      <c r="L799" s="24"/>
      <c r="M799" s="24"/>
      <c r="N799" s="24"/>
      <c r="O799" s="24"/>
      <c r="P799" s="24"/>
      <c r="Q799" s="24"/>
      <c r="R799" s="24"/>
      <c r="S799" s="24"/>
      <c r="T799" s="24"/>
      <c r="U799" s="24"/>
      <c r="V799" s="24"/>
      <c r="W799" s="24"/>
      <c r="X799" s="24"/>
      <c r="Y799" s="24"/>
      <c r="Z799" s="24"/>
    </row>
    <row r="800" spans="1:26" ht="14">
      <c r="A800" s="3"/>
      <c r="B800" s="3"/>
      <c r="C800" s="3"/>
      <c r="D800" s="3"/>
      <c r="E800" s="3"/>
      <c r="F800" s="3"/>
      <c r="G800" s="3"/>
      <c r="H800" s="24"/>
      <c r="I800" s="24"/>
      <c r="J800" s="24"/>
      <c r="K800" s="24"/>
      <c r="L800" s="24"/>
      <c r="M800" s="24"/>
      <c r="N800" s="24"/>
      <c r="O800" s="24"/>
      <c r="P800" s="24"/>
      <c r="Q800" s="24"/>
      <c r="R800" s="24"/>
      <c r="S800" s="24"/>
      <c r="T800" s="24"/>
      <c r="U800" s="24"/>
      <c r="V800" s="24"/>
      <c r="W800" s="24"/>
      <c r="X800" s="24"/>
      <c r="Y800" s="24"/>
      <c r="Z800" s="24"/>
    </row>
    <row r="801" spans="1:26" ht="14">
      <c r="A801" s="3"/>
      <c r="B801" s="3"/>
      <c r="C801" s="3"/>
      <c r="D801" s="3"/>
      <c r="E801" s="3"/>
      <c r="F801" s="3"/>
      <c r="G801" s="3"/>
      <c r="H801" s="24"/>
      <c r="I801" s="24"/>
      <c r="J801" s="24"/>
      <c r="K801" s="24"/>
      <c r="L801" s="24"/>
      <c r="M801" s="24"/>
      <c r="N801" s="24"/>
      <c r="O801" s="24"/>
      <c r="P801" s="24"/>
      <c r="Q801" s="24"/>
      <c r="R801" s="24"/>
      <c r="S801" s="24"/>
      <c r="T801" s="24"/>
      <c r="U801" s="24"/>
      <c r="V801" s="24"/>
      <c r="W801" s="24"/>
      <c r="X801" s="24"/>
      <c r="Y801" s="24"/>
      <c r="Z801" s="24"/>
    </row>
    <row r="802" spans="1:26" ht="14">
      <c r="A802" s="3"/>
      <c r="B802" s="3"/>
      <c r="C802" s="3"/>
      <c r="D802" s="3"/>
      <c r="E802" s="3"/>
      <c r="F802" s="3"/>
      <c r="G802" s="3"/>
      <c r="H802" s="24"/>
      <c r="I802" s="24"/>
      <c r="J802" s="24"/>
      <c r="K802" s="24"/>
      <c r="L802" s="24"/>
      <c r="M802" s="24"/>
      <c r="N802" s="24"/>
      <c r="O802" s="24"/>
      <c r="P802" s="24"/>
      <c r="Q802" s="24"/>
      <c r="R802" s="24"/>
      <c r="S802" s="24"/>
      <c r="T802" s="24"/>
      <c r="U802" s="24"/>
      <c r="V802" s="24"/>
      <c r="W802" s="24"/>
      <c r="X802" s="24"/>
      <c r="Y802" s="24"/>
      <c r="Z802" s="24"/>
    </row>
    <row r="803" spans="1:26" ht="14">
      <c r="A803" s="3"/>
      <c r="B803" s="3"/>
      <c r="C803" s="3"/>
      <c r="D803" s="3"/>
      <c r="E803" s="3"/>
      <c r="F803" s="3"/>
      <c r="G803" s="3"/>
      <c r="H803" s="24"/>
      <c r="I803" s="24"/>
      <c r="J803" s="24"/>
      <c r="K803" s="24"/>
      <c r="L803" s="24"/>
      <c r="M803" s="24"/>
      <c r="N803" s="24"/>
      <c r="O803" s="24"/>
      <c r="P803" s="24"/>
      <c r="Q803" s="24"/>
      <c r="R803" s="24"/>
      <c r="S803" s="24"/>
      <c r="T803" s="24"/>
      <c r="U803" s="24"/>
      <c r="V803" s="24"/>
      <c r="W803" s="24"/>
      <c r="X803" s="24"/>
      <c r="Y803" s="24"/>
      <c r="Z803" s="24"/>
    </row>
    <row r="804" spans="1:26" ht="14">
      <c r="A804" s="3"/>
      <c r="B804" s="3"/>
      <c r="C804" s="3"/>
      <c r="D804" s="3"/>
      <c r="E804" s="3"/>
      <c r="F804" s="3"/>
      <c r="G804" s="3"/>
      <c r="H804" s="24"/>
      <c r="I804" s="24"/>
      <c r="J804" s="24"/>
      <c r="K804" s="24"/>
      <c r="L804" s="24"/>
      <c r="M804" s="24"/>
      <c r="N804" s="24"/>
      <c r="O804" s="24"/>
      <c r="P804" s="24"/>
      <c r="Q804" s="24"/>
      <c r="R804" s="24"/>
      <c r="S804" s="24"/>
      <c r="T804" s="24"/>
      <c r="U804" s="24"/>
      <c r="V804" s="24"/>
      <c r="W804" s="24"/>
      <c r="X804" s="24"/>
      <c r="Y804" s="24"/>
      <c r="Z804" s="24"/>
    </row>
    <row r="805" spans="1:26" ht="14">
      <c r="A805" s="3"/>
      <c r="B805" s="3"/>
      <c r="C805" s="3"/>
      <c r="D805" s="3"/>
      <c r="E805" s="3"/>
      <c r="F805" s="3"/>
      <c r="G805" s="3"/>
      <c r="H805" s="24"/>
      <c r="I805" s="24"/>
      <c r="J805" s="24"/>
      <c r="K805" s="24"/>
      <c r="L805" s="24"/>
      <c r="M805" s="24"/>
      <c r="N805" s="24"/>
      <c r="O805" s="24"/>
      <c r="P805" s="24"/>
      <c r="Q805" s="24"/>
      <c r="R805" s="24"/>
      <c r="S805" s="24"/>
      <c r="T805" s="24"/>
      <c r="U805" s="24"/>
      <c r="V805" s="24"/>
      <c r="W805" s="24"/>
      <c r="X805" s="24"/>
      <c r="Y805" s="24"/>
      <c r="Z805" s="24"/>
    </row>
    <row r="806" spans="1:26" ht="14">
      <c r="A806" s="3"/>
      <c r="B806" s="3"/>
      <c r="C806" s="3"/>
      <c r="D806" s="3"/>
      <c r="E806" s="3"/>
      <c r="F806" s="3"/>
      <c r="G806" s="3"/>
      <c r="H806" s="24"/>
      <c r="I806" s="24"/>
      <c r="J806" s="24"/>
      <c r="K806" s="24"/>
      <c r="L806" s="24"/>
      <c r="M806" s="24"/>
      <c r="N806" s="24"/>
      <c r="O806" s="24"/>
      <c r="P806" s="24"/>
      <c r="Q806" s="24"/>
      <c r="R806" s="24"/>
      <c r="S806" s="24"/>
      <c r="T806" s="24"/>
      <c r="U806" s="24"/>
      <c r="V806" s="24"/>
      <c r="W806" s="24"/>
      <c r="X806" s="24"/>
      <c r="Y806" s="24"/>
      <c r="Z806" s="24"/>
    </row>
    <row r="807" spans="1:26" ht="14">
      <c r="A807" s="3"/>
      <c r="B807" s="3"/>
      <c r="C807" s="3"/>
      <c r="D807" s="3"/>
      <c r="E807" s="3"/>
      <c r="F807" s="3"/>
      <c r="G807" s="3"/>
      <c r="H807" s="24"/>
      <c r="I807" s="24"/>
      <c r="J807" s="24"/>
      <c r="K807" s="24"/>
      <c r="L807" s="24"/>
      <c r="M807" s="24"/>
      <c r="N807" s="24"/>
      <c r="O807" s="24"/>
      <c r="P807" s="24"/>
      <c r="Q807" s="24"/>
      <c r="R807" s="24"/>
      <c r="S807" s="24"/>
      <c r="T807" s="24"/>
      <c r="U807" s="24"/>
      <c r="V807" s="24"/>
      <c r="W807" s="24"/>
      <c r="X807" s="24"/>
      <c r="Y807" s="24"/>
      <c r="Z807" s="24"/>
    </row>
    <row r="808" spans="1:26" ht="14">
      <c r="A808" s="3"/>
      <c r="B808" s="3"/>
      <c r="C808" s="3"/>
      <c r="D808" s="3"/>
      <c r="E808" s="3"/>
      <c r="F808" s="3"/>
      <c r="G808" s="3"/>
      <c r="H808" s="24"/>
      <c r="I808" s="24"/>
      <c r="J808" s="24"/>
      <c r="K808" s="24"/>
      <c r="L808" s="24"/>
      <c r="M808" s="24"/>
      <c r="N808" s="24"/>
      <c r="O808" s="24"/>
      <c r="P808" s="24"/>
      <c r="Q808" s="24"/>
      <c r="R808" s="24"/>
      <c r="S808" s="24"/>
      <c r="T808" s="24"/>
      <c r="U808" s="24"/>
      <c r="V808" s="24"/>
      <c r="W808" s="24"/>
      <c r="X808" s="24"/>
      <c r="Y808" s="24"/>
      <c r="Z808" s="24"/>
    </row>
    <row r="809" spans="1:26" ht="14">
      <c r="A809" s="3"/>
      <c r="B809" s="3"/>
      <c r="C809" s="3"/>
      <c r="D809" s="3"/>
      <c r="E809" s="3"/>
      <c r="F809" s="3"/>
      <c r="G809" s="3"/>
      <c r="H809" s="24"/>
      <c r="I809" s="24"/>
      <c r="J809" s="24"/>
      <c r="K809" s="24"/>
      <c r="L809" s="24"/>
      <c r="M809" s="24"/>
      <c r="N809" s="24"/>
      <c r="O809" s="24"/>
      <c r="P809" s="24"/>
      <c r="Q809" s="24"/>
      <c r="R809" s="24"/>
      <c r="S809" s="24"/>
      <c r="T809" s="24"/>
      <c r="U809" s="24"/>
      <c r="V809" s="24"/>
      <c r="W809" s="24"/>
      <c r="X809" s="24"/>
      <c r="Y809" s="24"/>
      <c r="Z809" s="24"/>
    </row>
    <row r="810" spans="1:26" ht="14">
      <c r="A810" s="3"/>
      <c r="B810" s="3"/>
      <c r="C810" s="3"/>
      <c r="D810" s="3"/>
      <c r="E810" s="3"/>
      <c r="F810" s="3"/>
      <c r="G810" s="3"/>
      <c r="H810" s="24"/>
      <c r="I810" s="24"/>
      <c r="J810" s="24"/>
      <c r="K810" s="24"/>
      <c r="L810" s="24"/>
      <c r="M810" s="24"/>
      <c r="N810" s="24"/>
      <c r="O810" s="24"/>
      <c r="P810" s="24"/>
      <c r="Q810" s="24"/>
      <c r="R810" s="24"/>
      <c r="S810" s="24"/>
      <c r="T810" s="24"/>
      <c r="U810" s="24"/>
      <c r="V810" s="24"/>
      <c r="W810" s="24"/>
      <c r="X810" s="24"/>
      <c r="Y810" s="24"/>
      <c r="Z810" s="24"/>
    </row>
    <row r="811" spans="1:26" ht="14">
      <c r="A811" s="3"/>
      <c r="B811" s="3"/>
      <c r="C811" s="3"/>
      <c r="D811" s="3"/>
      <c r="E811" s="3"/>
      <c r="F811" s="3"/>
      <c r="G811" s="3"/>
      <c r="H811" s="24"/>
      <c r="I811" s="24"/>
      <c r="J811" s="24"/>
      <c r="K811" s="24"/>
      <c r="L811" s="24"/>
      <c r="M811" s="24"/>
      <c r="N811" s="24"/>
      <c r="O811" s="24"/>
      <c r="P811" s="24"/>
      <c r="Q811" s="24"/>
      <c r="R811" s="24"/>
      <c r="S811" s="24"/>
      <c r="T811" s="24"/>
      <c r="U811" s="24"/>
      <c r="V811" s="24"/>
      <c r="W811" s="24"/>
      <c r="X811" s="24"/>
      <c r="Y811" s="24"/>
      <c r="Z811" s="24"/>
    </row>
    <row r="812" spans="1:26" ht="14">
      <c r="A812" s="3"/>
      <c r="B812" s="3"/>
      <c r="C812" s="3"/>
      <c r="D812" s="3"/>
      <c r="E812" s="3"/>
      <c r="F812" s="3"/>
      <c r="G812" s="3"/>
      <c r="H812" s="24"/>
      <c r="I812" s="24"/>
      <c r="J812" s="24"/>
      <c r="K812" s="24"/>
      <c r="L812" s="24"/>
      <c r="M812" s="24"/>
      <c r="N812" s="24"/>
      <c r="O812" s="24"/>
      <c r="P812" s="24"/>
      <c r="Q812" s="24"/>
      <c r="R812" s="24"/>
      <c r="S812" s="24"/>
      <c r="T812" s="24"/>
      <c r="U812" s="24"/>
      <c r="V812" s="24"/>
      <c r="W812" s="24"/>
      <c r="X812" s="24"/>
      <c r="Y812" s="24"/>
      <c r="Z812" s="24"/>
    </row>
    <row r="813" spans="1:26" ht="14">
      <c r="A813" s="3"/>
      <c r="B813" s="3"/>
      <c r="C813" s="3"/>
      <c r="D813" s="3"/>
      <c r="E813" s="3"/>
      <c r="F813" s="3"/>
      <c r="G813" s="3"/>
      <c r="H813" s="24"/>
      <c r="I813" s="24"/>
      <c r="J813" s="24"/>
      <c r="K813" s="24"/>
      <c r="L813" s="24"/>
      <c r="M813" s="24"/>
      <c r="N813" s="24"/>
      <c r="O813" s="24"/>
      <c r="P813" s="24"/>
      <c r="Q813" s="24"/>
      <c r="R813" s="24"/>
      <c r="S813" s="24"/>
      <c r="T813" s="24"/>
      <c r="U813" s="24"/>
      <c r="V813" s="24"/>
      <c r="W813" s="24"/>
      <c r="X813" s="24"/>
      <c r="Y813" s="24"/>
      <c r="Z813" s="24"/>
    </row>
    <row r="814" spans="1:26" ht="14">
      <c r="A814" s="3"/>
      <c r="B814" s="3"/>
      <c r="C814" s="3"/>
      <c r="D814" s="3"/>
      <c r="E814" s="3"/>
      <c r="F814" s="3"/>
      <c r="G814" s="3"/>
      <c r="H814" s="24"/>
      <c r="I814" s="24"/>
      <c r="J814" s="24"/>
      <c r="K814" s="24"/>
      <c r="L814" s="24"/>
      <c r="M814" s="24"/>
      <c r="N814" s="24"/>
      <c r="O814" s="24"/>
      <c r="P814" s="24"/>
      <c r="Q814" s="24"/>
      <c r="R814" s="24"/>
      <c r="S814" s="24"/>
      <c r="T814" s="24"/>
      <c r="U814" s="24"/>
      <c r="V814" s="24"/>
      <c r="W814" s="24"/>
      <c r="X814" s="24"/>
      <c r="Y814" s="24"/>
      <c r="Z814" s="24"/>
    </row>
    <row r="815" spans="1:26" ht="14">
      <c r="A815" s="3"/>
      <c r="B815" s="3"/>
      <c r="C815" s="3"/>
      <c r="D815" s="3"/>
      <c r="E815" s="3"/>
      <c r="F815" s="3"/>
      <c r="G815" s="3"/>
      <c r="H815" s="24"/>
      <c r="I815" s="24"/>
      <c r="J815" s="24"/>
      <c r="K815" s="24"/>
      <c r="L815" s="24"/>
      <c r="M815" s="24"/>
      <c r="N815" s="24"/>
      <c r="O815" s="24"/>
      <c r="P815" s="24"/>
      <c r="Q815" s="24"/>
      <c r="R815" s="24"/>
      <c r="S815" s="24"/>
      <c r="T815" s="24"/>
      <c r="U815" s="24"/>
      <c r="V815" s="24"/>
      <c r="W815" s="24"/>
      <c r="X815" s="24"/>
      <c r="Y815" s="24"/>
      <c r="Z815" s="24"/>
    </row>
    <row r="816" spans="1:26" ht="14">
      <c r="A816" s="3"/>
      <c r="B816" s="3"/>
      <c r="C816" s="3"/>
      <c r="D816" s="3"/>
      <c r="E816" s="3"/>
      <c r="F816" s="3"/>
      <c r="G816" s="3"/>
      <c r="H816" s="24"/>
      <c r="I816" s="24"/>
      <c r="J816" s="24"/>
      <c r="K816" s="24"/>
      <c r="L816" s="24"/>
      <c r="M816" s="24"/>
      <c r="N816" s="24"/>
      <c r="O816" s="24"/>
      <c r="P816" s="24"/>
      <c r="Q816" s="24"/>
      <c r="R816" s="24"/>
      <c r="S816" s="24"/>
      <c r="T816" s="24"/>
      <c r="U816" s="24"/>
      <c r="V816" s="24"/>
      <c r="W816" s="24"/>
      <c r="X816" s="24"/>
      <c r="Y816" s="24"/>
      <c r="Z816" s="24"/>
    </row>
    <row r="817" spans="1:26" ht="14">
      <c r="A817" s="3"/>
      <c r="B817" s="3"/>
      <c r="C817" s="3"/>
      <c r="D817" s="3"/>
      <c r="E817" s="3"/>
      <c r="F817" s="3"/>
      <c r="G817" s="3"/>
      <c r="H817" s="24"/>
      <c r="I817" s="24"/>
      <c r="J817" s="24"/>
      <c r="K817" s="24"/>
      <c r="L817" s="24"/>
      <c r="M817" s="24"/>
      <c r="N817" s="24"/>
      <c r="O817" s="24"/>
      <c r="P817" s="24"/>
      <c r="Q817" s="24"/>
      <c r="R817" s="24"/>
      <c r="S817" s="24"/>
      <c r="T817" s="24"/>
      <c r="U817" s="24"/>
      <c r="V817" s="24"/>
      <c r="W817" s="24"/>
      <c r="X817" s="24"/>
      <c r="Y817" s="24"/>
      <c r="Z817" s="24"/>
    </row>
    <row r="818" spans="1:26" ht="14">
      <c r="A818" s="3"/>
      <c r="B818" s="3"/>
      <c r="C818" s="3"/>
      <c r="D818" s="3"/>
      <c r="E818" s="3"/>
      <c r="F818" s="3"/>
      <c r="G818" s="3"/>
      <c r="H818" s="24"/>
      <c r="I818" s="24"/>
      <c r="J818" s="24"/>
      <c r="K818" s="24"/>
      <c r="L818" s="24"/>
      <c r="M818" s="24"/>
      <c r="N818" s="24"/>
      <c r="O818" s="24"/>
      <c r="P818" s="24"/>
      <c r="Q818" s="24"/>
      <c r="R818" s="24"/>
      <c r="S818" s="24"/>
      <c r="T818" s="24"/>
      <c r="U818" s="24"/>
      <c r="V818" s="24"/>
      <c r="W818" s="24"/>
      <c r="X818" s="24"/>
      <c r="Y818" s="24"/>
      <c r="Z818" s="24"/>
    </row>
    <row r="819" spans="1:26" ht="14">
      <c r="A819" s="3"/>
      <c r="B819" s="3"/>
      <c r="C819" s="3"/>
      <c r="D819" s="3"/>
      <c r="E819" s="3"/>
      <c r="F819" s="3"/>
      <c r="G819" s="3"/>
      <c r="H819" s="24"/>
      <c r="I819" s="24"/>
      <c r="J819" s="24"/>
      <c r="K819" s="24"/>
      <c r="L819" s="24"/>
      <c r="M819" s="24"/>
      <c r="N819" s="24"/>
      <c r="O819" s="24"/>
      <c r="P819" s="24"/>
      <c r="Q819" s="24"/>
      <c r="R819" s="24"/>
      <c r="S819" s="24"/>
      <c r="T819" s="24"/>
      <c r="U819" s="24"/>
      <c r="V819" s="24"/>
      <c r="W819" s="24"/>
      <c r="X819" s="24"/>
      <c r="Y819" s="24"/>
      <c r="Z819" s="24"/>
    </row>
    <row r="820" spans="1:26" ht="14">
      <c r="A820" s="3"/>
      <c r="B820" s="3"/>
      <c r="C820" s="3"/>
      <c r="D820" s="3"/>
      <c r="E820" s="3"/>
      <c r="F820" s="3"/>
      <c r="G820" s="3"/>
      <c r="H820" s="24"/>
      <c r="I820" s="24"/>
      <c r="J820" s="24"/>
      <c r="K820" s="24"/>
      <c r="L820" s="24"/>
      <c r="M820" s="24"/>
      <c r="N820" s="24"/>
      <c r="O820" s="24"/>
      <c r="P820" s="24"/>
      <c r="Q820" s="24"/>
      <c r="R820" s="24"/>
      <c r="S820" s="24"/>
      <c r="T820" s="24"/>
      <c r="U820" s="24"/>
      <c r="V820" s="24"/>
      <c r="W820" s="24"/>
      <c r="X820" s="24"/>
      <c r="Y820" s="24"/>
      <c r="Z820" s="24"/>
    </row>
    <row r="821" spans="1:26" ht="14">
      <c r="A821" s="3"/>
      <c r="B821" s="3"/>
      <c r="C821" s="3"/>
      <c r="D821" s="3"/>
      <c r="E821" s="3"/>
      <c r="F821" s="3"/>
      <c r="G821" s="3"/>
      <c r="H821" s="24"/>
      <c r="I821" s="24"/>
      <c r="J821" s="24"/>
      <c r="K821" s="24"/>
      <c r="L821" s="24"/>
      <c r="M821" s="24"/>
      <c r="N821" s="24"/>
      <c r="O821" s="24"/>
      <c r="P821" s="24"/>
      <c r="Q821" s="24"/>
      <c r="R821" s="24"/>
      <c r="S821" s="24"/>
      <c r="T821" s="24"/>
      <c r="U821" s="24"/>
      <c r="V821" s="24"/>
      <c r="W821" s="24"/>
      <c r="X821" s="24"/>
      <c r="Y821" s="24"/>
      <c r="Z821" s="24"/>
    </row>
    <row r="822" spans="1:26" ht="14">
      <c r="A822" s="3"/>
      <c r="B822" s="3"/>
      <c r="C822" s="3"/>
      <c r="D822" s="3"/>
      <c r="E822" s="3"/>
      <c r="F822" s="3"/>
      <c r="G822" s="3"/>
      <c r="H822" s="24"/>
      <c r="I822" s="24"/>
      <c r="J822" s="24"/>
      <c r="K822" s="24"/>
      <c r="L822" s="24"/>
      <c r="M822" s="24"/>
      <c r="N822" s="24"/>
      <c r="O822" s="24"/>
      <c r="P822" s="24"/>
      <c r="Q822" s="24"/>
      <c r="R822" s="24"/>
      <c r="S822" s="24"/>
      <c r="T822" s="24"/>
      <c r="U822" s="24"/>
      <c r="V822" s="24"/>
      <c r="W822" s="24"/>
      <c r="X822" s="24"/>
      <c r="Y822" s="24"/>
      <c r="Z822" s="24"/>
    </row>
    <row r="823" spans="1:26" ht="14">
      <c r="A823" s="3"/>
      <c r="B823" s="3"/>
      <c r="C823" s="3"/>
      <c r="D823" s="3"/>
      <c r="E823" s="3"/>
      <c r="F823" s="3"/>
      <c r="G823" s="3"/>
      <c r="H823" s="24"/>
      <c r="I823" s="24"/>
      <c r="J823" s="24"/>
      <c r="K823" s="24"/>
      <c r="L823" s="24"/>
      <c r="M823" s="24"/>
      <c r="N823" s="24"/>
      <c r="O823" s="24"/>
      <c r="P823" s="24"/>
      <c r="Q823" s="24"/>
      <c r="R823" s="24"/>
      <c r="S823" s="24"/>
      <c r="T823" s="24"/>
      <c r="U823" s="24"/>
      <c r="V823" s="24"/>
      <c r="W823" s="24"/>
      <c r="X823" s="24"/>
      <c r="Y823" s="24"/>
      <c r="Z823" s="24"/>
    </row>
    <row r="824" spans="1:26" ht="14">
      <c r="A824" s="3"/>
      <c r="B824" s="3"/>
      <c r="C824" s="3"/>
      <c r="D824" s="3"/>
      <c r="E824" s="3"/>
      <c r="F824" s="3"/>
      <c r="G824" s="3"/>
      <c r="H824" s="24"/>
      <c r="I824" s="24"/>
      <c r="J824" s="24"/>
      <c r="K824" s="24"/>
      <c r="L824" s="24"/>
      <c r="M824" s="24"/>
      <c r="N824" s="24"/>
      <c r="O824" s="24"/>
      <c r="P824" s="24"/>
      <c r="Q824" s="24"/>
      <c r="R824" s="24"/>
      <c r="S824" s="24"/>
      <c r="T824" s="24"/>
      <c r="U824" s="24"/>
      <c r="V824" s="24"/>
      <c r="W824" s="24"/>
      <c r="X824" s="24"/>
      <c r="Y824" s="24"/>
      <c r="Z824" s="24"/>
    </row>
    <row r="825" spans="1:26" ht="14">
      <c r="A825" s="3"/>
      <c r="B825" s="3"/>
      <c r="C825" s="3"/>
      <c r="D825" s="3"/>
      <c r="E825" s="3"/>
      <c r="F825" s="3"/>
      <c r="G825" s="3"/>
      <c r="H825" s="24"/>
      <c r="I825" s="24"/>
      <c r="J825" s="24"/>
      <c r="K825" s="24"/>
      <c r="L825" s="24"/>
      <c r="M825" s="24"/>
      <c r="N825" s="24"/>
      <c r="O825" s="24"/>
      <c r="P825" s="24"/>
      <c r="Q825" s="24"/>
      <c r="R825" s="24"/>
      <c r="S825" s="24"/>
      <c r="T825" s="24"/>
      <c r="U825" s="24"/>
      <c r="V825" s="24"/>
      <c r="W825" s="24"/>
      <c r="X825" s="24"/>
      <c r="Y825" s="24"/>
      <c r="Z825" s="24"/>
    </row>
    <row r="826" spans="1:26" ht="14">
      <c r="A826" s="3"/>
      <c r="B826" s="3"/>
      <c r="C826" s="3"/>
      <c r="D826" s="3"/>
      <c r="E826" s="3"/>
      <c r="F826" s="3"/>
      <c r="G826" s="3"/>
      <c r="H826" s="24"/>
      <c r="I826" s="24"/>
      <c r="J826" s="24"/>
      <c r="K826" s="24"/>
      <c r="L826" s="24"/>
      <c r="M826" s="24"/>
      <c r="N826" s="24"/>
      <c r="O826" s="24"/>
      <c r="P826" s="24"/>
      <c r="Q826" s="24"/>
      <c r="R826" s="24"/>
      <c r="S826" s="24"/>
      <c r="T826" s="24"/>
      <c r="U826" s="24"/>
      <c r="V826" s="24"/>
      <c r="W826" s="24"/>
      <c r="X826" s="24"/>
      <c r="Y826" s="24"/>
      <c r="Z826" s="24"/>
    </row>
    <row r="827" spans="1:26" ht="14">
      <c r="A827" s="3"/>
      <c r="B827" s="3"/>
      <c r="C827" s="3"/>
      <c r="D827" s="3"/>
      <c r="E827" s="3"/>
      <c r="F827" s="3"/>
      <c r="G827" s="3"/>
      <c r="H827" s="24"/>
      <c r="I827" s="24"/>
      <c r="J827" s="24"/>
      <c r="K827" s="24"/>
      <c r="L827" s="24"/>
      <c r="M827" s="24"/>
      <c r="N827" s="24"/>
      <c r="O827" s="24"/>
      <c r="P827" s="24"/>
      <c r="Q827" s="24"/>
      <c r="R827" s="24"/>
      <c r="S827" s="24"/>
      <c r="T827" s="24"/>
      <c r="U827" s="24"/>
      <c r="V827" s="24"/>
      <c r="W827" s="24"/>
      <c r="X827" s="24"/>
      <c r="Y827" s="24"/>
      <c r="Z827" s="24"/>
    </row>
    <row r="828" spans="1:26" ht="14">
      <c r="A828" s="3"/>
      <c r="B828" s="3"/>
      <c r="C828" s="3"/>
      <c r="D828" s="3"/>
      <c r="E828" s="3"/>
      <c r="F828" s="3"/>
      <c r="G828" s="3"/>
      <c r="H828" s="24"/>
      <c r="I828" s="24"/>
      <c r="J828" s="24"/>
      <c r="K828" s="24"/>
      <c r="L828" s="24"/>
      <c r="M828" s="24"/>
      <c r="N828" s="24"/>
      <c r="O828" s="24"/>
      <c r="P828" s="24"/>
      <c r="Q828" s="24"/>
      <c r="R828" s="24"/>
      <c r="S828" s="24"/>
      <c r="T828" s="24"/>
      <c r="U828" s="24"/>
      <c r="V828" s="24"/>
      <c r="W828" s="24"/>
      <c r="X828" s="24"/>
      <c r="Y828" s="24"/>
      <c r="Z828" s="24"/>
    </row>
    <row r="829" spans="1:26" ht="14">
      <c r="A829" s="3"/>
      <c r="B829" s="3"/>
      <c r="C829" s="3"/>
      <c r="D829" s="3"/>
      <c r="E829" s="3"/>
      <c r="F829" s="3"/>
      <c r="G829" s="3"/>
      <c r="H829" s="24"/>
      <c r="I829" s="24"/>
      <c r="J829" s="24"/>
      <c r="K829" s="24"/>
      <c r="L829" s="24"/>
      <c r="M829" s="24"/>
      <c r="N829" s="24"/>
      <c r="O829" s="24"/>
      <c r="P829" s="24"/>
      <c r="Q829" s="24"/>
      <c r="R829" s="24"/>
      <c r="S829" s="24"/>
      <c r="T829" s="24"/>
      <c r="U829" s="24"/>
      <c r="V829" s="24"/>
      <c r="W829" s="24"/>
      <c r="X829" s="24"/>
      <c r="Y829" s="24"/>
      <c r="Z829" s="24"/>
    </row>
    <row r="830" spans="1:26" ht="14">
      <c r="A830" s="3"/>
      <c r="B830" s="3"/>
      <c r="C830" s="3"/>
      <c r="D830" s="3"/>
      <c r="E830" s="3"/>
      <c r="F830" s="3"/>
      <c r="G830" s="3"/>
      <c r="H830" s="24"/>
      <c r="I830" s="24"/>
      <c r="J830" s="24"/>
      <c r="K830" s="24"/>
      <c r="L830" s="24"/>
      <c r="M830" s="24"/>
      <c r="N830" s="24"/>
      <c r="O830" s="24"/>
      <c r="P830" s="24"/>
      <c r="Q830" s="24"/>
      <c r="R830" s="24"/>
      <c r="S830" s="24"/>
      <c r="T830" s="24"/>
      <c r="U830" s="24"/>
      <c r="V830" s="24"/>
      <c r="W830" s="24"/>
      <c r="X830" s="24"/>
      <c r="Y830" s="24"/>
      <c r="Z830" s="24"/>
    </row>
    <row r="831" spans="1:26" ht="14">
      <c r="A831" s="3"/>
      <c r="B831" s="3"/>
      <c r="C831" s="3"/>
      <c r="D831" s="3"/>
      <c r="E831" s="3"/>
      <c r="F831" s="3"/>
      <c r="G831" s="3"/>
      <c r="H831" s="24"/>
      <c r="I831" s="24"/>
      <c r="J831" s="24"/>
      <c r="K831" s="24"/>
      <c r="L831" s="24"/>
      <c r="M831" s="24"/>
      <c r="N831" s="24"/>
      <c r="O831" s="24"/>
      <c r="P831" s="24"/>
      <c r="Q831" s="24"/>
      <c r="R831" s="24"/>
      <c r="S831" s="24"/>
      <c r="T831" s="24"/>
      <c r="U831" s="24"/>
      <c r="V831" s="24"/>
      <c r="W831" s="24"/>
      <c r="X831" s="24"/>
      <c r="Y831" s="24"/>
      <c r="Z831" s="24"/>
    </row>
    <row r="832" spans="1:26" ht="14">
      <c r="A832" s="3"/>
      <c r="B832" s="3"/>
      <c r="C832" s="3"/>
      <c r="D832" s="3"/>
      <c r="E832" s="3"/>
      <c r="F832" s="3"/>
      <c r="G832" s="3"/>
      <c r="H832" s="24"/>
      <c r="I832" s="24"/>
      <c r="J832" s="24"/>
      <c r="K832" s="24"/>
      <c r="L832" s="24"/>
      <c r="M832" s="24"/>
      <c r="N832" s="24"/>
      <c r="O832" s="24"/>
      <c r="P832" s="24"/>
      <c r="Q832" s="24"/>
      <c r="R832" s="24"/>
      <c r="S832" s="24"/>
      <c r="T832" s="24"/>
      <c r="U832" s="24"/>
      <c r="V832" s="24"/>
      <c r="W832" s="24"/>
      <c r="X832" s="24"/>
      <c r="Y832" s="24"/>
      <c r="Z832" s="24"/>
    </row>
    <row r="833" spans="1:26" ht="14">
      <c r="A833" s="3"/>
      <c r="B833" s="3"/>
      <c r="C833" s="3"/>
      <c r="D833" s="3"/>
      <c r="E833" s="3"/>
      <c r="F833" s="3"/>
      <c r="G833" s="3"/>
      <c r="H833" s="24"/>
      <c r="I833" s="24"/>
      <c r="J833" s="24"/>
      <c r="K833" s="24"/>
      <c r="L833" s="24"/>
      <c r="M833" s="24"/>
      <c r="N833" s="24"/>
      <c r="O833" s="24"/>
      <c r="P833" s="24"/>
      <c r="Q833" s="24"/>
      <c r="R833" s="24"/>
      <c r="S833" s="24"/>
      <c r="T833" s="24"/>
      <c r="U833" s="24"/>
      <c r="V833" s="24"/>
      <c r="W833" s="24"/>
      <c r="X833" s="24"/>
      <c r="Y833" s="24"/>
      <c r="Z833" s="24"/>
    </row>
    <row r="834" spans="1:26" ht="14">
      <c r="A834" s="3"/>
      <c r="B834" s="3"/>
      <c r="C834" s="3"/>
      <c r="D834" s="3"/>
      <c r="E834" s="3"/>
      <c r="F834" s="3"/>
      <c r="G834" s="3"/>
      <c r="H834" s="24"/>
      <c r="I834" s="24"/>
      <c r="J834" s="24"/>
      <c r="K834" s="24"/>
      <c r="L834" s="24"/>
      <c r="M834" s="24"/>
      <c r="N834" s="24"/>
      <c r="O834" s="24"/>
      <c r="P834" s="24"/>
      <c r="Q834" s="24"/>
      <c r="R834" s="24"/>
      <c r="S834" s="24"/>
      <c r="T834" s="24"/>
      <c r="U834" s="24"/>
      <c r="V834" s="24"/>
      <c r="W834" s="24"/>
      <c r="X834" s="24"/>
      <c r="Y834" s="24"/>
      <c r="Z834" s="24"/>
    </row>
    <row r="835" spans="1:26" ht="14">
      <c r="A835" s="3"/>
      <c r="B835" s="3"/>
      <c r="C835" s="3"/>
      <c r="D835" s="3"/>
      <c r="E835" s="3"/>
      <c r="F835" s="3"/>
      <c r="G835" s="3"/>
      <c r="H835" s="24"/>
      <c r="I835" s="24"/>
      <c r="J835" s="24"/>
      <c r="K835" s="24"/>
      <c r="L835" s="24"/>
      <c r="M835" s="24"/>
      <c r="N835" s="24"/>
      <c r="O835" s="24"/>
      <c r="P835" s="24"/>
      <c r="Q835" s="24"/>
      <c r="R835" s="24"/>
      <c r="S835" s="24"/>
      <c r="T835" s="24"/>
      <c r="U835" s="24"/>
      <c r="V835" s="24"/>
      <c r="W835" s="24"/>
      <c r="X835" s="24"/>
      <c r="Y835" s="24"/>
      <c r="Z835" s="24"/>
    </row>
    <row r="836" spans="1:26" ht="14">
      <c r="A836" s="3"/>
      <c r="B836" s="3"/>
      <c r="C836" s="3"/>
      <c r="D836" s="3"/>
      <c r="E836" s="3"/>
      <c r="F836" s="3"/>
      <c r="G836" s="3"/>
      <c r="H836" s="24"/>
      <c r="I836" s="24"/>
      <c r="J836" s="24"/>
      <c r="K836" s="24"/>
      <c r="L836" s="24"/>
      <c r="M836" s="24"/>
      <c r="N836" s="24"/>
      <c r="O836" s="24"/>
      <c r="P836" s="24"/>
      <c r="Q836" s="24"/>
      <c r="R836" s="24"/>
      <c r="S836" s="24"/>
      <c r="T836" s="24"/>
      <c r="U836" s="24"/>
      <c r="V836" s="24"/>
      <c r="W836" s="24"/>
      <c r="X836" s="24"/>
      <c r="Y836" s="24"/>
      <c r="Z836" s="24"/>
    </row>
    <row r="837" spans="1:26" ht="14">
      <c r="A837" s="3"/>
      <c r="B837" s="3"/>
      <c r="C837" s="3"/>
      <c r="D837" s="3"/>
      <c r="E837" s="3"/>
      <c r="F837" s="3"/>
      <c r="G837" s="3"/>
      <c r="H837" s="24"/>
      <c r="I837" s="24"/>
      <c r="J837" s="24"/>
      <c r="K837" s="24"/>
      <c r="L837" s="24"/>
      <c r="M837" s="24"/>
      <c r="N837" s="24"/>
      <c r="O837" s="24"/>
      <c r="P837" s="24"/>
      <c r="Q837" s="24"/>
      <c r="R837" s="24"/>
      <c r="S837" s="24"/>
      <c r="T837" s="24"/>
      <c r="U837" s="24"/>
      <c r="V837" s="24"/>
      <c r="W837" s="24"/>
      <c r="X837" s="24"/>
      <c r="Y837" s="24"/>
      <c r="Z837" s="24"/>
    </row>
    <row r="838" spans="1:26" ht="14">
      <c r="A838" s="3"/>
      <c r="B838" s="3"/>
      <c r="C838" s="3"/>
      <c r="D838" s="3"/>
      <c r="E838" s="3"/>
      <c r="F838" s="3"/>
      <c r="G838" s="3"/>
      <c r="H838" s="24"/>
      <c r="I838" s="24"/>
      <c r="J838" s="24"/>
      <c r="K838" s="24"/>
      <c r="L838" s="24"/>
      <c r="M838" s="24"/>
      <c r="N838" s="24"/>
      <c r="O838" s="24"/>
      <c r="P838" s="24"/>
      <c r="Q838" s="24"/>
      <c r="R838" s="24"/>
      <c r="S838" s="24"/>
      <c r="T838" s="24"/>
      <c r="U838" s="24"/>
      <c r="V838" s="24"/>
      <c r="W838" s="24"/>
      <c r="X838" s="24"/>
      <c r="Y838" s="24"/>
      <c r="Z838" s="24"/>
    </row>
    <row r="839" spans="1:26" ht="14">
      <c r="A839" s="3"/>
      <c r="B839" s="3"/>
      <c r="C839" s="3"/>
      <c r="D839" s="3"/>
      <c r="E839" s="3"/>
      <c r="F839" s="3"/>
      <c r="G839" s="3"/>
      <c r="H839" s="24"/>
      <c r="I839" s="24"/>
      <c r="J839" s="24"/>
      <c r="K839" s="24"/>
      <c r="L839" s="24"/>
      <c r="M839" s="24"/>
      <c r="N839" s="24"/>
      <c r="O839" s="24"/>
      <c r="P839" s="24"/>
      <c r="Q839" s="24"/>
      <c r="R839" s="24"/>
      <c r="S839" s="24"/>
      <c r="T839" s="24"/>
      <c r="U839" s="24"/>
      <c r="V839" s="24"/>
      <c r="W839" s="24"/>
      <c r="X839" s="24"/>
      <c r="Y839" s="24"/>
      <c r="Z839" s="24"/>
    </row>
    <row r="840" spans="1:26" ht="14">
      <c r="A840" s="3"/>
      <c r="B840" s="3"/>
      <c r="C840" s="3"/>
      <c r="D840" s="3"/>
      <c r="E840" s="3"/>
      <c r="F840" s="3"/>
      <c r="G840" s="3"/>
      <c r="H840" s="24"/>
      <c r="I840" s="24"/>
      <c r="J840" s="24"/>
      <c r="K840" s="24"/>
      <c r="L840" s="24"/>
      <c r="M840" s="24"/>
      <c r="N840" s="24"/>
      <c r="O840" s="24"/>
      <c r="P840" s="24"/>
      <c r="Q840" s="24"/>
      <c r="R840" s="24"/>
      <c r="S840" s="24"/>
      <c r="T840" s="24"/>
      <c r="U840" s="24"/>
      <c r="V840" s="24"/>
      <c r="W840" s="24"/>
      <c r="X840" s="24"/>
      <c r="Y840" s="24"/>
      <c r="Z840" s="24"/>
    </row>
    <row r="841" spans="1:26" ht="14">
      <c r="A841" s="3"/>
      <c r="B841" s="3"/>
      <c r="C841" s="3"/>
      <c r="D841" s="3"/>
      <c r="E841" s="3"/>
      <c r="F841" s="3"/>
      <c r="G841" s="3"/>
      <c r="H841" s="24"/>
      <c r="I841" s="24"/>
      <c r="J841" s="24"/>
      <c r="K841" s="24"/>
      <c r="L841" s="24"/>
      <c r="M841" s="24"/>
      <c r="N841" s="24"/>
      <c r="O841" s="24"/>
      <c r="P841" s="24"/>
      <c r="Q841" s="24"/>
      <c r="R841" s="24"/>
      <c r="S841" s="24"/>
      <c r="T841" s="24"/>
      <c r="U841" s="24"/>
      <c r="V841" s="24"/>
      <c r="W841" s="24"/>
      <c r="X841" s="24"/>
      <c r="Y841" s="24"/>
      <c r="Z841" s="24"/>
    </row>
    <row r="842" spans="1:26" ht="14">
      <c r="A842" s="3"/>
      <c r="B842" s="3"/>
      <c r="C842" s="3"/>
      <c r="D842" s="3"/>
      <c r="E842" s="3"/>
      <c r="F842" s="3"/>
      <c r="G842" s="3"/>
      <c r="H842" s="24"/>
      <c r="I842" s="24"/>
      <c r="J842" s="24"/>
      <c r="K842" s="24"/>
      <c r="L842" s="24"/>
      <c r="M842" s="24"/>
      <c r="N842" s="24"/>
      <c r="O842" s="24"/>
      <c r="P842" s="24"/>
      <c r="Q842" s="24"/>
      <c r="R842" s="24"/>
      <c r="S842" s="24"/>
      <c r="T842" s="24"/>
      <c r="U842" s="24"/>
      <c r="V842" s="24"/>
      <c r="W842" s="24"/>
      <c r="X842" s="24"/>
      <c r="Y842" s="24"/>
      <c r="Z842" s="24"/>
    </row>
    <row r="843" spans="1:26" ht="14">
      <c r="A843" s="3"/>
      <c r="B843" s="3"/>
      <c r="C843" s="3"/>
      <c r="D843" s="3"/>
      <c r="E843" s="3"/>
      <c r="F843" s="3"/>
      <c r="G843" s="3"/>
      <c r="H843" s="24"/>
      <c r="I843" s="24"/>
      <c r="J843" s="24"/>
      <c r="K843" s="24"/>
      <c r="L843" s="24"/>
      <c r="M843" s="24"/>
      <c r="N843" s="24"/>
      <c r="O843" s="24"/>
      <c r="P843" s="24"/>
      <c r="Q843" s="24"/>
      <c r="R843" s="24"/>
      <c r="S843" s="24"/>
      <c r="T843" s="24"/>
      <c r="U843" s="24"/>
      <c r="V843" s="24"/>
      <c r="W843" s="24"/>
      <c r="X843" s="24"/>
      <c r="Y843" s="24"/>
      <c r="Z843" s="24"/>
    </row>
    <row r="844" spans="1:26" ht="14">
      <c r="A844" s="3"/>
      <c r="B844" s="3"/>
      <c r="C844" s="3"/>
      <c r="D844" s="3"/>
      <c r="E844" s="3"/>
      <c r="F844" s="3"/>
      <c r="G844" s="3"/>
      <c r="H844" s="24"/>
      <c r="I844" s="24"/>
      <c r="J844" s="24"/>
      <c r="K844" s="24"/>
      <c r="L844" s="24"/>
      <c r="M844" s="24"/>
      <c r="N844" s="24"/>
      <c r="O844" s="24"/>
      <c r="P844" s="24"/>
      <c r="Q844" s="24"/>
      <c r="R844" s="24"/>
      <c r="S844" s="24"/>
      <c r="T844" s="24"/>
      <c r="U844" s="24"/>
      <c r="V844" s="24"/>
      <c r="W844" s="24"/>
      <c r="X844" s="24"/>
      <c r="Y844" s="24"/>
      <c r="Z844" s="24"/>
    </row>
    <row r="845" spans="1:26" ht="14">
      <c r="A845" s="3"/>
      <c r="B845" s="3"/>
      <c r="C845" s="3"/>
      <c r="D845" s="3"/>
      <c r="E845" s="3"/>
      <c r="F845" s="3"/>
      <c r="G845" s="3"/>
      <c r="H845" s="24"/>
      <c r="I845" s="24"/>
      <c r="J845" s="24"/>
      <c r="K845" s="24"/>
      <c r="L845" s="24"/>
      <c r="M845" s="24"/>
      <c r="N845" s="24"/>
      <c r="O845" s="24"/>
      <c r="P845" s="24"/>
      <c r="Q845" s="24"/>
      <c r="R845" s="24"/>
      <c r="S845" s="24"/>
      <c r="T845" s="24"/>
      <c r="U845" s="24"/>
      <c r="V845" s="24"/>
      <c r="W845" s="24"/>
      <c r="X845" s="24"/>
      <c r="Y845" s="24"/>
      <c r="Z845" s="24"/>
    </row>
    <row r="846" spans="1:26" ht="14">
      <c r="A846" s="3"/>
      <c r="B846" s="3"/>
      <c r="C846" s="3"/>
      <c r="D846" s="3"/>
      <c r="E846" s="3"/>
      <c r="F846" s="3"/>
      <c r="G846" s="3"/>
      <c r="H846" s="24"/>
      <c r="I846" s="24"/>
      <c r="J846" s="24"/>
      <c r="K846" s="24"/>
      <c r="L846" s="24"/>
      <c r="M846" s="24"/>
      <c r="N846" s="24"/>
      <c r="O846" s="24"/>
      <c r="P846" s="24"/>
      <c r="Q846" s="24"/>
      <c r="R846" s="24"/>
      <c r="S846" s="24"/>
      <c r="T846" s="24"/>
      <c r="U846" s="24"/>
      <c r="V846" s="24"/>
      <c r="W846" s="24"/>
      <c r="X846" s="24"/>
      <c r="Y846" s="24"/>
      <c r="Z846" s="24"/>
    </row>
    <row r="847" spans="1:26" ht="14">
      <c r="A847" s="3"/>
      <c r="B847" s="3"/>
      <c r="C847" s="3"/>
      <c r="D847" s="3"/>
      <c r="E847" s="3"/>
      <c r="F847" s="3"/>
      <c r="G847" s="3"/>
      <c r="H847" s="24"/>
      <c r="I847" s="24"/>
      <c r="J847" s="24"/>
      <c r="K847" s="24"/>
      <c r="L847" s="24"/>
      <c r="M847" s="24"/>
      <c r="N847" s="24"/>
      <c r="O847" s="24"/>
      <c r="P847" s="24"/>
      <c r="Q847" s="24"/>
      <c r="R847" s="24"/>
      <c r="S847" s="24"/>
      <c r="T847" s="24"/>
      <c r="U847" s="24"/>
      <c r="V847" s="24"/>
      <c r="W847" s="24"/>
      <c r="X847" s="24"/>
      <c r="Y847" s="24"/>
      <c r="Z847" s="24"/>
    </row>
    <row r="848" spans="1:26" ht="14">
      <c r="A848" s="3"/>
      <c r="B848" s="3"/>
      <c r="C848" s="3"/>
      <c r="D848" s="3"/>
      <c r="E848" s="3"/>
      <c r="F848" s="3"/>
      <c r="G848" s="3"/>
      <c r="H848" s="24"/>
      <c r="I848" s="24"/>
      <c r="J848" s="24"/>
      <c r="K848" s="24"/>
      <c r="L848" s="24"/>
      <c r="M848" s="24"/>
      <c r="N848" s="24"/>
      <c r="O848" s="24"/>
      <c r="P848" s="24"/>
      <c r="Q848" s="24"/>
      <c r="R848" s="24"/>
      <c r="S848" s="24"/>
      <c r="T848" s="24"/>
      <c r="U848" s="24"/>
      <c r="V848" s="24"/>
      <c r="W848" s="24"/>
      <c r="X848" s="24"/>
      <c r="Y848" s="24"/>
      <c r="Z848" s="24"/>
    </row>
    <row r="849" spans="1:26" ht="14">
      <c r="A849" s="3"/>
      <c r="B849" s="3"/>
      <c r="C849" s="3"/>
      <c r="D849" s="3"/>
      <c r="E849" s="3"/>
      <c r="F849" s="3"/>
      <c r="G849" s="3"/>
      <c r="H849" s="24"/>
      <c r="I849" s="24"/>
      <c r="J849" s="24"/>
      <c r="K849" s="24"/>
      <c r="L849" s="24"/>
      <c r="M849" s="24"/>
      <c r="N849" s="24"/>
      <c r="O849" s="24"/>
      <c r="P849" s="24"/>
      <c r="Q849" s="24"/>
      <c r="R849" s="24"/>
      <c r="S849" s="24"/>
      <c r="T849" s="24"/>
      <c r="U849" s="24"/>
      <c r="V849" s="24"/>
      <c r="W849" s="24"/>
      <c r="X849" s="24"/>
      <c r="Y849" s="24"/>
      <c r="Z849" s="24"/>
    </row>
    <row r="850" spans="1:26" ht="14">
      <c r="A850" s="3"/>
      <c r="B850" s="3"/>
      <c r="C850" s="3"/>
      <c r="D850" s="3"/>
      <c r="E850" s="3"/>
      <c r="F850" s="3"/>
      <c r="G850" s="3"/>
      <c r="H850" s="24"/>
      <c r="I850" s="24"/>
      <c r="J850" s="24"/>
      <c r="K850" s="24"/>
      <c r="L850" s="24"/>
      <c r="M850" s="24"/>
      <c r="N850" s="24"/>
      <c r="O850" s="24"/>
      <c r="P850" s="24"/>
      <c r="Q850" s="24"/>
      <c r="R850" s="24"/>
      <c r="S850" s="24"/>
      <c r="T850" s="24"/>
      <c r="U850" s="24"/>
      <c r="V850" s="24"/>
      <c r="W850" s="24"/>
      <c r="X850" s="24"/>
      <c r="Y850" s="24"/>
      <c r="Z850" s="24"/>
    </row>
    <row r="851" spans="1:26" ht="14">
      <c r="A851" s="3"/>
      <c r="B851" s="3"/>
      <c r="C851" s="3"/>
      <c r="D851" s="3"/>
      <c r="E851" s="3"/>
      <c r="F851" s="3"/>
      <c r="G851" s="3"/>
      <c r="H851" s="24"/>
      <c r="I851" s="24"/>
      <c r="J851" s="24"/>
      <c r="K851" s="24"/>
      <c r="L851" s="24"/>
      <c r="M851" s="24"/>
      <c r="N851" s="24"/>
      <c r="O851" s="24"/>
      <c r="P851" s="24"/>
      <c r="Q851" s="24"/>
      <c r="R851" s="24"/>
      <c r="S851" s="24"/>
      <c r="T851" s="24"/>
      <c r="U851" s="24"/>
      <c r="V851" s="24"/>
      <c r="W851" s="24"/>
      <c r="X851" s="24"/>
      <c r="Y851" s="24"/>
      <c r="Z851" s="24"/>
    </row>
    <row r="852" spans="1:26" ht="14">
      <c r="A852" s="3"/>
      <c r="B852" s="3"/>
      <c r="C852" s="3"/>
      <c r="D852" s="3"/>
      <c r="E852" s="3"/>
      <c r="F852" s="3"/>
      <c r="G852" s="3"/>
      <c r="H852" s="24"/>
      <c r="I852" s="24"/>
      <c r="J852" s="24"/>
      <c r="K852" s="24"/>
      <c r="L852" s="24"/>
      <c r="M852" s="24"/>
      <c r="N852" s="24"/>
      <c r="O852" s="24"/>
      <c r="P852" s="24"/>
      <c r="Q852" s="24"/>
      <c r="R852" s="24"/>
      <c r="S852" s="24"/>
      <c r="T852" s="24"/>
      <c r="U852" s="24"/>
      <c r="V852" s="24"/>
      <c r="W852" s="24"/>
      <c r="X852" s="24"/>
      <c r="Y852" s="24"/>
      <c r="Z852" s="24"/>
    </row>
    <row r="853" spans="1:26" ht="14">
      <c r="A853" s="3"/>
      <c r="B853" s="3"/>
      <c r="C853" s="3"/>
      <c r="D853" s="3"/>
      <c r="E853" s="3"/>
      <c r="F853" s="3"/>
      <c r="G853" s="3"/>
      <c r="H853" s="24"/>
      <c r="I853" s="24"/>
      <c r="J853" s="24"/>
      <c r="K853" s="24"/>
      <c r="L853" s="24"/>
      <c r="M853" s="24"/>
      <c r="N853" s="24"/>
      <c r="O853" s="24"/>
      <c r="P853" s="24"/>
      <c r="Q853" s="24"/>
      <c r="R853" s="24"/>
      <c r="S853" s="24"/>
      <c r="T853" s="24"/>
      <c r="U853" s="24"/>
      <c r="V853" s="24"/>
      <c r="W853" s="24"/>
      <c r="X853" s="24"/>
      <c r="Y853" s="24"/>
      <c r="Z853" s="24"/>
    </row>
    <row r="854" spans="1:26" ht="14">
      <c r="A854" s="3"/>
      <c r="B854" s="3"/>
      <c r="C854" s="3"/>
      <c r="D854" s="3"/>
      <c r="E854" s="3"/>
      <c r="F854" s="3"/>
      <c r="G854" s="3"/>
      <c r="H854" s="24"/>
      <c r="I854" s="24"/>
      <c r="J854" s="24"/>
      <c r="K854" s="24"/>
      <c r="L854" s="24"/>
      <c r="M854" s="24"/>
      <c r="N854" s="24"/>
      <c r="O854" s="24"/>
      <c r="P854" s="24"/>
      <c r="Q854" s="24"/>
      <c r="R854" s="24"/>
      <c r="S854" s="24"/>
      <c r="T854" s="24"/>
      <c r="U854" s="24"/>
      <c r="V854" s="24"/>
      <c r="W854" s="24"/>
      <c r="X854" s="24"/>
      <c r="Y854" s="24"/>
      <c r="Z854" s="24"/>
    </row>
    <row r="855" spans="1:26" ht="14">
      <c r="A855" s="3"/>
      <c r="B855" s="3"/>
      <c r="C855" s="3"/>
      <c r="D855" s="3"/>
      <c r="E855" s="3"/>
      <c r="F855" s="3"/>
      <c r="G855" s="3"/>
      <c r="H855" s="24"/>
      <c r="I855" s="24"/>
      <c r="J855" s="24"/>
      <c r="K855" s="24"/>
      <c r="L855" s="24"/>
      <c r="M855" s="24"/>
      <c r="N855" s="24"/>
      <c r="O855" s="24"/>
      <c r="P855" s="24"/>
      <c r="Q855" s="24"/>
      <c r="R855" s="24"/>
      <c r="S855" s="24"/>
      <c r="T855" s="24"/>
      <c r="U855" s="24"/>
      <c r="V855" s="24"/>
      <c r="W855" s="24"/>
      <c r="X855" s="24"/>
      <c r="Y855" s="24"/>
      <c r="Z855" s="24"/>
    </row>
    <row r="856" spans="1:26" ht="14">
      <c r="A856" s="3"/>
      <c r="B856" s="3"/>
      <c r="C856" s="3"/>
      <c r="D856" s="3"/>
      <c r="E856" s="3"/>
      <c r="F856" s="3"/>
      <c r="G856" s="3"/>
      <c r="H856" s="24"/>
      <c r="I856" s="24"/>
      <c r="J856" s="24"/>
      <c r="K856" s="24"/>
      <c r="L856" s="24"/>
      <c r="M856" s="24"/>
      <c r="N856" s="24"/>
      <c r="O856" s="24"/>
      <c r="P856" s="24"/>
      <c r="Q856" s="24"/>
      <c r="R856" s="24"/>
      <c r="S856" s="24"/>
      <c r="T856" s="24"/>
      <c r="U856" s="24"/>
      <c r="V856" s="24"/>
      <c r="W856" s="24"/>
      <c r="X856" s="24"/>
      <c r="Y856" s="24"/>
      <c r="Z856" s="24"/>
    </row>
    <row r="857" spans="1:26" ht="14">
      <c r="A857" s="3"/>
      <c r="B857" s="3"/>
      <c r="C857" s="3"/>
      <c r="D857" s="3"/>
      <c r="E857" s="3"/>
      <c r="F857" s="3"/>
      <c r="G857" s="3"/>
      <c r="H857" s="24"/>
      <c r="I857" s="24"/>
      <c r="J857" s="24"/>
      <c r="K857" s="24"/>
      <c r="L857" s="24"/>
      <c r="M857" s="24"/>
      <c r="N857" s="24"/>
      <c r="O857" s="24"/>
      <c r="P857" s="24"/>
      <c r="Q857" s="24"/>
      <c r="R857" s="24"/>
      <c r="S857" s="24"/>
      <c r="T857" s="24"/>
      <c r="U857" s="24"/>
      <c r="V857" s="24"/>
      <c r="W857" s="24"/>
      <c r="X857" s="24"/>
      <c r="Y857" s="24"/>
      <c r="Z857" s="24"/>
    </row>
    <row r="858" spans="1:26" ht="14">
      <c r="A858" s="3"/>
      <c r="B858" s="3"/>
      <c r="C858" s="3"/>
      <c r="D858" s="3"/>
      <c r="E858" s="3"/>
      <c r="F858" s="3"/>
      <c r="G858" s="3"/>
      <c r="H858" s="24"/>
      <c r="I858" s="24"/>
      <c r="J858" s="24"/>
      <c r="K858" s="24"/>
      <c r="L858" s="24"/>
      <c r="M858" s="24"/>
      <c r="N858" s="24"/>
      <c r="O858" s="24"/>
      <c r="P858" s="24"/>
      <c r="Q858" s="24"/>
      <c r="R858" s="24"/>
      <c r="S858" s="24"/>
      <c r="T858" s="24"/>
      <c r="U858" s="24"/>
      <c r="V858" s="24"/>
      <c r="W858" s="24"/>
      <c r="X858" s="24"/>
      <c r="Y858" s="24"/>
      <c r="Z858" s="24"/>
    </row>
    <row r="859" spans="1:26" ht="14">
      <c r="A859" s="3"/>
      <c r="B859" s="3"/>
      <c r="C859" s="3"/>
      <c r="D859" s="3"/>
      <c r="E859" s="3"/>
      <c r="F859" s="3"/>
      <c r="G859" s="3"/>
      <c r="H859" s="24"/>
      <c r="I859" s="24"/>
      <c r="J859" s="24"/>
      <c r="K859" s="24"/>
      <c r="L859" s="24"/>
      <c r="M859" s="24"/>
      <c r="N859" s="24"/>
      <c r="O859" s="24"/>
      <c r="P859" s="24"/>
      <c r="Q859" s="24"/>
      <c r="R859" s="24"/>
      <c r="S859" s="24"/>
      <c r="T859" s="24"/>
      <c r="U859" s="24"/>
      <c r="V859" s="24"/>
      <c r="W859" s="24"/>
      <c r="X859" s="24"/>
      <c r="Y859" s="24"/>
      <c r="Z859" s="24"/>
    </row>
    <row r="860" spans="1:26" ht="14">
      <c r="A860" s="3"/>
      <c r="B860" s="3"/>
      <c r="C860" s="3"/>
      <c r="D860" s="3"/>
      <c r="E860" s="3"/>
      <c r="F860" s="3"/>
      <c r="G860" s="3"/>
      <c r="H860" s="24"/>
      <c r="I860" s="24"/>
      <c r="J860" s="24"/>
      <c r="K860" s="24"/>
      <c r="L860" s="24"/>
      <c r="M860" s="24"/>
      <c r="N860" s="24"/>
      <c r="O860" s="24"/>
      <c r="P860" s="24"/>
      <c r="Q860" s="24"/>
      <c r="R860" s="24"/>
      <c r="S860" s="24"/>
      <c r="T860" s="24"/>
      <c r="U860" s="24"/>
      <c r="V860" s="24"/>
      <c r="W860" s="24"/>
      <c r="X860" s="24"/>
      <c r="Y860" s="24"/>
      <c r="Z860" s="24"/>
    </row>
    <row r="861" spans="1:26" ht="14">
      <c r="A861" s="3"/>
      <c r="B861" s="3"/>
      <c r="C861" s="3"/>
      <c r="D861" s="3"/>
      <c r="E861" s="3"/>
      <c r="F861" s="3"/>
      <c r="G861" s="3"/>
      <c r="H861" s="24"/>
      <c r="I861" s="24"/>
      <c r="J861" s="24"/>
      <c r="K861" s="24"/>
      <c r="L861" s="24"/>
      <c r="M861" s="24"/>
      <c r="N861" s="24"/>
      <c r="O861" s="24"/>
      <c r="P861" s="24"/>
      <c r="Q861" s="24"/>
      <c r="R861" s="24"/>
      <c r="S861" s="24"/>
      <c r="T861" s="24"/>
      <c r="U861" s="24"/>
      <c r="V861" s="24"/>
      <c r="W861" s="24"/>
      <c r="X861" s="24"/>
      <c r="Y861" s="24"/>
      <c r="Z861" s="24"/>
    </row>
    <row r="862" spans="1:26" ht="14">
      <c r="A862" s="3"/>
      <c r="B862" s="3"/>
      <c r="C862" s="3"/>
      <c r="D862" s="3"/>
      <c r="E862" s="3"/>
      <c r="F862" s="3"/>
      <c r="G862" s="3"/>
      <c r="H862" s="24"/>
      <c r="I862" s="24"/>
      <c r="J862" s="24"/>
      <c r="K862" s="24"/>
      <c r="L862" s="24"/>
      <c r="M862" s="24"/>
      <c r="N862" s="24"/>
      <c r="O862" s="24"/>
      <c r="P862" s="24"/>
      <c r="Q862" s="24"/>
      <c r="R862" s="24"/>
      <c r="S862" s="24"/>
      <c r="T862" s="24"/>
      <c r="U862" s="24"/>
      <c r="V862" s="24"/>
      <c r="W862" s="24"/>
      <c r="X862" s="24"/>
      <c r="Y862" s="24"/>
      <c r="Z862" s="24"/>
    </row>
    <row r="863" spans="1:26" ht="14">
      <c r="A863" s="3"/>
      <c r="B863" s="3"/>
      <c r="C863" s="3"/>
      <c r="D863" s="3"/>
      <c r="E863" s="3"/>
      <c r="F863" s="3"/>
      <c r="G863" s="3"/>
      <c r="H863" s="24"/>
      <c r="I863" s="24"/>
      <c r="J863" s="24"/>
      <c r="K863" s="24"/>
      <c r="L863" s="24"/>
      <c r="M863" s="24"/>
      <c r="N863" s="24"/>
      <c r="O863" s="24"/>
      <c r="P863" s="24"/>
      <c r="Q863" s="24"/>
      <c r="R863" s="24"/>
      <c r="S863" s="24"/>
      <c r="T863" s="24"/>
      <c r="U863" s="24"/>
      <c r="V863" s="24"/>
      <c r="W863" s="24"/>
      <c r="X863" s="24"/>
      <c r="Y863" s="24"/>
      <c r="Z863" s="24"/>
    </row>
    <row r="864" spans="1:26" ht="14">
      <c r="A864" s="3"/>
      <c r="B864" s="3"/>
      <c r="C864" s="3"/>
      <c r="D864" s="3"/>
      <c r="E864" s="3"/>
      <c r="F864" s="3"/>
      <c r="G864" s="3"/>
      <c r="H864" s="24"/>
      <c r="I864" s="24"/>
      <c r="J864" s="24"/>
      <c r="K864" s="24"/>
      <c r="L864" s="24"/>
      <c r="M864" s="24"/>
      <c r="N864" s="24"/>
      <c r="O864" s="24"/>
      <c r="P864" s="24"/>
      <c r="Q864" s="24"/>
      <c r="R864" s="24"/>
      <c r="S864" s="24"/>
      <c r="T864" s="24"/>
      <c r="U864" s="24"/>
      <c r="V864" s="24"/>
      <c r="W864" s="24"/>
      <c r="X864" s="24"/>
      <c r="Y864" s="24"/>
      <c r="Z864" s="24"/>
    </row>
    <row r="865" spans="1:26" ht="14">
      <c r="A865" s="3"/>
      <c r="B865" s="3"/>
      <c r="C865" s="3"/>
      <c r="D865" s="3"/>
      <c r="E865" s="3"/>
      <c r="F865" s="3"/>
      <c r="G865" s="3"/>
      <c r="H865" s="24"/>
      <c r="I865" s="24"/>
      <c r="J865" s="24"/>
      <c r="K865" s="24"/>
      <c r="L865" s="24"/>
      <c r="M865" s="24"/>
      <c r="N865" s="24"/>
      <c r="O865" s="24"/>
      <c r="P865" s="24"/>
      <c r="Q865" s="24"/>
      <c r="R865" s="24"/>
      <c r="S865" s="24"/>
      <c r="T865" s="24"/>
      <c r="U865" s="24"/>
      <c r="V865" s="24"/>
      <c r="W865" s="24"/>
      <c r="X865" s="24"/>
      <c r="Y865" s="24"/>
      <c r="Z865" s="24"/>
    </row>
    <row r="866" spans="1:26" ht="14">
      <c r="A866" s="3"/>
      <c r="B866" s="3"/>
      <c r="C866" s="3"/>
      <c r="D866" s="3"/>
      <c r="E866" s="3"/>
      <c r="F866" s="3"/>
      <c r="G866" s="3"/>
      <c r="H866" s="24"/>
      <c r="I866" s="24"/>
      <c r="J866" s="24"/>
      <c r="K866" s="24"/>
      <c r="L866" s="24"/>
      <c r="M866" s="24"/>
      <c r="N866" s="24"/>
      <c r="O866" s="24"/>
      <c r="P866" s="24"/>
      <c r="Q866" s="24"/>
      <c r="R866" s="24"/>
      <c r="S866" s="24"/>
      <c r="T866" s="24"/>
      <c r="U866" s="24"/>
      <c r="V866" s="24"/>
      <c r="W866" s="24"/>
      <c r="X866" s="24"/>
      <c r="Y866" s="24"/>
      <c r="Z866" s="24"/>
    </row>
    <row r="867" spans="1:26" ht="14">
      <c r="A867" s="3"/>
      <c r="B867" s="3"/>
      <c r="C867" s="3"/>
      <c r="D867" s="3"/>
      <c r="E867" s="3"/>
      <c r="F867" s="3"/>
      <c r="G867" s="3"/>
      <c r="H867" s="24"/>
      <c r="I867" s="24"/>
      <c r="J867" s="24"/>
      <c r="K867" s="24"/>
      <c r="L867" s="24"/>
      <c r="M867" s="24"/>
      <c r="N867" s="24"/>
      <c r="O867" s="24"/>
      <c r="P867" s="24"/>
      <c r="Q867" s="24"/>
      <c r="R867" s="24"/>
      <c r="S867" s="24"/>
      <c r="T867" s="24"/>
      <c r="U867" s="24"/>
      <c r="V867" s="24"/>
      <c r="W867" s="24"/>
      <c r="X867" s="24"/>
      <c r="Y867" s="24"/>
      <c r="Z867" s="24"/>
    </row>
    <row r="868" spans="1:26" ht="14">
      <c r="A868" s="3"/>
      <c r="B868" s="3"/>
      <c r="C868" s="3"/>
      <c r="D868" s="3"/>
      <c r="E868" s="3"/>
      <c r="F868" s="3"/>
      <c r="G868" s="3"/>
      <c r="H868" s="24"/>
      <c r="I868" s="24"/>
      <c r="J868" s="24"/>
      <c r="K868" s="24"/>
      <c r="L868" s="24"/>
      <c r="M868" s="24"/>
      <c r="N868" s="24"/>
      <c r="O868" s="24"/>
      <c r="P868" s="24"/>
      <c r="Q868" s="24"/>
      <c r="R868" s="24"/>
      <c r="S868" s="24"/>
      <c r="T868" s="24"/>
      <c r="U868" s="24"/>
      <c r="V868" s="24"/>
      <c r="W868" s="24"/>
      <c r="X868" s="24"/>
      <c r="Y868" s="24"/>
      <c r="Z868" s="24"/>
    </row>
    <row r="869" spans="1:26" ht="14">
      <c r="A869" s="3"/>
      <c r="B869" s="3"/>
      <c r="C869" s="3"/>
      <c r="D869" s="3"/>
      <c r="E869" s="3"/>
      <c r="F869" s="3"/>
      <c r="G869" s="3"/>
      <c r="H869" s="24"/>
      <c r="I869" s="24"/>
      <c r="J869" s="24"/>
      <c r="K869" s="24"/>
      <c r="L869" s="24"/>
      <c r="M869" s="24"/>
      <c r="N869" s="24"/>
      <c r="O869" s="24"/>
      <c r="P869" s="24"/>
      <c r="Q869" s="24"/>
      <c r="R869" s="24"/>
      <c r="S869" s="24"/>
      <c r="T869" s="24"/>
      <c r="U869" s="24"/>
      <c r="V869" s="24"/>
      <c r="W869" s="24"/>
      <c r="X869" s="24"/>
      <c r="Y869" s="24"/>
      <c r="Z869" s="24"/>
    </row>
    <row r="870" spans="1:26" ht="14">
      <c r="A870" s="3"/>
      <c r="B870" s="3"/>
      <c r="C870" s="3"/>
      <c r="D870" s="3"/>
      <c r="E870" s="3"/>
      <c r="F870" s="3"/>
      <c r="G870" s="3"/>
      <c r="H870" s="24"/>
      <c r="I870" s="24"/>
      <c r="J870" s="24"/>
      <c r="K870" s="24"/>
      <c r="L870" s="24"/>
      <c r="M870" s="24"/>
      <c r="N870" s="24"/>
      <c r="O870" s="24"/>
      <c r="P870" s="24"/>
      <c r="Q870" s="24"/>
      <c r="R870" s="24"/>
      <c r="S870" s="24"/>
      <c r="T870" s="24"/>
      <c r="U870" s="24"/>
      <c r="V870" s="24"/>
      <c r="W870" s="24"/>
      <c r="X870" s="24"/>
      <c r="Y870" s="24"/>
      <c r="Z870" s="24"/>
    </row>
    <row r="871" spans="1:26" ht="14">
      <c r="A871" s="3"/>
      <c r="B871" s="3"/>
      <c r="C871" s="3"/>
      <c r="D871" s="3"/>
      <c r="E871" s="3"/>
      <c r="F871" s="3"/>
      <c r="G871" s="3"/>
      <c r="H871" s="24"/>
      <c r="I871" s="24"/>
      <c r="J871" s="24"/>
      <c r="K871" s="24"/>
      <c r="L871" s="24"/>
      <c r="M871" s="24"/>
      <c r="N871" s="24"/>
      <c r="O871" s="24"/>
      <c r="P871" s="24"/>
      <c r="Q871" s="24"/>
      <c r="R871" s="24"/>
      <c r="S871" s="24"/>
      <c r="T871" s="24"/>
      <c r="U871" s="24"/>
      <c r="V871" s="24"/>
      <c r="W871" s="24"/>
      <c r="X871" s="24"/>
      <c r="Y871" s="24"/>
      <c r="Z871" s="24"/>
    </row>
    <row r="872" spans="1:26" ht="14">
      <c r="A872" s="3"/>
      <c r="B872" s="3"/>
      <c r="C872" s="3"/>
      <c r="D872" s="3"/>
      <c r="E872" s="3"/>
      <c r="F872" s="3"/>
      <c r="G872" s="3"/>
      <c r="H872" s="24"/>
      <c r="I872" s="24"/>
      <c r="J872" s="24"/>
      <c r="K872" s="24"/>
      <c r="L872" s="24"/>
      <c r="M872" s="24"/>
      <c r="N872" s="24"/>
      <c r="O872" s="24"/>
      <c r="P872" s="24"/>
      <c r="Q872" s="24"/>
      <c r="R872" s="24"/>
      <c r="S872" s="24"/>
      <c r="T872" s="24"/>
      <c r="U872" s="24"/>
      <c r="V872" s="24"/>
      <c r="W872" s="24"/>
      <c r="X872" s="24"/>
      <c r="Y872" s="24"/>
      <c r="Z872" s="24"/>
    </row>
    <row r="873" spans="1:26" ht="14">
      <c r="A873" s="3"/>
      <c r="B873" s="3"/>
      <c r="C873" s="3"/>
      <c r="D873" s="3"/>
      <c r="E873" s="3"/>
      <c r="F873" s="3"/>
      <c r="G873" s="3"/>
      <c r="H873" s="24"/>
      <c r="I873" s="24"/>
      <c r="J873" s="24"/>
      <c r="K873" s="24"/>
      <c r="L873" s="24"/>
      <c r="M873" s="24"/>
      <c r="N873" s="24"/>
      <c r="O873" s="24"/>
      <c r="P873" s="24"/>
      <c r="Q873" s="24"/>
      <c r="R873" s="24"/>
      <c r="S873" s="24"/>
      <c r="T873" s="24"/>
      <c r="U873" s="24"/>
      <c r="V873" s="24"/>
      <c r="W873" s="24"/>
      <c r="X873" s="24"/>
      <c r="Y873" s="24"/>
      <c r="Z873" s="24"/>
    </row>
    <row r="874" spans="1:26" ht="14">
      <c r="A874" s="3"/>
      <c r="B874" s="3"/>
      <c r="C874" s="3"/>
      <c r="D874" s="3"/>
      <c r="E874" s="3"/>
      <c r="F874" s="3"/>
      <c r="G874" s="3"/>
      <c r="H874" s="24"/>
      <c r="I874" s="24"/>
      <c r="J874" s="24"/>
      <c r="K874" s="24"/>
      <c r="L874" s="24"/>
      <c r="M874" s="24"/>
      <c r="N874" s="24"/>
      <c r="O874" s="24"/>
      <c r="P874" s="24"/>
      <c r="Q874" s="24"/>
      <c r="R874" s="24"/>
      <c r="S874" s="24"/>
      <c r="T874" s="24"/>
      <c r="U874" s="24"/>
      <c r="V874" s="24"/>
      <c r="W874" s="24"/>
      <c r="X874" s="24"/>
      <c r="Y874" s="24"/>
      <c r="Z874" s="24"/>
    </row>
    <row r="875" spans="1:26" ht="14">
      <c r="A875" s="3"/>
      <c r="B875" s="3"/>
      <c r="C875" s="3"/>
      <c r="D875" s="3"/>
      <c r="E875" s="3"/>
      <c r="F875" s="3"/>
      <c r="G875" s="3"/>
      <c r="H875" s="24"/>
      <c r="I875" s="24"/>
      <c r="J875" s="24"/>
      <c r="K875" s="24"/>
      <c r="L875" s="24"/>
      <c r="M875" s="24"/>
      <c r="N875" s="24"/>
      <c r="O875" s="24"/>
      <c r="P875" s="24"/>
      <c r="Q875" s="24"/>
      <c r="R875" s="24"/>
      <c r="S875" s="24"/>
      <c r="T875" s="24"/>
      <c r="U875" s="24"/>
      <c r="V875" s="24"/>
      <c r="W875" s="24"/>
      <c r="X875" s="24"/>
      <c r="Y875" s="24"/>
      <c r="Z875" s="24"/>
    </row>
    <row r="876" spans="1:26" ht="14">
      <c r="A876" s="3"/>
      <c r="B876" s="3"/>
      <c r="C876" s="3"/>
      <c r="D876" s="3"/>
      <c r="E876" s="3"/>
      <c r="F876" s="3"/>
      <c r="G876" s="3"/>
      <c r="H876" s="24"/>
      <c r="I876" s="24"/>
      <c r="J876" s="24"/>
      <c r="K876" s="24"/>
      <c r="L876" s="24"/>
      <c r="M876" s="24"/>
      <c r="N876" s="24"/>
      <c r="O876" s="24"/>
      <c r="P876" s="24"/>
      <c r="Q876" s="24"/>
      <c r="R876" s="24"/>
      <c r="S876" s="24"/>
      <c r="T876" s="24"/>
      <c r="U876" s="24"/>
      <c r="V876" s="24"/>
      <c r="W876" s="24"/>
      <c r="X876" s="24"/>
      <c r="Y876" s="24"/>
      <c r="Z876" s="24"/>
    </row>
    <row r="877" spans="1:26" ht="14">
      <c r="A877" s="3"/>
      <c r="B877" s="3"/>
      <c r="C877" s="3"/>
      <c r="D877" s="3"/>
      <c r="E877" s="3"/>
      <c r="F877" s="3"/>
      <c r="G877" s="3"/>
      <c r="H877" s="24"/>
      <c r="I877" s="24"/>
      <c r="J877" s="24"/>
      <c r="K877" s="24"/>
      <c r="L877" s="24"/>
      <c r="M877" s="24"/>
      <c r="N877" s="24"/>
      <c r="O877" s="24"/>
      <c r="P877" s="24"/>
      <c r="Q877" s="24"/>
      <c r="R877" s="24"/>
      <c r="S877" s="24"/>
      <c r="T877" s="24"/>
      <c r="U877" s="24"/>
      <c r="V877" s="24"/>
      <c r="W877" s="24"/>
      <c r="X877" s="24"/>
      <c r="Y877" s="24"/>
      <c r="Z877" s="24"/>
    </row>
    <row r="878" spans="1:26" ht="14">
      <c r="A878" s="3"/>
      <c r="B878" s="3"/>
      <c r="C878" s="3"/>
      <c r="D878" s="3"/>
      <c r="E878" s="3"/>
      <c r="F878" s="3"/>
      <c r="G878" s="3"/>
      <c r="H878" s="24"/>
      <c r="I878" s="24"/>
      <c r="J878" s="24"/>
      <c r="K878" s="24"/>
      <c r="L878" s="24"/>
      <c r="M878" s="24"/>
      <c r="N878" s="24"/>
      <c r="O878" s="24"/>
      <c r="P878" s="24"/>
      <c r="Q878" s="24"/>
      <c r="R878" s="24"/>
      <c r="S878" s="24"/>
      <c r="T878" s="24"/>
      <c r="U878" s="24"/>
      <c r="V878" s="24"/>
      <c r="W878" s="24"/>
      <c r="X878" s="24"/>
      <c r="Y878" s="24"/>
      <c r="Z878" s="24"/>
    </row>
    <row r="879" spans="1:26" ht="14">
      <c r="A879" s="3"/>
      <c r="B879" s="3"/>
      <c r="C879" s="3"/>
      <c r="D879" s="3"/>
      <c r="E879" s="3"/>
      <c r="F879" s="3"/>
      <c r="G879" s="3"/>
      <c r="H879" s="24"/>
      <c r="I879" s="24"/>
      <c r="J879" s="24"/>
      <c r="K879" s="24"/>
      <c r="L879" s="24"/>
      <c r="M879" s="24"/>
      <c r="N879" s="24"/>
      <c r="O879" s="24"/>
      <c r="P879" s="24"/>
      <c r="Q879" s="24"/>
      <c r="R879" s="24"/>
      <c r="S879" s="24"/>
      <c r="T879" s="24"/>
      <c r="U879" s="24"/>
      <c r="V879" s="24"/>
      <c r="W879" s="24"/>
      <c r="X879" s="24"/>
      <c r="Y879" s="24"/>
      <c r="Z879" s="24"/>
    </row>
    <row r="880" spans="1:26" ht="14">
      <c r="A880" s="3"/>
      <c r="B880" s="3"/>
      <c r="C880" s="3"/>
      <c r="D880" s="3"/>
      <c r="E880" s="3"/>
      <c r="F880" s="3"/>
      <c r="G880" s="3"/>
      <c r="H880" s="24"/>
      <c r="I880" s="24"/>
      <c r="J880" s="24"/>
      <c r="K880" s="24"/>
      <c r="L880" s="24"/>
      <c r="M880" s="24"/>
      <c r="N880" s="24"/>
      <c r="O880" s="24"/>
      <c r="P880" s="24"/>
      <c r="Q880" s="24"/>
      <c r="R880" s="24"/>
      <c r="S880" s="24"/>
      <c r="T880" s="24"/>
      <c r="U880" s="24"/>
      <c r="V880" s="24"/>
      <c r="W880" s="24"/>
      <c r="X880" s="24"/>
      <c r="Y880" s="24"/>
      <c r="Z880" s="24"/>
    </row>
    <row r="881" spans="1:26" ht="14">
      <c r="A881" s="3"/>
      <c r="B881" s="3"/>
      <c r="C881" s="3"/>
      <c r="D881" s="3"/>
      <c r="E881" s="3"/>
      <c r="F881" s="3"/>
      <c r="G881" s="3"/>
      <c r="H881" s="24"/>
      <c r="I881" s="24"/>
      <c r="J881" s="24"/>
      <c r="K881" s="24"/>
      <c r="L881" s="24"/>
      <c r="M881" s="24"/>
      <c r="N881" s="24"/>
      <c r="O881" s="24"/>
      <c r="P881" s="24"/>
      <c r="Q881" s="24"/>
      <c r="R881" s="24"/>
      <c r="S881" s="24"/>
      <c r="T881" s="24"/>
      <c r="U881" s="24"/>
      <c r="V881" s="24"/>
      <c r="W881" s="24"/>
      <c r="X881" s="24"/>
      <c r="Y881" s="24"/>
      <c r="Z881" s="24"/>
    </row>
    <row r="882" spans="1:26" ht="14">
      <c r="A882" s="3"/>
      <c r="B882" s="3"/>
      <c r="C882" s="3"/>
      <c r="D882" s="3"/>
      <c r="E882" s="3"/>
      <c r="F882" s="3"/>
      <c r="G882" s="3"/>
      <c r="H882" s="24"/>
      <c r="I882" s="24"/>
      <c r="J882" s="24"/>
      <c r="K882" s="24"/>
      <c r="L882" s="24"/>
      <c r="M882" s="24"/>
      <c r="N882" s="24"/>
      <c r="O882" s="24"/>
      <c r="P882" s="24"/>
      <c r="Q882" s="24"/>
      <c r="R882" s="24"/>
      <c r="S882" s="24"/>
      <c r="T882" s="24"/>
      <c r="U882" s="24"/>
      <c r="V882" s="24"/>
      <c r="W882" s="24"/>
      <c r="X882" s="24"/>
      <c r="Y882" s="24"/>
      <c r="Z882" s="24"/>
    </row>
    <row r="883" spans="1:26" ht="14">
      <c r="A883" s="3"/>
      <c r="B883" s="3"/>
      <c r="C883" s="3"/>
      <c r="D883" s="3"/>
      <c r="E883" s="3"/>
      <c r="F883" s="3"/>
      <c r="G883" s="3"/>
      <c r="H883" s="24"/>
      <c r="I883" s="24"/>
      <c r="J883" s="24"/>
      <c r="K883" s="24"/>
      <c r="L883" s="24"/>
      <c r="M883" s="24"/>
      <c r="N883" s="24"/>
      <c r="O883" s="24"/>
      <c r="P883" s="24"/>
      <c r="Q883" s="24"/>
      <c r="R883" s="24"/>
      <c r="S883" s="24"/>
      <c r="T883" s="24"/>
      <c r="U883" s="24"/>
      <c r="V883" s="24"/>
      <c r="W883" s="24"/>
      <c r="X883" s="24"/>
      <c r="Y883" s="24"/>
      <c r="Z883" s="24"/>
    </row>
    <row r="884" spans="1:26" ht="14">
      <c r="A884" s="3"/>
      <c r="B884" s="3"/>
      <c r="C884" s="3"/>
      <c r="D884" s="3"/>
      <c r="E884" s="3"/>
      <c r="F884" s="3"/>
      <c r="G884" s="3"/>
      <c r="H884" s="24"/>
      <c r="I884" s="24"/>
      <c r="J884" s="24"/>
      <c r="K884" s="24"/>
      <c r="L884" s="24"/>
      <c r="M884" s="24"/>
      <c r="N884" s="24"/>
      <c r="O884" s="24"/>
      <c r="P884" s="24"/>
      <c r="Q884" s="24"/>
      <c r="R884" s="24"/>
      <c r="S884" s="24"/>
      <c r="T884" s="24"/>
      <c r="U884" s="24"/>
      <c r="V884" s="24"/>
      <c r="W884" s="24"/>
      <c r="X884" s="24"/>
      <c r="Y884" s="24"/>
      <c r="Z884" s="24"/>
    </row>
    <row r="885" spans="1:26" ht="14">
      <c r="A885" s="3"/>
      <c r="B885" s="3"/>
      <c r="C885" s="3"/>
      <c r="D885" s="3"/>
      <c r="E885" s="3"/>
      <c r="F885" s="3"/>
      <c r="G885" s="3"/>
      <c r="H885" s="24"/>
      <c r="I885" s="24"/>
      <c r="J885" s="24"/>
      <c r="K885" s="24"/>
      <c r="L885" s="24"/>
      <c r="M885" s="24"/>
      <c r="N885" s="24"/>
      <c r="O885" s="24"/>
      <c r="P885" s="24"/>
      <c r="Q885" s="24"/>
      <c r="R885" s="24"/>
      <c r="S885" s="24"/>
      <c r="T885" s="24"/>
      <c r="U885" s="24"/>
      <c r="V885" s="24"/>
      <c r="W885" s="24"/>
      <c r="X885" s="24"/>
      <c r="Y885" s="24"/>
      <c r="Z885" s="24"/>
    </row>
    <row r="886" spans="1:26" ht="14">
      <c r="A886" s="3"/>
      <c r="B886" s="3"/>
      <c r="C886" s="3"/>
      <c r="D886" s="3"/>
      <c r="E886" s="3"/>
      <c r="F886" s="3"/>
      <c r="G886" s="3"/>
      <c r="H886" s="24"/>
      <c r="I886" s="24"/>
      <c r="J886" s="24"/>
      <c r="K886" s="24"/>
      <c r="L886" s="24"/>
      <c r="M886" s="24"/>
      <c r="N886" s="24"/>
      <c r="O886" s="24"/>
      <c r="P886" s="24"/>
      <c r="Q886" s="24"/>
      <c r="R886" s="24"/>
      <c r="S886" s="24"/>
      <c r="T886" s="24"/>
      <c r="U886" s="24"/>
      <c r="V886" s="24"/>
      <c r="W886" s="24"/>
      <c r="X886" s="24"/>
      <c r="Y886" s="24"/>
      <c r="Z886" s="24"/>
    </row>
    <row r="887" spans="1:26" ht="14">
      <c r="A887" s="3"/>
      <c r="B887" s="3"/>
      <c r="C887" s="3"/>
      <c r="D887" s="3"/>
      <c r="E887" s="3"/>
      <c r="F887" s="3"/>
      <c r="G887" s="3"/>
      <c r="H887" s="24"/>
      <c r="I887" s="24"/>
      <c r="J887" s="24"/>
      <c r="K887" s="24"/>
      <c r="L887" s="24"/>
      <c r="M887" s="24"/>
      <c r="N887" s="24"/>
      <c r="O887" s="24"/>
      <c r="P887" s="24"/>
      <c r="Q887" s="24"/>
      <c r="R887" s="24"/>
      <c r="S887" s="24"/>
      <c r="T887" s="24"/>
      <c r="U887" s="24"/>
      <c r="V887" s="24"/>
      <c r="W887" s="24"/>
      <c r="X887" s="24"/>
      <c r="Y887" s="24"/>
      <c r="Z887" s="24"/>
    </row>
    <row r="888" spans="1:26" ht="14">
      <c r="A888" s="3"/>
      <c r="B888" s="3"/>
      <c r="C888" s="3"/>
      <c r="D888" s="3"/>
      <c r="E888" s="3"/>
      <c r="F888" s="3"/>
      <c r="G888" s="3"/>
      <c r="H888" s="24"/>
      <c r="I888" s="24"/>
      <c r="J888" s="24"/>
      <c r="K888" s="24"/>
      <c r="L888" s="24"/>
      <c r="M888" s="24"/>
      <c r="N888" s="24"/>
      <c r="O888" s="24"/>
      <c r="P888" s="24"/>
      <c r="Q888" s="24"/>
      <c r="R888" s="24"/>
      <c r="S888" s="24"/>
      <c r="T888" s="24"/>
      <c r="U888" s="24"/>
      <c r="V888" s="24"/>
      <c r="W888" s="24"/>
      <c r="X888" s="24"/>
      <c r="Y888" s="24"/>
      <c r="Z888" s="24"/>
    </row>
    <row r="889" spans="1:26" ht="14">
      <c r="A889" s="3"/>
      <c r="B889" s="3"/>
      <c r="C889" s="3"/>
      <c r="D889" s="3"/>
      <c r="E889" s="3"/>
      <c r="F889" s="3"/>
      <c r="G889" s="3"/>
      <c r="H889" s="24"/>
      <c r="I889" s="24"/>
      <c r="J889" s="24"/>
      <c r="K889" s="24"/>
      <c r="L889" s="24"/>
      <c r="M889" s="24"/>
      <c r="N889" s="24"/>
      <c r="O889" s="24"/>
      <c r="P889" s="24"/>
      <c r="Q889" s="24"/>
      <c r="R889" s="24"/>
      <c r="S889" s="24"/>
      <c r="T889" s="24"/>
      <c r="U889" s="24"/>
      <c r="V889" s="24"/>
      <c r="W889" s="24"/>
      <c r="X889" s="24"/>
      <c r="Y889" s="24"/>
      <c r="Z889" s="24"/>
    </row>
    <row r="890" spans="1:26" ht="14">
      <c r="A890" s="3"/>
      <c r="B890" s="3"/>
      <c r="C890" s="3"/>
      <c r="D890" s="3"/>
      <c r="E890" s="3"/>
      <c r="F890" s="3"/>
      <c r="G890" s="3"/>
      <c r="H890" s="24"/>
      <c r="I890" s="24"/>
      <c r="J890" s="24"/>
      <c r="K890" s="24"/>
      <c r="L890" s="24"/>
      <c r="M890" s="24"/>
      <c r="N890" s="24"/>
      <c r="O890" s="24"/>
      <c r="P890" s="24"/>
      <c r="Q890" s="24"/>
      <c r="R890" s="24"/>
      <c r="S890" s="24"/>
      <c r="T890" s="24"/>
      <c r="U890" s="24"/>
      <c r="V890" s="24"/>
      <c r="W890" s="24"/>
      <c r="X890" s="24"/>
      <c r="Y890" s="24"/>
      <c r="Z890" s="24"/>
    </row>
    <row r="891" spans="1:26" ht="14">
      <c r="A891" s="3"/>
      <c r="B891" s="3"/>
      <c r="C891" s="3"/>
      <c r="D891" s="3"/>
      <c r="E891" s="3"/>
      <c r="F891" s="3"/>
      <c r="G891" s="3"/>
      <c r="H891" s="24"/>
      <c r="I891" s="24"/>
      <c r="J891" s="24"/>
      <c r="K891" s="24"/>
      <c r="L891" s="24"/>
      <c r="M891" s="24"/>
      <c r="N891" s="24"/>
      <c r="O891" s="24"/>
      <c r="P891" s="24"/>
      <c r="Q891" s="24"/>
      <c r="R891" s="24"/>
      <c r="S891" s="24"/>
      <c r="T891" s="24"/>
      <c r="U891" s="24"/>
      <c r="V891" s="24"/>
      <c r="W891" s="24"/>
      <c r="X891" s="24"/>
      <c r="Y891" s="24"/>
      <c r="Z891" s="24"/>
    </row>
    <row r="892" spans="1:26" ht="14">
      <c r="A892" s="3"/>
      <c r="B892" s="3"/>
      <c r="C892" s="3"/>
      <c r="D892" s="3"/>
      <c r="E892" s="3"/>
      <c r="F892" s="3"/>
      <c r="G892" s="3"/>
      <c r="H892" s="24"/>
      <c r="I892" s="24"/>
      <c r="J892" s="24"/>
      <c r="K892" s="24"/>
      <c r="L892" s="24"/>
      <c r="M892" s="24"/>
      <c r="N892" s="24"/>
      <c r="O892" s="24"/>
      <c r="P892" s="24"/>
      <c r="Q892" s="24"/>
      <c r="R892" s="24"/>
      <c r="S892" s="24"/>
      <c r="T892" s="24"/>
      <c r="U892" s="24"/>
      <c r="V892" s="24"/>
      <c r="W892" s="24"/>
      <c r="X892" s="24"/>
      <c r="Y892" s="24"/>
      <c r="Z892" s="24"/>
    </row>
    <row r="893" spans="1:26" ht="14">
      <c r="A893" s="3"/>
      <c r="B893" s="3"/>
      <c r="C893" s="3"/>
      <c r="D893" s="3"/>
      <c r="E893" s="3"/>
      <c r="F893" s="3"/>
      <c r="G893" s="3"/>
      <c r="H893" s="24"/>
      <c r="I893" s="24"/>
      <c r="J893" s="24"/>
      <c r="K893" s="24"/>
      <c r="L893" s="24"/>
      <c r="M893" s="24"/>
      <c r="N893" s="24"/>
      <c r="O893" s="24"/>
      <c r="P893" s="24"/>
      <c r="Q893" s="24"/>
      <c r="R893" s="24"/>
      <c r="S893" s="24"/>
      <c r="T893" s="24"/>
      <c r="U893" s="24"/>
      <c r="V893" s="24"/>
      <c r="W893" s="24"/>
      <c r="X893" s="24"/>
      <c r="Y893" s="24"/>
      <c r="Z893" s="24"/>
    </row>
    <row r="894" spans="1:26" ht="14">
      <c r="A894" s="3"/>
      <c r="B894" s="3"/>
      <c r="C894" s="3"/>
      <c r="D894" s="3"/>
      <c r="E894" s="3"/>
      <c r="F894" s="3"/>
      <c r="G894" s="3"/>
      <c r="H894" s="24"/>
      <c r="I894" s="24"/>
      <c r="J894" s="24"/>
      <c r="K894" s="24"/>
      <c r="L894" s="24"/>
      <c r="M894" s="24"/>
      <c r="N894" s="24"/>
      <c r="O894" s="24"/>
      <c r="P894" s="24"/>
      <c r="Q894" s="24"/>
      <c r="R894" s="24"/>
      <c r="S894" s="24"/>
      <c r="T894" s="24"/>
      <c r="U894" s="24"/>
      <c r="V894" s="24"/>
      <c r="W894" s="24"/>
      <c r="X894" s="24"/>
      <c r="Y894" s="24"/>
      <c r="Z894" s="24"/>
    </row>
    <row r="895" spans="1:26" ht="14">
      <c r="A895" s="3"/>
      <c r="B895" s="3"/>
      <c r="C895" s="3"/>
      <c r="D895" s="3"/>
      <c r="E895" s="3"/>
      <c r="F895" s="3"/>
      <c r="G895" s="3"/>
      <c r="H895" s="24"/>
      <c r="I895" s="24"/>
      <c r="J895" s="24"/>
      <c r="K895" s="24"/>
      <c r="L895" s="24"/>
      <c r="M895" s="24"/>
      <c r="N895" s="24"/>
      <c r="O895" s="24"/>
      <c r="P895" s="24"/>
      <c r="Q895" s="24"/>
      <c r="R895" s="24"/>
      <c r="S895" s="24"/>
      <c r="T895" s="24"/>
      <c r="U895" s="24"/>
      <c r="V895" s="24"/>
      <c r="W895" s="24"/>
      <c r="X895" s="24"/>
      <c r="Y895" s="24"/>
      <c r="Z895" s="24"/>
    </row>
    <row r="896" spans="1:26" ht="14">
      <c r="A896" s="3"/>
      <c r="B896" s="3"/>
      <c r="C896" s="3"/>
      <c r="D896" s="3"/>
      <c r="E896" s="3"/>
      <c r="F896" s="3"/>
      <c r="G896" s="3"/>
      <c r="H896" s="24"/>
      <c r="I896" s="24"/>
      <c r="J896" s="24"/>
      <c r="K896" s="24"/>
      <c r="L896" s="24"/>
      <c r="M896" s="24"/>
      <c r="N896" s="24"/>
      <c r="O896" s="24"/>
      <c r="P896" s="24"/>
      <c r="Q896" s="24"/>
      <c r="R896" s="24"/>
      <c r="S896" s="24"/>
      <c r="T896" s="24"/>
      <c r="U896" s="24"/>
      <c r="V896" s="24"/>
      <c r="W896" s="24"/>
      <c r="X896" s="24"/>
      <c r="Y896" s="24"/>
      <c r="Z896" s="24"/>
    </row>
    <row r="897" spans="1:26" ht="14">
      <c r="A897" s="3"/>
      <c r="B897" s="3"/>
      <c r="C897" s="3"/>
      <c r="D897" s="3"/>
      <c r="E897" s="3"/>
      <c r="F897" s="3"/>
      <c r="G897" s="3"/>
      <c r="H897" s="24"/>
      <c r="I897" s="24"/>
      <c r="J897" s="24"/>
      <c r="K897" s="24"/>
      <c r="L897" s="24"/>
      <c r="M897" s="24"/>
      <c r="N897" s="24"/>
      <c r="O897" s="24"/>
      <c r="P897" s="24"/>
      <c r="Q897" s="24"/>
      <c r="R897" s="24"/>
      <c r="S897" s="24"/>
      <c r="T897" s="24"/>
      <c r="U897" s="24"/>
      <c r="V897" s="24"/>
      <c r="W897" s="24"/>
      <c r="X897" s="24"/>
      <c r="Y897" s="24"/>
      <c r="Z897" s="24"/>
    </row>
    <row r="898" spans="1:26" ht="14">
      <c r="A898" s="3"/>
      <c r="B898" s="3"/>
      <c r="C898" s="3"/>
      <c r="D898" s="3"/>
      <c r="E898" s="3"/>
      <c r="F898" s="3"/>
      <c r="G898" s="3"/>
      <c r="H898" s="24"/>
      <c r="I898" s="24"/>
      <c r="J898" s="24"/>
      <c r="K898" s="24"/>
      <c r="L898" s="24"/>
      <c r="M898" s="24"/>
      <c r="N898" s="24"/>
      <c r="O898" s="24"/>
      <c r="P898" s="24"/>
      <c r="Q898" s="24"/>
      <c r="R898" s="24"/>
      <c r="S898" s="24"/>
      <c r="T898" s="24"/>
      <c r="U898" s="24"/>
      <c r="V898" s="24"/>
      <c r="W898" s="24"/>
      <c r="X898" s="24"/>
      <c r="Y898" s="24"/>
      <c r="Z898" s="24"/>
    </row>
    <row r="899" spans="1:26" ht="14">
      <c r="A899" s="3"/>
      <c r="B899" s="3"/>
      <c r="C899" s="3"/>
      <c r="D899" s="3"/>
      <c r="E899" s="3"/>
      <c r="F899" s="3"/>
      <c r="G899" s="3"/>
      <c r="H899" s="24"/>
      <c r="I899" s="24"/>
      <c r="J899" s="24"/>
      <c r="K899" s="24"/>
      <c r="L899" s="24"/>
      <c r="M899" s="24"/>
      <c r="N899" s="24"/>
      <c r="O899" s="24"/>
      <c r="P899" s="24"/>
      <c r="Q899" s="24"/>
      <c r="R899" s="24"/>
      <c r="S899" s="24"/>
      <c r="T899" s="24"/>
      <c r="U899" s="24"/>
      <c r="V899" s="24"/>
      <c r="W899" s="24"/>
      <c r="X899" s="24"/>
      <c r="Y899" s="24"/>
      <c r="Z899" s="24"/>
    </row>
    <row r="900" spans="1:26" ht="14">
      <c r="A900" s="3"/>
      <c r="B900" s="3"/>
      <c r="C900" s="3"/>
      <c r="D900" s="3"/>
      <c r="E900" s="3"/>
      <c r="F900" s="3"/>
      <c r="G900" s="3"/>
      <c r="H900" s="24"/>
      <c r="I900" s="24"/>
      <c r="J900" s="24"/>
      <c r="K900" s="24"/>
      <c r="L900" s="24"/>
      <c r="M900" s="24"/>
      <c r="N900" s="24"/>
      <c r="O900" s="24"/>
      <c r="P900" s="24"/>
      <c r="Q900" s="24"/>
      <c r="R900" s="24"/>
      <c r="S900" s="24"/>
      <c r="T900" s="24"/>
      <c r="U900" s="24"/>
      <c r="V900" s="24"/>
      <c r="W900" s="24"/>
      <c r="X900" s="24"/>
      <c r="Y900" s="24"/>
      <c r="Z900" s="24"/>
    </row>
    <row r="901" spans="1:26" ht="14">
      <c r="A901" s="3"/>
      <c r="B901" s="3"/>
      <c r="C901" s="3"/>
      <c r="D901" s="3"/>
      <c r="E901" s="3"/>
      <c r="F901" s="3"/>
      <c r="G901" s="3"/>
      <c r="H901" s="24"/>
      <c r="I901" s="24"/>
      <c r="J901" s="24"/>
      <c r="K901" s="24"/>
      <c r="L901" s="24"/>
      <c r="M901" s="24"/>
      <c r="N901" s="24"/>
      <c r="O901" s="24"/>
      <c r="P901" s="24"/>
      <c r="Q901" s="24"/>
      <c r="R901" s="24"/>
      <c r="S901" s="24"/>
      <c r="T901" s="24"/>
      <c r="U901" s="24"/>
      <c r="V901" s="24"/>
      <c r="W901" s="24"/>
      <c r="X901" s="24"/>
      <c r="Y901" s="24"/>
      <c r="Z901" s="24"/>
    </row>
    <row r="902" spans="1:26" ht="14">
      <c r="A902" s="3"/>
      <c r="B902" s="3"/>
      <c r="C902" s="3"/>
      <c r="D902" s="3"/>
      <c r="E902" s="3"/>
      <c r="F902" s="3"/>
      <c r="G902" s="3"/>
      <c r="H902" s="24"/>
      <c r="I902" s="24"/>
      <c r="J902" s="24"/>
      <c r="K902" s="24"/>
      <c r="L902" s="24"/>
      <c r="M902" s="24"/>
      <c r="N902" s="24"/>
      <c r="O902" s="24"/>
      <c r="P902" s="24"/>
      <c r="Q902" s="24"/>
      <c r="R902" s="24"/>
      <c r="S902" s="24"/>
      <c r="T902" s="24"/>
      <c r="U902" s="24"/>
      <c r="V902" s="24"/>
      <c r="W902" s="24"/>
      <c r="X902" s="24"/>
      <c r="Y902" s="24"/>
      <c r="Z902" s="24"/>
    </row>
    <row r="903" spans="1:26" ht="14">
      <c r="A903" s="3"/>
      <c r="B903" s="3"/>
      <c r="C903" s="3"/>
      <c r="D903" s="3"/>
      <c r="E903" s="3"/>
      <c r="F903" s="3"/>
      <c r="G903" s="3"/>
      <c r="H903" s="24"/>
      <c r="I903" s="24"/>
      <c r="J903" s="24"/>
      <c r="K903" s="24"/>
      <c r="L903" s="24"/>
      <c r="M903" s="24"/>
      <c r="N903" s="24"/>
      <c r="O903" s="24"/>
      <c r="P903" s="24"/>
      <c r="Q903" s="24"/>
      <c r="R903" s="24"/>
      <c r="S903" s="24"/>
      <c r="T903" s="24"/>
      <c r="U903" s="24"/>
      <c r="V903" s="24"/>
      <c r="W903" s="24"/>
      <c r="X903" s="24"/>
      <c r="Y903" s="24"/>
      <c r="Z903" s="24"/>
    </row>
    <row r="904" spans="1:26" ht="14">
      <c r="A904" s="3"/>
      <c r="B904" s="3"/>
      <c r="C904" s="3"/>
      <c r="D904" s="3"/>
      <c r="E904" s="3"/>
      <c r="F904" s="3"/>
      <c r="G904" s="3"/>
      <c r="H904" s="24"/>
      <c r="I904" s="24"/>
      <c r="J904" s="24"/>
      <c r="K904" s="24"/>
      <c r="L904" s="24"/>
      <c r="M904" s="24"/>
      <c r="N904" s="24"/>
      <c r="O904" s="24"/>
      <c r="P904" s="24"/>
      <c r="Q904" s="24"/>
      <c r="R904" s="24"/>
      <c r="S904" s="24"/>
      <c r="T904" s="24"/>
      <c r="U904" s="24"/>
      <c r="V904" s="24"/>
      <c r="W904" s="24"/>
      <c r="X904" s="24"/>
      <c r="Y904" s="24"/>
      <c r="Z904" s="24"/>
    </row>
    <row r="905" spans="1:26" ht="14">
      <c r="A905" s="3"/>
      <c r="B905" s="3"/>
      <c r="C905" s="3"/>
      <c r="D905" s="3"/>
      <c r="E905" s="3"/>
      <c r="F905" s="3"/>
      <c r="G905" s="3"/>
      <c r="H905" s="24"/>
      <c r="I905" s="24"/>
      <c r="J905" s="24"/>
      <c r="K905" s="24"/>
      <c r="L905" s="24"/>
      <c r="M905" s="24"/>
      <c r="N905" s="24"/>
      <c r="O905" s="24"/>
      <c r="P905" s="24"/>
      <c r="Q905" s="24"/>
      <c r="R905" s="24"/>
      <c r="S905" s="24"/>
      <c r="T905" s="24"/>
      <c r="U905" s="24"/>
      <c r="V905" s="24"/>
      <c r="W905" s="24"/>
      <c r="X905" s="24"/>
      <c r="Y905" s="24"/>
      <c r="Z905" s="24"/>
    </row>
    <row r="906" spans="1:26" ht="14">
      <c r="A906" s="3"/>
      <c r="B906" s="3"/>
      <c r="C906" s="3"/>
      <c r="D906" s="3"/>
      <c r="E906" s="3"/>
      <c r="F906" s="3"/>
      <c r="G906" s="3"/>
      <c r="H906" s="24"/>
      <c r="I906" s="24"/>
      <c r="J906" s="24"/>
      <c r="K906" s="24"/>
      <c r="L906" s="24"/>
      <c r="M906" s="24"/>
      <c r="N906" s="24"/>
      <c r="O906" s="24"/>
      <c r="P906" s="24"/>
      <c r="Q906" s="24"/>
      <c r="R906" s="24"/>
      <c r="S906" s="24"/>
      <c r="T906" s="24"/>
      <c r="U906" s="24"/>
      <c r="V906" s="24"/>
      <c r="W906" s="24"/>
      <c r="X906" s="24"/>
      <c r="Y906" s="24"/>
      <c r="Z906" s="24"/>
    </row>
    <row r="907" spans="1:26" ht="14">
      <c r="A907" s="3"/>
      <c r="B907" s="3"/>
      <c r="C907" s="3"/>
      <c r="D907" s="3"/>
      <c r="E907" s="3"/>
      <c r="F907" s="3"/>
      <c r="G907" s="3"/>
      <c r="H907" s="24"/>
      <c r="I907" s="24"/>
      <c r="J907" s="24"/>
      <c r="K907" s="24"/>
      <c r="L907" s="24"/>
      <c r="M907" s="24"/>
      <c r="N907" s="24"/>
      <c r="O907" s="24"/>
      <c r="P907" s="24"/>
      <c r="Q907" s="24"/>
      <c r="R907" s="24"/>
      <c r="S907" s="24"/>
      <c r="T907" s="24"/>
      <c r="U907" s="24"/>
      <c r="V907" s="24"/>
      <c r="W907" s="24"/>
      <c r="X907" s="24"/>
      <c r="Y907" s="24"/>
      <c r="Z907" s="24"/>
    </row>
    <row r="908" spans="1:26" ht="14">
      <c r="A908" s="3"/>
      <c r="B908" s="3"/>
      <c r="C908" s="3"/>
      <c r="D908" s="3"/>
      <c r="E908" s="3"/>
      <c r="F908" s="3"/>
      <c r="G908" s="3"/>
      <c r="H908" s="24"/>
      <c r="I908" s="24"/>
      <c r="J908" s="24"/>
      <c r="K908" s="24"/>
      <c r="L908" s="24"/>
      <c r="M908" s="24"/>
      <c r="N908" s="24"/>
      <c r="O908" s="24"/>
      <c r="P908" s="24"/>
      <c r="Q908" s="24"/>
      <c r="R908" s="24"/>
      <c r="S908" s="24"/>
      <c r="T908" s="24"/>
      <c r="U908" s="24"/>
      <c r="V908" s="24"/>
      <c r="W908" s="24"/>
      <c r="X908" s="24"/>
      <c r="Y908" s="24"/>
      <c r="Z908" s="24"/>
    </row>
    <row r="909" spans="1:26" ht="14">
      <c r="A909" s="3"/>
      <c r="B909" s="3"/>
      <c r="C909" s="3"/>
      <c r="D909" s="3"/>
      <c r="E909" s="3"/>
      <c r="F909" s="3"/>
      <c r="G909" s="3"/>
      <c r="H909" s="24"/>
      <c r="I909" s="24"/>
      <c r="J909" s="24"/>
      <c r="K909" s="24"/>
      <c r="L909" s="24"/>
      <c r="M909" s="24"/>
      <c r="N909" s="24"/>
      <c r="O909" s="24"/>
      <c r="P909" s="24"/>
      <c r="Q909" s="24"/>
      <c r="R909" s="24"/>
      <c r="S909" s="24"/>
      <c r="T909" s="24"/>
      <c r="U909" s="24"/>
      <c r="V909" s="24"/>
      <c r="W909" s="24"/>
      <c r="X909" s="24"/>
      <c r="Y909" s="24"/>
      <c r="Z909" s="24"/>
    </row>
    <row r="910" spans="1:26" ht="14">
      <c r="A910" s="3"/>
      <c r="B910" s="3"/>
      <c r="C910" s="3"/>
      <c r="D910" s="3"/>
      <c r="E910" s="3"/>
      <c r="F910" s="3"/>
      <c r="G910" s="3"/>
      <c r="H910" s="24"/>
      <c r="I910" s="24"/>
      <c r="J910" s="24"/>
      <c r="K910" s="24"/>
      <c r="L910" s="24"/>
      <c r="M910" s="24"/>
      <c r="N910" s="24"/>
      <c r="O910" s="24"/>
      <c r="P910" s="24"/>
      <c r="Q910" s="24"/>
      <c r="R910" s="24"/>
      <c r="S910" s="24"/>
      <c r="T910" s="24"/>
      <c r="U910" s="24"/>
      <c r="V910" s="24"/>
      <c r="W910" s="24"/>
      <c r="X910" s="24"/>
      <c r="Y910" s="24"/>
      <c r="Z910" s="24"/>
    </row>
    <row r="911" spans="1:26" ht="14">
      <c r="A911" s="3"/>
      <c r="B911" s="3"/>
      <c r="C911" s="3"/>
      <c r="D911" s="3"/>
      <c r="E911" s="3"/>
      <c r="F911" s="3"/>
      <c r="G911" s="3"/>
      <c r="H911" s="24"/>
      <c r="I911" s="24"/>
      <c r="J911" s="24"/>
      <c r="K911" s="24"/>
      <c r="L911" s="24"/>
      <c r="M911" s="24"/>
      <c r="N911" s="24"/>
      <c r="O911" s="24"/>
      <c r="P911" s="24"/>
      <c r="Q911" s="24"/>
      <c r="R911" s="24"/>
      <c r="S911" s="24"/>
      <c r="T911" s="24"/>
      <c r="U911" s="24"/>
      <c r="V911" s="24"/>
      <c r="W911" s="24"/>
      <c r="X911" s="24"/>
      <c r="Y911" s="24"/>
      <c r="Z911" s="24"/>
    </row>
    <row r="912" spans="1:26" ht="14">
      <c r="A912" s="3"/>
      <c r="B912" s="3"/>
      <c r="C912" s="3"/>
      <c r="D912" s="3"/>
      <c r="E912" s="3"/>
      <c r="F912" s="3"/>
      <c r="G912" s="3"/>
      <c r="H912" s="24"/>
      <c r="I912" s="24"/>
      <c r="J912" s="24"/>
      <c r="K912" s="24"/>
      <c r="L912" s="24"/>
      <c r="M912" s="24"/>
      <c r="N912" s="24"/>
      <c r="O912" s="24"/>
      <c r="P912" s="24"/>
      <c r="Q912" s="24"/>
      <c r="R912" s="24"/>
      <c r="S912" s="24"/>
      <c r="T912" s="24"/>
      <c r="U912" s="24"/>
      <c r="V912" s="24"/>
      <c r="W912" s="24"/>
      <c r="X912" s="24"/>
      <c r="Y912" s="24"/>
      <c r="Z912" s="24"/>
    </row>
    <row r="913" spans="1:26" ht="14">
      <c r="A913" s="3"/>
      <c r="B913" s="3"/>
      <c r="C913" s="3"/>
      <c r="D913" s="3"/>
      <c r="E913" s="3"/>
      <c r="F913" s="3"/>
      <c r="G913" s="3"/>
      <c r="H913" s="24"/>
      <c r="I913" s="24"/>
      <c r="J913" s="24"/>
      <c r="K913" s="24"/>
      <c r="L913" s="24"/>
      <c r="M913" s="24"/>
      <c r="N913" s="24"/>
      <c r="O913" s="24"/>
      <c r="P913" s="24"/>
      <c r="Q913" s="24"/>
      <c r="R913" s="24"/>
      <c r="S913" s="24"/>
      <c r="T913" s="24"/>
      <c r="U913" s="24"/>
      <c r="V913" s="24"/>
      <c r="W913" s="24"/>
      <c r="X913" s="24"/>
      <c r="Y913" s="24"/>
      <c r="Z913" s="24"/>
    </row>
    <row r="914" spans="1:26" ht="14">
      <c r="A914" s="3"/>
      <c r="B914" s="3"/>
      <c r="C914" s="3"/>
      <c r="D914" s="3"/>
      <c r="E914" s="3"/>
      <c r="F914" s="3"/>
      <c r="G914" s="3"/>
      <c r="H914" s="24"/>
      <c r="I914" s="24"/>
      <c r="J914" s="24"/>
      <c r="K914" s="24"/>
      <c r="L914" s="24"/>
      <c r="M914" s="24"/>
      <c r="N914" s="24"/>
      <c r="O914" s="24"/>
      <c r="P914" s="24"/>
      <c r="Q914" s="24"/>
      <c r="R914" s="24"/>
      <c r="S914" s="24"/>
      <c r="T914" s="24"/>
      <c r="U914" s="24"/>
      <c r="V914" s="24"/>
      <c r="W914" s="24"/>
      <c r="X914" s="24"/>
      <c r="Y914" s="24"/>
      <c r="Z914" s="24"/>
    </row>
    <row r="915" spans="1:26" ht="14">
      <c r="A915" s="3"/>
      <c r="B915" s="3"/>
      <c r="C915" s="3"/>
      <c r="D915" s="3"/>
      <c r="E915" s="3"/>
      <c r="F915" s="3"/>
      <c r="G915" s="3"/>
      <c r="H915" s="24"/>
      <c r="I915" s="24"/>
      <c r="J915" s="24"/>
      <c r="K915" s="24"/>
      <c r="L915" s="24"/>
      <c r="M915" s="24"/>
      <c r="N915" s="24"/>
      <c r="O915" s="24"/>
      <c r="P915" s="24"/>
      <c r="Q915" s="24"/>
      <c r="R915" s="24"/>
      <c r="S915" s="24"/>
      <c r="T915" s="24"/>
      <c r="U915" s="24"/>
      <c r="V915" s="24"/>
      <c r="W915" s="24"/>
      <c r="X915" s="24"/>
      <c r="Y915" s="24"/>
      <c r="Z915" s="24"/>
    </row>
    <row r="916" spans="1:26" ht="14">
      <c r="A916" s="3"/>
      <c r="B916" s="3"/>
      <c r="C916" s="3"/>
      <c r="D916" s="3"/>
      <c r="E916" s="3"/>
      <c r="F916" s="3"/>
      <c r="G916" s="3"/>
      <c r="H916" s="24"/>
      <c r="I916" s="24"/>
      <c r="J916" s="24"/>
      <c r="K916" s="24"/>
      <c r="L916" s="24"/>
      <c r="M916" s="24"/>
      <c r="N916" s="24"/>
      <c r="O916" s="24"/>
      <c r="P916" s="24"/>
      <c r="Q916" s="24"/>
      <c r="R916" s="24"/>
      <c r="S916" s="24"/>
      <c r="T916" s="24"/>
      <c r="U916" s="24"/>
      <c r="V916" s="24"/>
      <c r="W916" s="24"/>
      <c r="X916" s="24"/>
      <c r="Y916" s="24"/>
      <c r="Z916" s="24"/>
    </row>
    <row r="917" spans="1:26" ht="14">
      <c r="A917" s="3"/>
      <c r="B917" s="3"/>
      <c r="C917" s="3"/>
      <c r="D917" s="3"/>
      <c r="E917" s="3"/>
      <c r="F917" s="3"/>
      <c r="G917" s="3"/>
      <c r="H917" s="24"/>
      <c r="I917" s="24"/>
      <c r="J917" s="24"/>
      <c r="K917" s="24"/>
      <c r="L917" s="24"/>
      <c r="M917" s="24"/>
      <c r="N917" s="24"/>
      <c r="O917" s="24"/>
      <c r="P917" s="24"/>
      <c r="Q917" s="24"/>
      <c r="R917" s="24"/>
      <c r="S917" s="24"/>
      <c r="T917" s="24"/>
      <c r="U917" s="24"/>
      <c r="V917" s="24"/>
      <c r="W917" s="24"/>
      <c r="X917" s="24"/>
      <c r="Y917" s="24"/>
      <c r="Z917" s="24"/>
    </row>
    <row r="918" spans="1:26" ht="14">
      <c r="A918" s="3"/>
      <c r="B918" s="3"/>
      <c r="C918" s="3"/>
      <c r="D918" s="3"/>
      <c r="E918" s="3"/>
      <c r="F918" s="3"/>
      <c r="G918" s="3"/>
      <c r="H918" s="24"/>
      <c r="I918" s="24"/>
      <c r="J918" s="24"/>
      <c r="K918" s="24"/>
      <c r="L918" s="24"/>
      <c r="M918" s="24"/>
      <c r="N918" s="24"/>
      <c r="O918" s="24"/>
      <c r="P918" s="24"/>
      <c r="Q918" s="24"/>
      <c r="R918" s="24"/>
      <c r="S918" s="24"/>
      <c r="T918" s="24"/>
      <c r="U918" s="24"/>
      <c r="V918" s="24"/>
      <c r="W918" s="24"/>
      <c r="X918" s="24"/>
      <c r="Y918" s="24"/>
      <c r="Z918" s="24"/>
    </row>
    <row r="919" spans="1:26" ht="14">
      <c r="A919" s="3"/>
      <c r="B919" s="3"/>
      <c r="C919" s="3"/>
      <c r="D919" s="3"/>
      <c r="E919" s="3"/>
      <c r="F919" s="3"/>
      <c r="G919" s="3"/>
      <c r="H919" s="24"/>
      <c r="I919" s="24"/>
      <c r="J919" s="24"/>
      <c r="K919" s="24"/>
      <c r="L919" s="24"/>
      <c r="M919" s="24"/>
      <c r="N919" s="24"/>
      <c r="O919" s="24"/>
      <c r="P919" s="24"/>
      <c r="Q919" s="24"/>
      <c r="R919" s="24"/>
      <c r="S919" s="24"/>
      <c r="T919" s="24"/>
      <c r="U919" s="24"/>
      <c r="V919" s="24"/>
      <c r="W919" s="24"/>
      <c r="X919" s="24"/>
      <c r="Y919" s="24"/>
      <c r="Z919" s="24"/>
    </row>
    <row r="920" spans="1:26" ht="14">
      <c r="A920" s="3"/>
      <c r="B920" s="3"/>
      <c r="C920" s="3"/>
      <c r="D920" s="3"/>
      <c r="E920" s="3"/>
      <c r="F920" s="3"/>
      <c r="G920" s="3"/>
      <c r="H920" s="24"/>
      <c r="I920" s="24"/>
      <c r="J920" s="24"/>
      <c r="K920" s="24"/>
      <c r="L920" s="24"/>
      <c r="M920" s="24"/>
      <c r="N920" s="24"/>
      <c r="O920" s="24"/>
      <c r="P920" s="24"/>
      <c r="Q920" s="24"/>
      <c r="R920" s="24"/>
      <c r="S920" s="24"/>
      <c r="T920" s="24"/>
      <c r="U920" s="24"/>
      <c r="V920" s="24"/>
      <c r="W920" s="24"/>
      <c r="X920" s="24"/>
      <c r="Y920" s="24"/>
      <c r="Z920" s="24"/>
    </row>
    <row r="921" spans="1:26" ht="14">
      <c r="A921" s="3"/>
      <c r="B921" s="3"/>
      <c r="C921" s="3"/>
      <c r="D921" s="3"/>
      <c r="E921" s="3"/>
      <c r="F921" s="3"/>
      <c r="G921" s="3"/>
      <c r="H921" s="24"/>
      <c r="I921" s="24"/>
      <c r="J921" s="24"/>
      <c r="K921" s="24"/>
      <c r="L921" s="24"/>
      <c r="M921" s="24"/>
      <c r="N921" s="24"/>
      <c r="O921" s="24"/>
      <c r="P921" s="24"/>
      <c r="Q921" s="24"/>
      <c r="R921" s="24"/>
      <c r="S921" s="24"/>
      <c r="T921" s="24"/>
      <c r="U921" s="24"/>
      <c r="V921" s="24"/>
      <c r="W921" s="24"/>
      <c r="X921" s="24"/>
      <c r="Y921" s="24"/>
      <c r="Z921" s="24"/>
    </row>
    <row r="922" spans="1:26" ht="14">
      <c r="A922" s="3"/>
      <c r="B922" s="3"/>
      <c r="C922" s="3"/>
      <c r="D922" s="3"/>
      <c r="E922" s="3"/>
      <c r="F922" s="3"/>
      <c r="G922" s="3"/>
      <c r="H922" s="24"/>
      <c r="I922" s="24"/>
      <c r="J922" s="24"/>
      <c r="K922" s="24"/>
      <c r="L922" s="24"/>
      <c r="M922" s="24"/>
      <c r="N922" s="24"/>
      <c r="O922" s="24"/>
      <c r="P922" s="24"/>
      <c r="Q922" s="24"/>
      <c r="R922" s="24"/>
      <c r="S922" s="24"/>
      <c r="T922" s="24"/>
      <c r="U922" s="24"/>
      <c r="V922" s="24"/>
      <c r="W922" s="24"/>
      <c r="X922" s="24"/>
      <c r="Y922" s="24"/>
      <c r="Z922" s="24"/>
    </row>
    <row r="923" spans="1:26" ht="14">
      <c r="A923" s="3"/>
      <c r="B923" s="3"/>
      <c r="C923" s="3"/>
      <c r="D923" s="3"/>
      <c r="E923" s="3"/>
      <c r="F923" s="3"/>
      <c r="G923" s="3"/>
      <c r="H923" s="24"/>
      <c r="I923" s="24"/>
      <c r="J923" s="24"/>
      <c r="K923" s="24"/>
      <c r="L923" s="24"/>
      <c r="M923" s="24"/>
      <c r="N923" s="24"/>
      <c r="O923" s="24"/>
      <c r="P923" s="24"/>
      <c r="Q923" s="24"/>
      <c r="R923" s="24"/>
      <c r="S923" s="24"/>
      <c r="T923" s="24"/>
      <c r="U923" s="24"/>
      <c r="V923" s="24"/>
      <c r="W923" s="24"/>
      <c r="X923" s="24"/>
      <c r="Y923" s="24"/>
      <c r="Z923" s="24"/>
    </row>
    <row r="924" spans="1:26" ht="14">
      <c r="A924" s="3"/>
      <c r="B924" s="3"/>
      <c r="C924" s="3"/>
      <c r="D924" s="3"/>
      <c r="E924" s="3"/>
      <c r="F924" s="3"/>
      <c r="G924" s="3"/>
      <c r="H924" s="24"/>
      <c r="I924" s="24"/>
      <c r="J924" s="24"/>
      <c r="K924" s="24"/>
      <c r="L924" s="24"/>
      <c r="M924" s="24"/>
      <c r="N924" s="24"/>
      <c r="O924" s="24"/>
      <c r="P924" s="24"/>
      <c r="Q924" s="24"/>
      <c r="R924" s="24"/>
      <c r="S924" s="24"/>
      <c r="T924" s="24"/>
      <c r="U924" s="24"/>
      <c r="V924" s="24"/>
      <c r="W924" s="24"/>
      <c r="X924" s="24"/>
      <c r="Y924" s="24"/>
      <c r="Z924" s="24"/>
    </row>
    <row r="925" spans="1:26" ht="14">
      <c r="A925" s="3"/>
      <c r="B925" s="3"/>
      <c r="C925" s="3"/>
      <c r="D925" s="3"/>
      <c r="E925" s="3"/>
      <c r="F925" s="3"/>
      <c r="G925" s="3"/>
      <c r="H925" s="24"/>
      <c r="I925" s="24"/>
      <c r="J925" s="24"/>
      <c r="K925" s="24"/>
      <c r="L925" s="24"/>
      <c r="M925" s="24"/>
      <c r="N925" s="24"/>
      <c r="O925" s="24"/>
      <c r="P925" s="24"/>
      <c r="Q925" s="24"/>
      <c r="R925" s="24"/>
      <c r="S925" s="24"/>
      <c r="T925" s="24"/>
      <c r="U925" s="24"/>
      <c r="V925" s="24"/>
      <c r="W925" s="24"/>
      <c r="X925" s="24"/>
      <c r="Y925" s="24"/>
      <c r="Z925" s="24"/>
    </row>
    <row r="926" spans="1:26" ht="14">
      <c r="A926" s="3"/>
      <c r="B926" s="3"/>
      <c r="C926" s="3"/>
      <c r="D926" s="3"/>
      <c r="E926" s="3"/>
      <c r="F926" s="3"/>
      <c r="G926" s="3"/>
      <c r="H926" s="24"/>
      <c r="I926" s="24"/>
      <c r="J926" s="24"/>
      <c r="K926" s="24"/>
      <c r="L926" s="24"/>
      <c r="M926" s="24"/>
      <c r="N926" s="24"/>
      <c r="O926" s="24"/>
      <c r="P926" s="24"/>
      <c r="Q926" s="24"/>
      <c r="R926" s="24"/>
      <c r="S926" s="24"/>
      <c r="T926" s="24"/>
      <c r="U926" s="24"/>
      <c r="V926" s="24"/>
      <c r="W926" s="24"/>
      <c r="X926" s="24"/>
      <c r="Y926" s="24"/>
      <c r="Z926" s="24"/>
    </row>
    <row r="927" spans="1:26" ht="14">
      <c r="A927" s="3"/>
      <c r="B927" s="3"/>
      <c r="C927" s="3"/>
      <c r="D927" s="3"/>
      <c r="E927" s="3"/>
      <c r="F927" s="3"/>
      <c r="G927" s="3"/>
      <c r="H927" s="24"/>
      <c r="I927" s="24"/>
      <c r="J927" s="24"/>
      <c r="K927" s="24"/>
      <c r="L927" s="24"/>
      <c r="M927" s="24"/>
      <c r="N927" s="24"/>
      <c r="O927" s="24"/>
      <c r="P927" s="24"/>
      <c r="Q927" s="24"/>
      <c r="R927" s="24"/>
      <c r="S927" s="24"/>
      <c r="T927" s="24"/>
      <c r="U927" s="24"/>
      <c r="V927" s="24"/>
      <c r="W927" s="24"/>
      <c r="X927" s="24"/>
      <c r="Y927" s="24"/>
      <c r="Z927" s="24"/>
    </row>
    <row r="928" spans="1:26" ht="14">
      <c r="A928" s="3"/>
      <c r="B928" s="3"/>
      <c r="C928" s="3"/>
      <c r="D928" s="3"/>
      <c r="E928" s="3"/>
      <c r="F928" s="3"/>
      <c r="G928" s="3"/>
      <c r="H928" s="24"/>
      <c r="I928" s="24"/>
      <c r="J928" s="24"/>
      <c r="K928" s="24"/>
      <c r="L928" s="24"/>
      <c r="M928" s="24"/>
      <c r="N928" s="24"/>
      <c r="O928" s="24"/>
      <c r="P928" s="24"/>
      <c r="Q928" s="24"/>
      <c r="R928" s="24"/>
      <c r="S928" s="24"/>
      <c r="T928" s="24"/>
      <c r="U928" s="24"/>
      <c r="V928" s="24"/>
      <c r="W928" s="24"/>
      <c r="X928" s="24"/>
      <c r="Y928" s="24"/>
      <c r="Z928" s="24"/>
    </row>
    <row r="929" spans="1:26" ht="14">
      <c r="A929" s="3"/>
      <c r="B929" s="3"/>
      <c r="C929" s="3"/>
      <c r="D929" s="3"/>
      <c r="E929" s="3"/>
      <c r="F929" s="3"/>
      <c r="G929" s="3"/>
      <c r="H929" s="24"/>
      <c r="I929" s="24"/>
      <c r="J929" s="24"/>
      <c r="K929" s="24"/>
      <c r="L929" s="24"/>
      <c r="M929" s="24"/>
      <c r="N929" s="24"/>
      <c r="O929" s="24"/>
      <c r="P929" s="24"/>
      <c r="Q929" s="24"/>
      <c r="R929" s="24"/>
      <c r="S929" s="24"/>
      <c r="T929" s="24"/>
      <c r="U929" s="24"/>
      <c r="V929" s="24"/>
      <c r="W929" s="24"/>
      <c r="X929" s="24"/>
      <c r="Y929" s="24"/>
      <c r="Z929" s="24"/>
    </row>
    <row r="930" spans="1:26" ht="14">
      <c r="A930" s="3"/>
      <c r="B930" s="3"/>
      <c r="C930" s="3"/>
      <c r="D930" s="3"/>
      <c r="E930" s="3"/>
      <c r="F930" s="3"/>
      <c r="G930" s="3"/>
      <c r="H930" s="24"/>
      <c r="I930" s="24"/>
      <c r="J930" s="24"/>
      <c r="K930" s="24"/>
      <c r="L930" s="24"/>
      <c r="M930" s="24"/>
      <c r="N930" s="24"/>
      <c r="O930" s="24"/>
      <c r="P930" s="24"/>
      <c r="Q930" s="24"/>
      <c r="R930" s="24"/>
      <c r="S930" s="24"/>
      <c r="T930" s="24"/>
      <c r="U930" s="24"/>
      <c r="V930" s="24"/>
      <c r="W930" s="24"/>
      <c r="X930" s="24"/>
      <c r="Y930" s="24"/>
      <c r="Z930" s="24"/>
    </row>
    <row r="931" spans="1:26" ht="14">
      <c r="A931" s="3"/>
      <c r="B931" s="3"/>
      <c r="C931" s="3"/>
      <c r="D931" s="3"/>
      <c r="E931" s="3"/>
      <c r="F931" s="3"/>
      <c r="G931" s="3"/>
      <c r="H931" s="24"/>
      <c r="I931" s="24"/>
      <c r="J931" s="24"/>
      <c r="K931" s="24"/>
      <c r="L931" s="24"/>
      <c r="M931" s="24"/>
      <c r="N931" s="24"/>
      <c r="O931" s="24"/>
      <c r="P931" s="24"/>
      <c r="Q931" s="24"/>
      <c r="R931" s="24"/>
      <c r="S931" s="24"/>
      <c r="T931" s="24"/>
      <c r="U931" s="24"/>
      <c r="V931" s="24"/>
      <c r="W931" s="24"/>
      <c r="X931" s="24"/>
      <c r="Y931" s="24"/>
      <c r="Z931" s="24"/>
    </row>
    <row r="932" spans="1:26" ht="14">
      <c r="A932" s="3"/>
      <c r="B932" s="3"/>
      <c r="C932" s="3"/>
      <c r="D932" s="3"/>
      <c r="E932" s="3"/>
      <c r="F932" s="3"/>
      <c r="G932" s="3"/>
      <c r="H932" s="24"/>
      <c r="I932" s="24"/>
      <c r="J932" s="24"/>
      <c r="K932" s="24"/>
      <c r="L932" s="24"/>
      <c r="M932" s="24"/>
      <c r="N932" s="24"/>
      <c r="O932" s="24"/>
      <c r="P932" s="24"/>
      <c r="Q932" s="24"/>
      <c r="R932" s="24"/>
      <c r="S932" s="24"/>
      <c r="T932" s="24"/>
      <c r="U932" s="24"/>
      <c r="V932" s="24"/>
      <c r="W932" s="24"/>
      <c r="X932" s="24"/>
      <c r="Y932" s="24"/>
      <c r="Z932" s="24"/>
    </row>
    <row r="933" spans="1:26" ht="14">
      <c r="A933" s="3"/>
      <c r="B933" s="3"/>
      <c r="C933" s="3"/>
      <c r="D933" s="3"/>
      <c r="E933" s="3"/>
      <c r="F933" s="3"/>
      <c r="G933" s="3"/>
      <c r="H933" s="24"/>
      <c r="I933" s="24"/>
      <c r="J933" s="24"/>
      <c r="K933" s="24"/>
      <c r="L933" s="24"/>
      <c r="M933" s="24"/>
      <c r="N933" s="24"/>
      <c r="O933" s="24"/>
      <c r="P933" s="24"/>
      <c r="Q933" s="24"/>
      <c r="R933" s="24"/>
      <c r="S933" s="24"/>
      <c r="T933" s="24"/>
      <c r="U933" s="24"/>
      <c r="V933" s="24"/>
      <c r="W933" s="24"/>
      <c r="X933" s="24"/>
      <c r="Y933" s="24"/>
      <c r="Z933" s="24"/>
    </row>
    <row r="934" spans="1:26" ht="14">
      <c r="A934" s="3"/>
      <c r="B934" s="3"/>
      <c r="C934" s="3"/>
      <c r="D934" s="3"/>
      <c r="E934" s="3"/>
      <c r="F934" s="3"/>
      <c r="G934" s="3"/>
      <c r="H934" s="24"/>
      <c r="I934" s="24"/>
      <c r="J934" s="24"/>
      <c r="K934" s="24"/>
      <c r="L934" s="24"/>
      <c r="M934" s="24"/>
      <c r="N934" s="24"/>
      <c r="O934" s="24"/>
      <c r="P934" s="24"/>
      <c r="Q934" s="24"/>
      <c r="R934" s="24"/>
      <c r="S934" s="24"/>
      <c r="T934" s="24"/>
      <c r="U934" s="24"/>
      <c r="V934" s="24"/>
      <c r="W934" s="24"/>
      <c r="X934" s="24"/>
      <c r="Y934" s="24"/>
      <c r="Z934" s="24"/>
    </row>
    <row r="935" spans="1:26" ht="14">
      <c r="A935" s="3"/>
      <c r="B935" s="3"/>
      <c r="C935" s="3"/>
      <c r="D935" s="3"/>
      <c r="E935" s="3"/>
      <c r="F935" s="3"/>
      <c r="G935" s="3"/>
      <c r="H935" s="24"/>
      <c r="I935" s="24"/>
      <c r="J935" s="24"/>
      <c r="K935" s="24"/>
      <c r="L935" s="24"/>
      <c r="M935" s="24"/>
      <c r="N935" s="24"/>
      <c r="O935" s="24"/>
      <c r="P935" s="24"/>
      <c r="Q935" s="24"/>
      <c r="R935" s="24"/>
      <c r="S935" s="24"/>
      <c r="T935" s="24"/>
      <c r="U935" s="24"/>
      <c r="V935" s="24"/>
      <c r="W935" s="24"/>
      <c r="X935" s="24"/>
      <c r="Y935" s="24"/>
      <c r="Z935" s="24"/>
    </row>
    <row r="936" spans="1:26" ht="14">
      <c r="A936" s="3"/>
      <c r="B936" s="3"/>
      <c r="C936" s="3"/>
      <c r="D936" s="3"/>
      <c r="E936" s="3"/>
      <c r="F936" s="3"/>
      <c r="G936" s="3"/>
      <c r="H936" s="24"/>
      <c r="I936" s="24"/>
      <c r="J936" s="24"/>
      <c r="K936" s="24"/>
      <c r="L936" s="24"/>
      <c r="M936" s="24"/>
      <c r="N936" s="24"/>
      <c r="O936" s="24"/>
      <c r="P936" s="24"/>
      <c r="Q936" s="24"/>
      <c r="R936" s="24"/>
      <c r="S936" s="24"/>
      <c r="T936" s="24"/>
      <c r="U936" s="24"/>
      <c r="V936" s="24"/>
      <c r="W936" s="24"/>
      <c r="X936" s="24"/>
      <c r="Y936" s="24"/>
      <c r="Z936" s="24"/>
    </row>
    <row r="937" spans="1:26" ht="14">
      <c r="A937" s="3"/>
      <c r="B937" s="3"/>
      <c r="C937" s="3"/>
      <c r="D937" s="3"/>
      <c r="E937" s="3"/>
      <c r="F937" s="3"/>
      <c r="G937" s="3"/>
      <c r="H937" s="24"/>
      <c r="I937" s="24"/>
      <c r="J937" s="24"/>
      <c r="K937" s="24"/>
      <c r="L937" s="24"/>
      <c r="M937" s="24"/>
      <c r="N937" s="24"/>
      <c r="O937" s="24"/>
      <c r="P937" s="24"/>
      <c r="Q937" s="24"/>
      <c r="R937" s="24"/>
      <c r="S937" s="24"/>
      <c r="T937" s="24"/>
      <c r="U937" s="24"/>
      <c r="V937" s="24"/>
      <c r="W937" s="24"/>
      <c r="X937" s="24"/>
      <c r="Y937" s="24"/>
      <c r="Z937" s="24"/>
    </row>
    <row r="938" spans="1:26" ht="14">
      <c r="A938" s="3"/>
      <c r="B938" s="3"/>
      <c r="C938" s="3"/>
      <c r="D938" s="3"/>
      <c r="E938" s="3"/>
      <c r="F938" s="3"/>
      <c r="G938" s="3"/>
      <c r="H938" s="24"/>
      <c r="I938" s="24"/>
      <c r="J938" s="24"/>
      <c r="K938" s="24"/>
      <c r="L938" s="24"/>
      <c r="M938" s="24"/>
      <c r="N938" s="24"/>
      <c r="O938" s="24"/>
      <c r="P938" s="24"/>
      <c r="Q938" s="24"/>
      <c r="R938" s="24"/>
      <c r="S938" s="24"/>
      <c r="T938" s="24"/>
      <c r="U938" s="24"/>
      <c r="V938" s="24"/>
      <c r="W938" s="24"/>
      <c r="X938" s="24"/>
      <c r="Y938" s="24"/>
      <c r="Z938" s="24"/>
    </row>
    <row r="939" spans="1:26" ht="14">
      <c r="A939" s="3"/>
      <c r="B939" s="3"/>
      <c r="C939" s="3"/>
      <c r="D939" s="3"/>
      <c r="E939" s="3"/>
      <c r="F939" s="3"/>
      <c r="G939" s="3"/>
      <c r="H939" s="24"/>
      <c r="I939" s="24"/>
      <c r="J939" s="24"/>
      <c r="K939" s="24"/>
      <c r="L939" s="24"/>
      <c r="M939" s="24"/>
      <c r="N939" s="24"/>
      <c r="O939" s="24"/>
      <c r="P939" s="24"/>
      <c r="Q939" s="24"/>
      <c r="R939" s="24"/>
      <c r="S939" s="24"/>
      <c r="T939" s="24"/>
      <c r="U939" s="24"/>
      <c r="V939" s="24"/>
      <c r="W939" s="24"/>
      <c r="X939" s="24"/>
      <c r="Y939" s="24"/>
      <c r="Z939" s="24"/>
    </row>
    <row r="940" spans="1:26" ht="14">
      <c r="A940" s="3"/>
      <c r="B940" s="3"/>
      <c r="C940" s="3"/>
      <c r="D940" s="3"/>
      <c r="E940" s="3"/>
      <c r="F940" s="3"/>
      <c r="G940" s="3"/>
      <c r="H940" s="24"/>
      <c r="I940" s="24"/>
      <c r="J940" s="24"/>
      <c r="K940" s="24"/>
      <c r="L940" s="24"/>
      <c r="M940" s="24"/>
      <c r="N940" s="24"/>
      <c r="O940" s="24"/>
      <c r="P940" s="24"/>
      <c r="Q940" s="24"/>
      <c r="R940" s="24"/>
      <c r="S940" s="24"/>
      <c r="T940" s="24"/>
      <c r="U940" s="24"/>
      <c r="V940" s="24"/>
      <c r="W940" s="24"/>
      <c r="X940" s="24"/>
      <c r="Y940" s="24"/>
      <c r="Z940" s="24"/>
    </row>
    <row r="941" spans="1:26" ht="14">
      <c r="A941" s="3"/>
      <c r="B941" s="3"/>
      <c r="C941" s="3"/>
      <c r="D941" s="3"/>
      <c r="E941" s="3"/>
      <c r="F941" s="3"/>
      <c r="G941" s="3"/>
      <c r="H941" s="24"/>
      <c r="I941" s="24"/>
      <c r="J941" s="24"/>
      <c r="K941" s="24"/>
      <c r="L941" s="24"/>
      <c r="M941" s="24"/>
      <c r="N941" s="24"/>
      <c r="O941" s="24"/>
      <c r="P941" s="24"/>
      <c r="Q941" s="24"/>
      <c r="R941" s="24"/>
      <c r="S941" s="24"/>
      <c r="T941" s="24"/>
      <c r="U941" s="24"/>
      <c r="V941" s="24"/>
      <c r="W941" s="24"/>
      <c r="X941" s="24"/>
      <c r="Y941" s="24"/>
      <c r="Z941" s="24"/>
    </row>
    <row r="942" spans="1:26" ht="14">
      <c r="A942" s="3"/>
      <c r="B942" s="3"/>
      <c r="C942" s="3"/>
      <c r="D942" s="3"/>
      <c r="E942" s="3"/>
      <c r="F942" s="3"/>
      <c r="G942" s="3"/>
      <c r="H942" s="24"/>
      <c r="I942" s="24"/>
      <c r="J942" s="24"/>
      <c r="K942" s="24"/>
      <c r="L942" s="24"/>
      <c r="M942" s="24"/>
      <c r="N942" s="24"/>
      <c r="O942" s="24"/>
      <c r="P942" s="24"/>
      <c r="Q942" s="24"/>
      <c r="R942" s="24"/>
      <c r="S942" s="24"/>
      <c r="T942" s="24"/>
      <c r="U942" s="24"/>
      <c r="V942" s="24"/>
      <c r="W942" s="24"/>
      <c r="X942" s="24"/>
      <c r="Y942" s="24"/>
      <c r="Z942" s="24"/>
    </row>
    <row r="943" spans="1:26" ht="14">
      <c r="A943" s="3"/>
      <c r="B943" s="3"/>
      <c r="C943" s="3"/>
      <c r="D943" s="3"/>
      <c r="E943" s="3"/>
      <c r="F943" s="3"/>
      <c r="G943" s="3"/>
      <c r="H943" s="24"/>
      <c r="I943" s="24"/>
      <c r="J943" s="24"/>
      <c r="K943" s="24"/>
      <c r="L943" s="24"/>
      <c r="M943" s="24"/>
      <c r="N943" s="24"/>
      <c r="O943" s="24"/>
      <c r="P943" s="24"/>
      <c r="Q943" s="24"/>
      <c r="R943" s="24"/>
      <c r="S943" s="24"/>
      <c r="T943" s="24"/>
      <c r="U943" s="24"/>
      <c r="V943" s="24"/>
      <c r="W943" s="24"/>
      <c r="X943" s="24"/>
      <c r="Y943" s="24"/>
      <c r="Z943" s="24"/>
    </row>
    <row r="944" spans="1:26" ht="14">
      <c r="A944" s="3"/>
      <c r="B944" s="3"/>
      <c r="C944" s="3"/>
      <c r="D944" s="3"/>
      <c r="E944" s="3"/>
      <c r="F944" s="3"/>
      <c r="G944" s="3"/>
      <c r="H944" s="24"/>
      <c r="I944" s="24"/>
      <c r="J944" s="24"/>
      <c r="K944" s="24"/>
      <c r="L944" s="24"/>
      <c r="M944" s="24"/>
      <c r="N944" s="24"/>
      <c r="O944" s="24"/>
      <c r="P944" s="24"/>
      <c r="Q944" s="24"/>
      <c r="R944" s="24"/>
      <c r="S944" s="24"/>
      <c r="T944" s="24"/>
      <c r="U944" s="24"/>
      <c r="V944" s="24"/>
      <c r="W944" s="24"/>
      <c r="X944" s="24"/>
      <c r="Y944" s="24"/>
      <c r="Z944" s="24"/>
    </row>
    <row r="945" spans="1:26" ht="14">
      <c r="A945" s="3"/>
      <c r="B945" s="3"/>
      <c r="C945" s="3"/>
      <c r="D945" s="3"/>
      <c r="E945" s="3"/>
      <c r="F945" s="3"/>
      <c r="G945" s="3"/>
      <c r="H945" s="24"/>
      <c r="I945" s="24"/>
      <c r="J945" s="24"/>
      <c r="K945" s="24"/>
      <c r="L945" s="24"/>
      <c r="M945" s="24"/>
      <c r="N945" s="24"/>
      <c r="O945" s="24"/>
      <c r="P945" s="24"/>
      <c r="Q945" s="24"/>
      <c r="R945" s="24"/>
      <c r="S945" s="24"/>
      <c r="T945" s="24"/>
      <c r="U945" s="24"/>
      <c r="V945" s="24"/>
      <c r="W945" s="24"/>
      <c r="X945" s="24"/>
      <c r="Y945" s="24"/>
      <c r="Z945" s="24"/>
    </row>
    <row r="946" spans="1:26" ht="14">
      <c r="A946" s="3"/>
      <c r="B946" s="3"/>
      <c r="C946" s="3"/>
      <c r="D946" s="3"/>
      <c r="E946" s="3"/>
      <c r="F946" s="3"/>
      <c r="G946" s="3"/>
      <c r="H946" s="24"/>
      <c r="I946" s="24"/>
      <c r="J946" s="24"/>
      <c r="K946" s="24"/>
      <c r="L946" s="24"/>
      <c r="M946" s="24"/>
      <c r="N946" s="24"/>
      <c r="O946" s="24"/>
      <c r="P946" s="24"/>
      <c r="Q946" s="24"/>
      <c r="R946" s="24"/>
      <c r="S946" s="24"/>
      <c r="T946" s="24"/>
      <c r="U946" s="24"/>
      <c r="V946" s="24"/>
      <c r="W946" s="24"/>
      <c r="X946" s="24"/>
      <c r="Y946" s="24"/>
      <c r="Z946" s="24"/>
    </row>
    <row r="947" spans="1:26" ht="14">
      <c r="A947" s="3"/>
      <c r="B947" s="3"/>
      <c r="C947" s="3"/>
      <c r="D947" s="3"/>
      <c r="E947" s="3"/>
      <c r="F947" s="3"/>
      <c r="G947" s="3"/>
      <c r="H947" s="24"/>
      <c r="I947" s="24"/>
      <c r="J947" s="24"/>
      <c r="K947" s="24"/>
      <c r="L947" s="24"/>
      <c r="M947" s="24"/>
      <c r="N947" s="24"/>
      <c r="O947" s="24"/>
      <c r="P947" s="24"/>
      <c r="Q947" s="24"/>
      <c r="R947" s="24"/>
      <c r="S947" s="24"/>
      <c r="T947" s="24"/>
      <c r="U947" s="24"/>
      <c r="V947" s="24"/>
      <c r="W947" s="24"/>
      <c r="X947" s="24"/>
      <c r="Y947" s="24"/>
      <c r="Z947" s="24"/>
    </row>
    <row r="948" spans="1:26" ht="14">
      <c r="A948" s="3"/>
      <c r="B948" s="3"/>
      <c r="C948" s="3"/>
      <c r="D948" s="3"/>
      <c r="E948" s="3"/>
      <c r="F948" s="3"/>
      <c r="G948" s="3"/>
      <c r="H948" s="24"/>
      <c r="I948" s="24"/>
      <c r="J948" s="24"/>
      <c r="K948" s="24"/>
      <c r="L948" s="24"/>
      <c r="M948" s="24"/>
      <c r="N948" s="24"/>
      <c r="O948" s="24"/>
      <c r="P948" s="24"/>
      <c r="Q948" s="24"/>
      <c r="R948" s="24"/>
      <c r="S948" s="24"/>
      <c r="T948" s="24"/>
      <c r="U948" s="24"/>
      <c r="V948" s="24"/>
      <c r="W948" s="24"/>
      <c r="X948" s="24"/>
      <c r="Y948" s="24"/>
      <c r="Z948" s="24"/>
    </row>
    <row r="949" spans="1:26" ht="14">
      <c r="A949" s="3"/>
      <c r="B949" s="3"/>
      <c r="C949" s="3"/>
      <c r="D949" s="3"/>
      <c r="E949" s="3"/>
      <c r="F949" s="3"/>
      <c r="G949" s="3"/>
      <c r="H949" s="24"/>
      <c r="I949" s="24"/>
      <c r="J949" s="24"/>
      <c r="K949" s="24"/>
      <c r="L949" s="24"/>
      <c r="M949" s="24"/>
      <c r="N949" s="24"/>
      <c r="O949" s="24"/>
      <c r="P949" s="24"/>
      <c r="Q949" s="24"/>
      <c r="R949" s="24"/>
      <c r="S949" s="24"/>
      <c r="T949" s="24"/>
      <c r="U949" s="24"/>
      <c r="V949" s="24"/>
      <c r="W949" s="24"/>
      <c r="X949" s="24"/>
      <c r="Y949" s="24"/>
      <c r="Z949" s="24"/>
    </row>
    <row r="950" spans="1:26" ht="14">
      <c r="A950" s="3"/>
      <c r="B950" s="3"/>
      <c r="C950" s="3"/>
      <c r="D950" s="3"/>
      <c r="E950" s="3"/>
      <c r="F950" s="3"/>
      <c r="G950" s="3"/>
      <c r="H950" s="24"/>
      <c r="I950" s="24"/>
      <c r="J950" s="24"/>
      <c r="K950" s="24"/>
      <c r="L950" s="24"/>
      <c r="M950" s="24"/>
      <c r="N950" s="24"/>
      <c r="O950" s="24"/>
      <c r="P950" s="24"/>
      <c r="Q950" s="24"/>
      <c r="R950" s="24"/>
      <c r="S950" s="24"/>
      <c r="T950" s="24"/>
      <c r="U950" s="24"/>
      <c r="V950" s="24"/>
      <c r="W950" s="24"/>
      <c r="X950" s="24"/>
      <c r="Y950" s="24"/>
      <c r="Z950" s="24"/>
    </row>
    <row r="951" spans="1:26" ht="14">
      <c r="A951" s="3"/>
      <c r="B951" s="3"/>
      <c r="C951" s="3"/>
      <c r="D951" s="3"/>
      <c r="E951" s="3"/>
      <c r="F951" s="3"/>
      <c r="G951" s="3"/>
      <c r="H951" s="24"/>
      <c r="I951" s="24"/>
      <c r="J951" s="24"/>
      <c r="K951" s="24"/>
      <c r="L951" s="24"/>
      <c r="M951" s="24"/>
      <c r="N951" s="24"/>
      <c r="O951" s="24"/>
      <c r="P951" s="24"/>
      <c r="Q951" s="24"/>
      <c r="R951" s="24"/>
      <c r="S951" s="24"/>
      <c r="T951" s="24"/>
      <c r="U951" s="24"/>
      <c r="V951" s="24"/>
      <c r="W951" s="24"/>
      <c r="X951" s="24"/>
      <c r="Y951" s="24"/>
      <c r="Z951" s="24"/>
    </row>
    <row r="952" spans="1:26" ht="14">
      <c r="A952" s="3"/>
      <c r="B952" s="3"/>
      <c r="C952" s="3"/>
      <c r="D952" s="3"/>
      <c r="E952" s="3"/>
      <c r="F952" s="3"/>
      <c r="G952" s="3"/>
      <c r="H952" s="24"/>
      <c r="I952" s="24"/>
      <c r="J952" s="24"/>
      <c r="K952" s="24"/>
      <c r="L952" s="24"/>
      <c r="M952" s="24"/>
      <c r="N952" s="24"/>
      <c r="O952" s="24"/>
      <c r="P952" s="24"/>
      <c r="Q952" s="24"/>
      <c r="R952" s="24"/>
      <c r="S952" s="24"/>
      <c r="T952" s="24"/>
      <c r="U952" s="24"/>
      <c r="V952" s="24"/>
      <c r="W952" s="24"/>
      <c r="X952" s="24"/>
      <c r="Y952" s="24"/>
      <c r="Z952" s="24"/>
    </row>
    <row r="953" spans="1:26" ht="14">
      <c r="A953" s="3"/>
      <c r="B953" s="3"/>
      <c r="C953" s="3"/>
      <c r="D953" s="3"/>
      <c r="E953" s="3"/>
      <c r="F953" s="3"/>
      <c r="G953" s="3"/>
      <c r="H953" s="24"/>
      <c r="I953" s="24"/>
      <c r="J953" s="24"/>
      <c r="K953" s="24"/>
      <c r="L953" s="24"/>
      <c r="M953" s="24"/>
      <c r="N953" s="24"/>
      <c r="O953" s="24"/>
      <c r="P953" s="24"/>
      <c r="Q953" s="24"/>
      <c r="R953" s="24"/>
      <c r="S953" s="24"/>
      <c r="T953" s="24"/>
      <c r="U953" s="24"/>
      <c r="V953" s="24"/>
      <c r="W953" s="24"/>
      <c r="X953" s="24"/>
      <c r="Y953" s="24"/>
      <c r="Z953" s="24"/>
    </row>
    <row r="954" spans="1:26" ht="14">
      <c r="A954" s="3"/>
      <c r="B954" s="3"/>
      <c r="C954" s="3"/>
      <c r="D954" s="3"/>
      <c r="E954" s="3"/>
      <c r="F954" s="3"/>
      <c r="G954" s="3"/>
      <c r="H954" s="24"/>
      <c r="I954" s="24"/>
      <c r="J954" s="24"/>
      <c r="K954" s="24"/>
      <c r="L954" s="24"/>
      <c r="M954" s="24"/>
      <c r="N954" s="24"/>
      <c r="O954" s="24"/>
      <c r="P954" s="24"/>
      <c r="Q954" s="24"/>
      <c r="R954" s="24"/>
      <c r="S954" s="24"/>
      <c r="T954" s="24"/>
      <c r="U954" s="24"/>
      <c r="V954" s="24"/>
      <c r="W954" s="24"/>
      <c r="X954" s="24"/>
      <c r="Y954" s="24"/>
      <c r="Z954" s="24"/>
    </row>
    <row r="955" spans="1:26" ht="14">
      <c r="A955" s="3"/>
      <c r="B955" s="3"/>
      <c r="C955" s="3"/>
      <c r="D955" s="3"/>
      <c r="E955" s="3"/>
      <c r="F955" s="3"/>
      <c r="G955" s="3"/>
      <c r="H955" s="24"/>
      <c r="I955" s="24"/>
      <c r="J955" s="24"/>
      <c r="K955" s="24"/>
      <c r="L955" s="24"/>
      <c r="M955" s="24"/>
      <c r="N955" s="24"/>
      <c r="O955" s="24"/>
      <c r="P955" s="24"/>
      <c r="Q955" s="24"/>
      <c r="R955" s="24"/>
      <c r="S955" s="24"/>
      <c r="T955" s="24"/>
      <c r="U955" s="24"/>
      <c r="V955" s="24"/>
      <c r="W955" s="24"/>
      <c r="X955" s="24"/>
      <c r="Y955" s="24"/>
      <c r="Z955" s="24"/>
    </row>
    <row r="956" spans="1:26" ht="14">
      <c r="A956" s="3"/>
      <c r="B956" s="3"/>
      <c r="C956" s="3"/>
      <c r="D956" s="3"/>
      <c r="E956" s="3"/>
      <c r="F956" s="3"/>
      <c r="G956" s="3"/>
      <c r="H956" s="24"/>
      <c r="I956" s="24"/>
      <c r="J956" s="24"/>
      <c r="K956" s="24"/>
      <c r="L956" s="24"/>
      <c r="M956" s="24"/>
      <c r="N956" s="24"/>
      <c r="O956" s="24"/>
      <c r="P956" s="24"/>
      <c r="Q956" s="24"/>
      <c r="R956" s="24"/>
      <c r="S956" s="24"/>
      <c r="T956" s="24"/>
      <c r="U956" s="24"/>
      <c r="V956" s="24"/>
      <c r="W956" s="24"/>
      <c r="X956" s="24"/>
      <c r="Y956" s="24"/>
      <c r="Z956" s="24"/>
    </row>
    <row r="957" spans="1:26" ht="14">
      <c r="A957" s="3"/>
      <c r="B957" s="3"/>
      <c r="C957" s="3"/>
      <c r="D957" s="3"/>
      <c r="E957" s="3"/>
      <c r="F957" s="3"/>
      <c r="G957" s="3"/>
      <c r="H957" s="24"/>
      <c r="I957" s="24"/>
      <c r="J957" s="24"/>
      <c r="K957" s="24"/>
      <c r="L957" s="24"/>
      <c r="M957" s="24"/>
      <c r="N957" s="24"/>
      <c r="O957" s="24"/>
      <c r="P957" s="24"/>
      <c r="Q957" s="24"/>
      <c r="R957" s="24"/>
      <c r="S957" s="24"/>
      <c r="T957" s="24"/>
      <c r="U957" s="24"/>
      <c r="V957" s="24"/>
      <c r="W957" s="24"/>
      <c r="X957" s="24"/>
      <c r="Y957" s="24"/>
      <c r="Z957" s="24"/>
    </row>
    <row r="958" spans="1:26" ht="14">
      <c r="A958" s="3"/>
      <c r="B958" s="3"/>
      <c r="C958" s="3"/>
      <c r="D958" s="3"/>
      <c r="E958" s="3"/>
      <c r="F958" s="3"/>
      <c r="G958" s="3"/>
      <c r="H958" s="24"/>
      <c r="I958" s="24"/>
      <c r="J958" s="24"/>
      <c r="K958" s="24"/>
      <c r="L958" s="24"/>
      <c r="M958" s="24"/>
      <c r="N958" s="24"/>
      <c r="O958" s="24"/>
      <c r="P958" s="24"/>
      <c r="Q958" s="24"/>
      <c r="R958" s="24"/>
      <c r="S958" s="24"/>
      <c r="T958" s="24"/>
      <c r="U958" s="24"/>
      <c r="V958" s="24"/>
      <c r="W958" s="24"/>
      <c r="X958" s="24"/>
      <c r="Y958" s="24"/>
      <c r="Z958" s="24"/>
    </row>
    <row r="959" spans="1:26" ht="14">
      <c r="A959" s="3"/>
      <c r="B959" s="3"/>
      <c r="C959" s="3"/>
      <c r="D959" s="3"/>
      <c r="E959" s="3"/>
      <c r="F959" s="3"/>
      <c r="G959" s="3"/>
      <c r="H959" s="24"/>
      <c r="I959" s="24"/>
      <c r="J959" s="24"/>
      <c r="K959" s="24"/>
      <c r="L959" s="24"/>
      <c r="M959" s="24"/>
      <c r="N959" s="24"/>
      <c r="O959" s="24"/>
      <c r="P959" s="24"/>
      <c r="Q959" s="24"/>
      <c r="R959" s="24"/>
      <c r="S959" s="24"/>
      <c r="T959" s="24"/>
      <c r="U959" s="24"/>
      <c r="V959" s="24"/>
      <c r="W959" s="24"/>
      <c r="X959" s="24"/>
      <c r="Y959" s="24"/>
      <c r="Z959" s="24"/>
    </row>
    <row r="960" spans="1:26" ht="14">
      <c r="A960" s="3"/>
      <c r="B960" s="3"/>
      <c r="C960" s="3"/>
      <c r="D960" s="3"/>
      <c r="E960" s="3"/>
      <c r="F960" s="3"/>
      <c r="G960" s="3"/>
      <c r="H960" s="24"/>
      <c r="I960" s="24"/>
      <c r="J960" s="24"/>
      <c r="K960" s="24"/>
      <c r="L960" s="24"/>
      <c r="M960" s="24"/>
      <c r="N960" s="24"/>
      <c r="O960" s="24"/>
      <c r="P960" s="24"/>
      <c r="Q960" s="24"/>
      <c r="R960" s="24"/>
      <c r="S960" s="24"/>
      <c r="T960" s="24"/>
      <c r="U960" s="24"/>
      <c r="V960" s="24"/>
      <c r="W960" s="24"/>
      <c r="X960" s="24"/>
      <c r="Y960" s="24"/>
      <c r="Z960" s="24"/>
    </row>
    <row r="961" spans="1:26" ht="14">
      <c r="A961" s="3"/>
      <c r="B961" s="3"/>
      <c r="C961" s="3"/>
      <c r="D961" s="3"/>
      <c r="E961" s="3"/>
      <c r="F961" s="3"/>
      <c r="G961" s="3"/>
      <c r="H961" s="24"/>
      <c r="I961" s="24"/>
      <c r="J961" s="24"/>
      <c r="K961" s="24"/>
      <c r="L961" s="24"/>
      <c r="M961" s="24"/>
      <c r="N961" s="24"/>
      <c r="O961" s="24"/>
      <c r="P961" s="24"/>
      <c r="Q961" s="24"/>
      <c r="R961" s="24"/>
      <c r="S961" s="24"/>
      <c r="T961" s="24"/>
      <c r="U961" s="24"/>
      <c r="V961" s="24"/>
      <c r="W961" s="24"/>
      <c r="X961" s="24"/>
      <c r="Y961" s="24"/>
      <c r="Z961" s="24"/>
    </row>
    <row r="962" spans="1:26" ht="14">
      <c r="A962" s="3"/>
      <c r="B962" s="3"/>
      <c r="C962" s="3"/>
      <c r="D962" s="3"/>
      <c r="E962" s="3"/>
      <c r="F962" s="3"/>
      <c r="G962" s="3"/>
      <c r="H962" s="24"/>
      <c r="I962" s="24"/>
      <c r="J962" s="24"/>
      <c r="K962" s="24"/>
      <c r="L962" s="24"/>
      <c r="M962" s="24"/>
      <c r="N962" s="24"/>
      <c r="O962" s="24"/>
      <c r="P962" s="24"/>
      <c r="Q962" s="24"/>
      <c r="R962" s="24"/>
      <c r="S962" s="24"/>
      <c r="T962" s="24"/>
      <c r="U962" s="24"/>
      <c r="V962" s="24"/>
      <c r="W962" s="24"/>
      <c r="X962" s="24"/>
      <c r="Y962" s="24"/>
      <c r="Z962" s="24"/>
    </row>
    <row r="963" spans="1:26" ht="14">
      <c r="A963" s="3"/>
      <c r="B963" s="3"/>
      <c r="C963" s="3"/>
      <c r="D963" s="3"/>
      <c r="E963" s="3"/>
      <c r="F963" s="3"/>
      <c r="G963" s="3"/>
      <c r="H963" s="24"/>
      <c r="I963" s="24"/>
      <c r="J963" s="24"/>
      <c r="K963" s="24"/>
      <c r="L963" s="24"/>
      <c r="M963" s="24"/>
      <c r="N963" s="24"/>
      <c r="O963" s="24"/>
      <c r="P963" s="24"/>
      <c r="Q963" s="24"/>
      <c r="R963" s="24"/>
      <c r="S963" s="24"/>
      <c r="T963" s="24"/>
      <c r="U963" s="24"/>
      <c r="V963" s="24"/>
      <c r="W963" s="24"/>
      <c r="X963" s="24"/>
      <c r="Y963" s="24"/>
      <c r="Z963" s="24"/>
    </row>
    <row r="964" spans="1:26" ht="14">
      <c r="A964" s="3"/>
      <c r="B964" s="3"/>
      <c r="C964" s="3"/>
      <c r="D964" s="3"/>
      <c r="E964" s="3"/>
      <c r="F964" s="3"/>
      <c r="G964" s="3"/>
      <c r="H964" s="24"/>
      <c r="I964" s="24"/>
      <c r="J964" s="24"/>
      <c r="K964" s="24"/>
      <c r="L964" s="24"/>
      <c r="M964" s="24"/>
      <c r="N964" s="24"/>
      <c r="O964" s="24"/>
      <c r="P964" s="24"/>
      <c r="Q964" s="24"/>
      <c r="R964" s="24"/>
      <c r="S964" s="24"/>
      <c r="T964" s="24"/>
      <c r="U964" s="24"/>
      <c r="V964" s="24"/>
      <c r="W964" s="24"/>
      <c r="X964" s="24"/>
      <c r="Y964" s="24"/>
      <c r="Z964" s="24"/>
    </row>
    <row r="965" spans="1:26" ht="14">
      <c r="A965" s="3"/>
      <c r="B965" s="3"/>
      <c r="C965" s="3"/>
      <c r="D965" s="3"/>
      <c r="E965" s="3"/>
      <c r="F965" s="3"/>
      <c r="G965" s="3"/>
      <c r="H965" s="24"/>
      <c r="I965" s="24"/>
      <c r="J965" s="24"/>
      <c r="K965" s="24"/>
      <c r="L965" s="24"/>
      <c r="M965" s="24"/>
      <c r="N965" s="24"/>
      <c r="O965" s="24"/>
      <c r="P965" s="24"/>
      <c r="Q965" s="24"/>
      <c r="R965" s="24"/>
      <c r="S965" s="24"/>
      <c r="T965" s="24"/>
      <c r="U965" s="24"/>
      <c r="V965" s="24"/>
      <c r="W965" s="24"/>
      <c r="X965" s="24"/>
      <c r="Y965" s="24"/>
      <c r="Z965" s="24"/>
    </row>
    <row r="966" spans="1:26" ht="14">
      <c r="A966" s="3"/>
      <c r="B966" s="3"/>
      <c r="C966" s="3"/>
      <c r="D966" s="3"/>
      <c r="E966" s="3"/>
      <c r="F966" s="3"/>
      <c r="G966" s="3"/>
      <c r="H966" s="24"/>
      <c r="I966" s="24"/>
      <c r="J966" s="24"/>
      <c r="K966" s="24"/>
      <c r="L966" s="24"/>
      <c r="M966" s="24"/>
      <c r="N966" s="24"/>
      <c r="O966" s="24"/>
      <c r="P966" s="24"/>
      <c r="Q966" s="24"/>
      <c r="R966" s="24"/>
      <c r="S966" s="24"/>
      <c r="T966" s="24"/>
      <c r="U966" s="24"/>
      <c r="V966" s="24"/>
      <c r="W966" s="24"/>
      <c r="X966" s="24"/>
      <c r="Y966" s="24"/>
      <c r="Z966" s="24"/>
    </row>
    <row r="967" spans="1:26" ht="14">
      <c r="A967" s="3"/>
      <c r="B967" s="3"/>
      <c r="C967" s="3"/>
      <c r="D967" s="3"/>
      <c r="E967" s="3"/>
      <c r="F967" s="3"/>
      <c r="G967" s="3"/>
      <c r="H967" s="24"/>
      <c r="I967" s="24"/>
      <c r="J967" s="24"/>
      <c r="K967" s="24"/>
      <c r="L967" s="24"/>
      <c r="M967" s="24"/>
      <c r="N967" s="24"/>
      <c r="O967" s="24"/>
      <c r="P967" s="24"/>
      <c r="Q967" s="24"/>
      <c r="R967" s="24"/>
      <c r="S967" s="24"/>
      <c r="T967" s="24"/>
      <c r="U967" s="24"/>
      <c r="V967" s="24"/>
      <c r="W967" s="24"/>
      <c r="X967" s="24"/>
      <c r="Y967" s="24"/>
      <c r="Z967" s="24"/>
    </row>
    <row r="968" spans="1:26" ht="14">
      <c r="A968" s="3"/>
      <c r="B968" s="3"/>
      <c r="C968" s="3"/>
      <c r="D968" s="3"/>
      <c r="E968" s="3"/>
      <c r="F968" s="3"/>
      <c r="G968" s="3"/>
      <c r="H968" s="24"/>
      <c r="I968" s="24"/>
      <c r="J968" s="24"/>
      <c r="K968" s="24"/>
      <c r="L968" s="24"/>
      <c r="M968" s="24"/>
      <c r="N968" s="24"/>
      <c r="O968" s="24"/>
      <c r="P968" s="24"/>
      <c r="Q968" s="24"/>
      <c r="R968" s="24"/>
      <c r="S968" s="24"/>
      <c r="T968" s="24"/>
      <c r="U968" s="24"/>
      <c r="V968" s="24"/>
      <c r="W968" s="24"/>
      <c r="X968" s="24"/>
      <c r="Y968" s="24"/>
      <c r="Z968" s="24"/>
    </row>
    <row r="969" spans="1:26" ht="14">
      <c r="A969" s="3"/>
      <c r="B969" s="3"/>
      <c r="C969" s="3"/>
      <c r="D969" s="3"/>
      <c r="E969" s="3"/>
      <c r="F969" s="3"/>
      <c r="G969" s="3"/>
      <c r="H969" s="24"/>
      <c r="I969" s="24"/>
      <c r="J969" s="24"/>
      <c r="K969" s="24"/>
      <c r="L969" s="24"/>
      <c r="M969" s="24"/>
      <c r="N969" s="24"/>
      <c r="O969" s="24"/>
      <c r="P969" s="24"/>
      <c r="Q969" s="24"/>
      <c r="R969" s="24"/>
      <c r="S969" s="24"/>
      <c r="T969" s="24"/>
      <c r="U969" s="24"/>
      <c r="V969" s="24"/>
      <c r="W969" s="24"/>
      <c r="X969" s="24"/>
      <c r="Y969" s="24"/>
      <c r="Z969" s="24"/>
    </row>
    <row r="970" spans="1:26" ht="14">
      <c r="A970" s="3"/>
      <c r="B970" s="3"/>
      <c r="C970" s="3"/>
      <c r="D970" s="3"/>
      <c r="E970" s="3"/>
      <c r="F970" s="3"/>
      <c r="G970" s="3"/>
      <c r="H970" s="24"/>
      <c r="I970" s="24"/>
      <c r="J970" s="24"/>
      <c r="K970" s="24"/>
      <c r="L970" s="24"/>
      <c r="M970" s="24"/>
      <c r="N970" s="24"/>
      <c r="O970" s="24"/>
      <c r="P970" s="24"/>
      <c r="Q970" s="24"/>
      <c r="R970" s="24"/>
      <c r="S970" s="24"/>
      <c r="T970" s="24"/>
      <c r="U970" s="24"/>
      <c r="V970" s="24"/>
      <c r="W970" s="24"/>
      <c r="X970" s="24"/>
      <c r="Y970" s="24"/>
      <c r="Z970" s="24"/>
    </row>
    <row r="971" spans="1:26" ht="14">
      <c r="A971" s="3"/>
      <c r="B971" s="3"/>
      <c r="C971" s="3"/>
      <c r="D971" s="3"/>
      <c r="E971" s="3"/>
      <c r="F971" s="3"/>
      <c r="G971" s="3"/>
      <c r="H971" s="24"/>
      <c r="I971" s="24"/>
      <c r="J971" s="24"/>
      <c r="K971" s="24"/>
      <c r="L971" s="24"/>
      <c r="M971" s="24"/>
      <c r="N971" s="24"/>
      <c r="O971" s="24"/>
      <c r="P971" s="24"/>
      <c r="Q971" s="24"/>
      <c r="R971" s="24"/>
      <c r="S971" s="24"/>
      <c r="T971" s="24"/>
      <c r="U971" s="24"/>
      <c r="V971" s="24"/>
      <c r="W971" s="24"/>
      <c r="X971" s="24"/>
      <c r="Y971" s="24"/>
      <c r="Z971" s="24"/>
    </row>
    <row r="972" spans="1:26" ht="14">
      <c r="A972" s="3"/>
      <c r="B972" s="3"/>
      <c r="C972" s="3"/>
      <c r="D972" s="3"/>
      <c r="E972" s="3"/>
      <c r="F972" s="3"/>
      <c r="G972" s="3"/>
      <c r="H972" s="24"/>
      <c r="I972" s="24"/>
      <c r="J972" s="24"/>
      <c r="K972" s="24"/>
      <c r="L972" s="24"/>
      <c r="M972" s="24"/>
      <c r="N972" s="24"/>
      <c r="O972" s="24"/>
      <c r="P972" s="24"/>
      <c r="Q972" s="24"/>
      <c r="R972" s="24"/>
      <c r="S972" s="24"/>
      <c r="T972" s="24"/>
      <c r="U972" s="24"/>
      <c r="V972" s="24"/>
      <c r="W972" s="24"/>
      <c r="X972" s="24"/>
      <c r="Y972" s="24"/>
      <c r="Z972" s="24"/>
    </row>
    <row r="973" spans="1:26" ht="14">
      <c r="A973" s="3"/>
      <c r="B973" s="3"/>
      <c r="C973" s="3"/>
      <c r="D973" s="3"/>
      <c r="E973" s="3"/>
      <c r="F973" s="3"/>
      <c r="G973" s="3"/>
      <c r="H973" s="24"/>
      <c r="I973" s="24"/>
      <c r="J973" s="24"/>
      <c r="K973" s="24"/>
      <c r="L973" s="24"/>
      <c r="M973" s="24"/>
      <c r="N973" s="24"/>
      <c r="O973" s="24"/>
      <c r="P973" s="24"/>
      <c r="Q973" s="24"/>
      <c r="R973" s="24"/>
      <c r="S973" s="24"/>
      <c r="T973" s="24"/>
      <c r="U973" s="24"/>
      <c r="V973" s="24"/>
      <c r="W973" s="24"/>
      <c r="X973" s="24"/>
      <c r="Y973" s="24"/>
      <c r="Z973" s="24"/>
    </row>
    <row r="974" spans="1:26" ht="14">
      <c r="A974" s="3"/>
      <c r="B974" s="3"/>
      <c r="C974" s="3"/>
      <c r="D974" s="3"/>
      <c r="E974" s="3"/>
      <c r="F974" s="3"/>
      <c r="G974" s="3"/>
      <c r="H974" s="24"/>
      <c r="I974" s="24"/>
      <c r="J974" s="24"/>
      <c r="K974" s="24"/>
      <c r="L974" s="24"/>
      <c r="M974" s="24"/>
      <c r="N974" s="24"/>
      <c r="O974" s="24"/>
      <c r="P974" s="24"/>
      <c r="Q974" s="24"/>
      <c r="R974" s="24"/>
      <c r="S974" s="24"/>
      <c r="T974" s="24"/>
      <c r="U974" s="24"/>
      <c r="V974" s="24"/>
      <c r="W974" s="24"/>
      <c r="X974" s="24"/>
      <c r="Y974" s="24"/>
      <c r="Z974" s="24"/>
    </row>
    <row r="975" spans="1:26" ht="14">
      <c r="A975" s="3"/>
      <c r="B975" s="3"/>
      <c r="C975" s="3"/>
      <c r="D975" s="3"/>
      <c r="E975" s="3"/>
      <c r="F975" s="3"/>
      <c r="G975" s="3"/>
      <c r="H975" s="24"/>
      <c r="I975" s="24"/>
      <c r="J975" s="24"/>
      <c r="K975" s="24"/>
      <c r="L975" s="24"/>
      <c r="M975" s="24"/>
      <c r="N975" s="24"/>
      <c r="O975" s="24"/>
      <c r="P975" s="24"/>
      <c r="Q975" s="24"/>
      <c r="R975" s="24"/>
      <c r="S975" s="24"/>
      <c r="T975" s="24"/>
      <c r="U975" s="24"/>
      <c r="V975" s="24"/>
      <c r="W975" s="24"/>
      <c r="X975" s="24"/>
      <c r="Y975" s="24"/>
      <c r="Z975" s="24"/>
    </row>
    <row r="976" spans="1:26" ht="14">
      <c r="A976" s="3"/>
      <c r="B976" s="3"/>
      <c r="C976" s="3"/>
      <c r="D976" s="3"/>
      <c r="E976" s="3"/>
      <c r="F976" s="3"/>
      <c r="G976" s="3"/>
      <c r="H976" s="24"/>
      <c r="I976" s="24"/>
      <c r="J976" s="24"/>
      <c r="K976" s="24"/>
      <c r="L976" s="24"/>
      <c r="M976" s="24"/>
      <c r="N976" s="24"/>
      <c r="O976" s="24"/>
      <c r="P976" s="24"/>
      <c r="Q976" s="24"/>
      <c r="R976" s="24"/>
      <c r="S976" s="24"/>
      <c r="T976" s="24"/>
      <c r="U976" s="24"/>
      <c r="V976" s="24"/>
      <c r="W976" s="24"/>
      <c r="X976" s="24"/>
      <c r="Y976" s="24"/>
      <c r="Z976" s="24"/>
    </row>
    <row r="977" spans="1:26" ht="14">
      <c r="A977" s="3"/>
      <c r="B977" s="3"/>
      <c r="C977" s="3"/>
      <c r="D977" s="3"/>
      <c r="E977" s="3"/>
      <c r="F977" s="3"/>
      <c r="G977" s="3"/>
      <c r="H977" s="24"/>
      <c r="I977" s="24"/>
      <c r="J977" s="24"/>
      <c r="K977" s="24"/>
      <c r="L977" s="24"/>
      <c r="M977" s="24"/>
      <c r="N977" s="24"/>
      <c r="O977" s="24"/>
      <c r="P977" s="24"/>
      <c r="Q977" s="24"/>
      <c r="R977" s="24"/>
      <c r="S977" s="24"/>
      <c r="T977" s="24"/>
      <c r="U977" s="24"/>
      <c r="V977" s="24"/>
      <c r="W977" s="24"/>
      <c r="X977" s="24"/>
      <c r="Y977" s="24"/>
      <c r="Z977" s="24"/>
    </row>
    <row r="978" spans="1:26" ht="14">
      <c r="A978" s="3"/>
      <c r="B978" s="3"/>
      <c r="C978" s="3"/>
      <c r="D978" s="3"/>
      <c r="E978" s="3"/>
      <c r="F978" s="3"/>
      <c r="G978" s="3"/>
      <c r="H978" s="24"/>
      <c r="I978" s="24"/>
      <c r="J978" s="24"/>
      <c r="K978" s="24"/>
      <c r="L978" s="24"/>
      <c r="M978" s="24"/>
      <c r="N978" s="24"/>
      <c r="O978" s="24"/>
      <c r="P978" s="24"/>
      <c r="Q978" s="24"/>
      <c r="R978" s="24"/>
      <c r="S978" s="24"/>
      <c r="T978" s="24"/>
      <c r="U978" s="24"/>
      <c r="V978" s="24"/>
      <c r="W978" s="24"/>
      <c r="X978" s="24"/>
      <c r="Y978" s="24"/>
      <c r="Z978" s="24"/>
    </row>
    <row r="979" spans="1:26" ht="14">
      <c r="A979" s="3"/>
      <c r="B979" s="3"/>
      <c r="C979" s="3"/>
      <c r="D979" s="3"/>
      <c r="E979" s="3"/>
      <c r="F979" s="3"/>
      <c r="G979" s="3"/>
      <c r="H979" s="24"/>
      <c r="I979" s="24"/>
      <c r="J979" s="24"/>
      <c r="K979" s="24"/>
      <c r="L979" s="24"/>
      <c r="M979" s="24"/>
      <c r="N979" s="24"/>
      <c r="O979" s="24"/>
      <c r="P979" s="24"/>
      <c r="Q979" s="24"/>
      <c r="R979" s="24"/>
      <c r="S979" s="24"/>
      <c r="T979" s="24"/>
      <c r="U979" s="24"/>
      <c r="V979" s="24"/>
      <c r="W979" s="24"/>
      <c r="X979" s="24"/>
      <c r="Y979" s="24"/>
      <c r="Z979" s="24"/>
    </row>
    <row r="980" spans="1:26" ht="14">
      <c r="A980" s="3"/>
      <c r="B980" s="3"/>
      <c r="C980" s="3"/>
      <c r="D980" s="3"/>
      <c r="E980" s="3"/>
      <c r="F980" s="3"/>
      <c r="G980" s="3"/>
      <c r="H980" s="24"/>
      <c r="I980" s="24"/>
      <c r="J980" s="24"/>
      <c r="K980" s="24"/>
      <c r="L980" s="24"/>
      <c r="M980" s="24"/>
      <c r="N980" s="24"/>
      <c r="O980" s="24"/>
      <c r="P980" s="24"/>
      <c r="Q980" s="24"/>
      <c r="R980" s="24"/>
      <c r="S980" s="24"/>
      <c r="T980" s="24"/>
      <c r="U980" s="24"/>
      <c r="V980" s="24"/>
      <c r="W980" s="24"/>
      <c r="X980" s="24"/>
      <c r="Y980" s="24"/>
      <c r="Z980" s="24"/>
    </row>
    <row r="981" spans="1:26" ht="14">
      <c r="A981" s="3"/>
      <c r="B981" s="3"/>
      <c r="C981" s="3"/>
      <c r="D981" s="3"/>
      <c r="E981" s="3"/>
      <c r="F981" s="3"/>
      <c r="G981" s="3"/>
      <c r="H981" s="24"/>
      <c r="I981" s="24"/>
      <c r="J981" s="24"/>
      <c r="K981" s="24"/>
      <c r="L981" s="24"/>
      <c r="M981" s="24"/>
      <c r="N981" s="24"/>
      <c r="O981" s="24"/>
      <c r="P981" s="24"/>
      <c r="Q981" s="24"/>
      <c r="R981" s="24"/>
      <c r="S981" s="24"/>
      <c r="T981" s="24"/>
      <c r="U981" s="24"/>
      <c r="V981" s="24"/>
      <c r="W981" s="24"/>
      <c r="X981" s="24"/>
      <c r="Y981" s="24"/>
      <c r="Z981" s="24"/>
    </row>
    <row r="982" spans="1:26" ht="14">
      <c r="A982" s="3"/>
      <c r="B982" s="3"/>
      <c r="C982" s="3"/>
      <c r="D982" s="3"/>
      <c r="E982" s="3"/>
      <c r="F982" s="3"/>
      <c r="G982" s="3"/>
      <c r="H982" s="24"/>
      <c r="I982" s="24"/>
      <c r="J982" s="24"/>
      <c r="K982" s="24"/>
      <c r="L982" s="24"/>
      <c r="M982" s="24"/>
      <c r="N982" s="24"/>
      <c r="O982" s="24"/>
      <c r="P982" s="24"/>
      <c r="Q982" s="24"/>
      <c r="R982" s="24"/>
      <c r="S982" s="24"/>
      <c r="T982" s="24"/>
      <c r="U982" s="24"/>
      <c r="V982" s="24"/>
      <c r="W982" s="24"/>
      <c r="X982" s="24"/>
      <c r="Y982" s="24"/>
      <c r="Z982" s="24"/>
    </row>
    <row r="983" spans="1:26" ht="14">
      <c r="A983" s="3"/>
      <c r="B983" s="3"/>
      <c r="C983" s="3"/>
      <c r="D983" s="3"/>
      <c r="E983" s="3"/>
      <c r="F983" s="3"/>
      <c r="G983" s="3"/>
      <c r="H983" s="24"/>
      <c r="I983" s="24"/>
      <c r="J983" s="24"/>
      <c r="K983" s="24"/>
      <c r="L983" s="24"/>
      <c r="M983" s="24"/>
      <c r="N983" s="24"/>
      <c r="O983" s="24"/>
      <c r="P983" s="24"/>
      <c r="Q983" s="24"/>
      <c r="R983" s="24"/>
      <c r="S983" s="24"/>
      <c r="T983" s="24"/>
      <c r="U983" s="24"/>
      <c r="V983" s="24"/>
      <c r="W983" s="24"/>
      <c r="X983" s="24"/>
      <c r="Y983" s="24"/>
      <c r="Z983" s="24"/>
    </row>
    <row r="984" spans="1:26" ht="14">
      <c r="A984" s="3"/>
      <c r="B984" s="3"/>
      <c r="C984" s="3"/>
      <c r="D984" s="3"/>
      <c r="E984" s="3"/>
      <c r="F984" s="3"/>
      <c r="G984" s="3"/>
      <c r="H984" s="24"/>
      <c r="I984" s="24"/>
      <c r="J984" s="24"/>
      <c r="K984" s="24"/>
      <c r="L984" s="24"/>
      <c r="M984" s="24"/>
      <c r="N984" s="24"/>
      <c r="O984" s="24"/>
      <c r="P984" s="24"/>
      <c r="Q984" s="24"/>
      <c r="R984" s="24"/>
      <c r="S984" s="24"/>
      <c r="T984" s="24"/>
      <c r="U984" s="24"/>
      <c r="V984" s="24"/>
      <c r="W984" s="24"/>
      <c r="X984" s="24"/>
      <c r="Y984" s="24"/>
      <c r="Z984" s="24"/>
    </row>
    <row r="985" spans="1:26" ht="14">
      <c r="A985" s="3"/>
      <c r="B985" s="3"/>
      <c r="C985" s="3"/>
      <c r="D985" s="3"/>
      <c r="E985" s="3"/>
      <c r="F985" s="3"/>
      <c r="G985" s="3"/>
      <c r="H985" s="24"/>
      <c r="I985" s="24"/>
      <c r="J985" s="24"/>
      <c r="K985" s="24"/>
      <c r="L985" s="24"/>
      <c r="M985" s="24"/>
      <c r="N985" s="24"/>
      <c r="O985" s="24"/>
      <c r="P985" s="24"/>
      <c r="Q985" s="24"/>
      <c r="R985" s="24"/>
      <c r="S985" s="24"/>
      <c r="T985" s="24"/>
      <c r="U985" s="24"/>
      <c r="V985" s="24"/>
      <c r="W985" s="24"/>
      <c r="X985" s="24"/>
      <c r="Y985" s="24"/>
      <c r="Z985" s="24"/>
    </row>
    <row r="986" spans="1:26" ht="14">
      <c r="A986" s="3"/>
      <c r="B986" s="3"/>
      <c r="C986" s="3"/>
      <c r="D986" s="3"/>
      <c r="E986" s="3"/>
      <c r="F986" s="3"/>
      <c r="G986" s="3"/>
      <c r="H986" s="24"/>
      <c r="I986" s="24"/>
      <c r="J986" s="24"/>
      <c r="K986" s="24"/>
      <c r="L986" s="24"/>
      <c r="M986" s="24"/>
      <c r="N986" s="24"/>
      <c r="O986" s="24"/>
      <c r="P986" s="24"/>
      <c r="Q986" s="24"/>
      <c r="R986" s="24"/>
      <c r="S986" s="24"/>
      <c r="T986" s="24"/>
      <c r="U986" s="24"/>
      <c r="V986" s="24"/>
      <c r="W986" s="24"/>
      <c r="X986" s="24"/>
      <c r="Y986" s="24"/>
      <c r="Z986" s="24"/>
    </row>
    <row r="987" spans="1:26" ht="14">
      <c r="A987" s="3"/>
      <c r="B987" s="3"/>
      <c r="C987" s="3"/>
      <c r="D987" s="3"/>
      <c r="E987" s="3"/>
      <c r="F987" s="3"/>
      <c r="G987" s="3"/>
      <c r="H987" s="24"/>
      <c r="I987" s="24"/>
      <c r="J987" s="24"/>
      <c r="K987" s="24"/>
      <c r="L987" s="24"/>
      <c r="M987" s="24"/>
      <c r="N987" s="24"/>
      <c r="O987" s="24"/>
      <c r="P987" s="24"/>
      <c r="Q987" s="24"/>
      <c r="R987" s="24"/>
      <c r="S987" s="24"/>
      <c r="T987" s="24"/>
      <c r="U987" s="24"/>
      <c r="V987" s="24"/>
      <c r="W987" s="24"/>
      <c r="X987" s="24"/>
      <c r="Y987" s="24"/>
      <c r="Z987" s="24"/>
    </row>
    <row r="988" spans="1:26" ht="14">
      <c r="A988" s="3"/>
      <c r="B988" s="3"/>
      <c r="C988" s="3"/>
      <c r="D988" s="3"/>
      <c r="E988" s="3"/>
      <c r="F988" s="3"/>
      <c r="G988" s="3"/>
      <c r="H988" s="24"/>
      <c r="I988" s="24"/>
      <c r="J988" s="24"/>
      <c r="K988" s="24"/>
      <c r="L988" s="24"/>
      <c r="M988" s="24"/>
      <c r="N988" s="24"/>
      <c r="O988" s="24"/>
      <c r="P988" s="24"/>
      <c r="Q988" s="24"/>
      <c r="R988" s="24"/>
      <c r="S988" s="24"/>
      <c r="T988" s="24"/>
      <c r="U988" s="24"/>
      <c r="V988" s="24"/>
      <c r="W988" s="24"/>
      <c r="X988" s="24"/>
      <c r="Y988" s="24"/>
      <c r="Z988" s="24"/>
    </row>
    <row r="989" spans="1:26" ht="14">
      <c r="A989" s="3"/>
      <c r="B989" s="3"/>
      <c r="C989" s="3"/>
      <c r="D989" s="3"/>
      <c r="E989" s="3"/>
      <c r="F989" s="3"/>
      <c r="G989" s="3"/>
      <c r="H989" s="24"/>
      <c r="I989" s="24"/>
      <c r="J989" s="24"/>
      <c r="K989" s="24"/>
      <c r="L989" s="24"/>
      <c r="M989" s="24"/>
      <c r="N989" s="24"/>
      <c r="O989" s="24"/>
      <c r="P989" s="24"/>
      <c r="Q989" s="24"/>
      <c r="R989" s="24"/>
      <c r="S989" s="24"/>
      <c r="T989" s="24"/>
      <c r="U989" s="24"/>
      <c r="V989" s="24"/>
      <c r="W989" s="24"/>
      <c r="X989" s="24"/>
      <c r="Y989" s="24"/>
      <c r="Z989" s="24"/>
    </row>
    <row r="990" spans="1:26" ht="14">
      <c r="A990" s="3"/>
      <c r="B990" s="3"/>
      <c r="C990" s="3"/>
      <c r="D990" s="3"/>
      <c r="E990" s="3"/>
      <c r="F990" s="3"/>
      <c r="G990" s="3"/>
      <c r="H990" s="24"/>
      <c r="I990" s="24"/>
      <c r="J990" s="24"/>
      <c r="K990" s="24"/>
      <c r="L990" s="24"/>
      <c r="M990" s="24"/>
      <c r="N990" s="24"/>
      <c r="O990" s="24"/>
      <c r="P990" s="24"/>
      <c r="Q990" s="24"/>
      <c r="R990" s="24"/>
      <c r="S990" s="24"/>
      <c r="T990" s="24"/>
      <c r="U990" s="24"/>
      <c r="V990" s="24"/>
      <c r="W990" s="24"/>
      <c r="X990" s="24"/>
      <c r="Y990" s="24"/>
      <c r="Z990" s="24"/>
    </row>
    <row r="991" spans="1:26" ht="14">
      <c r="A991" s="3"/>
      <c r="B991" s="3"/>
      <c r="C991" s="3"/>
      <c r="D991" s="3"/>
      <c r="E991" s="3"/>
      <c r="F991" s="3"/>
      <c r="G991" s="3"/>
      <c r="H991" s="24"/>
      <c r="I991" s="24"/>
      <c r="J991" s="24"/>
      <c r="K991" s="24"/>
      <c r="L991" s="24"/>
      <c r="M991" s="24"/>
      <c r="N991" s="24"/>
      <c r="O991" s="24"/>
      <c r="P991" s="24"/>
      <c r="Q991" s="24"/>
      <c r="R991" s="24"/>
      <c r="S991" s="24"/>
      <c r="T991" s="24"/>
      <c r="U991" s="24"/>
      <c r="V991" s="24"/>
      <c r="W991" s="24"/>
      <c r="X991" s="24"/>
      <c r="Y991" s="24"/>
      <c r="Z991" s="24"/>
    </row>
    <row r="992" spans="1:26" ht="14">
      <c r="A992" s="3"/>
      <c r="B992" s="3"/>
      <c r="C992" s="3"/>
      <c r="D992" s="3"/>
      <c r="E992" s="3"/>
      <c r="F992" s="3"/>
      <c r="G992" s="3"/>
      <c r="H992" s="24"/>
      <c r="I992" s="24"/>
      <c r="J992" s="24"/>
      <c r="K992" s="24"/>
      <c r="L992" s="24"/>
      <c r="M992" s="24"/>
      <c r="N992" s="24"/>
      <c r="O992" s="24"/>
      <c r="P992" s="24"/>
      <c r="Q992" s="24"/>
      <c r="R992" s="24"/>
      <c r="S992" s="24"/>
      <c r="T992" s="24"/>
      <c r="U992" s="24"/>
      <c r="V992" s="24"/>
      <c r="W992" s="24"/>
      <c r="X992" s="24"/>
      <c r="Y992" s="24"/>
      <c r="Z992" s="24"/>
    </row>
    <row r="993" spans="1:26" ht="14">
      <c r="A993" s="3"/>
      <c r="B993" s="3"/>
      <c r="C993" s="3"/>
      <c r="D993" s="3"/>
      <c r="E993" s="3"/>
      <c r="F993" s="3"/>
      <c r="G993" s="3"/>
      <c r="H993" s="24"/>
      <c r="I993" s="24"/>
      <c r="J993" s="24"/>
      <c r="K993" s="24"/>
      <c r="L993" s="24"/>
      <c r="M993" s="24"/>
      <c r="N993" s="24"/>
      <c r="O993" s="24"/>
      <c r="P993" s="24"/>
      <c r="Q993" s="24"/>
      <c r="R993" s="24"/>
      <c r="S993" s="24"/>
      <c r="T993" s="24"/>
      <c r="U993" s="24"/>
      <c r="V993" s="24"/>
      <c r="W993" s="24"/>
      <c r="X993" s="24"/>
      <c r="Y993" s="24"/>
      <c r="Z993" s="24"/>
    </row>
    <row r="994" spans="1:26" ht="14">
      <c r="A994" s="3"/>
      <c r="B994" s="3"/>
      <c r="C994" s="3"/>
      <c r="D994" s="3"/>
      <c r="E994" s="3"/>
      <c r="F994" s="3"/>
      <c r="G994" s="3"/>
      <c r="H994" s="24"/>
      <c r="I994" s="24"/>
      <c r="J994" s="24"/>
      <c r="K994" s="24"/>
      <c r="L994" s="24"/>
      <c r="M994" s="24"/>
      <c r="N994" s="24"/>
      <c r="O994" s="24"/>
      <c r="P994" s="24"/>
      <c r="Q994" s="24"/>
      <c r="R994" s="24"/>
      <c r="S994" s="24"/>
      <c r="T994" s="24"/>
      <c r="U994" s="24"/>
      <c r="V994" s="24"/>
      <c r="W994" s="24"/>
      <c r="X994" s="24"/>
      <c r="Y994" s="24"/>
      <c r="Z994" s="24"/>
    </row>
    <row r="995" spans="1:26" ht="14">
      <c r="A995" s="3"/>
      <c r="B995" s="3"/>
      <c r="C995" s="3"/>
      <c r="D995" s="3"/>
      <c r="E995" s="3"/>
      <c r="F995" s="3"/>
      <c r="G995" s="3"/>
      <c r="H995" s="24"/>
      <c r="I995" s="24"/>
      <c r="J995" s="24"/>
      <c r="K995" s="24"/>
      <c r="L995" s="24"/>
      <c r="M995" s="24"/>
      <c r="N995" s="24"/>
      <c r="O995" s="24"/>
      <c r="P995" s="24"/>
      <c r="Q995" s="24"/>
      <c r="R995" s="24"/>
      <c r="S995" s="24"/>
      <c r="T995" s="24"/>
      <c r="U995" s="24"/>
      <c r="V995" s="24"/>
      <c r="W995" s="24"/>
      <c r="X995" s="24"/>
      <c r="Y995" s="24"/>
      <c r="Z995" s="24"/>
    </row>
    <row r="996" spans="1:26" ht="14">
      <c r="A996" s="3"/>
      <c r="B996" s="3"/>
      <c r="C996" s="3"/>
      <c r="D996" s="3"/>
      <c r="E996" s="3"/>
      <c r="F996" s="3"/>
      <c r="G996" s="3"/>
      <c r="H996" s="24"/>
      <c r="I996" s="24"/>
      <c r="J996" s="24"/>
      <c r="K996" s="24"/>
      <c r="L996" s="24"/>
      <c r="M996" s="24"/>
      <c r="N996" s="24"/>
      <c r="O996" s="24"/>
      <c r="P996" s="24"/>
      <c r="Q996" s="24"/>
      <c r="R996" s="24"/>
      <c r="S996" s="24"/>
      <c r="T996" s="24"/>
      <c r="U996" s="24"/>
      <c r="V996" s="24"/>
      <c r="W996" s="24"/>
      <c r="X996" s="24"/>
      <c r="Y996" s="24"/>
      <c r="Z996" s="24"/>
    </row>
    <row r="997" spans="1:26" ht="14">
      <c r="A997" s="3"/>
      <c r="B997" s="3"/>
      <c r="C997" s="3"/>
      <c r="D997" s="3"/>
      <c r="E997" s="3"/>
      <c r="F997" s="3"/>
      <c r="G997" s="3"/>
      <c r="H997" s="24"/>
      <c r="I997" s="24"/>
      <c r="J997" s="24"/>
      <c r="K997" s="24"/>
      <c r="L997" s="24"/>
      <c r="M997" s="24"/>
      <c r="N997" s="24"/>
      <c r="O997" s="24"/>
      <c r="P997" s="24"/>
      <c r="Q997" s="24"/>
      <c r="R997" s="24"/>
      <c r="S997" s="24"/>
      <c r="T997" s="24"/>
      <c r="U997" s="24"/>
      <c r="V997" s="24"/>
      <c r="W997" s="24"/>
      <c r="X997" s="24"/>
      <c r="Y997" s="24"/>
      <c r="Z997" s="24"/>
    </row>
    <row r="998" spans="1:26" ht="14">
      <c r="A998" s="3"/>
      <c r="B998" s="3"/>
      <c r="C998" s="3"/>
      <c r="D998" s="3"/>
      <c r="E998" s="3"/>
      <c r="F998" s="3"/>
      <c r="G998" s="3"/>
      <c r="H998" s="24"/>
      <c r="I998" s="24"/>
      <c r="J998" s="24"/>
      <c r="K998" s="24"/>
      <c r="L998" s="24"/>
      <c r="M998" s="24"/>
      <c r="N998" s="24"/>
      <c r="O998" s="24"/>
      <c r="P998" s="24"/>
      <c r="Q998" s="24"/>
      <c r="R998" s="24"/>
      <c r="S998" s="24"/>
      <c r="T998" s="24"/>
      <c r="U998" s="24"/>
      <c r="V998" s="24"/>
      <c r="W998" s="24"/>
      <c r="X998" s="24"/>
      <c r="Y998" s="24"/>
      <c r="Z998" s="24"/>
    </row>
    <row r="999" spans="1:26" ht="14">
      <c r="A999" s="3"/>
      <c r="B999" s="3"/>
      <c r="C999" s="3"/>
      <c r="D999" s="3"/>
      <c r="E999" s="3"/>
      <c r="F999" s="3"/>
      <c r="G999" s="3"/>
      <c r="H999" s="24"/>
      <c r="I999" s="24"/>
      <c r="J999" s="24"/>
      <c r="K999" s="24"/>
      <c r="L999" s="24"/>
      <c r="M999" s="24"/>
      <c r="N999" s="24"/>
      <c r="O999" s="24"/>
      <c r="P999" s="24"/>
      <c r="Q999" s="24"/>
      <c r="R999" s="24"/>
      <c r="S999" s="24"/>
      <c r="T999" s="24"/>
      <c r="U999" s="24"/>
      <c r="V999" s="24"/>
      <c r="W999" s="24"/>
      <c r="X999" s="24"/>
      <c r="Y999" s="24"/>
      <c r="Z999" s="24"/>
    </row>
    <row r="1000" spans="1:26" ht="14">
      <c r="A1000" s="3"/>
      <c r="B1000" s="3"/>
      <c r="C1000" s="3"/>
      <c r="D1000" s="3"/>
      <c r="E1000" s="3"/>
      <c r="F1000" s="3"/>
      <c r="G1000" s="3"/>
      <c r="H1000" s="24"/>
      <c r="I1000" s="24"/>
      <c r="J1000" s="24"/>
      <c r="K1000" s="24"/>
      <c r="L1000" s="24"/>
      <c r="M1000" s="24"/>
      <c r="N1000" s="24"/>
      <c r="O1000" s="24"/>
      <c r="P1000" s="24"/>
      <c r="Q1000" s="24"/>
      <c r="R1000" s="24"/>
      <c r="S1000" s="24"/>
      <c r="T1000" s="24"/>
      <c r="U1000" s="24"/>
      <c r="V1000" s="24"/>
      <c r="W1000" s="24"/>
      <c r="X1000" s="24"/>
      <c r="Y1000" s="24"/>
      <c r="Z1000" s="24"/>
    </row>
  </sheetData>
  <mergeCells count="36">
    <mergeCell ref="A18:A20"/>
    <mergeCell ref="F18:F20"/>
    <mergeCell ref="A14:A17"/>
    <mergeCell ref="B14:B17"/>
    <mergeCell ref="C14:C17"/>
    <mergeCell ref="D14:D17"/>
    <mergeCell ref="E14:E17"/>
    <mergeCell ref="E12:E13"/>
    <mergeCell ref="F12:F13"/>
    <mergeCell ref="B18:B20"/>
    <mergeCell ref="C18:C20"/>
    <mergeCell ref="D18:D20"/>
    <mergeCell ref="E18:E20"/>
    <mergeCell ref="F14:F17"/>
    <mergeCell ref="A12:A13"/>
    <mergeCell ref="B12:B13"/>
    <mergeCell ref="C12:C13"/>
    <mergeCell ref="D12:D13"/>
    <mergeCell ref="B7:B11"/>
    <mergeCell ref="C7:C11"/>
    <mergeCell ref="D7:D11"/>
    <mergeCell ref="E7:E11"/>
    <mergeCell ref="F7:F11"/>
    <mergeCell ref="F2:F3"/>
    <mergeCell ref="A4:A6"/>
    <mergeCell ref="F4:F6"/>
    <mergeCell ref="B4:B6"/>
    <mergeCell ref="C4:C6"/>
    <mergeCell ref="D4:D6"/>
    <mergeCell ref="E4:E6"/>
    <mergeCell ref="A2:A3"/>
    <mergeCell ref="B2:B3"/>
    <mergeCell ref="C2:C3"/>
    <mergeCell ref="D2:D3"/>
    <mergeCell ref="E2:E3"/>
    <mergeCell ref="A7:A11"/>
  </mergeCells>
  <pageMargins left="0" right="0" top="0" bottom="0"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1095"/>
  <sheetViews>
    <sheetView workbookViewId="0">
      <pane ySplit="3" topLeftCell="A4" activePane="bottomLeft" state="frozen"/>
      <selection pane="bottomLeft" activeCell="B5" sqref="B5"/>
    </sheetView>
  </sheetViews>
  <sheetFormatPr baseColWidth="10" defaultColWidth="12.6640625" defaultRowHeight="15" customHeight="1"/>
  <cols>
    <col min="1" max="1" width="28.1640625" customWidth="1"/>
    <col min="2" max="2" width="20" customWidth="1"/>
    <col min="3" max="3" width="31.33203125" customWidth="1"/>
    <col min="4" max="4" width="14" customWidth="1"/>
    <col min="5" max="5" width="70.1640625" customWidth="1"/>
    <col min="6" max="6" width="22.33203125" customWidth="1"/>
    <col min="7" max="7" width="25.33203125" customWidth="1"/>
    <col min="8" max="8" width="33" customWidth="1"/>
    <col min="9" max="9" width="24.33203125" customWidth="1"/>
    <col min="10" max="10" width="26.33203125" customWidth="1"/>
    <col min="11" max="11" width="21.1640625" customWidth="1"/>
    <col min="12" max="12" width="26" customWidth="1"/>
    <col min="13" max="13" width="22.33203125" customWidth="1"/>
    <col min="14" max="14" width="20.33203125" customWidth="1"/>
    <col min="15" max="15" width="19.33203125" customWidth="1"/>
    <col min="16" max="16" width="32.1640625" customWidth="1"/>
    <col min="17" max="17" width="73.1640625" customWidth="1"/>
    <col min="18" max="18" width="28.1640625" customWidth="1"/>
    <col min="19" max="19" width="16.33203125" customWidth="1"/>
    <col min="20" max="20" width="17" customWidth="1"/>
    <col min="21" max="23" width="16.33203125" customWidth="1"/>
    <col min="24" max="37" width="11.33203125" customWidth="1"/>
  </cols>
  <sheetData>
    <row r="1" spans="1:23" ht="54" customHeight="1">
      <c r="A1" s="629"/>
      <c r="B1" s="630"/>
      <c r="C1" s="631"/>
      <c r="D1" s="635" t="s">
        <v>1497</v>
      </c>
      <c r="E1" s="622"/>
      <c r="F1" s="622"/>
      <c r="G1" s="622"/>
      <c r="H1" s="622"/>
      <c r="I1" s="622"/>
      <c r="J1" s="622"/>
      <c r="K1" s="622"/>
      <c r="L1" s="622"/>
      <c r="M1" s="622"/>
      <c r="N1" s="622"/>
      <c r="O1" s="622"/>
      <c r="P1" s="623"/>
      <c r="Q1" s="636" t="s">
        <v>1498</v>
      </c>
      <c r="R1" s="109"/>
      <c r="S1" s="110"/>
      <c r="T1" s="110"/>
      <c r="U1" s="110"/>
      <c r="V1" s="111"/>
      <c r="W1" s="111"/>
    </row>
    <row r="2" spans="1:23" ht="54" customHeight="1">
      <c r="A2" s="632"/>
      <c r="B2" s="633"/>
      <c r="C2" s="634"/>
      <c r="D2" s="635" t="s">
        <v>1499</v>
      </c>
      <c r="E2" s="622"/>
      <c r="F2" s="622"/>
      <c r="G2" s="622"/>
      <c r="H2" s="622"/>
      <c r="I2" s="622"/>
      <c r="J2" s="622"/>
      <c r="K2" s="622"/>
      <c r="L2" s="622"/>
      <c r="M2" s="622"/>
      <c r="N2" s="622"/>
      <c r="O2" s="622"/>
      <c r="P2" s="623"/>
      <c r="Q2" s="605"/>
      <c r="R2" s="109"/>
      <c r="S2" s="110"/>
      <c r="T2" s="110"/>
      <c r="U2" s="110"/>
      <c r="V2" s="111"/>
      <c r="W2" s="111"/>
    </row>
    <row r="3" spans="1:23" ht="12.75" customHeight="1">
      <c r="A3" s="113" t="s">
        <v>1500</v>
      </c>
      <c r="B3" s="114" t="s">
        <v>1501</v>
      </c>
      <c r="C3" s="114" t="s">
        <v>46</v>
      </c>
      <c r="D3" s="114" t="s">
        <v>47</v>
      </c>
      <c r="E3" s="114" t="s">
        <v>1502</v>
      </c>
      <c r="F3" s="114" t="s">
        <v>49</v>
      </c>
      <c r="G3" s="114" t="s">
        <v>50</v>
      </c>
      <c r="H3" s="114" t="s">
        <v>1503</v>
      </c>
      <c r="I3" s="114" t="s">
        <v>1504</v>
      </c>
      <c r="J3" s="114" t="s">
        <v>1505</v>
      </c>
      <c r="K3" s="114" t="s">
        <v>1506</v>
      </c>
      <c r="L3" s="114" t="s">
        <v>1507</v>
      </c>
      <c r="M3" s="114" t="s">
        <v>1508</v>
      </c>
      <c r="N3" s="114" t="s">
        <v>56</v>
      </c>
      <c r="O3" s="114" t="s">
        <v>1509</v>
      </c>
      <c r="P3" s="114" t="s">
        <v>1510</v>
      </c>
      <c r="Q3" s="114" t="s">
        <v>1511</v>
      </c>
      <c r="R3" s="115" t="s">
        <v>1512</v>
      </c>
      <c r="S3" s="116" t="s">
        <v>1513</v>
      </c>
      <c r="T3" s="116" t="s">
        <v>1</v>
      </c>
      <c r="U3" s="116" t="s">
        <v>1514</v>
      </c>
      <c r="V3" s="117" t="s">
        <v>1515</v>
      </c>
      <c r="W3" s="118"/>
    </row>
    <row r="4" spans="1:23" ht="12.75" customHeight="1">
      <c r="A4" s="119" t="s">
        <v>1865</v>
      </c>
      <c r="B4" s="120" t="s">
        <v>289</v>
      </c>
      <c r="C4" s="119" t="s">
        <v>11</v>
      </c>
      <c r="D4" s="119">
        <v>80111600</v>
      </c>
      <c r="E4" s="119" t="s">
        <v>1293</v>
      </c>
      <c r="F4" s="119" t="s">
        <v>82</v>
      </c>
      <c r="G4" s="119" t="str">
        <f t="shared" ref="G4:G106" si="0">+F4</f>
        <v>FEBRERO</v>
      </c>
      <c r="H4" s="119">
        <v>6</v>
      </c>
      <c r="I4" s="119">
        <v>1</v>
      </c>
      <c r="J4" s="119" t="s">
        <v>83</v>
      </c>
      <c r="K4" s="119" t="s">
        <v>84</v>
      </c>
      <c r="L4" s="121">
        <v>5000000</v>
      </c>
      <c r="M4" s="121">
        <f>-L4*H4</f>
        <v>-30000000</v>
      </c>
      <c r="N4" s="119" t="s">
        <v>286</v>
      </c>
      <c r="O4" s="119" t="s">
        <v>78</v>
      </c>
      <c r="P4" s="119" t="s">
        <v>287</v>
      </c>
      <c r="Q4" s="151" t="s">
        <v>1867</v>
      </c>
      <c r="R4" s="119" t="s">
        <v>1518</v>
      </c>
      <c r="S4" s="119">
        <v>8080</v>
      </c>
      <c r="T4" s="119">
        <v>2024110010212</v>
      </c>
      <c r="U4" s="119">
        <v>1</v>
      </c>
      <c r="V4" s="122"/>
      <c r="W4" s="122">
        <f t="shared" ref="W4:W258" si="1">COUNTIF($B$4:$B$454,B4)</f>
        <v>2</v>
      </c>
    </row>
    <row r="5" spans="1:23" ht="12.75" customHeight="1">
      <c r="A5" s="119" t="s">
        <v>1516</v>
      </c>
      <c r="B5" s="120" t="s">
        <v>289</v>
      </c>
      <c r="C5" s="119" t="s">
        <v>11</v>
      </c>
      <c r="D5" s="119">
        <v>80111600</v>
      </c>
      <c r="E5" s="119" t="s">
        <v>1517</v>
      </c>
      <c r="F5" s="119" t="s">
        <v>82</v>
      </c>
      <c r="G5" s="119" t="str">
        <f t="shared" si="0"/>
        <v>FEBRERO</v>
      </c>
      <c r="H5" s="119">
        <v>6</v>
      </c>
      <c r="I5" s="119">
        <v>1</v>
      </c>
      <c r="J5" s="119" t="s">
        <v>83</v>
      </c>
      <c r="K5" s="119" t="s">
        <v>84</v>
      </c>
      <c r="L5" s="121">
        <v>5000000</v>
      </c>
      <c r="M5" s="121">
        <f>+L5*H5</f>
        <v>30000000</v>
      </c>
      <c r="N5" s="119" t="s">
        <v>286</v>
      </c>
      <c r="O5" s="119" t="s">
        <v>308</v>
      </c>
      <c r="P5" s="119" t="s">
        <v>287</v>
      </c>
      <c r="Q5" s="152"/>
      <c r="R5" s="119" t="s">
        <v>1518</v>
      </c>
      <c r="S5" s="119">
        <v>8080</v>
      </c>
      <c r="T5" s="119">
        <v>2024110010212</v>
      </c>
      <c r="U5" s="119">
        <v>1</v>
      </c>
      <c r="V5" s="122"/>
      <c r="W5" s="122">
        <f t="shared" si="1"/>
        <v>2</v>
      </c>
    </row>
    <row r="6" spans="1:23" ht="12.75" customHeight="1">
      <c r="A6" s="119" t="s">
        <v>1865</v>
      </c>
      <c r="B6" s="120" t="s">
        <v>294</v>
      </c>
      <c r="C6" s="119" t="s">
        <v>11</v>
      </c>
      <c r="D6" s="119">
        <v>80111600</v>
      </c>
      <c r="E6" s="119" t="s">
        <v>1294</v>
      </c>
      <c r="F6" s="119" t="s">
        <v>313</v>
      </c>
      <c r="G6" s="119" t="str">
        <f t="shared" si="0"/>
        <v>MARZO</v>
      </c>
      <c r="H6" s="119">
        <v>4</v>
      </c>
      <c r="I6" s="119">
        <v>1</v>
      </c>
      <c r="J6" s="119" t="s">
        <v>83</v>
      </c>
      <c r="K6" s="119" t="s">
        <v>84</v>
      </c>
      <c r="L6" s="121">
        <v>4000000</v>
      </c>
      <c r="M6" s="121">
        <f>-L6*H6</f>
        <v>-16000000</v>
      </c>
      <c r="N6" s="119" t="s">
        <v>286</v>
      </c>
      <c r="O6" s="119" t="s">
        <v>78</v>
      </c>
      <c r="P6" s="119" t="s">
        <v>287</v>
      </c>
      <c r="Q6" s="151" t="s">
        <v>1867</v>
      </c>
      <c r="R6" s="119" t="s">
        <v>1518</v>
      </c>
      <c r="S6" s="119">
        <v>8080</v>
      </c>
      <c r="T6" s="119">
        <v>2024110010212</v>
      </c>
      <c r="U6" s="119">
        <v>1</v>
      </c>
      <c r="V6" s="122"/>
      <c r="W6" s="122">
        <f t="shared" si="1"/>
        <v>2</v>
      </c>
    </row>
    <row r="7" spans="1:23" ht="12.75" customHeight="1">
      <c r="A7" s="119" t="s">
        <v>1516</v>
      </c>
      <c r="B7" s="120" t="s">
        <v>294</v>
      </c>
      <c r="C7" s="119" t="s">
        <v>11</v>
      </c>
      <c r="D7" s="119">
        <v>80111600</v>
      </c>
      <c r="E7" s="119" t="s">
        <v>1519</v>
      </c>
      <c r="F7" s="119" t="s">
        <v>313</v>
      </c>
      <c r="G7" s="119" t="str">
        <f t="shared" si="0"/>
        <v>MARZO</v>
      </c>
      <c r="H7" s="119">
        <v>4</v>
      </c>
      <c r="I7" s="119">
        <v>1</v>
      </c>
      <c r="J7" s="119" t="s">
        <v>83</v>
      </c>
      <c r="K7" s="119" t="s">
        <v>84</v>
      </c>
      <c r="L7" s="121">
        <v>4000000</v>
      </c>
      <c r="M7" s="121">
        <f>+L7*H7</f>
        <v>16000000</v>
      </c>
      <c r="N7" s="119" t="s">
        <v>286</v>
      </c>
      <c r="O7" s="119" t="s">
        <v>308</v>
      </c>
      <c r="P7" s="119" t="s">
        <v>287</v>
      </c>
      <c r="Q7" s="152"/>
      <c r="R7" s="119" t="s">
        <v>1518</v>
      </c>
      <c r="S7" s="119">
        <v>8080</v>
      </c>
      <c r="T7" s="119">
        <v>2024110010212</v>
      </c>
      <c r="U7" s="119">
        <v>1</v>
      </c>
      <c r="V7" s="122"/>
      <c r="W7" s="122">
        <f t="shared" si="1"/>
        <v>2</v>
      </c>
    </row>
    <row r="8" spans="1:23" ht="12.75" customHeight="1">
      <c r="A8" s="119" t="s">
        <v>1865</v>
      </c>
      <c r="B8" s="120" t="s">
        <v>297</v>
      </c>
      <c r="C8" s="119" t="s">
        <v>11</v>
      </c>
      <c r="D8" s="119">
        <v>80111600</v>
      </c>
      <c r="E8" s="119" t="s">
        <v>1295</v>
      </c>
      <c r="F8" s="119" t="s">
        <v>82</v>
      </c>
      <c r="G8" s="119" t="str">
        <f t="shared" si="0"/>
        <v>FEBRERO</v>
      </c>
      <c r="H8" s="119">
        <v>5</v>
      </c>
      <c r="I8" s="119">
        <v>1</v>
      </c>
      <c r="J8" s="119" t="s">
        <v>83</v>
      </c>
      <c r="K8" s="119" t="s">
        <v>84</v>
      </c>
      <c r="L8" s="121">
        <v>5000000</v>
      </c>
      <c r="M8" s="121">
        <f>-L8*H8</f>
        <v>-25000000</v>
      </c>
      <c r="N8" s="119" t="s">
        <v>286</v>
      </c>
      <c r="O8" s="119" t="s">
        <v>78</v>
      </c>
      <c r="P8" s="119" t="s">
        <v>287</v>
      </c>
      <c r="Q8" s="151" t="s">
        <v>1867</v>
      </c>
      <c r="R8" s="119" t="s">
        <v>1518</v>
      </c>
      <c r="S8" s="119">
        <v>8080</v>
      </c>
      <c r="T8" s="119">
        <v>2024110010212</v>
      </c>
      <c r="U8" s="119">
        <v>1</v>
      </c>
      <c r="V8" s="122"/>
      <c r="W8" s="122">
        <f t="shared" si="1"/>
        <v>2</v>
      </c>
    </row>
    <row r="9" spans="1:23" ht="12.75" customHeight="1">
      <c r="A9" s="119" t="s">
        <v>1516</v>
      </c>
      <c r="B9" s="120" t="s">
        <v>297</v>
      </c>
      <c r="C9" s="119" t="s">
        <v>11</v>
      </c>
      <c r="D9" s="119">
        <v>80111600</v>
      </c>
      <c r="E9" s="119" t="s">
        <v>1520</v>
      </c>
      <c r="F9" s="119" t="s">
        <v>82</v>
      </c>
      <c r="G9" s="119" t="str">
        <f t="shared" si="0"/>
        <v>FEBRERO</v>
      </c>
      <c r="H9" s="119">
        <v>5</v>
      </c>
      <c r="I9" s="119">
        <v>1</v>
      </c>
      <c r="J9" s="119" t="s">
        <v>83</v>
      </c>
      <c r="K9" s="119" t="s">
        <v>84</v>
      </c>
      <c r="L9" s="121">
        <v>5000000</v>
      </c>
      <c r="M9" s="121">
        <f>L9*H9</f>
        <v>25000000</v>
      </c>
      <c r="N9" s="119" t="s">
        <v>286</v>
      </c>
      <c r="O9" s="119" t="s">
        <v>314</v>
      </c>
      <c r="P9" s="119" t="s">
        <v>287</v>
      </c>
      <c r="Q9" s="152"/>
      <c r="R9" s="119" t="s">
        <v>1518</v>
      </c>
      <c r="S9" s="119">
        <v>8080</v>
      </c>
      <c r="T9" s="119">
        <v>2024110010212</v>
      </c>
      <c r="U9" s="119">
        <v>1</v>
      </c>
      <c r="V9" s="122"/>
      <c r="W9" s="122">
        <f t="shared" si="1"/>
        <v>2</v>
      </c>
    </row>
    <row r="10" spans="1:23" ht="12.75" customHeight="1">
      <c r="A10" s="119" t="s">
        <v>1865</v>
      </c>
      <c r="B10" s="120" t="s">
        <v>300</v>
      </c>
      <c r="C10" s="119" t="s">
        <v>11</v>
      </c>
      <c r="D10" s="119">
        <v>80111600</v>
      </c>
      <c r="E10" s="119" t="s">
        <v>1296</v>
      </c>
      <c r="F10" s="119" t="s">
        <v>313</v>
      </c>
      <c r="G10" s="119" t="str">
        <f t="shared" si="0"/>
        <v>MARZO</v>
      </c>
      <c r="H10" s="119">
        <v>4</v>
      </c>
      <c r="I10" s="119">
        <v>1</v>
      </c>
      <c r="J10" s="119" t="s">
        <v>83</v>
      </c>
      <c r="K10" s="119" t="s">
        <v>84</v>
      </c>
      <c r="L10" s="121">
        <v>4000000</v>
      </c>
      <c r="M10" s="121">
        <f>-L10*H10</f>
        <v>-16000000</v>
      </c>
      <c r="N10" s="119" t="s">
        <v>286</v>
      </c>
      <c r="O10" s="119" t="s">
        <v>78</v>
      </c>
      <c r="P10" s="119" t="s">
        <v>287</v>
      </c>
      <c r="Q10" s="151" t="s">
        <v>1867</v>
      </c>
      <c r="R10" s="119" t="s">
        <v>1518</v>
      </c>
      <c r="S10" s="119">
        <v>8080</v>
      </c>
      <c r="T10" s="119">
        <v>2024110010212</v>
      </c>
      <c r="U10" s="119">
        <v>1</v>
      </c>
      <c r="V10" s="122"/>
      <c r="W10" s="122">
        <f t="shared" si="1"/>
        <v>2</v>
      </c>
    </row>
    <row r="11" spans="1:23" ht="12.75" customHeight="1">
      <c r="A11" s="119" t="s">
        <v>1516</v>
      </c>
      <c r="B11" s="120" t="s">
        <v>300</v>
      </c>
      <c r="C11" s="119" t="s">
        <v>11</v>
      </c>
      <c r="D11" s="119">
        <v>80111600</v>
      </c>
      <c r="E11" s="119" t="s">
        <v>1521</v>
      </c>
      <c r="F11" s="119" t="s">
        <v>313</v>
      </c>
      <c r="G11" s="119" t="str">
        <f t="shared" si="0"/>
        <v>MARZO</v>
      </c>
      <c r="H11" s="119">
        <v>4</v>
      </c>
      <c r="I11" s="119">
        <v>1</v>
      </c>
      <c r="J11" s="119" t="s">
        <v>83</v>
      </c>
      <c r="K11" s="119" t="s">
        <v>84</v>
      </c>
      <c r="L11" s="121">
        <v>4000000</v>
      </c>
      <c r="M11" s="121">
        <f>+L11*H11</f>
        <v>16000000</v>
      </c>
      <c r="N11" s="119" t="s">
        <v>286</v>
      </c>
      <c r="O11" s="119" t="s">
        <v>308</v>
      </c>
      <c r="P11" s="119" t="s">
        <v>287</v>
      </c>
      <c r="Q11" s="152"/>
      <c r="R11" s="119" t="s">
        <v>1518</v>
      </c>
      <c r="S11" s="119">
        <v>8080</v>
      </c>
      <c r="T11" s="119">
        <v>2024110010212</v>
      </c>
      <c r="U11" s="119">
        <v>1</v>
      </c>
      <c r="V11" s="122"/>
      <c r="W11" s="122">
        <f t="shared" si="1"/>
        <v>2</v>
      </c>
    </row>
    <row r="12" spans="1:23" ht="12.75" customHeight="1">
      <c r="A12" s="119" t="s">
        <v>1865</v>
      </c>
      <c r="B12" s="120" t="s">
        <v>305</v>
      </c>
      <c r="C12" s="119" t="s">
        <v>11</v>
      </c>
      <c r="D12" s="119">
        <v>80111600</v>
      </c>
      <c r="E12" s="119" t="s">
        <v>1297</v>
      </c>
      <c r="F12" s="119" t="s">
        <v>307</v>
      </c>
      <c r="G12" s="119" t="str">
        <f t="shared" si="0"/>
        <v>Marzo</v>
      </c>
      <c r="H12" s="119">
        <v>4</v>
      </c>
      <c r="I12" s="119">
        <v>1</v>
      </c>
      <c r="J12" s="119" t="s">
        <v>83</v>
      </c>
      <c r="K12" s="119" t="s">
        <v>84</v>
      </c>
      <c r="L12" s="121">
        <v>4000000</v>
      </c>
      <c r="M12" s="121">
        <f>-L12*H12</f>
        <v>-16000000</v>
      </c>
      <c r="N12" s="119" t="s">
        <v>286</v>
      </c>
      <c r="O12" s="119" t="s">
        <v>78</v>
      </c>
      <c r="P12" s="119" t="s">
        <v>287</v>
      </c>
      <c r="Q12" s="151" t="s">
        <v>1867</v>
      </c>
      <c r="R12" s="119" t="s">
        <v>1518</v>
      </c>
      <c r="S12" s="119">
        <v>8080</v>
      </c>
      <c r="T12" s="119">
        <v>2024110010212</v>
      </c>
      <c r="U12" s="119">
        <v>1</v>
      </c>
      <c r="V12" s="122"/>
      <c r="W12" s="122">
        <f t="shared" si="1"/>
        <v>2</v>
      </c>
    </row>
    <row r="13" spans="1:23" ht="12.75" customHeight="1">
      <c r="A13" s="119" t="s">
        <v>1516</v>
      </c>
      <c r="B13" s="120" t="s">
        <v>305</v>
      </c>
      <c r="C13" s="119" t="s">
        <v>11</v>
      </c>
      <c r="D13" s="119">
        <v>80111600</v>
      </c>
      <c r="E13" s="119" t="s">
        <v>306</v>
      </c>
      <c r="F13" s="119" t="s">
        <v>307</v>
      </c>
      <c r="G13" s="119" t="str">
        <f t="shared" si="0"/>
        <v>Marzo</v>
      </c>
      <c r="H13" s="119">
        <v>4</v>
      </c>
      <c r="I13" s="119">
        <v>1</v>
      </c>
      <c r="J13" s="119" t="s">
        <v>83</v>
      </c>
      <c r="K13" s="119" t="s">
        <v>84</v>
      </c>
      <c r="L13" s="121">
        <v>4000000</v>
      </c>
      <c r="M13" s="121">
        <f>+L13*H13</f>
        <v>16000000</v>
      </c>
      <c r="N13" s="119" t="s">
        <v>286</v>
      </c>
      <c r="O13" s="119" t="s">
        <v>308</v>
      </c>
      <c r="P13" s="119" t="s">
        <v>287</v>
      </c>
      <c r="Q13" s="152"/>
      <c r="R13" s="119" t="s">
        <v>1518</v>
      </c>
      <c r="S13" s="119">
        <v>8080</v>
      </c>
      <c r="T13" s="119">
        <v>2024110010212</v>
      </c>
      <c r="U13" s="119">
        <v>1</v>
      </c>
      <c r="V13" s="122"/>
      <c r="W13" s="122">
        <f t="shared" si="1"/>
        <v>2</v>
      </c>
    </row>
    <row r="14" spans="1:23" ht="12.75" customHeight="1">
      <c r="A14" s="119" t="s">
        <v>1865</v>
      </c>
      <c r="B14" s="120" t="s">
        <v>309</v>
      </c>
      <c r="C14" s="119" t="s">
        <v>11</v>
      </c>
      <c r="D14" s="119">
        <v>80111600</v>
      </c>
      <c r="E14" s="119" t="s">
        <v>1298</v>
      </c>
      <c r="F14" s="119" t="s">
        <v>82</v>
      </c>
      <c r="G14" s="119" t="str">
        <f t="shared" si="0"/>
        <v>FEBRERO</v>
      </c>
      <c r="H14" s="119">
        <v>5</v>
      </c>
      <c r="I14" s="119">
        <v>1</v>
      </c>
      <c r="J14" s="119" t="s">
        <v>83</v>
      </c>
      <c r="K14" s="119" t="s">
        <v>84</v>
      </c>
      <c r="L14" s="121">
        <v>6000000</v>
      </c>
      <c r="M14" s="121">
        <f>-L14*H14</f>
        <v>-30000000</v>
      </c>
      <c r="N14" s="119" t="s">
        <v>286</v>
      </c>
      <c r="O14" s="119" t="s">
        <v>78</v>
      </c>
      <c r="P14" s="119" t="s">
        <v>287</v>
      </c>
      <c r="Q14" s="151" t="s">
        <v>1867</v>
      </c>
      <c r="R14" s="119" t="s">
        <v>1518</v>
      </c>
      <c r="S14" s="119">
        <v>8080</v>
      </c>
      <c r="T14" s="119">
        <v>2024110010212</v>
      </c>
      <c r="U14" s="119">
        <v>1</v>
      </c>
      <c r="V14" s="122"/>
      <c r="W14" s="122">
        <f t="shared" si="1"/>
        <v>2</v>
      </c>
    </row>
    <row r="15" spans="1:23" ht="12.75" customHeight="1">
      <c r="A15" s="119" t="s">
        <v>1516</v>
      </c>
      <c r="B15" s="120" t="s">
        <v>309</v>
      </c>
      <c r="C15" s="119" t="s">
        <v>11</v>
      </c>
      <c r="D15" s="119">
        <v>80111600</v>
      </c>
      <c r="E15" s="119" t="s">
        <v>310</v>
      </c>
      <c r="F15" s="119" t="s">
        <v>82</v>
      </c>
      <c r="G15" s="119" t="str">
        <f t="shared" si="0"/>
        <v>FEBRERO</v>
      </c>
      <c r="H15" s="119">
        <v>5</v>
      </c>
      <c r="I15" s="119">
        <v>1</v>
      </c>
      <c r="J15" s="119" t="s">
        <v>83</v>
      </c>
      <c r="K15" s="119" t="s">
        <v>84</v>
      </c>
      <c r="L15" s="121">
        <v>6000000</v>
      </c>
      <c r="M15" s="121">
        <f>+L15*H15</f>
        <v>30000000</v>
      </c>
      <c r="N15" s="119" t="s">
        <v>286</v>
      </c>
      <c r="O15" s="119" t="s">
        <v>308</v>
      </c>
      <c r="P15" s="119" t="s">
        <v>287</v>
      </c>
      <c r="Q15" s="152"/>
      <c r="R15" s="119" t="s">
        <v>1518</v>
      </c>
      <c r="S15" s="119">
        <v>8080</v>
      </c>
      <c r="T15" s="119">
        <v>2024110010212</v>
      </c>
      <c r="U15" s="119">
        <v>1</v>
      </c>
      <c r="V15" s="122"/>
      <c r="W15" s="122">
        <f t="shared" si="1"/>
        <v>2</v>
      </c>
    </row>
    <row r="16" spans="1:23" ht="12.75" customHeight="1">
      <c r="A16" s="119" t="s">
        <v>1865</v>
      </c>
      <c r="B16" s="120" t="s">
        <v>311</v>
      </c>
      <c r="C16" s="119" t="s">
        <v>11</v>
      </c>
      <c r="D16" s="119">
        <v>80111600</v>
      </c>
      <c r="E16" s="119" t="s">
        <v>1299</v>
      </c>
      <c r="F16" s="119" t="s">
        <v>313</v>
      </c>
      <c r="G16" s="119" t="str">
        <f t="shared" si="0"/>
        <v>MARZO</v>
      </c>
      <c r="H16" s="119">
        <v>4</v>
      </c>
      <c r="I16" s="119">
        <v>1</v>
      </c>
      <c r="J16" s="119" t="s">
        <v>83</v>
      </c>
      <c r="K16" s="119" t="s">
        <v>84</v>
      </c>
      <c r="L16" s="121">
        <v>6000000</v>
      </c>
      <c r="M16" s="121">
        <f>-L16*H16</f>
        <v>-24000000</v>
      </c>
      <c r="N16" s="119" t="s">
        <v>286</v>
      </c>
      <c r="O16" s="119" t="s">
        <v>78</v>
      </c>
      <c r="P16" s="119" t="s">
        <v>287</v>
      </c>
      <c r="Q16" s="151" t="s">
        <v>1867</v>
      </c>
      <c r="R16" s="119" t="s">
        <v>1518</v>
      </c>
      <c r="S16" s="119">
        <v>8080</v>
      </c>
      <c r="T16" s="119">
        <v>2024110010212</v>
      </c>
      <c r="U16" s="119">
        <v>1</v>
      </c>
      <c r="V16" s="122"/>
      <c r="W16" s="122">
        <f t="shared" si="1"/>
        <v>2</v>
      </c>
    </row>
    <row r="17" spans="1:23" ht="12.75" customHeight="1">
      <c r="A17" s="119" t="s">
        <v>1516</v>
      </c>
      <c r="B17" s="120" t="s">
        <v>311</v>
      </c>
      <c r="C17" s="119" t="s">
        <v>11</v>
      </c>
      <c r="D17" s="119">
        <v>80111600</v>
      </c>
      <c r="E17" s="119" t="s">
        <v>312</v>
      </c>
      <c r="F17" s="119" t="s">
        <v>313</v>
      </c>
      <c r="G17" s="119" t="str">
        <f t="shared" si="0"/>
        <v>MARZO</v>
      </c>
      <c r="H17" s="119">
        <v>10</v>
      </c>
      <c r="I17" s="119">
        <v>1</v>
      </c>
      <c r="J17" s="119" t="s">
        <v>83</v>
      </c>
      <c r="K17" s="119" t="s">
        <v>84</v>
      </c>
      <c r="L17" s="121">
        <v>6000000</v>
      </c>
      <c r="M17" s="121">
        <f>L17*H17</f>
        <v>60000000</v>
      </c>
      <c r="N17" s="119" t="s">
        <v>286</v>
      </c>
      <c r="O17" s="119" t="s">
        <v>314</v>
      </c>
      <c r="P17" s="119" t="s">
        <v>287</v>
      </c>
      <c r="Q17" s="152"/>
      <c r="R17" s="119" t="s">
        <v>1518</v>
      </c>
      <c r="S17" s="119">
        <v>8080</v>
      </c>
      <c r="T17" s="119">
        <v>2024110010212</v>
      </c>
      <c r="U17" s="119">
        <v>1</v>
      </c>
      <c r="V17" s="122"/>
      <c r="W17" s="122">
        <f t="shared" si="1"/>
        <v>2</v>
      </c>
    </row>
    <row r="18" spans="1:23" ht="12.75" customHeight="1">
      <c r="A18" s="119" t="s">
        <v>1865</v>
      </c>
      <c r="B18" s="120" t="s">
        <v>316</v>
      </c>
      <c r="C18" s="119" t="s">
        <v>11</v>
      </c>
      <c r="D18" s="119">
        <v>80111600</v>
      </c>
      <c r="E18" s="119" t="s">
        <v>302</v>
      </c>
      <c r="F18" s="119" t="s">
        <v>82</v>
      </c>
      <c r="G18" s="119" t="str">
        <f t="shared" si="0"/>
        <v>FEBRERO</v>
      </c>
      <c r="H18" s="119">
        <v>5</v>
      </c>
      <c r="I18" s="119">
        <v>1</v>
      </c>
      <c r="J18" s="119" t="s">
        <v>83</v>
      </c>
      <c r="K18" s="119" t="s">
        <v>84</v>
      </c>
      <c r="L18" s="121">
        <v>5000000</v>
      </c>
      <c r="M18" s="121">
        <f>+L18*-H18</f>
        <v>-25000000</v>
      </c>
      <c r="N18" s="119" t="s">
        <v>286</v>
      </c>
      <c r="O18" s="119" t="s">
        <v>78</v>
      </c>
      <c r="P18" s="119" t="s">
        <v>287</v>
      </c>
      <c r="Q18" s="151" t="s">
        <v>1867</v>
      </c>
      <c r="R18" s="119" t="s">
        <v>1518</v>
      </c>
      <c r="S18" s="119">
        <v>8080</v>
      </c>
      <c r="T18" s="119">
        <v>2024110010212</v>
      </c>
      <c r="U18" s="119">
        <v>1</v>
      </c>
      <c r="V18" s="122"/>
      <c r="W18" s="122">
        <f t="shared" si="1"/>
        <v>2</v>
      </c>
    </row>
    <row r="19" spans="1:23" ht="12.75" customHeight="1">
      <c r="A19" s="119" t="s">
        <v>1516</v>
      </c>
      <c r="B19" s="120" t="s">
        <v>316</v>
      </c>
      <c r="C19" s="119" t="s">
        <v>11</v>
      </c>
      <c r="D19" s="119">
        <v>80111600</v>
      </c>
      <c r="E19" s="119" t="s">
        <v>317</v>
      </c>
      <c r="F19" s="119" t="s">
        <v>82</v>
      </c>
      <c r="G19" s="119" t="str">
        <f t="shared" si="0"/>
        <v>FEBRERO</v>
      </c>
      <c r="H19" s="119">
        <v>10</v>
      </c>
      <c r="I19" s="119">
        <v>1</v>
      </c>
      <c r="J19" s="119" t="s">
        <v>83</v>
      </c>
      <c r="K19" s="119" t="s">
        <v>84</v>
      </c>
      <c r="L19" s="121">
        <v>6000000</v>
      </c>
      <c r="M19" s="121">
        <f>+L19*H19</f>
        <v>60000000</v>
      </c>
      <c r="N19" s="119" t="s">
        <v>286</v>
      </c>
      <c r="O19" s="119" t="s">
        <v>308</v>
      </c>
      <c r="P19" s="119" t="s">
        <v>287</v>
      </c>
      <c r="Q19" s="152"/>
      <c r="R19" s="119" t="s">
        <v>1518</v>
      </c>
      <c r="S19" s="119">
        <v>8080</v>
      </c>
      <c r="T19" s="119">
        <v>2024110010212</v>
      </c>
      <c r="U19" s="119">
        <v>1</v>
      </c>
      <c r="V19" s="122"/>
      <c r="W19" s="122">
        <f t="shared" si="1"/>
        <v>2</v>
      </c>
    </row>
    <row r="20" spans="1:23" ht="12.75" customHeight="1">
      <c r="A20" s="119" t="s">
        <v>1865</v>
      </c>
      <c r="B20" s="120" t="s">
        <v>320</v>
      </c>
      <c r="C20" s="119" t="s">
        <v>11</v>
      </c>
      <c r="D20" s="119">
        <v>80111600</v>
      </c>
      <c r="E20" s="119" t="s">
        <v>1300</v>
      </c>
      <c r="F20" s="119" t="s">
        <v>81</v>
      </c>
      <c r="G20" s="119" t="str">
        <f t="shared" si="0"/>
        <v>ENERO</v>
      </c>
      <c r="H20" s="119">
        <v>6</v>
      </c>
      <c r="I20" s="119">
        <v>1</v>
      </c>
      <c r="J20" s="119" t="s">
        <v>83</v>
      </c>
      <c r="K20" s="119" t="s">
        <v>84</v>
      </c>
      <c r="L20" s="121">
        <v>7300000</v>
      </c>
      <c r="M20" s="121">
        <f>-L20*H20</f>
        <v>-43800000</v>
      </c>
      <c r="N20" s="119" t="s">
        <v>286</v>
      </c>
      <c r="O20" s="119" t="s">
        <v>78</v>
      </c>
      <c r="P20" s="119" t="s">
        <v>287</v>
      </c>
      <c r="Q20" s="151" t="s">
        <v>1867</v>
      </c>
      <c r="R20" s="119" t="s">
        <v>1518</v>
      </c>
      <c r="S20" s="119">
        <v>8080</v>
      </c>
      <c r="T20" s="119">
        <v>2024110010212</v>
      </c>
      <c r="U20" s="119">
        <v>1</v>
      </c>
      <c r="V20" s="122"/>
      <c r="W20" s="122">
        <f t="shared" si="1"/>
        <v>2</v>
      </c>
    </row>
    <row r="21" spans="1:23" ht="12.75" customHeight="1">
      <c r="A21" s="119" t="s">
        <v>1516</v>
      </c>
      <c r="B21" s="120" t="s">
        <v>320</v>
      </c>
      <c r="C21" s="119" t="s">
        <v>11</v>
      </c>
      <c r="D21" s="119">
        <v>80111600</v>
      </c>
      <c r="E21" s="119" t="s">
        <v>321</v>
      </c>
      <c r="F21" s="119" t="s">
        <v>81</v>
      </c>
      <c r="G21" s="119" t="str">
        <f t="shared" si="0"/>
        <v>ENERO</v>
      </c>
      <c r="H21" s="119">
        <v>6</v>
      </c>
      <c r="I21" s="119">
        <v>1</v>
      </c>
      <c r="J21" s="119" t="s">
        <v>83</v>
      </c>
      <c r="K21" s="119" t="s">
        <v>84</v>
      </c>
      <c r="L21" s="121">
        <v>7300000</v>
      </c>
      <c r="M21" s="121">
        <f>+L21*H21</f>
        <v>43800000</v>
      </c>
      <c r="N21" s="119" t="s">
        <v>286</v>
      </c>
      <c r="O21" s="119" t="s">
        <v>314</v>
      </c>
      <c r="P21" s="119" t="s">
        <v>287</v>
      </c>
      <c r="Q21" s="152"/>
      <c r="R21" s="119" t="s">
        <v>1518</v>
      </c>
      <c r="S21" s="119">
        <v>8080</v>
      </c>
      <c r="T21" s="119">
        <v>2024110010212</v>
      </c>
      <c r="U21" s="119">
        <v>1</v>
      </c>
      <c r="V21" s="122"/>
      <c r="W21" s="122">
        <f t="shared" si="1"/>
        <v>2</v>
      </c>
    </row>
    <row r="22" spans="1:23" ht="12.75" customHeight="1">
      <c r="A22" s="119" t="s">
        <v>1865</v>
      </c>
      <c r="B22" s="120" t="s">
        <v>322</v>
      </c>
      <c r="C22" s="119" t="s">
        <v>11</v>
      </c>
      <c r="D22" s="119">
        <v>80111600</v>
      </c>
      <c r="E22" s="119" t="s">
        <v>323</v>
      </c>
      <c r="F22" s="119" t="s">
        <v>82</v>
      </c>
      <c r="G22" s="119" t="str">
        <f t="shared" si="0"/>
        <v>FEBRERO</v>
      </c>
      <c r="H22" s="119">
        <v>5</v>
      </c>
      <c r="I22" s="119">
        <v>1</v>
      </c>
      <c r="J22" s="119" t="s">
        <v>83</v>
      </c>
      <c r="K22" s="119" t="s">
        <v>84</v>
      </c>
      <c r="L22" s="121">
        <v>5000000</v>
      </c>
      <c r="M22" s="121">
        <f>-L22*H22</f>
        <v>-25000000</v>
      </c>
      <c r="N22" s="119" t="s">
        <v>286</v>
      </c>
      <c r="O22" s="119" t="s">
        <v>78</v>
      </c>
      <c r="P22" s="119" t="s">
        <v>287</v>
      </c>
      <c r="Q22" s="151" t="s">
        <v>1867</v>
      </c>
      <c r="R22" s="119" t="s">
        <v>1518</v>
      </c>
      <c r="S22" s="119">
        <v>8080</v>
      </c>
      <c r="T22" s="119">
        <v>2024110010212</v>
      </c>
      <c r="U22" s="119">
        <v>1</v>
      </c>
      <c r="V22" s="122"/>
      <c r="W22" s="122">
        <f t="shared" si="1"/>
        <v>2</v>
      </c>
    </row>
    <row r="23" spans="1:23" ht="12.75" customHeight="1">
      <c r="A23" s="119" t="s">
        <v>1516</v>
      </c>
      <c r="B23" s="120" t="s">
        <v>322</v>
      </c>
      <c r="C23" s="119" t="s">
        <v>11</v>
      </c>
      <c r="D23" s="119">
        <v>80111600</v>
      </c>
      <c r="E23" s="119" t="s">
        <v>323</v>
      </c>
      <c r="F23" s="119" t="s">
        <v>82</v>
      </c>
      <c r="G23" s="119" t="str">
        <f t="shared" si="0"/>
        <v>FEBRERO</v>
      </c>
      <c r="H23" s="119">
        <v>5</v>
      </c>
      <c r="I23" s="119">
        <v>1</v>
      </c>
      <c r="J23" s="119" t="s">
        <v>83</v>
      </c>
      <c r="K23" s="119" t="s">
        <v>84</v>
      </c>
      <c r="L23" s="121">
        <v>5000000</v>
      </c>
      <c r="M23" s="121">
        <f>+L23*H23</f>
        <v>25000000</v>
      </c>
      <c r="N23" s="119" t="s">
        <v>286</v>
      </c>
      <c r="O23" s="119" t="s">
        <v>308</v>
      </c>
      <c r="P23" s="119" t="s">
        <v>287</v>
      </c>
      <c r="Q23" s="152"/>
      <c r="R23" s="119" t="s">
        <v>1518</v>
      </c>
      <c r="S23" s="119">
        <v>8080</v>
      </c>
      <c r="T23" s="119">
        <v>2024110010212</v>
      </c>
      <c r="U23" s="119">
        <v>1</v>
      </c>
      <c r="V23" s="122"/>
      <c r="W23" s="122">
        <f t="shared" si="1"/>
        <v>2</v>
      </c>
    </row>
    <row r="24" spans="1:23" ht="12.75" customHeight="1">
      <c r="A24" s="119" t="s">
        <v>1865</v>
      </c>
      <c r="B24" s="120" t="s">
        <v>324</v>
      </c>
      <c r="C24" s="119" t="s">
        <v>11</v>
      </c>
      <c r="D24" s="119">
        <v>80111600</v>
      </c>
      <c r="E24" s="119" t="s">
        <v>1301</v>
      </c>
      <c r="F24" s="119" t="s">
        <v>307</v>
      </c>
      <c r="G24" s="119" t="str">
        <f t="shared" si="0"/>
        <v>Marzo</v>
      </c>
      <c r="H24" s="119">
        <v>4</v>
      </c>
      <c r="I24" s="119">
        <v>1</v>
      </c>
      <c r="J24" s="119" t="s">
        <v>83</v>
      </c>
      <c r="K24" s="119" t="s">
        <v>84</v>
      </c>
      <c r="L24" s="121">
        <v>7000000</v>
      </c>
      <c r="M24" s="121">
        <f>+L24*-H24</f>
        <v>-28000000</v>
      </c>
      <c r="N24" s="119" t="s">
        <v>286</v>
      </c>
      <c r="O24" s="119" t="s">
        <v>78</v>
      </c>
      <c r="P24" s="119" t="s">
        <v>287</v>
      </c>
      <c r="Q24" s="151" t="s">
        <v>1867</v>
      </c>
      <c r="R24" s="119" t="s">
        <v>1518</v>
      </c>
      <c r="S24" s="119">
        <v>8080</v>
      </c>
      <c r="T24" s="119">
        <v>2024110010212</v>
      </c>
      <c r="U24" s="119">
        <v>1</v>
      </c>
      <c r="V24" s="122"/>
      <c r="W24" s="122">
        <f t="shared" si="1"/>
        <v>2</v>
      </c>
    </row>
    <row r="25" spans="1:23" ht="12.75" customHeight="1">
      <c r="A25" s="119" t="s">
        <v>1516</v>
      </c>
      <c r="B25" s="120" t="s">
        <v>324</v>
      </c>
      <c r="C25" s="119" t="s">
        <v>11</v>
      </c>
      <c r="D25" s="119">
        <v>80111600</v>
      </c>
      <c r="E25" s="119" t="s">
        <v>1522</v>
      </c>
      <c r="F25" s="119" t="s">
        <v>307</v>
      </c>
      <c r="G25" s="119" t="str">
        <f t="shared" si="0"/>
        <v>Marzo</v>
      </c>
      <c r="H25" s="119">
        <v>5</v>
      </c>
      <c r="I25" s="119">
        <v>1</v>
      </c>
      <c r="J25" s="119" t="s">
        <v>83</v>
      </c>
      <c r="K25" s="119" t="s">
        <v>84</v>
      </c>
      <c r="L25" s="121">
        <v>7000000</v>
      </c>
      <c r="M25" s="121">
        <f>+L25*H25</f>
        <v>35000000</v>
      </c>
      <c r="N25" s="119" t="s">
        <v>286</v>
      </c>
      <c r="O25" s="119" t="s">
        <v>308</v>
      </c>
      <c r="P25" s="119" t="s">
        <v>287</v>
      </c>
      <c r="Q25" s="152"/>
      <c r="R25" s="119" t="s">
        <v>1518</v>
      </c>
      <c r="S25" s="119">
        <v>8080</v>
      </c>
      <c r="T25" s="119">
        <v>2024110010212</v>
      </c>
      <c r="U25" s="119">
        <v>1</v>
      </c>
      <c r="V25" s="122"/>
      <c r="W25" s="122">
        <f t="shared" si="1"/>
        <v>2</v>
      </c>
    </row>
    <row r="26" spans="1:23" ht="12.75" customHeight="1">
      <c r="A26" s="119" t="s">
        <v>1865</v>
      </c>
      <c r="B26" s="120" t="s">
        <v>331</v>
      </c>
      <c r="C26" s="119" t="s">
        <v>11</v>
      </c>
      <c r="D26" s="119">
        <v>80111600</v>
      </c>
      <c r="E26" s="119" t="s">
        <v>1302</v>
      </c>
      <c r="F26" s="119" t="s">
        <v>313</v>
      </c>
      <c r="G26" s="119" t="str">
        <f t="shared" si="0"/>
        <v>MARZO</v>
      </c>
      <c r="H26" s="119">
        <v>4</v>
      </c>
      <c r="I26" s="119">
        <v>1</v>
      </c>
      <c r="J26" s="119" t="s">
        <v>83</v>
      </c>
      <c r="K26" s="119" t="s">
        <v>84</v>
      </c>
      <c r="L26" s="121">
        <v>4000000</v>
      </c>
      <c r="M26" s="121">
        <f>+L26*-H26</f>
        <v>-16000000</v>
      </c>
      <c r="N26" s="119" t="s">
        <v>286</v>
      </c>
      <c r="O26" s="119" t="s">
        <v>78</v>
      </c>
      <c r="P26" s="119" t="s">
        <v>287</v>
      </c>
      <c r="Q26" s="151" t="s">
        <v>1867</v>
      </c>
      <c r="R26" s="119" t="s">
        <v>1518</v>
      </c>
      <c r="S26" s="119">
        <v>8080</v>
      </c>
      <c r="T26" s="119">
        <v>2024110010212</v>
      </c>
      <c r="U26" s="119">
        <v>1</v>
      </c>
      <c r="V26" s="122"/>
      <c r="W26" s="122">
        <f t="shared" si="1"/>
        <v>2</v>
      </c>
    </row>
    <row r="27" spans="1:23" ht="12.75" customHeight="1">
      <c r="A27" s="119" t="s">
        <v>1516</v>
      </c>
      <c r="B27" s="120" t="s">
        <v>331</v>
      </c>
      <c r="C27" s="119" t="s">
        <v>11</v>
      </c>
      <c r="D27" s="119">
        <v>80111600</v>
      </c>
      <c r="E27" s="119" t="s">
        <v>332</v>
      </c>
      <c r="F27" s="119" t="s">
        <v>313</v>
      </c>
      <c r="G27" s="119" t="str">
        <f t="shared" si="0"/>
        <v>MARZO</v>
      </c>
      <c r="H27" s="119">
        <v>4</v>
      </c>
      <c r="I27" s="119">
        <v>1</v>
      </c>
      <c r="J27" s="119" t="s">
        <v>83</v>
      </c>
      <c r="K27" s="119" t="s">
        <v>84</v>
      </c>
      <c r="L27" s="121">
        <v>4000000</v>
      </c>
      <c r="M27" s="121">
        <f>+L27*H27</f>
        <v>16000000</v>
      </c>
      <c r="N27" s="119" t="s">
        <v>286</v>
      </c>
      <c r="O27" s="119" t="s">
        <v>308</v>
      </c>
      <c r="P27" s="119" t="s">
        <v>287</v>
      </c>
      <c r="Q27" s="152"/>
      <c r="R27" s="119" t="s">
        <v>1518</v>
      </c>
      <c r="S27" s="119">
        <v>8080</v>
      </c>
      <c r="T27" s="119">
        <v>2024110010212</v>
      </c>
      <c r="U27" s="119">
        <v>1</v>
      </c>
      <c r="V27" s="122"/>
      <c r="W27" s="122">
        <f t="shared" si="1"/>
        <v>2</v>
      </c>
    </row>
    <row r="28" spans="1:23" ht="12.75" customHeight="1">
      <c r="A28" s="119" t="s">
        <v>1865</v>
      </c>
      <c r="B28" s="120" t="s">
        <v>340</v>
      </c>
      <c r="C28" s="119" t="s">
        <v>11</v>
      </c>
      <c r="D28" s="119">
        <v>80111600</v>
      </c>
      <c r="E28" s="119" t="s">
        <v>1305</v>
      </c>
      <c r="F28" s="119" t="s">
        <v>82</v>
      </c>
      <c r="G28" s="119" t="str">
        <f t="shared" si="0"/>
        <v>FEBRERO</v>
      </c>
      <c r="H28" s="119">
        <v>5</v>
      </c>
      <c r="I28" s="119">
        <v>1</v>
      </c>
      <c r="J28" s="119" t="s">
        <v>83</v>
      </c>
      <c r="K28" s="119" t="s">
        <v>84</v>
      </c>
      <c r="L28" s="121">
        <v>3600000</v>
      </c>
      <c r="M28" s="121">
        <f>-L28*H28</f>
        <v>-18000000</v>
      </c>
      <c r="N28" s="119" t="s">
        <v>286</v>
      </c>
      <c r="O28" s="119" t="s">
        <v>78</v>
      </c>
      <c r="P28" s="119" t="s">
        <v>287</v>
      </c>
      <c r="Q28" s="151" t="s">
        <v>1867</v>
      </c>
      <c r="R28" s="119" t="s">
        <v>1518</v>
      </c>
      <c r="S28" s="119">
        <v>8080</v>
      </c>
      <c r="T28" s="119">
        <v>2024110010212</v>
      </c>
      <c r="U28" s="119">
        <v>1</v>
      </c>
      <c r="V28" s="122"/>
      <c r="W28" s="122">
        <f t="shared" si="1"/>
        <v>2</v>
      </c>
    </row>
    <row r="29" spans="1:23" ht="12.75" customHeight="1">
      <c r="A29" s="119" t="s">
        <v>1516</v>
      </c>
      <c r="B29" s="120" t="s">
        <v>340</v>
      </c>
      <c r="C29" s="119" t="s">
        <v>11</v>
      </c>
      <c r="D29" s="119">
        <v>80111600</v>
      </c>
      <c r="E29" s="119" t="s">
        <v>1523</v>
      </c>
      <c r="F29" s="119" t="s">
        <v>82</v>
      </c>
      <c r="G29" s="119" t="str">
        <f t="shared" si="0"/>
        <v>FEBRERO</v>
      </c>
      <c r="H29" s="119">
        <v>5</v>
      </c>
      <c r="I29" s="119">
        <v>1</v>
      </c>
      <c r="J29" s="119" t="s">
        <v>83</v>
      </c>
      <c r="K29" s="119" t="s">
        <v>84</v>
      </c>
      <c r="L29" s="121">
        <v>3600000</v>
      </c>
      <c r="M29" s="121">
        <f>+L29*H29</f>
        <v>18000000</v>
      </c>
      <c r="N29" s="119" t="s">
        <v>286</v>
      </c>
      <c r="O29" s="119" t="s">
        <v>308</v>
      </c>
      <c r="P29" s="119" t="s">
        <v>287</v>
      </c>
      <c r="Q29" s="152"/>
      <c r="R29" s="119" t="s">
        <v>1518</v>
      </c>
      <c r="S29" s="119">
        <v>8080</v>
      </c>
      <c r="T29" s="119">
        <v>2024110010212</v>
      </c>
      <c r="U29" s="119">
        <v>1</v>
      </c>
      <c r="V29" s="122"/>
      <c r="W29" s="122">
        <f t="shared" si="1"/>
        <v>2</v>
      </c>
    </row>
    <row r="30" spans="1:23" ht="12.75" customHeight="1">
      <c r="A30" s="119" t="s">
        <v>1865</v>
      </c>
      <c r="B30" s="120" t="s">
        <v>341</v>
      </c>
      <c r="C30" s="119" t="s">
        <v>11</v>
      </c>
      <c r="D30" s="119">
        <v>80111600</v>
      </c>
      <c r="E30" s="119" t="s">
        <v>1306</v>
      </c>
      <c r="F30" s="119" t="s">
        <v>82</v>
      </c>
      <c r="G30" s="119" t="str">
        <f t="shared" si="0"/>
        <v>FEBRERO</v>
      </c>
      <c r="H30" s="119">
        <v>5</v>
      </c>
      <c r="I30" s="119">
        <v>1</v>
      </c>
      <c r="J30" s="119" t="s">
        <v>83</v>
      </c>
      <c r="K30" s="119" t="s">
        <v>84</v>
      </c>
      <c r="L30" s="121">
        <v>5500000</v>
      </c>
      <c r="M30" s="121">
        <f>+L30*-H30</f>
        <v>-27500000</v>
      </c>
      <c r="N30" s="119" t="s">
        <v>286</v>
      </c>
      <c r="O30" s="119" t="s">
        <v>78</v>
      </c>
      <c r="P30" s="119" t="s">
        <v>287</v>
      </c>
      <c r="Q30" s="151" t="s">
        <v>1867</v>
      </c>
      <c r="R30" s="119" t="s">
        <v>1518</v>
      </c>
      <c r="S30" s="119">
        <v>8080</v>
      </c>
      <c r="T30" s="119">
        <v>2024110010212</v>
      </c>
      <c r="U30" s="119">
        <v>1</v>
      </c>
      <c r="V30" s="122"/>
      <c r="W30" s="122">
        <f t="shared" si="1"/>
        <v>2</v>
      </c>
    </row>
    <row r="31" spans="1:23" ht="12.75" customHeight="1">
      <c r="A31" s="119" t="s">
        <v>1516</v>
      </c>
      <c r="B31" s="120" t="s">
        <v>341</v>
      </c>
      <c r="C31" s="119" t="s">
        <v>11</v>
      </c>
      <c r="D31" s="119">
        <v>80111600</v>
      </c>
      <c r="E31" s="119" t="s">
        <v>1524</v>
      </c>
      <c r="F31" s="119" t="s">
        <v>82</v>
      </c>
      <c r="G31" s="119" t="str">
        <f t="shared" si="0"/>
        <v>FEBRERO</v>
      </c>
      <c r="H31" s="119">
        <v>5</v>
      </c>
      <c r="I31" s="119">
        <v>1</v>
      </c>
      <c r="J31" s="119" t="s">
        <v>83</v>
      </c>
      <c r="K31" s="119" t="s">
        <v>84</v>
      </c>
      <c r="L31" s="121">
        <v>5500000</v>
      </c>
      <c r="M31" s="121">
        <f>+L31*H31</f>
        <v>27500000</v>
      </c>
      <c r="N31" s="119" t="s">
        <v>286</v>
      </c>
      <c r="O31" s="119" t="s">
        <v>78</v>
      </c>
      <c r="P31" s="119" t="s">
        <v>287</v>
      </c>
      <c r="Q31" s="152"/>
      <c r="R31" s="119" t="s">
        <v>1518</v>
      </c>
      <c r="S31" s="119">
        <v>8080</v>
      </c>
      <c r="T31" s="119">
        <v>2024110010212</v>
      </c>
      <c r="U31" s="119">
        <v>1</v>
      </c>
      <c r="V31" s="122"/>
      <c r="W31" s="122">
        <f t="shared" si="1"/>
        <v>2</v>
      </c>
    </row>
    <row r="32" spans="1:23" ht="12.75" customHeight="1">
      <c r="A32" s="119" t="s">
        <v>1865</v>
      </c>
      <c r="B32" s="120" t="s">
        <v>1868</v>
      </c>
      <c r="C32" s="119" t="s">
        <v>11</v>
      </c>
      <c r="D32" s="119">
        <v>80111600</v>
      </c>
      <c r="E32" s="119" t="s">
        <v>1307</v>
      </c>
      <c r="F32" s="119" t="s">
        <v>82</v>
      </c>
      <c r="G32" s="119" t="str">
        <f t="shared" si="0"/>
        <v>FEBRERO</v>
      </c>
      <c r="H32" s="119">
        <v>4</v>
      </c>
      <c r="I32" s="119">
        <v>1</v>
      </c>
      <c r="J32" s="119" t="s">
        <v>83</v>
      </c>
      <c r="K32" s="119" t="s">
        <v>84</v>
      </c>
      <c r="L32" s="121">
        <v>4500000</v>
      </c>
      <c r="M32" s="121">
        <f>+L32*-H32</f>
        <v>-18000000</v>
      </c>
      <c r="N32" s="119" t="s">
        <v>286</v>
      </c>
      <c r="O32" s="119" t="s">
        <v>78</v>
      </c>
      <c r="P32" s="119" t="s">
        <v>287</v>
      </c>
      <c r="Q32" s="151" t="s">
        <v>1867</v>
      </c>
      <c r="R32" s="119" t="s">
        <v>1518</v>
      </c>
      <c r="S32" s="119">
        <v>8080</v>
      </c>
      <c r="T32" s="119">
        <v>2024110010212</v>
      </c>
      <c r="U32" s="119">
        <v>1</v>
      </c>
      <c r="V32" s="122"/>
      <c r="W32" s="122">
        <f t="shared" si="1"/>
        <v>2</v>
      </c>
    </row>
    <row r="33" spans="1:23" ht="12.75" customHeight="1">
      <c r="A33" s="119" t="s">
        <v>1516</v>
      </c>
      <c r="B33" s="120" t="s">
        <v>344</v>
      </c>
      <c r="C33" s="119" t="s">
        <v>11</v>
      </c>
      <c r="D33" s="119">
        <v>80111600</v>
      </c>
      <c r="E33" s="119" t="s">
        <v>1525</v>
      </c>
      <c r="F33" s="119" t="s">
        <v>82</v>
      </c>
      <c r="G33" s="119" t="str">
        <f t="shared" si="0"/>
        <v>FEBRERO</v>
      </c>
      <c r="H33" s="119">
        <v>4</v>
      </c>
      <c r="I33" s="119">
        <v>1</v>
      </c>
      <c r="J33" s="119" t="s">
        <v>83</v>
      </c>
      <c r="K33" s="119" t="s">
        <v>84</v>
      </c>
      <c r="L33" s="121">
        <v>4500000</v>
      </c>
      <c r="M33" s="121">
        <f>+L33*H33</f>
        <v>18000000</v>
      </c>
      <c r="N33" s="119" t="s">
        <v>286</v>
      </c>
      <c r="O33" s="119" t="s">
        <v>308</v>
      </c>
      <c r="P33" s="119" t="s">
        <v>287</v>
      </c>
      <c r="Q33" s="152"/>
      <c r="R33" s="119" t="s">
        <v>1518</v>
      </c>
      <c r="S33" s="119">
        <v>8080</v>
      </c>
      <c r="T33" s="119">
        <v>2024110010212</v>
      </c>
      <c r="U33" s="119">
        <v>1</v>
      </c>
      <c r="V33" s="122"/>
      <c r="W33" s="122">
        <f t="shared" si="1"/>
        <v>2</v>
      </c>
    </row>
    <row r="34" spans="1:23" ht="12.75" customHeight="1">
      <c r="A34" s="119" t="s">
        <v>1865</v>
      </c>
      <c r="B34" s="120" t="s">
        <v>1869</v>
      </c>
      <c r="C34" s="119" t="s">
        <v>11</v>
      </c>
      <c r="D34" s="119">
        <v>80111600</v>
      </c>
      <c r="E34" s="119" t="s">
        <v>1308</v>
      </c>
      <c r="F34" s="119" t="s">
        <v>82</v>
      </c>
      <c r="G34" s="119" t="str">
        <f t="shared" si="0"/>
        <v>FEBRERO</v>
      </c>
      <c r="H34" s="119">
        <v>4</v>
      </c>
      <c r="I34" s="119">
        <v>1</v>
      </c>
      <c r="J34" s="119" t="s">
        <v>83</v>
      </c>
      <c r="K34" s="119" t="s">
        <v>84</v>
      </c>
      <c r="L34" s="121">
        <v>6000000</v>
      </c>
      <c r="M34" s="121">
        <f>-L34*H34</f>
        <v>-24000000</v>
      </c>
      <c r="N34" s="119" t="s">
        <v>286</v>
      </c>
      <c r="O34" s="119" t="s">
        <v>78</v>
      </c>
      <c r="P34" s="119" t="s">
        <v>287</v>
      </c>
      <c r="Q34" s="151" t="s">
        <v>1867</v>
      </c>
      <c r="R34" s="119" t="s">
        <v>1518</v>
      </c>
      <c r="S34" s="119">
        <v>8080</v>
      </c>
      <c r="T34" s="119">
        <v>2024110010212</v>
      </c>
      <c r="U34" s="119">
        <v>1</v>
      </c>
      <c r="V34" s="122"/>
      <c r="W34" s="122">
        <f t="shared" si="1"/>
        <v>2</v>
      </c>
    </row>
    <row r="35" spans="1:23" ht="12.75" customHeight="1">
      <c r="A35" s="119" t="s">
        <v>1516</v>
      </c>
      <c r="B35" s="120" t="s">
        <v>345</v>
      </c>
      <c r="C35" s="119" t="s">
        <v>11</v>
      </c>
      <c r="D35" s="119">
        <v>80111600</v>
      </c>
      <c r="E35" s="119" t="s">
        <v>346</v>
      </c>
      <c r="F35" s="119" t="s">
        <v>82</v>
      </c>
      <c r="G35" s="119" t="str">
        <f t="shared" si="0"/>
        <v>FEBRERO</v>
      </c>
      <c r="H35" s="119">
        <v>10</v>
      </c>
      <c r="I35" s="119">
        <v>1</v>
      </c>
      <c r="J35" s="119" t="s">
        <v>83</v>
      </c>
      <c r="K35" s="119" t="s">
        <v>84</v>
      </c>
      <c r="L35" s="121">
        <v>6000000</v>
      </c>
      <c r="M35" s="121">
        <f>+L35*H35</f>
        <v>60000000</v>
      </c>
      <c r="N35" s="119" t="s">
        <v>286</v>
      </c>
      <c r="O35" s="119" t="s">
        <v>314</v>
      </c>
      <c r="P35" s="119" t="s">
        <v>287</v>
      </c>
      <c r="Q35" s="152"/>
      <c r="R35" s="119" t="s">
        <v>1518</v>
      </c>
      <c r="S35" s="119">
        <v>8080</v>
      </c>
      <c r="T35" s="119">
        <v>2024110010212</v>
      </c>
      <c r="U35" s="119">
        <v>1</v>
      </c>
      <c r="V35" s="122"/>
      <c r="W35" s="122">
        <f t="shared" si="1"/>
        <v>2</v>
      </c>
    </row>
    <row r="36" spans="1:23" ht="12.75" customHeight="1">
      <c r="A36" s="119" t="s">
        <v>1865</v>
      </c>
      <c r="B36" s="120" t="s">
        <v>349</v>
      </c>
      <c r="C36" s="119" t="s">
        <v>11</v>
      </c>
      <c r="D36" s="119">
        <v>80111600</v>
      </c>
      <c r="E36" s="119" t="s">
        <v>1309</v>
      </c>
      <c r="F36" s="119" t="s">
        <v>82</v>
      </c>
      <c r="G36" s="119" t="str">
        <f t="shared" si="0"/>
        <v>FEBRERO</v>
      </c>
      <c r="H36" s="119">
        <v>5</v>
      </c>
      <c r="I36" s="119">
        <v>1</v>
      </c>
      <c r="J36" s="119" t="s">
        <v>83</v>
      </c>
      <c r="K36" s="119" t="s">
        <v>84</v>
      </c>
      <c r="L36" s="121">
        <v>3600000</v>
      </c>
      <c r="M36" s="121">
        <f>+L36*-H36</f>
        <v>-18000000</v>
      </c>
      <c r="N36" s="119" t="s">
        <v>286</v>
      </c>
      <c r="O36" s="119" t="s">
        <v>78</v>
      </c>
      <c r="P36" s="119" t="s">
        <v>287</v>
      </c>
      <c r="Q36" s="151" t="s">
        <v>1867</v>
      </c>
      <c r="R36" s="119" t="s">
        <v>1518</v>
      </c>
      <c r="S36" s="119">
        <v>8080</v>
      </c>
      <c r="T36" s="119">
        <v>2024110010212</v>
      </c>
      <c r="U36" s="119">
        <v>1</v>
      </c>
      <c r="V36" s="122"/>
      <c r="W36" s="122">
        <f t="shared" si="1"/>
        <v>2</v>
      </c>
    </row>
    <row r="37" spans="1:23" ht="12.75" customHeight="1">
      <c r="A37" s="119" t="s">
        <v>1516</v>
      </c>
      <c r="B37" s="120" t="s">
        <v>349</v>
      </c>
      <c r="C37" s="119" t="s">
        <v>11</v>
      </c>
      <c r="D37" s="119">
        <v>80111600</v>
      </c>
      <c r="E37" s="119" t="s">
        <v>350</v>
      </c>
      <c r="F37" s="119" t="s">
        <v>82</v>
      </c>
      <c r="G37" s="119" t="str">
        <f t="shared" si="0"/>
        <v>FEBRERO</v>
      </c>
      <c r="H37" s="119">
        <v>5</v>
      </c>
      <c r="I37" s="119">
        <v>1</v>
      </c>
      <c r="J37" s="119" t="s">
        <v>83</v>
      </c>
      <c r="K37" s="119" t="s">
        <v>84</v>
      </c>
      <c r="L37" s="121">
        <v>3600000</v>
      </c>
      <c r="M37" s="121">
        <f>+L37*H37</f>
        <v>18000000</v>
      </c>
      <c r="N37" s="119" t="s">
        <v>286</v>
      </c>
      <c r="O37" s="119" t="s">
        <v>308</v>
      </c>
      <c r="P37" s="119" t="s">
        <v>287</v>
      </c>
      <c r="Q37" s="152"/>
      <c r="R37" s="119" t="s">
        <v>1518</v>
      </c>
      <c r="S37" s="119">
        <v>8080</v>
      </c>
      <c r="T37" s="119">
        <v>2024110010212</v>
      </c>
      <c r="U37" s="119">
        <v>1</v>
      </c>
      <c r="V37" s="122"/>
      <c r="W37" s="122">
        <f t="shared" si="1"/>
        <v>2</v>
      </c>
    </row>
    <row r="38" spans="1:23" ht="12.75" customHeight="1">
      <c r="A38" s="119" t="s">
        <v>1865</v>
      </c>
      <c r="B38" s="120" t="s">
        <v>353</v>
      </c>
      <c r="C38" s="119" t="s">
        <v>11</v>
      </c>
      <c r="D38" s="119">
        <v>80111600</v>
      </c>
      <c r="E38" s="119" t="s">
        <v>352</v>
      </c>
      <c r="F38" s="119" t="s">
        <v>313</v>
      </c>
      <c r="G38" s="119" t="str">
        <f t="shared" si="0"/>
        <v>MARZO</v>
      </c>
      <c r="H38" s="119">
        <v>4</v>
      </c>
      <c r="I38" s="119">
        <v>1</v>
      </c>
      <c r="J38" s="119" t="s">
        <v>83</v>
      </c>
      <c r="K38" s="119" t="s">
        <v>84</v>
      </c>
      <c r="L38" s="121">
        <v>5000000</v>
      </c>
      <c r="M38" s="121">
        <f>+L38*-H38</f>
        <v>-20000000</v>
      </c>
      <c r="N38" s="119" t="s">
        <v>286</v>
      </c>
      <c r="O38" s="119" t="s">
        <v>78</v>
      </c>
      <c r="P38" s="119" t="s">
        <v>287</v>
      </c>
      <c r="Q38" s="151" t="s">
        <v>1867</v>
      </c>
      <c r="R38" s="119" t="s">
        <v>1518</v>
      </c>
      <c r="S38" s="119">
        <v>8080</v>
      </c>
      <c r="T38" s="119">
        <v>2024110010212</v>
      </c>
      <c r="U38" s="119">
        <v>1</v>
      </c>
      <c r="V38" s="122"/>
      <c r="W38" s="122">
        <f t="shared" si="1"/>
        <v>2</v>
      </c>
    </row>
    <row r="39" spans="1:23" ht="12.75" customHeight="1">
      <c r="A39" s="119" t="s">
        <v>1516</v>
      </c>
      <c r="B39" s="120" t="s">
        <v>353</v>
      </c>
      <c r="C39" s="119" t="s">
        <v>11</v>
      </c>
      <c r="D39" s="119">
        <v>80111600</v>
      </c>
      <c r="E39" s="119" t="s">
        <v>354</v>
      </c>
      <c r="F39" s="119" t="s">
        <v>313</v>
      </c>
      <c r="G39" s="119" t="str">
        <f t="shared" si="0"/>
        <v>MARZO</v>
      </c>
      <c r="H39" s="119">
        <v>4</v>
      </c>
      <c r="I39" s="119">
        <v>1</v>
      </c>
      <c r="J39" s="119" t="s">
        <v>83</v>
      </c>
      <c r="K39" s="119" t="s">
        <v>84</v>
      </c>
      <c r="L39" s="121">
        <v>5000000</v>
      </c>
      <c r="M39" s="121">
        <f>+L39*H39</f>
        <v>20000000</v>
      </c>
      <c r="N39" s="119" t="s">
        <v>286</v>
      </c>
      <c r="O39" s="119" t="s">
        <v>308</v>
      </c>
      <c r="P39" s="119" t="s">
        <v>287</v>
      </c>
      <c r="Q39" s="152"/>
      <c r="R39" s="119" t="s">
        <v>1518</v>
      </c>
      <c r="S39" s="119">
        <v>8080</v>
      </c>
      <c r="T39" s="119">
        <v>2024110010212</v>
      </c>
      <c r="U39" s="119">
        <v>1</v>
      </c>
      <c r="V39" s="122"/>
      <c r="W39" s="122">
        <f t="shared" si="1"/>
        <v>2</v>
      </c>
    </row>
    <row r="40" spans="1:23" ht="12.75" customHeight="1">
      <c r="A40" s="119" t="s">
        <v>1865</v>
      </c>
      <c r="B40" s="120" t="s">
        <v>360</v>
      </c>
      <c r="C40" s="119" t="s">
        <v>11</v>
      </c>
      <c r="D40" s="119">
        <v>80111600</v>
      </c>
      <c r="E40" s="119" t="s">
        <v>1313</v>
      </c>
      <c r="F40" s="119" t="s">
        <v>82</v>
      </c>
      <c r="G40" s="119" t="str">
        <f t="shared" si="0"/>
        <v>FEBRERO</v>
      </c>
      <c r="H40" s="119">
        <v>8</v>
      </c>
      <c r="I40" s="119">
        <v>1</v>
      </c>
      <c r="J40" s="119" t="s">
        <v>83</v>
      </c>
      <c r="K40" s="119" t="s">
        <v>84</v>
      </c>
      <c r="L40" s="121">
        <v>7000000</v>
      </c>
      <c r="M40" s="121">
        <f>-L40*H40</f>
        <v>-56000000</v>
      </c>
      <c r="N40" s="119" t="s">
        <v>286</v>
      </c>
      <c r="O40" s="119" t="s">
        <v>78</v>
      </c>
      <c r="P40" s="119" t="s">
        <v>287</v>
      </c>
      <c r="Q40" s="151" t="s">
        <v>1867</v>
      </c>
      <c r="R40" s="119" t="s">
        <v>1518</v>
      </c>
      <c r="S40" s="119">
        <v>8080</v>
      </c>
      <c r="T40" s="119">
        <v>2024110010212</v>
      </c>
      <c r="U40" s="119">
        <v>1</v>
      </c>
      <c r="V40" s="122"/>
      <c r="W40" s="122">
        <f t="shared" si="1"/>
        <v>2</v>
      </c>
    </row>
    <row r="41" spans="1:23" ht="12.75" customHeight="1">
      <c r="A41" s="119" t="s">
        <v>1516</v>
      </c>
      <c r="B41" s="120" t="s">
        <v>360</v>
      </c>
      <c r="C41" s="119" t="s">
        <v>11</v>
      </c>
      <c r="D41" s="119">
        <v>80111600</v>
      </c>
      <c r="E41" s="119" t="s">
        <v>361</v>
      </c>
      <c r="F41" s="119" t="s">
        <v>82</v>
      </c>
      <c r="G41" s="119" t="str">
        <f t="shared" si="0"/>
        <v>FEBRERO</v>
      </c>
      <c r="H41" s="119">
        <v>8</v>
      </c>
      <c r="I41" s="119">
        <v>1</v>
      </c>
      <c r="J41" s="119" t="s">
        <v>83</v>
      </c>
      <c r="K41" s="119" t="s">
        <v>84</v>
      </c>
      <c r="L41" s="121">
        <v>7000000</v>
      </c>
      <c r="M41" s="121">
        <f>+L41*H41</f>
        <v>56000000</v>
      </c>
      <c r="N41" s="119" t="s">
        <v>286</v>
      </c>
      <c r="O41" s="119" t="s">
        <v>308</v>
      </c>
      <c r="P41" s="119" t="s">
        <v>287</v>
      </c>
      <c r="Q41" s="152"/>
      <c r="R41" s="119" t="s">
        <v>1518</v>
      </c>
      <c r="S41" s="119">
        <v>8080</v>
      </c>
      <c r="T41" s="119">
        <v>2024110010212</v>
      </c>
      <c r="U41" s="119">
        <v>1</v>
      </c>
      <c r="V41" s="122"/>
      <c r="W41" s="122">
        <f t="shared" si="1"/>
        <v>2</v>
      </c>
    </row>
    <row r="42" spans="1:23" ht="12.75" customHeight="1">
      <c r="A42" s="119" t="s">
        <v>1865</v>
      </c>
      <c r="B42" s="120" t="s">
        <v>362</v>
      </c>
      <c r="C42" s="119" t="s">
        <v>11</v>
      </c>
      <c r="D42" s="119">
        <v>80111600</v>
      </c>
      <c r="E42" s="119" t="s">
        <v>1314</v>
      </c>
      <c r="F42" s="119" t="s">
        <v>313</v>
      </c>
      <c r="G42" s="119" t="str">
        <f t="shared" si="0"/>
        <v>MARZO</v>
      </c>
      <c r="H42" s="119">
        <v>4</v>
      </c>
      <c r="I42" s="119">
        <v>1</v>
      </c>
      <c r="J42" s="119" t="s">
        <v>83</v>
      </c>
      <c r="K42" s="119" t="s">
        <v>84</v>
      </c>
      <c r="L42" s="121">
        <v>2253000</v>
      </c>
      <c r="M42" s="121">
        <f>+L42*-H42</f>
        <v>-9012000</v>
      </c>
      <c r="N42" s="119" t="s">
        <v>286</v>
      </c>
      <c r="O42" s="119" t="s">
        <v>78</v>
      </c>
      <c r="P42" s="119" t="s">
        <v>287</v>
      </c>
      <c r="Q42" s="151" t="s">
        <v>1867</v>
      </c>
      <c r="R42" s="119" t="s">
        <v>1518</v>
      </c>
      <c r="S42" s="119">
        <v>8080</v>
      </c>
      <c r="T42" s="119">
        <v>2024110010212</v>
      </c>
      <c r="U42" s="119">
        <v>1</v>
      </c>
      <c r="V42" s="122"/>
      <c r="W42" s="122">
        <f t="shared" si="1"/>
        <v>2</v>
      </c>
    </row>
    <row r="43" spans="1:23" ht="12.75" customHeight="1">
      <c r="A43" s="119" t="s">
        <v>1516</v>
      </c>
      <c r="B43" s="120" t="s">
        <v>362</v>
      </c>
      <c r="C43" s="119" t="s">
        <v>11</v>
      </c>
      <c r="D43" s="119">
        <v>80111600</v>
      </c>
      <c r="E43" s="119" t="s">
        <v>1526</v>
      </c>
      <c r="F43" s="119" t="s">
        <v>313</v>
      </c>
      <c r="G43" s="119" t="str">
        <f t="shared" si="0"/>
        <v>MARZO</v>
      </c>
      <c r="H43" s="119">
        <v>4</v>
      </c>
      <c r="I43" s="119">
        <v>1</v>
      </c>
      <c r="J43" s="119" t="s">
        <v>83</v>
      </c>
      <c r="K43" s="119" t="s">
        <v>84</v>
      </c>
      <c r="L43" s="121">
        <v>2253000</v>
      </c>
      <c r="M43" s="121">
        <f>L43*H43</f>
        <v>9012000</v>
      </c>
      <c r="N43" s="119" t="s">
        <v>286</v>
      </c>
      <c r="O43" s="119" t="s">
        <v>308</v>
      </c>
      <c r="P43" s="119" t="s">
        <v>287</v>
      </c>
      <c r="Q43" s="152"/>
      <c r="R43" s="119" t="s">
        <v>1518</v>
      </c>
      <c r="S43" s="119">
        <v>8080</v>
      </c>
      <c r="T43" s="119">
        <v>2024110010212</v>
      </c>
      <c r="U43" s="119">
        <v>1</v>
      </c>
      <c r="V43" s="122"/>
      <c r="W43" s="122">
        <f t="shared" si="1"/>
        <v>2</v>
      </c>
    </row>
    <row r="44" spans="1:23" ht="12.75" customHeight="1">
      <c r="A44" s="119" t="s">
        <v>1865</v>
      </c>
      <c r="B44" s="120" t="s">
        <v>363</v>
      </c>
      <c r="C44" s="119" t="s">
        <v>11</v>
      </c>
      <c r="D44" s="119">
        <v>80111600</v>
      </c>
      <c r="E44" s="119" t="s">
        <v>1315</v>
      </c>
      <c r="F44" s="119" t="s">
        <v>313</v>
      </c>
      <c r="G44" s="119" t="str">
        <f t="shared" si="0"/>
        <v>MARZO</v>
      </c>
      <c r="H44" s="119">
        <v>4</v>
      </c>
      <c r="I44" s="119">
        <v>1</v>
      </c>
      <c r="J44" s="119" t="s">
        <v>83</v>
      </c>
      <c r="K44" s="119" t="s">
        <v>84</v>
      </c>
      <c r="L44" s="121">
        <v>2253000</v>
      </c>
      <c r="M44" s="121">
        <f>+L44*-H44</f>
        <v>-9012000</v>
      </c>
      <c r="N44" s="119" t="s">
        <v>286</v>
      </c>
      <c r="O44" s="119" t="s">
        <v>78</v>
      </c>
      <c r="P44" s="119" t="s">
        <v>287</v>
      </c>
      <c r="Q44" s="151" t="s">
        <v>1867</v>
      </c>
      <c r="R44" s="119" t="s">
        <v>1518</v>
      </c>
      <c r="S44" s="119">
        <v>8080</v>
      </c>
      <c r="T44" s="119">
        <v>2024110010212</v>
      </c>
      <c r="U44" s="119">
        <v>1</v>
      </c>
      <c r="V44" s="122"/>
      <c r="W44" s="122">
        <f t="shared" si="1"/>
        <v>2</v>
      </c>
    </row>
    <row r="45" spans="1:23" ht="12.75" customHeight="1">
      <c r="A45" s="119" t="s">
        <v>1516</v>
      </c>
      <c r="B45" s="120" t="s">
        <v>363</v>
      </c>
      <c r="C45" s="119" t="s">
        <v>11</v>
      </c>
      <c r="D45" s="119">
        <v>80111600</v>
      </c>
      <c r="E45" s="119" t="s">
        <v>1527</v>
      </c>
      <c r="F45" s="119" t="s">
        <v>313</v>
      </c>
      <c r="G45" s="119" t="str">
        <f t="shared" si="0"/>
        <v>MARZO</v>
      </c>
      <c r="H45" s="119">
        <v>4</v>
      </c>
      <c r="I45" s="119">
        <v>1</v>
      </c>
      <c r="J45" s="119" t="s">
        <v>83</v>
      </c>
      <c r="K45" s="119" t="s">
        <v>84</v>
      </c>
      <c r="L45" s="121">
        <v>2253000</v>
      </c>
      <c r="M45" s="121">
        <f>+L45*H45</f>
        <v>9012000</v>
      </c>
      <c r="N45" s="119" t="s">
        <v>286</v>
      </c>
      <c r="O45" s="119" t="s">
        <v>314</v>
      </c>
      <c r="P45" s="119" t="s">
        <v>287</v>
      </c>
      <c r="Q45" s="152"/>
      <c r="R45" s="119" t="s">
        <v>1518</v>
      </c>
      <c r="S45" s="119">
        <v>8080</v>
      </c>
      <c r="T45" s="119">
        <v>2024110010212</v>
      </c>
      <c r="U45" s="119">
        <v>1</v>
      </c>
      <c r="V45" s="122"/>
      <c r="W45" s="122">
        <f t="shared" si="1"/>
        <v>2</v>
      </c>
    </row>
    <row r="46" spans="1:23" ht="12.75" customHeight="1">
      <c r="A46" s="119" t="s">
        <v>1865</v>
      </c>
      <c r="B46" s="120" t="s">
        <v>367</v>
      </c>
      <c r="C46" s="119" t="s">
        <v>11</v>
      </c>
      <c r="D46" s="119">
        <v>80111600</v>
      </c>
      <c r="E46" s="119" t="s">
        <v>1317</v>
      </c>
      <c r="F46" s="119" t="s">
        <v>82</v>
      </c>
      <c r="G46" s="119" t="str">
        <f t="shared" si="0"/>
        <v>FEBRERO</v>
      </c>
      <c r="H46" s="119">
        <v>5</v>
      </c>
      <c r="I46" s="119">
        <v>1</v>
      </c>
      <c r="J46" s="119" t="s">
        <v>83</v>
      </c>
      <c r="K46" s="119" t="s">
        <v>84</v>
      </c>
      <c r="L46" s="121">
        <v>7000000</v>
      </c>
      <c r="M46" s="121">
        <f>+L46*-H46</f>
        <v>-35000000</v>
      </c>
      <c r="N46" s="119" t="s">
        <v>286</v>
      </c>
      <c r="O46" s="119" t="s">
        <v>78</v>
      </c>
      <c r="P46" s="119" t="s">
        <v>287</v>
      </c>
      <c r="Q46" s="151" t="s">
        <v>1867</v>
      </c>
      <c r="R46" s="119" t="s">
        <v>1518</v>
      </c>
      <c r="S46" s="119">
        <v>8080</v>
      </c>
      <c r="T46" s="119">
        <v>2024110010212</v>
      </c>
      <c r="U46" s="119">
        <v>1</v>
      </c>
      <c r="V46" s="122"/>
      <c r="W46" s="122">
        <f t="shared" si="1"/>
        <v>2</v>
      </c>
    </row>
    <row r="47" spans="1:23" ht="12.75" customHeight="1">
      <c r="A47" s="119" t="s">
        <v>1516</v>
      </c>
      <c r="B47" s="120" t="s">
        <v>367</v>
      </c>
      <c r="C47" s="119" t="s">
        <v>11</v>
      </c>
      <c r="D47" s="119">
        <v>80111600</v>
      </c>
      <c r="E47" s="119" t="s">
        <v>368</v>
      </c>
      <c r="F47" s="119" t="s">
        <v>82</v>
      </c>
      <c r="G47" s="119" t="str">
        <f t="shared" si="0"/>
        <v>FEBRERO</v>
      </c>
      <c r="H47" s="119">
        <v>5</v>
      </c>
      <c r="I47" s="119">
        <v>1</v>
      </c>
      <c r="J47" s="119" t="s">
        <v>83</v>
      </c>
      <c r="K47" s="119" t="s">
        <v>84</v>
      </c>
      <c r="L47" s="121">
        <v>7000000</v>
      </c>
      <c r="M47" s="121">
        <f>+L47*H47</f>
        <v>35000000</v>
      </c>
      <c r="N47" s="119" t="s">
        <v>286</v>
      </c>
      <c r="O47" s="119" t="s">
        <v>308</v>
      </c>
      <c r="P47" s="119" t="s">
        <v>287</v>
      </c>
      <c r="Q47" s="152"/>
      <c r="R47" s="119" t="s">
        <v>1518</v>
      </c>
      <c r="S47" s="119">
        <v>8080</v>
      </c>
      <c r="T47" s="119">
        <v>2024110010212</v>
      </c>
      <c r="U47" s="119">
        <v>1</v>
      </c>
      <c r="V47" s="122"/>
      <c r="W47" s="122">
        <f t="shared" si="1"/>
        <v>2</v>
      </c>
    </row>
    <row r="48" spans="1:23" ht="12.75" customHeight="1">
      <c r="A48" s="119" t="s">
        <v>1865</v>
      </c>
      <c r="B48" s="120" t="s">
        <v>369</v>
      </c>
      <c r="C48" s="119" t="s">
        <v>11</v>
      </c>
      <c r="D48" s="119">
        <v>80111600</v>
      </c>
      <c r="E48" s="119" t="s">
        <v>1318</v>
      </c>
      <c r="F48" s="119" t="s">
        <v>82</v>
      </c>
      <c r="G48" s="119" t="str">
        <f t="shared" si="0"/>
        <v>FEBRERO</v>
      </c>
      <c r="H48" s="119">
        <v>5.5</v>
      </c>
      <c r="I48" s="119">
        <v>1</v>
      </c>
      <c r="J48" s="119" t="s">
        <v>83</v>
      </c>
      <c r="K48" s="119" t="s">
        <v>84</v>
      </c>
      <c r="L48" s="121">
        <v>6000000</v>
      </c>
      <c r="M48" s="121">
        <f>+L48*-H48</f>
        <v>-33000000</v>
      </c>
      <c r="N48" s="119" t="s">
        <v>286</v>
      </c>
      <c r="O48" s="119" t="s">
        <v>78</v>
      </c>
      <c r="P48" s="119" t="s">
        <v>287</v>
      </c>
      <c r="Q48" s="151" t="s">
        <v>1867</v>
      </c>
      <c r="R48" s="119" t="s">
        <v>1518</v>
      </c>
      <c r="S48" s="119">
        <v>8080</v>
      </c>
      <c r="T48" s="119">
        <v>2024110010212</v>
      </c>
      <c r="U48" s="119">
        <v>1</v>
      </c>
      <c r="V48" s="122"/>
      <c r="W48" s="122">
        <f t="shared" si="1"/>
        <v>2</v>
      </c>
    </row>
    <row r="49" spans="1:23" ht="12.75" customHeight="1">
      <c r="A49" s="119" t="s">
        <v>1516</v>
      </c>
      <c r="B49" s="120" t="s">
        <v>369</v>
      </c>
      <c r="C49" s="119" t="s">
        <v>11</v>
      </c>
      <c r="D49" s="119">
        <v>80111600</v>
      </c>
      <c r="E49" s="119" t="s">
        <v>370</v>
      </c>
      <c r="F49" s="119" t="s">
        <v>82</v>
      </c>
      <c r="G49" s="119" t="str">
        <f t="shared" si="0"/>
        <v>FEBRERO</v>
      </c>
      <c r="H49" s="119">
        <v>5</v>
      </c>
      <c r="I49" s="119">
        <v>1</v>
      </c>
      <c r="J49" s="119" t="s">
        <v>83</v>
      </c>
      <c r="K49" s="119" t="s">
        <v>84</v>
      </c>
      <c r="L49" s="121">
        <v>5000000</v>
      </c>
      <c r="M49" s="121">
        <f>+L49*H49</f>
        <v>25000000</v>
      </c>
      <c r="N49" s="119" t="s">
        <v>286</v>
      </c>
      <c r="O49" s="119" t="s">
        <v>314</v>
      </c>
      <c r="P49" s="119" t="s">
        <v>287</v>
      </c>
      <c r="Q49" s="152"/>
      <c r="R49" s="119" t="s">
        <v>1518</v>
      </c>
      <c r="S49" s="119">
        <v>8080</v>
      </c>
      <c r="T49" s="119">
        <v>2024110010212</v>
      </c>
      <c r="U49" s="119">
        <v>1</v>
      </c>
      <c r="V49" s="122"/>
      <c r="W49" s="122">
        <f t="shared" si="1"/>
        <v>2</v>
      </c>
    </row>
    <row r="50" spans="1:23" ht="12.75" customHeight="1">
      <c r="A50" s="119" t="s">
        <v>1865</v>
      </c>
      <c r="B50" s="120" t="s">
        <v>371</v>
      </c>
      <c r="C50" s="119" t="s">
        <v>11</v>
      </c>
      <c r="D50" s="119">
        <v>80111600</v>
      </c>
      <c r="E50" s="119" t="s">
        <v>1319</v>
      </c>
      <c r="F50" s="119" t="s">
        <v>82</v>
      </c>
      <c r="G50" s="119" t="str">
        <f t="shared" si="0"/>
        <v>FEBRERO</v>
      </c>
      <c r="H50" s="119">
        <v>5</v>
      </c>
      <c r="I50" s="119">
        <v>1</v>
      </c>
      <c r="J50" s="119" t="s">
        <v>83</v>
      </c>
      <c r="K50" s="119" t="s">
        <v>84</v>
      </c>
      <c r="L50" s="121">
        <v>3600000</v>
      </c>
      <c r="M50" s="121">
        <f>+L50*-H50</f>
        <v>-18000000</v>
      </c>
      <c r="N50" s="119" t="s">
        <v>286</v>
      </c>
      <c r="O50" s="119" t="s">
        <v>78</v>
      </c>
      <c r="P50" s="119" t="s">
        <v>287</v>
      </c>
      <c r="Q50" s="151" t="s">
        <v>1867</v>
      </c>
      <c r="R50" s="119" t="s">
        <v>1518</v>
      </c>
      <c r="S50" s="119">
        <v>8080</v>
      </c>
      <c r="T50" s="119">
        <v>2024110010212</v>
      </c>
      <c r="U50" s="119">
        <v>1</v>
      </c>
      <c r="V50" s="122"/>
      <c r="W50" s="122">
        <f t="shared" si="1"/>
        <v>2</v>
      </c>
    </row>
    <row r="51" spans="1:23" ht="12.75" customHeight="1">
      <c r="A51" s="119" t="s">
        <v>1516</v>
      </c>
      <c r="B51" s="120" t="s">
        <v>371</v>
      </c>
      <c r="C51" s="119" t="s">
        <v>11</v>
      </c>
      <c r="D51" s="119">
        <v>80111600</v>
      </c>
      <c r="E51" s="119" t="s">
        <v>1528</v>
      </c>
      <c r="F51" s="119" t="s">
        <v>82</v>
      </c>
      <c r="G51" s="119" t="str">
        <f t="shared" si="0"/>
        <v>FEBRERO</v>
      </c>
      <c r="H51" s="119">
        <v>5</v>
      </c>
      <c r="I51" s="119">
        <v>1</v>
      </c>
      <c r="J51" s="119" t="s">
        <v>83</v>
      </c>
      <c r="K51" s="119" t="s">
        <v>84</v>
      </c>
      <c r="L51" s="121">
        <v>3600000</v>
      </c>
      <c r="M51" s="121">
        <f>+L51*H51</f>
        <v>18000000</v>
      </c>
      <c r="N51" s="119" t="s">
        <v>286</v>
      </c>
      <c r="O51" s="119" t="s">
        <v>78</v>
      </c>
      <c r="P51" s="119" t="s">
        <v>287</v>
      </c>
      <c r="Q51" s="152"/>
      <c r="R51" s="119" t="s">
        <v>1518</v>
      </c>
      <c r="S51" s="119">
        <v>8080</v>
      </c>
      <c r="T51" s="119">
        <v>2024110010212</v>
      </c>
      <c r="U51" s="119">
        <v>1</v>
      </c>
      <c r="V51" s="122"/>
      <c r="W51" s="122">
        <f t="shared" si="1"/>
        <v>2</v>
      </c>
    </row>
    <row r="52" spans="1:23" ht="12.75" customHeight="1">
      <c r="A52" s="119" t="s">
        <v>1865</v>
      </c>
      <c r="B52" s="120" t="s">
        <v>372</v>
      </c>
      <c r="C52" s="119" t="s">
        <v>11</v>
      </c>
      <c r="D52" s="119">
        <v>80111600</v>
      </c>
      <c r="E52" s="119" t="s">
        <v>1320</v>
      </c>
      <c r="F52" s="119" t="s">
        <v>81</v>
      </c>
      <c r="G52" s="119" t="str">
        <f t="shared" si="0"/>
        <v>ENERO</v>
      </c>
      <c r="H52" s="119">
        <v>6</v>
      </c>
      <c r="I52" s="119">
        <v>1</v>
      </c>
      <c r="J52" s="119" t="s">
        <v>83</v>
      </c>
      <c r="K52" s="119" t="s">
        <v>84</v>
      </c>
      <c r="L52" s="121">
        <v>5860000</v>
      </c>
      <c r="M52" s="121">
        <f>+L52*-H52</f>
        <v>-35160000</v>
      </c>
      <c r="N52" s="119" t="s">
        <v>286</v>
      </c>
      <c r="O52" s="119" t="s">
        <v>78</v>
      </c>
      <c r="P52" s="119" t="s">
        <v>287</v>
      </c>
      <c r="Q52" s="151" t="s">
        <v>1867</v>
      </c>
      <c r="R52" s="119" t="s">
        <v>1518</v>
      </c>
      <c r="S52" s="119">
        <v>8080</v>
      </c>
      <c r="T52" s="119">
        <v>2024110010212</v>
      </c>
      <c r="U52" s="119">
        <v>1</v>
      </c>
      <c r="V52" s="122"/>
      <c r="W52" s="122">
        <f t="shared" si="1"/>
        <v>2</v>
      </c>
    </row>
    <row r="53" spans="1:23" ht="12.75" customHeight="1">
      <c r="A53" s="119" t="s">
        <v>1516</v>
      </c>
      <c r="B53" s="120" t="s">
        <v>372</v>
      </c>
      <c r="C53" s="119" t="s">
        <v>11</v>
      </c>
      <c r="D53" s="119">
        <v>80111600</v>
      </c>
      <c r="E53" s="119" t="s">
        <v>373</v>
      </c>
      <c r="F53" s="119" t="s">
        <v>81</v>
      </c>
      <c r="G53" s="119" t="str">
        <f t="shared" si="0"/>
        <v>ENERO</v>
      </c>
      <c r="H53" s="119">
        <v>6</v>
      </c>
      <c r="I53" s="119">
        <v>1</v>
      </c>
      <c r="J53" s="119" t="s">
        <v>83</v>
      </c>
      <c r="K53" s="119" t="s">
        <v>84</v>
      </c>
      <c r="L53" s="121">
        <v>5860000</v>
      </c>
      <c r="M53" s="121">
        <f>+L53*H53</f>
        <v>35160000</v>
      </c>
      <c r="N53" s="119" t="s">
        <v>286</v>
      </c>
      <c r="O53" s="119" t="s">
        <v>308</v>
      </c>
      <c r="P53" s="119" t="s">
        <v>287</v>
      </c>
      <c r="Q53" s="152"/>
      <c r="R53" s="119" t="s">
        <v>1518</v>
      </c>
      <c r="S53" s="119">
        <v>8080</v>
      </c>
      <c r="T53" s="119">
        <v>2024110010212</v>
      </c>
      <c r="U53" s="119">
        <v>1</v>
      </c>
      <c r="V53" s="122"/>
      <c r="W53" s="122">
        <f t="shared" si="1"/>
        <v>2</v>
      </c>
    </row>
    <row r="54" spans="1:23" ht="12.75" customHeight="1">
      <c r="A54" s="119" t="s">
        <v>1865</v>
      </c>
      <c r="B54" s="120" t="s">
        <v>375</v>
      </c>
      <c r="C54" s="119" t="s">
        <v>11</v>
      </c>
      <c r="D54" s="119">
        <v>80111600</v>
      </c>
      <c r="E54" s="119" t="s">
        <v>1322</v>
      </c>
      <c r="F54" s="119" t="s">
        <v>82</v>
      </c>
      <c r="G54" s="119" t="str">
        <f t="shared" si="0"/>
        <v>FEBRERO</v>
      </c>
      <c r="H54" s="119">
        <v>5</v>
      </c>
      <c r="I54" s="119">
        <v>1</v>
      </c>
      <c r="J54" s="119" t="s">
        <v>83</v>
      </c>
      <c r="K54" s="119" t="s">
        <v>84</v>
      </c>
      <c r="L54" s="121">
        <v>7000000</v>
      </c>
      <c r="M54" s="121">
        <f>+L54*-H54</f>
        <v>-35000000</v>
      </c>
      <c r="N54" s="119" t="s">
        <v>286</v>
      </c>
      <c r="O54" s="119" t="s">
        <v>78</v>
      </c>
      <c r="P54" s="119" t="s">
        <v>287</v>
      </c>
      <c r="Q54" s="151" t="s">
        <v>1867</v>
      </c>
      <c r="R54" s="119" t="s">
        <v>1518</v>
      </c>
      <c r="S54" s="119">
        <v>8080</v>
      </c>
      <c r="T54" s="119">
        <v>2024110010212</v>
      </c>
      <c r="U54" s="119">
        <v>1</v>
      </c>
      <c r="V54" s="122"/>
      <c r="W54" s="122">
        <f t="shared" si="1"/>
        <v>2</v>
      </c>
    </row>
    <row r="55" spans="1:23" ht="12.75" customHeight="1">
      <c r="A55" s="119" t="s">
        <v>1516</v>
      </c>
      <c r="B55" s="120" t="s">
        <v>375</v>
      </c>
      <c r="C55" s="119" t="s">
        <v>11</v>
      </c>
      <c r="D55" s="119">
        <v>80111600</v>
      </c>
      <c r="E55" s="119" t="s">
        <v>376</v>
      </c>
      <c r="F55" s="119" t="s">
        <v>82</v>
      </c>
      <c r="G55" s="119" t="str">
        <f t="shared" si="0"/>
        <v>FEBRERO</v>
      </c>
      <c r="H55" s="119">
        <v>5</v>
      </c>
      <c r="I55" s="119">
        <v>1</v>
      </c>
      <c r="J55" s="119" t="s">
        <v>83</v>
      </c>
      <c r="K55" s="119" t="s">
        <v>84</v>
      </c>
      <c r="L55" s="121">
        <v>7000000</v>
      </c>
      <c r="M55" s="121">
        <f>+L55*H55</f>
        <v>35000000</v>
      </c>
      <c r="N55" s="119" t="s">
        <v>286</v>
      </c>
      <c r="O55" s="119" t="s">
        <v>78</v>
      </c>
      <c r="P55" s="119" t="s">
        <v>287</v>
      </c>
      <c r="Q55" s="152"/>
      <c r="R55" s="119" t="s">
        <v>1518</v>
      </c>
      <c r="S55" s="119">
        <v>8080</v>
      </c>
      <c r="T55" s="119">
        <v>2024110010212</v>
      </c>
      <c r="U55" s="119">
        <v>1</v>
      </c>
      <c r="V55" s="122"/>
      <c r="W55" s="122">
        <f t="shared" si="1"/>
        <v>2</v>
      </c>
    </row>
    <row r="56" spans="1:23" ht="12.75" customHeight="1">
      <c r="A56" s="119" t="s">
        <v>1865</v>
      </c>
      <c r="B56" s="120" t="s">
        <v>378</v>
      </c>
      <c r="C56" s="119" t="s">
        <v>11</v>
      </c>
      <c r="D56" s="119">
        <v>80111600</v>
      </c>
      <c r="E56" s="119" t="s">
        <v>1324</v>
      </c>
      <c r="F56" s="119" t="s">
        <v>82</v>
      </c>
      <c r="G56" s="119" t="str">
        <f t="shared" si="0"/>
        <v>FEBRERO</v>
      </c>
      <c r="H56" s="119">
        <v>5</v>
      </c>
      <c r="I56" s="119">
        <v>1</v>
      </c>
      <c r="J56" s="119" t="s">
        <v>83</v>
      </c>
      <c r="K56" s="119" t="s">
        <v>84</v>
      </c>
      <c r="L56" s="121">
        <v>3600000</v>
      </c>
      <c r="M56" s="121">
        <f>+L56*-H56</f>
        <v>-18000000</v>
      </c>
      <c r="N56" s="119" t="s">
        <v>286</v>
      </c>
      <c r="O56" s="119" t="s">
        <v>78</v>
      </c>
      <c r="P56" s="119" t="s">
        <v>287</v>
      </c>
      <c r="Q56" s="151" t="s">
        <v>1867</v>
      </c>
      <c r="R56" s="119" t="s">
        <v>1518</v>
      </c>
      <c r="S56" s="119">
        <v>8080</v>
      </c>
      <c r="T56" s="119">
        <v>2024110010212</v>
      </c>
      <c r="U56" s="119">
        <v>1</v>
      </c>
      <c r="V56" s="122"/>
      <c r="W56" s="122">
        <f t="shared" si="1"/>
        <v>2</v>
      </c>
    </row>
    <row r="57" spans="1:23" ht="12.75" customHeight="1">
      <c r="A57" s="119" t="s">
        <v>1516</v>
      </c>
      <c r="B57" s="120" t="s">
        <v>378</v>
      </c>
      <c r="C57" s="119" t="s">
        <v>11</v>
      </c>
      <c r="D57" s="119">
        <v>80111600</v>
      </c>
      <c r="E57" s="119" t="s">
        <v>379</v>
      </c>
      <c r="F57" s="119" t="s">
        <v>82</v>
      </c>
      <c r="G57" s="119" t="str">
        <f t="shared" si="0"/>
        <v>FEBRERO</v>
      </c>
      <c r="H57" s="119">
        <v>5</v>
      </c>
      <c r="I57" s="119">
        <v>1</v>
      </c>
      <c r="J57" s="119" t="s">
        <v>83</v>
      </c>
      <c r="K57" s="119" t="s">
        <v>84</v>
      </c>
      <c r="L57" s="121">
        <v>3600000</v>
      </c>
      <c r="M57" s="121">
        <f>+L57*H57</f>
        <v>18000000</v>
      </c>
      <c r="N57" s="119" t="s">
        <v>286</v>
      </c>
      <c r="O57" s="119" t="s">
        <v>78</v>
      </c>
      <c r="P57" s="119" t="s">
        <v>287</v>
      </c>
      <c r="Q57" s="152"/>
      <c r="R57" s="119" t="s">
        <v>1518</v>
      </c>
      <c r="S57" s="119">
        <v>8080</v>
      </c>
      <c r="T57" s="119">
        <v>2024110010212</v>
      </c>
      <c r="U57" s="119">
        <v>1</v>
      </c>
      <c r="V57" s="122"/>
      <c r="W57" s="122">
        <f t="shared" si="1"/>
        <v>2</v>
      </c>
    </row>
    <row r="58" spans="1:23" ht="12.75" customHeight="1">
      <c r="A58" s="119" t="s">
        <v>1865</v>
      </c>
      <c r="B58" s="120" t="s">
        <v>380</v>
      </c>
      <c r="C58" s="119" t="s">
        <v>11</v>
      </c>
      <c r="D58" s="119">
        <v>80111600</v>
      </c>
      <c r="E58" s="119" t="s">
        <v>1325</v>
      </c>
      <c r="F58" s="119" t="s">
        <v>82</v>
      </c>
      <c r="G58" s="119" t="str">
        <f t="shared" si="0"/>
        <v>FEBRERO</v>
      </c>
      <c r="H58" s="119">
        <v>5</v>
      </c>
      <c r="I58" s="119">
        <v>1</v>
      </c>
      <c r="J58" s="119" t="s">
        <v>83</v>
      </c>
      <c r="K58" s="119" t="s">
        <v>84</v>
      </c>
      <c r="L58" s="121">
        <v>2253000</v>
      </c>
      <c r="M58" s="121">
        <f>+L58*-H58</f>
        <v>-11265000</v>
      </c>
      <c r="N58" s="119" t="s">
        <v>286</v>
      </c>
      <c r="O58" s="119" t="s">
        <v>78</v>
      </c>
      <c r="P58" s="119" t="s">
        <v>287</v>
      </c>
      <c r="Q58" s="151" t="s">
        <v>1867</v>
      </c>
      <c r="R58" s="119" t="s">
        <v>1518</v>
      </c>
      <c r="S58" s="119">
        <v>8080</v>
      </c>
      <c r="T58" s="119">
        <v>2024110010212</v>
      </c>
      <c r="U58" s="119">
        <v>1</v>
      </c>
      <c r="V58" s="122"/>
      <c r="W58" s="122">
        <f t="shared" si="1"/>
        <v>2</v>
      </c>
    </row>
    <row r="59" spans="1:23" ht="12.75" customHeight="1">
      <c r="A59" s="119" t="s">
        <v>1516</v>
      </c>
      <c r="B59" s="120" t="s">
        <v>380</v>
      </c>
      <c r="C59" s="119" t="s">
        <v>11</v>
      </c>
      <c r="D59" s="119">
        <v>80111600</v>
      </c>
      <c r="E59" s="119" t="s">
        <v>1529</v>
      </c>
      <c r="F59" s="119" t="s">
        <v>82</v>
      </c>
      <c r="G59" s="119" t="str">
        <f t="shared" si="0"/>
        <v>FEBRERO</v>
      </c>
      <c r="H59" s="119">
        <v>5</v>
      </c>
      <c r="I59" s="119">
        <v>1</v>
      </c>
      <c r="J59" s="119" t="s">
        <v>83</v>
      </c>
      <c r="K59" s="119" t="s">
        <v>84</v>
      </c>
      <c r="L59" s="121">
        <v>2253000</v>
      </c>
      <c r="M59" s="121">
        <f>+L59*H59</f>
        <v>11265000</v>
      </c>
      <c r="N59" s="119" t="s">
        <v>286</v>
      </c>
      <c r="O59" s="119" t="s">
        <v>78</v>
      </c>
      <c r="P59" s="119" t="s">
        <v>287</v>
      </c>
      <c r="Q59" s="152"/>
      <c r="R59" s="119" t="s">
        <v>1518</v>
      </c>
      <c r="S59" s="119">
        <v>8080</v>
      </c>
      <c r="T59" s="119">
        <v>2024110010212</v>
      </c>
      <c r="U59" s="119">
        <v>1</v>
      </c>
      <c r="V59" s="122"/>
      <c r="W59" s="122">
        <f t="shared" si="1"/>
        <v>2</v>
      </c>
    </row>
    <row r="60" spans="1:23" ht="12.75" customHeight="1">
      <c r="A60" s="119" t="s">
        <v>1865</v>
      </c>
      <c r="B60" s="120" t="s">
        <v>381</v>
      </c>
      <c r="C60" s="119" t="s">
        <v>11</v>
      </c>
      <c r="D60" s="119">
        <v>80111600</v>
      </c>
      <c r="E60" s="119" t="s">
        <v>1326</v>
      </c>
      <c r="F60" s="119" t="s">
        <v>82</v>
      </c>
      <c r="G60" s="119" t="str">
        <f t="shared" si="0"/>
        <v>FEBRERO</v>
      </c>
      <c r="H60" s="119">
        <v>5</v>
      </c>
      <c r="I60" s="119">
        <v>1</v>
      </c>
      <c r="J60" s="119" t="s">
        <v>83</v>
      </c>
      <c r="K60" s="119" t="s">
        <v>84</v>
      </c>
      <c r="L60" s="121">
        <v>4000000</v>
      </c>
      <c r="M60" s="121">
        <f>+L60*-H60</f>
        <v>-20000000</v>
      </c>
      <c r="N60" s="119" t="s">
        <v>286</v>
      </c>
      <c r="O60" s="119" t="s">
        <v>78</v>
      </c>
      <c r="P60" s="119" t="s">
        <v>287</v>
      </c>
      <c r="Q60" s="151" t="s">
        <v>1867</v>
      </c>
      <c r="R60" s="119" t="s">
        <v>1518</v>
      </c>
      <c r="S60" s="119">
        <v>8080</v>
      </c>
      <c r="T60" s="119">
        <v>2024110010212</v>
      </c>
      <c r="U60" s="119">
        <v>1</v>
      </c>
      <c r="V60" s="122"/>
      <c r="W60" s="122">
        <f t="shared" si="1"/>
        <v>2</v>
      </c>
    </row>
    <row r="61" spans="1:23" ht="12.75" customHeight="1">
      <c r="A61" s="119" t="s">
        <v>1516</v>
      </c>
      <c r="B61" s="120" t="s">
        <v>381</v>
      </c>
      <c r="C61" s="119" t="s">
        <v>11</v>
      </c>
      <c r="D61" s="119">
        <v>80111600</v>
      </c>
      <c r="E61" s="119" t="s">
        <v>382</v>
      </c>
      <c r="F61" s="119" t="s">
        <v>82</v>
      </c>
      <c r="G61" s="119" t="str">
        <f t="shared" si="0"/>
        <v>FEBRERO</v>
      </c>
      <c r="H61" s="119">
        <v>5</v>
      </c>
      <c r="I61" s="119">
        <v>1</v>
      </c>
      <c r="J61" s="119" t="s">
        <v>83</v>
      </c>
      <c r="K61" s="119" t="s">
        <v>84</v>
      </c>
      <c r="L61" s="121">
        <v>4000000</v>
      </c>
      <c r="M61" s="121">
        <f>+L61*H61</f>
        <v>20000000</v>
      </c>
      <c r="N61" s="119" t="s">
        <v>286</v>
      </c>
      <c r="O61" s="119" t="s">
        <v>308</v>
      </c>
      <c r="P61" s="119" t="s">
        <v>287</v>
      </c>
      <c r="Q61" s="152"/>
      <c r="R61" s="119" t="s">
        <v>1518</v>
      </c>
      <c r="S61" s="119">
        <v>8080</v>
      </c>
      <c r="T61" s="119">
        <v>2024110010212</v>
      </c>
      <c r="U61" s="119">
        <v>1</v>
      </c>
      <c r="V61" s="122"/>
      <c r="W61" s="122">
        <f t="shared" si="1"/>
        <v>2</v>
      </c>
    </row>
    <row r="62" spans="1:23" ht="12.75" customHeight="1">
      <c r="A62" s="119" t="s">
        <v>1865</v>
      </c>
      <c r="B62" s="120" t="s">
        <v>384</v>
      </c>
      <c r="C62" s="119" t="s">
        <v>11</v>
      </c>
      <c r="D62" s="119">
        <v>80111600</v>
      </c>
      <c r="E62" s="119" t="s">
        <v>1328</v>
      </c>
      <c r="F62" s="119" t="s">
        <v>82</v>
      </c>
      <c r="G62" s="119" t="str">
        <f t="shared" si="0"/>
        <v>FEBRERO</v>
      </c>
      <c r="H62" s="119">
        <v>4</v>
      </c>
      <c r="I62" s="119">
        <v>1</v>
      </c>
      <c r="J62" s="119" t="s">
        <v>83</v>
      </c>
      <c r="K62" s="119" t="s">
        <v>84</v>
      </c>
      <c r="L62" s="121">
        <v>3500000</v>
      </c>
      <c r="M62" s="121">
        <f>+L62*-H62</f>
        <v>-14000000</v>
      </c>
      <c r="N62" s="119" t="s">
        <v>286</v>
      </c>
      <c r="O62" s="119" t="s">
        <v>78</v>
      </c>
      <c r="P62" s="119" t="s">
        <v>287</v>
      </c>
      <c r="Q62" s="151" t="s">
        <v>1867</v>
      </c>
      <c r="R62" s="119" t="s">
        <v>1518</v>
      </c>
      <c r="S62" s="119">
        <v>8080</v>
      </c>
      <c r="T62" s="119">
        <v>2024110010212</v>
      </c>
      <c r="U62" s="119">
        <v>1</v>
      </c>
      <c r="V62" s="122"/>
      <c r="W62" s="122">
        <f t="shared" si="1"/>
        <v>2</v>
      </c>
    </row>
    <row r="63" spans="1:23" ht="12.75" customHeight="1">
      <c r="A63" s="119" t="s">
        <v>1516</v>
      </c>
      <c r="B63" s="120" t="s">
        <v>384</v>
      </c>
      <c r="C63" s="119" t="s">
        <v>11</v>
      </c>
      <c r="D63" s="119">
        <v>80111600</v>
      </c>
      <c r="E63" s="119" t="s">
        <v>1530</v>
      </c>
      <c r="F63" s="119" t="s">
        <v>82</v>
      </c>
      <c r="G63" s="119" t="str">
        <f t="shared" si="0"/>
        <v>FEBRERO</v>
      </c>
      <c r="H63" s="119">
        <v>4</v>
      </c>
      <c r="I63" s="119">
        <v>1</v>
      </c>
      <c r="J63" s="119" t="s">
        <v>83</v>
      </c>
      <c r="K63" s="119" t="s">
        <v>84</v>
      </c>
      <c r="L63" s="121">
        <v>3500000</v>
      </c>
      <c r="M63" s="121">
        <f>+L63*H63</f>
        <v>14000000</v>
      </c>
      <c r="N63" s="119" t="s">
        <v>286</v>
      </c>
      <c r="O63" s="119" t="s">
        <v>308</v>
      </c>
      <c r="P63" s="119" t="s">
        <v>287</v>
      </c>
      <c r="Q63" s="152"/>
      <c r="R63" s="119" t="s">
        <v>1518</v>
      </c>
      <c r="S63" s="119">
        <v>8080</v>
      </c>
      <c r="T63" s="119">
        <v>2024110010212</v>
      </c>
      <c r="U63" s="119">
        <v>1</v>
      </c>
      <c r="V63" s="122"/>
      <c r="W63" s="122">
        <f t="shared" si="1"/>
        <v>2</v>
      </c>
    </row>
    <row r="64" spans="1:23" ht="12.75" customHeight="1">
      <c r="A64" s="119" t="s">
        <v>1865</v>
      </c>
      <c r="B64" s="120" t="s">
        <v>386</v>
      </c>
      <c r="C64" s="119" t="s">
        <v>11</v>
      </c>
      <c r="D64" s="119">
        <v>80111600</v>
      </c>
      <c r="E64" s="119" t="s">
        <v>1330</v>
      </c>
      <c r="F64" s="119" t="s">
        <v>82</v>
      </c>
      <c r="G64" s="119" t="str">
        <f t="shared" si="0"/>
        <v>FEBRERO</v>
      </c>
      <c r="H64" s="119">
        <v>5</v>
      </c>
      <c r="I64" s="119">
        <v>1</v>
      </c>
      <c r="J64" s="119" t="s">
        <v>83</v>
      </c>
      <c r="K64" s="119" t="s">
        <v>84</v>
      </c>
      <c r="L64" s="121">
        <v>2800000</v>
      </c>
      <c r="M64" s="121">
        <f>+L64*-H64</f>
        <v>-14000000</v>
      </c>
      <c r="N64" s="119" t="s">
        <v>286</v>
      </c>
      <c r="O64" s="119" t="s">
        <v>78</v>
      </c>
      <c r="P64" s="119" t="s">
        <v>287</v>
      </c>
      <c r="Q64" s="151" t="s">
        <v>1867</v>
      </c>
      <c r="R64" s="119" t="s">
        <v>1518</v>
      </c>
      <c r="S64" s="119">
        <v>8080</v>
      </c>
      <c r="T64" s="119">
        <v>2024110010212</v>
      </c>
      <c r="U64" s="119">
        <v>1</v>
      </c>
      <c r="V64" s="122"/>
      <c r="W64" s="122">
        <f t="shared" si="1"/>
        <v>2</v>
      </c>
    </row>
    <row r="65" spans="1:23" ht="12.75" customHeight="1">
      <c r="A65" s="119" t="s">
        <v>1516</v>
      </c>
      <c r="B65" s="120" t="s">
        <v>386</v>
      </c>
      <c r="C65" s="119" t="s">
        <v>11</v>
      </c>
      <c r="D65" s="119">
        <v>80111600</v>
      </c>
      <c r="E65" s="119" t="s">
        <v>1531</v>
      </c>
      <c r="F65" s="119" t="s">
        <v>82</v>
      </c>
      <c r="G65" s="119" t="str">
        <f t="shared" si="0"/>
        <v>FEBRERO</v>
      </c>
      <c r="H65" s="119">
        <v>5</v>
      </c>
      <c r="I65" s="119">
        <v>1</v>
      </c>
      <c r="J65" s="119" t="s">
        <v>83</v>
      </c>
      <c r="K65" s="119" t="s">
        <v>84</v>
      </c>
      <c r="L65" s="121">
        <v>2800000</v>
      </c>
      <c r="M65" s="121">
        <f>+L65*H65</f>
        <v>14000000</v>
      </c>
      <c r="N65" s="119" t="s">
        <v>286</v>
      </c>
      <c r="O65" s="119" t="s">
        <v>308</v>
      </c>
      <c r="P65" s="119" t="s">
        <v>287</v>
      </c>
      <c r="Q65" s="152"/>
      <c r="R65" s="119" t="s">
        <v>1518</v>
      </c>
      <c r="S65" s="119">
        <v>8080</v>
      </c>
      <c r="T65" s="119">
        <v>2024110010212</v>
      </c>
      <c r="U65" s="119">
        <v>1</v>
      </c>
      <c r="V65" s="122"/>
      <c r="W65" s="122">
        <f t="shared" si="1"/>
        <v>2</v>
      </c>
    </row>
    <row r="66" spans="1:23" ht="12.75" customHeight="1">
      <c r="A66" s="119" t="s">
        <v>1865</v>
      </c>
      <c r="B66" s="120" t="s">
        <v>1870</v>
      </c>
      <c r="C66" s="119" t="s">
        <v>11</v>
      </c>
      <c r="D66" s="119">
        <v>80111600</v>
      </c>
      <c r="E66" s="119" t="s">
        <v>1331</v>
      </c>
      <c r="F66" s="119" t="s">
        <v>82</v>
      </c>
      <c r="G66" s="119" t="str">
        <f t="shared" si="0"/>
        <v>FEBRERO</v>
      </c>
      <c r="H66" s="119">
        <v>5</v>
      </c>
      <c r="I66" s="119">
        <v>1</v>
      </c>
      <c r="J66" s="119" t="s">
        <v>83</v>
      </c>
      <c r="K66" s="119" t="s">
        <v>84</v>
      </c>
      <c r="L66" s="121">
        <v>2253000</v>
      </c>
      <c r="M66" s="121">
        <f>+L66*-H66</f>
        <v>-11265000</v>
      </c>
      <c r="N66" s="119" t="s">
        <v>286</v>
      </c>
      <c r="O66" s="119" t="s">
        <v>78</v>
      </c>
      <c r="P66" s="119" t="s">
        <v>287</v>
      </c>
      <c r="Q66" s="151" t="s">
        <v>1867</v>
      </c>
      <c r="R66" s="119" t="s">
        <v>1518</v>
      </c>
      <c r="S66" s="119">
        <v>8080</v>
      </c>
      <c r="T66" s="119">
        <v>2024110010212</v>
      </c>
      <c r="U66" s="119">
        <v>1</v>
      </c>
      <c r="V66" s="122"/>
      <c r="W66" s="122">
        <f t="shared" si="1"/>
        <v>2</v>
      </c>
    </row>
    <row r="67" spans="1:23" ht="12.75" customHeight="1">
      <c r="A67" s="119" t="s">
        <v>1516</v>
      </c>
      <c r="B67" s="120" t="s">
        <v>387</v>
      </c>
      <c r="C67" s="119" t="s">
        <v>11</v>
      </c>
      <c r="D67" s="119">
        <v>80111600</v>
      </c>
      <c r="E67" s="119" t="s">
        <v>388</v>
      </c>
      <c r="F67" s="119" t="s">
        <v>82</v>
      </c>
      <c r="G67" s="119" t="str">
        <f t="shared" si="0"/>
        <v>FEBRERO</v>
      </c>
      <c r="H67" s="119">
        <v>5</v>
      </c>
      <c r="I67" s="119">
        <v>1</v>
      </c>
      <c r="J67" s="119" t="s">
        <v>83</v>
      </c>
      <c r="K67" s="119" t="s">
        <v>84</v>
      </c>
      <c r="L67" s="121">
        <v>2253000</v>
      </c>
      <c r="M67" s="121">
        <f>+L67*H67</f>
        <v>11265000</v>
      </c>
      <c r="N67" s="119" t="s">
        <v>286</v>
      </c>
      <c r="O67" s="119" t="s">
        <v>308</v>
      </c>
      <c r="P67" s="119" t="s">
        <v>287</v>
      </c>
      <c r="Q67" s="152"/>
      <c r="R67" s="119" t="s">
        <v>1518</v>
      </c>
      <c r="S67" s="119">
        <v>8080</v>
      </c>
      <c r="T67" s="119">
        <v>2024110010212</v>
      </c>
      <c r="U67" s="119">
        <v>1</v>
      </c>
      <c r="V67" s="122"/>
      <c r="W67" s="122">
        <f t="shared" si="1"/>
        <v>2</v>
      </c>
    </row>
    <row r="68" spans="1:23" ht="12.75" customHeight="1">
      <c r="A68" s="119" t="s">
        <v>1865</v>
      </c>
      <c r="B68" s="120" t="s">
        <v>390</v>
      </c>
      <c r="C68" s="119" t="s">
        <v>11</v>
      </c>
      <c r="D68" s="119">
        <v>80111600</v>
      </c>
      <c r="E68" s="119" t="s">
        <v>1333</v>
      </c>
      <c r="F68" s="119" t="s">
        <v>313</v>
      </c>
      <c r="G68" s="119" t="str">
        <f t="shared" si="0"/>
        <v>MARZO</v>
      </c>
      <c r="H68" s="119">
        <v>4</v>
      </c>
      <c r="I68" s="119">
        <v>1</v>
      </c>
      <c r="J68" s="119" t="s">
        <v>83</v>
      </c>
      <c r="K68" s="119" t="s">
        <v>84</v>
      </c>
      <c r="L68" s="121">
        <v>3000000</v>
      </c>
      <c r="M68" s="121">
        <f>+L68*-H68</f>
        <v>-12000000</v>
      </c>
      <c r="N68" s="119" t="s">
        <v>286</v>
      </c>
      <c r="O68" s="119" t="s">
        <v>78</v>
      </c>
      <c r="P68" s="119" t="s">
        <v>287</v>
      </c>
      <c r="Q68" s="151" t="s">
        <v>1867</v>
      </c>
      <c r="R68" s="119" t="s">
        <v>1518</v>
      </c>
      <c r="S68" s="119">
        <v>8080</v>
      </c>
      <c r="T68" s="119">
        <v>2024110010212</v>
      </c>
      <c r="U68" s="119">
        <v>1</v>
      </c>
      <c r="V68" s="122"/>
      <c r="W68" s="122">
        <f t="shared" si="1"/>
        <v>2</v>
      </c>
    </row>
    <row r="69" spans="1:23" ht="12.75" customHeight="1">
      <c r="A69" s="119" t="s">
        <v>1516</v>
      </c>
      <c r="B69" s="120" t="s">
        <v>390</v>
      </c>
      <c r="C69" s="119" t="s">
        <v>11</v>
      </c>
      <c r="D69" s="119">
        <v>80111600</v>
      </c>
      <c r="E69" s="119" t="s">
        <v>1532</v>
      </c>
      <c r="F69" s="119" t="s">
        <v>313</v>
      </c>
      <c r="G69" s="119" t="str">
        <f t="shared" si="0"/>
        <v>MARZO</v>
      </c>
      <c r="H69" s="119">
        <v>4</v>
      </c>
      <c r="I69" s="119">
        <v>1</v>
      </c>
      <c r="J69" s="119" t="s">
        <v>83</v>
      </c>
      <c r="K69" s="119" t="s">
        <v>84</v>
      </c>
      <c r="L69" s="121">
        <v>3000000</v>
      </c>
      <c r="M69" s="121">
        <f>+L69*H69</f>
        <v>12000000</v>
      </c>
      <c r="N69" s="119" t="s">
        <v>286</v>
      </c>
      <c r="O69" s="119" t="s">
        <v>308</v>
      </c>
      <c r="P69" s="119" t="s">
        <v>287</v>
      </c>
      <c r="Q69" s="152"/>
      <c r="R69" s="119" t="s">
        <v>1518</v>
      </c>
      <c r="S69" s="119">
        <v>8080</v>
      </c>
      <c r="T69" s="119">
        <v>2024110010212</v>
      </c>
      <c r="U69" s="119">
        <v>1</v>
      </c>
      <c r="V69" s="122"/>
      <c r="W69" s="122">
        <f t="shared" si="1"/>
        <v>2</v>
      </c>
    </row>
    <row r="70" spans="1:23" ht="12.75" customHeight="1">
      <c r="A70" s="119" t="s">
        <v>1865</v>
      </c>
      <c r="B70" s="120" t="s">
        <v>391</v>
      </c>
      <c r="C70" s="119" t="s">
        <v>11</v>
      </c>
      <c r="D70" s="119">
        <v>80111600</v>
      </c>
      <c r="E70" s="119" t="s">
        <v>1334</v>
      </c>
      <c r="F70" s="119" t="s">
        <v>82</v>
      </c>
      <c r="G70" s="119" t="str">
        <f t="shared" si="0"/>
        <v>FEBRERO</v>
      </c>
      <c r="H70" s="119">
        <v>8</v>
      </c>
      <c r="I70" s="119">
        <v>1</v>
      </c>
      <c r="J70" s="119" t="s">
        <v>83</v>
      </c>
      <c r="K70" s="119" t="s">
        <v>84</v>
      </c>
      <c r="L70" s="121">
        <v>5500000</v>
      </c>
      <c r="M70" s="121">
        <f>+L70*-H70</f>
        <v>-44000000</v>
      </c>
      <c r="N70" s="119" t="s">
        <v>286</v>
      </c>
      <c r="O70" s="119" t="s">
        <v>78</v>
      </c>
      <c r="P70" s="119" t="s">
        <v>287</v>
      </c>
      <c r="Q70" s="151" t="s">
        <v>1867</v>
      </c>
      <c r="R70" s="119" t="s">
        <v>1518</v>
      </c>
      <c r="S70" s="119">
        <v>8080</v>
      </c>
      <c r="T70" s="119">
        <v>2024110010212</v>
      </c>
      <c r="U70" s="119">
        <v>1</v>
      </c>
      <c r="V70" s="122"/>
      <c r="W70" s="122">
        <f t="shared" si="1"/>
        <v>2</v>
      </c>
    </row>
    <row r="71" spans="1:23" ht="12.75" customHeight="1">
      <c r="A71" s="119" t="s">
        <v>1516</v>
      </c>
      <c r="B71" s="120" t="s">
        <v>391</v>
      </c>
      <c r="C71" s="119" t="s">
        <v>11</v>
      </c>
      <c r="D71" s="119">
        <v>80111600</v>
      </c>
      <c r="E71" s="119" t="s">
        <v>1533</v>
      </c>
      <c r="F71" s="119" t="s">
        <v>82</v>
      </c>
      <c r="G71" s="119" t="str">
        <f t="shared" si="0"/>
        <v>FEBRERO</v>
      </c>
      <c r="H71" s="119">
        <v>8</v>
      </c>
      <c r="I71" s="119">
        <v>1</v>
      </c>
      <c r="J71" s="119" t="s">
        <v>83</v>
      </c>
      <c r="K71" s="119" t="s">
        <v>84</v>
      </c>
      <c r="L71" s="121">
        <v>5500000</v>
      </c>
      <c r="M71" s="121">
        <f>+L71*H71</f>
        <v>44000000</v>
      </c>
      <c r="N71" s="119" t="s">
        <v>286</v>
      </c>
      <c r="O71" s="119" t="s">
        <v>308</v>
      </c>
      <c r="P71" s="119" t="s">
        <v>287</v>
      </c>
      <c r="Q71" s="152"/>
      <c r="R71" s="119" t="s">
        <v>1518</v>
      </c>
      <c r="S71" s="119">
        <v>8080</v>
      </c>
      <c r="T71" s="119">
        <v>2024110010212</v>
      </c>
      <c r="U71" s="119">
        <v>1</v>
      </c>
      <c r="V71" s="122"/>
      <c r="W71" s="122">
        <f t="shared" si="1"/>
        <v>2</v>
      </c>
    </row>
    <row r="72" spans="1:23" ht="12.75" customHeight="1">
      <c r="A72" s="119" t="s">
        <v>1865</v>
      </c>
      <c r="B72" s="120" t="s">
        <v>395</v>
      </c>
      <c r="C72" s="119" t="s">
        <v>11</v>
      </c>
      <c r="D72" s="119">
        <v>80111600</v>
      </c>
      <c r="E72" s="119" t="s">
        <v>1336</v>
      </c>
      <c r="F72" s="119" t="s">
        <v>313</v>
      </c>
      <c r="G72" s="119" t="str">
        <f t="shared" si="0"/>
        <v>MARZO</v>
      </c>
      <c r="H72" s="119">
        <v>4</v>
      </c>
      <c r="I72" s="119">
        <v>1</v>
      </c>
      <c r="J72" s="119" t="s">
        <v>83</v>
      </c>
      <c r="K72" s="119" t="s">
        <v>84</v>
      </c>
      <c r="L72" s="121">
        <v>7000000</v>
      </c>
      <c r="M72" s="121">
        <f>+L72*-H72</f>
        <v>-28000000</v>
      </c>
      <c r="N72" s="119" t="s">
        <v>286</v>
      </c>
      <c r="O72" s="119" t="s">
        <v>78</v>
      </c>
      <c r="P72" s="119" t="s">
        <v>287</v>
      </c>
      <c r="Q72" s="151" t="s">
        <v>1867</v>
      </c>
      <c r="R72" s="119" t="s">
        <v>1518</v>
      </c>
      <c r="S72" s="119">
        <v>8080</v>
      </c>
      <c r="T72" s="119">
        <v>2024110010212</v>
      </c>
      <c r="U72" s="119">
        <v>1</v>
      </c>
      <c r="V72" s="122"/>
      <c r="W72" s="122">
        <f t="shared" si="1"/>
        <v>2</v>
      </c>
    </row>
    <row r="73" spans="1:23" ht="12.75" customHeight="1">
      <c r="A73" s="119" t="s">
        <v>1516</v>
      </c>
      <c r="B73" s="120" t="s">
        <v>395</v>
      </c>
      <c r="C73" s="119" t="s">
        <v>11</v>
      </c>
      <c r="D73" s="119">
        <v>80111600</v>
      </c>
      <c r="E73" s="119" t="s">
        <v>1534</v>
      </c>
      <c r="F73" s="119" t="s">
        <v>313</v>
      </c>
      <c r="G73" s="119" t="str">
        <f t="shared" si="0"/>
        <v>MARZO</v>
      </c>
      <c r="H73" s="119">
        <v>4</v>
      </c>
      <c r="I73" s="119">
        <v>1</v>
      </c>
      <c r="J73" s="119" t="s">
        <v>83</v>
      </c>
      <c r="K73" s="119" t="s">
        <v>84</v>
      </c>
      <c r="L73" s="121">
        <v>7000000</v>
      </c>
      <c r="M73" s="121">
        <f>+L73*H73</f>
        <v>28000000</v>
      </c>
      <c r="N73" s="119" t="s">
        <v>286</v>
      </c>
      <c r="O73" s="119" t="s">
        <v>308</v>
      </c>
      <c r="P73" s="119" t="s">
        <v>287</v>
      </c>
      <c r="Q73" s="152"/>
      <c r="R73" s="119" t="s">
        <v>1518</v>
      </c>
      <c r="S73" s="119">
        <v>8080</v>
      </c>
      <c r="T73" s="119">
        <v>2024110010212</v>
      </c>
      <c r="U73" s="119">
        <v>1</v>
      </c>
      <c r="V73" s="122"/>
      <c r="W73" s="122">
        <f t="shared" si="1"/>
        <v>2</v>
      </c>
    </row>
    <row r="74" spans="1:23" ht="12.75" customHeight="1">
      <c r="A74" s="119" t="s">
        <v>1865</v>
      </c>
      <c r="B74" s="120" t="s">
        <v>396</v>
      </c>
      <c r="C74" s="119" t="s">
        <v>11</v>
      </c>
      <c r="D74" s="119">
        <v>80111600</v>
      </c>
      <c r="E74" s="119" t="s">
        <v>1337</v>
      </c>
      <c r="F74" s="119" t="s">
        <v>313</v>
      </c>
      <c r="G74" s="119" t="str">
        <f t="shared" si="0"/>
        <v>MARZO</v>
      </c>
      <c r="H74" s="119">
        <v>4</v>
      </c>
      <c r="I74" s="119">
        <v>1</v>
      </c>
      <c r="J74" s="119" t="s">
        <v>83</v>
      </c>
      <c r="K74" s="119" t="s">
        <v>84</v>
      </c>
      <c r="L74" s="121">
        <v>5000000</v>
      </c>
      <c r="M74" s="121">
        <f>+L74*-H74</f>
        <v>-20000000</v>
      </c>
      <c r="N74" s="119" t="s">
        <v>286</v>
      </c>
      <c r="O74" s="119" t="s">
        <v>78</v>
      </c>
      <c r="P74" s="119" t="s">
        <v>287</v>
      </c>
      <c r="Q74" s="151" t="s">
        <v>1867</v>
      </c>
      <c r="R74" s="119" t="s">
        <v>1518</v>
      </c>
      <c r="S74" s="119">
        <v>8080</v>
      </c>
      <c r="T74" s="119">
        <v>2024110010212</v>
      </c>
      <c r="U74" s="119">
        <v>1</v>
      </c>
      <c r="V74" s="122"/>
      <c r="W74" s="122">
        <f t="shared" si="1"/>
        <v>2</v>
      </c>
    </row>
    <row r="75" spans="1:23" ht="12.75" customHeight="1">
      <c r="A75" s="119" t="s">
        <v>1516</v>
      </c>
      <c r="B75" s="120" t="s">
        <v>396</v>
      </c>
      <c r="C75" s="119" t="s">
        <v>11</v>
      </c>
      <c r="D75" s="119">
        <v>80111600</v>
      </c>
      <c r="E75" s="119" t="s">
        <v>1535</v>
      </c>
      <c r="F75" s="119" t="s">
        <v>313</v>
      </c>
      <c r="G75" s="119" t="str">
        <f t="shared" si="0"/>
        <v>MARZO</v>
      </c>
      <c r="H75" s="119">
        <v>4</v>
      </c>
      <c r="I75" s="119">
        <v>1</v>
      </c>
      <c r="J75" s="119" t="s">
        <v>83</v>
      </c>
      <c r="K75" s="119" t="s">
        <v>84</v>
      </c>
      <c r="L75" s="121">
        <v>5000000</v>
      </c>
      <c r="M75" s="121">
        <f>+L75*H75</f>
        <v>20000000</v>
      </c>
      <c r="N75" s="119" t="s">
        <v>286</v>
      </c>
      <c r="O75" s="119" t="s">
        <v>308</v>
      </c>
      <c r="P75" s="119" t="s">
        <v>287</v>
      </c>
      <c r="Q75" s="152"/>
      <c r="R75" s="119" t="s">
        <v>1518</v>
      </c>
      <c r="S75" s="119">
        <v>8080</v>
      </c>
      <c r="T75" s="119">
        <v>2024110010212</v>
      </c>
      <c r="U75" s="119">
        <v>1</v>
      </c>
      <c r="V75" s="122"/>
      <c r="W75" s="122">
        <f t="shared" si="1"/>
        <v>2</v>
      </c>
    </row>
    <row r="76" spans="1:23" ht="12.75" customHeight="1">
      <c r="A76" s="119" t="s">
        <v>1865</v>
      </c>
      <c r="B76" s="120" t="s">
        <v>399</v>
      </c>
      <c r="C76" s="119" t="s">
        <v>11</v>
      </c>
      <c r="D76" s="119">
        <v>80111600</v>
      </c>
      <c r="E76" s="119" t="s">
        <v>1338</v>
      </c>
      <c r="F76" s="119" t="s">
        <v>81</v>
      </c>
      <c r="G76" s="119" t="str">
        <f t="shared" si="0"/>
        <v>ENERO</v>
      </c>
      <c r="H76" s="119">
        <v>6</v>
      </c>
      <c r="I76" s="119">
        <v>1</v>
      </c>
      <c r="J76" s="119" t="s">
        <v>83</v>
      </c>
      <c r="K76" s="119" t="s">
        <v>84</v>
      </c>
      <c r="L76" s="121">
        <v>7000000</v>
      </c>
      <c r="M76" s="121">
        <f>+L76*-H76</f>
        <v>-42000000</v>
      </c>
      <c r="N76" s="119" t="s">
        <v>286</v>
      </c>
      <c r="O76" s="119" t="s">
        <v>78</v>
      </c>
      <c r="P76" s="119" t="s">
        <v>287</v>
      </c>
      <c r="Q76" s="151" t="s">
        <v>1867</v>
      </c>
      <c r="R76" s="119" t="s">
        <v>1518</v>
      </c>
      <c r="S76" s="119">
        <v>8080</v>
      </c>
      <c r="T76" s="119">
        <v>2024110010212</v>
      </c>
      <c r="U76" s="119">
        <v>1</v>
      </c>
      <c r="V76" s="122"/>
      <c r="W76" s="122">
        <f t="shared" si="1"/>
        <v>2</v>
      </c>
    </row>
    <row r="77" spans="1:23" ht="12.75" customHeight="1">
      <c r="A77" s="119" t="s">
        <v>1516</v>
      </c>
      <c r="B77" s="120" t="s">
        <v>399</v>
      </c>
      <c r="C77" s="119" t="s">
        <v>11</v>
      </c>
      <c r="D77" s="119">
        <v>80111600</v>
      </c>
      <c r="E77" s="119" t="s">
        <v>400</v>
      </c>
      <c r="F77" s="119" t="s">
        <v>81</v>
      </c>
      <c r="G77" s="119" t="str">
        <f t="shared" si="0"/>
        <v>ENERO</v>
      </c>
      <c r="H77" s="119">
        <v>6</v>
      </c>
      <c r="I77" s="119">
        <v>1</v>
      </c>
      <c r="J77" s="119" t="s">
        <v>83</v>
      </c>
      <c r="K77" s="119" t="s">
        <v>84</v>
      </c>
      <c r="L77" s="121">
        <v>7000000</v>
      </c>
      <c r="M77" s="121">
        <f>+L77*H77</f>
        <v>42000000</v>
      </c>
      <c r="N77" s="119" t="s">
        <v>286</v>
      </c>
      <c r="O77" s="119" t="s">
        <v>308</v>
      </c>
      <c r="P77" s="119" t="s">
        <v>287</v>
      </c>
      <c r="Q77" s="152"/>
      <c r="R77" s="119" t="s">
        <v>1518</v>
      </c>
      <c r="S77" s="119">
        <v>8080</v>
      </c>
      <c r="T77" s="119">
        <v>2024110010212</v>
      </c>
      <c r="U77" s="119">
        <v>1</v>
      </c>
      <c r="V77" s="122"/>
      <c r="W77" s="122">
        <f t="shared" si="1"/>
        <v>2</v>
      </c>
    </row>
    <row r="78" spans="1:23" ht="12.75" customHeight="1">
      <c r="A78" s="119" t="s">
        <v>1865</v>
      </c>
      <c r="B78" s="120" t="s">
        <v>401</v>
      </c>
      <c r="C78" s="119" t="s">
        <v>11</v>
      </c>
      <c r="D78" s="119">
        <v>80111600</v>
      </c>
      <c r="E78" s="119" t="s">
        <v>1339</v>
      </c>
      <c r="F78" s="119" t="s">
        <v>82</v>
      </c>
      <c r="G78" s="119" t="str">
        <f t="shared" si="0"/>
        <v>FEBRERO</v>
      </c>
      <c r="H78" s="119">
        <v>6</v>
      </c>
      <c r="I78" s="119">
        <v>1</v>
      </c>
      <c r="J78" s="119" t="s">
        <v>83</v>
      </c>
      <c r="K78" s="119" t="s">
        <v>84</v>
      </c>
      <c r="L78" s="121">
        <v>9000000</v>
      </c>
      <c r="M78" s="121">
        <f>+L78*-H78</f>
        <v>-54000000</v>
      </c>
      <c r="N78" s="119" t="s">
        <v>286</v>
      </c>
      <c r="O78" s="119" t="s">
        <v>78</v>
      </c>
      <c r="P78" s="119" t="s">
        <v>287</v>
      </c>
      <c r="Q78" s="151" t="s">
        <v>1867</v>
      </c>
      <c r="R78" s="119" t="s">
        <v>1518</v>
      </c>
      <c r="S78" s="119">
        <v>8080</v>
      </c>
      <c r="T78" s="119">
        <v>2024110010212</v>
      </c>
      <c r="U78" s="119">
        <v>1</v>
      </c>
      <c r="V78" s="122"/>
      <c r="W78" s="122">
        <f t="shared" si="1"/>
        <v>2</v>
      </c>
    </row>
    <row r="79" spans="1:23" ht="12.75" customHeight="1">
      <c r="A79" s="119" t="s">
        <v>1516</v>
      </c>
      <c r="B79" s="120" t="s">
        <v>401</v>
      </c>
      <c r="C79" s="119" t="s">
        <v>11</v>
      </c>
      <c r="D79" s="119">
        <v>80111600</v>
      </c>
      <c r="E79" s="119" t="s">
        <v>402</v>
      </c>
      <c r="F79" s="119" t="s">
        <v>82</v>
      </c>
      <c r="G79" s="119" t="str">
        <f t="shared" si="0"/>
        <v>FEBRERO</v>
      </c>
      <c r="H79" s="119">
        <v>6</v>
      </c>
      <c r="I79" s="119">
        <v>1</v>
      </c>
      <c r="J79" s="119" t="s">
        <v>83</v>
      </c>
      <c r="K79" s="119" t="s">
        <v>84</v>
      </c>
      <c r="L79" s="121">
        <v>9000000</v>
      </c>
      <c r="M79" s="121">
        <f>+L79*H79</f>
        <v>54000000</v>
      </c>
      <c r="N79" s="119" t="s">
        <v>286</v>
      </c>
      <c r="O79" s="119" t="s">
        <v>308</v>
      </c>
      <c r="P79" s="119" t="s">
        <v>287</v>
      </c>
      <c r="Q79" s="152"/>
      <c r="R79" s="119" t="s">
        <v>1518</v>
      </c>
      <c r="S79" s="119">
        <v>8080</v>
      </c>
      <c r="T79" s="119">
        <v>2024110010212</v>
      </c>
      <c r="U79" s="119">
        <v>1</v>
      </c>
      <c r="V79" s="122"/>
      <c r="W79" s="122">
        <f t="shared" si="1"/>
        <v>2</v>
      </c>
    </row>
    <row r="80" spans="1:23" ht="12.75" customHeight="1">
      <c r="A80" s="119" t="s">
        <v>1865</v>
      </c>
      <c r="B80" s="120" t="s">
        <v>411</v>
      </c>
      <c r="C80" s="119" t="s">
        <v>11</v>
      </c>
      <c r="D80" s="119">
        <v>80111671</v>
      </c>
      <c r="E80" s="119" t="s">
        <v>1342</v>
      </c>
      <c r="F80" s="119" t="s">
        <v>409</v>
      </c>
      <c r="G80" s="119" t="str">
        <f t="shared" si="0"/>
        <v>Enero</v>
      </c>
      <c r="H80" s="119">
        <v>1</v>
      </c>
      <c r="I80" s="119">
        <v>1</v>
      </c>
      <c r="J80" s="119" t="s">
        <v>83</v>
      </c>
      <c r="K80" s="119" t="s">
        <v>84</v>
      </c>
      <c r="L80" s="121">
        <f>473986000-55000000</f>
        <v>418986000</v>
      </c>
      <c r="M80" s="121">
        <f>-L80</f>
        <v>-418986000</v>
      </c>
      <c r="N80" s="119" t="s">
        <v>286</v>
      </c>
      <c r="O80" s="119" t="s">
        <v>78</v>
      </c>
      <c r="P80" s="119" t="s">
        <v>287</v>
      </c>
      <c r="Q80" s="119" t="s">
        <v>1867</v>
      </c>
      <c r="R80" s="119" t="s">
        <v>1518</v>
      </c>
      <c r="S80" s="119">
        <v>8080</v>
      </c>
      <c r="T80" s="119">
        <v>2024110010212</v>
      </c>
      <c r="U80" s="119">
        <v>1</v>
      </c>
      <c r="V80" s="122"/>
      <c r="W80" s="122">
        <f t="shared" si="1"/>
        <v>2</v>
      </c>
    </row>
    <row r="81" spans="1:23" ht="12.75" customHeight="1">
      <c r="A81" s="119" t="s">
        <v>1516</v>
      </c>
      <c r="B81" s="120" t="s">
        <v>411</v>
      </c>
      <c r="C81" s="119" t="s">
        <v>11</v>
      </c>
      <c r="D81" s="119">
        <v>80111671</v>
      </c>
      <c r="E81" s="119" t="s">
        <v>1342</v>
      </c>
      <c r="F81" s="119" t="s">
        <v>409</v>
      </c>
      <c r="G81" s="119" t="str">
        <f t="shared" si="0"/>
        <v>Enero</v>
      </c>
      <c r="H81" s="119">
        <v>1</v>
      </c>
      <c r="I81" s="119">
        <v>1</v>
      </c>
      <c r="J81" s="119" t="s">
        <v>83</v>
      </c>
      <c r="K81" s="119" t="s">
        <v>84</v>
      </c>
      <c r="L81" s="123">
        <v>210486000</v>
      </c>
      <c r="M81" s="124">
        <f>+L81</f>
        <v>210486000</v>
      </c>
      <c r="N81" s="119" t="s">
        <v>286</v>
      </c>
      <c r="O81" s="119" t="s">
        <v>78</v>
      </c>
      <c r="P81" s="119" t="s">
        <v>287</v>
      </c>
      <c r="Q81" s="119"/>
      <c r="R81" s="119" t="s">
        <v>1518</v>
      </c>
      <c r="S81" s="119">
        <v>8080</v>
      </c>
      <c r="T81" s="125">
        <v>2024110010212</v>
      </c>
      <c r="U81" s="126">
        <v>4</v>
      </c>
      <c r="V81" s="127"/>
      <c r="W81" s="122">
        <f t="shared" si="1"/>
        <v>2</v>
      </c>
    </row>
    <row r="82" spans="1:23" ht="12.75" customHeight="1">
      <c r="A82" s="119" t="s">
        <v>1865</v>
      </c>
      <c r="B82" s="120" t="s">
        <v>415</v>
      </c>
      <c r="C82" s="119" t="s">
        <v>12</v>
      </c>
      <c r="D82" s="119">
        <v>80111600</v>
      </c>
      <c r="E82" s="119" t="s">
        <v>1343</v>
      </c>
      <c r="F82" s="119" t="s">
        <v>82</v>
      </c>
      <c r="G82" s="119" t="str">
        <f t="shared" si="0"/>
        <v>FEBRERO</v>
      </c>
      <c r="H82" s="119">
        <v>5</v>
      </c>
      <c r="I82" s="119">
        <v>1</v>
      </c>
      <c r="J82" s="119" t="s">
        <v>83</v>
      </c>
      <c r="K82" s="119" t="s">
        <v>84</v>
      </c>
      <c r="L82" s="121">
        <v>8000000</v>
      </c>
      <c r="M82" s="121">
        <f>+L82*-H82</f>
        <v>-40000000</v>
      </c>
      <c r="N82" s="119" t="s">
        <v>286</v>
      </c>
      <c r="O82" s="119" t="s">
        <v>78</v>
      </c>
      <c r="P82" s="119" t="s">
        <v>287</v>
      </c>
      <c r="Q82" s="151" t="s">
        <v>1867</v>
      </c>
      <c r="R82" s="119" t="s">
        <v>1518</v>
      </c>
      <c r="S82" s="119">
        <v>8080</v>
      </c>
      <c r="T82" s="119">
        <v>2024110010212</v>
      </c>
      <c r="U82" s="119">
        <v>1</v>
      </c>
      <c r="V82" s="122"/>
      <c r="W82" s="122">
        <f t="shared" si="1"/>
        <v>2</v>
      </c>
    </row>
    <row r="83" spans="1:23" ht="12.75" customHeight="1">
      <c r="A83" s="119" t="s">
        <v>1516</v>
      </c>
      <c r="B83" s="120" t="s">
        <v>415</v>
      </c>
      <c r="C83" s="119" t="s">
        <v>12</v>
      </c>
      <c r="D83" s="119">
        <v>80111600</v>
      </c>
      <c r="E83" s="119" t="s">
        <v>416</v>
      </c>
      <c r="F83" s="119" t="s">
        <v>82</v>
      </c>
      <c r="G83" s="119" t="str">
        <f t="shared" si="0"/>
        <v>FEBRERO</v>
      </c>
      <c r="H83" s="119">
        <v>5</v>
      </c>
      <c r="I83" s="119">
        <v>1</v>
      </c>
      <c r="J83" s="119" t="s">
        <v>83</v>
      </c>
      <c r="K83" s="119" t="s">
        <v>84</v>
      </c>
      <c r="L83" s="121">
        <v>8000000</v>
      </c>
      <c r="M83" s="121">
        <f>+L83*H83</f>
        <v>40000000</v>
      </c>
      <c r="N83" s="119" t="s">
        <v>286</v>
      </c>
      <c r="O83" s="119" t="s">
        <v>78</v>
      </c>
      <c r="P83" s="119" t="s">
        <v>287</v>
      </c>
      <c r="Q83" s="152"/>
      <c r="R83" s="119" t="s">
        <v>1518</v>
      </c>
      <c r="S83" s="119">
        <v>8080</v>
      </c>
      <c r="T83" s="119">
        <v>2024110010212</v>
      </c>
      <c r="U83" s="119">
        <v>1</v>
      </c>
      <c r="V83" s="122"/>
      <c r="W83" s="122">
        <f t="shared" si="1"/>
        <v>2</v>
      </c>
    </row>
    <row r="84" spans="1:23" ht="12.75" customHeight="1">
      <c r="A84" s="119" t="s">
        <v>1865</v>
      </c>
      <c r="B84" s="120" t="s">
        <v>417</v>
      </c>
      <c r="C84" s="119" t="s">
        <v>12</v>
      </c>
      <c r="D84" s="119">
        <v>80111600</v>
      </c>
      <c r="E84" s="119" t="s">
        <v>1344</v>
      </c>
      <c r="F84" s="119" t="s">
        <v>313</v>
      </c>
      <c r="G84" s="119" t="str">
        <f t="shared" si="0"/>
        <v>MARZO</v>
      </c>
      <c r="H84" s="119">
        <v>4</v>
      </c>
      <c r="I84" s="119">
        <v>1</v>
      </c>
      <c r="J84" s="119" t="s">
        <v>83</v>
      </c>
      <c r="K84" s="119" t="s">
        <v>84</v>
      </c>
      <c r="L84" s="121">
        <v>6400000</v>
      </c>
      <c r="M84" s="121">
        <f>+L84*-H84</f>
        <v>-25600000</v>
      </c>
      <c r="N84" s="119" t="s">
        <v>286</v>
      </c>
      <c r="O84" s="119" t="s">
        <v>78</v>
      </c>
      <c r="P84" s="119" t="s">
        <v>287</v>
      </c>
      <c r="Q84" s="151" t="s">
        <v>1867</v>
      </c>
      <c r="R84" s="119" t="s">
        <v>1518</v>
      </c>
      <c r="S84" s="119">
        <v>8080</v>
      </c>
      <c r="T84" s="119">
        <v>2024110010212</v>
      </c>
      <c r="U84" s="119">
        <v>1</v>
      </c>
      <c r="V84" s="122"/>
      <c r="W84" s="122">
        <f t="shared" si="1"/>
        <v>2</v>
      </c>
    </row>
    <row r="85" spans="1:23" ht="12.75" customHeight="1">
      <c r="A85" s="119" t="s">
        <v>1516</v>
      </c>
      <c r="B85" s="120" t="s">
        <v>417</v>
      </c>
      <c r="C85" s="119" t="s">
        <v>12</v>
      </c>
      <c r="D85" s="119">
        <v>80111600</v>
      </c>
      <c r="E85" s="119" t="s">
        <v>418</v>
      </c>
      <c r="F85" s="119" t="s">
        <v>313</v>
      </c>
      <c r="G85" s="119" t="str">
        <f t="shared" si="0"/>
        <v>MARZO</v>
      </c>
      <c r="H85" s="119">
        <v>4</v>
      </c>
      <c r="I85" s="119">
        <v>1</v>
      </c>
      <c r="J85" s="119" t="s">
        <v>83</v>
      </c>
      <c r="K85" s="119" t="s">
        <v>84</v>
      </c>
      <c r="L85" s="121">
        <v>6400000</v>
      </c>
      <c r="M85" s="121">
        <f>+L85*H85</f>
        <v>25600000</v>
      </c>
      <c r="N85" s="119" t="s">
        <v>286</v>
      </c>
      <c r="O85" s="119" t="s">
        <v>314</v>
      </c>
      <c r="P85" s="119" t="s">
        <v>287</v>
      </c>
      <c r="Q85" s="152"/>
      <c r="R85" s="119" t="s">
        <v>1518</v>
      </c>
      <c r="S85" s="119">
        <v>8080</v>
      </c>
      <c r="T85" s="119">
        <v>2024110010212</v>
      </c>
      <c r="U85" s="119">
        <v>1</v>
      </c>
      <c r="V85" s="122"/>
      <c r="W85" s="122">
        <f t="shared" si="1"/>
        <v>2</v>
      </c>
    </row>
    <row r="86" spans="1:23" ht="12.75" customHeight="1">
      <c r="A86" s="119" t="s">
        <v>1865</v>
      </c>
      <c r="B86" s="120" t="s">
        <v>422</v>
      </c>
      <c r="C86" s="119" t="s">
        <v>12</v>
      </c>
      <c r="D86" s="119">
        <v>80111600</v>
      </c>
      <c r="E86" s="119" t="s">
        <v>1347</v>
      </c>
      <c r="F86" s="119" t="s">
        <v>82</v>
      </c>
      <c r="G86" s="119" t="str">
        <f t="shared" si="0"/>
        <v>FEBRERO</v>
      </c>
      <c r="H86" s="119">
        <v>5</v>
      </c>
      <c r="I86" s="119">
        <v>1</v>
      </c>
      <c r="J86" s="119" t="s">
        <v>83</v>
      </c>
      <c r="K86" s="119" t="s">
        <v>84</v>
      </c>
      <c r="L86" s="121">
        <v>6400000</v>
      </c>
      <c r="M86" s="121">
        <f>+L86*-H86</f>
        <v>-32000000</v>
      </c>
      <c r="N86" s="119" t="s">
        <v>286</v>
      </c>
      <c r="O86" s="119" t="s">
        <v>78</v>
      </c>
      <c r="P86" s="119" t="s">
        <v>287</v>
      </c>
      <c r="Q86" s="151" t="s">
        <v>1867</v>
      </c>
      <c r="R86" s="119" t="s">
        <v>1518</v>
      </c>
      <c r="S86" s="119">
        <v>8080</v>
      </c>
      <c r="T86" s="119">
        <v>2024110010212</v>
      </c>
      <c r="U86" s="119">
        <v>1</v>
      </c>
      <c r="V86" s="122"/>
      <c r="W86" s="122">
        <f t="shared" si="1"/>
        <v>2</v>
      </c>
    </row>
    <row r="87" spans="1:23" ht="12.75" customHeight="1">
      <c r="A87" s="119" t="s">
        <v>1516</v>
      </c>
      <c r="B87" s="120" t="s">
        <v>422</v>
      </c>
      <c r="C87" s="119" t="s">
        <v>12</v>
      </c>
      <c r="D87" s="119">
        <v>80111600</v>
      </c>
      <c r="E87" s="119" t="s">
        <v>423</v>
      </c>
      <c r="F87" s="119" t="s">
        <v>82</v>
      </c>
      <c r="G87" s="119" t="str">
        <f t="shared" si="0"/>
        <v>FEBRERO</v>
      </c>
      <c r="H87" s="119">
        <v>5</v>
      </c>
      <c r="I87" s="119">
        <v>1</v>
      </c>
      <c r="J87" s="119" t="s">
        <v>83</v>
      </c>
      <c r="K87" s="119" t="s">
        <v>84</v>
      </c>
      <c r="L87" s="121">
        <v>6400000</v>
      </c>
      <c r="M87" s="121">
        <f>+L87*H87</f>
        <v>32000000</v>
      </c>
      <c r="N87" s="119" t="s">
        <v>286</v>
      </c>
      <c r="O87" s="119" t="s">
        <v>78</v>
      </c>
      <c r="P87" s="119" t="s">
        <v>287</v>
      </c>
      <c r="Q87" s="152"/>
      <c r="R87" s="119" t="s">
        <v>1518</v>
      </c>
      <c r="S87" s="119">
        <v>8080</v>
      </c>
      <c r="T87" s="119">
        <v>2024110010212</v>
      </c>
      <c r="U87" s="119">
        <v>1</v>
      </c>
      <c r="V87" s="122"/>
      <c r="W87" s="122">
        <f t="shared" si="1"/>
        <v>2</v>
      </c>
    </row>
    <row r="88" spans="1:23" ht="12.75" customHeight="1">
      <c r="A88" s="119" t="s">
        <v>1865</v>
      </c>
      <c r="B88" s="120" t="s">
        <v>424</v>
      </c>
      <c r="C88" s="119" t="s">
        <v>12</v>
      </c>
      <c r="D88" s="119">
        <v>80111600</v>
      </c>
      <c r="E88" s="119" t="s">
        <v>1348</v>
      </c>
      <c r="F88" s="119" t="s">
        <v>82</v>
      </c>
      <c r="G88" s="119" t="str">
        <f t="shared" si="0"/>
        <v>FEBRERO</v>
      </c>
      <c r="H88" s="119">
        <v>5</v>
      </c>
      <c r="I88" s="119">
        <v>1</v>
      </c>
      <c r="J88" s="119" t="s">
        <v>83</v>
      </c>
      <c r="K88" s="119" t="s">
        <v>84</v>
      </c>
      <c r="L88" s="121">
        <v>8000000</v>
      </c>
      <c r="M88" s="121">
        <f>+L88*-H88</f>
        <v>-40000000</v>
      </c>
      <c r="N88" s="119" t="s">
        <v>286</v>
      </c>
      <c r="O88" s="119" t="s">
        <v>78</v>
      </c>
      <c r="P88" s="119" t="s">
        <v>287</v>
      </c>
      <c r="Q88" s="151" t="s">
        <v>1867</v>
      </c>
      <c r="R88" s="119" t="s">
        <v>1518</v>
      </c>
      <c r="S88" s="119">
        <v>8080</v>
      </c>
      <c r="T88" s="119">
        <v>2024110010212</v>
      </c>
      <c r="U88" s="119">
        <v>1</v>
      </c>
      <c r="V88" s="122"/>
      <c r="W88" s="122">
        <f t="shared" si="1"/>
        <v>2</v>
      </c>
    </row>
    <row r="89" spans="1:23" ht="12.75" customHeight="1">
      <c r="A89" s="119" t="s">
        <v>1516</v>
      </c>
      <c r="B89" s="120" t="s">
        <v>424</v>
      </c>
      <c r="C89" s="119" t="s">
        <v>12</v>
      </c>
      <c r="D89" s="119">
        <v>80111600</v>
      </c>
      <c r="E89" s="119" t="s">
        <v>425</v>
      </c>
      <c r="F89" s="119" t="s">
        <v>82</v>
      </c>
      <c r="G89" s="119" t="str">
        <f t="shared" si="0"/>
        <v>FEBRERO</v>
      </c>
      <c r="H89" s="119">
        <v>5</v>
      </c>
      <c r="I89" s="119">
        <v>1</v>
      </c>
      <c r="J89" s="119" t="s">
        <v>83</v>
      </c>
      <c r="K89" s="119" t="s">
        <v>84</v>
      </c>
      <c r="L89" s="121">
        <v>8000000</v>
      </c>
      <c r="M89" s="121">
        <f>+L89*H89</f>
        <v>40000000</v>
      </c>
      <c r="N89" s="119" t="s">
        <v>286</v>
      </c>
      <c r="O89" s="119" t="s">
        <v>78</v>
      </c>
      <c r="P89" s="119" t="s">
        <v>287</v>
      </c>
      <c r="Q89" s="152"/>
      <c r="R89" s="119" t="s">
        <v>1518</v>
      </c>
      <c r="S89" s="119">
        <v>8080</v>
      </c>
      <c r="T89" s="119">
        <v>2024110010212</v>
      </c>
      <c r="U89" s="119">
        <v>1</v>
      </c>
      <c r="V89" s="122"/>
      <c r="W89" s="122">
        <f t="shared" si="1"/>
        <v>2</v>
      </c>
    </row>
    <row r="90" spans="1:23" ht="12.75" customHeight="1">
      <c r="A90" s="119" t="s">
        <v>1865</v>
      </c>
      <c r="B90" s="120" t="s">
        <v>428</v>
      </c>
      <c r="C90" s="119" t="s">
        <v>12</v>
      </c>
      <c r="D90" s="119">
        <v>80111600</v>
      </c>
      <c r="E90" s="119" t="s">
        <v>1349</v>
      </c>
      <c r="F90" s="119" t="s">
        <v>313</v>
      </c>
      <c r="G90" s="119" t="str">
        <f t="shared" si="0"/>
        <v>MARZO</v>
      </c>
      <c r="H90" s="119">
        <v>4</v>
      </c>
      <c r="I90" s="119">
        <v>1</v>
      </c>
      <c r="J90" s="119" t="s">
        <v>83</v>
      </c>
      <c r="K90" s="119" t="s">
        <v>84</v>
      </c>
      <c r="L90" s="121">
        <v>4500000</v>
      </c>
      <c r="M90" s="121">
        <f>+L90*-H90</f>
        <v>-18000000</v>
      </c>
      <c r="N90" s="119" t="s">
        <v>286</v>
      </c>
      <c r="O90" s="119" t="s">
        <v>78</v>
      </c>
      <c r="P90" s="119" t="s">
        <v>287</v>
      </c>
      <c r="Q90" s="151" t="s">
        <v>1867</v>
      </c>
      <c r="R90" s="119" t="s">
        <v>1518</v>
      </c>
      <c r="S90" s="119">
        <v>8080</v>
      </c>
      <c r="T90" s="119">
        <v>2024110010212</v>
      </c>
      <c r="U90" s="119">
        <v>1</v>
      </c>
      <c r="V90" s="122"/>
      <c r="W90" s="122">
        <f t="shared" si="1"/>
        <v>2</v>
      </c>
    </row>
    <row r="91" spans="1:23" ht="12.75" customHeight="1">
      <c r="A91" s="119" t="s">
        <v>1516</v>
      </c>
      <c r="B91" s="120" t="s">
        <v>428</v>
      </c>
      <c r="C91" s="119" t="s">
        <v>12</v>
      </c>
      <c r="D91" s="119">
        <v>80111600</v>
      </c>
      <c r="E91" s="119" t="s">
        <v>429</v>
      </c>
      <c r="F91" s="119" t="s">
        <v>313</v>
      </c>
      <c r="G91" s="119" t="str">
        <f t="shared" si="0"/>
        <v>MARZO</v>
      </c>
      <c r="H91" s="119">
        <v>4</v>
      </c>
      <c r="I91" s="119">
        <v>1</v>
      </c>
      <c r="J91" s="119" t="s">
        <v>83</v>
      </c>
      <c r="K91" s="119" t="s">
        <v>84</v>
      </c>
      <c r="L91" s="121">
        <v>4500000</v>
      </c>
      <c r="M91" s="121">
        <f>+L91*H91</f>
        <v>18000000</v>
      </c>
      <c r="N91" s="119" t="s">
        <v>286</v>
      </c>
      <c r="O91" s="119" t="s">
        <v>314</v>
      </c>
      <c r="P91" s="119" t="s">
        <v>287</v>
      </c>
      <c r="Q91" s="152"/>
      <c r="R91" s="119" t="s">
        <v>1518</v>
      </c>
      <c r="S91" s="119">
        <v>8080</v>
      </c>
      <c r="T91" s="119">
        <v>2024110010212</v>
      </c>
      <c r="U91" s="119">
        <v>1</v>
      </c>
      <c r="V91" s="122"/>
      <c r="W91" s="122">
        <f t="shared" si="1"/>
        <v>2</v>
      </c>
    </row>
    <row r="92" spans="1:23" ht="12.75" customHeight="1">
      <c r="A92" s="119" t="s">
        <v>1865</v>
      </c>
      <c r="B92" s="120" t="s">
        <v>430</v>
      </c>
      <c r="C92" s="119" t="s">
        <v>12</v>
      </c>
      <c r="D92" s="119">
        <v>80111600</v>
      </c>
      <c r="E92" s="119" t="s">
        <v>1350</v>
      </c>
      <c r="F92" s="119" t="s">
        <v>313</v>
      </c>
      <c r="G92" s="119" t="str">
        <f t="shared" si="0"/>
        <v>MARZO</v>
      </c>
      <c r="H92" s="119">
        <v>4</v>
      </c>
      <c r="I92" s="119">
        <v>1</v>
      </c>
      <c r="J92" s="119" t="s">
        <v>83</v>
      </c>
      <c r="K92" s="119" t="s">
        <v>84</v>
      </c>
      <c r="L92" s="121">
        <v>6500000</v>
      </c>
      <c r="M92" s="121">
        <f>+L92*-H92</f>
        <v>-26000000</v>
      </c>
      <c r="N92" s="119" t="s">
        <v>286</v>
      </c>
      <c r="O92" s="119" t="s">
        <v>78</v>
      </c>
      <c r="P92" s="119" t="s">
        <v>287</v>
      </c>
      <c r="Q92" s="151" t="s">
        <v>1867</v>
      </c>
      <c r="R92" s="119" t="s">
        <v>1518</v>
      </c>
      <c r="S92" s="119">
        <v>8080</v>
      </c>
      <c r="T92" s="119">
        <v>2024110010212</v>
      </c>
      <c r="U92" s="119">
        <v>1</v>
      </c>
      <c r="V92" s="122"/>
      <c r="W92" s="122">
        <f t="shared" si="1"/>
        <v>2</v>
      </c>
    </row>
    <row r="93" spans="1:23" ht="12.75" customHeight="1">
      <c r="A93" s="119" t="s">
        <v>1516</v>
      </c>
      <c r="B93" s="120" t="s">
        <v>430</v>
      </c>
      <c r="C93" s="119" t="s">
        <v>12</v>
      </c>
      <c r="D93" s="119">
        <v>80111600</v>
      </c>
      <c r="E93" s="119" t="s">
        <v>431</v>
      </c>
      <c r="F93" s="119" t="s">
        <v>313</v>
      </c>
      <c r="G93" s="119" t="str">
        <f t="shared" si="0"/>
        <v>MARZO</v>
      </c>
      <c r="H93" s="119">
        <v>4</v>
      </c>
      <c r="I93" s="119">
        <v>1</v>
      </c>
      <c r="J93" s="119" t="s">
        <v>83</v>
      </c>
      <c r="K93" s="119" t="s">
        <v>84</v>
      </c>
      <c r="L93" s="121">
        <v>6500000</v>
      </c>
      <c r="M93" s="121">
        <f>+L93*H93</f>
        <v>26000000</v>
      </c>
      <c r="N93" s="119" t="s">
        <v>286</v>
      </c>
      <c r="O93" s="119" t="s">
        <v>314</v>
      </c>
      <c r="P93" s="119" t="s">
        <v>287</v>
      </c>
      <c r="Q93" s="152"/>
      <c r="R93" s="119" t="s">
        <v>1518</v>
      </c>
      <c r="S93" s="119">
        <v>8080</v>
      </c>
      <c r="T93" s="119">
        <v>2024110010212</v>
      </c>
      <c r="U93" s="119">
        <v>1</v>
      </c>
      <c r="V93" s="122"/>
      <c r="W93" s="122">
        <f t="shared" si="1"/>
        <v>2</v>
      </c>
    </row>
    <row r="94" spans="1:23" ht="12.75" customHeight="1">
      <c r="A94" s="119" t="s">
        <v>1865</v>
      </c>
      <c r="B94" s="120" t="s">
        <v>436</v>
      </c>
      <c r="C94" s="119" t="s">
        <v>12</v>
      </c>
      <c r="D94" s="119">
        <v>80111600</v>
      </c>
      <c r="E94" s="119" t="s">
        <v>1352</v>
      </c>
      <c r="F94" s="119" t="s">
        <v>313</v>
      </c>
      <c r="G94" s="119" t="str">
        <f t="shared" si="0"/>
        <v>MARZO</v>
      </c>
      <c r="H94" s="119">
        <v>4</v>
      </c>
      <c r="I94" s="119">
        <v>1</v>
      </c>
      <c r="J94" s="119" t="s">
        <v>83</v>
      </c>
      <c r="K94" s="119" t="s">
        <v>84</v>
      </c>
      <c r="L94" s="121">
        <v>4500000</v>
      </c>
      <c r="M94" s="121">
        <f>+L94*-H94</f>
        <v>-18000000</v>
      </c>
      <c r="N94" s="119" t="s">
        <v>286</v>
      </c>
      <c r="O94" s="119" t="s">
        <v>78</v>
      </c>
      <c r="P94" s="119" t="s">
        <v>287</v>
      </c>
      <c r="Q94" s="151" t="s">
        <v>1867</v>
      </c>
      <c r="R94" s="119" t="s">
        <v>1518</v>
      </c>
      <c r="S94" s="119">
        <v>8080</v>
      </c>
      <c r="T94" s="119">
        <v>2024110010212</v>
      </c>
      <c r="U94" s="119">
        <v>1</v>
      </c>
      <c r="V94" s="122"/>
      <c r="W94" s="122">
        <f t="shared" si="1"/>
        <v>2</v>
      </c>
    </row>
    <row r="95" spans="1:23" ht="12.75" customHeight="1">
      <c r="A95" s="119" t="s">
        <v>1516</v>
      </c>
      <c r="B95" s="120" t="s">
        <v>436</v>
      </c>
      <c r="C95" s="119" t="s">
        <v>12</v>
      </c>
      <c r="D95" s="119">
        <v>80111600</v>
      </c>
      <c r="E95" s="119" t="s">
        <v>437</v>
      </c>
      <c r="F95" s="119" t="s">
        <v>313</v>
      </c>
      <c r="G95" s="119" t="str">
        <f t="shared" si="0"/>
        <v>MARZO</v>
      </c>
      <c r="H95" s="119">
        <v>4</v>
      </c>
      <c r="I95" s="119">
        <v>1</v>
      </c>
      <c r="J95" s="119" t="s">
        <v>83</v>
      </c>
      <c r="K95" s="119" t="s">
        <v>84</v>
      </c>
      <c r="L95" s="121">
        <v>4500000</v>
      </c>
      <c r="M95" s="121">
        <f>+L95*H95</f>
        <v>18000000</v>
      </c>
      <c r="N95" s="119" t="s">
        <v>286</v>
      </c>
      <c r="O95" s="119" t="s">
        <v>78</v>
      </c>
      <c r="P95" s="119" t="s">
        <v>287</v>
      </c>
      <c r="Q95" s="152"/>
      <c r="R95" s="119" t="s">
        <v>1518</v>
      </c>
      <c r="S95" s="119">
        <v>8080</v>
      </c>
      <c r="T95" s="119">
        <v>2024110010212</v>
      </c>
      <c r="U95" s="119">
        <v>1</v>
      </c>
      <c r="V95" s="122"/>
      <c r="W95" s="122">
        <f t="shared" si="1"/>
        <v>2</v>
      </c>
    </row>
    <row r="96" spans="1:23" ht="12.75" customHeight="1">
      <c r="A96" s="119" t="s">
        <v>1865</v>
      </c>
      <c r="B96" s="120" t="s">
        <v>438</v>
      </c>
      <c r="C96" s="119" t="s">
        <v>12</v>
      </c>
      <c r="D96" s="119">
        <v>80111600</v>
      </c>
      <c r="E96" s="119" t="s">
        <v>1353</v>
      </c>
      <c r="F96" s="119" t="s">
        <v>81</v>
      </c>
      <c r="G96" s="119" t="str">
        <f t="shared" si="0"/>
        <v>ENERO</v>
      </c>
      <c r="H96" s="119">
        <v>4</v>
      </c>
      <c r="I96" s="119">
        <v>1</v>
      </c>
      <c r="J96" s="119" t="s">
        <v>83</v>
      </c>
      <c r="K96" s="119" t="s">
        <v>84</v>
      </c>
      <c r="L96" s="121">
        <v>5000000</v>
      </c>
      <c r="M96" s="121">
        <f>+L96*-H96</f>
        <v>-20000000</v>
      </c>
      <c r="N96" s="119" t="s">
        <v>286</v>
      </c>
      <c r="O96" s="119" t="s">
        <v>78</v>
      </c>
      <c r="P96" s="119" t="s">
        <v>287</v>
      </c>
      <c r="Q96" s="151" t="s">
        <v>1867</v>
      </c>
      <c r="R96" s="119" t="s">
        <v>1518</v>
      </c>
      <c r="S96" s="119">
        <v>8080</v>
      </c>
      <c r="T96" s="119">
        <v>2024110010212</v>
      </c>
      <c r="U96" s="119">
        <v>1</v>
      </c>
      <c r="V96" s="122"/>
      <c r="W96" s="122">
        <f t="shared" si="1"/>
        <v>2</v>
      </c>
    </row>
    <row r="97" spans="1:23" ht="12.75" customHeight="1">
      <c r="A97" s="119" t="s">
        <v>1516</v>
      </c>
      <c r="B97" s="120" t="s">
        <v>438</v>
      </c>
      <c r="C97" s="119" t="s">
        <v>12</v>
      </c>
      <c r="D97" s="119">
        <v>80111600</v>
      </c>
      <c r="E97" s="119" t="s">
        <v>439</v>
      </c>
      <c r="F97" s="119" t="s">
        <v>81</v>
      </c>
      <c r="G97" s="119" t="str">
        <f t="shared" si="0"/>
        <v>ENERO</v>
      </c>
      <c r="H97" s="119">
        <v>4</v>
      </c>
      <c r="I97" s="119">
        <v>1</v>
      </c>
      <c r="J97" s="119" t="s">
        <v>83</v>
      </c>
      <c r="K97" s="119" t="s">
        <v>84</v>
      </c>
      <c r="L97" s="121">
        <v>5000000</v>
      </c>
      <c r="M97" s="121">
        <f>+L97*H97</f>
        <v>20000000</v>
      </c>
      <c r="N97" s="119" t="s">
        <v>286</v>
      </c>
      <c r="O97" s="119" t="s">
        <v>78</v>
      </c>
      <c r="P97" s="119" t="s">
        <v>287</v>
      </c>
      <c r="Q97" s="152"/>
      <c r="R97" s="119" t="s">
        <v>1518</v>
      </c>
      <c r="S97" s="119">
        <v>8080</v>
      </c>
      <c r="T97" s="119">
        <v>2024110010212</v>
      </c>
      <c r="U97" s="119">
        <v>1</v>
      </c>
      <c r="V97" s="122"/>
      <c r="W97" s="122">
        <f t="shared" si="1"/>
        <v>2</v>
      </c>
    </row>
    <row r="98" spans="1:23" ht="12.75" customHeight="1">
      <c r="A98" s="119" t="s">
        <v>1865</v>
      </c>
      <c r="B98" s="120" t="s">
        <v>442</v>
      </c>
      <c r="C98" s="119" t="s">
        <v>12</v>
      </c>
      <c r="D98" s="119">
        <v>80111600</v>
      </c>
      <c r="E98" s="119" t="s">
        <v>1354</v>
      </c>
      <c r="F98" s="119" t="s">
        <v>313</v>
      </c>
      <c r="G98" s="119" t="str">
        <f t="shared" si="0"/>
        <v>MARZO</v>
      </c>
      <c r="H98" s="119">
        <v>5</v>
      </c>
      <c r="I98" s="119">
        <v>1</v>
      </c>
      <c r="J98" s="119" t="s">
        <v>83</v>
      </c>
      <c r="K98" s="119" t="s">
        <v>84</v>
      </c>
      <c r="L98" s="121">
        <v>4500000</v>
      </c>
      <c r="M98" s="121">
        <f>+L98*-H98</f>
        <v>-22500000</v>
      </c>
      <c r="N98" s="119" t="s">
        <v>286</v>
      </c>
      <c r="O98" s="119" t="s">
        <v>78</v>
      </c>
      <c r="P98" s="119" t="s">
        <v>287</v>
      </c>
      <c r="Q98" s="151" t="s">
        <v>1867</v>
      </c>
      <c r="R98" s="119" t="s">
        <v>1518</v>
      </c>
      <c r="S98" s="119">
        <v>8080</v>
      </c>
      <c r="T98" s="119">
        <v>2024110010212</v>
      </c>
      <c r="U98" s="119">
        <v>1</v>
      </c>
      <c r="V98" s="122"/>
      <c r="W98" s="122">
        <f t="shared" si="1"/>
        <v>2</v>
      </c>
    </row>
    <row r="99" spans="1:23" ht="12.75" customHeight="1">
      <c r="A99" s="119" t="s">
        <v>1516</v>
      </c>
      <c r="B99" s="120" t="s">
        <v>442</v>
      </c>
      <c r="C99" s="119" t="s">
        <v>12</v>
      </c>
      <c r="D99" s="119">
        <v>80111600</v>
      </c>
      <c r="E99" s="119" t="s">
        <v>443</v>
      </c>
      <c r="F99" s="119" t="s">
        <v>313</v>
      </c>
      <c r="G99" s="119" t="str">
        <f t="shared" si="0"/>
        <v>MARZO</v>
      </c>
      <c r="H99" s="119">
        <v>5</v>
      </c>
      <c r="I99" s="119">
        <v>1</v>
      </c>
      <c r="J99" s="119" t="s">
        <v>83</v>
      </c>
      <c r="K99" s="119" t="s">
        <v>84</v>
      </c>
      <c r="L99" s="121">
        <v>4500000</v>
      </c>
      <c r="M99" s="121">
        <f>+L99*H99</f>
        <v>22500000</v>
      </c>
      <c r="N99" s="119" t="s">
        <v>286</v>
      </c>
      <c r="O99" s="119" t="s">
        <v>78</v>
      </c>
      <c r="P99" s="119" t="s">
        <v>287</v>
      </c>
      <c r="Q99" s="152"/>
      <c r="R99" s="119" t="s">
        <v>1518</v>
      </c>
      <c r="S99" s="119">
        <v>8080</v>
      </c>
      <c r="T99" s="119">
        <v>2024110010212</v>
      </c>
      <c r="U99" s="119">
        <v>1</v>
      </c>
      <c r="V99" s="122"/>
      <c r="W99" s="122">
        <f t="shared" si="1"/>
        <v>2</v>
      </c>
    </row>
    <row r="100" spans="1:23" ht="12.75" customHeight="1">
      <c r="A100" s="119" t="s">
        <v>1865</v>
      </c>
      <c r="B100" s="120" t="s">
        <v>445</v>
      </c>
      <c r="C100" s="119" t="s">
        <v>12</v>
      </c>
      <c r="D100" s="119">
        <v>80111600</v>
      </c>
      <c r="E100" s="119" t="s">
        <v>1356</v>
      </c>
      <c r="F100" s="119" t="s">
        <v>82</v>
      </c>
      <c r="G100" s="119" t="str">
        <f t="shared" si="0"/>
        <v>FEBRERO</v>
      </c>
      <c r="H100" s="119">
        <v>4</v>
      </c>
      <c r="I100" s="119">
        <v>1</v>
      </c>
      <c r="J100" s="119" t="s">
        <v>83</v>
      </c>
      <c r="K100" s="119" t="s">
        <v>84</v>
      </c>
      <c r="L100" s="121">
        <v>7000000</v>
      </c>
      <c r="M100" s="121">
        <f>+L100*-H100</f>
        <v>-28000000</v>
      </c>
      <c r="N100" s="119" t="s">
        <v>286</v>
      </c>
      <c r="O100" s="119" t="s">
        <v>78</v>
      </c>
      <c r="P100" s="119" t="s">
        <v>287</v>
      </c>
      <c r="Q100" s="151" t="s">
        <v>1867</v>
      </c>
      <c r="R100" s="119" t="s">
        <v>1518</v>
      </c>
      <c r="S100" s="119">
        <v>8080</v>
      </c>
      <c r="T100" s="119">
        <v>2024110010212</v>
      </c>
      <c r="U100" s="119">
        <v>1</v>
      </c>
      <c r="V100" s="122"/>
      <c r="W100" s="122">
        <f t="shared" si="1"/>
        <v>2</v>
      </c>
    </row>
    <row r="101" spans="1:23" ht="12.75" customHeight="1">
      <c r="A101" s="119" t="s">
        <v>1516</v>
      </c>
      <c r="B101" s="120" t="s">
        <v>445</v>
      </c>
      <c r="C101" s="119" t="s">
        <v>12</v>
      </c>
      <c r="D101" s="119">
        <v>80111600</v>
      </c>
      <c r="E101" s="119" t="s">
        <v>1536</v>
      </c>
      <c r="F101" s="119" t="s">
        <v>82</v>
      </c>
      <c r="G101" s="119" t="str">
        <f t="shared" si="0"/>
        <v>FEBRERO</v>
      </c>
      <c r="H101" s="119">
        <v>4</v>
      </c>
      <c r="I101" s="119">
        <v>1</v>
      </c>
      <c r="J101" s="119" t="s">
        <v>83</v>
      </c>
      <c r="K101" s="119" t="s">
        <v>84</v>
      </c>
      <c r="L101" s="121">
        <v>7000000</v>
      </c>
      <c r="M101" s="121">
        <f>+L101*H101</f>
        <v>28000000</v>
      </c>
      <c r="N101" s="119" t="s">
        <v>286</v>
      </c>
      <c r="O101" s="119" t="s">
        <v>78</v>
      </c>
      <c r="P101" s="119" t="s">
        <v>287</v>
      </c>
      <c r="Q101" s="152"/>
      <c r="R101" s="119" t="s">
        <v>1518</v>
      </c>
      <c r="S101" s="119">
        <v>8080</v>
      </c>
      <c r="T101" s="119">
        <v>2024110010212</v>
      </c>
      <c r="U101" s="119">
        <v>1</v>
      </c>
      <c r="V101" s="122"/>
      <c r="W101" s="122">
        <f t="shared" si="1"/>
        <v>2</v>
      </c>
    </row>
    <row r="102" spans="1:23" ht="12.75" customHeight="1">
      <c r="A102" s="119" t="s">
        <v>1865</v>
      </c>
      <c r="B102" s="120" t="s">
        <v>446</v>
      </c>
      <c r="C102" s="119" t="s">
        <v>12</v>
      </c>
      <c r="D102" s="119">
        <v>80111600</v>
      </c>
      <c r="E102" s="119" t="s">
        <v>1357</v>
      </c>
      <c r="F102" s="119" t="s">
        <v>82</v>
      </c>
      <c r="G102" s="119" t="str">
        <f t="shared" si="0"/>
        <v>FEBRERO</v>
      </c>
      <c r="H102" s="119">
        <v>5</v>
      </c>
      <c r="I102" s="119">
        <v>1</v>
      </c>
      <c r="J102" s="119" t="s">
        <v>83</v>
      </c>
      <c r="K102" s="119" t="s">
        <v>84</v>
      </c>
      <c r="L102" s="121">
        <v>5000000</v>
      </c>
      <c r="M102" s="121">
        <f>+L102*-H102</f>
        <v>-25000000</v>
      </c>
      <c r="N102" s="119" t="s">
        <v>286</v>
      </c>
      <c r="O102" s="119" t="s">
        <v>78</v>
      </c>
      <c r="P102" s="119" t="s">
        <v>287</v>
      </c>
      <c r="Q102" s="151" t="s">
        <v>1867</v>
      </c>
      <c r="R102" s="119" t="s">
        <v>1518</v>
      </c>
      <c r="S102" s="119">
        <v>8080</v>
      </c>
      <c r="T102" s="119">
        <v>2024110010212</v>
      </c>
      <c r="U102" s="119">
        <v>1</v>
      </c>
      <c r="V102" s="122"/>
      <c r="W102" s="122">
        <f t="shared" si="1"/>
        <v>2</v>
      </c>
    </row>
    <row r="103" spans="1:23" ht="12.75" customHeight="1">
      <c r="A103" s="119" t="s">
        <v>1516</v>
      </c>
      <c r="B103" s="120" t="s">
        <v>446</v>
      </c>
      <c r="C103" s="119" t="s">
        <v>12</v>
      </c>
      <c r="D103" s="119">
        <v>80111600</v>
      </c>
      <c r="E103" s="119" t="s">
        <v>447</v>
      </c>
      <c r="F103" s="119" t="s">
        <v>82</v>
      </c>
      <c r="G103" s="119" t="str">
        <f t="shared" si="0"/>
        <v>FEBRERO</v>
      </c>
      <c r="H103" s="119">
        <v>5</v>
      </c>
      <c r="I103" s="119">
        <v>1</v>
      </c>
      <c r="J103" s="119" t="s">
        <v>83</v>
      </c>
      <c r="K103" s="119" t="s">
        <v>84</v>
      </c>
      <c r="L103" s="121">
        <v>5000000</v>
      </c>
      <c r="M103" s="121">
        <f t="shared" ref="M103:M104" si="2">+L103*H103</f>
        <v>25000000</v>
      </c>
      <c r="N103" s="119" t="s">
        <v>286</v>
      </c>
      <c r="O103" s="119" t="s">
        <v>314</v>
      </c>
      <c r="P103" s="119" t="s">
        <v>287</v>
      </c>
      <c r="Q103" s="152"/>
      <c r="R103" s="119" t="s">
        <v>1518</v>
      </c>
      <c r="S103" s="119">
        <v>8080</v>
      </c>
      <c r="T103" s="119">
        <v>2024110010212</v>
      </c>
      <c r="U103" s="119">
        <v>1</v>
      </c>
      <c r="V103" s="122"/>
      <c r="W103" s="122">
        <f t="shared" si="1"/>
        <v>2</v>
      </c>
    </row>
    <row r="104" spans="1:23" ht="12.75" customHeight="1">
      <c r="A104" s="119" t="s">
        <v>1537</v>
      </c>
      <c r="B104" s="120">
        <v>8</v>
      </c>
      <c r="C104" s="119" t="s">
        <v>12</v>
      </c>
      <c r="D104" s="119">
        <v>80111600</v>
      </c>
      <c r="E104" s="119" t="s">
        <v>1244</v>
      </c>
      <c r="F104" s="119" t="s">
        <v>82</v>
      </c>
      <c r="G104" s="119" t="str">
        <f t="shared" si="0"/>
        <v>FEBRERO</v>
      </c>
      <c r="H104" s="119">
        <v>6</v>
      </c>
      <c r="I104" s="119">
        <v>1</v>
      </c>
      <c r="J104" s="119" t="s">
        <v>83</v>
      </c>
      <c r="K104" s="119" t="s">
        <v>84</v>
      </c>
      <c r="L104" s="121">
        <v>4000000</v>
      </c>
      <c r="M104" s="121">
        <f t="shared" si="2"/>
        <v>24000000</v>
      </c>
      <c r="N104" s="119" t="s">
        <v>286</v>
      </c>
      <c r="O104" s="119" t="s">
        <v>314</v>
      </c>
      <c r="P104" s="119" t="s">
        <v>287</v>
      </c>
      <c r="Q104" s="128" t="s">
        <v>1538</v>
      </c>
      <c r="R104" s="119" t="s">
        <v>1518</v>
      </c>
      <c r="S104" s="119">
        <v>8080</v>
      </c>
      <c r="T104" s="119">
        <v>2024110010212</v>
      </c>
      <c r="U104" s="119">
        <v>1</v>
      </c>
      <c r="V104" s="122"/>
      <c r="W104" s="122">
        <f t="shared" si="1"/>
        <v>1</v>
      </c>
    </row>
    <row r="105" spans="1:23" ht="12.75" customHeight="1">
      <c r="A105" s="119" t="s">
        <v>1865</v>
      </c>
      <c r="B105" s="120" t="s">
        <v>453</v>
      </c>
      <c r="C105" s="119" t="s">
        <v>12</v>
      </c>
      <c r="D105" s="119">
        <v>80111600</v>
      </c>
      <c r="E105" s="119" t="s">
        <v>1359</v>
      </c>
      <c r="F105" s="119" t="s">
        <v>409</v>
      </c>
      <c r="G105" s="119" t="str">
        <f t="shared" si="0"/>
        <v>Enero</v>
      </c>
      <c r="H105" s="119">
        <v>1</v>
      </c>
      <c r="I105" s="119">
        <v>1</v>
      </c>
      <c r="J105" s="119" t="s">
        <v>83</v>
      </c>
      <c r="K105" s="119" t="s">
        <v>84</v>
      </c>
      <c r="L105" s="121">
        <f>117200000-22500000</f>
        <v>94700000</v>
      </c>
      <c r="M105" s="121">
        <f>-L105</f>
        <v>-94700000</v>
      </c>
      <c r="N105" s="119" t="s">
        <v>286</v>
      </c>
      <c r="O105" s="119" t="s">
        <v>78</v>
      </c>
      <c r="P105" s="119" t="s">
        <v>287</v>
      </c>
      <c r="Q105" s="119" t="s">
        <v>1867</v>
      </c>
      <c r="R105" s="119" t="s">
        <v>1518</v>
      </c>
      <c r="S105" s="119">
        <v>8080</v>
      </c>
      <c r="T105" s="119">
        <v>2024110010212</v>
      </c>
      <c r="U105" s="119">
        <v>1</v>
      </c>
      <c r="V105" s="122"/>
      <c r="W105" s="122">
        <f t="shared" si="1"/>
        <v>2</v>
      </c>
    </row>
    <row r="106" spans="1:23" ht="12.75" customHeight="1">
      <c r="A106" s="119" t="s">
        <v>1516</v>
      </c>
      <c r="B106" s="120" t="s">
        <v>453</v>
      </c>
      <c r="C106" s="119" t="s">
        <v>12</v>
      </c>
      <c r="D106" s="119">
        <v>80111600</v>
      </c>
      <c r="E106" s="119" t="s">
        <v>1359</v>
      </c>
      <c r="F106" s="119" t="s">
        <v>409</v>
      </c>
      <c r="G106" s="119" t="str">
        <f t="shared" si="0"/>
        <v>Enero</v>
      </c>
      <c r="H106" s="119">
        <v>1</v>
      </c>
      <c r="I106" s="119">
        <v>1</v>
      </c>
      <c r="J106" s="119" t="s">
        <v>83</v>
      </c>
      <c r="K106" s="119" t="s">
        <v>84</v>
      </c>
      <c r="L106" s="121">
        <v>41900000</v>
      </c>
      <c r="M106" s="121">
        <v>41900000</v>
      </c>
      <c r="N106" s="119" t="s">
        <v>286</v>
      </c>
      <c r="O106" s="119" t="s">
        <v>78</v>
      </c>
      <c r="P106" s="119" t="s">
        <v>287</v>
      </c>
      <c r="Q106" s="119"/>
      <c r="R106" s="119" t="s">
        <v>1518</v>
      </c>
      <c r="S106" s="119">
        <v>8080</v>
      </c>
      <c r="T106" s="125">
        <v>2024110010212</v>
      </c>
      <c r="U106" s="126">
        <v>4</v>
      </c>
      <c r="V106" s="127"/>
      <c r="W106" s="122">
        <f t="shared" si="1"/>
        <v>2</v>
      </c>
    </row>
    <row r="107" spans="1:23" ht="12.75" customHeight="1">
      <c r="A107" s="119" t="s">
        <v>1865</v>
      </c>
      <c r="B107" s="120" t="s">
        <v>1209</v>
      </c>
      <c r="C107" s="119" t="s">
        <v>26</v>
      </c>
      <c r="D107" s="119">
        <v>80111600</v>
      </c>
      <c r="E107" s="116" t="s">
        <v>1483</v>
      </c>
      <c r="F107" s="119" t="s">
        <v>459</v>
      </c>
      <c r="G107" s="119" t="s">
        <v>459</v>
      </c>
      <c r="H107" s="119">
        <v>6</v>
      </c>
      <c r="I107" s="120">
        <v>1</v>
      </c>
      <c r="J107" s="119" t="s">
        <v>83</v>
      </c>
      <c r="K107" s="119" t="s">
        <v>84</v>
      </c>
      <c r="L107" s="129">
        <v>9000000</v>
      </c>
      <c r="M107" s="129">
        <f>+L107*-H107</f>
        <v>-54000000</v>
      </c>
      <c r="N107" s="129" t="s">
        <v>286</v>
      </c>
      <c r="O107" s="119" t="s">
        <v>78</v>
      </c>
      <c r="P107" s="120" t="s">
        <v>1215</v>
      </c>
      <c r="Q107" s="151" t="s">
        <v>1871</v>
      </c>
      <c r="R107" s="119" t="s">
        <v>25</v>
      </c>
      <c r="S107" s="130">
        <v>8238</v>
      </c>
      <c r="T107" s="130">
        <v>2024110010322</v>
      </c>
      <c r="U107" s="126">
        <v>2</v>
      </c>
      <c r="V107" s="127"/>
      <c r="W107" s="122">
        <f t="shared" si="1"/>
        <v>2</v>
      </c>
    </row>
    <row r="108" spans="1:23" ht="12.75" customHeight="1">
      <c r="A108" s="119" t="s">
        <v>1516</v>
      </c>
      <c r="B108" s="120" t="s">
        <v>1209</v>
      </c>
      <c r="C108" s="119" t="s">
        <v>26</v>
      </c>
      <c r="D108" s="119">
        <v>80111600</v>
      </c>
      <c r="E108" s="116" t="s">
        <v>1214</v>
      </c>
      <c r="F108" s="119" t="s">
        <v>459</v>
      </c>
      <c r="G108" s="119" t="s">
        <v>459</v>
      </c>
      <c r="H108" s="119">
        <v>6</v>
      </c>
      <c r="I108" s="120">
        <v>1</v>
      </c>
      <c r="J108" s="119" t="s">
        <v>83</v>
      </c>
      <c r="K108" s="119" t="s">
        <v>84</v>
      </c>
      <c r="L108" s="129">
        <v>9000000</v>
      </c>
      <c r="M108" s="129">
        <f>+L108*H108</f>
        <v>54000000</v>
      </c>
      <c r="N108" s="129" t="s">
        <v>286</v>
      </c>
      <c r="O108" s="119" t="s">
        <v>78</v>
      </c>
      <c r="P108" s="120" t="s">
        <v>1215</v>
      </c>
      <c r="Q108" s="152"/>
      <c r="R108" s="119" t="s">
        <v>25</v>
      </c>
      <c r="S108" s="130">
        <v>8238</v>
      </c>
      <c r="T108" s="130">
        <v>2024110010322</v>
      </c>
      <c r="U108" s="126">
        <v>2</v>
      </c>
      <c r="V108" s="127"/>
      <c r="W108" s="122">
        <f t="shared" si="1"/>
        <v>2</v>
      </c>
    </row>
    <row r="109" spans="1:23" ht="12.75" customHeight="1">
      <c r="A109" s="119" t="s">
        <v>1865</v>
      </c>
      <c r="B109" s="120" t="s">
        <v>1217</v>
      </c>
      <c r="C109" s="119" t="s">
        <v>26</v>
      </c>
      <c r="D109" s="119">
        <v>80111602</v>
      </c>
      <c r="E109" s="116" t="s">
        <v>1485</v>
      </c>
      <c r="F109" s="119" t="s">
        <v>459</v>
      </c>
      <c r="G109" s="119" t="s">
        <v>459</v>
      </c>
      <c r="H109" s="119">
        <v>5</v>
      </c>
      <c r="I109" s="120">
        <v>1</v>
      </c>
      <c r="J109" s="119" t="s">
        <v>83</v>
      </c>
      <c r="K109" s="119" t="s">
        <v>84</v>
      </c>
      <c r="L109" s="129">
        <v>3600000</v>
      </c>
      <c r="M109" s="129">
        <f>+L109*-H109</f>
        <v>-18000000</v>
      </c>
      <c r="N109" s="129" t="s">
        <v>286</v>
      </c>
      <c r="O109" s="119" t="s">
        <v>78</v>
      </c>
      <c r="P109" s="120" t="s">
        <v>1215</v>
      </c>
      <c r="Q109" s="151" t="s">
        <v>1871</v>
      </c>
      <c r="R109" s="119" t="s">
        <v>25</v>
      </c>
      <c r="S109" s="130">
        <v>8238</v>
      </c>
      <c r="T109" s="130">
        <v>2024110010322</v>
      </c>
      <c r="U109" s="126">
        <v>2</v>
      </c>
      <c r="V109" s="127"/>
      <c r="W109" s="122">
        <f t="shared" si="1"/>
        <v>2</v>
      </c>
    </row>
    <row r="110" spans="1:23" ht="12.75" customHeight="1">
      <c r="A110" s="119" t="s">
        <v>1516</v>
      </c>
      <c r="B110" s="120" t="s">
        <v>1217</v>
      </c>
      <c r="C110" s="119" t="s">
        <v>26</v>
      </c>
      <c r="D110" s="119">
        <v>80111602</v>
      </c>
      <c r="E110" s="116" t="s">
        <v>1539</v>
      </c>
      <c r="F110" s="119" t="s">
        <v>459</v>
      </c>
      <c r="G110" s="119" t="s">
        <v>459</v>
      </c>
      <c r="H110" s="119">
        <v>5</v>
      </c>
      <c r="I110" s="120">
        <v>1</v>
      </c>
      <c r="J110" s="119" t="s">
        <v>83</v>
      </c>
      <c r="K110" s="119" t="s">
        <v>84</v>
      </c>
      <c r="L110" s="129">
        <v>3600000</v>
      </c>
      <c r="M110" s="129">
        <f>+L110*H110</f>
        <v>18000000</v>
      </c>
      <c r="N110" s="129" t="s">
        <v>286</v>
      </c>
      <c r="O110" s="119" t="s">
        <v>78</v>
      </c>
      <c r="P110" s="120" t="s">
        <v>1215</v>
      </c>
      <c r="Q110" s="152"/>
      <c r="R110" s="119" t="s">
        <v>25</v>
      </c>
      <c r="S110" s="130">
        <v>8238</v>
      </c>
      <c r="T110" s="130">
        <v>2024110010322</v>
      </c>
      <c r="U110" s="126">
        <v>2</v>
      </c>
      <c r="V110" s="127"/>
      <c r="W110" s="122">
        <f t="shared" si="1"/>
        <v>2</v>
      </c>
    </row>
    <row r="111" spans="1:23" ht="12.75" customHeight="1">
      <c r="A111" s="119" t="s">
        <v>1865</v>
      </c>
      <c r="B111" s="120" t="s">
        <v>1218</v>
      </c>
      <c r="C111" s="119" t="s">
        <v>26</v>
      </c>
      <c r="D111" s="119">
        <v>80111603</v>
      </c>
      <c r="E111" s="116" t="s">
        <v>1486</v>
      </c>
      <c r="F111" s="119" t="s">
        <v>459</v>
      </c>
      <c r="G111" s="119" t="s">
        <v>459</v>
      </c>
      <c r="H111" s="119">
        <v>5</v>
      </c>
      <c r="I111" s="120">
        <v>1</v>
      </c>
      <c r="J111" s="119" t="s">
        <v>83</v>
      </c>
      <c r="K111" s="119" t="s">
        <v>84</v>
      </c>
      <c r="L111" s="129">
        <v>5500000</v>
      </c>
      <c r="M111" s="129">
        <f>+L111*-H111</f>
        <v>-27500000</v>
      </c>
      <c r="N111" s="129" t="s">
        <v>286</v>
      </c>
      <c r="O111" s="119" t="s">
        <v>78</v>
      </c>
      <c r="P111" s="120" t="s">
        <v>1215</v>
      </c>
      <c r="Q111" s="151" t="s">
        <v>1871</v>
      </c>
      <c r="R111" s="119" t="s">
        <v>25</v>
      </c>
      <c r="S111" s="130">
        <v>8238</v>
      </c>
      <c r="T111" s="130">
        <v>2024110010322</v>
      </c>
      <c r="U111" s="126">
        <v>2</v>
      </c>
      <c r="V111" s="127"/>
      <c r="W111" s="122">
        <f t="shared" si="1"/>
        <v>2</v>
      </c>
    </row>
    <row r="112" spans="1:23" ht="12.75" customHeight="1">
      <c r="A112" s="119" t="s">
        <v>1516</v>
      </c>
      <c r="B112" s="120" t="s">
        <v>1218</v>
      </c>
      <c r="C112" s="119" t="s">
        <v>26</v>
      </c>
      <c r="D112" s="119">
        <v>80111603</v>
      </c>
      <c r="E112" s="116" t="s">
        <v>1540</v>
      </c>
      <c r="F112" s="119" t="s">
        <v>459</v>
      </c>
      <c r="G112" s="119" t="s">
        <v>459</v>
      </c>
      <c r="H112" s="119">
        <v>5</v>
      </c>
      <c r="I112" s="120">
        <v>1</v>
      </c>
      <c r="J112" s="119" t="s">
        <v>83</v>
      </c>
      <c r="K112" s="119" t="s">
        <v>84</v>
      </c>
      <c r="L112" s="129">
        <v>5500000</v>
      </c>
      <c r="M112" s="129">
        <f>+L112*H112</f>
        <v>27500000</v>
      </c>
      <c r="N112" s="129" t="s">
        <v>286</v>
      </c>
      <c r="O112" s="119" t="s">
        <v>78</v>
      </c>
      <c r="P112" s="120" t="s">
        <v>1215</v>
      </c>
      <c r="Q112" s="152"/>
      <c r="R112" s="119" t="s">
        <v>25</v>
      </c>
      <c r="S112" s="130">
        <v>8238</v>
      </c>
      <c r="T112" s="130">
        <v>2024110010322</v>
      </c>
      <c r="U112" s="126">
        <v>2</v>
      </c>
      <c r="V112" s="127"/>
      <c r="W112" s="122">
        <f t="shared" si="1"/>
        <v>2</v>
      </c>
    </row>
    <row r="113" spans="1:23" ht="12.75" customHeight="1">
      <c r="A113" s="119" t="s">
        <v>1865</v>
      </c>
      <c r="B113" s="120" t="s">
        <v>1221</v>
      </c>
      <c r="C113" s="119" t="s">
        <v>26</v>
      </c>
      <c r="D113" s="119">
        <v>80111605</v>
      </c>
      <c r="E113" s="116" t="s">
        <v>1488</v>
      </c>
      <c r="F113" s="119" t="s">
        <v>313</v>
      </c>
      <c r="G113" s="119" t="s">
        <v>313</v>
      </c>
      <c r="H113" s="119">
        <v>4</v>
      </c>
      <c r="I113" s="120">
        <v>1</v>
      </c>
      <c r="J113" s="119" t="s">
        <v>83</v>
      </c>
      <c r="K113" s="119" t="s">
        <v>84</v>
      </c>
      <c r="L113" s="129">
        <v>5500000</v>
      </c>
      <c r="M113" s="129">
        <f>+L113*-H113</f>
        <v>-22000000</v>
      </c>
      <c r="N113" s="129" t="s">
        <v>286</v>
      </c>
      <c r="O113" s="119" t="s">
        <v>78</v>
      </c>
      <c r="P113" s="120" t="s">
        <v>1215</v>
      </c>
      <c r="Q113" s="151" t="s">
        <v>1871</v>
      </c>
      <c r="R113" s="119" t="s">
        <v>25</v>
      </c>
      <c r="S113" s="130">
        <v>8238</v>
      </c>
      <c r="T113" s="130">
        <v>2024110010322</v>
      </c>
      <c r="U113" s="126">
        <v>2</v>
      </c>
      <c r="V113" s="127"/>
      <c r="W113" s="122">
        <f t="shared" si="1"/>
        <v>2</v>
      </c>
    </row>
    <row r="114" spans="1:23" ht="12.75" customHeight="1">
      <c r="A114" s="119" t="s">
        <v>1516</v>
      </c>
      <c r="B114" s="120" t="s">
        <v>1221</v>
      </c>
      <c r="C114" s="119" t="s">
        <v>26</v>
      </c>
      <c r="D114" s="119">
        <v>80111605</v>
      </c>
      <c r="E114" s="116" t="s">
        <v>1541</v>
      </c>
      <c r="F114" s="119" t="s">
        <v>313</v>
      </c>
      <c r="G114" s="119" t="s">
        <v>313</v>
      </c>
      <c r="H114" s="119">
        <v>4</v>
      </c>
      <c r="I114" s="120">
        <v>1</v>
      </c>
      <c r="J114" s="119" t="s">
        <v>83</v>
      </c>
      <c r="K114" s="119" t="s">
        <v>84</v>
      </c>
      <c r="L114" s="129">
        <v>5500000</v>
      </c>
      <c r="M114" s="129">
        <f>+L114*H114</f>
        <v>22000000</v>
      </c>
      <c r="N114" s="129" t="s">
        <v>286</v>
      </c>
      <c r="O114" s="119" t="s">
        <v>78</v>
      </c>
      <c r="P114" s="120" t="s">
        <v>1215</v>
      </c>
      <c r="Q114" s="152"/>
      <c r="R114" s="119" t="s">
        <v>25</v>
      </c>
      <c r="S114" s="130">
        <v>8238</v>
      </c>
      <c r="T114" s="130">
        <v>2024110010322</v>
      </c>
      <c r="U114" s="126">
        <v>2</v>
      </c>
      <c r="V114" s="127"/>
      <c r="W114" s="122">
        <f t="shared" si="1"/>
        <v>2</v>
      </c>
    </row>
    <row r="115" spans="1:23" ht="12.75" customHeight="1">
      <c r="A115" s="119" t="s">
        <v>1865</v>
      </c>
      <c r="B115" s="120" t="s">
        <v>1222</v>
      </c>
      <c r="C115" s="119" t="s">
        <v>26</v>
      </c>
      <c r="D115" s="119">
        <v>80111606</v>
      </c>
      <c r="E115" s="116" t="s">
        <v>1489</v>
      </c>
      <c r="F115" s="119" t="s">
        <v>459</v>
      </c>
      <c r="G115" s="119" t="s">
        <v>459</v>
      </c>
      <c r="H115" s="119">
        <v>4</v>
      </c>
      <c r="I115" s="120">
        <v>1</v>
      </c>
      <c r="J115" s="119" t="s">
        <v>83</v>
      </c>
      <c r="K115" s="119" t="s">
        <v>84</v>
      </c>
      <c r="L115" s="129">
        <v>3600000</v>
      </c>
      <c r="M115" s="129">
        <f>+L115*-H115</f>
        <v>-14400000</v>
      </c>
      <c r="N115" s="129" t="s">
        <v>286</v>
      </c>
      <c r="O115" s="119" t="s">
        <v>78</v>
      </c>
      <c r="P115" s="120" t="s">
        <v>1215</v>
      </c>
      <c r="Q115" s="151" t="s">
        <v>1871</v>
      </c>
      <c r="R115" s="119" t="s">
        <v>25</v>
      </c>
      <c r="S115" s="130">
        <v>8238</v>
      </c>
      <c r="T115" s="130">
        <v>2024110010322</v>
      </c>
      <c r="U115" s="126">
        <v>2</v>
      </c>
      <c r="V115" s="127"/>
      <c r="W115" s="122">
        <f t="shared" si="1"/>
        <v>2</v>
      </c>
    </row>
    <row r="116" spans="1:23" ht="12.75" customHeight="1">
      <c r="A116" s="119" t="s">
        <v>1516</v>
      </c>
      <c r="B116" s="120" t="s">
        <v>1222</v>
      </c>
      <c r="C116" s="119" t="s">
        <v>26</v>
      </c>
      <c r="D116" s="119">
        <v>80111606</v>
      </c>
      <c r="E116" s="116" t="s">
        <v>1542</v>
      </c>
      <c r="F116" s="119" t="s">
        <v>459</v>
      </c>
      <c r="G116" s="119" t="s">
        <v>459</v>
      </c>
      <c r="H116" s="119">
        <v>4</v>
      </c>
      <c r="I116" s="120">
        <v>1</v>
      </c>
      <c r="J116" s="119" t="s">
        <v>83</v>
      </c>
      <c r="K116" s="119" t="s">
        <v>84</v>
      </c>
      <c r="L116" s="129">
        <v>3600000</v>
      </c>
      <c r="M116" s="129">
        <f>+L116*H116</f>
        <v>14400000</v>
      </c>
      <c r="N116" s="129" t="s">
        <v>286</v>
      </c>
      <c r="O116" s="119" t="s">
        <v>78</v>
      </c>
      <c r="P116" s="120" t="s">
        <v>1215</v>
      </c>
      <c r="Q116" s="152"/>
      <c r="R116" s="119" t="s">
        <v>25</v>
      </c>
      <c r="S116" s="130">
        <v>8238</v>
      </c>
      <c r="T116" s="130">
        <v>2024110010322</v>
      </c>
      <c r="U116" s="126">
        <v>2</v>
      </c>
      <c r="V116" s="127"/>
      <c r="W116" s="122">
        <f t="shared" si="1"/>
        <v>2</v>
      </c>
    </row>
    <row r="117" spans="1:23" ht="12.75" customHeight="1">
      <c r="A117" s="119" t="s">
        <v>1865</v>
      </c>
      <c r="B117" s="120" t="s">
        <v>1223</v>
      </c>
      <c r="C117" s="119" t="s">
        <v>26</v>
      </c>
      <c r="D117" s="119">
        <v>80111607</v>
      </c>
      <c r="E117" s="116" t="s">
        <v>1490</v>
      </c>
      <c r="F117" s="119" t="s">
        <v>459</v>
      </c>
      <c r="G117" s="119" t="s">
        <v>459</v>
      </c>
      <c r="H117" s="119">
        <v>4</v>
      </c>
      <c r="I117" s="120">
        <v>1</v>
      </c>
      <c r="J117" s="119" t="s">
        <v>83</v>
      </c>
      <c r="K117" s="119" t="s">
        <v>84</v>
      </c>
      <c r="L117" s="129">
        <v>3150000</v>
      </c>
      <c r="M117" s="129">
        <f>+L117*-H117</f>
        <v>-12600000</v>
      </c>
      <c r="N117" s="129" t="s">
        <v>286</v>
      </c>
      <c r="O117" s="119" t="s">
        <v>78</v>
      </c>
      <c r="P117" s="120" t="s">
        <v>1215</v>
      </c>
      <c r="Q117" s="151" t="s">
        <v>1871</v>
      </c>
      <c r="R117" s="119" t="s">
        <v>25</v>
      </c>
      <c r="S117" s="130">
        <v>8238</v>
      </c>
      <c r="T117" s="130">
        <v>2024110010322</v>
      </c>
      <c r="U117" s="126">
        <v>2</v>
      </c>
      <c r="V117" s="127"/>
      <c r="W117" s="122">
        <f t="shared" si="1"/>
        <v>2</v>
      </c>
    </row>
    <row r="118" spans="1:23" ht="12.75" customHeight="1">
      <c r="A118" s="119" t="s">
        <v>1516</v>
      </c>
      <c r="B118" s="120" t="s">
        <v>1223</v>
      </c>
      <c r="C118" s="119" t="s">
        <v>26</v>
      </c>
      <c r="D118" s="119">
        <v>80111607</v>
      </c>
      <c r="E118" s="116" t="s">
        <v>1224</v>
      </c>
      <c r="F118" s="119" t="s">
        <v>459</v>
      </c>
      <c r="G118" s="119" t="s">
        <v>459</v>
      </c>
      <c r="H118" s="119">
        <v>4</v>
      </c>
      <c r="I118" s="120">
        <v>1</v>
      </c>
      <c r="J118" s="119" t="s">
        <v>83</v>
      </c>
      <c r="K118" s="119" t="s">
        <v>84</v>
      </c>
      <c r="L118" s="129">
        <v>3150000</v>
      </c>
      <c r="M118" s="129">
        <f>+L118*H118</f>
        <v>12600000</v>
      </c>
      <c r="N118" s="129" t="s">
        <v>286</v>
      </c>
      <c r="O118" s="119" t="s">
        <v>78</v>
      </c>
      <c r="P118" s="120" t="s">
        <v>1215</v>
      </c>
      <c r="Q118" s="152"/>
      <c r="R118" s="119" t="s">
        <v>25</v>
      </c>
      <c r="S118" s="130">
        <v>8238</v>
      </c>
      <c r="T118" s="130">
        <v>2024110010322</v>
      </c>
      <c r="U118" s="126">
        <v>2</v>
      </c>
      <c r="V118" s="127"/>
      <c r="W118" s="122">
        <f t="shared" si="1"/>
        <v>2</v>
      </c>
    </row>
    <row r="119" spans="1:23" ht="12.75" customHeight="1">
      <c r="A119" s="119" t="s">
        <v>1865</v>
      </c>
      <c r="B119" s="120" t="s">
        <v>1225</v>
      </c>
      <c r="C119" s="119" t="s">
        <v>26</v>
      </c>
      <c r="D119" s="119">
        <v>80111608</v>
      </c>
      <c r="E119" s="116" t="s">
        <v>1491</v>
      </c>
      <c r="F119" s="119" t="s">
        <v>459</v>
      </c>
      <c r="G119" s="119" t="s">
        <v>459</v>
      </c>
      <c r="H119" s="119">
        <v>5</v>
      </c>
      <c r="I119" s="119">
        <v>1</v>
      </c>
      <c r="J119" s="119" t="s">
        <v>83</v>
      </c>
      <c r="K119" s="119" t="s">
        <v>84</v>
      </c>
      <c r="L119" s="121">
        <v>3500000</v>
      </c>
      <c r="M119" s="129">
        <f>+L119*-H119</f>
        <v>-17500000</v>
      </c>
      <c r="N119" s="129" t="s">
        <v>286</v>
      </c>
      <c r="O119" s="119" t="s">
        <v>78</v>
      </c>
      <c r="P119" s="120" t="s">
        <v>1215</v>
      </c>
      <c r="Q119" s="151" t="s">
        <v>1871</v>
      </c>
      <c r="R119" s="119" t="s">
        <v>25</v>
      </c>
      <c r="S119" s="130">
        <v>8238</v>
      </c>
      <c r="T119" s="130">
        <v>2024110010322</v>
      </c>
      <c r="U119" s="126">
        <v>2</v>
      </c>
      <c r="V119" s="127"/>
      <c r="W119" s="122">
        <f t="shared" si="1"/>
        <v>2</v>
      </c>
    </row>
    <row r="120" spans="1:23" ht="12.75" customHeight="1">
      <c r="A120" s="119" t="s">
        <v>1516</v>
      </c>
      <c r="B120" s="120" t="s">
        <v>1225</v>
      </c>
      <c r="C120" s="119" t="s">
        <v>26</v>
      </c>
      <c r="D120" s="119">
        <v>80111608</v>
      </c>
      <c r="E120" s="116" t="s">
        <v>1543</v>
      </c>
      <c r="F120" s="119" t="s">
        <v>459</v>
      </c>
      <c r="G120" s="119" t="s">
        <v>459</v>
      </c>
      <c r="H120" s="119">
        <v>5</v>
      </c>
      <c r="I120" s="120">
        <v>1</v>
      </c>
      <c r="J120" s="119" t="s">
        <v>83</v>
      </c>
      <c r="K120" s="119" t="s">
        <v>84</v>
      </c>
      <c r="L120" s="129">
        <v>3500000</v>
      </c>
      <c r="M120" s="129">
        <f>+L120*H120</f>
        <v>17500000</v>
      </c>
      <c r="N120" s="129" t="s">
        <v>286</v>
      </c>
      <c r="O120" s="119" t="s">
        <v>78</v>
      </c>
      <c r="P120" s="120" t="s">
        <v>1215</v>
      </c>
      <c r="Q120" s="152"/>
      <c r="R120" s="119" t="s">
        <v>25</v>
      </c>
      <c r="S120" s="130">
        <v>8238</v>
      </c>
      <c r="T120" s="130">
        <v>2024110010322</v>
      </c>
      <c r="U120" s="126">
        <v>2</v>
      </c>
      <c r="V120" s="127"/>
      <c r="W120" s="122">
        <f t="shared" si="1"/>
        <v>2</v>
      </c>
    </row>
    <row r="121" spans="1:23" ht="12.75" customHeight="1">
      <c r="A121" s="119" t="s">
        <v>1865</v>
      </c>
      <c r="B121" s="120" t="s">
        <v>1226</v>
      </c>
      <c r="C121" s="119" t="s">
        <v>26</v>
      </c>
      <c r="D121" s="119">
        <v>80111609</v>
      </c>
      <c r="E121" s="116" t="s">
        <v>1492</v>
      </c>
      <c r="F121" s="119" t="s">
        <v>313</v>
      </c>
      <c r="G121" s="119" t="s">
        <v>313</v>
      </c>
      <c r="H121" s="119">
        <v>4</v>
      </c>
      <c r="I121" s="119">
        <v>1</v>
      </c>
      <c r="J121" s="119" t="s">
        <v>83</v>
      </c>
      <c r="K121" s="119" t="s">
        <v>84</v>
      </c>
      <c r="L121" s="121">
        <v>3000000</v>
      </c>
      <c r="M121" s="129">
        <f>+L121*-H121</f>
        <v>-12000000</v>
      </c>
      <c r="N121" s="129" t="s">
        <v>286</v>
      </c>
      <c r="O121" s="119" t="s">
        <v>78</v>
      </c>
      <c r="P121" s="120" t="s">
        <v>1215</v>
      </c>
      <c r="Q121" s="151" t="s">
        <v>1871</v>
      </c>
      <c r="R121" s="119" t="s">
        <v>25</v>
      </c>
      <c r="S121" s="130">
        <v>8238</v>
      </c>
      <c r="T121" s="130">
        <v>2024110010322</v>
      </c>
      <c r="U121" s="126">
        <v>2</v>
      </c>
      <c r="V121" s="127"/>
      <c r="W121" s="122">
        <f t="shared" si="1"/>
        <v>2</v>
      </c>
    </row>
    <row r="122" spans="1:23" ht="12.75" customHeight="1">
      <c r="A122" s="119" t="s">
        <v>1516</v>
      </c>
      <c r="B122" s="120" t="s">
        <v>1226</v>
      </c>
      <c r="C122" s="119" t="s">
        <v>26</v>
      </c>
      <c r="D122" s="119">
        <v>80111609</v>
      </c>
      <c r="E122" s="116" t="s">
        <v>1227</v>
      </c>
      <c r="F122" s="119" t="s">
        <v>313</v>
      </c>
      <c r="G122" s="119" t="s">
        <v>313</v>
      </c>
      <c r="H122" s="119">
        <v>4</v>
      </c>
      <c r="I122" s="120">
        <v>1</v>
      </c>
      <c r="J122" s="119" t="s">
        <v>83</v>
      </c>
      <c r="K122" s="119" t="s">
        <v>84</v>
      </c>
      <c r="L122" s="129">
        <v>3000000</v>
      </c>
      <c r="M122" s="129">
        <f t="shared" ref="M122:M123" si="3">+L122*H122</f>
        <v>12000000</v>
      </c>
      <c r="N122" s="129" t="s">
        <v>286</v>
      </c>
      <c r="O122" s="119" t="s">
        <v>78</v>
      </c>
      <c r="P122" s="120" t="s">
        <v>1215</v>
      </c>
      <c r="Q122" s="152"/>
      <c r="R122" s="119" t="s">
        <v>25</v>
      </c>
      <c r="S122" s="130">
        <v>8238</v>
      </c>
      <c r="T122" s="130">
        <v>2024110010322</v>
      </c>
      <c r="U122" s="126">
        <v>2</v>
      </c>
      <c r="V122" s="127"/>
      <c r="W122" s="122">
        <f t="shared" si="1"/>
        <v>2</v>
      </c>
    </row>
    <row r="123" spans="1:23" ht="12.75" customHeight="1">
      <c r="A123" s="119" t="s">
        <v>1544</v>
      </c>
      <c r="B123" s="120">
        <v>2</v>
      </c>
      <c r="C123" s="119" t="s">
        <v>26</v>
      </c>
      <c r="D123" s="119">
        <v>80111609</v>
      </c>
      <c r="E123" s="116" t="s">
        <v>1237</v>
      </c>
      <c r="F123" s="119" t="s">
        <v>313</v>
      </c>
      <c r="G123" s="119" t="s">
        <v>313</v>
      </c>
      <c r="H123" s="119">
        <v>5</v>
      </c>
      <c r="I123" s="120">
        <v>1</v>
      </c>
      <c r="J123" s="119" t="s">
        <v>83</v>
      </c>
      <c r="K123" s="119" t="s">
        <v>84</v>
      </c>
      <c r="L123" s="129">
        <v>4500000</v>
      </c>
      <c r="M123" s="129">
        <f t="shared" si="3"/>
        <v>22500000</v>
      </c>
      <c r="N123" s="129" t="s">
        <v>286</v>
      </c>
      <c r="O123" s="119" t="s">
        <v>78</v>
      </c>
      <c r="P123" s="120" t="s">
        <v>1215</v>
      </c>
      <c r="Q123" s="131" t="s">
        <v>1545</v>
      </c>
      <c r="R123" s="119" t="s">
        <v>25</v>
      </c>
      <c r="S123" s="130">
        <v>8238</v>
      </c>
      <c r="T123" s="130">
        <v>2024110010322</v>
      </c>
      <c r="U123" s="126">
        <v>2</v>
      </c>
      <c r="V123" s="127"/>
      <c r="W123" s="122">
        <f t="shared" si="1"/>
        <v>1</v>
      </c>
    </row>
    <row r="124" spans="1:23" ht="12.75" customHeight="1">
      <c r="A124" s="119" t="s">
        <v>1865</v>
      </c>
      <c r="B124" s="120" t="s">
        <v>1229</v>
      </c>
      <c r="C124" s="119" t="s">
        <v>27</v>
      </c>
      <c r="D124" s="119">
        <v>80111600</v>
      </c>
      <c r="E124" s="119" t="s">
        <v>1494</v>
      </c>
      <c r="F124" s="119" t="s">
        <v>459</v>
      </c>
      <c r="G124" s="119" t="s">
        <v>459</v>
      </c>
      <c r="H124" s="119">
        <v>6</v>
      </c>
      <c r="I124" s="120">
        <v>1</v>
      </c>
      <c r="J124" s="119" t="s">
        <v>83</v>
      </c>
      <c r="K124" s="119" t="s">
        <v>84</v>
      </c>
      <c r="L124" s="250">
        <v>3310000</v>
      </c>
      <c r="M124" s="129">
        <f>+L124*-H124</f>
        <v>-19860000</v>
      </c>
      <c r="N124" s="129" t="s">
        <v>286</v>
      </c>
      <c r="O124" s="119" t="s">
        <v>78</v>
      </c>
      <c r="P124" s="120" t="s">
        <v>1215</v>
      </c>
      <c r="Q124" s="151" t="s">
        <v>1871</v>
      </c>
      <c r="R124" s="119" t="s">
        <v>25</v>
      </c>
      <c r="S124" s="130">
        <v>8238</v>
      </c>
      <c r="T124" s="130">
        <v>2024110010322</v>
      </c>
      <c r="U124" s="126">
        <v>2</v>
      </c>
      <c r="V124" s="127"/>
      <c r="W124" s="122">
        <f t="shared" si="1"/>
        <v>2</v>
      </c>
    </row>
    <row r="125" spans="1:23" ht="12.75" customHeight="1">
      <c r="A125" s="119" t="s">
        <v>1516</v>
      </c>
      <c r="B125" s="120" t="s">
        <v>1229</v>
      </c>
      <c r="C125" s="119" t="s">
        <v>27</v>
      </c>
      <c r="D125" s="119">
        <v>80111600</v>
      </c>
      <c r="E125" s="116" t="s">
        <v>1230</v>
      </c>
      <c r="F125" s="119" t="s">
        <v>459</v>
      </c>
      <c r="G125" s="119" t="s">
        <v>459</v>
      </c>
      <c r="H125" s="119">
        <v>6</v>
      </c>
      <c r="I125" s="120">
        <v>1</v>
      </c>
      <c r="J125" s="119" t="s">
        <v>83</v>
      </c>
      <c r="K125" s="119" t="s">
        <v>84</v>
      </c>
      <c r="L125" s="129">
        <v>3310000</v>
      </c>
      <c r="M125" s="129">
        <f>+L125*H125</f>
        <v>19860000</v>
      </c>
      <c r="N125" s="129" t="s">
        <v>286</v>
      </c>
      <c r="O125" s="119" t="s">
        <v>78</v>
      </c>
      <c r="P125" s="120" t="s">
        <v>1215</v>
      </c>
      <c r="Q125" s="152"/>
      <c r="R125" s="119" t="s">
        <v>25</v>
      </c>
      <c r="S125" s="130">
        <v>8238</v>
      </c>
      <c r="T125" s="130">
        <v>2024110010322</v>
      </c>
      <c r="U125" s="126">
        <v>2</v>
      </c>
      <c r="V125" s="127"/>
      <c r="W125" s="122">
        <f t="shared" si="1"/>
        <v>2</v>
      </c>
    </row>
    <row r="126" spans="1:23" ht="12.75" customHeight="1">
      <c r="A126" s="159" t="s">
        <v>1865</v>
      </c>
      <c r="B126" s="120" t="s">
        <v>909</v>
      </c>
      <c r="C126" s="167" t="s">
        <v>22</v>
      </c>
      <c r="D126" s="120">
        <v>80111601</v>
      </c>
      <c r="E126" s="167" t="s">
        <v>910</v>
      </c>
      <c r="F126" s="120" t="s">
        <v>126</v>
      </c>
      <c r="G126" s="167" t="s">
        <v>126</v>
      </c>
      <c r="H126" s="167">
        <v>11</v>
      </c>
      <c r="I126" s="167">
        <v>1</v>
      </c>
      <c r="J126" s="120" t="s">
        <v>883</v>
      </c>
      <c r="K126" s="167" t="s">
        <v>884</v>
      </c>
      <c r="L126" s="251">
        <v>9000000</v>
      </c>
      <c r="M126" s="252">
        <v>99000000</v>
      </c>
      <c r="N126" s="120" t="s">
        <v>885</v>
      </c>
      <c r="O126" s="167" t="s">
        <v>897</v>
      </c>
      <c r="P126" s="167" t="s">
        <v>886</v>
      </c>
      <c r="Q126" s="253"/>
      <c r="R126" s="119" t="s">
        <v>17</v>
      </c>
      <c r="S126" s="119">
        <v>8146</v>
      </c>
      <c r="T126" s="138" t="s">
        <v>18</v>
      </c>
      <c r="U126" s="126">
        <v>3</v>
      </c>
      <c r="V126" s="139">
        <v>45712</v>
      </c>
      <c r="W126" s="122">
        <f t="shared" si="1"/>
        <v>2</v>
      </c>
    </row>
    <row r="127" spans="1:23" ht="12.75" customHeight="1">
      <c r="A127" s="132" t="s">
        <v>1516</v>
      </c>
      <c r="B127" s="133" t="s">
        <v>909</v>
      </c>
      <c r="C127" s="134" t="s">
        <v>22</v>
      </c>
      <c r="D127" s="133">
        <v>80111601</v>
      </c>
      <c r="E127" s="134" t="s">
        <v>910</v>
      </c>
      <c r="F127" s="133" t="s">
        <v>459</v>
      </c>
      <c r="G127" s="134" t="s">
        <v>459</v>
      </c>
      <c r="H127" s="134">
        <v>8</v>
      </c>
      <c r="I127" s="134">
        <v>1</v>
      </c>
      <c r="J127" s="133" t="s">
        <v>883</v>
      </c>
      <c r="K127" s="134" t="s">
        <v>884</v>
      </c>
      <c r="L127" s="135">
        <v>9000000</v>
      </c>
      <c r="M127" s="136">
        <v>72000000</v>
      </c>
      <c r="N127" s="133" t="s">
        <v>885</v>
      </c>
      <c r="O127" s="134" t="s">
        <v>897</v>
      </c>
      <c r="P127" s="134" t="s">
        <v>886</v>
      </c>
      <c r="Q127" s="137" t="s">
        <v>1546</v>
      </c>
      <c r="R127" s="119" t="s">
        <v>17</v>
      </c>
      <c r="S127" s="119">
        <v>8146</v>
      </c>
      <c r="T127" s="138" t="s">
        <v>18</v>
      </c>
      <c r="U127" s="126">
        <v>3</v>
      </c>
      <c r="V127" s="139">
        <v>45712</v>
      </c>
      <c r="W127" s="122">
        <f t="shared" si="1"/>
        <v>2</v>
      </c>
    </row>
    <row r="128" spans="1:23" ht="12.75" customHeight="1">
      <c r="A128" s="132" t="s">
        <v>1865</v>
      </c>
      <c r="B128" s="133" t="s">
        <v>938</v>
      </c>
      <c r="C128" s="134" t="s">
        <v>22</v>
      </c>
      <c r="D128" s="133">
        <v>80111601</v>
      </c>
      <c r="E128" s="134" t="s">
        <v>931</v>
      </c>
      <c r="F128" s="133" t="s">
        <v>459</v>
      </c>
      <c r="G128" s="134" t="s">
        <v>459</v>
      </c>
      <c r="H128" s="134">
        <v>6</v>
      </c>
      <c r="I128" s="134">
        <v>1</v>
      </c>
      <c r="J128" s="133" t="s">
        <v>883</v>
      </c>
      <c r="K128" s="134" t="s">
        <v>884</v>
      </c>
      <c r="L128" s="135">
        <v>4500000</v>
      </c>
      <c r="M128" s="136">
        <v>27000000</v>
      </c>
      <c r="N128" s="133" t="s">
        <v>885</v>
      </c>
      <c r="O128" s="134" t="s">
        <v>897</v>
      </c>
      <c r="P128" s="134" t="s">
        <v>886</v>
      </c>
      <c r="Q128" s="137"/>
      <c r="R128" s="119" t="s">
        <v>17</v>
      </c>
      <c r="S128" s="119">
        <v>8146</v>
      </c>
      <c r="T128" s="138" t="s">
        <v>18</v>
      </c>
      <c r="U128" s="126">
        <v>3</v>
      </c>
      <c r="V128" s="139">
        <v>45712</v>
      </c>
      <c r="W128" s="122">
        <f t="shared" si="1"/>
        <v>2</v>
      </c>
    </row>
    <row r="129" spans="1:23" ht="12.75" customHeight="1">
      <c r="A129" s="132" t="s">
        <v>1516</v>
      </c>
      <c r="B129" s="133" t="s">
        <v>938</v>
      </c>
      <c r="C129" s="134" t="s">
        <v>22</v>
      </c>
      <c r="D129" s="133">
        <v>80111601</v>
      </c>
      <c r="E129" s="134" t="s">
        <v>931</v>
      </c>
      <c r="F129" s="133" t="s">
        <v>459</v>
      </c>
      <c r="G129" s="134" t="s">
        <v>459</v>
      </c>
      <c r="H129" s="134">
        <v>4</v>
      </c>
      <c r="I129" s="134">
        <v>1</v>
      </c>
      <c r="J129" s="133" t="s">
        <v>883</v>
      </c>
      <c r="K129" s="134" t="s">
        <v>884</v>
      </c>
      <c r="L129" s="135">
        <v>4500000</v>
      </c>
      <c r="M129" s="136">
        <v>18000000</v>
      </c>
      <c r="N129" s="133" t="s">
        <v>885</v>
      </c>
      <c r="O129" s="134" t="s">
        <v>897</v>
      </c>
      <c r="P129" s="134" t="s">
        <v>886</v>
      </c>
      <c r="Q129" s="137" t="s">
        <v>1547</v>
      </c>
      <c r="R129" s="119" t="s">
        <v>17</v>
      </c>
      <c r="S129" s="119">
        <v>8146</v>
      </c>
      <c r="T129" s="138" t="s">
        <v>18</v>
      </c>
      <c r="U129" s="126">
        <v>3</v>
      </c>
      <c r="V129" s="139">
        <v>45712</v>
      </c>
      <c r="W129" s="122">
        <f t="shared" si="1"/>
        <v>2</v>
      </c>
    </row>
    <row r="130" spans="1:23" ht="12.75" customHeight="1">
      <c r="A130" s="132" t="s">
        <v>1865</v>
      </c>
      <c r="B130" s="133" t="s">
        <v>895</v>
      </c>
      <c r="C130" s="134" t="s">
        <v>22</v>
      </c>
      <c r="D130" s="133">
        <v>80111601</v>
      </c>
      <c r="E130" s="134" t="s">
        <v>896</v>
      </c>
      <c r="F130" s="133" t="s">
        <v>459</v>
      </c>
      <c r="G130" s="134" t="s">
        <v>459</v>
      </c>
      <c r="H130" s="134">
        <v>11</v>
      </c>
      <c r="I130" s="134">
        <v>1</v>
      </c>
      <c r="J130" s="133" t="s">
        <v>883</v>
      </c>
      <c r="K130" s="134" t="s">
        <v>884</v>
      </c>
      <c r="L130" s="135">
        <v>9000000</v>
      </c>
      <c r="M130" s="136">
        <v>99000000</v>
      </c>
      <c r="N130" s="133" t="s">
        <v>885</v>
      </c>
      <c r="O130" s="134" t="s">
        <v>897</v>
      </c>
      <c r="P130" s="134" t="s">
        <v>886</v>
      </c>
      <c r="Q130" s="137"/>
      <c r="R130" s="119" t="s">
        <v>17</v>
      </c>
      <c r="S130" s="119">
        <v>8146</v>
      </c>
      <c r="T130" s="138" t="s">
        <v>18</v>
      </c>
      <c r="U130" s="126">
        <v>3</v>
      </c>
      <c r="V130" s="139">
        <v>45712</v>
      </c>
      <c r="W130" s="122">
        <f t="shared" si="1"/>
        <v>2</v>
      </c>
    </row>
    <row r="131" spans="1:23" ht="12.75" customHeight="1">
      <c r="A131" s="132" t="s">
        <v>1516</v>
      </c>
      <c r="B131" s="133" t="s">
        <v>895</v>
      </c>
      <c r="C131" s="134" t="s">
        <v>22</v>
      </c>
      <c r="D131" s="133">
        <v>80111601</v>
      </c>
      <c r="E131" s="134" t="s">
        <v>896</v>
      </c>
      <c r="F131" s="133" t="s">
        <v>459</v>
      </c>
      <c r="G131" s="134" t="s">
        <v>459</v>
      </c>
      <c r="H131" s="134">
        <v>9</v>
      </c>
      <c r="I131" s="134">
        <v>1</v>
      </c>
      <c r="J131" s="133" t="s">
        <v>883</v>
      </c>
      <c r="K131" s="134" t="s">
        <v>884</v>
      </c>
      <c r="L131" s="135">
        <v>9000000</v>
      </c>
      <c r="M131" s="136">
        <v>81000000</v>
      </c>
      <c r="N131" s="133" t="s">
        <v>885</v>
      </c>
      <c r="O131" s="134" t="s">
        <v>897</v>
      </c>
      <c r="P131" s="134" t="s">
        <v>886</v>
      </c>
      <c r="Q131" s="137" t="s">
        <v>1547</v>
      </c>
      <c r="R131" s="119" t="s">
        <v>17</v>
      </c>
      <c r="S131" s="119">
        <v>8146</v>
      </c>
      <c r="T131" s="138" t="s">
        <v>18</v>
      </c>
      <c r="U131" s="126">
        <v>3</v>
      </c>
      <c r="V131" s="139">
        <v>45712</v>
      </c>
      <c r="W131" s="122">
        <f t="shared" si="1"/>
        <v>2</v>
      </c>
    </row>
    <row r="132" spans="1:23" ht="12.75" customHeight="1">
      <c r="A132" s="132" t="s">
        <v>1865</v>
      </c>
      <c r="B132" s="133" t="s">
        <v>930</v>
      </c>
      <c r="C132" s="134" t="s">
        <v>22</v>
      </c>
      <c r="D132" s="133">
        <v>80111601</v>
      </c>
      <c r="E132" s="134" t="s">
        <v>931</v>
      </c>
      <c r="F132" s="133" t="s">
        <v>459</v>
      </c>
      <c r="G132" s="134" t="s">
        <v>459</v>
      </c>
      <c r="H132" s="134">
        <v>6</v>
      </c>
      <c r="I132" s="134">
        <v>1</v>
      </c>
      <c r="J132" s="133" t="s">
        <v>883</v>
      </c>
      <c r="K132" s="134" t="s">
        <v>884</v>
      </c>
      <c r="L132" s="135">
        <v>4000000</v>
      </c>
      <c r="M132" s="136">
        <v>24000000</v>
      </c>
      <c r="N132" s="133" t="s">
        <v>885</v>
      </c>
      <c r="O132" s="134" t="s">
        <v>897</v>
      </c>
      <c r="P132" s="134" t="s">
        <v>886</v>
      </c>
      <c r="Q132" s="137"/>
      <c r="R132" s="119" t="s">
        <v>17</v>
      </c>
      <c r="S132" s="119">
        <v>8146</v>
      </c>
      <c r="T132" s="138" t="s">
        <v>18</v>
      </c>
      <c r="U132" s="126">
        <v>3</v>
      </c>
      <c r="V132" s="139">
        <v>45712</v>
      </c>
      <c r="W132" s="122">
        <f t="shared" si="1"/>
        <v>2</v>
      </c>
    </row>
    <row r="133" spans="1:23" ht="12.75" customHeight="1">
      <c r="A133" s="132" t="s">
        <v>1516</v>
      </c>
      <c r="B133" s="133" t="s">
        <v>930</v>
      </c>
      <c r="C133" s="134" t="s">
        <v>22</v>
      </c>
      <c r="D133" s="133">
        <v>80111601</v>
      </c>
      <c r="E133" s="134" t="s">
        <v>931</v>
      </c>
      <c r="F133" s="133" t="s">
        <v>459</v>
      </c>
      <c r="G133" s="134" t="s">
        <v>459</v>
      </c>
      <c r="H133" s="134">
        <v>5</v>
      </c>
      <c r="I133" s="134">
        <v>1</v>
      </c>
      <c r="J133" s="133" t="s">
        <v>883</v>
      </c>
      <c r="K133" s="134" t="s">
        <v>884</v>
      </c>
      <c r="L133" s="135">
        <v>4000000</v>
      </c>
      <c r="M133" s="136">
        <v>20000000</v>
      </c>
      <c r="N133" s="133" t="s">
        <v>885</v>
      </c>
      <c r="O133" s="134" t="s">
        <v>897</v>
      </c>
      <c r="P133" s="134" t="s">
        <v>886</v>
      </c>
      <c r="Q133" s="137" t="s">
        <v>1547</v>
      </c>
      <c r="R133" s="119" t="s">
        <v>17</v>
      </c>
      <c r="S133" s="119">
        <v>8146</v>
      </c>
      <c r="T133" s="138" t="s">
        <v>18</v>
      </c>
      <c r="U133" s="126">
        <v>3</v>
      </c>
      <c r="V133" s="139">
        <v>45712</v>
      </c>
      <c r="W133" s="122">
        <f t="shared" si="1"/>
        <v>2</v>
      </c>
    </row>
    <row r="134" spans="1:23" ht="12.75" customHeight="1">
      <c r="A134" s="132" t="s">
        <v>1865</v>
      </c>
      <c r="B134" s="133" t="s">
        <v>906</v>
      </c>
      <c r="C134" s="134" t="s">
        <v>22</v>
      </c>
      <c r="D134" s="133">
        <v>80111601</v>
      </c>
      <c r="E134" s="134" t="s">
        <v>907</v>
      </c>
      <c r="F134" s="133" t="s">
        <v>307</v>
      </c>
      <c r="G134" s="134" t="s">
        <v>307</v>
      </c>
      <c r="H134" s="134">
        <v>6</v>
      </c>
      <c r="I134" s="134">
        <v>1</v>
      </c>
      <c r="J134" s="133" t="s">
        <v>883</v>
      </c>
      <c r="K134" s="134" t="s">
        <v>884</v>
      </c>
      <c r="L134" s="135">
        <v>3156000</v>
      </c>
      <c r="M134" s="136">
        <v>18936000</v>
      </c>
      <c r="N134" s="133" t="s">
        <v>885</v>
      </c>
      <c r="O134" s="134" t="s">
        <v>897</v>
      </c>
      <c r="P134" s="134" t="s">
        <v>886</v>
      </c>
      <c r="Q134" s="137"/>
      <c r="R134" s="119" t="s">
        <v>17</v>
      </c>
      <c r="S134" s="119">
        <v>8146</v>
      </c>
      <c r="T134" s="138" t="s">
        <v>18</v>
      </c>
      <c r="U134" s="126">
        <v>3</v>
      </c>
      <c r="V134" s="139">
        <v>45712</v>
      </c>
      <c r="W134" s="122">
        <f t="shared" si="1"/>
        <v>2</v>
      </c>
    </row>
    <row r="135" spans="1:23" ht="12.75" customHeight="1">
      <c r="A135" s="132" t="s">
        <v>1516</v>
      </c>
      <c r="B135" s="133" t="s">
        <v>906</v>
      </c>
      <c r="C135" s="134" t="s">
        <v>22</v>
      </c>
      <c r="D135" s="133">
        <v>80111601</v>
      </c>
      <c r="E135" s="134" t="s">
        <v>907</v>
      </c>
      <c r="F135" s="133" t="s">
        <v>459</v>
      </c>
      <c r="G135" s="134" t="s">
        <v>459</v>
      </c>
      <c r="H135" s="134">
        <v>7</v>
      </c>
      <c r="I135" s="134">
        <v>1</v>
      </c>
      <c r="J135" s="133" t="s">
        <v>883</v>
      </c>
      <c r="K135" s="134" t="s">
        <v>884</v>
      </c>
      <c r="L135" s="135">
        <v>3156000</v>
      </c>
      <c r="M135" s="136">
        <v>22092000</v>
      </c>
      <c r="N135" s="133" t="s">
        <v>885</v>
      </c>
      <c r="O135" s="134" t="s">
        <v>897</v>
      </c>
      <c r="P135" s="134" t="s">
        <v>886</v>
      </c>
      <c r="Q135" s="137" t="s">
        <v>1546</v>
      </c>
      <c r="R135" s="119" t="s">
        <v>17</v>
      </c>
      <c r="S135" s="119">
        <v>8146</v>
      </c>
      <c r="T135" s="138" t="s">
        <v>18</v>
      </c>
      <c r="U135" s="126">
        <v>3</v>
      </c>
      <c r="V135" s="139">
        <v>45712</v>
      </c>
      <c r="W135" s="122">
        <f t="shared" si="1"/>
        <v>2</v>
      </c>
    </row>
    <row r="136" spans="1:23" ht="12.75" customHeight="1">
      <c r="A136" s="132" t="s">
        <v>1865</v>
      </c>
      <c r="B136" s="133" t="s">
        <v>936</v>
      </c>
      <c r="C136" s="134" t="s">
        <v>22</v>
      </c>
      <c r="D136" s="133">
        <v>80111601</v>
      </c>
      <c r="E136" s="134" t="s">
        <v>937</v>
      </c>
      <c r="F136" s="133" t="s">
        <v>459</v>
      </c>
      <c r="G136" s="134" t="s">
        <v>459</v>
      </c>
      <c r="H136" s="134">
        <v>9</v>
      </c>
      <c r="I136" s="134">
        <v>1</v>
      </c>
      <c r="J136" s="133" t="s">
        <v>883</v>
      </c>
      <c r="K136" s="134" t="s">
        <v>884</v>
      </c>
      <c r="L136" s="135">
        <v>4500000</v>
      </c>
      <c r="M136" s="136">
        <v>40500000</v>
      </c>
      <c r="N136" s="133" t="s">
        <v>885</v>
      </c>
      <c r="O136" s="134" t="s">
        <v>897</v>
      </c>
      <c r="P136" s="134" t="s">
        <v>886</v>
      </c>
      <c r="Q136" s="137"/>
      <c r="R136" s="119" t="s">
        <v>17</v>
      </c>
      <c r="S136" s="119">
        <v>8146</v>
      </c>
      <c r="T136" s="138" t="s">
        <v>18</v>
      </c>
      <c r="U136" s="126">
        <v>3</v>
      </c>
      <c r="V136" s="139">
        <v>45712</v>
      </c>
      <c r="W136" s="122">
        <f t="shared" si="1"/>
        <v>2</v>
      </c>
    </row>
    <row r="137" spans="1:23" ht="12.75" customHeight="1">
      <c r="A137" s="132" t="s">
        <v>1516</v>
      </c>
      <c r="B137" s="133" t="s">
        <v>936</v>
      </c>
      <c r="C137" s="134" t="s">
        <v>22</v>
      </c>
      <c r="D137" s="133">
        <v>80111601</v>
      </c>
      <c r="E137" s="134" t="s">
        <v>937</v>
      </c>
      <c r="F137" s="133" t="s">
        <v>459</v>
      </c>
      <c r="G137" s="134" t="s">
        <v>459</v>
      </c>
      <c r="H137" s="134">
        <v>8</v>
      </c>
      <c r="I137" s="134">
        <v>1</v>
      </c>
      <c r="J137" s="133" t="s">
        <v>883</v>
      </c>
      <c r="K137" s="134" t="s">
        <v>884</v>
      </c>
      <c r="L137" s="135">
        <v>4500000</v>
      </c>
      <c r="M137" s="136">
        <v>36000000</v>
      </c>
      <c r="N137" s="133" t="s">
        <v>885</v>
      </c>
      <c r="O137" s="134" t="s">
        <v>897</v>
      </c>
      <c r="P137" s="134" t="s">
        <v>886</v>
      </c>
      <c r="Q137" s="137" t="s">
        <v>1547</v>
      </c>
      <c r="R137" s="119" t="s">
        <v>17</v>
      </c>
      <c r="S137" s="119">
        <v>8146</v>
      </c>
      <c r="T137" s="138" t="s">
        <v>18</v>
      </c>
      <c r="U137" s="126">
        <v>3</v>
      </c>
      <c r="V137" s="139">
        <v>45712</v>
      </c>
      <c r="W137" s="122">
        <f t="shared" si="1"/>
        <v>2</v>
      </c>
    </row>
    <row r="138" spans="1:23" ht="12.75" customHeight="1">
      <c r="A138" s="132" t="s">
        <v>1865</v>
      </c>
      <c r="B138" s="133" t="s">
        <v>902</v>
      </c>
      <c r="C138" s="134" t="s">
        <v>22</v>
      </c>
      <c r="D138" s="133">
        <v>80111601</v>
      </c>
      <c r="E138" s="134" t="s">
        <v>903</v>
      </c>
      <c r="F138" s="133" t="s">
        <v>459</v>
      </c>
      <c r="G138" s="134" t="s">
        <v>459</v>
      </c>
      <c r="H138" s="134">
        <v>4</v>
      </c>
      <c r="I138" s="134">
        <v>1</v>
      </c>
      <c r="J138" s="133" t="s">
        <v>883</v>
      </c>
      <c r="K138" s="134" t="s">
        <v>884</v>
      </c>
      <c r="L138" s="135">
        <v>3156000</v>
      </c>
      <c r="M138" s="136">
        <v>12624000</v>
      </c>
      <c r="N138" s="133" t="s">
        <v>885</v>
      </c>
      <c r="O138" s="134" t="s">
        <v>897</v>
      </c>
      <c r="P138" s="134" t="s">
        <v>886</v>
      </c>
      <c r="Q138" s="137"/>
      <c r="R138" s="119" t="s">
        <v>17</v>
      </c>
      <c r="S138" s="119">
        <v>8146</v>
      </c>
      <c r="T138" s="138" t="s">
        <v>18</v>
      </c>
      <c r="U138" s="126">
        <v>3</v>
      </c>
      <c r="V138" s="139">
        <v>45712</v>
      </c>
      <c r="W138" s="122">
        <f t="shared" si="1"/>
        <v>2</v>
      </c>
    </row>
    <row r="139" spans="1:23" ht="12.75" customHeight="1">
      <c r="A139" s="132" t="s">
        <v>1516</v>
      </c>
      <c r="B139" s="133" t="s">
        <v>902</v>
      </c>
      <c r="C139" s="134" t="s">
        <v>22</v>
      </c>
      <c r="D139" s="133">
        <v>80111601</v>
      </c>
      <c r="E139" s="134" t="s">
        <v>903</v>
      </c>
      <c r="F139" s="133" t="s">
        <v>459</v>
      </c>
      <c r="G139" s="134" t="s">
        <v>459</v>
      </c>
      <c r="H139" s="134">
        <v>6.5</v>
      </c>
      <c r="I139" s="134">
        <v>1</v>
      </c>
      <c r="J139" s="133" t="s">
        <v>883</v>
      </c>
      <c r="K139" s="134" t="s">
        <v>884</v>
      </c>
      <c r="L139" s="135">
        <v>3156000</v>
      </c>
      <c r="M139" s="136">
        <v>20514000</v>
      </c>
      <c r="N139" s="133" t="s">
        <v>885</v>
      </c>
      <c r="O139" s="134" t="s">
        <v>897</v>
      </c>
      <c r="P139" s="134" t="s">
        <v>886</v>
      </c>
      <c r="Q139" s="137" t="s">
        <v>1547</v>
      </c>
      <c r="R139" s="119" t="s">
        <v>17</v>
      </c>
      <c r="S139" s="119">
        <v>8146</v>
      </c>
      <c r="T139" s="138" t="s">
        <v>18</v>
      </c>
      <c r="U139" s="126">
        <v>3</v>
      </c>
      <c r="V139" s="139">
        <v>45712</v>
      </c>
      <c r="W139" s="122">
        <f t="shared" si="1"/>
        <v>2</v>
      </c>
    </row>
    <row r="140" spans="1:23" ht="12.75" customHeight="1">
      <c r="A140" s="132" t="s">
        <v>1865</v>
      </c>
      <c r="B140" s="133" t="s">
        <v>900</v>
      </c>
      <c r="C140" s="134" t="s">
        <v>22</v>
      </c>
      <c r="D140" s="133">
        <v>80111601</v>
      </c>
      <c r="E140" s="134" t="s">
        <v>901</v>
      </c>
      <c r="F140" s="133" t="s">
        <v>459</v>
      </c>
      <c r="G140" s="134" t="s">
        <v>459</v>
      </c>
      <c r="H140" s="134">
        <v>9</v>
      </c>
      <c r="I140" s="134">
        <v>1</v>
      </c>
      <c r="J140" s="133" t="s">
        <v>883</v>
      </c>
      <c r="K140" s="134" t="s">
        <v>884</v>
      </c>
      <c r="L140" s="135">
        <v>8000000</v>
      </c>
      <c r="M140" s="136">
        <v>72000000</v>
      </c>
      <c r="N140" s="133" t="s">
        <v>885</v>
      </c>
      <c r="O140" s="134" t="s">
        <v>897</v>
      </c>
      <c r="P140" s="134" t="s">
        <v>886</v>
      </c>
      <c r="Q140" s="137"/>
      <c r="R140" s="119" t="s">
        <v>17</v>
      </c>
      <c r="S140" s="119">
        <v>8146</v>
      </c>
      <c r="T140" s="138" t="s">
        <v>18</v>
      </c>
      <c r="U140" s="126">
        <v>3</v>
      </c>
      <c r="V140" s="139">
        <v>45712</v>
      </c>
      <c r="W140" s="122">
        <f t="shared" si="1"/>
        <v>2</v>
      </c>
    </row>
    <row r="141" spans="1:23" ht="12.75" customHeight="1">
      <c r="A141" s="132" t="s">
        <v>1516</v>
      </c>
      <c r="B141" s="133" t="s">
        <v>900</v>
      </c>
      <c r="C141" s="134" t="s">
        <v>22</v>
      </c>
      <c r="D141" s="133">
        <v>80111601</v>
      </c>
      <c r="E141" s="134" t="s">
        <v>901</v>
      </c>
      <c r="F141" s="133" t="s">
        <v>459</v>
      </c>
      <c r="G141" s="134" t="s">
        <v>459</v>
      </c>
      <c r="H141" s="134">
        <v>8</v>
      </c>
      <c r="I141" s="134">
        <v>1</v>
      </c>
      <c r="J141" s="133" t="s">
        <v>883</v>
      </c>
      <c r="K141" s="134" t="s">
        <v>884</v>
      </c>
      <c r="L141" s="135">
        <v>8000000</v>
      </c>
      <c r="M141" s="136">
        <v>64000000</v>
      </c>
      <c r="N141" s="133" t="s">
        <v>885</v>
      </c>
      <c r="O141" s="134" t="s">
        <v>897</v>
      </c>
      <c r="P141" s="134" t="s">
        <v>886</v>
      </c>
      <c r="Q141" s="137" t="s">
        <v>1547</v>
      </c>
      <c r="R141" s="119" t="s">
        <v>17</v>
      </c>
      <c r="S141" s="119">
        <v>8146</v>
      </c>
      <c r="T141" s="138" t="s">
        <v>18</v>
      </c>
      <c r="U141" s="126">
        <v>3</v>
      </c>
      <c r="V141" s="139">
        <v>45712</v>
      </c>
      <c r="W141" s="122">
        <f t="shared" si="1"/>
        <v>2</v>
      </c>
    </row>
    <row r="142" spans="1:23" ht="12.75" customHeight="1">
      <c r="A142" s="132" t="s">
        <v>1865</v>
      </c>
      <c r="B142" s="133" t="s">
        <v>911</v>
      </c>
      <c r="C142" s="134" t="s">
        <v>22</v>
      </c>
      <c r="D142" s="133">
        <v>80111601</v>
      </c>
      <c r="E142" s="134" t="s">
        <v>1428</v>
      </c>
      <c r="F142" s="133" t="s">
        <v>459</v>
      </c>
      <c r="G142" s="134" t="s">
        <v>459</v>
      </c>
      <c r="H142" s="134">
        <v>6</v>
      </c>
      <c r="I142" s="134">
        <v>1</v>
      </c>
      <c r="J142" s="133" t="s">
        <v>883</v>
      </c>
      <c r="K142" s="134" t="s">
        <v>884</v>
      </c>
      <c r="L142" s="135">
        <v>6000000</v>
      </c>
      <c r="M142" s="136">
        <v>36000000</v>
      </c>
      <c r="N142" s="133" t="s">
        <v>885</v>
      </c>
      <c r="O142" s="134" t="s">
        <v>897</v>
      </c>
      <c r="P142" s="134" t="s">
        <v>886</v>
      </c>
      <c r="Q142" s="137"/>
      <c r="R142" s="119" t="s">
        <v>17</v>
      </c>
      <c r="S142" s="119">
        <v>8146</v>
      </c>
      <c r="T142" s="138" t="s">
        <v>18</v>
      </c>
      <c r="U142" s="126">
        <v>3</v>
      </c>
      <c r="V142" s="139">
        <v>45712</v>
      </c>
      <c r="W142" s="122">
        <f t="shared" si="1"/>
        <v>2</v>
      </c>
    </row>
    <row r="143" spans="1:23" ht="12.75" customHeight="1">
      <c r="A143" s="132" t="s">
        <v>1516</v>
      </c>
      <c r="B143" s="133" t="s">
        <v>911</v>
      </c>
      <c r="C143" s="134" t="s">
        <v>22</v>
      </c>
      <c r="D143" s="133">
        <v>80111601</v>
      </c>
      <c r="E143" s="134" t="s">
        <v>912</v>
      </c>
      <c r="F143" s="133" t="s">
        <v>459</v>
      </c>
      <c r="G143" s="134" t="s">
        <v>459</v>
      </c>
      <c r="H143" s="134">
        <v>7</v>
      </c>
      <c r="I143" s="134">
        <v>1</v>
      </c>
      <c r="J143" s="133" t="s">
        <v>883</v>
      </c>
      <c r="K143" s="134" t="s">
        <v>884</v>
      </c>
      <c r="L143" s="135">
        <v>6000000</v>
      </c>
      <c r="M143" s="136">
        <v>42000000</v>
      </c>
      <c r="N143" s="133" t="s">
        <v>885</v>
      </c>
      <c r="O143" s="134" t="s">
        <v>897</v>
      </c>
      <c r="P143" s="134" t="s">
        <v>886</v>
      </c>
      <c r="Q143" s="137" t="s">
        <v>1548</v>
      </c>
      <c r="R143" s="119" t="s">
        <v>17</v>
      </c>
      <c r="S143" s="119">
        <v>8146</v>
      </c>
      <c r="T143" s="138" t="s">
        <v>18</v>
      </c>
      <c r="U143" s="126">
        <v>3</v>
      </c>
      <c r="V143" s="139">
        <v>45712</v>
      </c>
      <c r="W143" s="122">
        <f t="shared" si="1"/>
        <v>2</v>
      </c>
    </row>
    <row r="144" spans="1:23" ht="12.75" customHeight="1">
      <c r="A144" s="132" t="s">
        <v>1865</v>
      </c>
      <c r="B144" s="133" t="s">
        <v>916</v>
      </c>
      <c r="C144" s="134" t="s">
        <v>22</v>
      </c>
      <c r="D144" s="133">
        <v>80111601</v>
      </c>
      <c r="E144" s="134" t="s">
        <v>1872</v>
      </c>
      <c r="F144" s="133" t="s">
        <v>459</v>
      </c>
      <c r="G144" s="134" t="s">
        <v>459</v>
      </c>
      <c r="H144" s="134">
        <v>6</v>
      </c>
      <c r="I144" s="134">
        <v>1</v>
      </c>
      <c r="J144" s="133" t="s">
        <v>883</v>
      </c>
      <c r="K144" s="134" t="s">
        <v>884</v>
      </c>
      <c r="L144" s="135">
        <v>6000000</v>
      </c>
      <c r="M144" s="136">
        <v>36000000</v>
      </c>
      <c r="N144" s="133" t="s">
        <v>885</v>
      </c>
      <c r="O144" s="134" t="s">
        <v>897</v>
      </c>
      <c r="P144" s="134" t="s">
        <v>886</v>
      </c>
      <c r="Q144" s="137"/>
      <c r="R144" s="119" t="s">
        <v>17</v>
      </c>
      <c r="S144" s="119">
        <v>8146</v>
      </c>
      <c r="T144" s="138" t="s">
        <v>18</v>
      </c>
      <c r="U144" s="126">
        <v>3</v>
      </c>
      <c r="V144" s="139">
        <v>45712</v>
      </c>
      <c r="W144" s="122">
        <f t="shared" si="1"/>
        <v>2</v>
      </c>
    </row>
    <row r="145" spans="1:23" ht="12.75" customHeight="1">
      <c r="A145" s="132" t="s">
        <v>1516</v>
      </c>
      <c r="B145" s="133" t="s">
        <v>916</v>
      </c>
      <c r="C145" s="134" t="s">
        <v>22</v>
      </c>
      <c r="D145" s="133">
        <v>80111601</v>
      </c>
      <c r="E145" s="134" t="s">
        <v>917</v>
      </c>
      <c r="F145" s="133" t="s">
        <v>459</v>
      </c>
      <c r="G145" s="134" t="s">
        <v>459</v>
      </c>
      <c r="H145" s="134">
        <v>6</v>
      </c>
      <c r="I145" s="134">
        <v>1</v>
      </c>
      <c r="J145" s="133" t="s">
        <v>883</v>
      </c>
      <c r="K145" s="134" t="s">
        <v>884</v>
      </c>
      <c r="L145" s="135">
        <v>10000000</v>
      </c>
      <c r="M145" s="136">
        <v>60000000</v>
      </c>
      <c r="N145" s="133" t="s">
        <v>885</v>
      </c>
      <c r="O145" s="134" t="s">
        <v>897</v>
      </c>
      <c r="P145" s="134" t="s">
        <v>886</v>
      </c>
      <c r="Q145" s="137" t="s">
        <v>1548</v>
      </c>
      <c r="R145" s="119" t="s">
        <v>17</v>
      </c>
      <c r="S145" s="119">
        <v>8146</v>
      </c>
      <c r="T145" s="138" t="s">
        <v>18</v>
      </c>
      <c r="U145" s="126">
        <v>3</v>
      </c>
      <c r="V145" s="139">
        <v>45712</v>
      </c>
      <c r="W145" s="122">
        <f t="shared" si="1"/>
        <v>2</v>
      </c>
    </row>
    <row r="146" spans="1:23" ht="12.75" customHeight="1">
      <c r="A146" s="132" t="s">
        <v>1865</v>
      </c>
      <c r="B146" s="133" t="s">
        <v>920</v>
      </c>
      <c r="C146" s="134" t="s">
        <v>22</v>
      </c>
      <c r="D146" s="133">
        <v>80111601</v>
      </c>
      <c r="E146" s="134" t="s">
        <v>921</v>
      </c>
      <c r="F146" s="133" t="s">
        <v>307</v>
      </c>
      <c r="G146" s="134" t="s">
        <v>307</v>
      </c>
      <c r="H146" s="134">
        <v>4</v>
      </c>
      <c r="I146" s="134">
        <v>1</v>
      </c>
      <c r="J146" s="133" t="s">
        <v>883</v>
      </c>
      <c r="K146" s="134" t="s">
        <v>884</v>
      </c>
      <c r="L146" s="135">
        <v>4500000</v>
      </c>
      <c r="M146" s="136">
        <v>18000000</v>
      </c>
      <c r="N146" s="133" t="s">
        <v>885</v>
      </c>
      <c r="O146" s="134" t="s">
        <v>897</v>
      </c>
      <c r="P146" s="134" t="s">
        <v>886</v>
      </c>
      <c r="Q146" s="137"/>
      <c r="R146" s="119" t="s">
        <v>17</v>
      </c>
      <c r="S146" s="119">
        <v>8146</v>
      </c>
      <c r="T146" s="138" t="s">
        <v>18</v>
      </c>
      <c r="U146" s="126">
        <v>3</v>
      </c>
      <c r="V146" s="139">
        <v>45712</v>
      </c>
      <c r="W146" s="122">
        <f t="shared" si="1"/>
        <v>2</v>
      </c>
    </row>
    <row r="147" spans="1:23" ht="12.75" customHeight="1">
      <c r="A147" s="132" t="s">
        <v>1549</v>
      </c>
      <c r="B147" s="133" t="s">
        <v>920</v>
      </c>
      <c r="C147" s="134" t="s">
        <v>22</v>
      </c>
      <c r="D147" s="133">
        <v>80111601</v>
      </c>
      <c r="E147" s="134" t="s">
        <v>921</v>
      </c>
      <c r="F147" s="133" t="s">
        <v>307</v>
      </c>
      <c r="G147" s="134" t="s">
        <v>307</v>
      </c>
      <c r="H147" s="134">
        <v>4</v>
      </c>
      <c r="I147" s="134">
        <v>1</v>
      </c>
      <c r="J147" s="133" t="s">
        <v>883</v>
      </c>
      <c r="K147" s="134" t="s">
        <v>884</v>
      </c>
      <c r="L147" s="135" t="s">
        <v>922</v>
      </c>
      <c r="M147" s="136" t="s">
        <v>922</v>
      </c>
      <c r="N147" s="133" t="s">
        <v>885</v>
      </c>
      <c r="O147" s="134" t="s">
        <v>897</v>
      </c>
      <c r="P147" s="134" t="s">
        <v>886</v>
      </c>
      <c r="Q147" s="137" t="s">
        <v>1550</v>
      </c>
      <c r="R147" s="119" t="s">
        <v>17</v>
      </c>
      <c r="S147" s="119">
        <v>8146</v>
      </c>
      <c r="T147" s="138" t="s">
        <v>18</v>
      </c>
      <c r="U147" s="126">
        <v>3</v>
      </c>
      <c r="V147" s="139">
        <v>45712</v>
      </c>
      <c r="W147" s="122">
        <f t="shared" si="1"/>
        <v>2</v>
      </c>
    </row>
    <row r="148" spans="1:23" ht="12.75" customHeight="1">
      <c r="A148" s="132" t="s">
        <v>1865</v>
      </c>
      <c r="B148" s="133" t="s">
        <v>941</v>
      </c>
      <c r="C148" s="134" t="s">
        <v>22</v>
      </c>
      <c r="D148" s="133">
        <v>80111601</v>
      </c>
      <c r="E148" s="134" t="s">
        <v>931</v>
      </c>
      <c r="F148" s="133" t="s">
        <v>459</v>
      </c>
      <c r="G148" s="134" t="s">
        <v>459</v>
      </c>
      <c r="H148" s="134">
        <v>6</v>
      </c>
      <c r="I148" s="134">
        <v>1</v>
      </c>
      <c r="J148" s="133" t="s">
        <v>883</v>
      </c>
      <c r="K148" s="134" t="s">
        <v>884</v>
      </c>
      <c r="L148" s="135">
        <v>4000000</v>
      </c>
      <c r="M148" s="136">
        <v>24000000</v>
      </c>
      <c r="N148" s="133" t="s">
        <v>885</v>
      </c>
      <c r="O148" s="134" t="s">
        <v>897</v>
      </c>
      <c r="P148" s="134" t="s">
        <v>886</v>
      </c>
      <c r="Q148" s="137"/>
      <c r="R148" s="119" t="s">
        <v>17</v>
      </c>
      <c r="S148" s="119">
        <v>8146</v>
      </c>
      <c r="T148" s="138" t="s">
        <v>18</v>
      </c>
      <c r="U148" s="126">
        <v>3</v>
      </c>
      <c r="V148" s="139">
        <v>45712</v>
      </c>
      <c r="W148" s="122">
        <f t="shared" si="1"/>
        <v>2</v>
      </c>
    </row>
    <row r="149" spans="1:23" ht="12.75" customHeight="1">
      <c r="A149" s="132" t="s">
        <v>1516</v>
      </c>
      <c r="B149" s="133" t="s">
        <v>941</v>
      </c>
      <c r="C149" s="134" t="s">
        <v>22</v>
      </c>
      <c r="D149" s="133">
        <v>80111601</v>
      </c>
      <c r="E149" s="134" t="s">
        <v>931</v>
      </c>
      <c r="F149" s="133" t="s">
        <v>459</v>
      </c>
      <c r="G149" s="134" t="s">
        <v>459</v>
      </c>
      <c r="H149" s="134">
        <v>9</v>
      </c>
      <c r="I149" s="134">
        <v>1</v>
      </c>
      <c r="J149" s="133" t="s">
        <v>883</v>
      </c>
      <c r="K149" s="134" t="s">
        <v>884</v>
      </c>
      <c r="L149" s="135">
        <v>4000000</v>
      </c>
      <c r="M149" s="136">
        <v>36000000</v>
      </c>
      <c r="N149" s="133" t="s">
        <v>885</v>
      </c>
      <c r="O149" s="134" t="s">
        <v>897</v>
      </c>
      <c r="P149" s="134" t="s">
        <v>886</v>
      </c>
      <c r="Q149" s="137" t="s">
        <v>1547</v>
      </c>
      <c r="R149" s="119" t="s">
        <v>17</v>
      </c>
      <c r="S149" s="119">
        <v>8146</v>
      </c>
      <c r="T149" s="138" t="s">
        <v>18</v>
      </c>
      <c r="U149" s="126">
        <v>3</v>
      </c>
      <c r="V149" s="139">
        <v>45712</v>
      </c>
      <c r="W149" s="122">
        <f t="shared" si="1"/>
        <v>2</v>
      </c>
    </row>
    <row r="150" spans="1:23" ht="12.75" customHeight="1">
      <c r="A150" s="132" t="s">
        <v>1865</v>
      </c>
      <c r="B150" s="133" t="s">
        <v>951</v>
      </c>
      <c r="C150" s="134" t="s">
        <v>22</v>
      </c>
      <c r="D150" s="133">
        <v>80111601</v>
      </c>
      <c r="E150" s="134" t="s">
        <v>1439</v>
      </c>
      <c r="F150" s="133" t="s">
        <v>1421</v>
      </c>
      <c r="G150" s="134" t="s">
        <v>1421</v>
      </c>
      <c r="H150" s="134">
        <v>1</v>
      </c>
      <c r="I150" s="134">
        <v>1</v>
      </c>
      <c r="J150" s="133" t="s">
        <v>883</v>
      </c>
      <c r="K150" s="134" t="s">
        <v>884</v>
      </c>
      <c r="L150" s="135" t="s">
        <v>922</v>
      </c>
      <c r="M150" s="136">
        <v>261242000</v>
      </c>
      <c r="N150" s="133" t="s">
        <v>885</v>
      </c>
      <c r="O150" s="134" t="s">
        <v>897</v>
      </c>
      <c r="P150" s="134" t="s">
        <v>886</v>
      </c>
      <c r="Q150" s="137"/>
      <c r="R150" s="119" t="s">
        <v>17</v>
      </c>
      <c r="S150" s="119">
        <v>8146</v>
      </c>
      <c r="T150" s="138" t="s">
        <v>18</v>
      </c>
      <c r="U150" s="126">
        <v>3</v>
      </c>
      <c r="V150" s="139">
        <v>45712</v>
      </c>
      <c r="W150" s="122">
        <f t="shared" si="1"/>
        <v>2</v>
      </c>
    </row>
    <row r="151" spans="1:23" ht="12.75" customHeight="1">
      <c r="A151" s="132" t="s">
        <v>1516</v>
      </c>
      <c r="B151" s="133" t="s">
        <v>951</v>
      </c>
      <c r="C151" s="134" t="s">
        <v>22</v>
      </c>
      <c r="D151" s="133">
        <v>80111601</v>
      </c>
      <c r="E151" s="134" t="s">
        <v>1439</v>
      </c>
      <c r="F151" s="133" t="s">
        <v>1421</v>
      </c>
      <c r="G151" s="134" t="s">
        <v>1421</v>
      </c>
      <c r="H151" s="134">
        <v>1</v>
      </c>
      <c r="I151" s="134">
        <v>1</v>
      </c>
      <c r="J151" s="133" t="s">
        <v>883</v>
      </c>
      <c r="K151" s="134" t="s">
        <v>884</v>
      </c>
      <c r="L151" s="135" t="s">
        <v>922</v>
      </c>
      <c r="M151" s="136">
        <v>296696000</v>
      </c>
      <c r="N151" s="133" t="s">
        <v>885</v>
      </c>
      <c r="O151" s="134" t="s">
        <v>897</v>
      </c>
      <c r="P151" s="134" t="s">
        <v>886</v>
      </c>
      <c r="Q151" s="137" t="s">
        <v>1551</v>
      </c>
      <c r="R151" s="119" t="s">
        <v>17</v>
      </c>
      <c r="S151" s="119">
        <v>8146</v>
      </c>
      <c r="T151" s="138" t="s">
        <v>18</v>
      </c>
      <c r="U151" s="126">
        <v>3</v>
      </c>
      <c r="V151" s="139">
        <v>45712</v>
      </c>
      <c r="W151" s="122">
        <f t="shared" si="1"/>
        <v>2</v>
      </c>
    </row>
    <row r="152" spans="1:23" ht="12.75" customHeight="1">
      <c r="A152" s="132" t="s">
        <v>1865</v>
      </c>
      <c r="B152" s="133" t="s">
        <v>1000</v>
      </c>
      <c r="C152" s="134" t="s">
        <v>23</v>
      </c>
      <c r="D152" s="133">
        <v>80111601</v>
      </c>
      <c r="E152" s="134" t="s">
        <v>1001</v>
      </c>
      <c r="F152" s="133" t="s">
        <v>307</v>
      </c>
      <c r="G152" s="134" t="s">
        <v>307</v>
      </c>
      <c r="H152" s="134">
        <v>4</v>
      </c>
      <c r="I152" s="134">
        <v>1</v>
      </c>
      <c r="J152" s="133" t="s">
        <v>883</v>
      </c>
      <c r="K152" s="134" t="s">
        <v>884</v>
      </c>
      <c r="L152" s="135">
        <v>5000000</v>
      </c>
      <c r="M152" s="136">
        <v>20000000</v>
      </c>
      <c r="N152" s="133" t="s">
        <v>885</v>
      </c>
      <c r="O152" s="134" t="s">
        <v>897</v>
      </c>
      <c r="P152" s="134" t="s">
        <v>886</v>
      </c>
      <c r="Q152" s="137"/>
      <c r="R152" s="119" t="s">
        <v>17</v>
      </c>
      <c r="S152" s="119">
        <v>8146</v>
      </c>
      <c r="T152" s="138" t="s">
        <v>18</v>
      </c>
      <c r="U152" s="126">
        <v>3</v>
      </c>
      <c r="V152" s="139">
        <v>45712</v>
      </c>
      <c r="W152" s="122">
        <f t="shared" si="1"/>
        <v>2</v>
      </c>
    </row>
    <row r="153" spans="1:23" ht="12.75" customHeight="1">
      <c r="A153" s="132" t="s">
        <v>1516</v>
      </c>
      <c r="B153" s="133" t="s">
        <v>1000</v>
      </c>
      <c r="C153" s="134" t="s">
        <v>23</v>
      </c>
      <c r="D153" s="133">
        <v>80111601</v>
      </c>
      <c r="E153" s="134" t="s">
        <v>1001</v>
      </c>
      <c r="F153" s="133" t="s">
        <v>459</v>
      </c>
      <c r="G153" s="134" t="s">
        <v>459</v>
      </c>
      <c r="H153" s="134">
        <v>6</v>
      </c>
      <c r="I153" s="134">
        <v>1</v>
      </c>
      <c r="J153" s="133" t="s">
        <v>883</v>
      </c>
      <c r="K153" s="134" t="s">
        <v>884</v>
      </c>
      <c r="L153" s="135">
        <v>5000000</v>
      </c>
      <c r="M153" s="136">
        <v>30000000</v>
      </c>
      <c r="N153" s="133" t="s">
        <v>885</v>
      </c>
      <c r="O153" s="134" t="s">
        <v>897</v>
      </c>
      <c r="P153" s="134" t="s">
        <v>886</v>
      </c>
      <c r="Q153" s="137" t="s">
        <v>1552</v>
      </c>
      <c r="R153" s="119" t="s">
        <v>17</v>
      </c>
      <c r="S153" s="119">
        <v>8146</v>
      </c>
      <c r="T153" s="138" t="s">
        <v>18</v>
      </c>
      <c r="U153" s="126">
        <v>3</v>
      </c>
      <c r="V153" s="139">
        <v>45712</v>
      </c>
      <c r="W153" s="122">
        <f t="shared" si="1"/>
        <v>2</v>
      </c>
    </row>
    <row r="154" spans="1:23" ht="12.75" customHeight="1">
      <c r="A154" s="132" t="s">
        <v>1865</v>
      </c>
      <c r="B154" s="133" t="s">
        <v>981</v>
      </c>
      <c r="C154" s="134" t="s">
        <v>23</v>
      </c>
      <c r="D154" s="133">
        <v>80111601</v>
      </c>
      <c r="E154" s="134" t="s">
        <v>982</v>
      </c>
      <c r="F154" s="133" t="s">
        <v>459</v>
      </c>
      <c r="G154" s="134" t="s">
        <v>459</v>
      </c>
      <c r="H154" s="134">
        <v>6</v>
      </c>
      <c r="I154" s="134">
        <v>1</v>
      </c>
      <c r="J154" s="133" t="s">
        <v>883</v>
      </c>
      <c r="K154" s="134" t="s">
        <v>884</v>
      </c>
      <c r="L154" s="135">
        <v>9000000</v>
      </c>
      <c r="M154" s="136">
        <v>54000000</v>
      </c>
      <c r="N154" s="133" t="s">
        <v>885</v>
      </c>
      <c r="O154" s="134" t="s">
        <v>897</v>
      </c>
      <c r="P154" s="134" t="s">
        <v>886</v>
      </c>
      <c r="Q154" s="137"/>
      <c r="R154" s="119" t="s">
        <v>17</v>
      </c>
      <c r="S154" s="119">
        <v>8146</v>
      </c>
      <c r="T154" s="138" t="s">
        <v>18</v>
      </c>
      <c r="U154" s="126">
        <v>3</v>
      </c>
      <c r="V154" s="139">
        <v>45712</v>
      </c>
      <c r="W154" s="122">
        <f t="shared" si="1"/>
        <v>2</v>
      </c>
    </row>
    <row r="155" spans="1:23" ht="12.75" customHeight="1">
      <c r="A155" s="132" t="s">
        <v>1516</v>
      </c>
      <c r="B155" s="133" t="s">
        <v>981</v>
      </c>
      <c r="C155" s="134" t="s">
        <v>23</v>
      </c>
      <c r="D155" s="133">
        <v>80111601</v>
      </c>
      <c r="E155" s="134" t="s">
        <v>982</v>
      </c>
      <c r="F155" s="133" t="s">
        <v>459</v>
      </c>
      <c r="G155" s="134" t="s">
        <v>459</v>
      </c>
      <c r="H155" s="134">
        <v>5</v>
      </c>
      <c r="I155" s="134">
        <v>1</v>
      </c>
      <c r="J155" s="133" t="s">
        <v>883</v>
      </c>
      <c r="K155" s="134" t="s">
        <v>884</v>
      </c>
      <c r="L155" s="135">
        <v>9000000</v>
      </c>
      <c r="M155" s="136">
        <v>45000000</v>
      </c>
      <c r="N155" s="133" t="s">
        <v>885</v>
      </c>
      <c r="O155" s="134" t="s">
        <v>897</v>
      </c>
      <c r="P155" s="134" t="s">
        <v>886</v>
      </c>
      <c r="Q155" s="137" t="s">
        <v>1547</v>
      </c>
      <c r="R155" s="119" t="s">
        <v>17</v>
      </c>
      <c r="S155" s="119">
        <v>8146</v>
      </c>
      <c r="T155" s="138" t="s">
        <v>18</v>
      </c>
      <c r="U155" s="126">
        <v>3</v>
      </c>
      <c r="V155" s="139">
        <v>45712</v>
      </c>
      <c r="W155" s="122">
        <f t="shared" si="1"/>
        <v>2</v>
      </c>
    </row>
    <row r="156" spans="1:23" ht="12.75" customHeight="1">
      <c r="A156" s="132" t="s">
        <v>1865</v>
      </c>
      <c r="B156" s="133" t="s">
        <v>998</v>
      </c>
      <c r="C156" s="134" t="s">
        <v>23</v>
      </c>
      <c r="D156" s="133">
        <v>80111601</v>
      </c>
      <c r="E156" s="134" t="s">
        <v>999</v>
      </c>
      <c r="F156" s="133" t="s">
        <v>459</v>
      </c>
      <c r="G156" s="134" t="s">
        <v>459</v>
      </c>
      <c r="H156" s="134">
        <v>8</v>
      </c>
      <c r="I156" s="134">
        <v>1</v>
      </c>
      <c r="J156" s="133" t="s">
        <v>883</v>
      </c>
      <c r="K156" s="134" t="s">
        <v>884</v>
      </c>
      <c r="L156" s="135">
        <v>6000000</v>
      </c>
      <c r="M156" s="136">
        <v>48000000</v>
      </c>
      <c r="N156" s="133" t="s">
        <v>885</v>
      </c>
      <c r="O156" s="134" t="s">
        <v>897</v>
      </c>
      <c r="P156" s="134" t="s">
        <v>886</v>
      </c>
      <c r="Q156" s="137"/>
      <c r="R156" s="119" t="s">
        <v>17</v>
      </c>
      <c r="S156" s="119">
        <v>8146</v>
      </c>
      <c r="T156" s="138" t="s">
        <v>18</v>
      </c>
      <c r="U156" s="126">
        <v>3</v>
      </c>
      <c r="V156" s="139">
        <v>45712</v>
      </c>
      <c r="W156" s="122">
        <f t="shared" si="1"/>
        <v>2</v>
      </c>
    </row>
    <row r="157" spans="1:23" ht="12.75" customHeight="1">
      <c r="A157" s="132" t="s">
        <v>1516</v>
      </c>
      <c r="B157" s="133" t="s">
        <v>998</v>
      </c>
      <c r="C157" s="134" t="s">
        <v>23</v>
      </c>
      <c r="D157" s="133">
        <v>80111601</v>
      </c>
      <c r="E157" s="134" t="s">
        <v>999</v>
      </c>
      <c r="F157" s="133" t="s">
        <v>459</v>
      </c>
      <c r="G157" s="134" t="s">
        <v>459</v>
      </c>
      <c r="H157" s="134">
        <v>7</v>
      </c>
      <c r="I157" s="134">
        <v>1</v>
      </c>
      <c r="J157" s="133" t="s">
        <v>883</v>
      </c>
      <c r="K157" s="134" t="s">
        <v>884</v>
      </c>
      <c r="L157" s="135">
        <v>6000000</v>
      </c>
      <c r="M157" s="136">
        <v>42000000</v>
      </c>
      <c r="N157" s="133" t="s">
        <v>885</v>
      </c>
      <c r="O157" s="134" t="s">
        <v>897</v>
      </c>
      <c r="P157" s="134" t="s">
        <v>886</v>
      </c>
      <c r="Q157" s="137" t="s">
        <v>1547</v>
      </c>
      <c r="R157" s="119" t="s">
        <v>17</v>
      </c>
      <c r="S157" s="119">
        <v>8146</v>
      </c>
      <c r="T157" s="138" t="s">
        <v>18</v>
      </c>
      <c r="U157" s="126">
        <v>3</v>
      </c>
      <c r="V157" s="139">
        <v>45712</v>
      </c>
      <c r="W157" s="122">
        <f t="shared" si="1"/>
        <v>2</v>
      </c>
    </row>
    <row r="158" spans="1:23" ht="12.75" customHeight="1">
      <c r="A158" s="132" t="s">
        <v>1865</v>
      </c>
      <c r="B158" s="133" t="s">
        <v>970</v>
      </c>
      <c r="C158" s="134" t="s">
        <v>23</v>
      </c>
      <c r="D158" s="133">
        <v>80111601</v>
      </c>
      <c r="E158" s="134" t="s">
        <v>971</v>
      </c>
      <c r="F158" s="133" t="s">
        <v>307</v>
      </c>
      <c r="G158" s="134" t="s">
        <v>307</v>
      </c>
      <c r="H158" s="134">
        <v>4</v>
      </c>
      <c r="I158" s="134">
        <v>1</v>
      </c>
      <c r="J158" s="133" t="s">
        <v>883</v>
      </c>
      <c r="K158" s="134" t="s">
        <v>884</v>
      </c>
      <c r="L158" s="135">
        <v>2253000</v>
      </c>
      <c r="M158" s="136">
        <v>9012000</v>
      </c>
      <c r="N158" s="133" t="s">
        <v>885</v>
      </c>
      <c r="O158" s="134" t="s">
        <v>897</v>
      </c>
      <c r="P158" s="134" t="s">
        <v>886</v>
      </c>
      <c r="Q158" s="137"/>
      <c r="R158" s="119" t="s">
        <v>17</v>
      </c>
      <c r="S158" s="119">
        <v>8146</v>
      </c>
      <c r="T158" s="138" t="s">
        <v>18</v>
      </c>
      <c r="U158" s="126">
        <v>3</v>
      </c>
      <c r="V158" s="139">
        <v>45712</v>
      </c>
      <c r="W158" s="122">
        <f t="shared" si="1"/>
        <v>2</v>
      </c>
    </row>
    <row r="159" spans="1:23" ht="12.75" customHeight="1">
      <c r="A159" s="132" t="s">
        <v>1516</v>
      </c>
      <c r="B159" s="133" t="s">
        <v>970</v>
      </c>
      <c r="C159" s="134" t="s">
        <v>23</v>
      </c>
      <c r="D159" s="133">
        <v>80111601</v>
      </c>
      <c r="E159" s="134" t="s">
        <v>971</v>
      </c>
      <c r="F159" s="133" t="s">
        <v>459</v>
      </c>
      <c r="G159" s="134" t="s">
        <v>459</v>
      </c>
      <c r="H159" s="134">
        <v>6</v>
      </c>
      <c r="I159" s="134">
        <v>1</v>
      </c>
      <c r="J159" s="133" t="s">
        <v>883</v>
      </c>
      <c r="K159" s="134" t="s">
        <v>884</v>
      </c>
      <c r="L159" s="135">
        <v>2253000</v>
      </c>
      <c r="M159" s="136">
        <v>13518000</v>
      </c>
      <c r="N159" s="133" t="s">
        <v>885</v>
      </c>
      <c r="O159" s="134" t="s">
        <v>897</v>
      </c>
      <c r="P159" s="134" t="s">
        <v>886</v>
      </c>
      <c r="Q159" s="137" t="s">
        <v>1552</v>
      </c>
      <c r="R159" s="119" t="s">
        <v>17</v>
      </c>
      <c r="S159" s="119">
        <v>8146</v>
      </c>
      <c r="T159" s="138" t="s">
        <v>18</v>
      </c>
      <c r="U159" s="126">
        <v>3</v>
      </c>
      <c r="V159" s="139">
        <v>45712</v>
      </c>
      <c r="W159" s="122">
        <f t="shared" si="1"/>
        <v>2</v>
      </c>
    </row>
    <row r="160" spans="1:23" ht="12.75" customHeight="1">
      <c r="A160" s="132" t="s">
        <v>1865</v>
      </c>
      <c r="B160" s="133" t="s">
        <v>990</v>
      </c>
      <c r="C160" s="134" t="s">
        <v>23</v>
      </c>
      <c r="D160" s="133">
        <v>80111601</v>
      </c>
      <c r="E160" s="134" t="s">
        <v>991</v>
      </c>
      <c r="F160" s="133" t="s">
        <v>307</v>
      </c>
      <c r="G160" s="134" t="s">
        <v>307</v>
      </c>
      <c r="H160" s="134">
        <v>4</v>
      </c>
      <c r="I160" s="134">
        <v>1</v>
      </c>
      <c r="J160" s="133" t="s">
        <v>883</v>
      </c>
      <c r="K160" s="134" t="s">
        <v>884</v>
      </c>
      <c r="L160" s="135">
        <v>5500000</v>
      </c>
      <c r="M160" s="136">
        <v>22000000</v>
      </c>
      <c r="N160" s="133" t="s">
        <v>885</v>
      </c>
      <c r="O160" s="134" t="s">
        <v>897</v>
      </c>
      <c r="P160" s="134" t="s">
        <v>886</v>
      </c>
      <c r="Q160" s="137"/>
      <c r="R160" s="119" t="s">
        <v>17</v>
      </c>
      <c r="S160" s="119">
        <v>8146</v>
      </c>
      <c r="T160" s="138" t="s">
        <v>18</v>
      </c>
      <c r="U160" s="126">
        <v>3</v>
      </c>
      <c r="V160" s="139">
        <v>45712</v>
      </c>
      <c r="W160" s="122">
        <f t="shared" si="1"/>
        <v>2</v>
      </c>
    </row>
    <row r="161" spans="1:23" ht="12.75" customHeight="1">
      <c r="A161" s="132" t="s">
        <v>1516</v>
      </c>
      <c r="B161" s="133" t="s">
        <v>990</v>
      </c>
      <c r="C161" s="134" t="s">
        <v>23</v>
      </c>
      <c r="D161" s="133">
        <v>80111601</v>
      </c>
      <c r="E161" s="134" t="s">
        <v>991</v>
      </c>
      <c r="F161" s="133" t="s">
        <v>459</v>
      </c>
      <c r="G161" s="134" t="s">
        <v>459</v>
      </c>
      <c r="H161" s="134">
        <v>5</v>
      </c>
      <c r="I161" s="134">
        <v>1</v>
      </c>
      <c r="J161" s="133" t="s">
        <v>883</v>
      </c>
      <c r="K161" s="134" t="s">
        <v>884</v>
      </c>
      <c r="L161" s="135">
        <v>5500000</v>
      </c>
      <c r="M161" s="136">
        <v>27500000</v>
      </c>
      <c r="N161" s="133" t="s">
        <v>885</v>
      </c>
      <c r="O161" s="134" t="s">
        <v>897</v>
      </c>
      <c r="P161" s="134" t="s">
        <v>886</v>
      </c>
      <c r="Q161" s="137" t="s">
        <v>1552</v>
      </c>
      <c r="R161" s="119" t="s">
        <v>17</v>
      </c>
      <c r="S161" s="119">
        <v>8146</v>
      </c>
      <c r="T161" s="138" t="s">
        <v>18</v>
      </c>
      <c r="U161" s="126">
        <v>3</v>
      </c>
      <c r="V161" s="139">
        <v>45712</v>
      </c>
      <c r="W161" s="122">
        <f t="shared" si="1"/>
        <v>2</v>
      </c>
    </row>
    <row r="162" spans="1:23" ht="12.75" customHeight="1">
      <c r="A162" s="132" t="s">
        <v>1865</v>
      </c>
      <c r="B162" s="133" t="s">
        <v>979</v>
      </c>
      <c r="C162" s="134" t="s">
        <v>23</v>
      </c>
      <c r="D162" s="133">
        <v>80111601</v>
      </c>
      <c r="E162" s="134" t="s">
        <v>980</v>
      </c>
      <c r="F162" s="133" t="s">
        <v>459</v>
      </c>
      <c r="G162" s="134" t="s">
        <v>459</v>
      </c>
      <c r="H162" s="134">
        <v>6</v>
      </c>
      <c r="I162" s="134">
        <v>1</v>
      </c>
      <c r="J162" s="133" t="s">
        <v>883</v>
      </c>
      <c r="K162" s="134" t="s">
        <v>884</v>
      </c>
      <c r="L162" s="135">
        <v>4500000</v>
      </c>
      <c r="M162" s="136">
        <v>27000000</v>
      </c>
      <c r="N162" s="133" t="s">
        <v>885</v>
      </c>
      <c r="O162" s="134" t="s">
        <v>897</v>
      </c>
      <c r="P162" s="134" t="s">
        <v>886</v>
      </c>
      <c r="Q162" s="137"/>
      <c r="R162" s="119" t="s">
        <v>17</v>
      </c>
      <c r="S162" s="119">
        <v>8146</v>
      </c>
      <c r="T162" s="138" t="s">
        <v>18</v>
      </c>
      <c r="U162" s="126">
        <v>3</v>
      </c>
      <c r="V162" s="139">
        <v>45712</v>
      </c>
      <c r="W162" s="122">
        <f t="shared" si="1"/>
        <v>2</v>
      </c>
    </row>
    <row r="163" spans="1:23" ht="12.75" customHeight="1">
      <c r="A163" s="132" t="s">
        <v>1516</v>
      </c>
      <c r="B163" s="133" t="s">
        <v>979</v>
      </c>
      <c r="C163" s="134" t="s">
        <v>23</v>
      </c>
      <c r="D163" s="133">
        <v>80111601</v>
      </c>
      <c r="E163" s="134" t="s">
        <v>980</v>
      </c>
      <c r="F163" s="133" t="s">
        <v>307</v>
      </c>
      <c r="G163" s="134" t="s">
        <v>307</v>
      </c>
      <c r="H163" s="134">
        <v>8</v>
      </c>
      <c r="I163" s="134">
        <v>1</v>
      </c>
      <c r="J163" s="133" t="s">
        <v>883</v>
      </c>
      <c r="K163" s="134" t="s">
        <v>884</v>
      </c>
      <c r="L163" s="135">
        <v>4500000</v>
      </c>
      <c r="M163" s="136">
        <v>36000000</v>
      </c>
      <c r="N163" s="133" t="s">
        <v>885</v>
      </c>
      <c r="O163" s="134" t="s">
        <v>897</v>
      </c>
      <c r="P163" s="134" t="s">
        <v>886</v>
      </c>
      <c r="Q163" s="137" t="s">
        <v>1553</v>
      </c>
      <c r="R163" s="119" t="s">
        <v>17</v>
      </c>
      <c r="S163" s="119">
        <v>8146</v>
      </c>
      <c r="T163" s="138" t="s">
        <v>18</v>
      </c>
      <c r="U163" s="126">
        <v>3</v>
      </c>
      <c r="V163" s="139">
        <v>45712</v>
      </c>
      <c r="W163" s="122">
        <f t="shared" si="1"/>
        <v>2</v>
      </c>
    </row>
    <row r="164" spans="1:23" ht="12.75" customHeight="1">
      <c r="A164" s="132" t="s">
        <v>1865</v>
      </c>
      <c r="B164" s="133" t="s">
        <v>985</v>
      </c>
      <c r="C164" s="134" t="s">
        <v>23</v>
      </c>
      <c r="D164" s="133">
        <v>80111601</v>
      </c>
      <c r="E164" s="134" t="s">
        <v>1873</v>
      </c>
      <c r="F164" s="133" t="s">
        <v>307</v>
      </c>
      <c r="G164" s="134" t="s">
        <v>307</v>
      </c>
      <c r="H164" s="134">
        <v>4</v>
      </c>
      <c r="I164" s="134">
        <v>1</v>
      </c>
      <c r="J164" s="133" t="s">
        <v>883</v>
      </c>
      <c r="K164" s="134" t="s">
        <v>884</v>
      </c>
      <c r="L164" s="135">
        <v>2253000</v>
      </c>
      <c r="M164" s="136">
        <v>9012000</v>
      </c>
      <c r="N164" s="133" t="s">
        <v>885</v>
      </c>
      <c r="O164" s="134" t="s">
        <v>897</v>
      </c>
      <c r="P164" s="134" t="s">
        <v>886</v>
      </c>
      <c r="Q164" s="137"/>
      <c r="R164" s="119" t="s">
        <v>17</v>
      </c>
      <c r="S164" s="119">
        <v>8146</v>
      </c>
      <c r="T164" s="138" t="s">
        <v>18</v>
      </c>
      <c r="U164" s="126">
        <v>3</v>
      </c>
      <c r="V164" s="139">
        <v>45712</v>
      </c>
      <c r="W164" s="122">
        <f t="shared" si="1"/>
        <v>2</v>
      </c>
    </row>
    <row r="165" spans="1:23" ht="12.75" customHeight="1">
      <c r="A165" s="132" t="s">
        <v>1516</v>
      </c>
      <c r="B165" s="133" t="s">
        <v>985</v>
      </c>
      <c r="C165" s="134" t="s">
        <v>23</v>
      </c>
      <c r="D165" s="133">
        <v>80111601</v>
      </c>
      <c r="E165" s="134" t="s">
        <v>986</v>
      </c>
      <c r="F165" s="133" t="s">
        <v>307</v>
      </c>
      <c r="G165" s="134" t="s">
        <v>307</v>
      </c>
      <c r="H165" s="134">
        <v>8</v>
      </c>
      <c r="I165" s="134">
        <v>1</v>
      </c>
      <c r="J165" s="133" t="s">
        <v>883</v>
      </c>
      <c r="K165" s="134" t="s">
        <v>884</v>
      </c>
      <c r="L165" s="135">
        <v>4500000</v>
      </c>
      <c r="M165" s="136">
        <v>36000000</v>
      </c>
      <c r="N165" s="133" t="s">
        <v>885</v>
      </c>
      <c r="O165" s="134" t="s">
        <v>897</v>
      </c>
      <c r="P165" s="134" t="s">
        <v>886</v>
      </c>
      <c r="Q165" s="137" t="s">
        <v>1548</v>
      </c>
      <c r="R165" s="119" t="s">
        <v>17</v>
      </c>
      <c r="S165" s="119">
        <v>8146</v>
      </c>
      <c r="T165" s="138" t="s">
        <v>18</v>
      </c>
      <c r="U165" s="126">
        <v>3</v>
      </c>
      <c r="V165" s="139">
        <v>45712</v>
      </c>
      <c r="W165" s="122">
        <f t="shared" si="1"/>
        <v>2</v>
      </c>
    </row>
    <row r="166" spans="1:23" ht="12.75" customHeight="1">
      <c r="A166" s="132" t="s">
        <v>1865</v>
      </c>
      <c r="B166" s="133" t="s">
        <v>956</v>
      </c>
      <c r="C166" s="134" t="s">
        <v>23</v>
      </c>
      <c r="D166" s="133">
        <v>80111601</v>
      </c>
      <c r="E166" s="134" t="s">
        <v>957</v>
      </c>
      <c r="F166" s="133" t="s">
        <v>459</v>
      </c>
      <c r="G166" s="134" t="s">
        <v>459</v>
      </c>
      <c r="H166" s="134">
        <v>6</v>
      </c>
      <c r="I166" s="134">
        <v>1</v>
      </c>
      <c r="J166" s="133" t="s">
        <v>883</v>
      </c>
      <c r="K166" s="134" t="s">
        <v>884</v>
      </c>
      <c r="L166" s="135">
        <v>4500000</v>
      </c>
      <c r="M166" s="136">
        <v>27000000</v>
      </c>
      <c r="N166" s="133" t="s">
        <v>885</v>
      </c>
      <c r="O166" s="134" t="s">
        <v>897</v>
      </c>
      <c r="P166" s="134" t="s">
        <v>886</v>
      </c>
      <c r="Q166" s="137"/>
      <c r="R166" s="119" t="s">
        <v>17</v>
      </c>
      <c r="S166" s="119">
        <v>8146</v>
      </c>
      <c r="T166" s="138" t="s">
        <v>18</v>
      </c>
      <c r="U166" s="126">
        <v>3</v>
      </c>
      <c r="V166" s="139">
        <v>45712</v>
      </c>
      <c r="W166" s="122">
        <f t="shared" si="1"/>
        <v>2</v>
      </c>
    </row>
    <row r="167" spans="1:23" ht="12.75" customHeight="1">
      <c r="A167" s="132" t="s">
        <v>1516</v>
      </c>
      <c r="B167" s="133" t="s">
        <v>956</v>
      </c>
      <c r="C167" s="134" t="s">
        <v>23</v>
      </c>
      <c r="D167" s="133">
        <v>80111601</v>
      </c>
      <c r="E167" s="134" t="s">
        <v>957</v>
      </c>
      <c r="F167" s="133" t="s">
        <v>459</v>
      </c>
      <c r="G167" s="134" t="s">
        <v>459</v>
      </c>
      <c r="H167" s="134">
        <v>6</v>
      </c>
      <c r="I167" s="134">
        <v>1</v>
      </c>
      <c r="J167" s="133" t="s">
        <v>883</v>
      </c>
      <c r="K167" s="134" t="s">
        <v>884</v>
      </c>
      <c r="L167" s="135">
        <v>4633000</v>
      </c>
      <c r="M167" s="136">
        <v>27798000</v>
      </c>
      <c r="N167" s="133" t="s">
        <v>885</v>
      </c>
      <c r="O167" s="134" t="s">
        <v>897</v>
      </c>
      <c r="P167" s="134" t="s">
        <v>886</v>
      </c>
      <c r="Q167" s="137" t="s">
        <v>1547</v>
      </c>
      <c r="R167" s="119" t="s">
        <v>17</v>
      </c>
      <c r="S167" s="119">
        <v>8146</v>
      </c>
      <c r="T167" s="138" t="s">
        <v>18</v>
      </c>
      <c r="U167" s="126">
        <v>3</v>
      </c>
      <c r="V167" s="139">
        <v>45712</v>
      </c>
      <c r="W167" s="122">
        <f t="shared" si="1"/>
        <v>2</v>
      </c>
    </row>
    <row r="168" spans="1:23" ht="12.75" customHeight="1">
      <c r="A168" s="132" t="s">
        <v>1865</v>
      </c>
      <c r="B168" s="133" t="s">
        <v>952</v>
      </c>
      <c r="C168" s="134" t="s">
        <v>23</v>
      </c>
      <c r="D168" s="133">
        <v>80111601</v>
      </c>
      <c r="E168" s="134" t="s">
        <v>1874</v>
      </c>
      <c r="F168" s="133" t="s">
        <v>459</v>
      </c>
      <c r="G168" s="134" t="s">
        <v>459</v>
      </c>
      <c r="H168" s="134">
        <v>6</v>
      </c>
      <c r="I168" s="134">
        <v>1</v>
      </c>
      <c r="J168" s="133" t="s">
        <v>883</v>
      </c>
      <c r="K168" s="134" t="s">
        <v>884</v>
      </c>
      <c r="L168" s="135">
        <v>6000000</v>
      </c>
      <c r="M168" s="136">
        <v>36000000</v>
      </c>
      <c r="N168" s="133" t="s">
        <v>885</v>
      </c>
      <c r="O168" s="134" t="s">
        <v>897</v>
      </c>
      <c r="P168" s="134" t="s">
        <v>886</v>
      </c>
      <c r="Q168" s="137"/>
      <c r="R168" s="119" t="s">
        <v>17</v>
      </c>
      <c r="S168" s="119">
        <v>8146</v>
      </c>
      <c r="T168" s="138" t="s">
        <v>18</v>
      </c>
      <c r="U168" s="126">
        <v>3</v>
      </c>
      <c r="V168" s="139">
        <v>45712</v>
      </c>
      <c r="W168" s="122">
        <f t="shared" si="1"/>
        <v>2</v>
      </c>
    </row>
    <row r="169" spans="1:23" ht="12.75" customHeight="1">
      <c r="A169" s="132" t="s">
        <v>1516</v>
      </c>
      <c r="B169" s="133" t="s">
        <v>952</v>
      </c>
      <c r="C169" s="134" t="s">
        <v>23</v>
      </c>
      <c r="D169" s="133">
        <v>80111601</v>
      </c>
      <c r="E169" s="134" t="s">
        <v>954</v>
      </c>
      <c r="F169" s="133" t="s">
        <v>459</v>
      </c>
      <c r="G169" s="134" t="s">
        <v>459</v>
      </c>
      <c r="H169" s="134">
        <v>6</v>
      </c>
      <c r="I169" s="134">
        <v>1</v>
      </c>
      <c r="J169" s="133" t="s">
        <v>883</v>
      </c>
      <c r="K169" s="134" t="s">
        <v>884</v>
      </c>
      <c r="L169" s="135">
        <v>6000000</v>
      </c>
      <c r="M169" s="136">
        <v>36000000</v>
      </c>
      <c r="N169" s="133" t="s">
        <v>885</v>
      </c>
      <c r="O169" s="134" t="s">
        <v>897</v>
      </c>
      <c r="P169" s="134" t="s">
        <v>886</v>
      </c>
      <c r="Q169" s="137" t="s">
        <v>1554</v>
      </c>
      <c r="R169" s="119" t="s">
        <v>17</v>
      </c>
      <c r="S169" s="119">
        <v>8146</v>
      </c>
      <c r="T169" s="138" t="s">
        <v>18</v>
      </c>
      <c r="U169" s="126">
        <v>3</v>
      </c>
      <c r="V169" s="139">
        <v>45712</v>
      </c>
      <c r="W169" s="122">
        <f t="shared" si="1"/>
        <v>2</v>
      </c>
    </row>
    <row r="170" spans="1:23" ht="12.75" customHeight="1">
      <c r="A170" s="132" t="s">
        <v>1865</v>
      </c>
      <c r="B170" s="133" t="s">
        <v>1002</v>
      </c>
      <c r="C170" s="134" t="s">
        <v>23</v>
      </c>
      <c r="D170" s="133">
        <v>80111601</v>
      </c>
      <c r="E170" s="134" t="s">
        <v>1555</v>
      </c>
      <c r="F170" s="133" t="s">
        <v>1421</v>
      </c>
      <c r="G170" s="134" t="s">
        <v>1421</v>
      </c>
      <c r="H170" s="134">
        <v>1</v>
      </c>
      <c r="I170" s="134">
        <v>1</v>
      </c>
      <c r="J170" s="133" t="s">
        <v>883</v>
      </c>
      <c r="K170" s="134" t="s">
        <v>884</v>
      </c>
      <c r="L170" s="135" t="s">
        <v>922</v>
      </c>
      <c r="M170" s="136">
        <v>83172000</v>
      </c>
      <c r="N170" s="133" t="s">
        <v>885</v>
      </c>
      <c r="O170" s="134" t="s">
        <v>897</v>
      </c>
      <c r="P170" s="134" t="s">
        <v>886</v>
      </c>
      <c r="Q170" s="137"/>
      <c r="R170" s="119" t="s">
        <v>17</v>
      </c>
      <c r="S170" s="119">
        <v>8146</v>
      </c>
      <c r="T170" s="138" t="s">
        <v>18</v>
      </c>
      <c r="U170" s="126">
        <v>3</v>
      </c>
      <c r="V170" s="139">
        <v>45712</v>
      </c>
      <c r="W170" s="122">
        <f t="shared" si="1"/>
        <v>2</v>
      </c>
    </row>
    <row r="171" spans="1:23" ht="12.75" customHeight="1">
      <c r="A171" s="132" t="s">
        <v>1516</v>
      </c>
      <c r="B171" s="133" t="s">
        <v>1002</v>
      </c>
      <c r="C171" s="134" t="s">
        <v>23</v>
      </c>
      <c r="D171" s="133">
        <v>80111601</v>
      </c>
      <c r="E171" s="134" t="s">
        <v>1555</v>
      </c>
      <c r="F171" s="133" t="s">
        <v>1421</v>
      </c>
      <c r="G171" s="134" t="s">
        <v>1421</v>
      </c>
      <c r="H171" s="134">
        <v>1</v>
      </c>
      <c r="I171" s="134">
        <v>1</v>
      </c>
      <c r="J171" s="133" t="s">
        <v>883</v>
      </c>
      <c r="K171" s="134" t="s">
        <v>884</v>
      </c>
      <c r="L171" s="135" t="s">
        <v>922</v>
      </c>
      <c r="M171" s="136">
        <v>41380000</v>
      </c>
      <c r="N171" s="133" t="s">
        <v>885</v>
      </c>
      <c r="O171" s="134" t="s">
        <v>897</v>
      </c>
      <c r="P171" s="134" t="s">
        <v>886</v>
      </c>
      <c r="Q171" s="137" t="s">
        <v>1551</v>
      </c>
      <c r="R171" s="119" t="s">
        <v>17</v>
      </c>
      <c r="S171" s="119">
        <v>8146</v>
      </c>
      <c r="T171" s="138" t="s">
        <v>18</v>
      </c>
      <c r="U171" s="126">
        <v>3</v>
      </c>
      <c r="V171" s="139">
        <v>45712</v>
      </c>
      <c r="W171" s="122">
        <f t="shared" si="1"/>
        <v>2</v>
      </c>
    </row>
    <row r="172" spans="1:23" ht="12.75" customHeight="1">
      <c r="A172" s="132" t="s">
        <v>1865</v>
      </c>
      <c r="B172" s="140" t="s">
        <v>1007</v>
      </c>
      <c r="C172" s="134" t="s">
        <v>24</v>
      </c>
      <c r="D172" s="133">
        <v>80111600</v>
      </c>
      <c r="E172" s="134" t="s">
        <v>1875</v>
      </c>
      <c r="F172" s="133" t="s">
        <v>409</v>
      </c>
      <c r="G172" s="134" t="s">
        <v>459</v>
      </c>
      <c r="H172" s="134">
        <v>6</v>
      </c>
      <c r="I172" s="134">
        <v>1</v>
      </c>
      <c r="J172" s="133" t="s">
        <v>883</v>
      </c>
      <c r="K172" s="134" t="s">
        <v>884</v>
      </c>
      <c r="L172" s="135">
        <v>5300000</v>
      </c>
      <c r="M172" s="136">
        <v>31800000</v>
      </c>
      <c r="N172" s="133" t="s">
        <v>1009</v>
      </c>
      <c r="O172" s="134" t="s">
        <v>897</v>
      </c>
      <c r="P172" s="134" t="s">
        <v>886</v>
      </c>
      <c r="Q172" s="141"/>
      <c r="R172" s="119" t="s">
        <v>17</v>
      </c>
      <c r="S172" s="119">
        <v>8146</v>
      </c>
      <c r="T172" s="138" t="s">
        <v>18</v>
      </c>
      <c r="U172" s="126">
        <v>3</v>
      </c>
      <c r="V172" s="139">
        <v>45712</v>
      </c>
      <c r="W172" s="122">
        <f t="shared" si="1"/>
        <v>2</v>
      </c>
    </row>
    <row r="173" spans="1:23" ht="12.75" customHeight="1">
      <c r="A173" s="132" t="s">
        <v>1516</v>
      </c>
      <c r="B173" s="140" t="s">
        <v>1007</v>
      </c>
      <c r="C173" s="134" t="s">
        <v>24</v>
      </c>
      <c r="D173" s="133">
        <v>80111600</v>
      </c>
      <c r="E173" s="134" t="s">
        <v>1008</v>
      </c>
      <c r="F173" s="133" t="s">
        <v>459</v>
      </c>
      <c r="G173" s="134" t="s">
        <v>459</v>
      </c>
      <c r="H173" s="134">
        <v>6</v>
      </c>
      <c r="I173" s="134">
        <v>1</v>
      </c>
      <c r="J173" s="133" t="s">
        <v>883</v>
      </c>
      <c r="K173" s="134" t="s">
        <v>884</v>
      </c>
      <c r="L173" s="135">
        <v>5300000</v>
      </c>
      <c r="M173" s="136">
        <v>31800000</v>
      </c>
      <c r="N173" s="133" t="s">
        <v>1009</v>
      </c>
      <c r="O173" s="134" t="s">
        <v>897</v>
      </c>
      <c r="P173" s="134" t="s">
        <v>886</v>
      </c>
      <c r="Q173" s="141" t="s">
        <v>1556</v>
      </c>
      <c r="R173" s="119" t="s">
        <v>17</v>
      </c>
      <c r="S173" s="119">
        <v>8146</v>
      </c>
      <c r="T173" s="138" t="s">
        <v>18</v>
      </c>
      <c r="U173" s="126">
        <v>3</v>
      </c>
      <c r="V173" s="139">
        <v>45712</v>
      </c>
      <c r="W173" s="122">
        <f t="shared" si="1"/>
        <v>2</v>
      </c>
    </row>
    <row r="174" spans="1:23" ht="12.75" customHeight="1">
      <c r="A174" s="132" t="s">
        <v>1865</v>
      </c>
      <c r="B174" s="140" t="s">
        <v>1012</v>
      </c>
      <c r="C174" s="134" t="s">
        <v>24</v>
      </c>
      <c r="D174" s="133">
        <v>80111600</v>
      </c>
      <c r="E174" s="134" t="s">
        <v>1876</v>
      </c>
      <c r="F174" s="133" t="s">
        <v>459</v>
      </c>
      <c r="G174" s="134" t="s">
        <v>459</v>
      </c>
      <c r="H174" s="134">
        <v>6</v>
      </c>
      <c r="I174" s="134">
        <v>1</v>
      </c>
      <c r="J174" s="133" t="s">
        <v>883</v>
      </c>
      <c r="K174" s="134" t="s">
        <v>884</v>
      </c>
      <c r="L174" s="135">
        <v>4700000</v>
      </c>
      <c r="M174" s="136">
        <v>28200000</v>
      </c>
      <c r="N174" s="133" t="s">
        <v>1009</v>
      </c>
      <c r="O174" s="134" t="s">
        <v>897</v>
      </c>
      <c r="P174" s="134" t="s">
        <v>886</v>
      </c>
      <c r="Q174" s="134"/>
      <c r="R174" s="119" t="s">
        <v>17</v>
      </c>
      <c r="S174" s="119">
        <v>8146</v>
      </c>
      <c r="T174" s="138" t="s">
        <v>18</v>
      </c>
      <c r="U174" s="126">
        <v>3</v>
      </c>
      <c r="V174" s="139">
        <v>45712</v>
      </c>
      <c r="W174" s="122">
        <f t="shared" si="1"/>
        <v>2</v>
      </c>
    </row>
    <row r="175" spans="1:23" ht="12.75" customHeight="1">
      <c r="A175" s="132" t="s">
        <v>1516</v>
      </c>
      <c r="B175" s="140" t="s">
        <v>1012</v>
      </c>
      <c r="C175" s="134" t="s">
        <v>24</v>
      </c>
      <c r="D175" s="133">
        <v>80111600</v>
      </c>
      <c r="E175" s="134" t="s">
        <v>1013</v>
      </c>
      <c r="F175" s="133" t="s">
        <v>459</v>
      </c>
      <c r="G175" s="134" t="s">
        <v>459</v>
      </c>
      <c r="H175" s="134">
        <v>6</v>
      </c>
      <c r="I175" s="134">
        <v>1</v>
      </c>
      <c r="J175" s="133" t="s">
        <v>883</v>
      </c>
      <c r="K175" s="134" t="s">
        <v>884</v>
      </c>
      <c r="L175" s="135">
        <v>4700000</v>
      </c>
      <c r="M175" s="136">
        <v>28200000</v>
      </c>
      <c r="N175" s="133" t="s">
        <v>1009</v>
      </c>
      <c r="O175" s="134" t="s">
        <v>897</v>
      </c>
      <c r="P175" s="134" t="s">
        <v>886</v>
      </c>
      <c r="Q175" s="141" t="s">
        <v>1557</v>
      </c>
      <c r="R175" s="119" t="s">
        <v>17</v>
      </c>
      <c r="S175" s="119">
        <v>8146</v>
      </c>
      <c r="T175" s="138" t="s">
        <v>18</v>
      </c>
      <c r="U175" s="126">
        <v>3</v>
      </c>
      <c r="V175" s="139">
        <v>45712</v>
      </c>
      <c r="W175" s="122">
        <f t="shared" si="1"/>
        <v>2</v>
      </c>
    </row>
    <row r="176" spans="1:23" ht="12.75" customHeight="1">
      <c r="A176" s="132" t="s">
        <v>1865</v>
      </c>
      <c r="B176" s="140" t="s">
        <v>1014</v>
      </c>
      <c r="C176" s="134" t="s">
        <v>24</v>
      </c>
      <c r="D176" s="133">
        <v>80111600</v>
      </c>
      <c r="E176" s="134" t="s">
        <v>1877</v>
      </c>
      <c r="F176" s="133" t="s">
        <v>459</v>
      </c>
      <c r="G176" s="134" t="s">
        <v>459</v>
      </c>
      <c r="H176" s="134">
        <v>6</v>
      </c>
      <c r="I176" s="134">
        <v>1</v>
      </c>
      <c r="J176" s="133" t="s">
        <v>883</v>
      </c>
      <c r="K176" s="134" t="s">
        <v>884</v>
      </c>
      <c r="L176" s="135">
        <v>3000000</v>
      </c>
      <c r="M176" s="136">
        <v>18000000</v>
      </c>
      <c r="N176" s="133" t="s">
        <v>1009</v>
      </c>
      <c r="O176" s="134" t="s">
        <v>897</v>
      </c>
      <c r="P176" s="134" t="s">
        <v>886</v>
      </c>
      <c r="Q176" s="141"/>
      <c r="R176" s="119" t="s">
        <v>17</v>
      </c>
      <c r="S176" s="119">
        <v>8146</v>
      </c>
      <c r="T176" s="138" t="s">
        <v>18</v>
      </c>
      <c r="U176" s="126">
        <v>3</v>
      </c>
      <c r="V176" s="139">
        <v>45712</v>
      </c>
      <c r="W176" s="122">
        <f t="shared" si="1"/>
        <v>2</v>
      </c>
    </row>
    <row r="177" spans="1:23" ht="12.75" customHeight="1">
      <c r="A177" s="132" t="s">
        <v>1516</v>
      </c>
      <c r="B177" s="140" t="s">
        <v>1014</v>
      </c>
      <c r="C177" s="134" t="s">
        <v>24</v>
      </c>
      <c r="D177" s="133">
        <v>80111600</v>
      </c>
      <c r="E177" s="134" t="s">
        <v>1015</v>
      </c>
      <c r="F177" s="133" t="s">
        <v>459</v>
      </c>
      <c r="G177" s="134" t="s">
        <v>459</v>
      </c>
      <c r="H177" s="134">
        <v>6</v>
      </c>
      <c r="I177" s="134">
        <v>1</v>
      </c>
      <c r="J177" s="133" t="s">
        <v>883</v>
      </c>
      <c r="K177" s="134" t="s">
        <v>884</v>
      </c>
      <c r="L177" s="135">
        <v>3000000</v>
      </c>
      <c r="M177" s="136">
        <v>18000000</v>
      </c>
      <c r="N177" s="133" t="s">
        <v>1009</v>
      </c>
      <c r="O177" s="134" t="s">
        <v>897</v>
      </c>
      <c r="P177" s="134" t="s">
        <v>886</v>
      </c>
      <c r="Q177" s="141" t="s">
        <v>1557</v>
      </c>
      <c r="R177" s="119" t="s">
        <v>17</v>
      </c>
      <c r="S177" s="119">
        <v>8146</v>
      </c>
      <c r="T177" s="138" t="s">
        <v>18</v>
      </c>
      <c r="U177" s="126">
        <v>3</v>
      </c>
      <c r="V177" s="139">
        <v>45712</v>
      </c>
      <c r="W177" s="122">
        <f t="shared" si="1"/>
        <v>2</v>
      </c>
    </row>
    <row r="178" spans="1:23" ht="12.75" customHeight="1">
      <c r="A178" s="132" t="s">
        <v>1865</v>
      </c>
      <c r="B178" s="140" t="s">
        <v>1016</v>
      </c>
      <c r="C178" s="134" t="s">
        <v>24</v>
      </c>
      <c r="D178" s="133">
        <v>80111600</v>
      </c>
      <c r="E178" s="134" t="s">
        <v>1878</v>
      </c>
      <c r="F178" s="133" t="s">
        <v>459</v>
      </c>
      <c r="G178" s="134" t="s">
        <v>459</v>
      </c>
      <c r="H178" s="134">
        <v>6</v>
      </c>
      <c r="I178" s="134">
        <v>1</v>
      </c>
      <c r="J178" s="133" t="s">
        <v>883</v>
      </c>
      <c r="K178" s="134" t="s">
        <v>884</v>
      </c>
      <c r="L178" s="135">
        <v>3000000</v>
      </c>
      <c r="M178" s="136">
        <v>18000000</v>
      </c>
      <c r="N178" s="133" t="s">
        <v>1009</v>
      </c>
      <c r="O178" s="134" t="s">
        <v>897</v>
      </c>
      <c r="P178" s="134" t="s">
        <v>886</v>
      </c>
      <c r="Q178" s="141"/>
      <c r="R178" s="119" t="s">
        <v>17</v>
      </c>
      <c r="S178" s="119">
        <v>8146</v>
      </c>
      <c r="T178" s="138" t="s">
        <v>18</v>
      </c>
      <c r="U178" s="126">
        <v>3</v>
      </c>
      <c r="V178" s="139">
        <v>45712</v>
      </c>
      <c r="W178" s="122">
        <f t="shared" si="1"/>
        <v>2</v>
      </c>
    </row>
    <row r="179" spans="1:23" ht="12.75" customHeight="1">
      <c r="A179" s="132" t="s">
        <v>1516</v>
      </c>
      <c r="B179" s="140" t="s">
        <v>1016</v>
      </c>
      <c r="C179" s="134" t="s">
        <v>24</v>
      </c>
      <c r="D179" s="133">
        <v>80111600</v>
      </c>
      <c r="E179" s="134" t="s">
        <v>1017</v>
      </c>
      <c r="F179" s="133" t="s">
        <v>459</v>
      </c>
      <c r="G179" s="134" t="s">
        <v>459</v>
      </c>
      <c r="H179" s="134">
        <v>6</v>
      </c>
      <c r="I179" s="134">
        <v>1</v>
      </c>
      <c r="J179" s="133" t="s">
        <v>883</v>
      </c>
      <c r="K179" s="134" t="s">
        <v>884</v>
      </c>
      <c r="L179" s="135">
        <v>3000000</v>
      </c>
      <c r="M179" s="136">
        <v>18000000</v>
      </c>
      <c r="N179" s="133" t="s">
        <v>1009</v>
      </c>
      <c r="O179" s="134" t="s">
        <v>897</v>
      </c>
      <c r="P179" s="134" t="s">
        <v>886</v>
      </c>
      <c r="Q179" s="141" t="s">
        <v>1557</v>
      </c>
      <c r="R179" s="119" t="s">
        <v>17</v>
      </c>
      <c r="S179" s="119">
        <v>8146</v>
      </c>
      <c r="T179" s="138" t="s">
        <v>18</v>
      </c>
      <c r="U179" s="126">
        <v>3</v>
      </c>
      <c r="V179" s="139">
        <v>45712</v>
      </c>
      <c r="W179" s="122">
        <f t="shared" si="1"/>
        <v>2</v>
      </c>
    </row>
    <row r="180" spans="1:23" ht="12.75" customHeight="1">
      <c r="A180" s="132" t="s">
        <v>1865</v>
      </c>
      <c r="B180" s="140" t="s">
        <v>1020</v>
      </c>
      <c r="C180" s="134" t="s">
        <v>24</v>
      </c>
      <c r="D180" s="133">
        <v>80111600</v>
      </c>
      <c r="E180" s="134" t="s">
        <v>1879</v>
      </c>
      <c r="F180" s="133" t="s">
        <v>459</v>
      </c>
      <c r="G180" s="134" t="s">
        <v>459</v>
      </c>
      <c r="H180" s="134">
        <v>6</v>
      </c>
      <c r="I180" s="134">
        <v>1</v>
      </c>
      <c r="J180" s="133" t="s">
        <v>883</v>
      </c>
      <c r="K180" s="134" t="s">
        <v>884</v>
      </c>
      <c r="L180" s="135">
        <v>7000000</v>
      </c>
      <c r="M180" s="136">
        <v>42000000</v>
      </c>
      <c r="N180" s="133" t="s">
        <v>1009</v>
      </c>
      <c r="O180" s="134" t="s">
        <v>894</v>
      </c>
      <c r="P180" s="134" t="s">
        <v>886</v>
      </c>
      <c r="Q180" s="141"/>
      <c r="R180" s="119" t="s">
        <v>17</v>
      </c>
      <c r="S180" s="119">
        <v>8146</v>
      </c>
      <c r="T180" s="138" t="s">
        <v>18</v>
      </c>
      <c r="U180" s="126">
        <v>3</v>
      </c>
      <c r="V180" s="139">
        <v>45712</v>
      </c>
      <c r="W180" s="122">
        <f t="shared" si="1"/>
        <v>2</v>
      </c>
    </row>
    <row r="181" spans="1:23" ht="12.75" customHeight="1">
      <c r="A181" s="132" t="s">
        <v>1516</v>
      </c>
      <c r="B181" s="140" t="s">
        <v>1020</v>
      </c>
      <c r="C181" s="134" t="s">
        <v>24</v>
      </c>
      <c r="D181" s="133">
        <v>80111600</v>
      </c>
      <c r="E181" s="134" t="s">
        <v>1021</v>
      </c>
      <c r="F181" s="133" t="s">
        <v>459</v>
      </c>
      <c r="G181" s="134" t="s">
        <v>459</v>
      </c>
      <c r="H181" s="134">
        <v>10</v>
      </c>
      <c r="I181" s="134">
        <v>1</v>
      </c>
      <c r="J181" s="133" t="s">
        <v>883</v>
      </c>
      <c r="K181" s="134" t="s">
        <v>884</v>
      </c>
      <c r="L181" s="135">
        <v>7000000</v>
      </c>
      <c r="M181" s="136">
        <v>70000000</v>
      </c>
      <c r="N181" s="133" t="s">
        <v>1009</v>
      </c>
      <c r="O181" s="134" t="s">
        <v>894</v>
      </c>
      <c r="P181" s="134" t="s">
        <v>886</v>
      </c>
      <c r="Q181" s="141" t="s">
        <v>1558</v>
      </c>
      <c r="R181" s="119" t="s">
        <v>17</v>
      </c>
      <c r="S181" s="119">
        <v>8146</v>
      </c>
      <c r="T181" s="138" t="s">
        <v>18</v>
      </c>
      <c r="U181" s="126">
        <v>3</v>
      </c>
      <c r="V181" s="139">
        <v>45712</v>
      </c>
      <c r="W181" s="122">
        <f t="shared" si="1"/>
        <v>2</v>
      </c>
    </row>
    <row r="182" spans="1:23" ht="12.75" customHeight="1">
      <c r="A182" s="132" t="s">
        <v>1865</v>
      </c>
      <c r="B182" s="140" t="s">
        <v>1022</v>
      </c>
      <c r="C182" s="134" t="s">
        <v>24</v>
      </c>
      <c r="D182" s="133">
        <v>80111600</v>
      </c>
      <c r="E182" s="134" t="s">
        <v>1880</v>
      </c>
      <c r="F182" s="133" t="s">
        <v>409</v>
      </c>
      <c r="G182" s="134" t="s">
        <v>459</v>
      </c>
      <c r="H182" s="134">
        <v>6</v>
      </c>
      <c r="I182" s="134">
        <v>1</v>
      </c>
      <c r="J182" s="133" t="s">
        <v>883</v>
      </c>
      <c r="K182" s="134" t="s">
        <v>884</v>
      </c>
      <c r="L182" s="135">
        <v>4000000</v>
      </c>
      <c r="M182" s="136">
        <v>24000000</v>
      </c>
      <c r="N182" s="133" t="s">
        <v>1009</v>
      </c>
      <c r="O182" s="134" t="s">
        <v>894</v>
      </c>
      <c r="P182" s="134" t="s">
        <v>886</v>
      </c>
      <c r="Q182" s="141"/>
      <c r="R182" s="119" t="s">
        <v>17</v>
      </c>
      <c r="S182" s="119">
        <v>8146</v>
      </c>
      <c r="T182" s="138" t="s">
        <v>18</v>
      </c>
      <c r="U182" s="126">
        <v>3</v>
      </c>
      <c r="V182" s="139">
        <v>45712</v>
      </c>
      <c r="W182" s="122">
        <f t="shared" si="1"/>
        <v>2</v>
      </c>
    </row>
    <row r="183" spans="1:23" ht="12.75" customHeight="1">
      <c r="A183" s="132" t="s">
        <v>1516</v>
      </c>
      <c r="B183" s="140" t="s">
        <v>1022</v>
      </c>
      <c r="C183" s="134" t="s">
        <v>24</v>
      </c>
      <c r="D183" s="133">
        <v>80111600</v>
      </c>
      <c r="E183" s="134" t="s">
        <v>1023</v>
      </c>
      <c r="F183" s="133" t="s">
        <v>459</v>
      </c>
      <c r="G183" s="134" t="s">
        <v>459</v>
      </c>
      <c r="H183" s="134">
        <v>6</v>
      </c>
      <c r="I183" s="134">
        <v>1</v>
      </c>
      <c r="J183" s="133" t="s">
        <v>883</v>
      </c>
      <c r="K183" s="134" t="s">
        <v>884</v>
      </c>
      <c r="L183" s="135">
        <v>4000000</v>
      </c>
      <c r="M183" s="136">
        <v>24000000</v>
      </c>
      <c r="N183" s="133" t="s">
        <v>1009</v>
      </c>
      <c r="O183" s="134" t="s">
        <v>894</v>
      </c>
      <c r="P183" s="134" t="s">
        <v>886</v>
      </c>
      <c r="Q183" s="141" t="s">
        <v>1556</v>
      </c>
      <c r="R183" s="119" t="s">
        <v>17</v>
      </c>
      <c r="S183" s="119">
        <v>8146</v>
      </c>
      <c r="T183" s="138" t="s">
        <v>18</v>
      </c>
      <c r="U183" s="126">
        <v>3</v>
      </c>
      <c r="V183" s="139">
        <v>45712</v>
      </c>
      <c r="W183" s="122">
        <f t="shared" si="1"/>
        <v>2</v>
      </c>
    </row>
    <row r="184" spans="1:23" ht="12.75" customHeight="1">
      <c r="A184" s="132" t="s">
        <v>1865</v>
      </c>
      <c r="B184" s="140" t="s">
        <v>1024</v>
      </c>
      <c r="C184" s="134" t="s">
        <v>24</v>
      </c>
      <c r="D184" s="133">
        <v>80111600</v>
      </c>
      <c r="E184" s="134" t="s">
        <v>1881</v>
      </c>
      <c r="F184" s="133" t="s">
        <v>459</v>
      </c>
      <c r="G184" s="134" t="s">
        <v>459</v>
      </c>
      <c r="H184" s="134">
        <v>6</v>
      </c>
      <c r="I184" s="134">
        <v>1</v>
      </c>
      <c r="J184" s="133" t="s">
        <v>883</v>
      </c>
      <c r="K184" s="134" t="s">
        <v>884</v>
      </c>
      <c r="L184" s="135">
        <v>5000000</v>
      </c>
      <c r="M184" s="136">
        <v>30000000</v>
      </c>
      <c r="N184" s="133" t="s">
        <v>1009</v>
      </c>
      <c r="O184" s="134" t="s">
        <v>894</v>
      </c>
      <c r="P184" s="134" t="s">
        <v>886</v>
      </c>
      <c r="Q184" s="141"/>
      <c r="R184" s="119" t="s">
        <v>17</v>
      </c>
      <c r="S184" s="119">
        <v>8146</v>
      </c>
      <c r="T184" s="138" t="s">
        <v>18</v>
      </c>
      <c r="U184" s="126">
        <v>3</v>
      </c>
      <c r="V184" s="139">
        <v>45712</v>
      </c>
      <c r="W184" s="122">
        <f t="shared" si="1"/>
        <v>2</v>
      </c>
    </row>
    <row r="185" spans="1:23" ht="12.75" customHeight="1">
      <c r="A185" s="132" t="s">
        <v>1516</v>
      </c>
      <c r="B185" s="140" t="s">
        <v>1024</v>
      </c>
      <c r="C185" s="134" t="s">
        <v>24</v>
      </c>
      <c r="D185" s="133">
        <v>80111600</v>
      </c>
      <c r="E185" s="134" t="s">
        <v>1559</v>
      </c>
      <c r="F185" s="133" t="s">
        <v>459</v>
      </c>
      <c r="G185" s="134" t="s">
        <v>459</v>
      </c>
      <c r="H185" s="134">
        <v>6</v>
      </c>
      <c r="I185" s="134">
        <v>1</v>
      </c>
      <c r="J185" s="133" t="s">
        <v>883</v>
      </c>
      <c r="K185" s="134" t="s">
        <v>884</v>
      </c>
      <c r="L185" s="135">
        <v>5000000</v>
      </c>
      <c r="M185" s="136">
        <v>30000000</v>
      </c>
      <c r="N185" s="133" t="s">
        <v>1009</v>
      </c>
      <c r="O185" s="134" t="s">
        <v>894</v>
      </c>
      <c r="P185" s="134" t="s">
        <v>886</v>
      </c>
      <c r="Q185" s="141" t="s">
        <v>1557</v>
      </c>
      <c r="R185" s="119" t="s">
        <v>17</v>
      </c>
      <c r="S185" s="119">
        <v>8146</v>
      </c>
      <c r="T185" s="138" t="s">
        <v>18</v>
      </c>
      <c r="U185" s="126">
        <v>3</v>
      </c>
      <c r="V185" s="139">
        <v>45712</v>
      </c>
      <c r="W185" s="122">
        <f t="shared" si="1"/>
        <v>2</v>
      </c>
    </row>
    <row r="186" spans="1:23" ht="12.75" customHeight="1">
      <c r="A186" s="132" t="s">
        <v>1865</v>
      </c>
      <c r="B186" s="140" t="s">
        <v>1025</v>
      </c>
      <c r="C186" s="134" t="s">
        <v>24</v>
      </c>
      <c r="D186" s="133">
        <v>80111600</v>
      </c>
      <c r="E186" s="134" t="s">
        <v>1882</v>
      </c>
      <c r="F186" s="133" t="s">
        <v>459</v>
      </c>
      <c r="G186" s="134" t="s">
        <v>459</v>
      </c>
      <c r="H186" s="134">
        <v>6</v>
      </c>
      <c r="I186" s="134">
        <v>1</v>
      </c>
      <c r="J186" s="133" t="s">
        <v>883</v>
      </c>
      <c r="K186" s="134" t="s">
        <v>884</v>
      </c>
      <c r="L186" s="135">
        <v>6300000</v>
      </c>
      <c r="M186" s="136">
        <v>37800000</v>
      </c>
      <c r="N186" s="133" t="s">
        <v>1009</v>
      </c>
      <c r="O186" s="134" t="s">
        <v>894</v>
      </c>
      <c r="P186" s="134" t="s">
        <v>886</v>
      </c>
      <c r="Q186" s="141"/>
      <c r="R186" s="119" t="s">
        <v>17</v>
      </c>
      <c r="S186" s="119">
        <v>8146</v>
      </c>
      <c r="T186" s="138" t="s">
        <v>18</v>
      </c>
      <c r="U186" s="126">
        <v>3</v>
      </c>
      <c r="V186" s="139">
        <v>45712</v>
      </c>
      <c r="W186" s="122">
        <f t="shared" si="1"/>
        <v>2</v>
      </c>
    </row>
    <row r="187" spans="1:23" ht="12.75" customHeight="1">
      <c r="A187" s="132" t="s">
        <v>1516</v>
      </c>
      <c r="B187" s="140" t="s">
        <v>1025</v>
      </c>
      <c r="C187" s="134" t="s">
        <v>24</v>
      </c>
      <c r="D187" s="133">
        <v>80111600</v>
      </c>
      <c r="E187" s="134" t="s">
        <v>1026</v>
      </c>
      <c r="F187" s="133" t="s">
        <v>459</v>
      </c>
      <c r="G187" s="134" t="s">
        <v>459</v>
      </c>
      <c r="H187" s="134">
        <v>6</v>
      </c>
      <c r="I187" s="134">
        <v>1</v>
      </c>
      <c r="J187" s="133" t="s">
        <v>883</v>
      </c>
      <c r="K187" s="134" t="s">
        <v>884</v>
      </c>
      <c r="L187" s="135">
        <v>6300000</v>
      </c>
      <c r="M187" s="136">
        <v>37800000</v>
      </c>
      <c r="N187" s="133" t="s">
        <v>1009</v>
      </c>
      <c r="O187" s="134" t="s">
        <v>894</v>
      </c>
      <c r="P187" s="134" t="s">
        <v>886</v>
      </c>
      <c r="Q187" s="141" t="s">
        <v>1557</v>
      </c>
      <c r="R187" s="119" t="s">
        <v>17</v>
      </c>
      <c r="S187" s="119">
        <v>8146</v>
      </c>
      <c r="T187" s="138" t="s">
        <v>18</v>
      </c>
      <c r="U187" s="126">
        <v>3</v>
      </c>
      <c r="V187" s="139">
        <v>45712</v>
      </c>
      <c r="W187" s="122">
        <f t="shared" si="1"/>
        <v>2</v>
      </c>
    </row>
    <row r="188" spans="1:23" ht="12.75" customHeight="1">
      <c r="A188" s="132" t="s">
        <v>1865</v>
      </c>
      <c r="B188" s="140" t="s">
        <v>1027</v>
      </c>
      <c r="C188" s="134" t="s">
        <v>24</v>
      </c>
      <c r="D188" s="133">
        <v>80111600</v>
      </c>
      <c r="E188" s="134" t="s">
        <v>1883</v>
      </c>
      <c r="F188" s="133" t="s">
        <v>459</v>
      </c>
      <c r="G188" s="134" t="s">
        <v>459</v>
      </c>
      <c r="H188" s="134">
        <v>6</v>
      </c>
      <c r="I188" s="134">
        <v>1</v>
      </c>
      <c r="J188" s="133" t="s">
        <v>883</v>
      </c>
      <c r="K188" s="134" t="s">
        <v>884</v>
      </c>
      <c r="L188" s="135">
        <v>6000000</v>
      </c>
      <c r="M188" s="136">
        <v>36000000</v>
      </c>
      <c r="N188" s="133" t="s">
        <v>1009</v>
      </c>
      <c r="O188" s="134" t="s">
        <v>894</v>
      </c>
      <c r="P188" s="134" t="s">
        <v>886</v>
      </c>
      <c r="Q188" s="141"/>
      <c r="R188" s="119" t="s">
        <v>17</v>
      </c>
      <c r="S188" s="119">
        <v>8146</v>
      </c>
      <c r="T188" s="138" t="s">
        <v>18</v>
      </c>
      <c r="U188" s="126">
        <v>3</v>
      </c>
      <c r="V188" s="139">
        <v>45712</v>
      </c>
      <c r="W188" s="122">
        <f t="shared" si="1"/>
        <v>2</v>
      </c>
    </row>
    <row r="189" spans="1:23" ht="12.75" customHeight="1">
      <c r="A189" s="132" t="s">
        <v>1516</v>
      </c>
      <c r="B189" s="140" t="s">
        <v>1027</v>
      </c>
      <c r="C189" s="134" t="s">
        <v>24</v>
      </c>
      <c r="D189" s="133">
        <v>80111600</v>
      </c>
      <c r="E189" s="134" t="s">
        <v>1560</v>
      </c>
      <c r="F189" s="133" t="s">
        <v>459</v>
      </c>
      <c r="G189" s="134" t="s">
        <v>459</v>
      </c>
      <c r="H189" s="134">
        <v>6</v>
      </c>
      <c r="I189" s="134">
        <v>1</v>
      </c>
      <c r="J189" s="133" t="s">
        <v>883</v>
      </c>
      <c r="K189" s="134" t="s">
        <v>884</v>
      </c>
      <c r="L189" s="135">
        <v>6000000</v>
      </c>
      <c r="M189" s="136">
        <v>36000000</v>
      </c>
      <c r="N189" s="133" t="s">
        <v>1009</v>
      </c>
      <c r="O189" s="134" t="s">
        <v>894</v>
      </c>
      <c r="P189" s="134" t="s">
        <v>886</v>
      </c>
      <c r="Q189" s="141" t="s">
        <v>1557</v>
      </c>
      <c r="R189" s="119" t="s">
        <v>17</v>
      </c>
      <c r="S189" s="119">
        <v>8146</v>
      </c>
      <c r="T189" s="138" t="s">
        <v>18</v>
      </c>
      <c r="U189" s="126">
        <v>3</v>
      </c>
      <c r="V189" s="139">
        <v>45712</v>
      </c>
      <c r="W189" s="122">
        <f t="shared" si="1"/>
        <v>2</v>
      </c>
    </row>
    <row r="190" spans="1:23" ht="12.75" customHeight="1">
      <c r="A190" s="132" t="s">
        <v>1865</v>
      </c>
      <c r="B190" s="140" t="s">
        <v>1028</v>
      </c>
      <c r="C190" s="134" t="s">
        <v>24</v>
      </c>
      <c r="D190" s="133">
        <v>80111600</v>
      </c>
      <c r="E190" s="134" t="s">
        <v>1884</v>
      </c>
      <c r="F190" s="133" t="s">
        <v>459</v>
      </c>
      <c r="G190" s="134" t="s">
        <v>459</v>
      </c>
      <c r="H190" s="134">
        <v>10</v>
      </c>
      <c r="I190" s="134">
        <v>1</v>
      </c>
      <c r="J190" s="133" t="s">
        <v>883</v>
      </c>
      <c r="K190" s="134" t="s">
        <v>884</v>
      </c>
      <c r="L190" s="135">
        <v>4700000</v>
      </c>
      <c r="M190" s="136">
        <v>47000000</v>
      </c>
      <c r="N190" s="133" t="s">
        <v>1009</v>
      </c>
      <c r="O190" s="134" t="s">
        <v>894</v>
      </c>
      <c r="P190" s="134" t="s">
        <v>886</v>
      </c>
      <c r="Q190" s="141"/>
      <c r="R190" s="119" t="s">
        <v>17</v>
      </c>
      <c r="S190" s="119">
        <v>8146</v>
      </c>
      <c r="T190" s="138" t="s">
        <v>18</v>
      </c>
      <c r="U190" s="126">
        <v>3</v>
      </c>
      <c r="V190" s="139">
        <v>45712</v>
      </c>
      <c r="W190" s="122">
        <f t="shared" si="1"/>
        <v>2</v>
      </c>
    </row>
    <row r="191" spans="1:23" ht="12.75" customHeight="1">
      <c r="A191" s="132" t="s">
        <v>1516</v>
      </c>
      <c r="B191" s="140" t="s">
        <v>1028</v>
      </c>
      <c r="C191" s="134" t="s">
        <v>24</v>
      </c>
      <c r="D191" s="133">
        <v>80111600</v>
      </c>
      <c r="E191" s="134" t="s">
        <v>1029</v>
      </c>
      <c r="F191" s="133" t="s">
        <v>459</v>
      </c>
      <c r="G191" s="134" t="s">
        <v>459</v>
      </c>
      <c r="H191" s="134">
        <v>10</v>
      </c>
      <c r="I191" s="134">
        <v>1</v>
      </c>
      <c r="J191" s="133" t="s">
        <v>883</v>
      </c>
      <c r="K191" s="134" t="s">
        <v>884</v>
      </c>
      <c r="L191" s="135">
        <v>4700000</v>
      </c>
      <c r="M191" s="136">
        <v>47000000</v>
      </c>
      <c r="N191" s="133" t="s">
        <v>1009</v>
      </c>
      <c r="O191" s="134" t="s">
        <v>894</v>
      </c>
      <c r="P191" s="134" t="s">
        <v>886</v>
      </c>
      <c r="Q191" s="141" t="s">
        <v>1557</v>
      </c>
      <c r="R191" s="119" t="s">
        <v>17</v>
      </c>
      <c r="S191" s="119">
        <v>8146</v>
      </c>
      <c r="T191" s="138" t="s">
        <v>18</v>
      </c>
      <c r="U191" s="126">
        <v>3</v>
      </c>
      <c r="V191" s="139">
        <v>45712</v>
      </c>
      <c r="W191" s="122">
        <f t="shared" si="1"/>
        <v>2</v>
      </c>
    </row>
    <row r="192" spans="1:23" ht="12.75" customHeight="1">
      <c r="A192" s="132" t="s">
        <v>1865</v>
      </c>
      <c r="B192" s="140" t="s">
        <v>1030</v>
      </c>
      <c r="C192" s="134" t="s">
        <v>24</v>
      </c>
      <c r="D192" s="133">
        <v>80111600</v>
      </c>
      <c r="E192" s="134" t="s">
        <v>1884</v>
      </c>
      <c r="F192" s="133" t="s">
        <v>459</v>
      </c>
      <c r="G192" s="134" t="s">
        <v>459</v>
      </c>
      <c r="H192" s="134">
        <v>6</v>
      </c>
      <c r="I192" s="134">
        <v>1</v>
      </c>
      <c r="J192" s="133" t="s">
        <v>883</v>
      </c>
      <c r="K192" s="134" t="s">
        <v>884</v>
      </c>
      <c r="L192" s="135">
        <v>5000000</v>
      </c>
      <c r="M192" s="136">
        <v>30000000</v>
      </c>
      <c r="N192" s="133" t="s">
        <v>1009</v>
      </c>
      <c r="O192" s="134" t="s">
        <v>894</v>
      </c>
      <c r="P192" s="134" t="s">
        <v>886</v>
      </c>
      <c r="Q192" s="141"/>
      <c r="R192" s="119" t="s">
        <v>17</v>
      </c>
      <c r="S192" s="119">
        <v>8146</v>
      </c>
      <c r="T192" s="138" t="s">
        <v>18</v>
      </c>
      <c r="U192" s="126">
        <v>3</v>
      </c>
      <c r="V192" s="139">
        <v>45712</v>
      </c>
      <c r="W192" s="122">
        <f t="shared" si="1"/>
        <v>2</v>
      </c>
    </row>
    <row r="193" spans="1:23" ht="12.75" customHeight="1">
      <c r="A193" s="132" t="s">
        <v>1516</v>
      </c>
      <c r="B193" s="140" t="s">
        <v>1030</v>
      </c>
      <c r="C193" s="134" t="s">
        <v>24</v>
      </c>
      <c r="D193" s="133">
        <v>80111600</v>
      </c>
      <c r="E193" s="134" t="s">
        <v>1029</v>
      </c>
      <c r="F193" s="133" t="s">
        <v>459</v>
      </c>
      <c r="G193" s="134" t="s">
        <v>459</v>
      </c>
      <c r="H193" s="134">
        <v>10</v>
      </c>
      <c r="I193" s="134">
        <v>1</v>
      </c>
      <c r="J193" s="133" t="s">
        <v>883</v>
      </c>
      <c r="K193" s="134" t="s">
        <v>884</v>
      </c>
      <c r="L193" s="135">
        <v>5000000</v>
      </c>
      <c r="M193" s="136">
        <v>50000000</v>
      </c>
      <c r="N193" s="133" t="s">
        <v>1009</v>
      </c>
      <c r="O193" s="134" t="s">
        <v>894</v>
      </c>
      <c r="P193" s="134" t="s">
        <v>886</v>
      </c>
      <c r="Q193" s="141" t="s">
        <v>1558</v>
      </c>
      <c r="R193" s="119" t="s">
        <v>17</v>
      </c>
      <c r="S193" s="119">
        <v>8146</v>
      </c>
      <c r="T193" s="138" t="s">
        <v>18</v>
      </c>
      <c r="U193" s="126">
        <v>3</v>
      </c>
      <c r="V193" s="139">
        <v>45712</v>
      </c>
      <c r="W193" s="122">
        <f t="shared" si="1"/>
        <v>2</v>
      </c>
    </row>
    <row r="194" spans="1:23" ht="12.75" customHeight="1">
      <c r="A194" s="132" t="s">
        <v>1865</v>
      </c>
      <c r="B194" s="140" t="s">
        <v>1031</v>
      </c>
      <c r="C194" s="134" t="s">
        <v>24</v>
      </c>
      <c r="D194" s="133">
        <v>80111600</v>
      </c>
      <c r="E194" s="134" t="s">
        <v>1884</v>
      </c>
      <c r="F194" s="133" t="s">
        <v>459</v>
      </c>
      <c r="G194" s="134" t="s">
        <v>459</v>
      </c>
      <c r="H194" s="134">
        <v>6</v>
      </c>
      <c r="I194" s="134">
        <v>1</v>
      </c>
      <c r="J194" s="133" t="s">
        <v>883</v>
      </c>
      <c r="K194" s="134" t="s">
        <v>884</v>
      </c>
      <c r="L194" s="135">
        <v>5000000</v>
      </c>
      <c r="M194" s="136">
        <v>30000000</v>
      </c>
      <c r="N194" s="133" t="s">
        <v>1009</v>
      </c>
      <c r="O194" s="134" t="s">
        <v>894</v>
      </c>
      <c r="P194" s="134" t="s">
        <v>886</v>
      </c>
      <c r="Q194" s="141"/>
      <c r="R194" s="119" t="s">
        <v>17</v>
      </c>
      <c r="S194" s="119">
        <v>8146</v>
      </c>
      <c r="T194" s="138" t="s">
        <v>18</v>
      </c>
      <c r="U194" s="126">
        <v>3</v>
      </c>
      <c r="V194" s="139">
        <v>45712</v>
      </c>
      <c r="W194" s="122">
        <f t="shared" si="1"/>
        <v>2</v>
      </c>
    </row>
    <row r="195" spans="1:23" ht="12.75" customHeight="1">
      <c r="A195" s="132" t="s">
        <v>1516</v>
      </c>
      <c r="B195" s="140" t="s">
        <v>1031</v>
      </c>
      <c r="C195" s="134" t="s">
        <v>24</v>
      </c>
      <c r="D195" s="133">
        <v>80111600</v>
      </c>
      <c r="E195" s="134" t="s">
        <v>1029</v>
      </c>
      <c r="F195" s="133" t="s">
        <v>459</v>
      </c>
      <c r="G195" s="134" t="s">
        <v>459</v>
      </c>
      <c r="H195" s="134">
        <v>6</v>
      </c>
      <c r="I195" s="134">
        <v>1</v>
      </c>
      <c r="J195" s="133" t="s">
        <v>883</v>
      </c>
      <c r="K195" s="134" t="s">
        <v>884</v>
      </c>
      <c r="L195" s="135">
        <v>5000000</v>
      </c>
      <c r="M195" s="136">
        <v>30000000</v>
      </c>
      <c r="N195" s="133" t="s">
        <v>1009</v>
      </c>
      <c r="O195" s="134" t="s">
        <v>894</v>
      </c>
      <c r="P195" s="134" t="s">
        <v>886</v>
      </c>
      <c r="Q195" s="141" t="s">
        <v>1557</v>
      </c>
      <c r="R195" s="119" t="s">
        <v>17</v>
      </c>
      <c r="S195" s="119">
        <v>8146</v>
      </c>
      <c r="T195" s="138" t="s">
        <v>18</v>
      </c>
      <c r="U195" s="126">
        <v>3</v>
      </c>
      <c r="V195" s="139">
        <v>45712</v>
      </c>
      <c r="W195" s="122">
        <f t="shared" si="1"/>
        <v>2</v>
      </c>
    </row>
    <row r="196" spans="1:23" ht="12.75" customHeight="1">
      <c r="A196" s="132" t="s">
        <v>1865</v>
      </c>
      <c r="B196" s="140" t="s">
        <v>1032</v>
      </c>
      <c r="C196" s="134" t="s">
        <v>24</v>
      </c>
      <c r="D196" s="133">
        <v>80111600</v>
      </c>
      <c r="E196" s="134" t="s">
        <v>1885</v>
      </c>
      <c r="F196" s="133" t="s">
        <v>459</v>
      </c>
      <c r="G196" s="134" t="s">
        <v>459</v>
      </c>
      <c r="H196" s="134">
        <v>6</v>
      </c>
      <c r="I196" s="134">
        <v>1</v>
      </c>
      <c r="J196" s="133" t="s">
        <v>883</v>
      </c>
      <c r="K196" s="134" t="s">
        <v>884</v>
      </c>
      <c r="L196" s="135">
        <v>6000000</v>
      </c>
      <c r="M196" s="136">
        <v>36000000</v>
      </c>
      <c r="N196" s="133" t="s">
        <v>1009</v>
      </c>
      <c r="O196" s="134" t="s">
        <v>894</v>
      </c>
      <c r="P196" s="134" t="s">
        <v>886</v>
      </c>
      <c r="Q196" s="141"/>
      <c r="R196" s="119" t="s">
        <v>17</v>
      </c>
      <c r="S196" s="119">
        <v>8146</v>
      </c>
      <c r="T196" s="138" t="s">
        <v>18</v>
      </c>
      <c r="U196" s="126">
        <v>3</v>
      </c>
      <c r="V196" s="139">
        <v>45712</v>
      </c>
      <c r="W196" s="122">
        <f t="shared" si="1"/>
        <v>2</v>
      </c>
    </row>
    <row r="197" spans="1:23" ht="12.75" customHeight="1">
      <c r="A197" s="132" t="s">
        <v>1516</v>
      </c>
      <c r="B197" s="140" t="s">
        <v>1032</v>
      </c>
      <c r="C197" s="134" t="s">
        <v>24</v>
      </c>
      <c r="D197" s="133">
        <v>80111600</v>
      </c>
      <c r="E197" s="134" t="s">
        <v>1033</v>
      </c>
      <c r="F197" s="133" t="s">
        <v>459</v>
      </c>
      <c r="G197" s="134" t="s">
        <v>459</v>
      </c>
      <c r="H197" s="134">
        <v>6</v>
      </c>
      <c r="I197" s="134">
        <v>1</v>
      </c>
      <c r="J197" s="133" t="s">
        <v>883</v>
      </c>
      <c r="K197" s="134" t="s">
        <v>884</v>
      </c>
      <c r="L197" s="135">
        <v>6000000</v>
      </c>
      <c r="M197" s="136">
        <v>36000000</v>
      </c>
      <c r="N197" s="133" t="s">
        <v>1009</v>
      </c>
      <c r="O197" s="134" t="s">
        <v>894</v>
      </c>
      <c r="P197" s="134" t="s">
        <v>886</v>
      </c>
      <c r="Q197" s="141" t="s">
        <v>1557</v>
      </c>
      <c r="R197" s="119" t="s">
        <v>17</v>
      </c>
      <c r="S197" s="119">
        <v>8146</v>
      </c>
      <c r="T197" s="138" t="s">
        <v>18</v>
      </c>
      <c r="U197" s="126">
        <v>3</v>
      </c>
      <c r="V197" s="139">
        <v>45712</v>
      </c>
      <c r="W197" s="122">
        <f t="shared" si="1"/>
        <v>2</v>
      </c>
    </row>
    <row r="198" spans="1:23" ht="12.75" customHeight="1">
      <c r="A198" s="132" t="s">
        <v>1865</v>
      </c>
      <c r="B198" s="140" t="s">
        <v>1034</v>
      </c>
      <c r="C198" s="134" t="s">
        <v>24</v>
      </c>
      <c r="D198" s="133">
        <v>80111600</v>
      </c>
      <c r="E198" s="134" t="s">
        <v>1886</v>
      </c>
      <c r="F198" s="133" t="s">
        <v>459</v>
      </c>
      <c r="G198" s="134" t="s">
        <v>459</v>
      </c>
      <c r="H198" s="134">
        <v>6</v>
      </c>
      <c r="I198" s="134">
        <v>1</v>
      </c>
      <c r="J198" s="133" t="s">
        <v>883</v>
      </c>
      <c r="K198" s="134" t="s">
        <v>884</v>
      </c>
      <c r="L198" s="135">
        <v>4800000</v>
      </c>
      <c r="M198" s="136">
        <v>28800000</v>
      </c>
      <c r="N198" s="133" t="s">
        <v>1009</v>
      </c>
      <c r="O198" s="134" t="s">
        <v>894</v>
      </c>
      <c r="P198" s="134" t="s">
        <v>886</v>
      </c>
      <c r="Q198" s="141"/>
      <c r="R198" s="119" t="s">
        <v>17</v>
      </c>
      <c r="S198" s="119">
        <v>8146</v>
      </c>
      <c r="T198" s="138" t="s">
        <v>18</v>
      </c>
      <c r="U198" s="126">
        <v>3</v>
      </c>
      <c r="V198" s="139">
        <v>45712</v>
      </c>
      <c r="W198" s="122">
        <f t="shared" si="1"/>
        <v>2</v>
      </c>
    </row>
    <row r="199" spans="1:23" ht="12.75" customHeight="1">
      <c r="A199" s="132" t="s">
        <v>1516</v>
      </c>
      <c r="B199" s="140" t="s">
        <v>1034</v>
      </c>
      <c r="C199" s="134" t="s">
        <v>24</v>
      </c>
      <c r="D199" s="133">
        <v>80111600</v>
      </c>
      <c r="E199" s="134" t="s">
        <v>1035</v>
      </c>
      <c r="F199" s="133" t="s">
        <v>459</v>
      </c>
      <c r="G199" s="134" t="s">
        <v>459</v>
      </c>
      <c r="H199" s="134">
        <v>4</v>
      </c>
      <c r="I199" s="134">
        <v>1</v>
      </c>
      <c r="J199" s="133" t="s">
        <v>883</v>
      </c>
      <c r="K199" s="134" t="s">
        <v>884</v>
      </c>
      <c r="L199" s="135">
        <v>4800000</v>
      </c>
      <c r="M199" s="136">
        <v>19200000</v>
      </c>
      <c r="N199" s="133" t="s">
        <v>1009</v>
      </c>
      <c r="O199" s="134" t="s">
        <v>894</v>
      </c>
      <c r="P199" s="134" t="s">
        <v>886</v>
      </c>
      <c r="Q199" s="141" t="s">
        <v>1558</v>
      </c>
      <c r="R199" s="119" t="s">
        <v>17</v>
      </c>
      <c r="S199" s="119">
        <v>8146</v>
      </c>
      <c r="T199" s="138" t="s">
        <v>18</v>
      </c>
      <c r="U199" s="126">
        <v>3</v>
      </c>
      <c r="V199" s="139">
        <v>45712</v>
      </c>
      <c r="W199" s="122">
        <f t="shared" si="1"/>
        <v>2</v>
      </c>
    </row>
    <row r="200" spans="1:23" ht="12.75" customHeight="1">
      <c r="A200" s="132" t="s">
        <v>1865</v>
      </c>
      <c r="B200" s="140" t="s">
        <v>1036</v>
      </c>
      <c r="C200" s="134" t="s">
        <v>24</v>
      </c>
      <c r="D200" s="133">
        <v>80111600</v>
      </c>
      <c r="E200" s="134" t="s">
        <v>1880</v>
      </c>
      <c r="F200" s="133" t="s">
        <v>459</v>
      </c>
      <c r="G200" s="134" t="s">
        <v>459</v>
      </c>
      <c r="H200" s="134">
        <v>6</v>
      </c>
      <c r="I200" s="134">
        <v>1</v>
      </c>
      <c r="J200" s="133" t="s">
        <v>883</v>
      </c>
      <c r="K200" s="134" t="s">
        <v>884</v>
      </c>
      <c r="L200" s="135">
        <v>4000000</v>
      </c>
      <c r="M200" s="136">
        <v>24000000</v>
      </c>
      <c r="N200" s="133" t="s">
        <v>1009</v>
      </c>
      <c r="O200" s="134" t="s">
        <v>894</v>
      </c>
      <c r="P200" s="134" t="s">
        <v>886</v>
      </c>
      <c r="Q200" s="141"/>
      <c r="R200" s="119" t="s">
        <v>17</v>
      </c>
      <c r="S200" s="119">
        <v>8146</v>
      </c>
      <c r="T200" s="138" t="s">
        <v>18</v>
      </c>
      <c r="U200" s="126">
        <v>3</v>
      </c>
      <c r="V200" s="139">
        <v>45712</v>
      </c>
      <c r="W200" s="122">
        <f t="shared" si="1"/>
        <v>2</v>
      </c>
    </row>
    <row r="201" spans="1:23" ht="12.75" customHeight="1">
      <c r="A201" s="132" t="s">
        <v>1516</v>
      </c>
      <c r="B201" s="140" t="s">
        <v>1036</v>
      </c>
      <c r="C201" s="134" t="s">
        <v>24</v>
      </c>
      <c r="D201" s="133">
        <v>80111600</v>
      </c>
      <c r="E201" s="134" t="s">
        <v>1023</v>
      </c>
      <c r="F201" s="133" t="s">
        <v>459</v>
      </c>
      <c r="G201" s="134" t="s">
        <v>459</v>
      </c>
      <c r="H201" s="134">
        <v>10</v>
      </c>
      <c r="I201" s="134">
        <v>1</v>
      </c>
      <c r="J201" s="133" t="s">
        <v>883</v>
      </c>
      <c r="K201" s="134" t="s">
        <v>884</v>
      </c>
      <c r="L201" s="135">
        <v>4000000</v>
      </c>
      <c r="M201" s="136">
        <v>40000000</v>
      </c>
      <c r="N201" s="133" t="s">
        <v>1009</v>
      </c>
      <c r="O201" s="134" t="s">
        <v>894</v>
      </c>
      <c r="P201" s="134" t="s">
        <v>886</v>
      </c>
      <c r="Q201" s="141" t="s">
        <v>1558</v>
      </c>
      <c r="R201" s="119" t="s">
        <v>17</v>
      </c>
      <c r="S201" s="119">
        <v>8146</v>
      </c>
      <c r="T201" s="138" t="s">
        <v>18</v>
      </c>
      <c r="U201" s="126">
        <v>3</v>
      </c>
      <c r="V201" s="139">
        <v>45712</v>
      </c>
      <c r="W201" s="122">
        <f t="shared" si="1"/>
        <v>2</v>
      </c>
    </row>
    <row r="202" spans="1:23" ht="12.75" customHeight="1">
      <c r="A202" s="132" t="s">
        <v>1865</v>
      </c>
      <c r="B202" s="140" t="s">
        <v>1037</v>
      </c>
      <c r="C202" s="134" t="s">
        <v>24</v>
      </c>
      <c r="D202" s="133">
        <v>80111600</v>
      </c>
      <c r="E202" s="134" t="s">
        <v>1880</v>
      </c>
      <c r="F202" s="133" t="s">
        <v>459</v>
      </c>
      <c r="G202" s="134" t="s">
        <v>459</v>
      </c>
      <c r="H202" s="134">
        <v>6</v>
      </c>
      <c r="I202" s="134">
        <v>1</v>
      </c>
      <c r="J202" s="133" t="s">
        <v>883</v>
      </c>
      <c r="K202" s="134" t="s">
        <v>884</v>
      </c>
      <c r="L202" s="135">
        <v>4000000</v>
      </c>
      <c r="M202" s="136">
        <v>24000000</v>
      </c>
      <c r="N202" s="133" t="s">
        <v>1009</v>
      </c>
      <c r="O202" s="134" t="s">
        <v>894</v>
      </c>
      <c r="P202" s="134" t="s">
        <v>886</v>
      </c>
      <c r="Q202" s="141"/>
      <c r="R202" s="119" t="s">
        <v>17</v>
      </c>
      <c r="S202" s="119">
        <v>8146</v>
      </c>
      <c r="T202" s="138" t="s">
        <v>18</v>
      </c>
      <c r="U202" s="126">
        <v>3</v>
      </c>
      <c r="V202" s="139">
        <v>45712</v>
      </c>
      <c r="W202" s="122">
        <f t="shared" si="1"/>
        <v>2</v>
      </c>
    </row>
    <row r="203" spans="1:23" ht="12.75" customHeight="1">
      <c r="A203" s="132" t="s">
        <v>1516</v>
      </c>
      <c r="B203" s="140" t="s">
        <v>1037</v>
      </c>
      <c r="C203" s="134" t="s">
        <v>24</v>
      </c>
      <c r="D203" s="133">
        <v>80111600</v>
      </c>
      <c r="E203" s="134" t="s">
        <v>1038</v>
      </c>
      <c r="F203" s="133" t="s">
        <v>459</v>
      </c>
      <c r="G203" s="134" t="s">
        <v>459</v>
      </c>
      <c r="H203" s="134">
        <v>6</v>
      </c>
      <c r="I203" s="134">
        <v>1</v>
      </c>
      <c r="J203" s="133" t="s">
        <v>883</v>
      </c>
      <c r="K203" s="134" t="s">
        <v>884</v>
      </c>
      <c r="L203" s="135">
        <v>4000000</v>
      </c>
      <c r="M203" s="136">
        <v>24000000</v>
      </c>
      <c r="N203" s="133" t="s">
        <v>1009</v>
      </c>
      <c r="O203" s="134" t="s">
        <v>894</v>
      </c>
      <c r="P203" s="134" t="s">
        <v>886</v>
      </c>
      <c r="Q203" s="141" t="s">
        <v>1557</v>
      </c>
      <c r="R203" s="119" t="s">
        <v>17</v>
      </c>
      <c r="S203" s="119">
        <v>8146</v>
      </c>
      <c r="T203" s="138" t="s">
        <v>18</v>
      </c>
      <c r="U203" s="126">
        <v>3</v>
      </c>
      <c r="V203" s="139">
        <v>45712</v>
      </c>
      <c r="W203" s="122">
        <f t="shared" si="1"/>
        <v>2</v>
      </c>
    </row>
    <row r="204" spans="1:23" ht="12.75" customHeight="1">
      <c r="A204" s="132" t="s">
        <v>1865</v>
      </c>
      <c r="B204" s="140" t="s">
        <v>1039</v>
      </c>
      <c r="C204" s="134" t="s">
        <v>24</v>
      </c>
      <c r="D204" s="133">
        <v>80111600</v>
      </c>
      <c r="E204" s="134" t="s">
        <v>1880</v>
      </c>
      <c r="F204" s="133" t="s">
        <v>459</v>
      </c>
      <c r="G204" s="134" t="s">
        <v>459</v>
      </c>
      <c r="H204" s="134">
        <v>6</v>
      </c>
      <c r="I204" s="134">
        <v>1</v>
      </c>
      <c r="J204" s="133" t="s">
        <v>883</v>
      </c>
      <c r="K204" s="134" t="s">
        <v>884</v>
      </c>
      <c r="L204" s="135">
        <v>4000000</v>
      </c>
      <c r="M204" s="136">
        <v>24000000</v>
      </c>
      <c r="N204" s="133" t="s">
        <v>1009</v>
      </c>
      <c r="O204" s="134" t="s">
        <v>894</v>
      </c>
      <c r="P204" s="134" t="s">
        <v>886</v>
      </c>
      <c r="Q204" s="141"/>
      <c r="R204" s="119" t="s">
        <v>17</v>
      </c>
      <c r="S204" s="119">
        <v>8146</v>
      </c>
      <c r="T204" s="138" t="s">
        <v>18</v>
      </c>
      <c r="U204" s="126">
        <v>3</v>
      </c>
      <c r="V204" s="139">
        <v>45712</v>
      </c>
      <c r="W204" s="122">
        <f t="shared" si="1"/>
        <v>2</v>
      </c>
    </row>
    <row r="205" spans="1:23" ht="12.75" customHeight="1">
      <c r="A205" s="132" t="s">
        <v>1516</v>
      </c>
      <c r="B205" s="140" t="s">
        <v>1039</v>
      </c>
      <c r="C205" s="134" t="s">
        <v>24</v>
      </c>
      <c r="D205" s="133">
        <v>80111600</v>
      </c>
      <c r="E205" s="134" t="s">
        <v>1040</v>
      </c>
      <c r="F205" s="133" t="s">
        <v>459</v>
      </c>
      <c r="G205" s="134" t="s">
        <v>459</v>
      </c>
      <c r="H205" s="134">
        <v>6</v>
      </c>
      <c r="I205" s="134">
        <v>1</v>
      </c>
      <c r="J205" s="133" t="s">
        <v>883</v>
      </c>
      <c r="K205" s="134" t="s">
        <v>884</v>
      </c>
      <c r="L205" s="135">
        <v>4000000</v>
      </c>
      <c r="M205" s="136">
        <v>24000000</v>
      </c>
      <c r="N205" s="133" t="s">
        <v>1009</v>
      </c>
      <c r="O205" s="134" t="s">
        <v>894</v>
      </c>
      <c r="P205" s="134" t="s">
        <v>886</v>
      </c>
      <c r="Q205" s="141" t="s">
        <v>1557</v>
      </c>
      <c r="R205" s="119" t="s">
        <v>17</v>
      </c>
      <c r="S205" s="119">
        <v>8146</v>
      </c>
      <c r="T205" s="138" t="s">
        <v>18</v>
      </c>
      <c r="U205" s="126">
        <v>3</v>
      </c>
      <c r="V205" s="139">
        <v>45712</v>
      </c>
      <c r="W205" s="122">
        <f t="shared" si="1"/>
        <v>2</v>
      </c>
    </row>
    <row r="206" spans="1:23" ht="12.75" customHeight="1">
      <c r="A206" s="132" t="s">
        <v>1865</v>
      </c>
      <c r="B206" s="140" t="s">
        <v>1041</v>
      </c>
      <c r="C206" s="134" t="s">
        <v>24</v>
      </c>
      <c r="D206" s="133">
        <v>80111600</v>
      </c>
      <c r="E206" s="134" t="s">
        <v>1887</v>
      </c>
      <c r="F206" s="133" t="s">
        <v>459</v>
      </c>
      <c r="G206" s="134" t="s">
        <v>459</v>
      </c>
      <c r="H206" s="134">
        <v>6</v>
      </c>
      <c r="I206" s="134">
        <v>1</v>
      </c>
      <c r="J206" s="133" t="s">
        <v>883</v>
      </c>
      <c r="K206" s="134" t="s">
        <v>884</v>
      </c>
      <c r="L206" s="135">
        <v>3600000</v>
      </c>
      <c r="M206" s="136">
        <v>21600000</v>
      </c>
      <c r="N206" s="133" t="s">
        <v>1009</v>
      </c>
      <c r="O206" s="134" t="s">
        <v>894</v>
      </c>
      <c r="P206" s="134" t="s">
        <v>886</v>
      </c>
      <c r="Q206" s="141"/>
      <c r="R206" s="119" t="s">
        <v>17</v>
      </c>
      <c r="S206" s="119">
        <v>8146</v>
      </c>
      <c r="T206" s="138" t="s">
        <v>18</v>
      </c>
      <c r="U206" s="126">
        <v>3</v>
      </c>
      <c r="V206" s="139">
        <v>45712</v>
      </c>
      <c r="W206" s="122">
        <f t="shared" si="1"/>
        <v>2</v>
      </c>
    </row>
    <row r="207" spans="1:23" ht="12.75" customHeight="1">
      <c r="A207" s="132" t="s">
        <v>1516</v>
      </c>
      <c r="B207" s="140" t="s">
        <v>1041</v>
      </c>
      <c r="C207" s="134" t="s">
        <v>24</v>
      </c>
      <c r="D207" s="133">
        <v>80111600</v>
      </c>
      <c r="E207" s="134" t="s">
        <v>1042</v>
      </c>
      <c r="F207" s="133" t="s">
        <v>459</v>
      </c>
      <c r="G207" s="134" t="s">
        <v>459</v>
      </c>
      <c r="H207" s="134">
        <v>5</v>
      </c>
      <c r="I207" s="134">
        <v>1</v>
      </c>
      <c r="J207" s="133" t="s">
        <v>883</v>
      </c>
      <c r="K207" s="134" t="s">
        <v>884</v>
      </c>
      <c r="L207" s="135">
        <v>3600000</v>
      </c>
      <c r="M207" s="136">
        <v>18000000</v>
      </c>
      <c r="N207" s="133" t="s">
        <v>1009</v>
      </c>
      <c r="O207" s="134" t="s">
        <v>894</v>
      </c>
      <c r="P207" s="134" t="s">
        <v>886</v>
      </c>
      <c r="Q207" s="141" t="s">
        <v>1557</v>
      </c>
      <c r="R207" s="119" t="s">
        <v>17</v>
      </c>
      <c r="S207" s="119">
        <v>8146</v>
      </c>
      <c r="T207" s="138" t="s">
        <v>18</v>
      </c>
      <c r="U207" s="126">
        <v>3</v>
      </c>
      <c r="V207" s="139">
        <v>45712</v>
      </c>
      <c r="W207" s="122">
        <f t="shared" si="1"/>
        <v>2</v>
      </c>
    </row>
    <row r="208" spans="1:23" ht="12.75" customHeight="1">
      <c r="A208" s="132" t="s">
        <v>1865</v>
      </c>
      <c r="B208" s="140" t="s">
        <v>1043</v>
      </c>
      <c r="C208" s="134" t="s">
        <v>24</v>
      </c>
      <c r="D208" s="133">
        <v>80111600</v>
      </c>
      <c r="E208" s="134" t="s">
        <v>1888</v>
      </c>
      <c r="F208" s="133" t="s">
        <v>459</v>
      </c>
      <c r="G208" s="134" t="s">
        <v>459</v>
      </c>
      <c r="H208" s="134">
        <v>6</v>
      </c>
      <c r="I208" s="134">
        <v>1</v>
      </c>
      <c r="J208" s="133" t="s">
        <v>883</v>
      </c>
      <c r="K208" s="134" t="s">
        <v>884</v>
      </c>
      <c r="L208" s="135">
        <v>3600000</v>
      </c>
      <c r="M208" s="136">
        <v>21600000</v>
      </c>
      <c r="N208" s="133" t="s">
        <v>1009</v>
      </c>
      <c r="O208" s="134" t="s">
        <v>894</v>
      </c>
      <c r="P208" s="134" t="s">
        <v>886</v>
      </c>
      <c r="Q208" s="141"/>
      <c r="R208" s="119" t="s">
        <v>17</v>
      </c>
      <c r="S208" s="119">
        <v>8146</v>
      </c>
      <c r="T208" s="138" t="s">
        <v>18</v>
      </c>
      <c r="U208" s="126">
        <v>3</v>
      </c>
      <c r="V208" s="139">
        <v>45712</v>
      </c>
      <c r="W208" s="122">
        <f t="shared" si="1"/>
        <v>2</v>
      </c>
    </row>
    <row r="209" spans="1:23" ht="12.75" customHeight="1">
      <c r="A209" s="132" t="s">
        <v>1516</v>
      </c>
      <c r="B209" s="140" t="s">
        <v>1043</v>
      </c>
      <c r="C209" s="134" t="s">
        <v>24</v>
      </c>
      <c r="D209" s="133">
        <v>80111600</v>
      </c>
      <c r="E209" s="134" t="s">
        <v>1044</v>
      </c>
      <c r="F209" s="133" t="s">
        <v>459</v>
      </c>
      <c r="G209" s="134" t="s">
        <v>459</v>
      </c>
      <c r="H209" s="134">
        <v>6</v>
      </c>
      <c r="I209" s="134">
        <v>1</v>
      </c>
      <c r="J209" s="133" t="s">
        <v>883</v>
      </c>
      <c r="K209" s="134" t="s">
        <v>884</v>
      </c>
      <c r="L209" s="135">
        <v>3600000</v>
      </c>
      <c r="M209" s="136">
        <v>21600000</v>
      </c>
      <c r="N209" s="133" t="s">
        <v>1009</v>
      </c>
      <c r="O209" s="134" t="s">
        <v>894</v>
      </c>
      <c r="P209" s="134" t="s">
        <v>886</v>
      </c>
      <c r="Q209" s="141" t="s">
        <v>1557</v>
      </c>
      <c r="R209" s="119" t="s">
        <v>17</v>
      </c>
      <c r="S209" s="119">
        <v>8146</v>
      </c>
      <c r="T209" s="138" t="s">
        <v>18</v>
      </c>
      <c r="U209" s="126">
        <v>3</v>
      </c>
      <c r="V209" s="139">
        <v>45712</v>
      </c>
      <c r="W209" s="122">
        <f t="shared" si="1"/>
        <v>2</v>
      </c>
    </row>
    <row r="210" spans="1:23" ht="12.75" customHeight="1">
      <c r="A210" s="132" t="s">
        <v>1865</v>
      </c>
      <c r="B210" s="140" t="s">
        <v>1045</v>
      </c>
      <c r="C210" s="134" t="s">
        <v>24</v>
      </c>
      <c r="D210" s="133">
        <v>80111600</v>
      </c>
      <c r="E210" s="134" t="s">
        <v>1889</v>
      </c>
      <c r="F210" s="133" t="s">
        <v>459</v>
      </c>
      <c r="G210" s="134" t="s">
        <v>459</v>
      </c>
      <c r="H210" s="134">
        <v>6</v>
      </c>
      <c r="I210" s="134">
        <v>1</v>
      </c>
      <c r="J210" s="133" t="s">
        <v>883</v>
      </c>
      <c r="K210" s="134" t="s">
        <v>884</v>
      </c>
      <c r="L210" s="135">
        <v>3000000</v>
      </c>
      <c r="M210" s="136">
        <v>18000000</v>
      </c>
      <c r="N210" s="133" t="s">
        <v>1009</v>
      </c>
      <c r="O210" s="134" t="s">
        <v>894</v>
      </c>
      <c r="P210" s="134" t="s">
        <v>886</v>
      </c>
      <c r="Q210" s="141"/>
      <c r="R210" s="119" t="s">
        <v>17</v>
      </c>
      <c r="S210" s="119">
        <v>8146</v>
      </c>
      <c r="T210" s="138" t="s">
        <v>18</v>
      </c>
      <c r="U210" s="126">
        <v>3</v>
      </c>
      <c r="V210" s="139">
        <v>45712</v>
      </c>
      <c r="W210" s="122">
        <f t="shared" si="1"/>
        <v>2</v>
      </c>
    </row>
    <row r="211" spans="1:23" ht="12.75" customHeight="1">
      <c r="A211" s="132" t="s">
        <v>1516</v>
      </c>
      <c r="B211" s="140" t="s">
        <v>1045</v>
      </c>
      <c r="C211" s="134" t="s">
        <v>24</v>
      </c>
      <c r="D211" s="133">
        <v>80111600</v>
      </c>
      <c r="E211" s="134" t="s">
        <v>1046</v>
      </c>
      <c r="F211" s="133" t="s">
        <v>459</v>
      </c>
      <c r="G211" s="134" t="s">
        <v>459</v>
      </c>
      <c r="H211" s="134">
        <v>10</v>
      </c>
      <c r="I211" s="134">
        <v>1</v>
      </c>
      <c r="J211" s="133" t="s">
        <v>883</v>
      </c>
      <c r="K211" s="134" t="s">
        <v>884</v>
      </c>
      <c r="L211" s="135">
        <v>3000000</v>
      </c>
      <c r="M211" s="136">
        <v>30000000</v>
      </c>
      <c r="N211" s="133" t="s">
        <v>1009</v>
      </c>
      <c r="O211" s="134" t="s">
        <v>894</v>
      </c>
      <c r="P211" s="134" t="s">
        <v>886</v>
      </c>
      <c r="Q211" s="141" t="s">
        <v>1558</v>
      </c>
      <c r="R211" s="119" t="s">
        <v>17</v>
      </c>
      <c r="S211" s="119">
        <v>8146</v>
      </c>
      <c r="T211" s="138" t="s">
        <v>18</v>
      </c>
      <c r="U211" s="126">
        <v>3</v>
      </c>
      <c r="V211" s="139">
        <v>45712</v>
      </c>
      <c r="W211" s="122">
        <f t="shared" si="1"/>
        <v>2</v>
      </c>
    </row>
    <row r="212" spans="1:23" ht="12.75" customHeight="1">
      <c r="A212" s="132" t="s">
        <v>1865</v>
      </c>
      <c r="B212" s="140" t="s">
        <v>1047</v>
      </c>
      <c r="C212" s="134" t="s">
        <v>24</v>
      </c>
      <c r="D212" s="133">
        <v>80111600</v>
      </c>
      <c r="E212" s="134" t="s">
        <v>1889</v>
      </c>
      <c r="F212" s="133" t="s">
        <v>459</v>
      </c>
      <c r="G212" s="134" t="s">
        <v>459</v>
      </c>
      <c r="H212" s="134">
        <v>6</v>
      </c>
      <c r="I212" s="134">
        <v>1</v>
      </c>
      <c r="J212" s="133" t="s">
        <v>883</v>
      </c>
      <c r="K212" s="134" t="s">
        <v>884</v>
      </c>
      <c r="L212" s="135">
        <v>3000000</v>
      </c>
      <c r="M212" s="136">
        <v>18000000</v>
      </c>
      <c r="N212" s="133" t="s">
        <v>1009</v>
      </c>
      <c r="O212" s="134" t="s">
        <v>894</v>
      </c>
      <c r="P212" s="134" t="s">
        <v>886</v>
      </c>
      <c r="Q212" s="141"/>
      <c r="R212" s="119" t="s">
        <v>17</v>
      </c>
      <c r="S212" s="119">
        <v>8146</v>
      </c>
      <c r="T212" s="138" t="s">
        <v>18</v>
      </c>
      <c r="U212" s="126">
        <v>3</v>
      </c>
      <c r="V212" s="139">
        <v>45712</v>
      </c>
      <c r="W212" s="122">
        <f t="shared" si="1"/>
        <v>2</v>
      </c>
    </row>
    <row r="213" spans="1:23" ht="12.75" customHeight="1">
      <c r="A213" s="132" t="s">
        <v>1516</v>
      </c>
      <c r="B213" s="140" t="s">
        <v>1047</v>
      </c>
      <c r="C213" s="134" t="s">
        <v>24</v>
      </c>
      <c r="D213" s="133">
        <v>80111600</v>
      </c>
      <c r="E213" s="134" t="s">
        <v>1048</v>
      </c>
      <c r="F213" s="133" t="s">
        <v>459</v>
      </c>
      <c r="G213" s="134" t="s">
        <v>459</v>
      </c>
      <c r="H213" s="134">
        <v>6</v>
      </c>
      <c r="I213" s="134">
        <v>1</v>
      </c>
      <c r="J213" s="133" t="s">
        <v>883</v>
      </c>
      <c r="K213" s="134" t="s">
        <v>884</v>
      </c>
      <c r="L213" s="135">
        <v>3000000</v>
      </c>
      <c r="M213" s="136">
        <v>18000000</v>
      </c>
      <c r="N213" s="133" t="s">
        <v>1009</v>
      </c>
      <c r="O213" s="134" t="s">
        <v>894</v>
      </c>
      <c r="P213" s="134" t="s">
        <v>886</v>
      </c>
      <c r="Q213" s="141" t="s">
        <v>1557</v>
      </c>
      <c r="R213" s="119" t="s">
        <v>17</v>
      </c>
      <c r="S213" s="119">
        <v>8146</v>
      </c>
      <c r="T213" s="138" t="s">
        <v>18</v>
      </c>
      <c r="U213" s="126">
        <v>3</v>
      </c>
      <c r="V213" s="139">
        <v>45712</v>
      </c>
      <c r="W213" s="122">
        <f t="shared" si="1"/>
        <v>2</v>
      </c>
    </row>
    <row r="214" spans="1:23" ht="12.75" customHeight="1">
      <c r="A214" s="132" t="s">
        <v>1865</v>
      </c>
      <c r="B214" s="140" t="s">
        <v>1049</v>
      </c>
      <c r="C214" s="134" t="s">
        <v>24</v>
      </c>
      <c r="D214" s="133">
        <v>80111600</v>
      </c>
      <c r="E214" s="134" t="s">
        <v>1889</v>
      </c>
      <c r="F214" s="133" t="s">
        <v>459</v>
      </c>
      <c r="G214" s="134" t="s">
        <v>459</v>
      </c>
      <c r="H214" s="134">
        <v>6</v>
      </c>
      <c r="I214" s="134">
        <v>1</v>
      </c>
      <c r="J214" s="133" t="s">
        <v>883</v>
      </c>
      <c r="K214" s="134" t="s">
        <v>884</v>
      </c>
      <c r="L214" s="135">
        <v>3000000</v>
      </c>
      <c r="M214" s="136">
        <v>18000000</v>
      </c>
      <c r="N214" s="133" t="s">
        <v>1009</v>
      </c>
      <c r="O214" s="134" t="s">
        <v>894</v>
      </c>
      <c r="P214" s="134" t="s">
        <v>886</v>
      </c>
      <c r="Q214" s="141"/>
      <c r="R214" s="119" t="s">
        <v>17</v>
      </c>
      <c r="S214" s="119">
        <v>8146</v>
      </c>
      <c r="T214" s="138" t="s">
        <v>18</v>
      </c>
      <c r="U214" s="126">
        <v>3</v>
      </c>
      <c r="V214" s="139">
        <v>45712</v>
      </c>
      <c r="W214" s="122">
        <f t="shared" si="1"/>
        <v>2</v>
      </c>
    </row>
    <row r="215" spans="1:23" ht="12.75" customHeight="1">
      <c r="A215" s="132" t="s">
        <v>1516</v>
      </c>
      <c r="B215" s="140" t="s">
        <v>1049</v>
      </c>
      <c r="C215" s="134" t="s">
        <v>24</v>
      </c>
      <c r="D215" s="133">
        <v>80111600</v>
      </c>
      <c r="E215" s="134" t="s">
        <v>1050</v>
      </c>
      <c r="F215" s="133" t="s">
        <v>459</v>
      </c>
      <c r="G215" s="134" t="s">
        <v>459</v>
      </c>
      <c r="H215" s="134">
        <v>6</v>
      </c>
      <c r="I215" s="134">
        <v>1</v>
      </c>
      <c r="J215" s="133" t="s">
        <v>883</v>
      </c>
      <c r="K215" s="134" t="s">
        <v>884</v>
      </c>
      <c r="L215" s="135">
        <v>3000000</v>
      </c>
      <c r="M215" s="136">
        <v>18000000</v>
      </c>
      <c r="N215" s="133" t="s">
        <v>1009</v>
      </c>
      <c r="O215" s="134" t="s">
        <v>894</v>
      </c>
      <c r="P215" s="134" t="s">
        <v>886</v>
      </c>
      <c r="Q215" s="141" t="s">
        <v>1557</v>
      </c>
      <c r="R215" s="119" t="s">
        <v>17</v>
      </c>
      <c r="S215" s="119">
        <v>8146</v>
      </c>
      <c r="T215" s="138" t="s">
        <v>18</v>
      </c>
      <c r="U215" s="126">
        <v>3</v>
      </c>
      <c r="V215" s="139">
        <v>45712</v>
      </c>
      <c r="W215" s="122">
        <f t="shared" si="1"/>
        <v>2</v>
      </c>
    </row>
    <row r="216" spans="1:23" ht="12.75" customHeight="1">
      <c r="A216" s="132" t="s">
        <v>1865</v>
      </c>
      <c r="B216" s="140" t="s">
        <v>1051</v>
      </c>
      <c r="C216" s="134" t="s">
        <v>24</v>
      </c>
      <c r="D216" s="133">
        <v>80111600</v>
      </c>
      <c r="E216" s="134" t="s">
        <v>1890</v>
      </c>
      <c r="F216" s="133" t="s">
        <v>459</v>
      </c>
      <c r="G216" s="134" t="s">
        <v>459</v>
      </c>
      <c r="H216" s="134">
        <v>6</v>
      </c>
      <c r="I216" s="134">
        <v>1</v>
      </c>
      <c r="J216" s="133" t="s">
        <v>883</v>
      </c>
      <c r="K216" s="134" t="s">
        <v>884</v>
      </c>
      <c r="L216" s="135">
        <v>2500000</v>
      </c>
      <c r="M216" s="136">
        <v>15000000</v>
      </c>
      <c r="N216" s="133" t="s">
        <v>1009</v>
      </c>
      <c r="O216" s="134" t="s">
        <v>894</v>
      </c>
      <c r="P216" s="134" t="s">
        <v>886</v>
      </c>
      <c r="Q216" s="141"/>
      <c r="R216" s="119" t="s">
        <v>17</v>
      </c>
      <c r="S216" s="119">
        <v>8146</v>
      </c>
      <c r="T216" s="138" t="s">
        <v>18</v>
      </c>
      <c r="U216" s="126">
        <v>3</v>
      </c>
      <c r="V216" s="139">
        <v>45712</v>
      </c>
      <c r="W216" s="122">
        <f t="shared" si="1"/>
        <v>2</v>
      </c>
    </row>
    <row r="217" spans="1:23" ht="12.75" customHeight="1">
      <c r="A217" s="132" t="s">
        <v>1516</v>
      </c>
      <c r="B217" s="140" t="s">
        <v>1051</v>
      </c>
      <c r="C217" s="134" t="s">
        <v>24</v>
      </c>
      <c r="D217" s="133">
        <v>80111600</v>
      </c>
      <c r="E217" s="134" t="s">
        <v>1561</v>
      </c>
      <c r="F217" s="133" t="s">
        <v>459</v>
      </c>
      <c r="G217" s="134" t="s">
        <v>459</v>
      </c>
      <c r="H217" s="134">
        <v>6</v>
      </c>
      <c r="I217" s="134">
        <v>1</v>
      </c>
      <c r="J217" s="133" t="s">
        <v>883</v>
      </c>
      <c r="K217" s="134" t="s">
        <v>884</v>
      </c>
      <c r="L217" s="135">
        <v>2500000</v>
      </c>
      <c r="M217" s="136">
        <v>15000000</v>
      </c>
      <c r="N217" s="133" t="s">
        <v>1009</v>
      </c>
      <c r="O217" s="134" t="s">
        <v>894</v>
      </c>
      <c r="P217" s="134" t="s">
        <v>886</v>
      </c>
      <c r="Q217" s="141" t="s">
        <v>1557</v>
      </c>
      <c r="R217" s="119" t="s">
        <v>17</v>
      </c>
      <c r="S217" s="119">
        <v>8146</v>
      </c>
      <c r="T217" s="138" t="s">
        <v>18</v>
      </c>
      <c r="U217" s="126">
        <v>3</v>
      </c>
      <c r="V217" s="139">
        <v>45712</v>
      </c>
      <c r="W217" s="122">
        <f t="shared" si="1"/>
        <v>2</v>
      </c>
    </row>
    <row r="218" spans="1:23" ht="12.75" customHeight="1">
      <c r="A218" s="132" t="s">
        <v>1865</v>
      </c>
      <c r="B218" s="140" t="s">
        <v>1052</v>
      </c>
      <c r="C218" s="134" t="s">
        <v>24</v>
      </c>
      <c r="D218" s="133">
        <v>80111600</v>
      </c>
      <c r="E218" s="134" t="s">
        <v>1891</v>
      </c>
      <c r="F218" s="133" t="s">
        <v>459</v>
      </c>
      <c r="G218" s="134" t="s">
        <v>459</v>
      </c>
      <c r="H218" s="134">
        <v>6</v>
      </c>
      <c r="I218" s="134">
        <v>1</v>
      </c>
      <c r="J218" s="133" t="s">
        <v>883</v>
      </c>
      <c r="K218" s="134" t="s">
        <v>884</v>
      </c>
      <c r="L218" s="135">
        <v>2250000</v>
      </c>
      <c r="M218" s="136">
        <v>13500000</v>
      </c>
      <c r="N218" s="133" t="s">
        <v>1009</v>
      </c>
      <c r="O218" s="134" t="s">
        <v>894</v>
      </c>
      <c r="P218" s="134" t="s">
        <v>886</v>
      </c>
      <c r="Q218" s="141"/>
      <c r="R218" s="119" t="s">
        <v>17</v>
      </c>
      <c r="S218" s="119">
        <v>8146</v>
      </c>
      <c r="T218" s="138" t="s">
        <v>18</v>
      </c>
      <c r="U218" s="126">
        <v>3</v>
      </c>
      <c r="V218" s="139">
        <v>45712</v>
      </c>
      <c r="W218" s="122">
        <f t="shared" si="1"/>
        <v>2</v>
      </c>
    </row>
    <row r="219" spans="1:23" ht="12.75" customHeight="1">
      <c r="A219" s="132" t="s">
        <v>1516</v>
      </c>
      <c r="B219" s="140" t="s">
        <v>1052</v>
      </c>
      <c r="C219" s="134" t="s">
        <v>24</v>
      </c>
      <c r="D219" s="133">
        <v>80111600</v>
      </c>
      <c r="E219" s="134" t="s">
        <v>1053</v>
      </c>
      <c r="F219" s="133" t="s">
        <v>459</v>
      </c>
      <c r="G219" s="134" t="s">
        <v>459</v>
      </c>
      <c r="H219" s="134">
        <v>5</v>
      </c>
      <c r="I219" s="134">
        <v>1</v>
      </c>
      <c r="J219" s="133" t="s">
        <v>883</v>
      </c>
      <c r="K219" s="134" t="s">
        <v>884</v>
      </c>
      <c r="L219" s="135">
        <v>2250000</v>
      </c>
      <c r="M219" s="136">
        <v>11250000</v>
      </c>
      <c r="N219" s="133" t="s">
        <v>1009</v>
      </c>
      <c r="O219" s="134" t="s">
        <v>894</v>
      </c>
      <c r="P219" s="134" t="s">
        <v>886</v>
      </c>
      <c r="Q219" s="141" t="s">
        <v>1558</v>
      </c>
      <c r="R219" s="119" t="s">
        <v>17</v>
      </c>
      <c r="S219" s="119">
        <v>8146</v>
      </c>
      <c r="T219" s="138" t="s">
        <v>18</v>
      </c>
      <c r="U219" s="126">
        <v>3</v>
      </c>
      <c r="V219" s="139">
        <v>45712</v>
      </c>
      <c r="W219" s="122">
        <f t="shared" si="1"/>
        <v>2</v>
      </c>
    </row>
    <row r="220" spans="1:23" ht="12.75" customHeight="1">
      <c r="A220" s="132" t="s">
        <v>1865</v>
      </c>
      <c r="B220" s="140" t="s">
        <v>1064</v>
      </c>
      <c r="C220" s="134" t="s">
        <v>24</v>
      </c>
      <c r="D220" s="133" t="s">
        <v>1055</v>
      </c>
      <c r="E220" s="134" t="s">
        <v>1562</v>
      </c>
      <c r="F220" s="133" t="s">
        <v>1472</v>
      </c>
      <c r="G220" s="134" t="s">
        <v>1472</v>
      </c>
      <c r="H220" s="134">
        <v>1</v>
      </c>
      <c r="I220" s="134">
        <v>1</v>
      </c>
      <c r="J220" s="133" t="s">
        <v>883</v>
      </c>
      <c r="K220" s="134" t="s">
        <v>884</v>
      </c>
      <c r="L220" s="135" t="s">
        <v>922</v>
      </c>
      <c r="M220" s="136">
        <v>240100000</v>
      </c>
      <c r="N220" s="133" t="s">
        <v>1009</v>
      </c>
      <c r="O220" s="134" t="s">
        <v>894</v>
      </c>
      <c r="P220" s="134" t="s">
        <v>886</v>
      </c>
      <c r="Q220" s="141"/>
      <c r="R220" s="119" t="s">
        <v>17</v>
      </c>
      <c r="S220" s="119">
        <v>8146</v>
      </c>
      <c r="T220" s="138" t="s">
        <v>18</v>
      </c>
      <c r="U220" s="126">
        <v>3</v>
      </c>
      <c r="V220" s="139">
        <v>45712</v>
      </c>
      <c r="W220" s="122">
        <f t="shared" si="1"/>
        <v>2</v>
      </c>
    </row>
    <row r="221" spans="1:23" ht="12.75" customHeight="1">
      <c r="A221" s="132" t="s">
        <v>1516</v>
      </c>
      <c r="B221" s="140" t="s">
        <v>1064</v>
      </c>
      <c r="C221" s="134" t="s">
        <v>24</v>
      </c>
      <c r="D221" s="133" t="s">
        <v>1055</v>
      </c>
      <c r="E221" s="134" t="s">
        <v>1562</v>
      </c>
      <c r="F221" s="133" t="s">
        <v>1472</v>
      </c>
      <c r="G221" s="134" t="s">
        <v>1472</v>
      </c>
      <c r="H221" s="134">
        <v>1</v>
      </c>
      <c r="I221" s="134">
        <v>1</v>
      </c>
      <c r="J221" s="133" t="s">
        <v>883</v>
      </c>
      <c r="K221" s="134" t="s">
        <v>884</v>
      </c>
      <c r="L221" s="135" t="s">
        <v>922</v>
      </c>
      <c r="M221" s="136">
        <v>179550000</v>
      </c>
      <c r="N221" s="133" t="s">
        <v>1009</v>
      </c>
      <c r="O221" s="134" t="s">
        <v>894</v>
      </c>
      <c r="P221" s="134" t="s">
        <v>886</v>
      </c>
      <c r="Q221" s="141" t="s">
        <v>1508</v>
      </c>
      <c r="R221" s="119" t="s">
        <v>17</v>
      </c>
      <c r="S221" s="119">
        <v>8146</v>
      </c>
      <c r="T221" s="138" t="s">
        <v>18</v>
      </c>
      <c r="U221" s="126">
        <v>3</v>
      </c>
      <c r="V221" s="139">
        <v>45712</v>
      </c>
      <c r="W221" s="122">
        <f t="shared" si="1"/>
        <v>2</v>
      </c>
    </row>
    <row r="222" spans="1:23" ht="12.75" customHeight="1">
      <c r="A222" s="132" t="s">
        <v>1865</v>
      </c>
      <c r="B222" s="133" t="s">
        <v>1174</v>
      </c>
      <c r="C222" s="134" t="s">
        <v>21</v>
      </c>
      <c r="D222" s="133">
        <v>80111600</v>
      </c>
      <c r="E222" s="134" t="s">
        <v>1892</v>
      </c>
      <c r="F222" s="133" t="s">
        <v>459</v>
      </c>
      <c r="G222" s="134" t="s">
        <v>459</v>
      </c>
      <c r="H222" s="134">
        <v>5</v>
      </c>
      <c r="I222" s="134">
        <v>1</v>
      </c>
      <c r="J222" s="133" t="s">
        <v>883</v>
      </c>
      <c r="K222" s="134" t="s">
        <v>84</v>
      </c>
      <c r="L222" s="135">
        <v>4500000</v>
      </c>
      <c r="M222" s="136">
        <v>22500000</v>
      </c>
      <c r="N222" s="133" t="s">
        <v>1152</v>
      </c>
      <c r="O222" s="134" t="s">
        <v>78</v>
      </c>
      <c r="P222" s="134" t="s">
        <v>1153</v>
      </c>
      <c r="Q222" s="137"/>
      <c r="R222" s="119" t="s">
        <v>17</v>
      </c>
      <c r="S222" s="119">
        <v>8146</v>
      </c>
      <c r="T222" s="138" t="s">
        <v>18</v>
      </c>
      <c r="U222" s="126">
        <v>3</v>
      </c>
      <c r="V222" s="139">
        <v>45712</v>
      </c>
      <c r="W222" s="122">
        <f t="shared" si="1"/>
        <v>2</v>
      </c>
    </row>
    <row r="223" spans="1:23" ht="12.75" customHeight="1">
      <c r="A223" s="132" t="s">
        <v>1516</v>
      </c>
      <c r="B223" s="133" t="s">
        <v>1174</v>
      </c>
      <c r="C223" s="134" t="s">
        <v>21</v>
      </c>
      <c r="D223" s="133">
        <v>80111600</v>
      </c>
      <c r="E223" s="134" t="s">
        <v>1175</v>
      </c>
      <c r="F223" s="133" t="s">
        <v>459</v>
      </c>
      <c r="G223" s="134" t="s">
        <v>459</v>
      </c>
      <c r="H223" s="134">
        <v>5</v>
      </c>
      <c r="I223" s="134">
        <v>1</v>
      </c>
      <c r="J223" s="133" t="s">
        <v>883</v>
      </c>
      <c r="K223" s="134" t="s">
        <v>84</v>
      </c>
      <c r="L223" s="135">
        <v>4800000</v>
      </c>
      <c r="M223" s="136">
        <v>24000000</v>
      </c>
      <c r="N223" s="133" t="s">
        <v>1152</v>
      </c>
      <c r="O223" s="134" t="s">
        <v>78</v>
      </c>
      <c r="P223" s="134" t="s">
        <v>1153</v>
      </c>
      <c r="Q223" s="142" t="s">
        <v>1563</v>
      </c>
      <c r="R223" s="119" t="s">
        <v>17</v>
      </c>
      <c r="S223" s="119">
        <v>8146</v>
      </c>
      <c r="T223" s="138" t="s">
        <v>18</v>
      </c>
      <c r="U223" s="126">
        <v>3</v>
      </c>
      <c r="V223" s="139">
        <v>45712</v>
      </c>
      <c r="W223" s="122">
        <f t="shared" si="1"/>
        <v>2</v>
      </c>
    </row>
    <row r="224" spans="1:23" ht="12.75" customHeight="1">
      <c r="A224" s="132" t="s">
        <v>1865</v>
      </c>
      <c r="B224" s="133" t="s">
        <v>1154</v>
      </c>
      <c r="C224" s="134" t="s">
        <v>21</v>
      </c>
      <c r="D224" s="133">
        <v>80111600</v>
      </c>
      <c r="E224" s="134" t="s">
        <v>1155</v>
      </c>
      <c r="F224" s="133" t="s">
        <v>459</v>
      </c>
      <c r="G224" s="134" t="s">
        <v>459</v>
      </c>
      <c r="H224" s="134">
        <v>5</v>
      </c>
      <c r="I224" s="134">
        <v>1</v>
      </c>
      <c r="J224" s="133" t="s">
        <v>883</v>
      </c>
      <c r="K224" s="134" t="s">
        <v>84</v>
      </c>
      <c r="L224" s="135">
        <v>5500000</v>
      </c>
      <c r="M224" s="136">
        <v>27500000</v>
      </c>
      <c r="N224" s="133" t="s">
        <v>1152</v>
      </c>
      <c r="O224" s="134" t="s">
        <v>78</v>
      </c>
      <c r="P224" s="134" t="s">
        <v>1153</v>
      </c>
      <c r="Q224" s="137"/>
      <c r="R224" s="119" t="s">
        <v>17</v>
      </c>
      <c r="S224" s="119">
        <v>8146</v>
      </c>
      <c r="T224" s="138" t="s">
        <v>18</v>
      </c>
      <c r="U224" s="126">
        <v>3</v>
      </c>
      <c r="V224" s="139">
        <v>45712</v>
      </c>
      <c r="W224" s="122">
        <f t="shared" si="1"/>
        <v>2</v>
      </c>
    </row>
    <row r="225" spans="1:23" ht="12.75" customHeight="1">
      <c r="A225" s="132" t="s">
        <v>1516</v>
      </c>
      <c r="B225" s="133" t="s">
        <v>1154</v>
      </c>
      <c r="C225" s="134" t="s">
        <v>21</v>
      </c>
      <c r="D225" s="133">
        <v>80111600</v>
      </c>
      <c r="E225" s="134" t="s">
        <v>1155</v>
      </c>
      <c r="F225" s="133" t="s">
        <v>459</v>
      </c>
      <c r="G225" s="134" t="s">
        <v>459</v>
      </c>
      <c r="H225" s="134">
        <v>5</v>
      </c>
      <c r="I225" s="134">
        <v>1</v>
      </c>
      <c r="J225" s="133" t="s">
        <v>883</v>
      </c>
      <c r="K225" s="134" t="s">
        <v>84</v>
      </c>
      <c r="L225" s="135">
        <v>6500000</v>
      </c>
      <c r="M225" s="136">
        <v>32500000</v>
      </c>
      <c r="N225" s="133" t="s">
        <v>1152</v>
      </c>
      <c r="O225" s="134" t="s">
        <v>78</v>
      </c>
      <c r="P225" s="134" t="s">
        <v>1153</v>
      </c>
      <c r="Q225" s="137" t="s">
        <v>1564</v>
      </c>
      <c r="R225" s="119" t="s">
        <v>17</v>
      </c>
      <c r="S225" s="119">
        <v>8146</v>
      </c>
      <c r="T225" s="138" t="s">
        <v>18</v>
      </c>
      <c r="U225" s="126">
        <v>3</v>
      </c>
      <c r="V225" s="139">
        <v>45712</v>
      </c>
      <c r="W225" s="122">
        <f t="shared" si="1"/>
        <v>2</v>
      </c>
    </row>
    <row r="226" spans="1:23" ht="12.75" customHeight="1">
      <c r="A226" s="132" t="s">
        <v>1865</v>
      </c>
      <c r="B226" s="133" t="s">
        <v>1158</v>
      </c>
      <c r="C226" s="134" t="s">
        <v>21</v>
      </c>
      <c r="D226" s="133">
        <v>80111600</v>
      </c>
      <c r="E226" s="134" t="s">
        <v>1565</v>
      </c>
      <c r="F226" s="133" t="s">
        <v>459</v>
      </c>
      <c r="G226" s="134" t="s">
        <v>459</v>
      </c>
      <c r="H226" s="134">
        <v>5</v>
      </c>
      <c r="I226" s="134">
        <v>1</v>
      </c>
      <c r="J226" s="133" t="s">
        <v>883</v>
      </c>
      <c r="K226" s="134" t="s">
        <v>84</v>
      </c>
      <c r="L226" s="135">
        <v>4508000</v>
      </c>
      <c r="M226" s="136">
        <v>22540000</v>
      </c>
      <c r="N226" s="133" t="s">
        <v>1152</v>
      </c>
      <c r="O226" s="134" t="s">
        <v>78</v>
      </c>
      <c r="P226" s="134" t="s">
        <v>1153</v>
      </c>
      <c r="Q226" s="137"/>
      <c r="R226" s="119" t="s">
        <v>17</v>
      </c>
      <c r="S226" s="119">
        <v>8146</v>
      </c>
      <c r="T226" s="138" t="s">
        <v>18</v>
      </c>
      <c r="U226" s="126">
        <v>3</v>
      </c>
      <c r="V226" s="139">
        <v>45712</v>
      </c>
      <c r="W226" s="122">
        <f t="shared" si="1"/>
        <v>2</v>
      </c>
    </row>
    <row r="227" spans="1:23" ht="12.75" customHeight="1">
      <c r="A227" s="132" t="s">
        <v>1516</v>
      </c>
      <c r="B227" s="133" t="s">
        <v>1158</v>
      </c>
      <c r="C227" s="134" t="s">
        <v>21</v>
      </c>
      <c r="D227" s="133">
        <v>80111600</v>
      </c>
      <c r="E227" s="134" t="s">
        <v>1565</v>
      </c>
      <c r="F227" s="133" t="s">
        <v>459</v>
      </c>
      <c r="G227" s="134" t="s">
        <v>459</v>
      </c>
      <c r="H227" s="134">
        <v>2</v>
      </c>
      <c r="I227" s="134">
        <v>1</v>
      </c>
      <c r="J227" s="133" t="s">
        <v>883</v>
      </c>
      <c r="K227" s="134" t="s">
        <v>84</v>
      </c>
      <c r="L227" s="135">
        <v>4508000</v>
      </c>
      <c r="M227" s="136">
        <v>9016000</v>
      </c>
      <c r="N227" s="133" t="s">
        <v>1152</v>
      </c>
      <c r="O227" s="134" t="s">
        <v>78</v>
      </c>
      <c r="P227" s="134" t="s">
        <v>1153</v>
      </c>
      <c r="Q227" s="137" t="s">
        <v>1566</v>
      </c>
      <c r="R227" s="119" t="s">
        <v>17</v>
      </c>
      <c r="S227" s="119">
        <v>8146</v>
      </c>
      <c r="T227" s="138" t="s">
        <v>18</v>
      </c>
      <c r="U227" s="126">
        <v>3</v>
      </c>
      <c r="V227" s="139">
        <v>45712</v>
      </c>
      <c r="W227" s="122">
        <f t="shared" si="1"/>
        <v>2</v>
      </c>
    </row>
    <row r="228" spans="1:23" ht="12.75" customHeight="1">
      <c r="A228" s="132" t="s">
        <v>1865</v>
      </c>
      <c r="B228" s="133" t="s">
        <v>1172</v>
      </c>
      <c r="C228" s="134" t="s">
        <v>21</v>
      </c>
      <c r="D228" s="133">
        <v>80111600</v>
      </c>
      <c r="E228" s="134" t="s">
        <v>1173</v>
      </c>
      <c r="F228" s="133" t="s">
        <v>459</v>
      </c>
      <c r="G228" s="134" t="s">
        <v>459</v>
      </c>
      <c r="H228" s="134">
        <v>5</v>
      </c>
      <c r="I228" s="134">
        <v>1</v>
      </c>
      <c r="J228" s="133" t="s">
        <v>883</v>
      </c>
      <c r="K228" s="134" t="s">
        <v>84</v>
      </c>
      <c r="L228" s="135">
        <v>6500000</v>
      </c>
      <c r="M228" s="136">
        <v>32500000</v>
      </c>
      <c r="N228" s="133" t="s">
        <v>1152</v>
      </c>
      <c r="O228" s="134" t="s">
        <v>78</v>
      </c>
      <c r="P228" s="134" t="s">
        <v>1153</v>
      </c>
      <c r="Q228" s="137"/>
      <c r="R228" s="119" t="s">
        <v>17</v>
      </c>
      <c r="S228" s="119">
        <v>8146</v>
      </c>
      <c r="T228" s="138" t="s">
        <v>18</v>
      </c>
      <c r="U228" s="126">
        <v>3</v>
      </c>
      <c r="V228" s="139">
        <v>45712</v>
      </c>
      <c r="W228" s="122">
        <f t="shared" si="1"/>
        <v>2</v>
      </c>
    </row>
    <row r="229" spans="1:23" ht="12.75" customHeight="1">
      <c r="A229" s="132" t="s">
        <v>1516</v>
      </c>
      <c r="B229" s="133" t="s">
        <v>1172</v>
      </c>
      <c r="C229" s="134" t="s">
        <v>21</v>
      </c>
      <c r="D229" s="133">
        <v>80111600</v>
      </c>
      <c r="E229" s="134" t="s">
        <v>1173</v>
      </c>
      <c r="F229" s="133" t="s">
        <v>459</v>
      </c>
      <c r="G229" s="134" t="s">
        <v>459</v>
      </c>
      <c r="H229" s="134">
        <v>3</v>
      </c>
      <c r="I229" s="134">
        <v>1</v>
      </c>
      <c r="J229" s="133" t="s">
        <v>883</v>
      </c>
      <c r="K229" s="134" t="s">
        <v>84</v>
      </c>
      <c r="L229" s="135">
        <v>6500000</v>
      </c>
      <c r="M229" s="136">
        <v>19500000</v>
      </c>
      <c r="N229" s="133" t="s">
        <v>1152</v>
      </c>
      <c r="O229" s="134" t="s">
        <v>78</v>
      </c>
      <c r="P229" s="134" t="s">
        <v>1153</v>
      </c>
      <c r="Q229" s="137" t="s">
        <v>1566</v>
      </c>
      <c r="R229" s="119" t="s">
        <v>17</v>
      </c>
      <c r="S229" s="119">
        <v>8146</v>
      </c>
      <c r="T229" s="138" t="s">
        <v>18</v>
      </c>
      <c r="U229" s="126">
        <v>3</v>
      </c>
      <c r="V229" s="139">
        <v>45712</v>
      </c>
      <c r="W229" s="122">
        <f t="shared" si="1"/>
        <v>2</v>
      </c>
    </row>
    <row r="230" spans="1:23" ht="12.75" customHeight="1">
      <c r="A230" s="143" t="s">
        <v>1567</v>
      </c>
      <c r="B230" s="144">
        <v>9</v>
      </c>
      <c r="C230" s="145" t="s">
        <v>21</v>
      </c>
      <c r="D230" s="144">
        <v>80111600</v>
      </c>
      <c r="E230" s="146" t="s">
        <v>1496</v>
      </c>
      <c r="F230" s="144" t="s">
        <v>459</v>
      </c>
      <c r="G230" s="145" t="s">
        <v>459</v>
      </c>
      <c r="H230" s="147">
        <v>5</v>
      </c>
      <c r="I230" s="147">
        <v>1</v>
      </c>
      <c r="J230" s="144" t="s">
        <v>83</v>
      </c>
      <c r="K230" s="147" t="s">
        <v>84</v>
      </c>
      <c r="L230" s="148">
        <v>3600000</v>
      </c>
      <c r="M230" s="149">
        <v>18000000</v>
      </c>
      <c r="N230" s="144" t="s">
        <v>1152</v>
      </c>
      <c r="O230" s="145" t="s">
        <v>122</v>
      </c>
      <c r="P230" s="145" t="s">
        <v>886</v>
      </c>
      <c r="Q230" s="147"/>
      <c r="R230" s="119" t="s">
        <v>17</v>
      </c>
      <c r="S230" s="119">
        <v>8146</v>
      </c>
      <c r="T230" s="138" t="s">
        <v>18</v>
      </c>
      <c r="U230" s="116">
        <v>3</v>
      </c>
      <c r="V230" s="150">
        <v>45712</v>
      </c>
      <c r="W230" s="122">
        <f t="shared" si="1"/>
        <v>1</v>
      </c>
    </row>
    <row r="231" spans="1:23" ht="12.75" customHeight="1">
      <c r="A231" s="132" t="s">
        <v>1865</v>
      </c>
      <c r="B231" s="133" t="s">
        <v>1204</v>
      </c>
      <c r="C231" s="134" t="s">
        <v>21</v>
      </c>
      <c r="D231" s="133">
        <v>43222610</v>
      </c>
      <c r="E231" s="134" t="s">
        <v>1893</v>
      </c>
      <c r="F231" s="133" t="s">
        <v>307</v>
      </c>
      <c r="G231" s="134" t="s">
        <v>307</v>
      </c>
      <c r="H231" s="134">
        <v>5</v>
      </c>
      <c r="I231" s="134">
        <v>1</v>
      </c>
      <c r="J231" s="133" t="s">
        <v>1061</v>
      </c>
      <c r="K231" s="134" t="s">
        <v>84</v>
      </c>
      <c r="L231" s="135" t="s">
        <v>1195</v>
      </c>
      <c r="M231" s="136">
        <v>5500000</v>
      </c>
      <c r="N231" s="133" t="s">
        <v>1152</v>
      </c>
      <c r="O231" s="134" t="s">
        <v>78</v>
      </c>
      <c r="P231" s="134" t="s">
        <v>1153</v>
      </c>
      <c r="Q231" s="137"/>
      <c r="R231" s="119" t="s">
        <v>17</v>
      </c>
      <c r="S231" s="119">
        <v>8146</v>
      </c>
      <c r="T231" s="138" t="s">
        <v>18</v>
      </c>
      <c r="U231" s="126">
        <v>3</v>
      </c>
      <c r="V231" s="139">
        <v>45712</v>
      </c>
      <c r="W231" s="122">
        <f t="shared" si="1"/>
        <v>2</v>
      </c>
    </row>
    <row r="232" spans="1:23" ht="12.75" customHeight="1">
      <c r="A232" s="132" t="s">
        <v>1516</v>
      </c>
      <c r="B232" s="133" t="s">
        <v>1204</v>
      </c>
      <c r="C232" s="134" t="s">
        <v>21</v>
      </c>
      <c r="D232" s="133">
        <v>43222610</v>
      </c>
      <c r="E232" s="134" t="s">
        <v>1205</v>
      </c>
      <c r="F232" s="133" t="s">
        <v>307</v>
      </c>
      <c r="G232" s="134" t="s">
        <v>307</v>
      </c>
      <c r="H232" s="134">
        <v>5</v>
      </c>
      <c r="I232" s="134">
        <v>1</v>
      </c>
      <c r="J232" s="133" t="s">
        <v>1061</v>
      </c>
      <c r="K232" s="134" t="s">
        <v>84</v>
      </c>
      <c r="L232" s="135" t="s">
        <v>1195</v>
      </c>
      <c r="M232" s="136">
        <v>5500000</v>
      </c>
      <c r="N232" s="133" t="s">
        <v>1152</v>
      </c>
      <c r="O232" s="134" t="s">
        <v>78</v>
      </c>
      <c r="P232" s="134" t="s">
        <v>1153</v>
      </c>
      <c r="Q232" s="137" t="s">
        <v>1568</v>
      </c>
      <c r="R232" s="119" t="s">
        <v>17</v>
      </c>
      <c r="S232" s="119">
        <v>8146</v>
      </c>
      <c r="T232" s="138" t="s">
        <v>18</v>
      </c>
      <c r="U232" s="126">
        <v>3</v>
      </c>
      <c r="V232" s="139">
        <v>45712</v>
      </c>
      <c r="W232" s="122">
        <f t="shared" si="1"/>
        <v>2</v>
      </c>
    </row>
    <row r="233" spans="1:23" ht="12.75" customHeight="1">
      <c r="A233" s="132" t="s">
        <v>1865</v>
      </c>
      <c r="B233" s="133" t="s">
        <v>1162</v>
      </c>
      <c r="C233" s="134" t="s">
        <v>21</v>
      </c>
      <c r="D233" s="133">
        <v>80111600</v>
      </c>
      <c r="E233" s="134" t="s">
        <v>1894</v>
      </c>
      <c r="F233" s="133" t="s">
        <v>673</v>
      </c>
      <c r="G233" s="134" t="s">
        <v>673</v>
      </c>
      <c r="H233" s="134">
        <v>5</v>
      </c>
      <c r="I233" s="134">
        <v>1</v>
      </c>
      <c r="J233" s="133" t="s">
        <v>883</v>
      </c>
      <c r="K233" s="134" t="s">
        <v>84</v>
      </c>
      <c r="L233" s="135">
        <v>4700000</v>
      </c>
      <c r="M233" s="136">
        <v>23500000</v>
      </c>
      <c r="N233" s="133" t="s">
        <v>1152</v>
      </c>
      <c r="O233" s="134" t="s">
        <v>78</v>
      </c>
      <c r="P233" s="134" t="s">
        <v>1153</v>
      </c>
      <c r="Q233" s="137"/>
      <c r="R233" s="119" t="s">
        <v>17</v>
      </c>
      <c r="S233" s="119">
        <v>8146</v>
      </c>
      <c r="T233" s="138" t="s">
        <v>18</v>
      </c>
      <c r="U233" s="126">
        <v>3</v>
      </c>
      <c r="V233" s="139">
        <v>45712</v>
      </c>
      <c r="W233" s="122">
        <f t="shared" si="1"/>
        <v>2</v>
      </c>
    </row>
    <row r="234" spans="1:23" ht="12.75" customHeight="1">
      <c r="A234" s="132" t="s">
        <v>1516</v>
      </c>
      <c r="B234" s="133" t="s">
        <v>1162</v>
      </c>
      <c r="C234" s="134" t="s">
        <v>21</v>
      </c>
      <c r="D234" s="133">
        <v>80111600</v>
      </c>
      <c r="E234" s="142" t="s">
        <v>1163</v>
      </c>
      <c r="F234" s="133" t="s">
        <v>673</v>
      </c>
      <c r="G234" s="134" t="s">
        <v>673</v>
      </c>
      <c r="H234" s="134">
        <v>5</v>
      </c>
      <c r="I234" s="134">
        <v>1</v>
      </c>
      <c r="J234" s="133" t="s">
        <v>883</v>
      </c>
      <c r="K234" s="134" t="s">
        <v>84</v>
      </c>
      <c r="L234" s="135">
        <v>4700000</v>
      </c>
      <c r="M234" s="136">
        <v>23500000</v>
      </c>
      <c r="N234" s="133" t="s">
        <v>1152</v>
      </c>
      <c r="O234" s="134" t="s">
        <v>78</v>
      </c>
      <c r="P234" s="134" t="s">
        <v>1153</v>
      </c>
      <c r="Q234" s="137" t="s">
        <v>1568</v>
      </c>
      <c r="R234" s="119" t="s">
        <v>17</v>
      </c>
      <c r="S234" s="119">
        <v>8146</v>
      </c>
      <c r="T234" s="138" t="s">
        <v>18</v>
      </c>
      <c r="U234" s="126">
        <v>3</v>
      </c>
      <c r="V234" s="139">
        <v>45712</v>
      </c>
      <c r="W234" s="122">
        <f t="shared" si="1"/>
        <v>2</v>
      </c>
    </row>
    <row r="235" spans="1:23" ht="12.75" customHeight="1">
      <c r="A235" s="132" t="s">
        <v>1865</v>
      </c>
      <c r="B235" s="133" t="s">
        <v>1208</v>
      </c>
      <c r="C235" s="134" t="s">
        <v>21</v>
      </c>
      <c r="D235" s="133">
        <v>80111600</v>
      </c>
      <c r="E235" s="134" t="s">
        <v>1482</v>
      </c>
      <c r="F235" s="133" t="s">
        <v>673</v>
      </c>
      <c r="G235" s="134" t="s">
        <v>673</v>
      </c>
      <c r="H235" s="134">
        <v>1</v>
      </c>
      <c r="I235" s="134">
        <v>1</v>
      </c>
      <c r="J235" s="133" t="s">
        <v>883</v>
      </c>
      <c r="K235" s="134" t="s">
        <v>84</v>
      </c>
      <c r="L235" s="135">
        <v>17885460</v>
      </c>
      <c r="M235" s="136">
        <v>17885460</v>
      </c>
      <c r="N235" s="133" t="s">
        <v>1152</v>
      </c>
      <c r="O235" s="134" t="s">
        <v>78</v>
      </c>
      <c r="P235" s="134" t="s">
        <v>1153</v>
      </c>
      <c r="Q235" s="137"/>
      <c r="R235" s="119" t="s">
        <v>17</v>
      </c>
      <c r="S235" s="119">
        <v>8146</v>
      </c>
      <c r="T235" s="138" t="s">
        <v>18</v>
      </c>
      <c r="U235" s="126">
        <v>3</v>
      </c>
      <c r="V235" s="139">
        <v>45712</v>
      </c>
      <c r="W235" s="122">
        <f t="shared" si="1"/>
        <v>2</v>
      </c>
    </row>
    <row r="236" spans="1:23" ht="12.75" customHeight="1">
      <c r="A236" s="132" t="s">
        <v>1516</v>
      </c>
      <c r="B236" s="133" t="s">
        <v>1208</v>
      </c>
      <c r="C236" s="134" t="s">
        <v>21</v>
      </c>
      <c r="D236" s="133">
        <v>80111600</v>
      </c>
      <c r="E236" s="134" t="s">
        <v>1482</v>
      </c>
      <c r="F236" s="133" t="s">
        <v>673</v>
      </c>
      <c r="G236" s="134" t="s">
        <v>673</v>
      </c>
      <c r="H236" s="134">
        <v>1</v>
      </c>
      <c r="I236" s="134">
        <v>1</v>
      </c>
      <c r="J236" s="133" t="s">
        <v>883</v>
      </c>
      <c r="K236" s="134" t="s">
        <v>84</v>
      </c>
      <c r="L236" s="135">
        <v>19909460</v>
      </c>
      <c r="M236" s="136">
        <v>19909460</v>
      </c>
      <c r="N236" s="133" t="s">
        <v>1152</v>
      </c>
      <c r="O236" s="134" t="s">
        <v>78</v>
      </c>
      <c r="P236" s="134" t="s">
        <v>1153</v>
      </c>
      <c r="Q236" s="137" t="s">
        <v>1569</v>
      </c>
      <c r="R236" s="119" t="s">
        <v>17</v>
      </c>
      <c r="S236" s="119">
        <v>8146</v>
      </c>
      <c r="T236" s="138" t="s">
        <v>18</v>
      </c>
      <c r="U236" s="126">
        <v>3</v>
      </c>
      <c r="V236" s="139">
        <v>45712</v>
      </c>
      <c r="W236" s="122">
        <f t="shared" si="1"/>
        <v>2</v>
      </c>
    </row>
    <row r="237" spans="1:23" ht="12.75" customHeight="1">
      <c r="A237" s="119" t="s">
        <v>1865</v>
      </c>
      <c r="B237" s="120" t="s">
        <v>333</v>
      </c>
      <c r="C237" s="119" t="s">
        <v>11</v>
      </c>
      <c r="D237" s="119">
        <v>80111600</v>
      </c>
      <c r="E237" s="119" t="s">
        <v>1303</v>
      </c>
      <c r="F237" s="119" t="s">
        <v>313</v>
      </c>
      <c r="G237" s="119" t="str">
        <f t="shared" ref="G237:G248" si="4">+F237</f>
        <v>MARZO</v>
      </c>
      <c r="H237" s="119">
        <v>4</v>
      </c>
      <c r="I237" s="119">
        <v>1</v>
      </c>
      <c r="J237" s="119" t="s">
        <v>83</v>
      </c>
      <c r="K237" s="119" t="s">
        <v>84</v>
      </c>
      <c r="L237" s="121">
        <v>7000000</v>
      </c>
      <c r="M237" s="121">
        <f>+L237*-H237</f>
        <v>-28000000</v>
      </c>
      <c r="N237" s="119" t="s">
        <v>286</v>
      </c>
      <c r="O237" s="119" t="s">
        <v>78</v>
      </c>
      <c r="P237" s="119" t="s">
        <v>287</v>
      </c>
      <c r="Q237" s="151" t="s">
        <v>1571</v>
      </c>
      <c r="R237" s="119" t="s">
        <v>1518</v>
      </c>
      <c r="S237" s="119">
        <v>8080</v>
      </c>
      <c r="T237" s="125">
        <v>2024110010212</v>
      </c>
      <c r="U237" s="126">
        <v>4</v>
      </c>
      <c r="V237" s="127"/>
      <c r="W237" s="122">
        <f t="shared" si="1"/>
        <v>2</v>
      </c>
    </row>
    <row r="238" spans="1:23" ht="12.75" customHeight="1">
      <c r="A238" s="119" t="s">
        <v>1516</v>
      </c>
      <c r="B238" s="120" t="s">
        <v>333</v>
      </c>
      <c r="C238" s="119" t="s">
        <v>11</v>
      </c>
      <c r="D238" s="119">
        <v>80111600</v>
      </c>
      <c r="E238" s="119" t="s">
        <v>334</v>
      </c>
      <c r="F238" s="119" t="s">
        <v>313</v>
      </c>
      <c r="G238" s="119" t="str">
        <f t="shared" si="4"/>
        <v>MARZO</v>
      </c>
      <c r="H238" s="119">
        <v>8</v>
      </c>
      <c r="I238" s="119">
        <v>1</v>
      </c>
      <c r="J238" s="119" t="s">
        <v>83</v>
      </c>
      <c r="K238" s="119" t="s">
        <v>84</v>
      </c>
      <c r="L238" s="121">
        <v>7000000</v>
      </c>
      <c r="M238" s="121">
        <f>+L238*H238</f>
        <v>56000000</v>
      </c>
      <c r="N238" s="119" t="s">
        <v>286</v>
      </c>
      <c r="O238" s="119" t="s">
        <v>314</v>
      </c>
      <c r="P238" s="119" t="s">
        <v>287</v>
      </c>
      <c r="Q238" s="152"/>
      <c r="R238" s="119" t="s">
        <v>1518</v>
      </c>
      <c r="S238" s="119">
        <v>8080</v>
      </c>
      <c r="T238" s="125">
        <v>2024110010212</v>
      </c>
      <c r="U238" s="126">
        <v>4</v>
      </c>
      <c r="V238" s="127"/>
      <c r="W238" s="122">
        <f t="shared" si="1"/>
        <v>2</v>
      </c>
    </row>
    <row r="239" spans="1:23" ht="12.75" customHeight="1">
      <c r="A239" s="119" t="s">
        <v>1865</v>
      </c>
      <c r="B239" s="120" t="s">
        <v>383</v>
      </c>
      <c r="C239" s="119" t="s">
        <v>11</v>
      </c>
      <c r="D239" s="119">
        <v>80111600</v>
      </c>
      <c r="E239" s="119" t="s">
        <v>1327</v>
      </c>
      <c r="F239" s="119" t="s">
        <v>307</v>
      </c>
      <c r="G239" s="119" t="str">
        <f t="shared" si="4"/>
        <v>Marzo</v>
      </c>
      <c r="H239" s="119">
        <v>4</v>
      </c>
      <c r="I239" s="119">
        <v>1</v>
      </c>
      <c r="J239" s="119" t="s">
        <v>83</v>
      </c>
      <c r="K239" s="119" t="s">
        <v>84</v>
      </c>
      <c r="L239" s="121">
        <v>2500000</v>
      </c>
      <c r="M239" s="121">
        <f>+L239*-H239</f>
        <v>-10000000</v>
      </c>
      <c r="N239" s="119" t="s">
        <v>286</v>
      </c>
      <c r="O239" s="119" t="s">
        <v>78</v>
      </c>
      <c r="P239" s="119" t="s">
        <v>287</v>
      </c>
      <c r="Q239" s="151" t="s">
        <v>1571</v>
      </c>
      <c r="R239" s="119" t="s">
        <v>1518</v>
      </c>
      <c r="S239" s="119">
        <v>8080</v>
      </c>
      <c r="T239" s="125">
        <v>2024110010212</v>
      </c>
      <c r="U239" s="126">
        <v>4</v>
      </c>
      <c r="V239" s="127"/>
      <c r="W239" s="122">
        <f t="shared" si="1"/>
        <v>2</v>
      </c>
    </row>
    <row r="240" spans="1:23" ht="12.75" customHeight="1">
      <c r="A240" s="119" t="s">
        <v>1516</v>
      </c>
      <c r="B240" s="120" t="s">
        <v>383</v>
      </c>
      <c r="C240" s="119" t="s">
        <v>11</v>
      </c>
      <c r="D240" s="119">
        <v>80111600</v>
      </c>
      <c r="E240" s="119" t="s">
        <v>1570</v>
      </c>
      <c r="F240" s="119" t="s">
        <v>307</v>
      </c>
      <c r="G240" s="119" t="str">
        <f t="shared" si="4"/>
        <v>Marzo</v>
      </c>
      <c r="H240" s="119">
        <v>7</v>
      </c>
      <c r="I240" s="119">
        <v>1</v>
      </c>
      <c r="J240" s="119" t="s">
        <v>83</v>
      </c>
      <c r="K240" s="119" t="s">
        <v>84</v>
      </c>
      <c r="L240" s="121">
        <v>2500000</v>
      </c>
      <c r="M240" s="121">
        <f>+L240*H240</f>
        <v>17500000</v>
      </c>
      <c r="N240" s="119" t="s">
        <v>286</v>
      </c>
      <c r="O240" s="119" t="s">
        <v>308</v>
      </c>
      <c r="P240" s="119" t="s">
        <v>287</v>
      </c>
      <c r="Q240" s="152"/>
      <c r="R240" s="119" t="s">
        <v>1518</v>
      </c>
      <c r="S240" s="119">
        <v>8080</v>
      </c>
      <c r="T240" s="125">
        <v>2024110010212</v>
      </c>
      <c r="U240" s="126">
        <v>4</v>
      </c>
      <c r="V240" s="127"/>
      <c r="W240" s="122">
        <f t="shared" si="1"/>
        <v>2</v>
      </c>
    </row>
    <row r="241" spans="1:23" ht="12.75" customHeight="1">
      <c r="A241" s="119" t="s">
        <v>1537</v>
      </c>
      <c r="B241" s="126">
        <v>10</v>
      </c>
      <c r="C241" s="119" t="s">
        <v>11</v>
      </c>
      <c r="D241" s="119">
        <v>80111600</v>
      </c>
      <c r="E241" s="119" t="s">
        <v>1247</v>
      </c>
      <c r="F241" s="119" t="s">
        <v>82</v>
      </c>
      <c r="G241" s="119" t="str">
        <f t="shared" si="4"/>
        <v>FEBRERO</v>
      </c>
      <c r="H241" s="119">
        <v>6</v>
      </c>
      <c r="I241" s="119">
        <v>1</v>
      </c>
      <c r="J241" s="119" t="s">
        <v>83</v>
      </c>
      <c r="K241" s="119" t="s">
        <v>84</v>
      </c>
      <c r="L241" s="121">
        <v>7000000</v>
      </c>
      <c r="M241" s="121">
        <f>+H241*L241</f>
        <v>42000000</v>
      </c>
      <c r="N241" s="119" t="s">
        <v>286</v>
      </c>
      <c r="O241" s="119" t="s">
        <v>78</v>
      </c>
      <c r="P241" s="119" t="s">
        <v>287</v>
      </c>
      <c r="Q241" s="151" t="s">
        <v>1571</v>
      </c>
      <c r="R241" s="119" t="s">
        <v>1518</v>
      </c>
      <c r="S241" s="119">
        <v>8080</v>
      </c>
      <c r="T241" s="125">
        <v>2024110010212</v>
      </c>
      <c r="U241" s="126">
        <v>4</v>
      </c>
      <c r="V241" s="127"/>
      <c r="W241" s="122">
        <f t="shared" si="1"/>
        <v>1</v>
      </c>
    </row>
    <row r="242" spans="1:23" ht="12.75" customHeight="1">
      <c r="A242" s="119" t="s">
        <v>1537</v>
      </c>
      <c r="B242" s="126">
        <v>11</v>
      </c>
      <c r="C242" s="119" t="s">
        <v>11</v>
      </c>
      <c r="D242" s="119">
        <v>80111600</v>
      </c>
      <c r="E242" s="119" t="s">
        <v>1249</v>
      </c>
      <c r="F242" s="119" t="s">
        <v>82</v>
      </c>
      <c r="G242" s="119" t="str">
        <f t="shared" si="4"/>
        <v>FEBRERO</v>
      </c>
      <c r="H242" s="119">
        <v>5</v>
      </c>
      <c r="I242" s="119">
        <v>1</v>
      </c>
      <c r="J242" s="119" t="s">
        <v>83</v>
      </c>
      <c r="K242" s="119" t="s">
        <v>84</v>
      </c>
      <c r="L242" s="121">
        <v>5000000</v>
      </c>
      <c r="M242" s="121">
        <f>+L242*H242</f>
        <v>25000000</v>
      </c>
      <c r="N242" s="119" t="s">
        <v>286</v>
      </c>
      <c r="O242" s="119" t="s">
        <v>314</v>
      </c>
      <c r="P242" s="119" t="s">
        <v>287</v>
      </c>
      <c r="Q242" s="152"/>
      <c r="R242" s="119" t="s">
        <v>1518</v>
      </c>
      <c r="S242" s="119">
        <v>8080</v>
      </c>
      <c r="T242" s="125">
        <v>2024110010212</v>
      </c>
      <c r="U242" s="126">
        <v>4</v>
      </c>
      <c r="V242" s="127"/>
      <c r="W242" s="122">
        <f t="shared" si="1"/>
        <v>1</v>
      </c>
    </row>
    <row r="243" spans="1:23" ht="12.75" customHeight="1">
      <c r="A243" s="119" t="s">
        <v>1865</v>
      </c>
      <c r="B243" s="120" t="s">
        <v>412</v>
      </c>
      <c r="C243" s="119" t="s">
        <v>12</v>
      </c>
      <c r="D243" s="119">
        <v>80111600</v>
      </c>
      <c r="E243" s="119" t="s">
        <v>1341</v>
      </c>
      <c r="F243" s="119" t="s">
        <v>313</v>
      </c>
      <c r="G243" s="119" t="str">
        <f t="shared" si="4"/>
        <v>MARZO</v>
      </c>
      <c r="H243" s="119">
        <v>4</v>
      </c>
      <c r="I243" s="119">
        <v>1</v>
      </c>
      <c r="J243" s="119" t="s">
        <v>83</v>
      </c>
      <c r="K243" s="119" t="s">
        <v>84</v>
      </c>
      <c r="L243" s="121">
        <v>5000000</v>
      </c>
      <c r="M243" s="121">
        <f>+L243*-H243</f>
        <v>-20000000</v>
      </c>
      <c r="N243" s="119" t="s">
        <v>286</v>
      </c>
      <c r="O243" s="119" t="s">
        <v>78</v>
      </c>
      <c r="P243" s="119" t="s">
        <v>287</v>
      </c>
      <c r="Q243" s="151" t="s">
        <v>1571</v>
      </c>
      <c r="R243" s="119" t="s">
        <v>1518</v>
      </c>
      <c r="S243" s="119">
        <v>8080</v>
      </c>
      <c r="T243" s="125">
        <v>2024110010212</v>
      </c>
      <c r="U243" s="126">
        <v>4</v>
      </c>
      <c r="V243" s="127"/>
      <c r="W243" s="122">
        <f t="shared" si="1"/>
        <v>2</v>
      </c>
    </row>
    <row r="244" spans="1:23" ht="12.75" customHeight="1">
      <c r="A244" s="119" t="s">
        <v>1516</v>
      </c>
      <c r="B244" s="120" t="s">
        <v>412</v>
      </c>
      <c r="C244" s="119" t="s">
        <v>12</v>
      </c>
      <c r="D244" s="119">
        <v>80111600</v>
      </c>
      <c r="E244" s="119" t="s">
        <v>414</v>
      </c>
      <c r="F244" s="119" t="s">
        <v>313</v>
      </c>
      <c r="G244" s="119" t="str">
        <f t="shared" si="4"/>
        <v>MARZO</v>
      </c>
      <c r="H244" s="119">
        <v>6</v>
      </c>
      <c r="I244" s="119">
        <v>1</v>
      </c>
      <c r="J244" s="119" t="s">
        <v>83</v>
      </c>
      <c r="K244" s="119" t="s">
        <v>84</v>
      </c>
      <c r="L244" s="121">
        <v>5000000</v>
      </c>
      <c r="M244" s="121">
        <f>+L244*H244</f>
        <v>30000000</v>
      </c>
      <c r="N244" s="119" t="s">
        <v>286</v>
      </c>
      <c r="O244" s="119" t="s">
        <v>314</v>
      </c>
      <c r="P244" s="119" t="s">
        <v>287</v>
      </c>
      <c r="Q244" s="152"/>
      <c r="R244" s="119" t="s">
        <v>1518</v>
      </c>
      <c r="S244" s="119">
        <v>8080</v>
      </c>
      <c r="T244" s="125">
        <v>2024110010212</v>
      </c>
      <c r="U244" s="126">
        <v>4</v>
      </c>
      <c r="V244" s="127"/>
      <c r="W244" s="122">
        <f t="shared" si="1"/>
        <v>2</v>
      </c>
    </row>
    <row r="245" spans="1:23" ht="12.75" customHeight="1">
      <c r="A245" s="119" t="s">
        <v>1865</v>
      </c>
      <c r="B245" s="120" t="s">
        <v>420</v>
      </c>
      <c r="C245" s="119" t="s">
        <v>12</v>
      </c>
      <c r="D245" s="119">
        <v>80111600</v>
      </c>
      <c r="E245" s="119" t="s">
        <v>1346</v>
      </c>
      <c r="F245" s="119" t="s">
        <v>313</v>
      </c>
      <c r="G245" s="119" t="str">
        <f t="shared" si="4"/>
        <v>MARZO</v>
      </c>
      <c r="H245" s="119">
        <v>4</v>
      </c>
      <c r="I245" s="119">
        <v>1</v>
      </c>
      <c r="J245" s="119" t="s">
        <v>83</v>
      </c>
      <c r="K245" s="119" t="s">
        <v>84</v>
      </c>
      <c r="L245" s="121">
        <v>4000000</v>
      </c>
      <c r="M245" s="121">
        <f>+L245*-H245</f>
        <v>-16000000</v>
      </c>
      <c r="N245" s="119" t="s">
        <v>286</v>
      </c>
      <c r="O245" s="119" t="s">
        <v>78</v>
      </c>
      <c r="P245" s="119" t="s">
        <v>287</v>
      </c>
      <c r="Q245" s="151" t="s">
        <v>1571</v>
      </c>
      <c r="R245" s="119" t="s">
        <v>1518</v>
      </c>
      <c r="S245" s="119">
        <v>8080</v>
      </c>
      <c r="T245" s="125">
        <v>2024110010212</v>
      </c>
      <c r="U245" s="126">
        <v>4</v>
      </c>
      <c r="V245" s="127"/>
      <c r="W245" s="122">
        <f t="shared" si="1"/>
        <v>2</v>
      </c>
    </row>
    <row r="246" spans="1:23" ht="12.75" customHeight="1">
      <c r="A246" s="119" t="s">
        <v>1516</v>
      </c>
      <c r="B246" s="120" t="s">
        <v>420</v>
      </c>
      <c r="C246" s="119" t="s">
        <v>12</v>
      </c>
      <c r="D246" s="119">
        <v>80111600</v>
      </c>
      <c r="E246" s="119" t="s">
        <v>421</v>
      </c>
      <c r="F246" s="119" t="s">
        <v>313</v>
      </c>
      <c r="G246" s="119" t="str">
        <f t="shared" si="4"/>
        <v>MARZO</v>
      </c>
      <c r="H246" s="119">
        <v>5</v>
      </c>
      <c r="I246" s="119">
        <v>1</v>
      </c>
      <c r="J246" s="119" t="s">
        <v>83</v>
      </c>
      <c r="K246" s="119" t="s">
        <v>84</v>
      </c>
      <c r="L246" s="121">
        <v>4000000</v>
      </c>
      <c r="M246" s="121">
        <f>+L246*H246</f>
        <v>20000000</v>
      </c>
      <c r="N246" s="119" t="s">
        <v>286</v>
      </c>
      <c r="O246" s="119" t="s">
        <v>314</v>
      </c>
      <c r="P246" s="119" t="s">
        <v>287</v>
      </c>
      <c r="Q246" s="152"/>
      <c r="R246" s="119" t="s">
        <v>1518</v>
      </c>
      <c r="S246" s="119">
        <v>8080</v>
      </c>
      <c r="T246" s="125">
        <v>2024110010212</v>
      </c>
      <c r="U246" s="126">
        <v>4</v>
      </c>
      <c r="V246" s="127"/>
      <c r="W246" s="122">
        <f t="shared" si="1"/>
        <v>2</v>
      </c>
    </row>
    <row r="247" spans="1:23" ht="12.75" customHeight="1">
      <c r="A247" s="119" t="s">
        <v>1865</v>
      </c>
      <c r="B247" s="120" t="s">
        <v>434</v>
      </c>
      <c r="C247" s="119" t="s">
        <v>12</v>
      </c>
      <c r="D247" s="119">
        <v>80111600</v>
      </c>
      <c r="E247" s="119" t="s">
        <v>1351</v>
      </c>
      <c r="F247" s="119" t="s">
        <v>313</v>
      </c>
      <c r="G247" s="119" t="str">
        <f t="shared" si="4"/>
        <v>MARZO</v>
      </c>
      <c r="H247" s="119">
        <v>4</v>
      </c>
      <c r="I247" s="119">
        <v>1</v>
      </c>
      <c r="J247" s="119" t="s">
        <v>83</v>
      </c>
      <c r="K247" s="119" t="s">
        <v>84</v>
      </c>
      <c r="L247" s="121">
        <v>5300000</v>
      </c>
      <c r="M247" s="121">
        <f>+L247*-H247</f>
        <v>-21200000</v>
      </c>
      <c r="N247" s="119" t="s">
        <v>286</v>
      </c>
      <c r="O247" s="119" t="s">
        <v>78</v>
      </c>
      <c r="P247" s="119" t="s">
        <v>287</v>
      </c>
      <c r="Q247" s="151" t="s">
        <v>1571</v>
      </c>
      <c r="R247" s="119" t="s">
        <v>1518</v>
      </c>
      <c r="S247" s="119">
        <v>8080</v>
      </c>
      <c r="T247" s="125">
        <v>2024110010212</v>
      </c>
      <c r="U247" s="126">
        <v>4</v>
      </c>
      <c r="V247" s="127"/>
      <c r="W247" s="122">
        <f t="shared" si="1"/>
        <v>2</v>
      </c>
    </row>
    <row r="248" spans="1:23" ht="12.75" customHeight="1">
      <c r="A248" s="119" t="s">
        <v>1516</v>
      </c>
      <c r="B248" s="120" t="s">
        <v>434</v>
      </c>
      <c r="C248" s="119" t="s">
        <v>12</v>
      </c>
      <c r="D248" s="119">
        <v>80111600</v>
      </c>
      <c r="E248" s="119" t="s">
        <v>435</v>
      </c>
      <c r="F248" s="119" t="s">
        <v>313</v>
      </c>
      <c r="G248" s="119" t="str">
        <f t="shared" si="4"/>
        <v>MARZO</v>
      </c>
      <c r="H248" s="119">
        <v>6</v>
      </c>
      <c r="I248" s="119">
        <v>1</v>
      </c>
      <c r="J248" s="119" t="s">
        <v>83</v>
      </c>
      <c r="K248" s="119" t="s">
        <v>84</v>
      </c>
      <c r="L248" s="121">
        <v>6000000</v>
      </c>
      <c r="M248" s="121">
        <f>+L248*H248</f>
        <v>36000000</v>
      </c>
      <c r="N248" s="119" t="s">
        <v>286</v>
      </c>
      <c r="O248" s="119" t="s">
        <v>314</v>
      </c>
      <c r="P248" s="119" t="s">
        <v>287</v>
      </c>
      <c r="Q248" s="152"/>
      <c r="R248" s="119" t="s">
        <v>1518</v>
      </c>
      <c r="S248" s="119">
        <v>8080</v>
      </c>
      <c r="T248" s="125">
        <v>2024110010212</v>
      </c>
      <c r="U248" s="126">
        <v>4</v>
      </c>
      <c r="V248" s="127"/>
      <c r="W248" s="122">
        <f t="shared" si="1"/>
        <v>2</v>
      </c>
    </row>
    <row r="249" spans="1:23" ht="12.75" customHeight="1">
      <c r="A249" s="119" t="s">
        <v>1865</v>
      </c>
      <c r="B249" s="120" t="s">
        <v>1219</v>
      </c>
      <c r="C249" s="119" t="s">
        <v>26</v>
      </c>
      <c r="D249" s="119">
        <v>80111604</v>
      </c>
      <c r="E249" s="116" t="s">
        <v>1487</v>
      </c>
      <c r="F249" s="119" t="s">
        <v>313</v>
      </c>
      <c r="G249" s="119" t="s">
        <v>313</v>
      </c>
      <c r="H249" s="119">
        <v>5</v>
      </c>
      <c r="I249" s="120">
        <v>1</v>
      </c>
      <c r="J249" s="119" t="s">
        <v>83</v>
      </c>
      <c r="K249" s="119" t="s">
        <v>84</v>
      </c>
      <c r="L249" s="129">
        <v>5500000</v>
      </c>
      <c r="M249" s="129">
        <f>+L249*-H249</f>
        <v>-27500000</v>
      </c>
      <c r="N249" s="129" t="s">
        <v>286</v>
      </c>
      <c r="O249" s="119" t="s">
        <v>78</v>
      </c>
      <c r="P249" s="120" t="s">
        <v>1215</v>
      </c>
      <c r="Q249" s="151" t="s">
        <v>1871</v>
      </c>
      <c r="R249" s="119" t="s">
        <v>25</v>
      </c>
      <c r="S249" s="119">
        <v>8238</v>
      </c>
      <c r="T249" s="125">
        <v>2024110010322</v>
      </c>
      <c r="U249" s="126">
        <v>5</v>
      </c>
      <c r="V249" s="127"/>
      <c r="W249" s="122">
        <f t="shared" si="1"/>
        <v>2</v>
      </c>
    </row>
    <row r="250" spans="1:23" ht="12.75" customHeight="1">
      <c r="A250" s="119" t="s">
        <v>1516</v>
      </c>
      <c r="B250" s="120" t="s">
        <v>1219</v>
      </c>
      <c r="C250" s="119" t="s">
        <v>26</v>
      </c>
      <c r="D250" s="119">
        <v>80111604</v>
      </c>
      <c r="E250" s="116" t="s">
        <v>1220</v>
      </c>
      <c r="F250" s="119" t="s">
        <v>313</v>
      </c>
      <c r="G250" s="119" t="s">
        <v>313</v>
      </c>
      <c r="H250" s="119">
        <v>6</v>
      </c>
      <c r="I250" s="120">
        <v>1</v>
      </c>
      <c r="J250" s="119" t="s">
        <v>83</v>
      </c>
      <c r="K250" s="119" t="s">
        <v>84</v>
      </c>
      <c r="L250" s="129">
        <v>5500000</v>
      </c>
      <c r="M250" s="129">
        <f>+L250*H250</f>
        <v>33000000</v>
      </c>
      <c r="N250" s="129" t="s">
        <v>286</v>
      </c>
      <c r="O250" s="119" t="s">
        <v>78</v>
      </c>
      <c r="P250" s="120" t="s">
        <v>1215</v>
      </c>
      <c r="Q250" s="152"/>
      <c r="R250" s="119" t="s">
        <v>25</v>
      </c>
      <c r="S250" s="119">
        <v>8238</v>
      </c>
      <c r="T250" s="125">
        <v>2024110010322</v>
      </c>
      <c r="U250" s="126">
        <v>5</v>
      </c>
      <c r="V250" s="127"/>
      <c r="W250" s="122">
        <f t="shared" si="1"/>
        <v>2</v>
      </c>
    </row>
    <row r="251" spans="1:23" ht="12.75" customHeight="1">
      <c r="A251" s="119" t="s">
        <v>1865</v>
      </c>
      <c r="B251" s="120" t="s">
        <v>1228</v>
      </c>
      <c r="C251" s="119" t="s">
        <v>26</v>
      </c>
      <c r="D251" s="119">
        <v>80111610</v>
      </c>
      <c r="E251" s="119" t="s">
        <v>1493</v>
      </c>
      <c r="F251" s="119" t="s">
        <v>459</v>
      </c>
      <c r="G251" s="119" t="s">
        <v>459</v>
      </c>
      <c r="H251" s="119">
        <v>6</v>
      </c>
      <c r="I251" s="119">
        <v>1</v>
      </c>
      <c r="J251" s="119" t="s">
        <v>83</v>
      </c>
      <c r="K251" s="119" t="s">
        <v>84</v>
      </c>
      <c r="L251" s="153">
        <v>39090000</v>
      </c>
      <c r="M251" s="129">
        <v>-39090000</v>
      </c>
      <c r="N251" s="129" t="s">
        <v>286</v>
      </c>
      <c r="O251" s="119" t="s">
        <v>78</v>
      </c>
      <c r="P251" s="120" t="s">
        <v>1215</v>
      </c>
      <c r="Q251" s="151" t="s">
        <v>1871</v>
      </c>
      <c r="R251" s="119" t="s">
        <v>25</v>
      </c>
      <c r="S251" s="119">
        <v>8238</v>
      </c>
      <c r="T251" s="125">
        <v>2024110010322</v>
      </c>
      <c r="U251" s="126">
        <v>5</v>
      </c>
      <c r="V251" s="127"/>
      <c r="W251" s="122">
        <f t="shared" si="1"/>
        <v>2</v>
      </c>
    </row>
    <row r="252" spans="1:23" ht="12.75" customHeight="1">
      <c r="A252" s="119" t="s">
        <v>1516</v>
      </c>
      <c r="B252" s="120" t="s">
        <v>1228</v>
      </c>
      <c r="C252" s="119" t="s">
        <v>26</v>
      </c>
      <c r="D252" s="119">
        <v>80111610</v>
      </c>
      <c r="E252" s="119" t="s">
        <v>1493</v>
      </c>
      <c r="F252" s="119" t="s">
        <v>459</v>
      </c>
      <c r="G252" s="119" t="s">
        <v>459</v>
      </c>
      <c r="H252" s="119">
        <v>6</v>
      </c>
      <c r="I252" s="119">
        <v>1</v>
      </c>
      <c r="J252" s="119" t="s">
        <v>83</v>
      </c>
      <c r="K252" s="119" t="s">
        <v>84</v>
      </c>
      <c r="L252" s="153">
        <f>+M252</f>
        <v>33590000</v>
      </c>
      <c r="M252" s="129">
        <f>39090000-5500000</f>
        <v>33590000</v>
      </c>
      <c r="N252" s="129" t="s">
        <v>286</v>
      </c>
      <c r="O252" s="119" t="s">
        <v>78</v>
      </c>
      <c r="P252" s="120" t="s">
        <v>1215</v>
      </c>
      <c r="Q252" s="152"/>
      <c r="R252" s="119" t="s">
        <v>25</v>
      </c>
      <c r="S252" s="119">
        <v>8238</v>
      </c>
      <c r="T252" s="125">
        <v>2024110010322</v>
      </c>
      <c r="U252" s="126">
        <v>5</v>
      </c>
      <c r="V252" s="127"/>
      <c r="W252" s="122">
        <f t="shared" si="1"/>
        <v>2</v>
      </c>
    </row>
    <row r="253" spans="1:23" ht="12.75" customHeight="1">
      <c r="A253" s="119" t="s">
        <v>1865</v>
      </c>
      <c r="B253" s="119" t="s">
        <v>166</v>
      </c>
      <c r="C253" s="119" t="s">
        <v>16</v>
      </c>
      <c r="D253" s="119">
        <v>80111600</v>
      </c>
      <c r="E253" s="119" t="s">
        <v>167</v>
      </c>
      <c r="F253" s="119" t="s">
        <v>120</v>
      </c>
      <c r="G253" s="119" t="s">
        <v>120</v>
      </c>
      <c r="H253" s="119">
        <v>10</v>
      </c>
      <c r="I253" s="119">
        <v>1</v>
      </c>
      <c r="J253" s="119" t="s">
        <v>83</v>
      </c>
      <c r="K253" s="119" t="s">
        <v>84</v>
      </c>
      <c r="L253" s="154">
        <v>10000000</v>
      </c>
      <c r="M253" s="154">
        <f>-+H253*L253</f>
        <v>-100000000</v>
      </c>
      <c r="N253" s="119" t="s">
        <v>181</v>
      </c>
      <c r="O253" s="119" t="s">
        <v>168</v>
      </c>
      <c r="P253" s="119" t="s">
        <v>123</v>
      </c>
      <c r="Q253" s="254"/>
      <c r="R253" s="122" t="s">
        <v>13</v>
      </c>
      <c r="S253" s="155">
        <v>8066</v>
      </c>
      <c r="T253" s="155">
        <v>2024110010194</v>
      </c>
      <c r="U253" s="156">
        <v>6</v>
      </c>
      <c r="V253" s="127"/>
      <c r="W253" s="122">
        <f t="shared" si="1"/>
        <v>2</v>
      </c>
    </row>
    <row r="254" spans="1:23" ht="12.75" customHeight="1">
      <c r="A254" s="119" t="s">
        <v>1516</v>
      </c>
      <c r="B254" s="119" t="s">
        <v>166</v>
      </c>
      <c r="C254" s="119" t="s">
        <v>16</v>
      </c>
      <c r="D254" s="119">
        <v>80111600</v>
      </c>
      <c r="E254" s="119" t="s">
        <v>167</v>
      </c>
      <c r="F254" s="119" t="s">
        <v>120</v>
      </c>
      <c r="G254" s="119" t="s">
        <v>120</v>
      </c>
      <c r="H254" s="119">
        <v>10</v>
      </c>
      <c r="I254" s="119">
        <v>1</v>
      </c>
      <c r="J254" s="119" t="s">
        <v>83</v>
      </c>
      <c r="K254" s="119" t="s">
        <v>84</v>
      </c>
      <c r="L254" s="154">
        <v>7000000</v>
      </c>
      <c r="M254" s="154">
        <v>70000000</v>
      </c>
      <c r="N254" s="119" t="s">
        <v>156</v>
      </c>
      <c r="O254" s="119" t="s">
        <v>168</v>
      </c>
      <c r="P254" s="119" t="s">
        <v>123</v>
      </c>
      <c r="Q254" s="119" t="s">
        <v>1572</v>
      </c>
      <c r="R254" s="122" t="s">
        <v>13</v>
      </c>
      <c r="S254" s="155">
        <v>8066</v>
      </c>
      <c r="T254" s="155">
        <v>2024110010194</v>
      </c>
      <c r="U254" s="156">
        <v>6</v>
      </c>
      <c r="V254" s="127"/>
      <c r="W254" s="122">
        <f t="shared" si="1"/>
        <v>2</v>
      </c>
    </row>
    <row r="255" spans="1:23" ht="12.75" customHeight="1">
      <c r="A255" s="119" t="s">
        <v>1865</v>
      </c>
      <c r="B255" s="119" t="s">
        <v>172</v>
      </c>
      <c r="C255" s="119" t="s">
        <v>16</v>
      </c>
      <c r="D255" s="119">
        <v>80111600</v>
      </c>
      <c r="E255" s="119" t="s">
        <v>173</v>
      </c>
      <c r="F255" s="119" t="s">
        <v>120</v>
      </c>
      <c r="G255" s="119" t="s">
        <v>120</v>
      </c>
      <c r="H255" s="119">
        <v>7</v>
      </c>
      <c r="I255" s="119">
        <v>1</v>
      </c>
      <c r="J255" s="119" t="s">
        <v>83</v>
      </c>
      <c r="K255" s="119" t="s">
        <v>84</v>
      </c>
      <c r="L255" s="154">
        <v>7000000</v>
      </c>
      <c r="M255" s="154">
        <v>-49000000</v>
      </c>
      <c r="N255" s="119" t="s">
        <v>171</v>
      </c>
      <c r="O255" s="119" t="s">
        <v>168</v>
      </c>
      <c r="P255" s="119" t="s">
        <v>123</v>
      </c>
      <c r="Q255" s="254"/>
      <c r="R255" s="122" t="s">
        <v>13</v>
      </c>
      <c r="S255" s="155">
        <v>8066</v>
      </c>
      <c r="T255" s="155">
        <v>2024110010194</v>
      </c>
      <c r="U255" s="156">
        <v>6</v>
      </c>
      <c r="V255" s="127"/>
      <c r="W255" s="122">
        <f t="shared" si="1"/>
        <v>2</v>
      </c>
    </row>
    <row r="256" spans="1:23" ht="12.75" customHeight="1">
      <c r="A256" s="119" t="s">
        <v>1516</v>
      </c>
      <c r="B256" s="119" t="s">
        <v>172</v>
      </c>
      <c r="C256" s="119" t="s">
        <v>16</v>
      </c>
      <c r="D256" s="119">
        <v>80111600</v>
      </c>
      <c r="E256" s="119" t="s">
        <v>173</v>
      </c>
      <c r="F256" s="119" t="s">
        <v>120</v>
      </c>
      <c r="G256" s="119" t="s">
        <v>120</v>
      </c>
      <c r="H256" s="119">
        <v>9</v>
      </c>
      <c r="I256" s="119">
        <v>1</v>
      </c>
      <c r="J256" s="119" t="s">
        <v>83</v>
      </c>
      <c r="K256" s="119" t="s">
        <v>84</v>
      </c>
      <c r="L256" s="154">
        <v>8000000</v>
      </c>
      <c r="M256" s="154">
        <f>+L256*H256</f>
        <v>72000000</v>
      </c>
      <c r="N256" s="119" t="s">
        <v>171</v>
      </c>
      <c r="O256" s="119" t="s">
        <v>168</v>
      </c>
      <c r="P256" s="119" t="s">
        <v>123</v>
      </c>
      <c r="Q256" s="119" t="s">
        <v>1573</v>
      </c>
      <c r="R256" s="122" t="s">
        <v>13</v>
      </c>
      <c r="S256" s="155">
        <v>8066</v>
      </c>
      <c r="T256" s="155">
        <v>2024110010194</v>
      </c>
      <c r="U256" s="156">
        <v>6</v>
      </c>
      <c r="V256" s="127"/>
      <c r="W256" s="122">
        <f t="shared" si="1"/>
        <v>2</v>
      </c>
    </row>
    <row r="257" spans="1:23" ht="12.75" customHeight="1">
      <c r="A257" s="119" t="s">
        <v>1865</v>
      </c>
      <c r="B257" s="119" t="s">
        <v>176</v>
      </c>
      <c r="C257" s="119" t="s">
        <v>16</v>
      </c>
      <c r="D257" s="119">
        <v>80111600</v>
      </c>
      <c r="E257" s="119" t="s">
        <v>1267</v>
      </c>
      <c r="F257" s="119" t="s">
        <v>120</v>
      </c>
      <c r="G257" s="119" t="s">
        <v>120</v>
      </c>
      <c r="H257" s="119">
        <v>6</v>
      </c>
      <c r="I257" s="119">
        <v>1</v>
      </c>
      <c r="J257" s="119" t="s">
        <v>83</v>
      </c>
      <c r="K257" s="119" t="s">
        <v>84</v>
      </c>
      <c r="L257" s="154">
        <v>5000000</v>
      </c>
      <c r="M257" s="154">
        <v>-30000000</v>
      </c>
      <c r="N257" s="119" t="s">
        <v>171</v>
      </c>
      <c r="O257" s="119" t="s">
        <v>168</v>
      </c>
      <c r="P257" s="119" t="s">
        <v>123</v>
      </c>
      <c r="Q257" s="254"/>
      <c r="R257" s="122" t="s">
        <v>13</v>
      </c>
      <c r="S257" s="155">
        <v>8066</v>
      </c>
      <c r="T257" s="155">
        <v>2024110010194</v>
      </c>
      <c r="U257" s="156">
        <v>6</v>
      </c>
      <c r="V257" s="127"/>
      <c r="W257" s="122">
        <f t="shared" si="1"/>
        <v>2</v>
      </c>
    </row>
    <row r="258" spans="1:23" ht="12.75" customHeight="1">
      <c r="A258" s="119" t="s">
        <v>1516</v>
      </c>
      <c r="B258" s="119" t="s">
        <v>176</v>
      </c>
      <c r="C258" s="119" t="s">
        <v>16</v>
      </c>
      <c r="D258" s="119">
        <v>80111600</v>
      </c>
      <c r="E258" s="119" t="s">
        <v>177</v>
      </c>
      <c r="F258" s="119" t="s">
        <v>178</v>
      </c>
      <c r="G258" s="119" t="s">
        <v>178</v>
      </c>
      <c r="H258" s="119">
        <v>10</v>
      </c>
      <c r="I258" s="119">
        <v>1</v>
      </c>
      <c r="J258" s="119" t="s">
        <v>83</v>
      </c>
      <c r="K258" s="119" t="s">
        <v>84</v>
      </c>
      <c r="L258" s="154">
        <v>3000000</v>
      </c>
      <c r="M258" s="154">
        <v>30000000</v>
      </c>
      <c r="N258" s="119" t="s">
        <v>156</v>
      </c>
      <c r="O258" s="119" t="s">
        <v>168</v>
      </c>
      <c r="P258" s="119" t="s">
        <v>123</v>
      </c>
      <c r="Q258" s="119" t="s">
        <v>1574</v>
      </c>
      <c r="R258" s="122" t="s">
        <v>13</v>
      </c>
      <c r="S258" s="155">
        <v>8066</v>
      </c>
      <c r="T258" s="155">
        <v>2024110010194</v>
      </c>
      <c r="U258" s="156">
        <v>6</v>
      </c>
      <c r="V258" s="127"/>
      <c r="W258" s="122">
        <f t="shared" si="1"/>
        <v>2</v>
      </c>
    </row>
    <row r="259" spans="1:23" ht="12.75" customHeight="1">
      <c r="A259" s="119" t="s">
        <v>1865</v>
      </c>
      <c r="B259" s="119" t="s">
        <v>179</v>
      </c>
      <c r="C259" s="119" t="s">
        <v>16</v>
      </c>
      <c r="D259" s="119">
        <v>80111600</v>
      </c>
      <c r="E259" s="119" t="s">
        <v>180</v>
      </c>
      <c r="F259" s="119" t="s">
        <v>178</v>
      </c>
      <c r="G259" s="119" t="s">
        <v>178</v>
      </c>
      <c r="H259" s="119">
        <v>4</v>
      </c>
      <c r="I259" s="119">
        <v>1</v>
      </c>
      <c r="J259" s="119" t="s">
        <v>83</v>
      </c>
      <c r="K259" s="119" t="s">
        <v>84</v>
      </c>
      <c r="L259" s="154">
        <v>4508000</v>
      </c>
      <c r="M259" s="154">
        <v>-18032000</v>
      </c>
      <c r="N259" s="119" t="s">
        <v>181</v>
      </c>
      <c r="O259" s="119" t="s">
        <v>168</v>
      </c>
      <c r="P259" s="119" t="s">
        <v>123</v>
      </c>
      <c r="Q259" s="254"/>
      <c r="R259" s="122" t="s">
        <v>13</v>
      </c>
      <c r="S259" s="155">
        <v>8066</v>
      </c>
      <c r="T259" s="155">
        <v>2024110010194</v>
      </c>
      <c r="U259" s="156">
        <v>6</v>
      </c>
      <c r="V259" s="127"/>
      <c r="W259" s="122">
        <f t="shared" ref="W259:W454" si="5">COUNTIF($B$4:$B$454,B259)</f>
        <v>2</v>
      </c>
    </row>
    <row r="260" spans="1:23" ht="12.75" customHeight="1">
      <c r="A260" s="119" t="s">
        <v>1516</v>
      </c>
      <c r="B260" s="119" t="s">
        <v>179</v>
      </c>
      <c r="C260" s="119" t="s">
        <v>16</v>
      </c>
      <c r="D260" s="119">
        <v>80111600</v>
      </c>
      <c r="E260" s="119" t="s">
        <v>180</v>
      </c>
      <c r="F260" s="119" t="s">
        <v>120</v>
      </c>
      <c r="G260" s="119" t="s">
        <v>120</v>
      </c>
      <c r="H260" s="119">
        <v>2</v>
      </c>
      <c r="I260" s="119">
        <v>1</v>
      </c>
      <c r="J260" s="119" t="s">
        <v>83</v>
      </c>
      <c r="K260" s="119" t="s">
        <v>84</v>
      </c>
      <c r="L260" s="154">
        <v>5000000</v>
      </c>
      <c r="M260" s="154">
        <f>+L260*H260</f>
        <v>10000000</v>
      </c>
      <c r="N260" s="119" t="s">
        <v>181</v>
      </c>
      <c r="O260" s="119" t="s">
        <v>168</v>
      </c>
      <c r="P260" s="119" t="s">
        <v>123</v>
      </c>
      <c r="Q260" s="119" t="s">
        <v>1575</v>
      </c>
      <c r="R260" s="122" t="s">
        <v>13</v>
      </c>
      <c r="S260" s="155">
        <v>8066</v>
      </c>
      <c r="T260" s="155">
        <v>2024110010194</v>
      </c>
      <c r="U260" s="156">
        <v>6</v>
      </c>
      <c r="V260" s="127"/>
      <c r="W260" s="122">
        <f t="shared" si="5"/>
        <v>2</v>
      </c>
    </row>
    <row r="261" spans="1:23" ht="12.75" customHeight="1">
      <c r="A261" s="119" t="s">
        <v>1865</v>
      </c>
      <c r="B261" s="120" t="s">
        <v>182</v>
      </c>
      <c r="C261" s="119" t="s">
        <v>16</v>
      </c>
      <c r="D261" s="119">
        <v>80111600</v>
      </c>
      <c r="E261" s="119" t="s">
        <v>1268</v>
      </c>
      <c r="F261" s="119" t="s">
        <v>120</v>
      </c>
      <c r="G261" s="119" t="s">
        <v>120</v>
      </c>
      <c r="H261" s="154">
        <v>6</v>
      </c>
      <c r="I261" s="119">
        <v>1</v>
      </c>
      <c r="J261" s="119" t="s">
        <v>83</v>
      </c>
      <c r="K261" s="119" t="s">
        <v>84</v>
      </c>
      <c r="L261" s="154">
        <v>7600000</v>
      </c>
      <c r="M261" s="154">
        <v>-45600000</v>
      </c>
      <c r="N261" s="119" t="s">
        <v>181</v>
      </c>
      <c r="O261" s="119" t="s">
        <v>168</v>
      </c>
      <c r="P261" s="119" t="s">
        <v>123</v>
      </c>
      <c r="Q261" s="254"/>
      <c r="R261" s="122" t="s">
        <v>13</v>
      </c>
      <c r="S261" s="155">
        <v>8066</v>
      </c>
      <c r="T261" s="155">
        <v>2024110010194</v>
      </c>
      <c r="U261" s="156">
        <v>6</v>
      </c>
      <c r="V261" s="127"/>
      <c r="W261" s="122">
        <f t="shared" si="5"/>
        <v>2</v>
      </c>
    </row>
    <row r="262" spans="1:23" ht="12.75" customHeight="1">
      <c r="A262" s="119" t="s">
        <v>1516</v>
      </c>
      <c r="B262" s="120" t="s">
        <v>182</v>
      </c>
      <c r="C262" s="119" t="s">
        <v>16</v>
      </c>
      <c r="D262" s="119">
        <v>80111600</v>
      </c>
      <c r="E262" s="119" t="s">
        <v>183</v>
      </c>
      <c r="F262" s="119" t="s">
        <v>120</v>
      </c>
      <c r="G262" s="119" t="s">
        <v>120</v>
      </c>
      <c r="H262" s="154">
        <v>6</v>
      </c>
      <c r="I262" s="119">
        <v>1</v>
      </c>
      <c r="J262" s="119" t="s">
        <v>83</v>
      </c>
      <c r="K262" s="119" t="s">
        <v>84</v>
      </c>
      <c r="L262" s="154">
        <v>7600000</v>
      </c>
      <c r="M262" s="154">
        <v>45600000</v>
      </c>
      <c r="N262" s="119" t="s">
        <v>181</v>
      </c>
      <c r="O262" s="119" t="s">
        <v>168</v>
      </c>
      <c r="P262" s="119" t="s">
        <v>123</v>
      </c>
      <c r="Q262" s="119" t="s">
        <v>1576</v>
      </c>
      <c r="R262" s="122" t="s">
        <v>13</v>
      </c>
      <c r="S262" s="155">
        <v>8066</v>
      </c>
      <c r="T262" s="155">
        <v>2024110010194</v>
      </c>
      <c r="U262" s="156">
        <v>6</v>
      </c>
      <c r="V262" s="127"/>
      <c r="W262" s="122">
        <f t="shared" si="5"/>
        <v>2</v>
      </c>
    </row>
    <row r="263" spans="1:23" ht="12.75" customHeight="1">
      <c r="A263" s="119" t="s">
        <v>1865</v>
      </c>
      <c r="B263" s="120" t="s">
        <v>187</v>
      </c>
      <c r="C263" s="119" t="s">
        <v>16</v>
      </c>
      <c r="D263" s="119">
        <v>80111600</v>
      </c>
      <c r="E263" s="119" t="s">
        <v>1268</v>
      </c>
      <c r="F263" s="119" t="s">
        <v>120</v>
      </c>
      <c r="G263" s="119" t="s">
        <v>120</v>
      </c>
      <c r="H263" s="154">
        <v>7</v>
      </c>
      <c r="I263" s="119">
        <v>1</v>
      </c>
      <c r="J263" s="119" t="s">
        <v>83</v>
      </c>
      <c r="K263" s="119" t="s">
        <v>84</v>
      </c>
      <c r="L263" s="154">
        <v>5000000</v>
      </c>
      <c r="M263" s="154">
        <v>-35000000</v>
      </c>
      <c r="N263" s="119" t="s">
        <v>181</v>
      </c>
      <c r="O263" s="119" t="s">
        <v>168</v>
      </c>
      <c r="P263" s="119" t="s">
        <v>123</v>
      </c>
      <c r="Q263" s="254"/>
      <c r="R263" s="122" t="s">
        <v>13</v>
      </c>
      <c r="S263" s="155">
        <v>8066</v>
      </c>
      <c r="T263" s="155">
        <v>2024110010194</v>
      </c>
      <c r="U263" s="156">
        <v>6</v>
      </c>
      <c r="V263" s="127"/>
      <c r="W263" s="122">
        <f t="shared" si="5"/>
        <v>2</v>
      </c>
    </row>
    <row r="264" spans="1:23" ht="12.75" customHeight="1">
      <c r="A264" s="119" t="s">
        <v>1516</v>
      </c>
      <c r="B264" s="120" t="s">
        <v>187</v>
      </c>
      <c r="C264" s="119" t="s">
        <v>16</v>
      </c>
      <c r="D264" s="119">
        <v>80111600</v>
      </c>
      <c r="E264" s="119" t="s">
        <v>188</v>
      </c>
      <c r="F264" s="119" t="s">
        <v>120</v>
      </c>
      <c r="G264" s="119" t="s">
        <v>120</v>
      </c>
      <c r="H264" s="154">
        <v>7</v>
      </c>
      <c r="I264" s="119">
        <v>1</v>
      </c>
      <c r="J264" s="119" t="s">
        <v>83</v>
      </c>
      <c r="K264" s="119" t="s">
        <v>84</v>
      </c>
      <c r="L264" s="154">
        <v>5000000</v>
      </c>
      <c r="M264" s="154">
        <v>35000000</v>
      </c>
      <c r="N264" s="119" t="s">
        <v>181</v>
      </c>
      <c r="O264" s="119" t="s">
        <v>168</v>
      </c>
      <c r="P264" s="119" t="s">
        <v>123</v>
      </c>
      <c r="Q264" s="119" t="s">
        <v>1576</v>
      </c>
      <c r="R264" s="122" t="s">
        <v>13</v>
      </c>
      <c r="S264" s="155">
        <v>8066</v>
      </c>
      <c r="T264" s="155">
        <v>2024110010194</v>
      </c>
      <c r="U264" s="156">
        <v>6</v>
      </c>
      <c r="V264" s="127"/>
      <c r="W264" s="122">
        <f t="shared" si="5"/>
        <v>2</v>
      </c>
    </row>
    <row r="265" spans="1:23" ht="12.75" customHeight="1">
      <c r="A265" s="119" t="s">
        <v>1865</v>
      </c>
      <c r="B265" s="120" t="s">
        <v>223</v>
      </c>
      <c r="C265" s="119" t="s">
        <v>16</v>
      </c>
      <c r="D265" s="119">
        <v>80111600</v>
      </c>
      <c r="E265" s="119" t="s">
        <v>1284</v>
      </c>
      <c r="F265" s="119" t="s">
        <v>120</v>
      </c>
      <c r="G265" s="119" t="s">
        <v>120</v>
      </c>
      <c r="H265" s="154">
        <v>6</v>
      </c>
      <c r="I265" s="119">
        <v>1</v>
      </c>
      <c r="J265" s="119" t="s">
        <v>83</v>
      </c>
      <c r="K265" s="119" t="s">
        <v>84</v>
      </c>
      <c r="L265" s="154">
        <v>4508000</v>
      </c>
      <c r="M265" s="154">
        <v>-27048000</v>
      </c>
      <c r="N265" s="119" t="s">
        <v>225</v>
      </c>
      <c r="O265" s="119" t="s">
        <v>168</v>
      </c>
      <c r="P265" s="119" t="s">
        <v>123</v>
      </c>
      <c r="Q265" s="254"/>
      <c r="R265" s="122" t="s">
        <v>13</v>
      </c>
      <c r="S265" s="155">
        <v>8066</v>
      </c>
      <c r="T265" s="155">
        <v>2024110010194</v>
      </c>
      <c r="U265" s="156">
        <v>6</v>
      </c>
      <c r="V265" s="127"/>
      <c r="W265" s="122">
        <f t="shared" si="5"/>
        <v>2</v>
      </c>
    </row>
    <row r="266" spans="1:23" ht="12.75" customHeight="1">
      <c r="A266" s="119" t="s">
        <v>1516</v>
      </c>
      <c r="B266" s="120" t="s">
        <v>223</v>
      </c>
      <c r="C266" s="119" t="s">
        <v>16</v>
      </c>
      <c r="D266" s="119">
        <v>80111600</v>
      </c>
      <c r="E266" s="119" t="s">
        <v>224</v>
      </c>
      <c r="F266" s="119" t="s">
        <v>120</v>
      </c>
      <c r="G266" s="119" t="s">
        <v>120</v>
      </c>
      <c r="H266" s="154">
        <v>6</v>
      </c>
      <c r="I266" s="119">
        <v>1</v>
      </c>
      <c r="J266" s="119" t="s">
        <v>83</v>
      </c>
      <c r="K266" s="119" t="s">
        <v>84</v>
      </c>
      <c r="L266" s="154">
        <v>4508000</v>
      </c>
      <c r="M266" s="154">
        <v>27048000</v>
      </c>
      <c r="N266" s="119" t="s">
        <v>225</v>
      </c>
      <c r="O266" s="119" t="s">
        <v>168</v>
      </c>
      <c r="P266" s="119" t="s">
        <v>123</v>
      </c>
      <c r="Q266" s="119" t="s">
        <v>1576</v>
      </c>
      <c r="R266" s="122" t="s">
        <v>13</v>
      </c>
      <c r="S266" s="155">
        <v>8066</v>
      </c>
      <c r="T266" s="155">
        <v>2024110010194</v>
      </c>
      <c r="U266" s="156">
        <v>6</v>
      </c>
      <c r="V266" s="127"/>
      <c r="W266" s="122">
        <f t="shared" si="5"/>
        <v>2</v>
      </c>
    </row>
    <row r="267" spans="1:23" ht="12.75" customHeight="1">
      <c r="A267" s="119" t="s">
        <v>1865</v>
      </c>
      <c r="B267" s="120" t="s">
        <v>232</v>
      </c>
      <c r="C267" s="119" t="s">
        <v>16</v>
      </c>
      <c r="D267" s="119">
        <v>80111600</v>
      </c>
      <c r="E267" s="119" t="s">
        <v>233</v>
      </c>
      <c r="F267" s="119" t="s">
        <v>120</v>
      </c>
      <c r="G267" s="119" t="s">
        <v>120</v>
      </c>
      <c r="H267" s="154">
        <v>8</v>
      </c>
      <c r="I267" s="119">
        <v>1</v>
      </c>
      <c r="J267" s="119" t="s">
        <v>83</v>
      </c>
      <c r="K267" s="119" t="s">
        <v>84</v>
      </c>
      <c r="L267" s="154">
        <v>6000000</v>
      </c>
      <c r="M267" s="154">
        <v>-48000000</v>
      </c>
      <c r="N267" s="119" t="s">
        <v>171</v>
      </c>
      <c r="O267" s="119" t="s">
        <v>168</v>
      </c>
      <c r="P267" s="119" t="s">
        <v>123</v>
      </c>
      <c r="Q267" s="254"/>
      <c r="R267" s="122" t="s">
        <v>13</v>
      </c>
      <c r="S267" s="155">
        <v>8066</v>
      </c>
      <c r="T267" s="155">
        <v>2024110010194</v>
      </c>
      <c r="U267" s="156">
        <v>6</v>
      </c>
      <c r="V267" s="127"/>
      <c r="W267" s="122">
        <f t="shared" si="5"/>
        <v>2</v>
      </c>
    </row>
    <row r="268" spans="1:23" ht="12.75" customHeight="1">
      <c r="A268" s="119" t="s">
        <v>1516</v>
      </c>
      <c r="B268" s="120" t="s">
        <v>232</v>
      </c>
      <c r="C268" s="119" t="s">
        <v>16</v>
      </c>
      <c r="D268" s="119">
        <v>80111600</v>
      </c>
      <c r="E268" s="119" t="s">
        <v>233</v>
      </c>
      <c r="F268" s="119" t="s">
        <v>120</v>
      </c>
      <c r="G268" s="119" t="s">
        <v>120</v>
      </c>
      <c r="H268" s="154">
        <v>6</v>
      </c>
      <c r="I268" s="119">
        <v>1</v>
      </c>
      <c r="J268" s="119" t="s">
        <v>83</v>
      </c>
      <c r="K268" s="119" t="s">
        <v>84</v>
      </c>
      <c r="L268" s="154">
        <v>6000000</v>
      </c>
      <c r="M268" s="154">
        <v>36000000</v>
      </c>
      <c r="N268" s="119" t="s">
        <v>171</v>
      </c>
      <c r="O268" s="119" t="s">
        <v>168</v>
      </c>
      <c r="P268" s="119" t="s">
        <v>123</v>
      </c>
      <c r="Q268" s="119" t="s">
        <v>1577</v>
      </c>
      <c r="R268" s="122" t="s">
        <v>13</v>
      </c>
      <c r="S268" s="155">
        <v>8066</v>
      </c>
      <c r="T268" s="155">
        <v>2024110010194</v>
      </c>
      <c r="U268" s="156">
        <v>6</v>
      </c>
      <c r="V268" s="127"/>
      <c r="W268" s="122">
        <f t="shared" si="5"/>
        <v>2</v>
      </c>
    </row>
    <row r="269" spans="1:23" ht="12.75" customHeight="1">
      <c r="A269" s="119" t="s">
        <v>1865</v>
      </c>
      <c r="B269" s="120" t="s">
        <v>234</v>
      </c>
      <c r="C269" s="119" t="s">
        <v>16</v>
      </c>
      <c r="D269" s="119">
        <v>80111600</v>
      </c>
      <c r="E269" s="119" t="s">
        <v>229</v>
      </c>
      <c r="F269" s="119" t="s">
        <v>120</v>
      </c>
      <c r="G269" s="119" t="s">
        <v>120</v>
      </c>
      <c r="H269" s="154">
        <v>6</v>
      </c>
      <c r="I269" s="119">
        <v>1</v>
      </c>
      <c r="J269" s="119" t="s">
        <v>83</v>
      </c>
      <c r="K269" s="119" t="s">
        <v>84</v>
      </c>
      <c r="L269" s="154">
        <v>8000000</v>
      </c>
      <c r="M269" s="154">
        <v>-48000000</v>
      </c>
      <c r="N269" s="119" t="s">
        <v>121</v>
      </c>
      <c r="O269" s="119" t="s">
        <v>168</v>
      </c>
      <c r="P269" s="119" t="s">
        <v>123</v>
      </c>
      <c r="Q269" s="254"/>
      <c r="R269" s="122" t="s">
        <v>13</v>
      </c>
      <c r="S269" s="155">
        <v>8066</v>
      </c>
      <c r="T269" s="155">
        <v>2024110010194</v>
      </c>
      <c r="U269" s="156">
        <v>6</v>
      </c>
      <c r="V269" s="127"/>
      <c r="W269" s="122">
        <f t="shared" si="5"/>
        <v>2</v>
      </c>
    </row>
    <row r="270" spans="1:23" ht="12.75" customHeight="1">
      <c r="A270" s="119" t="s">
        <v>1516</v>
      </c>
      <c r="B270" s="120" t="s">
        <v>234</v>
      </c>
      <c r="C270" s="119" t="s">
        <v>16</v>
      </c>
      <c r="D270" s="119">
        <v>80111600</v>
      </c>
      <c r="E270" s="119" t="s">
        <v>229</v>
      </c>
      <c r="F270" s="119" t="s">
        <v>120</v>
      </c>
      <c r="G270" s="119" t="s">
        <v>120</v>
      </c>
      <c r="H270" s="154">
        <v>7</v>
      </c>
      <c r="I270" s="119">
        <v>1</v>
      </c>
      <c r="J270" s="119" t="s">
        <v>83</v>
      </c>
      <c r="K270" s="119" t="s">
        <v>84</v>
      </c>
      <c r="L270" s="154">
        <v>8000000</v>
      </c>
      <c r="M270" s="154">
        <f>+L270*H270</f>
        <v>56000000</v>
      </c>
      <c r="N270" s="119" t="s">
        <v>121</v>
      </c>
      <c r="O270" s="119" t="s">
        <v>168</v>
      </c>
      <c r="P270" s="119" t="s">
        <v>123</v>
      </c>
      <c r="Q270" s="119" t="s">
        <v>1577</v>
      </c>
      <c r="R270" s="122" t="s">
        <v>13</v>
      </c>
      <c r="S270" s="155">
        <v>8066</v>
      </c>
      <c r="T270" s="155">
        <v>2024110010194</v>
      </c>
      <c r="U270" s="156">
        <v>6</v>
      </c>
      <c r="V270" s="127"/>
      <c r="W270" s="122">
        <f t="shared" si="5"/>
        <v>2</v>
      </c>
    </row>
    <row r="271" spans="1:23" ht="12.75" customHeight="1">
      <c r="A271" s="119" t="s">
        <v>1865</v>
      </c>
      <c r="B271" s="120" t="s">
        <v>242</v>
      </c>
      <c r="C271" s="119" t="s">
        <v>16</v>
      </c>
      <c r="D271" s="119">
        <v>80111600</v>
      </c>
      <c r="E271" s="119" t="s">
        <v>1285</v>
      </c>
      <c r="F271" s="119" t="s">
        <v>120</v>
      </c>
      <c r="G271" s="119" t="s">
        <v>120</v>
      </c>
      <c r="H271" s="154">
        <v>6</v>
      </c>
      <c r="I271" s="119">
        <v>1</v>
      </c>
      <c r="J271" s="119" t="s">
        <v>83</v>
      </c>
      <c r="K271" s="119" t="s">
        <v>84</v>
      </c>
      <c r="L271" s="154">
        <v>5500000</v>
      </c>
      <c r="M271" s="154">
        <v>-33000000</v>
      </c>
      <c r="N271" s="119" t="s">
        <v>225</v>
      </c>
      <c r="O271" s="119" t="s">
        <v>168</v>
      </c>
      <c r="P271" s="119" t="s">
        <v>123</v>
      </c>
      <c r="Q271" s="254"/>
      <c r="R271" s="122" t="s">
        <v>13</v>
      </c>
      <c r="S271" s="155">
        <v>8066</v>
      </c>
      <c r="T271" s="155">
        <v>2024110010194</v>
      </c>
      <c r="U271" s="156">
        <v>6</v>
      </c>
      <c r="V271" s="127"/>
      <c r="W271" s="122">
        <f t="shared" si="5"/>
        <v>2</v>
      </c>
    </row>
    <row r="272" spans="1:23" ht="12.75" customHeight="1">
      <c r="A272" s="119" t="s">
        <v>1516</v>
      </c>
      <c r="B272" s="120" t="s">
        <v>242</v>
      </c>
      <c r="C272" s="119" t="s">
        <v>16</v>
      </c>
      <c r="D272" s="119">
        <v>80111600</v>
      </c>
      <c r="E272" s="119" t="s">
        <v>243</v>
      </c>
      <c r="F272" s="119" t="s">
        <v>120</v>
      </c>
      <c r="G272" s="119" t="s">
        <v>120</v>
      </c>
      <c r="H272" s="154">
        <v>9</v>
      </c>
      <c r="I272" s="119">
        <v>1</v>
      </c>
      <c r="J272" s="119" t="s">
        <v>83</v>
      </c>
      <c r="K272" s="119" t="s">
        <v>84</v>
      </c>
      <c r="L272" s="154">
        <v>7000000</v>
      </c>
      <c r="M272" s="154">
        <v>63000000</v>
      </c>
      <c r="N272" s="119" t="s">
        <v>171</v>
      </c>
      <c r="O272" s="119" t="s">
        <v>168</v>
      </c>
      <c r="P272" s="119" t="s">
        <v>123</v>
      </c>
      <c r="Q272" s="119" t="s">
        <v>1574</v>
      </c>
      <c r="R272" s="122" t="s">
        <v>13</v>
      </c>
      <c r="S272" s="155">
        <v>8066</v>
      </c>
      <c r="T272" s="155">
        <v>2024110010194</v>
      </c>
      <c r="U272" s="156">
        <v>6</v>
      </c>
      <c r="V272" s="127"/>
      <c r="W272" s="122">
        <f t="shared" si="5"/>
        <v>2</v>
      </c>
    </row>
    <row r="273" spans="1:23" ht="12.75" customHeight="1">
      <c r="A273" s="119" t="s">
        <v>1865</v>
      </c>
      <c r="B273" s="120" t="s">
        <v>246</v>
      </c>
      <c r="C273" s="119" t="s">
        <v>16</v>
      </c>
      <c r="D273" s="119">
        <v>80111600</v>
      </c>
      <c r="E273" s="119" t="s">
        <v>1286</v>
      </c>
      <c r="F273" s="119" t="s">
        <v>120</v>
      </c>
      <c r="G273" s="119" t="s">
        <v>120</v>
      </c>
      <c r="H273" s="154">
        <v>9</v>
      </c>
      <c r="I273" s="119">
        <v>1</v>
      </c>
      <c r="J273" s="119" t="s">
        <v>83</v>
      </c>
      <c r="K273" s="119" t="s">
        <v>84</v>
      </c>
      <c r="L273" s="154">
        <v>8000000</v>
      </c>
      <c r="M273" s="154">
        <v>-72000000</v>
      </c>
      <c r="N273" s="119" t="s">
        <v>152</v>
      </c>
      <c r="O273" s="119" t="s">
        <v>168</v>
      </c>
      <c r="P273" s="119" t="s">
        <v>123</v>
      </c>
      <c r="Q273" s="254"/>
      <c r="R273" s="122" t="s">
        <v>13</v>
      </c>
      <c r="S273" s="155">
        <v>8066</v>
      </c>
      <c r="T273" s="155">
        <v>2024110010194</v>
      </c>
      <c r="U273" s="156">
        <v>6</v>
      </c>
      <c r="V273" s="127"/>
      <c r="W273" s="122">
        <f t="shared" si="5"/>
        <v>2</v>
      </c>
    </row>
    <row r="274" spans="1:23" ht="12.75" customHeight="1">
      <c r="A274" s="119" t="s">
        <v>1516</v>
      </c>
      <c r="B274" s="120" t="s">
        <v>246</v>
      </c>
      <c r="C274" s="119" t="s">
        <v>16</v>
      </c>
      <c r="D274" s="119">
        <v>80111600</v>
      </c>
      <c r="E274" s="119" t="s">
        <v>247</v>
      </c>
      <c r="F274" s="119" t="s">
        <v>120</v>
      </c>
      <c r="G274" s="119" t="s">
        <v>120</v>
      </c>
      <c r="H274" s="154">
        <v>9</v>
      </c>
      <c r="I274" s="119">
        <v>1</v>
      </c>
      <c r="J274" s="119" t="s">
        <v>83</v>
      </c>
      <c r="K274" s="119" t="s">
        <v>84</v>
      </c>
      <c r="L274" s="154">
        <v>8000000</v>
      </c>
      <c r="M274" s="154">
        <v>72000000</v>
      </c>
      <c r="N274" s="119" t="s">
        <v>171</v>
      </c>
      <c r="O274" s="119" t="s">
        <v>168</v>
      </c>
      <c r="P274" s="119" t="s">
        <v>123</v>
      </c>
      <c r="Q274" s="119" t="s">
        <v>1578</v>
      </c>
      <c r="R274" s="122" t="s">
        <v>13</v>
      </c>
      <c r="S274" s="155">
        <v>8066</v>
      </c>
      <c r="T274" s="155">
        <v>2024110010194</v>
      </c>
      <c r="U274" s="156">
        <v>6</v>
      </c>
      <c r="V274" s="127"/>
      <c r="W274" s="122">
        <f t="shared" si="5"/>
        <v>2</v>
      </c>
    </row>
    <row r="275" spans="1:23" ht="12.75" customHeight="1">
      <c r="A275" s="119" t="s">
        <v>1865</v>
      </c>
      <c r="B275" s="120" t="s">
        <v>262</v>
      </c>
      <c r="C275" s="119" t="s">
        <v>16</v>
      </c>
      <c r="D275" s="119">
        <v>80111600</v>
      </c>
      <c r="E275" s="119" t="s">
        <v>1288</v>
      </c>
      <c r="F275" s="119" t="s">
        <v>120</v>
      </c>
      <c r="G275" s="119" t="s">
        <v>120</v>
      </c>
      <c r="H275" s="154">
        <v>9</v>
      </c>
      <c r="I275" s="119">
        <v>1</v>
      </c>
      <c r="J275" s="119" t="s">
        <v>83</v>
      </c>
      <c r="K275" s="119" t="s">
        <v>84</v>
      </c>
      <c r="L275" s="154">
        <v>8000000</v>
      </c>
      <c r="M275" s="154">
        <v>-72000000</v>
      </c>
      <c r="N275" s="119" t="s">
        <v>171</v>
      </c>
      <c r="O275" s="119" t="s">
        <v>168</v>
      </c>
      <c r="P275" s="119" t="s">
        <v>123</v>
      </c>
      <c r="Q275" s="254"/>
      <c r="R275" s="122" t="s">
        <v>13</v>
      </c>
      <c r="S275" s="155">
        <v>8066</v>
      </c>
      <c r="T275" s="155">
        <v>2024110010194</v>
      </c>
      <c r="U275" s="156">
        <v>6</v>
      </c>
      <c r="V275" s="127"/>
      <c r="W275" s="122">
        <f t="shared" si="5"/>
        <v>2</v>
      </c>
    </row>
    <row r="276" spans="1:23" ht="12.75" customHeight="1">
      <c r="A276" s="119" t="s">
        <v>1516</v>
      </c>
      <c r="B276" s="120" t="s">
        <v>262</v>
      </c>
      <c r="C276" s="119" t="s">
        <v>16</v>
      </c>
      <c r="D276" s="119">
        <v>80111600</v>
      </c>
      <c r="E276" s="119" t="s">
        <v>263</v>
      </c>
      <c r="F276" s="119" t="s">
        <v>120</v>
      </c>
      <c r="G276" s="119" t="s">
        <v>120</v>
      </c>
      <c r="H276" s="154">
        <v>7</v>
      </c>
      <c r="I276" s="119">
        <v>1</v>
      </c>
      <c r="J276" s="119" t="s">
        <v>83</v>
      </c>
      <c r="K276" s="119" t="s">
        <v>84</v>
      </c>
      <c r="L276" s="154">
        <v>7500000</v>
      </c>
      <c r="M276" s="154">
        <v>52500000</v>
      </c>
      <c r="N276" s="119" t="s">
        <v>171</v>
      </c>
      <c r="O276" s="119" t="s">
        <v>168</v>
      </c>
      <c r="P276" s="119" t="s">
        <v>123</v>
      </c>
      <c r="Q276" s="119" t="s">
        <v>1573</v>
      </c>
      <c r="R276" s="122" t="s">
        <v>13</v>
      </c>
      <c r="S276" s="155">
        <v>8066</v>
      </c>
      <c r="T276" s="155">
        <v>2024110010194</v>
      </c>
      <c r="U276" s="156">
        <v>6</v>
      </c>
      <c r="V276" s="127"/>
      <c r="W276" s="122">
        <f t="shared" si="5"/>
        <v>2</v>
      </c>
    </row>
    <row r="277" spans="1:23" ht="12.75" customHeight="1">
      <c r="A277" s="119" t="s">
        <v>1865</v>
      </c>
      <c r="B277" s="120" t="s">
        <v>264</v>
      </c>
      <c r="C277" s="119" t="s">
        <v>16</v>
      </c>
      <c r="D277" s="119">
        <v>80111600</v>
      </c>
      <c r="E277" s="119" t="s">
        <v>1289</v>
      </c>
      <c r="F277" s="119" t="s">
        <v>120</v>
      </c>
      <c r="G277" s="119" t="s">
        <v>120</v>
      </c>
      <c r="H277" s="154">
        <v>9</v>
      </c>
      <c r="I277" s="119">
        <v>1</v>
      </c>
      <c r="J277" s="119" t="s">
        <v>83</v>
      </c>
      <c r="K277" s="119" t="s">
        <v>84</v>
      </c>
      <c r="L277" s="154">
        <v>6000000</v>
      </c>
      <c r="M277" s="154">
        <v>-54000000</v>
      </c>
      <c r="N277" s="119" t="s">
        <v>171</v>
      </c>
      <c r="O277" s="119" t="s">
        <v>168</v>
      </c>
      <c r="P277" s="119" t="s">
        <v>123</v>
      </c>
      <c r="Q277" s="254"/>
      <c r="R277" s="122" t="s">
        <v>13</v>
      </c>
      <c r="S277" s="155">
        <v>8066</v>
      </c>
      <c r="T277" s="155">
        <v>2024110010194</v>
      </c>
      <c r="U277" s="156">
        <v>6</v>
      </c>
      <c r="V277" s="127"/>
      <c r="W277" s="122">
        <f t="shared" si="5"/>
        <v>2</v>
      </c>
    </row>
    <row r="278" spans="1:23" ht="12.75" customHeight="1">
      <c r="A278" s="119" t="s">
        <v>1516</v>
      </c>
      <c r="B278" s="120" t="s">
        <v>264</v>
      </c>
      <c r="C278" s="119" t="s">
        <v>16</v>
      </c>
      <c r="D278" s="119">
        <v>80111600</v>
      </c>
      <c r="E278" s="119" t="s">
        <v>265</v>
      </c>
      <c r="F278" s="119" t="s">
        <v>120</v>
      </c>
      <c r="G278" s="119" t="s">
        <v>120</v>
      </c>
      <c r="H278" s="154">
        <v>6</v>
      </c>
      <c r="I278" s="119">
        <v>1</v>
      </c>
      <c r="J278" s="119" t="s">
        <v>83</v>
      </c>
      <c r="K278" s="119" t="s">
        <v>84</v>
      </c>
      <c r="L278" s="154">
        <v>9000000</v>
      </c>
      <c r="M278" s="154">
        <v>54000000</v>
      </c>
      <c r="N278" s="119" t="s">
        <v>171</v>
      </c>
      <c r="O278" s="119" t="s">
        <v>168</v>
      </c>
      <c r="P278" s="119" t="s">
        <v>123</v>
      </c>
      <c r="Q278" s="119" t="s">
        <v>1575</v>
      </c>
      <c r="R278" s="122" t="s">
        <v>13</v>
      </c>
      <c r="S278" s="155">
        <v>8066</v>
      </c>
      <c r="T278" s="155">
        <v>2024110010194</v>
      </c>
      <c r="U278" s="156">
        <v>6</v>
      </c>
      <c r="V278" s="127"/>
      <c r="W278" s="122">
        <f t="shared" si="5"/>
        <v>2</v>
      </c>
    </row>
    <row r="279" spans="1:23" ht="12.75" customHeight="1">
      <c r="A279" s="119" t="s">
        <v>1865</v>
      </c>
      <c r="B279" s="120" t="s">
        <v>228</v>
      </c>
      <c r="C279" s="119" t="s">
        <v>16</v>
      </c>
      <c r="D279" s="119">
        <v>80111600</v>
      </c>
      <c r="E279" s="119" t="s">
        <v>229</v>
      </c>
      <c r="F279" s="119" t="s">
        <v>120</v>
      </c>
      <c r="G279" s="119" t="s">
        <v>120</v>
      </c>
      <c r="H279" s="154">
        <v>6</v>
      </c>
      <c r="I279" s="119">
        <v>1</v>
      </c>
      <c r="J279" s="119" t="s">
        <v>83</v>
      </c>
      <c r="K279" s="119" t="s">
        <v>84</v>
      </c>
      <c r="L279" s="154">
        <v>8300000</v>
      </c>
      <c r="M279" s="154">
        <v>-49800000</v>
      </c>
      <c r="N279" s="119" t="s">
        <v>171</v>
      </c>
      <c r="O279" s="119" t="s">
        <v>168</v>
      </c>
      <c r="P279" s="119" t="s">
        <v>123</v>
      </c>
      <c r="Q279" s="254"/>
      <c r="R279" s="122" t="s">
        <v>13</v>
      </c>
      <c r="S279" s="155">
        <v>8066</v>
      </c>
      <c r="T279" s="155">
        <v>2024110010194</v>
      </c>
      <c r="U279" s="156">
        <v>6</v>
      </c>
      <c r="V279" s="127"/>
      <c r="W279" s="122">
        <f t="shared" si="5"/>
        <v>2</v>
      </c>
    </row>
    <row r="280" spans="1:23" ht="12.75" customHeight="1">
      <c r="A280" s="119" t="s">
        <v>1516</v>
      </c>
      <c r="B280" s="120" t="s">
        <v>228</v>
      </c>
      <c r="C280" s="119" t="s">
        <v>16</v>
      </c>
      <c r="D280" s="119">
        <v>80111600</v>
      </c>
      <c r="E280" s="119" t="s">
        <v>229</v>
      </c>
      <c r="F280" s="119" t="s">
        <v>120</v>
      </c>
      <c r="G280" s="119" t="s">
        <v>120</v>
      </c>
      <c r="H280" s="154">
        <v>6</v>
      </c>
      <c r="I280" s="119">
        <v>1</v>
      </c>
      <c r="J280" s="119" t="s">
        <v>83</v>
      </c>
      <c r="K280" s="119" t="s">
        <v>84</v>
      </c>
      <c r="L280" s="154">
        <v>8300000</v>
      </c>
      <c r="M280" s="154">
        <v>49800000</v>
      </c>
      <c r="N280" s="119" t="s">
        <v>225</v>
      </c>
      <c r="O280" s="119" t="s">
        <v>168</v>
      </c>
      <c r="P280" s="119" t="s">
        <v>123</v>
      </c>
      <c r="Q280" s="119" t="s">
        <v>1579</v>
      </c>
      <c r="R280" s="122" t="s">
        <v>13</v>
      </c>
      <c r="S280" s="155">
        <v>8066</v>
      </c>
      <c r="T280" s="155">
        <v>2024110010194</v>
      </c>
      <c r="U280" s="156">
        <v>6</v>
      </c>
      <c r="V280" s="127"/>
      <c r="W280" s="122">
        <f t="shared" si="5"/>
        <v>2</v>
      </c>
    </row>
    <row r="281" spans="1:23" ht="12.75" customHeight="1">
      <c r="A281" s="119" t="s">
        <v>1865</v>
      </c>
      <c r="B281" s="120" t="s">
        <v>215</v>
      </c>
      <c r="C281" s="119" t="s">
        <v>16</v>
      </c>
      <c r="D281" s="119">
        <v>80111600</v>
      </c>
      <c r="E281" s="119" t="s">
        <v>1281</v>
      </c>
      <c r="F281" s="119" t="s">
        <v>120</v>
      </c>
      <c r="G281" s="119" t="s">
        <v>120</v>
      </c>
      <c r="H281" s="154">
        <v>6</v>
      </c>
      <c r="I281" s="119">
        <v>1</v>
      </c>
      <c r="J281" s="119" t="s">
        <v>83</v>
      </c>
      <c r="K281" s="119" t="s">
        <v>84</v>
      </c>
      <c r="L281" s="154">
        <v>4650000</v>
      </c>
      <c r="M281" s="154">
        <v>-27900000</v>
      </c>
      <c r="N281" s="119" t="s">
        <v>214</v>
      </c>
      <c r="O281" s="119" t="s">
        <v>168</v>
      </c>
      <c r="P281" s="119" t="s">
        <v>123</v>
      </c>
      <c r="Q281" s="254"/>
      <c r="R281" s="122" t="s">
        <v>13</v>
      </c>
      <c r="S281" s="155">
        <v>8066</v>
      </c>
      <c r="T281" s="155">
        <v>2024110010194</v>
      </c>
      <c r="U281" s="156">
        <v>6</v>
      </c>
      <c r="V281" s="127"/>
      <c r="W281" s="122">
        <f t="shared" si="5"/>
        <v>2</v>
      </c>
    </row>
    <row r="282" spans="1:23" ht="12.75" customHeight="1">
      <c r="A282" s="119" t="s">
        <v>1516</v>
      </c>
      <c r="B282" s="120" t="s">
        <v>215</v>
      </c>
      <c r="C282" s="119" t="s">
        <v>16</v>
      </c>
      <c r="D282" s="119">
        <v>80111600</v>
      </c>
      <c r="E282" s="119" t="s">
        <v>216</v>
      </c>
      <c r="F282" s="119" t="s">
        <v>120</v>
      </c>
      <c r="G282" s="119" t="s">
        <v>120</v>
      </c>
      <c r="H282" s="154">
        <v>6</v>
      </c>
      <c r="I282" s="119">
        <v>1</v>
      </c>
      <c r="J282" s="119" t="s">
        <v>83</v>
      </c>
      <c r="K282" s="119" t="s">
        <v>84</v>
      </c>
      <c r="L282" s="154">
        <v>4300000</v>
      </c>
      <c r="M282" s="154">
        <v>25800000</v>
      </c>
      <c r="N282" s="119" t="s">
        <v>214</v>
      </c>
      <c r="O282" s="119" t="s">
        <v>122</v>
      </c>
      <c r="P282" s="119" t="s">
        <v>123</v>
      </c>
      <c r="Q282" s="119" t="s">
        <v>1580</v>
      </c>
      <c r="R282" s="122" t="s">
        <v>13</v>
      </c>
      <c r="S282" s="155">
        <v>8066</v>
      </c>
      <c r="T282" s="155">
        <v>2024110010194</v>
      </c>
      <c r="U282" s="156">
        <v>6</v>
      </c>
      <c r="V282" s="127"/>
      <c r="W282" s="122">
        <f t="shared" si="5"/>
        <v>2</v>
      </c>
    </row>
    <row r="283" spans="1:23" ht="12.75" customHeight="1">
      <c r="A283" s="119" t="s">
        <v>1865</v>
      </c>
      <c r="B283" s="120" t="s">
        <v>250</v>
      </c>
      <c r="C283" s="119" t="s">
        <v>16</v>
      </c>
      <c r="D283" s="119">
        <v>80111600</v>
      </c>
      <c r="E283" s="119" t="s">
        <v>1287</v>
      </c>
      <c r="F283" s="119" t="s">
        <v>120</v>
      </c>
      <c r="G283" s="119" t="s">
        <v>120</v>
      </c>
      <c r="H283" s="154">
        <v>7</v>
      </c>
      <c r="I283" s="119">
        <v>1</v>
      </c>
      <c r="J283" s="119" t="s">
        <v>83</v>
      </c>
      <c r="K283" s="119" t="s">
        <v>84</v>
      </c>
      <c r="L283" s="154">
        <v>9000000</v>
      </c>
      <c r="M283" s="154">
        <v>-63000000</v>
      </c>
      <c r="N283" s="119" t="s">
        <v>214</v>
      </c>
      <c r="O283" s="119" t="s">
        <v>168</v>
      </c>
      <c r="P283" s="119" t="s">
        <v>123</v>
      </c>
      <c r="Q283" s="254"/>
      <c r="R283" s="122" t="s">
        <v>13</v>
      </c>
      <c r="S283" s="155">
        <v>8066</v>
      </c>
      <c r="T283" s="155">
        <v>2024110010194</v>
      </c>
      <c r="U283" s="156">
        <v>6</v>
      </c>
      <c r="V283" s="127"/>
      <c r="W283" s="122">
        <f t="shared" si="5"/>
        <v>2</v>
      </c>
    </row>
    <row r="284" spans="1:23" ht="12.75" customHeight="1">
      <c r="A284" s="119" t="s">
        <v>1516</v>
      </c>
      <c r="B284" s="120" t="s">
        <v>250</v>
      </c>
      <c r="C284" s="119" t="s">
        <v>16</v>
      </c>
      <c r="D284" s="119">
        <v>80111600</v>
      </c>
      <c r="E284" s="119" t="s">
        <v>251</v>
      </c>
      <c r="F284" s="119" t="s">
        <v>120</v>
      </c>
      <c r="G284" s="119" t="s">
        <v>120</v>
      </c>
      <c r="H284" s="154">
        <v>7</v>
      </c>
      <c r="I284" s="119">
        <v>1</v>
      </c>
      <c r="J284" s="119" t="s">
        <v>83</v>
      </c>
      <c r="K284" s="119" t="s">
        <v>84</v>
      </c>
      <c r="L284" s="154">
        <v>9000000</v>
      </c>
      <c r="M284" s="154">
        <v>63000000</v>
      </c>
      <c r="N284" s="119" t="s">
        <v>214</v>
      </c>
      <c r="O284" s="119" t="s">
        <v>122</v>
      </c>
      <c r="P284" s="119" t="s">
        <v>123</v>
      </c>
      <c r="Q284" s="119" t="s">
        <v>1576</v>
      </c>
      <c r="R284" s="122" t="s">
        <v>13</v>
      </c>
      <c r="S284" s="155">
        <v>8066</v>
      </c>
      <c r="T284" s="155">
        <v>2024110010194</v>
      </c>
      <c r="U284" s="156">
        <v>6</v>
      </c>
      <c r="V284" s="127"/>
      <c r="W284" s="122">
        <f t="shared" si="5"/>
        <v>2</v>
      </c>
    </row>
    <row r="285" spans="1:23" ht="12.75" customHeight="1">
      <c r="A285" s="119" t="s">
        <v>1865</v>
      </c>
      <c r="B285" s="120" t="s">
        <v>217</v>
      </c>
      <c r="C285" s="119" t="s">
        <v>16</v>
      </c>
      <c r="D285" s="119">
        <v>80111600</v>
      </c>
      <c r="E285" s="119" t="s">
        <v>216</v>
      </c>
      <c r="F285" s="119" t="s">
        <v>120</v>
      </c>
      <c r="G285" s="119" t="s">
        <v>120</v>
      </c>
      <c r="H285" s="154">
        <v>6</v>
      </c>
      <c r="I285" s="119">
        <v>1</v>
      </c>
      <c r="J285" s="119" t="s">
        <v>83</v>
      </c>
      <c r="K285" s="119" t="s">
        <v>84</v>
      </c>
      <c r="L285" s="154">
        <v>3620000</v>
      </c>
      <c r="M285" s="154">
        <v>-21720000</v>
      </c>
      <c r="N285" s="119" t="s">
        <v>214</v>
      </c>
      <c r="O285" s="119" t="s">
        <v>168</v>
      </c>
      <c r="P285" s="119" t="s">
        <v>123</v>
      </c>
      <c r="Q285" s="254"/>
      <c r="R285" s="122" t="s">
        <v>13</v>
      </c>
      <c r="S285" s="155">
        <v>8066</v>
      </c>
      <c r="T285" s="155">
        <v>2024110010194</v>
      </c>
      <c r="U285" s="156">
        <v>6</v>
      </c>
      <c r="V285" s="127"/>
      <c r="W285" s="122">
        <f t="shared" si="5"/>
        <v>2</v>
      </c>
    </row>
    <row r="286" spans="1:23" ht="12.75" customHeight="1">
      <c r="A286" s="119" t="s">
        <v>1516</v>
      </c>
      <c r="B286" s="120" t="s">
        <v>217</v>
      </c>
      <c r="C286" s="119" t="s">
        <v>16</v>
      </c>
      <c r="D286" s="119">
        <v>80111600</v>
      </c>
      <c r="E286" s="119" t="s">
        <v>218</v>
      </c>
      <c r="F286" s="119" t="s">
        <v>120</v>
      </c>
      <c r="G286" s="119" t="s">
        <v>120</v>
      </c>
      <c r="H286" s="157">
        <v>5.7</v>
      </c>
      <c r="I286" s="119">
        <v>1</v>
      </c>
      <c r="J286" s="119" t="s">
        <v>83</v>
      </c>
      <c r="K286" s="119" t="s">
        <v>84</v>
      </c>
      <c r="L286" s="154">
        <v>3330000</v>
      </c>
      <c r="M286" s="154">
        <v>18981000</v>
      </c>
      <c r="N286" s="119" t="s">
        <v>214</v>
      </c>
      <c r="O286" s="119" t="s">
        <v>122</v>
      </c>
      <c r="P286" s="119" t="s">
        <v>123</v>
      </c>
      <c r="Q286" s="119" t="s">
        <v>1575</v>
      </c>
      <c r="R286" s="122" t="s">
        <v>13</v>
      </c>
      <c r="S286" s="155">
        <v>8066</v>
      </c>
      <c r="T286" s="155">
        <v>2024110010194</v>
      </c>
      <c r="U286" s="156">
        <v>6</v>
      </c>
      <c r="V286" s="127"/>
      <c r="W286" s="122">
        <f t="shared" si="5"/>
        <v>2</v>
      </c>
    </row>
    <row r="287" spans="1:23" ht="12.75" customHeight="1">
      <c r="A287" s="119" t="s">
        <v>1865</v>
      </c>
      <c r="B287" s="120" t="s">
        <v>219</v>
      </c>
      <c r="C287" s="119" t="s">
        <v>16</v>
      </c>
      <c r="D287" s="119">
        <v>80111600</v>
      </c>
      <c r="E287" s="119" t="s">
        <v>1282</v>
      </c>
      <c r="F287" s="119" t="s">
        <v>120</v>
      </c>
      <c r="G287" s="119" t="s">
        <v>120</v>
      </c>
      <c r="H287" s="157">
        <v>6</v>
      </c>
      <c r="I287" s="119">
        <v>1</v>
      </c>
      <c r="J287" s="119" t="s">
        <v>83</v>
      </c>
      <c r="K287" s="119" t="s">
        <v>84</v>
      </c>
      <c r="L287" s="154">
        <v>8000000</v>
      </c>
      <c r="M287" s="154">
        <v>-48000000</v>
      </c>
      <c r="N287" s="119" t="s">
        <v>214</v>
      </c>
      <c r="O287" s="119" t="s">
        <v>168</v>
      </c>
      <c r="P287" s="119" t="s">
        <v>123</v>
      </c>
      <c r="Q287" s="254"/>
      <c r="R287" s="122" t="s">
        <v>13</v>
      </c>
      <c r="S287" s="155">
        <v>8066</v>
      </c>
      <c r="T287" s="155">
        <v>2024110010194</v>
      </c>
      <c r="U287" s="156">
        <v>6</v>
      </c>
      <c r="V287" s="127"/>
      <c r="W287" s="122">
        <f t="shared" si="5"/>
        <v>2</v>
      </c>
    </row>
    <row r="288" spans="1:23" ht="12.75" customHeight="1">
      <c r="A288" s="119" t="s">
        <v>1516</v>
      </c>
      <c r="B288" s="120" t="s">
        <v>219</v>
      </c>
      <c r="C288" s="119" t="s">
        <v>16</v>
      </c>
      <c r="D288" s="119">
        <v>80111600</v>
      </c>
      <c r="E288" s="119" t="s">
        <v>220</v>
      </c>
      <c r="F288" s="119" t="s">
        <v>120</v>
      </c>
      <c r="G288" s="119" t="s">
        <v>120</v>
      </c>
      <c r="H288" s="157">
        <v>6</v>
      </c>
      <c r="I288" s="119">
        <v>1</v>
      </c>
      <c r="J288" s="119" t="s">
        <v>83</v>
      </c>
      <c r="K288" s="119" t="s">
        <v>84</v>
      </c>
      <c r="L288" s="154">
        <v>5000000</v>
      </c>
      <c r="M288" s="154">
        <v>30000000</v>
      </c>
      <c r="N288" s="119" t="s">
        <v>214</v>
      </c>
      <c r="O288" s="119" t="s">
        <v>122</v>
      </c>
      <c r="P288" s="119" t="s">
        <v>123</v>
      </c>
      <c r="Q288" s="119" t="s">
        <v>1580</v>
      </c>
      <c r="R288" s="122" t="s">
        <v>13</v>
      </c>
      <c r="S288" s="155">
        <v>8066</v>
      </c>
      <c r="T288" s="155">
        <v>2024110010194</v>
      </c>
      <c r="U288" s="156">
        <v>6</v>
      </c>
      <c r="V288" s="127"/>
      <c r="W288" s="122">
        <f t="shared" si="5"/>
        <v>2</v>
      </c>
    </row>
    <row r="289" spans="1:23" ht="12.75" customHeight="1">
      <c r="A289" s="119" t="s">
        <v>1865</v>
      </c>
      <c r="B289" s="120" t="s">
        <v>212</v>
      </c>
      <c r="C289" s="119" t="s">
        <v>16</v>
      </c>
      <c r="D289" s="119">
        <v>80111600</v>
      </c>
      <c r="E289" s="119" t="s">
        <v>1280</v>
      </c>
      <c r="F289" s="119" t="s">
        <v>120</v>
      </c>
      <c r="G289" s="119" t="s">
        <v>120</v>
      </c>
      <c r="H289" s="157">
        <v>4</v>
      </c>
      <c r="I289" s="119">
        <v>1</v>
      </c>
      <c r="J289" s="119" t="s">
        <v>83</v>
      </c>
      <c r="K289" s="119" t="s">
        <v>84</v>
      </c>
      <c r="L289" s="154">
        <v>4600000</v>
      </c>
      <c r="M289" s="154">
        <v>-18400000</v>
      </c>
      <c r="N289" s="119" t="s">
        <v>214</v>
      </c>
      <c r="O289" s="119" t="s">
        <v>168</v>
      </c>
      <c r="P289" s="119" t="s">
        <v>123</v>
      </c>
      <c r="Q289" s="254"/>
      <c r="R289" s="122" t="s">
        <v>13</v>
      </c>
      <c r="S289" s="155">
        <v>8066</v>
      </c>
      <c r="T289" s="155">
        <v>2024110010194</v>
      </c>
      <c r="U289" s="156">
        <v>6</v>
      </c>
      <c r="V289" s="127"/>
      <c r="W289" s="122">
        <f t="shared" si="5"/>
        <v>2</v>
      </c>
    </row>
    <row r="290" spans="1:23" ht="12.75" customHeight="1">
      <c r="A290" s="119" t="s">
        <v>1516</v>
      </c>
      <c r="B290" s="120" t="s">
        <v>212</v>
      </c>
      <c r="C290" s="119" t="s">
        <v>16</v>
      </c>
      <c r="D290" s="119">
        <v>80111600</v>
      </c>
      <c r="E290" s="119" t="s">
        <v>213</v>
      </c>
      <c r="F290" s="119" t="s">
        <v>120</v>
      </c>
      <c r="G290" s="119" t="s">
        <v>120</v>
      </c>
      <c r="H290" s="119">
        <v>6</v>
      </c>
      <c r="I290" s="119">
        <v>1</v>
      </c>
      <c r="J290" s="119" t="s">
        <v>83</v>
      </c>
      <c r="K290" s="119" t="s">
        <v>84</v>
      </c>
      <c r="L290" s="154">
        <v>2900000</v>
      </c>
      <c r="M290" s="154">
        <f>+L290*H290</f>
        <v>17400000</v>
      </c>
      <c r="N290" s="119" t="s">
        <v>214</v>
      </c>
      <c r="O290" s="119" t="s">
        <v>122</v>
      </c>
      <c r="P290" s="119" t="s">
        <v>123</v>
      </c>
      <c r="Q290" s="119" t="s">
        <v>1575</v>
      </c>
      <c r="R290" s="122" t="s">
        <v>13</v>
      </c>
      <c r="S290" s="155">
        <v>8066</v>
      </c>
      <c r="T290" s="155">
        <v>2024110010194</v>
      </c>
      <c r="U290" s="156">
        <v>6</v>
      </c>
      <c r="V290" s="127"/>
      <c r="W290" s="122">
        <f t="shared" si="5"/>
        <v>2</v>
      </c>
    </row>
    <row r="291" spans="1:23" ht="12.75" customHeight="1">
      <c r="A291" s="119" t="s">
        <v>1865</v>
      </c>
      <c r="B291" s="120" t="s">
        <v>221</v>
      </c>
      <c r="C291" s="119" t="s">
        <v>16</v>
      </c>
      <c r="D291" s="119">
        <v>80111600</v>
      </c>
      <c r="E291" s="119" t="s">
        <v>1283</v>
      </c>
      <c r="F291" s="119" t="s">
        <v>120</v>
      </c>
      <c r="G291" s="119" t="s">
        <v>120</v>
      </c>
      <c r="H291" s="119">
        <v>6</v>
      </c>
      <c r="I291" s="119">
        <v>1</v>
      </c>
      <c r="J291" s="119" t="s">
        <v>83</v>
      </c>
      <c r="K291" s="119" t="s">
        <v>84</v>
      </c>
      <c r="L291" s="154">
        <v>4057000</v>
      </c>
      <c r="M291" s="154">
        <v>-24342000</v>
      </c>
      <c r="N291" s="119" t="s">
        <v>214</v>
      </c>
      <c r="O291" s="119" t="s">
        <v>168</v>
      </c>
      <c r="P291" s="119" t="s">
        <v>123</v>
      </c>
      <c r="Q291" s="254"/>
      <c r="R291" s="122" t="s">
        <v>13</v>
      </c>
      <c r="S291" s="155">
        <v>8066</v>
      </c>
      <c r="T291" s="155">
        <v>2024110010194</v>
      </c>
      <c r="U291" s="156">
        <v>6</v>
      </c>
      <c r="V291" s="127"/>
      <c r="W291" s="122">
        <f t="shared" si="5"/>
        <v>2</v>
      </c>
    </row>
    <row r="292" spans="1:23" ht="12.75" customHeight="1">
      <c r="A292" s="119" t="s">
        <v>1516</v>
      </c>
      <c r="B292" s="120" t="s">
        <v>221</v>
      </c>
      <c r="C292" s="119" t="s">
        <v>16</v>
      </c>
      <c r="D292" s="119">
        <v>80111600</v>
      </c>
      <c r="E292" s="119" t="s">
        <v>222</v>
      </c>
      <c r="F292" s="119" t="s">
        <v>120</v>
      </c>
      <c r="G292" s="119" t="s">
        <v>120</v>
      </c>
      <c r="H292" s="119">
        <v>6</v>
      </c>
      <c r="I292" s="119">
        <v>1</v>
      </c>
      <c r="J292" s="119" t="s">
        <v>83</v>
      </c>
      <c r="K292" s="119" t="s">
        <v>84</v>
      </c>
      <c r="L292" s="154">
        <v>8000000</v>
      </c>
      <c r="M292" s="154">
        <v>48000000</v>
      </c>
      <c r="N292" s="119" t="s">
        <v>214</v>
      </c>
      <c r="O292" s="119" t="s">
        <v>122</v>
      </c>
      <c r="P292" s="119" t="s">
        <v>123</v>
      </c>
      <c r="Q292" s="119" t="s">
        <v>1575</v>
      </c>
      <c r="R292" s="122" t="s">
        <v>13</v>
      </c>
      <c r="S292" s="155">
        <v>8066</v>
      </c>
      <c r="T292" s="155">
        <v>2024110010194</v>
      </c>
      <c r="U292" s="156">
        <v>6</v>
      </c>
      <c r="V292" s="127"/>
      <c r="W292" s="122">
        <f t="shared" si="5"/>
        <v>2</v>
      </c>
    </row>
    <row r="293" spans="1:23" ht="12.75" customHeight="1">
      <c r="A293" s="119" t="s">
        <v>1567</v>
      </c>
      <c r="B293" s="120">
        <v>1</v>
      </c>
      <c r="C293" s="119" t="s">
        <v>16</v>
      </c>
      <c r="D293" s="119">
        <v>80111600</v>
      </c>
      <c r="E293" s="119" t="s">
        <v>1235</v>
      </c>
      <c r="F293" s="119" t="s">
        <v>120</v>
      </c>
      <c r="G293" s="119" t="s">
        <v>120</v>
      </c>
      <c r="H293" s="119">
        <v>6</v>
      </c>
      <c r="I293" s="119">
        <v>1</v>
      </c>
      <c r="J293" s="119" t="s">
        <v>83</v>
      </c>
      <c r="K293" s="119" t="s">
        <v>84</v>
      </c>
      <c r="L293" s="154">
        <v>6000000</v>
      </c>
      <c r="M293" s="154">
        <v>36000000</v>
      </c>
      <c r="N293" s="119" t="s">
        <v>171</v>
      </c>
      <c r="O293" s="119" t="s">
        <v>168</v>
      </c>
      <c r="P293" s="119" t="s">
        <v>123</v>
      </c>
      <c r="Q293" s="119" t="s">
        <v>1581</v>
      </c>
      <c r="R293" s="122" t="s">
        <v>13</v>
      </c>
      <c r="S293" s="155">
        <v>8066</v>
      </c>
      <c r="T293" s="155">
        <v>2024110010194</v>
      </c>
      <c r="U293" s="156">
        <v>6</v>
      </c>
      <c r="V293" s="127"/>
      <c r="W293" s="122">
        <f t="shared" si="5"/>
        <v>1</v>
      </c>
    </row>
    <row r="294" spans="1:23" ht="12.75" customHeight="1">
      <c r="A294" s="119" t="s">
        <v>1865</v>
      </c>
      <c r="B294" s="120" t="s">
        <v>195</v>
      </c>
      <c r="C294" s="119" t="s">
        <v>16</v>
      </c>
      <c r="D294" s="119">
        <v>80111600</v>
      </c>
      <c r="E294" s="119" t="s">
        <v>1271</v>
      </c>
      <c r="F294" s="119" t="s">
        <v>178</v>
      </c>
      <c r="G294" s="119" t="s">
        <v>178</v>
      </c>
      <c r="H294" s="119">
        <v>4</v>
      </c>
      <c r="I294" s="119">
        <v>1</v>
      </c>
      <c r="J294" s="119" t="s">
        <v>83</v>
      </c>
      <c r="K294" s="119" t="s">
        <v>84</v>
      </c>
      <c r="L294" s="154">
        <v>5050000</v>
      </c>
      <c r="M294" s="154">
        <v>-20200000</v>
      </c>
      <c r="N294" s="119" t="s">
        <v>197</v>
      </c>
      <c r="O294" s="119" t="s">
        <v>168</v>
      </c>
      <c r="P294" s="119" t="s">
        <v>123</v>
      </c>
      <c r="Q294" s="254"/>
      <c r="R294" s="122" t="s">
        <v>13</v>
      </c>
      <c r="S294" s="155">
        <v>8066</v>
      </c>
      <c r="T294" s="155">
        <v>2024110010194</v>
      </c>
      <c r="U294" s="156">
        <v>6</v>
      </c>
      <c r="V294" s="127"/>
      <c r="W294" s="122">
        <f t="shared" si="5"/>
        <v>2</v>
      </c>
    </row>
    <row r="295" spans="1:23" ht="12.75" customHeight="1">
      <c r="A295" s="119" t="s">
        <v>1516</v>
      </c>
      <c r="B295" s="120" t="s">
        <v>195</v>
      </c>
      <c r="C295" s="119" t="s">
        <v>16</v>
      </c>
      <c r="D295" s="119">
        <v>80111600</v>
      </c>
      <c r="E295" s="119" t="s">
        <v>196</v>
      </c>
      <c r="F295" s="119" t="s">
        <v>120</v>
      </c>
      <c r="G295" s="119" t="s">
        <v>120</v>
      </c>
      <c r="H295" s="119">
        <v>6</v>
      </c>
      <c r="I295" s="119">
        <v>1</v>
      </c>
      <c r="J295" s="119" t="s">
        <v>83</v>
      </c>
      <c r="K295" s="119" t="s">
        <v>84</v>
      </c>
      <c r="L295" s="154">
        <v>8000000</v>
      </c>
      <c r="M295" s="154">
        <v>48000000</v>
      </c>
      <c r="N295" s="119" t="s">
        <v>197</v>
      </c>
      <c r="O295" s="119" t="s">
        <v>168</v>
      </c>
      <c r="P295" s="119" t="s">
        <v>123</v>
      </c>
      <c r="Q295" s="119" t="s">
        <v>1582</v>
      </c>
      <c r="R295" s="122" t="s">
        <v>13</v>
      </c>
      <c r="S295" s="155">
        <v>8066</v>
      </c>
      <c r="T295" s="155">
        <v>2024110010194</v>
      </c>
      <c r="U295" s="156">
        <v>6</v>
      </c>
      <c r="V295" s="127"/>
      <c r="W295" s="122">
        <f t="shared" si="5"/>
        <v>2</v>
      </c>
    </row>
    <row r="296" spans="1:23" ht="12.75" customHeight="1">
      <c r="A296" s="119" t="s">
        <v>1865</v>
      </c>
      <c r="B296" s="120" t="s">
        <v>198</v>
      </c>
      <c r="C296" s="119" t="s">
        <v>16</v>
      </c>
      <c r="D296" s="119">
        <v>80111600</v>
      </c>
      <c r="E296" s="119" t="s">
        <v>1272</v>
      </c>
      <c r="F296" s="119" t="s">
        <v>120</v>
      </c>
      <c r="G296" s="119" t="s">
        <v>120</v>
      </c>
      <c r="H296" s="119">
        <v>6</v>
      </c>
      <c r="I296" s="119">
        <v>1</v>
      </c>
      <c r="J296" s="119" t="s">
        <v>83</v>
      </c>
      <c r="K296" s="119" t="s">
        <v>84</v>
      </c>
      <c r="L296" s="154">
        <v>8000000</v>
      </c>
      <c r="M296" s="154">
        <v>-48000000</v>
      </c>
      <c r="N296" s="119" t="s">
        <v>197</v>
      </c>
      <c r="O296" s="119" t="s">
        <v>168</v>
      </c>
      <c r="P296" s="119" t="s">
        <v>123</v>
      </c>
      <c r="Q296" s="254"/>
      <c r="R296" s="122" t="s">
        <v>13</v>
      </c>
      <c r="S296" s="155">
        <v>8066</v>
      </c>
      <c r="T296" s="155">
        <v>2024110010194</v>
      </c>
      <c r="U296" s="156">
        <v>6</v>
      </c>
      <c r="V296" s="127"/>
      <c r="W296" s="122">
        <f t="shared" si="5"/>
        <v>2</v>
      </c>
    </row>
    <row r="297" spans="1:23" ht="12.75" customHeight="1">
      <c r="A297" s="119" t="s">
        <v>1516</v>
      </c>
      <c r="B297" s="120" t="s">
        <v>198</v>
      </c>
      <c r="C297" s="119" t="s">
        <v>16</v>
      </c>
      <c r="D297" s="119">
        <v>80111600</v>
      </c>
      <c r="E297" s="119" t="s">
        <v>199</v>
      </c>
      <c r="F297" s="119" t="s">
        <v>120</v>
      </c>
      <c r="G297" s="119" t="s">
        <v>120</v>
      </c>
      <c r="H297" s="119">
        <v>5</v>
      </c>
      <c r="I297" s="119">
        <v>1</v>
      </c>
      <c r="J297" s="119" t="s">
        <v>83</v>
      </c>
      <c r="K297" s="119" t="s">
        <v>84</v>
      </c>
      <c r="L297" s="154">
        <v>6000000</v>
      </c>
      <c r="M297" s="154">
        <v>30000000</v>
      </c>
      <c r="N297" s="119" t="s">
        <v>197</v>
      </c>
      <c r="O297" s="119" t="s">
        <v>168</v>
      </c>
      <c r="P297" s="119" t="s">
        <v>123</v>
      </c>
      <c r="Q297" s="119" t="s">
        <v>1583</v>
      </c>
      <c r="R297" s="122" t="s">
        <v>13</v>
      </c>
      <c r="S297" s="155">
        <v>8066</v>
      </c>
      <c r="T297" s="155">
        <v>2024110010194</v>
      </c>
      <c r="U297" s="156">
        <v>6</v>
      </c>
      <c r="V297" s="127"/>
      <c r="W297" s="122">
        <f t="shared" si="5"/>
        <v>2</v>
      </c>
    </row>
    <row r="298" spans="1:23" ht="12.75" customHeight="1">
      <c r="A298" s="119" t="s">
        <v>1865</v>
      </c>
      <c r="B298" s="120" t="s">
        <v>202</v>
      </c>
      <c r="C298" s="119" t="s">
        <v>16</v>
      </c>
      <c r="D298" s="119">
        <v>80111600</v>
      </c>
      <c r="E298" s="119" t="s">
        <v>1273</v>
      </c>
      <c r="F298" s="119" t="s">
        <v>120</v>
      </c>
      <c r="G298" s="119" t="s">
        <v>120</v>
      </c>
      <c r="H298" s="119">
        <v>6</v>
      </c>
      <c r="I298" s="119">
        <v>1</v>
      </c>
      <c r="J298" s="119" t="s">
        <v>83</v>
      </c>
      <c r="K298" s="119" t="s">
        <v>84</v>
      </c>
      <c r="L298" s="154">
        <v>4200000</v>
      </c>
      <c r="M298" s="154">
        <v>-25200000</v>
      </c>
      <c r="N298" s="119" t="s">
        <v>197</v>
      </c>
      <c r="O298" s="119" t="s">
        <v>168</v>
      </c>
      <c r="P298" s="119" t="s">
        <v>123</v>
      </c>
      <c r="Q298" s="254"/>
      <c r="R298" s="122" t="s">
        <v>13</v>
      </c>
      <c r="S298" s="155">
        <v>8066</v>
      </c>
      <c r="T298" s="155">
        <v>2024110010194</v>
      </c>
      <c r="U298" s="156">
        <v>6</v>
      </c>
      <c r="V298" s="127"/>
      <c r="W298" s="122">
        <f t="shared" si="5"/>
        <v>2</v>
      </c>
    </row>
    <row r="299" spans="1:23" ht="12.75" customHeight="1">
      <c r="A299" s="119" t="s">
        <v>1516</v>
      </c>
      <c r="B299" s="120" t="s">
        <v>202</v>
      </c>
      <c r="C299" s="119" t="s">
        <v>16</v>
      </c>
      <c r="D299" s="119">
        <v>80111600</v>
      </c>
      <c r="E299" s="119" t="s">
        <v>203</v>
      </c>
      <c r="F299" s="119" t="s">
        <v>120</v>
      </c>
      <c r="G299" s="119" t="s">
        <v>120</v>
      </c>
      <c r="H299" s="119">
        <v>5</v>
      </c>
      <c r="I299" s="119">
        <v>1</v>
      </c>
      <c r="J299" s="119" t="s">
        <v>83</v>
      </c>
      <c r="K299" s="119" t="s">
        <v>84</v>
      </c>
      <c r="L299" s="154">
        <v>3800000</v>
      </c>
      <c r="M299" s="154">
        <v>19000000</v>
      </c>
      <c r="N299" s="119" t="s">
        <v>197</v>
      </c>
      <c r="O299" s="119" t="s">
        <v>168</v>
      </c>
      <c r="P299" s="119" t="s">
        <v>123</v>
      </c>
      <c r="Q299" s="119" t="s">
        <v>1584</v>
      </c>
      <c r="R299" s="122" t="s">
        <v>13</v>
      </c>
      <c r="S299" s="155">
        <v>8066</v>
      </c>
      <c r="T299" s="155">
        <v>2024110010194</v>
      </c>
      <c r="U299" s="156">
        <v>6</v>
      </c>
      <c r="V299" s="127"/>
      <c r="W299" s="122">
        <f t="shared" si="5"/>
        <v>2</v>
      </c>
    </row>
    <row r="300" spans="1:23" ht="12.75" customHeight="1">
      <c r="A300" s="119" t="s">
        <v>1865</v>
      </c>
      <c r="B300" s="120" t="s">
        <v>204</v>
      </c>
      <c r="C300" s="119" t="s">
        <v>16</v>
      </c>
      <c r="D300" s="119">
        <v>80111600</v>
      </c>
      <c r="E300" s="119" t="s">
        <v>1274</v>
      </c>
      <c r="F300" s="119" t="s">
        <v>120</v>
      </c>
      <c r="G300" s="119" t="s">
        <v>120</v>
      </c>
      <c r="H300" s="119">
        <v>6</v>
      </c>
      <c r="I300" s="119">
        <v>1</v>
      </c>
      <c r="J300" s="119" t="s">
        <v>83</v>
      </c>
      <c r="K300" s="119" t="s">
        <v>84</v>
      </c>
      <c r="L300" s="154">
        <v>4800000</v>
      </c>
      <c r="M300" s="154">
        <v>-28800000</v>
      </c>
      <c r="N300" s="119" t="s">
        <v>197</v>
      </c>
      <c r="O300" s="119" t="s">
        <v>168</v>
      </c>
      <c r="P300" s="119" t="s">
        <v>123</v>
      </c>
      <c r="Q300" s="254"/>
      <c r="R300" s="122" t="s">
        <v>13</v>
      </c>
      <c r="S300" s="155">
        <v>8066</v>
      </c>
      <c r="T300" s="155">
        <v>2024110010194</v>
      </c>
      <c r="U300" s="156">
        <v>6</v>
      </c>
      <c r="V300" s="127"/>
      <c r="W300" s="122">
        <f t="shared" si="5"/>
        <v>2</v>
      </c>
    </row>
    <row r="301" spans="1:23" ht="12.75" customHeight="1">
      <c r="A301" s="119" t="s">
        <v>1516</v>
      </c>
      <c r="B301" s="120" t="s">
        <v>204</v>
      </c>
      <c r="C301" s="119" t="s">
        <v>16</v>
      </c>
      <c r="D301" s="119">
        <v>80111600</v>
      </c>
      <c r="E301" s="119" t="s">
        <v>1585</v>
      </c>
      <c r="F301" s="119" t="s">
        <v>178</v>
      </c>
      <c r="G301" s="119" t="s">
        <v>178</v>
      </c>
      <c r="H301" s="119">
        <v>6</v>
      </c>
      <c r="I301" s="119">
        <v>1</v>
      </c>
      <c r="J301" s="119" t="s">
        <v>83</v>
      </c>
      <c r="K301" s="119" t="s">
        <v>84</v>
      </c>
      <c r="L301" s="154">
        <v>6000000</v>
      </c>
      <c r="M301" s="154">
        <v>36000000</v>
      </c>
      <c r="N301" s="119" t="s">
        <v>197</v>
      </c>
      <c r="O301" s="119" t="s">
        <v>168</v>
      </c>
      <c r="P301" s="119" t="s">
        <v>123</v>
      </c>
      <c r="Q301" s="119" t="s">
        <v>1586</v>
      </c>
      <c r="R301" s="122" t="s">
        <v>13</v>
      </c>
      <c r="S301" s="155">
        <v>8066</v>
      </c>
      <c r="T301" s="155">
        <v>2024110010194</v>
      </c>
      <c r="U301" s="156">
        <v>6</v>
      </c>
      <c r="V301" s="127"/>
      <c r="W301" s="122">
        <f t="shared" si="5"/>
        <v>2</v>
      </c>
    </row>
    <row r="302" spans="1:23" ht="12.75" customHeight="1">
      <c r="A302" s="119" t="s">
        <v>1865</v>
      </c>
      <c r="B302" s="120" t="s">
        <v>205</v>
      </c>
      <c r="C302" s="119" t="s">
        <v>16</v>
      </c>
      <c r="D302" s="119">
        <v>80111600</v>
      </c>
      <c r="E302" s="119" t="s">
        <v>206</v>
      </c>
      <c r="F302" s="119" t="s">
        <v>120</v>
      </c>
      <c r="G302" s="119" t="s">
        <v>120</v>
      </c>
      <c r="H302" s="119">
        <v>2</v>
      </c>
      <c r="I302" s="119">
        <v>1</v>
      </c>
      <c r="J302" s="119" t="s">
        <v>83</v>
      </c>
      <c r="K302" s="119" t="s">
        <v>84</v>
      </c>
      <c r="L302" s="154">
        <v>5700000</v>
      </c>
      <c r="M302" s="154">
        <v>-11400000</v>
      </c>
      <c r="N302" s="119" t="s">
        <v>197</v>
      </c>
      <c r="O302" s="119" t="s">
        <v>168</v>
      </c>
      <c r="P302" s="119" t="s">
        <v>123</v>
      </c>
      <c r="Q302" s="254"/>
      <c r="R302" s="122" t="s">
        <v>13</v>
      </c>
      <c r="S302" s="155">
        <v>8066</v>
      </c>
      <c r="T302" s="155">
        <v>2024110010194</v>
      </c>
      <c r="U302" s="156">
        <v>6</v>
      </c>
      <c r="V302" s="127"/>
      <c r="W302" s="122">
        <f t="shared" si="5"/>
        <v>2</v>
      </c>
    </row>
    <row r="303" spans="1:23" ht="12.75" customHeight="1">
      <c r="A303" s="119" t="s">
        <v>1587</v>
      </c>
      <c r="B303" s="120" t="s">
        <v>205</v>
      </c>
      <c r="C303" s="119" t="s">
        <v>16</v>
      </c>
      <c r="D303" s="119">
        <v>80111600</v>
      </c>
      <c r="E303" s="119" t="s">
        <v>206</v>
      </c>
      <c r="F303" s="119" t="s">
        <v>178</v>
      </c>
      <c r="G303" s="119" t="s">
        <v>178</v>
      </c>
      <c r="H303" s="119">
        <v>2</v>
      </c>
      <c r="I303" s="119">
        <v>1</v>
      </c>
      <c r="J303" s="119" t="s">
        <v>83</v>
      </c>
      <c r="K303" s="119" t="s">
        <v>84</v>
      </c>
      <c r="L303" s="154">
        <v>0</v>
      </c>
      <c r="M303" s="154">
        <v>0</v>
      </c>
      <c r="N303" s="119" t="s">
        <v>197</v>
      </c>
      <c r="O303" s="119" t="s">
        <v>168</v>
      </c>
      <c r="P303" s="119" t="s">
        <v>123</v>
      </c>
      <c r="Q303" s="119" t="s">
        <v>1588</v>
      </c>
      <c r="R303" s="122" t="s">
        <v>13</v>
      </c>
      <c r="S303" s="155">
        <v>8066</v>
      </c>
      <c r="T303" s="155">
        <v>2024110010194</v>
      </c>
      <c r="U303" s="156">
        <v>6</v>
      </c>
      <c r="V303" s="127"/>
      <c r="W303" s="122">
        <f t="shared" si="5"/>
        <v>2</v>
      </c>
    </row>
    <row r="304" spans="1:23" ht="12.75" customHeight="1">
      <c r="A304" s="119" t="s">
        <v>1865</v>
      </c>
      <c r="B304" s="120" t="s">
        <v>207</v>
      </c>
      <c r="C304" s="119" t="s">
        <v>16</v>
      </c>
      <c r="D304" s="119">
        <v>80111600</v>
      </c>
      <c r="E304" s="119" t="s">
        <v>1275</v>
      </c>
      <c r="F304" s="119" t="s">
        <v>120</v>
      </c>
      <c r="G304" s="119" t="s">
        <v>120</v>
      </c>
      <c r="H304" s="119">
        <v>7</v>
      </c>
      <c r="I304" s="119">
        <v>1</v>
      </c>
      <c r="J304" s="119" t="s">
        <v>83</v>
      </c>
      <c r="K304" s="119" t="s">
        <v>84</v>
      </c>
      <c r="L304" s="154">
        <v>7200000</v>
      </c>
      <c r="M304" s="154">
        <v>-50400000</v>
      </c>
      <c r="N304" s="119" t="s">
        <v>197</v>
      </c>
      <c r="O304" s="119" t="s">
        <v>168</v>
      </c>
      <c r="P304" s="119" t="s">
        <v>123</v>
      </c>
      <c r="Q304" s="254"/>
      <c r="R304" s="122" t="s">
        <v>13</v>
      </c>
      <c r="S304" s="155">
        <v>8066</v>
      </c>
      <c r="T304" s="155">
        <v>2024110010194</v>
      </c>
      <c r="U304" s="156">
        <v>6</v>
      </c>
      <c r="V304" s="127"/>
      <c r="W304" s="122">
        <f t="shared" si="5"/>
        <v>2</v>
      </c>
    </row>
    <row r="305" spans="1:23" ht="12.75" customHeight="1">
      <c r="A305" s="119" t="s">
        <v>1516</v>
      </c>
      <c r="B305" s="120" t="s">
        <v>207</v>
      </c>
      <c r="C305" s="119" t="s">
        <v>16</v>
      </c>
      <c r="D305" s="119">
        <v>80111600</v>
      </c>
      <c r="E305" s="119" t="s">
        <v>208</v>
      </c>
      <c r="F305" s="119" t="s">
        <v>178</v>
      </c>
      <c r="G305" s="119" t="s">
        <v>178</v>
      </c>
      <c r="H305" s="119">
        <v>7</v>
      </c>
      <c r="I305" s="119">
        <v>1</v>
      </c>
      <c r="J305" s="119" t="s">
        <v>83</v>
      </c>
      <c r="K305" s="119" t="s">
        <v>84</v>
      </c>
      <c r="L305" s="154">
        <v>7300000</v>
      </c>
      <c r="M305" s="154">
        <v>51100000</v>
      </c>
      <c r="N305" s="119" t="s">
        <v>197</v>
      </c>
      <c r="O305" s="119" t="s">
        <v>168</v>
      </c>
      <c r="P305" s="119" t="s">
        <v>123</v>
      </c>
      <c r="Q305" s="119" t="s">
        <v>1586</v>
      </c>
      <c r="R305" s="122" t="s">
        <v>13</v>
      </c>
      <c r="S305" s="155">
        <v>8066</v>
      </c>
      <c r="T305" s="155">
        <v>2024110010194</v>
      </c>
      <c r="U305" s="156">
        <v>6</v>
      </c>
      <c r="V305" s="127"/>
      <c r="W305" s="122">
        <f t="shared" si="5"/>
        <v>2</v>
      </c>
    </row>
    <row r="306" spans="1:23" ht="12.75" customHeight="1">
      <c r="A306" s="119" t="s">
        <v>1865</v>
      </c>
      <c r="B306" s="120" t="s">
        <v>266</v>
      </c>
      <c r="C306" s="119" t="s">
        <v>16</v>
      </c>
      <c r="D306" s="119">
        <v>80111600</v>
      </c>
      <c r="E306" s="119" t="s">
        <v>1290</v>
      </c>
      <c r="F306" s="119" t="s">
        <v>256</v>
      </c>
      <c r="G306" s="119" t="s">
        <v>256</v>
      </c>
      <c r="H306" s="119">
        <v>1</v>
      </c>
      <c r="I306" s="119">
        <v>1</v>
      </c>
      <c r="J306" s="119" t="s">
        <v>83</v>
      </c>
      <c r="K306" s="119" t="s">
        <v>84</v>
      </c>
      <c r="L306" s="154">
        <v>0</v>
      </c>
      <c r="M306" s="154">
        <v>-99284000</v>
      </c>
      <c r="N306" s="119" t="s">
        <v>171</v>
      </c>
      <c r="O306" s="119" t="s">
        <v>168</v>
      </c>
      <c r="P306" s="119" t="s">
        <v>123</v>
      </c>
      <c r="Q306" s="119" t="s">
        <v>1895</v>
      </c>
      <c r="R306" s="122" t="s">
        <v>13</v>
      </c>
      <c r="S306" s="155">
        <v>8066</v>
      </c>
      <c r="T306" s="155">
        <v>2024110010194</v>
      </c>
      <c r="U306" s="156">
        <v>6</v>
      </c>
      <c r="V306" s="127"/>
      <c r="W306" s="122">
        <f t="shared" si="5"/>
        <v>2</v>
      </c>
    </row>
    <row r="307" spans="1:23" ht="12.75" customHeight="1">
      <c r="A307" s="119" t="s">
        <v>1516</v>
      </c>
      <c r="B307" s="120" t="s">
        <v>266</v>
      </c>
      <c r="C307" s="119" t="s">
        <v>16</v>
      </c>
      <c r="D307" s="119">
        <v>80111600</v>
      </c>
      <c r="E307" s="119" t="s">
        <v>1290</v>
      </c>
      <c r="F307" s="119" t="s">
        <v>256</v>
      </c>
      <c r="G307" s="119" t="s">
        <v>256</v>
      </c>
      <c r="H307" s="119">
        <v>1</v>
      </c>
      <c r="I307" s="119">
        <v>1</v>
      </c>
      <c r="J307" s="119" t="s">
        <v>83</v>
      </c>
      <c r="K307" s="119" t="s">
        <v>84</v>
      </c>
      <c r="L307" s="154">
        <v>0</v>
      </c>
      <c r="M307" s="154">
        <v>71897000</v>
      </c>
      <c r="N307" s="119" t="s">
        <v>171</v>
      </c>
      <c r="O307" s="119" t="s">
        <v>168</v>
      </c>
      <c r="P307" s="119" t="s">
        <v>123</v>
      </c>
      <c r="Q307" s="119" t="s">
        <v>1589</v>
      </c>
      <c r="R307" s="122" t="s">
        <v>13</v>
      </c>
      <c r="S307" s="155">
        <v>8066</v>
      </c>
      <c r="T307" s="155">
        <v>2024110010194</v>
      </c>
      <c r="U307" s="156">
        <v>6</v>
      </c>
      <c r="V307" s="127"/>
      <c r="W307" s="122">
        <f t="shared" si="5"/>
        <v>2</v>
      </c>
    </row>
    <row r="308" spans="1:23" ht="12.75" customHeight="1">
      <c r="A308" s="158" t="s">
        <v>1865</v>
      </c>
      <c r="B308" s="158" t="s">
        <v>788</v>
      </c>
      <c r="C308" s="158" t="s">
        <v>31</v>
      </c>
      <c r="D308" s="158">
        <v>80111600</v>
      </c>
      <c r="E308" s="158" t="s">
        <v>789</v>
      </c>
      <c r="F308" s="158" t="s">
        <v>81</v>
      </c>
      <c r="G308" s="158" t="s">
        <v>82</v>
      </c>
      <c r="H308" s="158">
        <v>6</v>
      </c>
      <c r="I308" s="158">
        <v>1</v>
      </c>
      <c r="J308" s="158" t="s">
        <v>83</v>
      </c>
      <c r="K308" s="158" t="s">
        <v>84</v>
      </c>
      <c r="L308" s="160">
        <v>3600000</v>
      </c>
      <c r="M308" s="160">
        <f t="shared" ref="M308:M321" si="6">+L308*H308</f>
        <v>21600000</v>
      </c>
      <c r="N308" s="158" t="s">
        <v>85</v>
      </c>
      <c r="O308" s="158" t="s">
        <v>78</v>
      </c>
      <c r="P308" s="158" t="s">
        <v>461</v>
      </c>
      <c r="Q308" s="255"/>
      <c r="R308" s="162" t="s">
        <v>28</v>
      </c>
      <c r="S308" s="163">
        <v>8131</v>
      </c>
      <c r="T308" s="163">
        <v>2024110010238</v>
      </c>
      <c r="U308" s="163">
        <v>7</v>
      </c>
      <c r="V308" s="164">
        <v>45712</v>
      </c>
      <c r="W308" s="122">
        <f t="shared" si="5"/>
        <v>2</v>
      </c>
    </row>
    <row r="309" spans="1:23" ht="12.75" customHeight="1">
      <c r="A309" s="158" t="s">
        <v>1516</v>
      </c>
      <c r="B309" s="159" t="s">
        <v>788</v>
      </c>
      <c r="C309" s="158" t="s">
        <v>31</v>
      </c>
      <c r="D309" s="158">
        <v>80111600</v>
      </c>
      <c r="E309" s="158" t="s">
        <v>789</v>
      </c>
      <c r="F309" s="158" t="s">
        <v>82</v>
      </c>
      <c r="G309" s="158" t="s">
        <v>82</v>
      </c>
      <c r="H309" s="158">
        <v>5</v>
      </c>
      <c r="I309" s="158">
        <v>1</v>
      </c>
      <c r="J309" s="158" t="s">
        <v>83</v>
      </c>
      <c r="K309" s="158" t="s">
        <v>84</v>
      </c>
      <c r="L309" s="160">
        <v>3600000</v>
      </c>
      <c r="M309" s="160">
        <f t="shared" si="6"/>
        <v>18000000</v>
      </c>
      <c r="N309" s="158" t="s">
        <v>85</v>
      </c>
      <c r="O309" s="158" t="s">
        <v>78</v>
      </c>
      <c r="P309" s="158" t="s">
        <v>461</v>
      </c>
      <c r="Q309" s="161" t="s">
        <v>1590</v>
      </c>
      <c r="R309" s="162" t="s">
        <v>28</v>
      </c>
      <c r="S309" s="163">
        <v>8131</v>
      </c>
      <c r="T309" s="163">
        <v>2024110010238</v>
      </c>
      <c r="U309" s="163">
        <v>7</v>
      </c>
      <c r="V309" s="164">
        <v>45712</v>
      </c>
      <c r="W309" s="122">
        <f t="shared" si="5"/>
        <v>2</v>
      </c>
    </row>
    <row r="310" spans="1:23" ht="12.75" customHeight="1">
      <c r="A310" s="158" t="s">
        <v>1865</v>
      </c>
      <c r="B310" s="158" t="s">
        <v>791</v>
      </c>
      <c r="C310" s="158" t="s">
        <v>31</v>
      </c>
      <c r="D310" s="158">
        <v>80111600</v>
      </c>
      <c r="E310" s="158" t="s">
        <v>792</v>
      </c>
      <c r="F310" s="158" t="s">
        <v>82</v>
      </c>
      <c r="G310" s="158" t="s">
        <v>82</v>
      </c>
      <c r="H310" s="158">
        <v>6</v>
      </c>
      <c r="I310" s="158">
        <v>1</v>
      </c>
      <c r="J310" s="158" t="s">
        <v>83</v>
      </c>
      <c r="K310" s="158" t="s">
        <v>84</v>
      </c>
      <c r="L310" s="160">
        <v>3156000</v>
      </c>
      <c r="M310" s="160">
        <f t="shared" si="6"/>
        <v>18936000</v>
      </c>
      <c r="N310" s="158" t="s">
        <v>85</v>
      </c>
      <c r="O310" s="158" t="s">
        <v>78</v>
      </c>
      <c r="P310" s="158" t="s">
        <v>461</v>
      </c>
      <c r="Q310" s="255"/>
      <c r="R310" s="162" t="s">
        <v>28</v>
      </c>
      <c r="S310" s="163">
        <v>8131</v>
      </c>
      <c r="T310" s="163">
        <v>2024110010238</v>
      </c>
      <c r="U310" s="163">
        <v>7</v>
      </c>
      <c r="V310" s="164">
        <v>45712</v>
      </c>
      <c r="W310" s="122">
        <f t="shared" si="5"/>
        <v>2</v>
      </c>
    </row>
    <row r="311" spans="1:23" ht="12.75" customHeight="1">
      <c r="A311" s="158" t="s">
        <v>1516</v>
      </c>
      <c r="B311" s="158" t="s">
        <v>791</v>
      </c>
      <c r="C311" s="158" t="s">
        <v>31</v>
      </c>
      <c r="D311" s="158">
        <v>80111600</v>
      </c>
      <c r="E311" s="158" t="s">
        <v>792</v>
      </c>
      <c r="F311" s="158" t="s">
        <v>82</v>
      </c>
      <c r="G311" s="158" t="s">
        <v>82</v>
      </c>
      <c r="H311" s="158">
        <v>5</v>
      </c>
      <c r="I311" s="158">
        <v>1</v>
      </c>
      <c r="J311" s="158" t="s">
        <v>83</v>
      </c>
      <c r="K311" s="158" t="s">
        <v>84</v>
      </c>
      <c r="L311" s="160">
        <v>3156000</v>
      </c>
      <c r="M311" s="160">
        <f t="shared" si="6"/>
        <v>15780000</v>
      </c>
      <c r="N311" s="158" t="s">
        <v>85</v>
      </c>
      <c r="O311" s="158" t="s">
        <v>78</v>
      </c>
      <c r="P311" s="158" t="s">
        <v>461</v>
      </c>
      <c r="Q311" s="161" t="s">
        <v>1590</v>
      </c>
      <c r="R311" s="162" t="s">
        <v>28</v>
      </c>
      <c r="S311" s="163">
        <v>8131</v>
      </c>
      <c r="T311" s="163">
        <v>2024110010238</v>
      </c>
      <c r="U311" s="163">
        <v>7</v>
      </c>
      <c r="V311" s="164">
        <v>45712</v>
      </c>
      <c r="W311" s="122">
        <f t="shared" si="5"/>
        <v>2</v>
      </c>
    </row>
    <row r="312" spans="1:23" ht="12.75" customHeight="1">
      <c r="A312" s="158" t="s">
        <v>1865</v>
      </c>
      <c r="B312" s="158" t="s">
        <v>795</v>
      </c>
      <c r="C312" s="158" t="s">
        <v>31</v>
      </c>
      <c r="D312" s="158">
        <v>80111600</v>
      </c>
      <c r="E312" s="158" t="s">
        <v>794</v>
      </c>
      <c r="F312" s="158" t="s">
        <v>82</v>
      </c>
      <c r="G312" s="158" t="s">
        <v>82</v>
      </c>
      <c r="H312" s="158">
        <v>6</v>
      </c>
      <c r="I312" s="158">
        <v>1</v>
      </c>
      <c r="J312" s="158" t="s">
        <v>83</v>
      </c>
      <c r="K312" s="158" t="s">
        <v>84</v>
      </c>
      <c r="L312" s="160">
        <v>5200000</v>
      </c>
      <c r="M312" s="160">
        <f t="shared" si="6"/>
        <v>31200000</v>
      </c>
      <c r="N312" s="158" t="s">
        <v>85</v>
      </c>
      <c r="O312" s="158" t="s">
        <v>78</v>
      </c>
      <c r="P312" s="158" t="s">
        <v>461</v>
      </c>
      <c r="Q312" s="255"/>
      <c r="R312" s="162" t="s">
        <v>28</v>
      </c>
      <c r="S312" s="163">
        <v>8131</v>
      </c>
      <c r="T312" s="163">
        <v>2024110010238</v>
      </c>
      <c r="U312" s="163">
        <v>7</v>
      </c>
      <c r="V312" s="164">
        <v>45712</v>
      </c>
      <c r="W312" s="122">
        <f t="shared" si="5"/>
        <v>2</v>
      </c>
    </row>
    <row r="313" spans="1:23" ht="12.75" customHeight="1">
      <c r="A313" s="158" t="s">
        <v>1516</v>
      </c>
      <c r="B313" s="158" t="s">
        <v>795</v>
      </c>
      <c r="C313" s="158" t="s">
        <v>31</v>
      </c>
      <c r="D313" s="158">
        <v>80111600</v>
      </c>
      <c r="E313" s="158" t="s">
        <v>794</v>
      </c>
      <c r="F313" s="158" t="s">
        <v>82</v>
      </c>
      <c r="G313" s="158" t="s">
        <v>82</v>
      </c>
      <c r="H313" s="158">
        <v>5</v>
      </c>
      <c r="I313" s="158">
        <v>1</v>
      </c>
      <c r="J313" s="158" t="s">
        <v>83</v>
      </c>
      <c r="K313" s="158" t="s">
        <v>84</v>
      </c>
      <c r="L313" s="160">
        <v>5200000</v>
      </c>
      <c r="M313" s="160">
        <f t="shared" si="6"/>
        <v>26000000</v>
      </c>
      <c r="N313" s="158" t="s">
        <v>85</v>
      </c>
      <c r="O313" s="158" t="s">
        <v>78</v>
      </c>
      <c r="P313" s="158" t="s">
        <v>461</v>
      </c>
      <c r="Q313" s="161" t="s">
        <v>1590</v>
      </c>
      <c r="R313" s="162" t="s">
        <v>28</v>
      </c>
      <c r="S313" s="163">
        <v>8131</v>
      </c>
      <c r="T313" s="163">
        <v>2024110010238</v>
      </c>
      <c r="U313" s="163">
        <v>7</v>
      </c>
      <c r="V313" s="164">
        <v>45712</v>
      </c>
      <c r="W313" s="122">
        <f t="shared" si="5"/>
        <v>2</v>
      </c>
    </row>
    <row r="314" spans="1:23" ht="12.75" customHeight="1">
      <c r="A314" s="158" t="s">
        <v>1865</v>
      </c>
      <c r="B314" s="158" t="s">
        <v>796</v>
      </c>
      <c r="C314" s="158" t="s">
        <v>32</v>
      </c>
      <c r="D314" s="158">
        <v>80111600</v>
      </c>
      <c r="E314" s="158" t="s">
        <v>797</v>
      </c>
      <c r="F314" s="158" t="s">
        <v>82</v>
      </c>
      <c r="G314" s="158" t="s">
        <v>82</v>
      </c>
      <c r="H314" s="158">
        <v>6</v>
      </c>
      <c r="I314" s="158">
        <v>1</v>
      </c>
      <c r="J314" s="158" t="s">
        <v>83</v>
      </c>
      <c r="K314" s="158" t="s">
        <v>84</v>
      </c>
      <c r="L314" s="160">
        <v>7000000</v>
      </c>
      <c r="M314" s="160">
        <f t="shared" si="6"/>
        <v>42000000</v>
      </c>
      <c r="N314" s="158" t="s">
        <v>85</v>
      </c>
      <c r="O314" s="158" t="s">
        <v>78</v>
      </c>
      <c r="P314" s="158" t="s">
        <v>479</v>
      </c>
      <c r="Q314" s="255"/>
      <c r="R314" s="162" t="s">
        <v>28</v>
      </c>
      <c r="S314" s="163">
        <v>8131</v>
      </c>
      <c r="T314" s="163">
        <v>2024110010238</v>
      </c>
      <c r="U314" s="163">
        <v>7</v>
      </c>
      <c r="V314" s="164">
        <v>45712</v>
      </c>
      <c r="W314" s="122">
        <f t="shared" si="5"/>
        <v>2</v>
      </c>
    </row>
    <row r="315" spans="1:23" ht="12.75" customHeight="1">
      <c r="A315" s="158" t="s">
        <v>1516</v>
      </c>
      <c r="B315" s="158" t="s">
        <v>796</v>
      </c>
      <c r="C315" s="158" t="s">
        <v>32</v>
      </c>
      <c r="D315" s="158">
        <v>80111600</v>
      </c>
      <c r="E315" s="158" t="s">
        <v>797</v>
      </c>
      <c r="F315" s="158" t="s">
        <v>82</v>
      </c>
      <c r="G315" s="158" t="s">
        <v>82</v>
      </c>
      <c r="H315" s="158">
        <v>5</v>
      </c>
      <c r="I315" s="158">
        <v>1</v>
      </c>
      <c r="J315" s="158" t="s">
        <v>83</v>
      </c>
      <c r="K315" s="158" t="s">
        <v>84</v>
      </c>
      <c r="L315" s="160">
        <v>6500000</v>
      </c>
      <c r="M315" s="160">
        <f t="shared" si="6"/>
        <v>32500000</v>
      </c>
      <c r="N315" s="158" t="s">
        <v>85</v>
      </c>
      <c r="O315" s="158" t="s">
        <v>78</v>
      </c>
      <c r="P315" s="158" t="s">
        <v>479</v>
      </c>
      <c r="Q315" s="161" t="s">
        <v>1590</v>
      </c>
      <c r="R315" s="162" t="s">
        <v>28</v>
      </c>
      <c r="S315" s="163">
        <v>8131</v>
      </c>
      <c r="T315" s="163">
        <v>2024110010238</v>
      </c>
      <c r="U315" s="163">
        <v>7</v>
      </c>
      <c r="V315" s="164">
        <v>45712</v>
      </c>
      <c r="W315" s="122">
        <f t="shared" si="5"/>
        <v>2</v>
      </c>
    </row>
    <row r="316" spans="1:23" ht="12.75" customHeight="1">
      <c r="A316" s="158" t="s">
        <v>1865</v>
      </c>
      <c r="B316" s="158" t="s">
        <v>812</v>
      </c>
      <c r="C316" s="158" t="s">
        <v>32</v>
      </c>
      <c r="D316" s="158">
        <v>80111600</v>
      </c>
      <c r="E316" s="158" t="s">
        <v>797</v>
      </c>
      <c r="F316" s="158" t="s">
        <v>178</v>
      </c>
      <c r="G316" s="158" t="s">
        <v>82</v>
      </c>
      <c r="H316" s="158">
        <v>6</v>
      </c>
      <c r="I316" s="158">
        <v>1</v>
      </c>
      <c r="J316" s="158" t="s">
        <v>83</v>
      </c>
      <c r="K316" s="158" t="s">
        <v>84</v>
      </c>
      <c r="L316" s="160">
        <v>6000000</v>
      </c>
      <c r="M316" s="160">
        <f t="shared" si="6"/>
        <v>36000000</v>
      </c>
      <c r="N316" s="158" t="s">
        <v>85</v>
      </c>
      <c r="O316" s="158" t="s">
        <v>78</v>
      </c>
      <c r="P316" s="158" t="s">
        <v>479</v>
      </c>
      <c r="Q316" s="255"/>
      <c r="R316" s="162" t="s">
        <v>28</v>
      </c>
      <c r="S316" s="163">
        <v>8131</v>
      </c>
      <c r="T316" s="163">
        <v>2024110010238</v>
      </c>
      <c r="U316" s="163">
        <v>7</v>
      </c>
      <c r="V316" s="164">
        <v>45712</v>
      </c>
      <c r="W316" s="122">
        <f t="shared" si="5"/>
        <v>2</v>
      </c>
    </row>
    <row r="317" spans="1:23" ht="12.75" customHeight="1">
      <c r="A317" s="158" t="s">
        <v>1516</v>
      </c>
      <c r="B317" s="158" t="s">
        <v>812</v>
      </c>
      <c r="C317" s="158" t="s">
        <v>32</v>
      </c>
      <c r="D317" s="158">
        <v>80111600</v>
      </c>
      <c r="E317" s="158" t="s">
        <v>797</v>
      </c>
      <c r="F317" s="158" t="s">
        <v>82</v>
      </c>
      <c r="G317" s="158" t="s">
        <v>82</v>
      </c>
      <c r="H317" s="158">
        <v>5</v>
      </c>
      <c r="I317" s="158">
        <v>1</v>
      </c>
      <c r="J317" s="158" t="s">
        <v>83</v>
      </c>
      <c r="K317" s="158" t="s">
        <v>84</v>
      </c>
      <c r="L317" s="160">
        <v>6000000</v>
      </c>
      <c r="M317" s="160">
        <f t="shared" si="6"/>
        <v>30000000</v>
      </c>
      <c r="N317" s="158" t="s">
        <v>85</v>
      </c>
      <c r="O317" s="158" t="s">
        <v>78</v>
      </c>
      <c r="P317" s="158" t="s">
        <v>479</v>
      </c>
      <c r="Q317" s="161" t="s">
        <v>1590</v>
      </c>
      <c r="R317" s="162" t="s">
        <v>28</v>
      </c>
      <c r="S317" s="163">
        <v>8131</v>
      </c>
      <c r="T317" s="163">
        <v>2024110010238</v>
      </c>
      <c r="U317" s="163">
        <v>7</v>
      </c>
      <c r="V317" s="164">
        <v>45712</v>
      </c>
      <c r="W317" s="122">
        <f t="shared" si="5"/>
        <v>2</v>
      </c>
    </row>
    <row r="318" spans="1:23" ht="12.75" customHeight="1">
      <c r="A318" s="158" t="s">
        <v>1865</v>
      </c>
      <c r="B318" s="158" t="s">
        <v>818</v>
      </c>
      <c r="C318" s="158" t="s">
        <v>31</v>
      </c>
      <c r="D318" s="158">
        <v>80111600</v>
      </c>
      <c r="E318" s="158" t="s">
        <v>819</v>
      </c>
      <c r="F318" s="158" t="s">
        <v>82</v>
      </c>
      <c r="G318" s="158" t="s">
        <v>82</v>
      </c>
      <c r="H318" s="158">
        <v>8</v>
      </c>
      <c r="I318" s="158">
        <v>1</v>
      </c>
      <c r="J318" s="158" t="s">
        <v>83</v>
      </c>
      <c r="K318" s="158" t="s">
        <v>84</v>
      </c>
      <c r="L318" s="160">
        <v>8000000</v>
      </c>
      <c r="M318" s="160">
        <f t="shared" si="6"/>
        <v>64000000</v>
      </c>
      <c r="N318" s="158" t="s">
        <v>85</v>
      </c>
      <c r="O318" s="158" t="s">
        <v>78</v>
      </c>
      <c r="P318" s="158" t="s">
        <v>461</v>
      </c>
      <c r="Q318" s="255"/>
      <c r="R318" s="162" t="s">
        <v>28</v>
      </c>
      <c r="S318" s="163">
        <v>8131</v>
      </c>
      <c r="T318" s="163">
        <v>2024110010238</v>
      </c>
      <c r="U318" s="163">
        <v>7</v>
      </c>
      <c r="V318" s="164">
        <v>45712</v>
      </c>
      <c r="W318" s="122">
        <f t="shared" si="5"/>
        <v>2</v>
      </c>
    </row>
    <row r="319" spans="1:23" ht="12.75" customHeight="1">
      <c r="A319" s="158" t="s">
        <v>1516</v>
      </c>
      <c r="B319" s="158" t="s">
        <v>818</v>
      </c>
      <c r="C319" s="158" t="s">
        <v>31</v>
      </c>
      <c r="D319" s="158">
        <v>80111600</v>
      </c>
      <c r="E319" s="158" t="s">
        <v>819</v>
      </c>
      <c r="F319" s="158" t="s">
        <v>82</v>
      </c>
      <c r="G319" s="158" t="s">
        <v>82</v>
      </c>
      <c r="H319" s="158">
        <v>5</v>
      </c>
      <c r="I319" s="158">
        <v>1</v>
      </c>
      <c r="J319" s="158" t="s">
        <v>83</v>
      </c>
      <c r="K319" s="158" t="s">
        <v>84</v>
      </c>
      <c r="L319" s="160">
        <v>8000000</v>
      </c>
      <c r="M319" s="160">
        <f t="shared" si="6"/>
        <v>40000000</v>
      </c>
      <c r="N319" s="158" t="s">
        <v>85</v>
      </c>
      <c r="O319" s="158" t="s">
        <v>78</v>
      </c>
      <c r="P319" s="158" t="s">
        <v>461</v>
      </c>
      <c r="Q319" s="161" t="s">
        <v>1590</v>
      </c>
      <c r="R319" s="162" t="s">
        <v>28</v>
      </c>
      <c r="S319" s="163">
        <v>8131</v>
      </c>
      <c r="T319" s="163">
        <v>2024110010238</v>
      </c>
      <c r="U319" s="163">
        <v>7</v>
      </c>
      <c r="V319" s="164">
        <v>45712</v>
      </c>
      <c r="W319" s="122">
        <f t="shared" si="5"/>
        <v>2</v>
      </c>
    </row>
    <row r="320" spans="1:23" ht="12.75" customHeight="1">
      <c r="A320" s="158" t="s">
        <v>1865</v>
      </c>
      <c r="B320" s="158" t="s">
        <v>851</v>
      </c>
      <c r="C320" s="158" t="s">
        <v>32</v>
      </c>
      <c r="D320" s="158">
        <v>80111600</v>
      </c>
      <c r="E320" s="158" t="s">
        <v>797</v>
      </c>
      <c r="F320" s="158" t="s">
        <v>82</v>
      </c>
      <c r="G320" s="158" t="s">
        <v>82</v>
      </c>
      <c r="H320" s="158">
        <v>6</v>
      </c>
      <c r="I320" s="158">
        <v>1</v>
      </c>
      <c r="J320" s="158" t="s">
        <v>83</v>
      </c>
      <c r="K320" s="158" t="s">
        <v>84</v>
      </c>
      <c r="L320" s="160">
        <v>4200000</v>
      </c>
      <c r="M320" s="160">
        <f t="shared" si="6"/>
        <v>25200000</v>
      </c>
      <c r="N320" s="158" t="s">
        <v>85</v>
      </c>
      <c r="O320" s="158" t="s">
        <v>78</v>
      </c>
      <c r="P320" s="158" t="s">
        <v>479</v>
      </c>
      <c r="Q320" s="255"/>
      <c r="R320" s="162" t="s">
        <v>28</v>
      </c>
      <c r="S320" s="163">
        <v>8131</v>
      </c>
      <c r="T320" s="163">
        <v>2024110010238</v>
      </c>
      <c r="U320" s="163">
        <v>7</v>
      </c>
      <c r="V320" s="164">
        <v>45712</v>
      </c>
      <c r="W320" s="122">
        <f t="shared" si="5"/>
        <v>2</v>
      </c>
    </row>
    <row r="321" spans="1:23" ht="12.75" customHeight="1">
      <c r="A321" s="158" t="s">
        <v>1516</v>
      </c>
      <c r="B321" s="158" t="s">
        <v>851</v>
      </c>
      <c r="C321" s="158" t="s">
        <v>32</v>
      </c>
      <c r="D321" s="158">
        <v>80111600</v>
      </c>
      <c r="E321" s="158" t="s">
        <v>797</v>
      </c>
      <c r="F321" s="158" t="s">
        <v>82</v>
      </c>
      <c r="G321" s="158" t="s">
        <v>82</v>
      </c>
      <c r="H321" s="158">
        <v>5</v>
      </c>
      <c r="I321" s="158">
        <v>1</v>
      </c>
      <c r="J321" s="158" t="s">
        <v>83</v>
      </c>
      <c r="K321" s="158" t="s">
        <v>84</v>
      </c>
      <c r="L321" s="160">
        <v>4200000</v>
      </c>
      <c r="M321" s="160">
        <f t="shared" si="6"/>
        <v>21000000</v>
      </c>
      <c r="N321" s="158" t="s">
        <v>85</v>
      </c>
      <c r="O321" s="158" t="s">
        <v>78</v>
      </c>
      <c r="P321" s="158" t="s">
        <v>479</v>
      </c>
      <c r="Q321" s="161" t="s">
        <v>1590</v>
      </c>
      <c r="R321" s="162" t="s">
        <v>28</v>
      </c>
      <c r="S321" s="163">
        <v>8131</v>
      </c>
      <c r="T321" s="163">
        <v>2024110010238</v>
      </c>
      <c r="U321" s="163">
        <v>7</v>
      </c>
      <c r="V321" s="164">
        <v>45712</v>
      </c>
      <c r="W321" s="122">
        <f t="shared" si="5"/>
        <v>2</v>
      </c>
    </row>
    <row r="322" spans="1:23" ht="12.75" customHeight="1">
      <c r="A322" s="158" t="s">
        <v>1865</v>
      </c>
      <c r="B322" s="158" t="s">
        <v>844</v>
      </c>
      <c r="C322" s="119" t="s">
        <v>31</v>
      </c>
      <c r="D322" s="119">
        <v>80111600</v>
      </c>
      <c r="E322" s="119" t="s">
        <v>845</v>
      </c>
      <c r="F322" s="119" t="s">
        <v>649</v>
      </c>
      <c r="G322" s="119" t="s">
        <v>178</v>
      </c>
      <c r="H322" s="119">
        <v>9</v>
      </c>
      <c r="I322" s="120">
        <v>1</v>
      </c>
      <c r="J322" s="119" t="s">
        <v>83</v>
      </c>
      <c r="K322" s="119" t="s">
        <v>84</v>
      </c>
      <c r="L322" s="165">
        <v>923528000</v>
      </c>
      <c r="M322" s="165">
        <v>923528000</v>
      </c>
      <c r="N322" s="119" t="s">
        <v>85</v>
      </c>
      <c r="O322" s="120" t="s">
        <v>78</v>
      </c>
      <c r="P322" s="120" t="s">
        <v>461</v>
      </c>
      <c r="Q322" s="255"/>
      <c r="R322" s="162" t="s">
        <v>28</v>
      </c>
      <c r="S322" s="163">
        <v>8131</v>
      </c>
      <c r="T322" s="163">
        <v>2024110010238</v>
      </c>
      <c r="U322" s="163">
        <v>7</v>
      </c>
      <c r="V322" s="164">
        <v>45712</v>
      </c>
      <c r="W322" s="122">
        <f t="shared" si="5"/>
        <v>2</v>
      </c>
    </row>
    <row r="323" spans="1:23" ht="12.75" customHeight="1">
      <c r="A323" s="158" t="s">
        <v>1516</v>
      </c>
      <c r="B323" s="158" t="s">
        <v>844</v>
      </c>
      <c r="C323" s="119" t="s">
        <v>31</v>
      </c>
      <c r="D323" s="119">
        <v>80111600</v>
      </c>
      <c r="E323" s="119" t="s">
        <v>845</v>
      </c>
      <c r="F323" s="158" t="s">
        <v>82</v>
      </c>
      <c r="G323" s="158" t="s">
        <v>82</v>
      </c>
      <c r="H323" s="119">
        <v>9</v>
      </c>
      <c r="I323" s="120">
        <v>1</v>
      </c>
      <c r="J323" s="119" t="s">
        <v>83</v>
      </c>
      <c r="K323" s="119" t="s">
        <v>84</v>
      </c>
      <c r="L323" s="165">
        <v>900000000</v>
      </c>
      <c r="M323" s="165">
        <f>+L323*I323</f>
        <v>900000000</v>
      </c>
      <c r="N323" s="119" t="s">
        <v>85</v>
      </c>
      <c r="O323" s="120" t="s">
        <v>78</v>
      </c>
      <c r="P323" s="120" t="s">
        <v>461</v>
      </c>
      <c r="Q323" s="161" t="s">
        <v>1591</v>
      </c>
      <c r="R323" s="162" t="s">
        <v>28</v>
      </c>
      <c r="S323" s="163">
        <v>8131</v>
      </c>
      <c r="T323" s="163">
        <v>2024110010238</v>
      </c>
      <c r="U323" s="163">
        <v>7</v>
      </c>
      <c r="V323" s="164">
        <v>45712</v>
      </c>
      <c r="W323" s="122">
        <f t="shared" si="5"/>
        <v>2</v>
      </c>
    </row>
    <row r="324" spans="1:23" ht="12.75" customHeight="1">
      <c r="A324" s="158" t="s">
        <v>1567</v>
      </c>
      <c r="B324" s="166">
        <v>3</v>
      </c>
      <c r="C324" s="158" t="s">
        <v>32</v>
      </c>
      <c r="D324" s="158">
        <v>80111600</v>
      </c>
      <c r="E324" s="158" t="s">
        <v>797</v>
      </c>
      <c r="F324" s="158" t="s">
        <v>82</v>
      </c>
      <c r="G324" s="158" t="s">
        <v>82</v>
      </c>
      <c r="H324" s="158">
        <v>5</v>
      </c>
      <c r="I324" s="158">
        <v>1</v>
      </c>
      <c r="J324" s="158" t="s">
        <v>83</v>
      </c>
      <c r="K324" s="158" t="s">
        <v>84</v>
      </c>
      <c r="L324" s="165">
        <v>4300000</v>
      </c>
      <c r="M324" s="165">
        <f>+L324*H324</f>
        <v>21500000</v>
      </c>
      <c r="N324" s="158" t="s">
        <v>85</v>
      </c>
      <c r="O324" s="158" t="s">
        <v>78</v>
      </c>
      <c r="P324" s="158" t="s">
        <v>479</v>
      </c>
      <c r="Q324" s="161" t="s">
        <v>1592</v>
      </c>
      <c r="R324" s="162" t="s">
        <v>28</v>
      </c>
      <c r="S324" s="163">
        <v>8131</v>
      </c>
      <c r="T324" s="163">
        <v>2024110010238</v>
      </c>
      <c r="U324" s="163">
        <v>7</v>
      </c>
      <c r="V324" s="164">
        <v>45712</v>
      </c>
      <c r="W324" s="122">
        <f t="shared" si="5"/>
        <v>1</v>
      </c>
    </row>
    <row r="325" spans="1:23" ht="12.75" customHeight="1">
      <c r="A325" s="158" t="s">
        <v>1567</v>
      </c>
      <c r="B325" s="166">
        <v>4</v>
      </c>
      <c r="C325" s="119" t="s">
        <v>31</v>
      </c>
      <c r="D325" s="119">
        <v>80111600</v>
      </c>
      <c r="E325" s="119" t="s">
        <v>789</v>
      </c>
      <c r="F325" s="158" t="s">
        <v>82</v>
      </c>
      <c r="G325" s="158" t="s">
        <v>82</v>
      </c>
      <c r="H325" s="119">
        <v>6</v>
      </c>
      <c r="I325" s="120">
        <v>1</v>
      </c>
      <c r="J325" s="119" t="s">
        <v>83</v>
      </c>
      <c r="K325" s="119" t="s">
        <v>84</v>
      </c>
      <c r="L325" s="165">
        <v>2900000</v>
      </c>
      <c r="M325" s="165">
        <f t="shared" ref="M325:M326" si="7">+H325*L325</f>
        <v>17400000</v>
      </c>
      <c r="N325" s="119" t="s">
        <v>85</v>
      </c>
      <c r="O325" s="167" t="s">
        <v>78</v>
      </c>
      <c r="P325" s="120" t="s">
        <v>461</v>
      </c>
      <c r="Q325" s="161" t="s">
        <v>1592</v>
      </c>
      <c r="R325" s="162" t="s">
        <v>28</v>
      </c>
      <c r="S325" s="163">
        <v>8131</v>
      </c>
      <c r="T325" s="163">
        <v>2024110010238</v>
      </c>
      <c r="U325" s="163">
        <v>7</v>
      </c>
      <c r="V325" s="164">
        <v>45712</v>
      </c>
      <c r="W325" s="122">
        <f t="shared" si="5"/>
        <v>1</v>
      </c>
    </row>
    <row r="326" spans="1:23" ht="12.75" customHeight="1">
      <c r="A326" s="158" t="s">
        <v>1567</v>
      </c>
      <c r="B326" s="166">
        <v>5</v>
      </c>
      <c r="C326" s="119" t="s">
        <v>31</v>
      </c>
      <c r="D326" s="119">
        <v>80111600</v>
      </c>
      <c r="E326" s="119" t="s">
        <v>789</v>
      </c>
      <c r="F326" s="158" t="s">
        <v>82</v>
      </c>
      <c r="G326" s="158" t="s">
        <v>82</v>
      </c>
      <c r="H326" s="119">
        <v>6</v>
      </c>
      <c r="I326" s="120">
        <v>1</v>
      </c>
      <c r="J326" s="119" t="s">
        <v>83</v>
      </c>
      <c r="K326" s="119" t="s">
        <v>84</v>
      </c>
      <c r="L326" s="165">
        <v>2964000</v>
      </c>
      <c r="M326" s="165">
        <f t="shared" si="7"/>
        <v>17784000</v>
      </c>
      <c r="N326" s="119" t="s">
        <v>85</v>
      </c>
      <c r="O326" s="167" t="s">
        <v>78</v>
      </c>
      <c r="P326" s="120" t="s">
        <v>461</v>
      </c>
      <c r="Q326" s="161" t="s">
        <v>1592</v>
      </c>
      <c r="R326" s="162" t="s">
        <v>28</v>
      </c>
      <c r="S326" s="163">
        <v>8131</v>
      </c>
      <c r="T326" s="163">
        <v>2024110010238</v>
      </c>
      <c r="U326" s="163">
        <v>7</v>
      </c>
      <c r="V326" s="164">
        <v>45712</v>
      </c>
      <c r="W326" s="122">
        <f t="shared" si="5"/>
        <v>1</v>
      </c>
    </row>
    <row r="327" spans="1:23" ht="12.75" customHeight="1">
      <c r="A327" s="158" t="s">
        <v>1567</v>
      </c>
      <c r="B327" s="166">
        <v>6</v>
      </c>
      <c r="C327" s="158" t="s">
        <v>32</v>
      </c>
      <c r="D327" s="158">
        <v>80111600</v>
      </c>
      <c r="E327" s="158" t="s">
        <v>797</v>
      </c>
      <c r="F327" s="158" t="s">
        <v>82</v>
      </c>
      <c r="G327" s="158" t="s">
        <v>82</v>
      </c>
      <c r="H327" s="158">
        <v>5</v>
      </c>
      <c r="I327" s="158">
        <v>1</v>
      </c>
      <c r="J327" s="158" t="s">
        <v>83</v>
      </c>
      <c r="K327" s="158" t="s">
        <v>84</v>
      </c>
      <c r="L327" s="165">
        <v>4500000</v>
      </c>
      <c r="M327" s="165">
        <f>+L327*H327</f>
        <v>22500000</v>
      </c>
      <c r="N327" s="158" t="s">
        <v>85</v>
      </c>
      <c r="O327" s="158" t="s">
        <v>78</v>
      </c>
      <c r="P327" s="158" t="s">
        <v>479</v>
      </c>
      <c r="Q327" s="161" t="s">
        <v>1592</v>
      </c>
      <c r="R327" s="162" t="s">
        <v>28</v>
      </c>
      <c r="S327" s="163">
        <v>8131</v>
      </c>
      <c r="T327" s="163">
        <v>2024110010238</v>
      </c>
      <c r="U327" s="163">
        <v>7</v>
      </c>
      <c r="V327" s="164">
        <v>45712</v>
      </c>
      <c r="W327" s="122">
        <f t="shared" si="5"/>
        <v>1</v>
      </c>
    </row>
    <row r="328" spans="1:23" ht="12.75" customHeight="1">
      <c r="A328" s="158" t="s">
        <v>1865</v>
      </c>
      <c r="B328" s="120" t="s">
        <v>817</v>
      </c>
      <c r="C328" s="119" t="s">
        <v>31</v>
      </c>
      <c r="D328" s="151">
        <v>80111600</v>
      </c>
      <c r="E328" s="119" t="s">
        <v>819</v>
      </c>
      <c r="F328" s="119" t="s">
        <v>81</v>
      </c>
      <c r="G328" s="119" t="s">
        <v>82</v>
      </c>
      <c r="H328" s="119">
        <v>6</v>
      </c>
      <c r="I328" s="120">
        <v>1</v>
      </c>
      <c r="J328" s="119" t="s">
        <v>83</v>
      </c>
      <c r="K328" s="119" t="s">
        <v>84</v>
      </c>
      <c r="L328" s="168">
        <v>7500000</v>
      </c>
      <c r="M328" s="169">
        <f t="shared" ref="M328:M331" si="8">+H328*L328</f>
        <v>45000000</v>
      </c>
      <c r="N328" s="119" t="s">
        <v>85</v>
      </c>
      <c r="O328" s="167" t="s">
        <v>78</v>
      </c>
      <c r="P328" s="120" t="s">
        <v>461</v>
      </c>
      <c r="Q328" s="255"/>
      <c r="R328" s="162" t="s">
        <v>28</v>
      </c>
      <c r="S328" s="163">
        <v>8131</v>
      </c>
      <c r="T328" s="163">
        <v>2024110010238</v>
      </c>
      <c r="U328" s="163">
        <v>7</v>
      </c>
      <c r="V328" s="164">
        <v>45712</v>
      </c>
      <c r="W328" s="122">
        <f t="shared" si="5"/>
        <v>2</v>
      </c>
    </row>
    <row r="329" spans="1:23" ht="12.75" customHeight="1">
      <c r="A329" s="158" t="s">
        <v>1516</v>
      </c>
      <c r="B329" s="159" t="s">
        <v>817</v>
      </c>
      <c r="C329" s="119" t="s">
        <v>31</v>
      </c>
      <c r="D329" s="151">
        <v>80111600</v>
      </c>
      <c r="E329" s="119" t="s">
        <v>819</v>
      </c>
      <c r="F329" s="119" t="s">
        <v>81</v>
      </c>
      <c r="G329" s="119" t="s">
        <v>82</v>
      </c>
      <c r="H329" s="119">
        <v>10</v>
      </c>
      <c r="I329" s="120">
        <v>1</v>
      </c>
      <c r="J329" s="119" t="s">
        <v>83</v>
      </c>
      <c r="K329" s="119" t="s">
        <v>84</v>
      </c>
      <c r="L329" s="168">
        <v>6000000</v>
      </c>
      <c r="M329" s="169">
        <f t="shared" si="8"/>
        <v>60000000</v>
      </c>
      <c r="N329" s="119" t="s">
        <v>85</v>
      </c>
      <c r="O329" s="167" t="s">
        <v>78</v>
      </c>
      <c r="P329" s="120" t="s">
        <v>461</v>
      </c>
      <c r="Q329" s="161" t="s">
        <v>1593</v>
      </c>
      <c r="R329" s="162" t="s">
        <v>28</v>
      </c>
      <c r="S329" s="163">
        <v>8131</v>
      </c>
      <c r="T329" s="163">
        <v>2024110010238</v>
      </c>
      <c r="U329" s="163">
        <v>7</v>
      </c>
      <c r="V329" s="164">
        <v>45712</v>
      </c>
      <c r="W329" s="122">
        <f t="shared" si="5"/>
        <v>2</v>
      </c>
    </row>
    <row r="330" spans="1:23" ht="12.75" customHeight="1">
      <c r="A330" s="158" t="s">
        <v>1865</v>
      </c>
      <c r="B330" s="159" t="s">
        <v>823</v>
      </c>
      <c r="C330" s="119" t="s">
        <v>31</v>
      </c>
      <c r="D330" s="119">
        <v>80111600</v>
      </c>
      <c r="E330" s="119" t="s">
        <v>794</v>
      </c>
      <c r="F330" s="119" t="s">
        <v>82</v>
      </c>
      <c r="G330" s="119" t="s">
        <v>82</v>
      </c>
      <c r="H330" s="119">
        <v>6</v>
      </c>
      <c r="I330" s="120">
        <v>1</v>
      </c>
      <c r="J330" s="119" t="s">
        <v>83</v>
      </c>
      <c r="K330" s="119" t="s">
        <v>84</v>
      </c>
      <c r="L330" s="168">
        <v>7000000</v>
      </c>
      <c r="M330" s="169">
        <f t="shared" si="8"/>
        <v>42000000</v>
      </c>
      <c r="N330" s="119" t="s">
        <v>85</v>
      </c>
      <c r="O330" s="167" t="s">
        <v>78</v>
      </c>
      <c r="P330" s="120" t="s">
        <v>461</v>
      </c>
      <c r="Q330" s="255"/>
      <c r="R330" s="162" t="s">
        <v>28</v>
      </c>
      <c r="S330" s="163">
        <v>8131</v>
      </c>
      <c r="T330" s="163">
        <v>2024110010238</v>
      </c>
      <c r="U330" s="163">
        <v>7</v>
      </c>
      <c r="V330" s="164">
        <v>45712</v>
      </c>
      <c r="W330" s="122">
        <f t="shared" si="5"/>
        <v>2</v>
      </c>
    </row>
    <row r="331" spans="1:23" ht="12.75" customHeight="1">
      <c r="A331" s="158" t="s">
        <v>1516</v>
      </c>
      <c r="B331" s="159" t="s">
        <v>823</v>
      </c>
      <c r="C331" s="119" t="s">
        <v>31</v>
      </c>
      <c r="D331" s="119">
        <v>80111600</v>
      </c>
      <c r="E331" s="119" t="s">
        <v>794</v>
      </c>
      <c r="F331" s="119" t="s">
        <v>82</v>
      </c>
      <c r="G331" s="119" t="s">
        <v>82</v>
      </c>
      <c r="H331" s="119">
        <v>10</v>
      </c>
      <c r="I331" s="120">
        <v>1</v>
      </c>
      <c r="J331" s="119" t="s">
        <v>83</v>
      </c>
      <c r="K331" s="119" t="s">
        <v>84</v>
      </c>
      <c r="L331" s="168">
        <v>4500000</v>
      </c>
      <c r="M331" s="169">
        <f t="shared" si="8"/>
        <v>45000000</v>
      </c>
      <c r="N331" s="119" t="s">
        <v>85</v>
      </c>
      <c r="O331" s="167" t="s">
        <v>78</v>
      </c>
      <c r="P331" s="120" t="s">
        <v>461</v>
      </c>
      <c r="Q331" s="161" t="s">
        <v>1593</v>
      </c>
      <c r="R331" s="162" t="s">
        <v>28</v>
      </c>
      <c r="S331" s="163">
        <v>8131</v>
      </c>
      <c r="T331" s="163">
        <v>2024110010238</v>
      </c>
      <c r="U331" s="163">
        <v>7</v>
      </c>
      <c r="V331" s="164">
        <v>45712</v>
      </c>
      <c r="W331" s="122">
        <f t="shared" si="5"/>
        <v>2</v>
      </c>
    </row>
    <row r="332" spans="1:23" ht="12.75" customHeight="1">
      <c r="A332" s="158" t="s">
        <v>1865</v>
      </c>
      <c r="B332" s="159" t="s">
        <v>800</v>
      </c>
      <c r="C332" s="119" t="s">
        <v>31</v>
      </c>
      <c r="D332" s="119">
        <v>80111600</v>
      </c>
      <c r="E332" s="119" t="s">
        <v>819</v>
      </c>
      <c r="F332" s="119" t="s">
        <v>81</v>
      </c>
      <c r="G332" s="119" t="s">
        <v>82</v>
      </c>
      <c r="H332" s="119">
        <v>6</v>
      </c>
      <c r="I332" s="170">
        <v>1</v>
      </c>
      <c r="J332" s="151" t="s">
        <v>83</v>
      </c>
      <c r="K332" s="151" t="s">
        <v>84</v>
      </c>
      <c r="L332" s="168">
        <v>5200000</v>
      </c>
      <c r="M332" s="169">
        <v>31200000</v>
      </c>
      <c r="N332" s="119" t="s">
        <v>85</v>
      </c>
      <c r="O332" s="167" t="s">
        <v>78</v>
      </c>
      <c r="P332" s="170" t="s">
        <v>461</v>
      </c>
      <c r="Q332" s="255"/>
      <c r="R332" s="162" t="s">
        <v>28</v>
      </c>
      <c r="S332" s="163">
        <v>8131</v>
      </c>
      <c r="T332" s="163">
        <v>2024110010238</v>
      </c>
      <c r="U332" s="163">
        <v>7</v>
      </c>
      <c r="V332" s="164">
        <v>45712</v>
      </c>
      <c r="W332" s="122">
        <f t="shared" si="5"/>
        <v>2</v>
      </c>
    </row>
    <row r="333" spans="1:23" ht="12.75" customHeight="1">
      <c r="A333" s="158" t="s">
        <v>1516</v>
      </c>
      <c r="B333" s="159" t="s">
        <v>800</v>
      </c>
      <c r="C333" s="119" t="s">
        <v>31</v>
      </c>
      <c r="D333" s="119">
        <v>80111600</v>
      </c>
      <c r="E333" s="119" t="s">
        <v>819</v>
      </c>
      <c r="F333" s="119" t="s">
        <v>81</v>
      </c>
      <c r="G333" s="119" t="s">
        <v>82</v>
      </c>
      <c r="H333" s="119">
        <v>10</v>
      </c>
      <c r="I333" s="170">
        <v>1</v>
      </c>
      <c r="J333" s="151" t="s">
        <v>83</v>
      </c>
      <c r="K333" s="151" t="s">
        <v>84</v>
      </c>
      <c r="L333" s="168">
        <v>6000000</v>
      </c>
      <c r="M333" s="169">
        <f t="shared" ref="M333:M335" si="9">+H333*L333</f>
        <v>60000000</v>
      </c>
      <c r="N333" s="119" t="s">
        <v>85</v>
      </c>
      <c r="O333" s="167" t="s">
        <v>78</v>
      </c>
      <c r="P333" s="170" t="s">
        <v>461</v>
      </c>
      <c r="Q333" s="161" t="s">
        <v>1593</v>
      </c>
      <c r="R333" s="162" t="s">
        <v>28</v>
      </c>
      <c r="S333" s="163">
        <v>8131</v>
      </c>
      <c r="T333" s="163">
        <v>2024110010238</v>
      </c>
      <c r="U333" s="163">
        <v>7</v>
      </c>
      <c r="V333" s="164">
        <v>45712</v>
      </c>
      <c r="W333" s="122">
        <f t="shared" si="5"/>
        <v>2</v>
      </c>
    </row>
    <row r="334" spans="1:23" ht="12.75" customHeight="1">
      <c r="A334" s="158" t="s">
        <v>1865</v>
      </c>
      <c r="B334" s="159" t="s">
        <v>831</v>
      </c>
      <c r="C334" s="119" t="s">
        <v>31</v>
      </c>
      <c r="D334" s="119">
        <v>80111600</v>
      </c>
      <c r="E334" s="119" t="s">
        <v>786</v>
      </c>
      <c r="F334" s="119" t="s">
        <v>81</v>
      </c>
      <c r="G334" s="119" t="s">
        <v>82</v>
      </c>
      <c r="H334" s="119">
        <v>6</v>
      </c>
      <c r="I334" s="170">
        <v>1</v>
      </c>
      <c r="J334" s="151" t="s">
        <v>83</v>
      </c>
      <c r="K334" s="151" t="s">
        <v>84</v>
      </c>
      <c r="L334" s="168">
        <v>5200000</v>
      </c>
      <c r="M334" s="169">
        <f t="shared" si="9"/>
        <v>31200000</v>
      </c>
      <c r="N334" s="119" t="s">
        <v>85</v>
      </c>
      <c r="O334" s="167" t="s">
        <v>78</v>
      </c>
      <c r="P334" s="120" t="s">
        <v>461</v>
      </c>
      <c r="Q334" s="255"/>
      <c r="R334" s="162" t="s">
        <v>28</v>
      </c>
      <c r="S334" s="163">
        <v>8131</v>
      </c>
      <c r="T334" s="163">
        <v>2024110010238</v>
      </c>
      <c r="U334" s="163">
        <v>7</v>
      </c>
      <c r="V334" s="164">
        <v>45712</v>
      </c>
      <c r="W334" s="122">
        <f t="shared" si="5"/>
        <v>2</v>
      </c>
    </row>
    <row r="335" spans="1:23" ht="12.75" customHeight="1">
      <c r="A335" s="158" t="s">
        <v>1516</v>
      </c>
      <c r="B335" s="159" t="s">
        <v>831</v>
      </c>
      <c r="C335" s="119" t="s">
        <v>31</v>
      </c>
      <c r="D335" s="119">
        <v>80111600</v>
      </c>
      <c r="E335" s="119" t="s">
        <v>786</v>
      </c>
      <c r="F335" s="119" t="s">
        <v>82</v>
      </c>
      <c r="G335" s="119" t="s">
        <v>313</v>
      </c>
      <c r="H335" s="119">
        <v>5</v>
      </c>
      <c r="I335" s="170">
        <v>1</v>
      </c>
      <c r="J335" s="151" t="s">
        <v>83</v>
      </c>
      <c r="K335" s="151" t="s">
        <v>84</v>
      </c>
      <c r="L335" s="168">
        <v>5500000</v>
      </c>
      <c r="M335" s="169">
        <f t="shared" si="9"/>
        <v>27500000</v>
      </c>
      <c r="N335" s="119" t="s">
        <v>85</v>
      </c>
      <c r="O335" s="167" t="s">
        <v>78</v>
      </c>
      <c r="P335" s="120" t="s">
        <v>461</v>
      </c>
      <c r="Q335" s="161" t="s">
        <v>1594</v>
      </c>
      <c r="R335" s="162" t="s">
        <v>28</v>
      </c>
      <c r="S335" s="163">
        <v>8131</v>
      </c>
      <c r="T335" s="163">
        <v>2024110010238</v>
      </c>
      <c r="U335" s="163">
        <v>7</v>
      </c>
      <c r="V335" s="164">
        <v>45712</v>
      </c>
      <c r="W335" s="122">
        <f t="shared" si="5"/>
        <v>2</v>
      </c>
    </row>
    <row r="336" spans="1:23" ht="12.75" customHeight="1">
      <c r="A336" s="158" t="s">
        <v>1865</v>
      </c>
      <c r="B336" s="159" t="s">
        <v>801</v>
      </c>
      <c r="C336" s="119" t="s">
        <v>31</v>
      </c>
      <c r="D336" s="119">
        <v>80111600</v>
      </c>
      <c r="E336" s="119" t="s">
        <v>786</v>
      </c>
      <c r="F336" s="119" t="s">
        <v>81</v>
      </c>
      <c r="G336" s="119" t="s">
        <v>82</v>
      </c>
      <c r="H336" s="119">
        <v>6</v>
      </c>
      <c r="I336" s="120">
        <v>1</v>
      </c>
      <c r="J336" s="119" t="s">
        <v>83</v>
      </c>
      <c r="K336" s="119" t="s">
        <v>84</v>
      </c>
      <c r="L336" s="168">
        <v>4700000</v>
      </c>
      <c r="M336" s="169">
        <v>28200000</v>
      </c>
      <c r="N336" s="119" t="s">
        <v>85</v>
      </c>
      <c r="O336" s="167" t="s">
        <v>78</v>
      </c>
      <c r="P336" s="120" t="s">
        <v>461</v>
      </c>
      <c r="Q336" s="256"/>
      <c r="R336" s="162" t="s">
        <v>28</v>
      </c>
      <c r="S336" s="163">
        <v>8131</v>
      </c>
      <c r="T336" s="163">
        <v>2024110010238</v>
      </c>
      <c r="U336" s="163">
        <v>7</v>
      </c>
      <c r="V336" s="164">
        <v>45712</v>
      </c>
      <c r="W336" s="122">
        <f t="shared" si="5"/>
        <v>2</v>
      </c>
    </row>
    <row r="337" spans="1:23" ht="12.75" customHeight="1">
      <c r="A337" s="158" t="s">
        <v>1516</v>
      </c>
      <c r="B337" s="159" t="s">
        <v>801</v>
      </c>
      <c r="C337" s="119" t="s">
        <v>31</v>
      </c>
      <c r="D337" s="119">
        <v>80111600</v>
      </c>
      <c r="E337" s="119" t="s">
        <v>1595</v>
      </c>
      <c r="F337" s="119" t="s">
        <v>82</v>
      </c>
      <c r="G337" s="119" t="s">
        <v>313</v>
      </c>
      <c r="H337" s="119">
        <v>1</v>
      </c>
      <c r="I337" s="120">
        <v>1</v>
      </c>
      <c r="J337" s="119" t="s">
        <v>83</v>
      </c>
      <c r="K337" s="119" t="s">
        <v>84</v>
      </c>
      <c r="L337" s="168">
        <v>4800000</v>
      </c>
      <c r="M337" s="169">
        <v>8500000</v>
      </c>
      <c r="N337" s="119" t="s">
        <v>85</v>
      </c>
      <c r="O337" s="167" t="s">
        <v>78</v>
      </c>
      <c r="P337" s="120" t="s">
        <v>461</v>
      </c>
      <c r="Q337" s="161" t="s">
        <v>1596</v>
      </c>
      <c r="R337" s="162" t="s">
        <v>28</v>
      </c>
      <c r="S337" s="163">
        <v>8131</v>
      </c>
      <c r="T337" s="163">
        <v>2024110010238</v>
      </c>
      <c r="U337" s="163">
        <v>7</v>
      </c>
      <c r="V337" s="164">
        <v>45712</v>
      </c>
      <c r="W337" s="122">
        <f t="shared" si="5"/>
        <v>2</v>
      </c>
    </row>
    <row r="338" spans="1:23" ht="12.75" customHeight="1">
      <c r="A338" s="158" t="s">
        <v>1587</v>
      </c>
      <c r="B338" s="159" t="s">
        <v>804</v>
      </c>
      <c r="C338" s="119" t="s">
        <v>31</v>
      </c>
      <c r="D338" s="119">
        <v>80111600</v>
      </c>
      <c r="E338" s="119" t="s">
        <v>786</v>
      </c>
      <c r="F338" s="119" t="s">
        <v>81</v>
      </c>
      <c r="G338" s="119" t="s">
        <v>82</v>
      </c>
      <c r="H338" s="119">
        <v>6</v>
      </c>
      <c r="I338" s="120">
        <v>1</v>
      </c>
      <c r="J338" s="119" t="s">
        <v>83</v>
      </c>
      <c r="K338" s="119" t="s">
        <v>84</v>
      </c>
      <c r="L338" s="168">
        <v>3900000</v>
      </c>
      <c r="M338" s="169">
        <v>23400000</v>
      </c>
      <c r="N338" s="119" t="s">
        <v>85</v>
      </c>
      <c r="O338" s="167" t="s">
        <v>78</v>
      </c>
      <c r="P338" s="120" t="s">
        <v>461</v>
      </c>
      <c r="Q338" s="161" t="s">
        <v>1597</v>
      </c>
      <c r="R338" s="162" t="s">
        <v>28</v>
      </c>
      <c r="S338" s="163">
        <v>8131</v>
      </c>
      <c r="T338" s="163">
        <v>2024110010238</v>
      </c>
      <c r="U338" s="163">
        <v>7</v>
      </c>
      <c r="V338" s="164">
        <v>45712</v>
      </c>
      <c r="W338" s="122">
        <f t="shared" si="5"/>
        <v>1</v>
      </c>
    </row>
    <row r="339" spans="1:23" ht="12.75" customHeight="1">
      <c r="A339" s="158" t="s">
        <v>1865</v>
      </c>
      <c r="B339" s="159" t="s">
        <v>454</v>
      </c>
      <c r="C339" s="119" t="s">
        <v>31</v>
      </c>
      <c r="D339" s="171">
        <v>80111600</v>
      </c>
      <c r="E339" s="158" t="s">
        <v>458</v>
      </c>
      <c r="F339" s="158" t="s">
        <v>409</v>
      </c>
      <c r="G339" s="158" t="s">
        <v>459</v>
      </c>
      <c r="H339" s="158">
        <v>8</v>
      </c>
      <c r="I339" s="158">
        <v>1</v>
      </c>
      <c r="J339" s="158" t="s">
        <v>83</v>
      </c>
      <c r="K339" s="158" t="s">
        <v>84</v>
      </c>
      <c r="L339" s="257">
        <v>5454880</v>
      </c>
      <c r="M339" s="173">
        <f t="shared" ref="M339:M340" si="10">+L339*H339</f>
        <v>43639040</v>
      </c>
      <c r="N339" s="158" t="s">
        <v>460</v>
      </c>
      <c r="O339" s="158" t="s">
        <v>122</v>
      </c>
      <c r="P339" s="159" t="s">
        <v>461</v>
      </c>
      <c r="Q339" s="255"/>
      <c r="R339" s="162" t="s">
        <v>28</v>
      </c>
      <c r="S339" s="163">
        <v>8131</v>
      </c>
      <c r="T339" s="163">
        <v>2024110010238</v>
      </c>
      <c r="U339" s="163">
        <v>7</v>
      </c>
      <c r="V339" s="164">
        <v>45712</v>
      </c>
      <c r="W339" s="122">
        <f t="shared" si="5"/>
        <v>2</v>
      </c>
    </row>
    <row r="340" spans="1:23" ht="12.75" customHeight="1">
      <c r="A340" s="158" t="s">
        <v>1516</v>
      </c>
      <c r="B340" s="159" t="s">
        <v>454</v>
      </c>
      <c r="C340" s="119" t="s">
        <v>31</v>
      </c>
      <c r="D340" s="171">
        <v>80111600</v>
      </c>
      <c r="E340" s="158" t="s">
        <v>458</v>
      </c>
      <c r="F340" s="158" t="s">
        <v>459</v>
      </c>
      <c r="G340" s="158" t="s">
        <v>459</v>
      </c>
      <c r="H340" s="158">
        <v>6</v>
      </c>
      <c r="I340" s="158">
        <v>1</v>
      </c>
      <c r="J340" s="158" t="s">
        <v>83</v>
      </c>
      <c r="K340" s="158" t="s">
        <v>84</v>
      </c>
      <c r="L340" s="172">
        <v>4766308</v>
      </c>
      <c r="M340" s="173">
        <f t="shared" si="10"/>
        <v>28597848</v>
      </c>
      <c r="N340" s="158" t="s">
        <v>460</v>
      </c>
      <c r="O340" s="158" t="s">
        <v>122</v>
      </c>
      <c r="P340" s="159" t="s">
        <v>461</v>
      </c>
      <c r="Q340" s="161" t="s">
        <v>1598</v>
      </c>
      <c r="R340" s="162" t="s">
        <v>28</v>
      </c>
      <c r="S340" s="163">
        <v>8131</v>
      </c>
      <c r="T340" s="163">
        <v>2024110010238</v>
      </c>
      <c r="U340" s="163">
        <v>7</v>
      </c>
      <c r="V340" s="164">
        <v>45712</v>
      </c>
      <c r="W340" s="122">
        <f t="shared" si="5"/>
        <v>2</v>
      </c>
    </row>
    <row r="341" spans="1:23" ht="12.75" customHeight="1">
      <c r="A341" s="158" t="s">
        <v>1865</v>
      </c>
      <c r="B341" s="159" t="s">
        <v>514</v>
      </c>
      <c r="C341" s="119" t="s">
        <v>31</v>
      </c>
      <c r="D341" s="171">
        <v>80111600</v>
      </c>
      <c r="E341" s="158" t="s">
        <v>1362</v>
      </c>
      <c r="F341" s="174" t="s">
        <v>81</v>
      </c>
      <c r="G341" s="174" t="s">
        <v>82</v>
      </c>
      <c r="H341" s="158">
        <v>6</v>
      </c>
      <c r="I341" s="158">
        <v>1</v>
      </c>
      <c r="J341" s="158" t="s">
        <v>83</v>
      </c>
      <c r="K341" s="158" t="s">
        <v>84</v>
      </c>
      <c r="L341" s="172">
        <v>5200000</v>
      </c>
      <c r="M341" s="173">
        <v>31200000</v>
      </c>
      <c r="N341" s="158" t="s">
        <v>460</v>
      </c>
      <c r="O341" s="158" t="s">
        <v>78</v>
      </c>
      <c r="P341" s="159" t="s">
        <v>461</v>
      </c>
      <c r="Q341" s="255"/>
      <c r="R341" s="162" t="s">
        <v>28</v>
      </c>
      <c r="S341" s="163">
        <v>8131</v>
      </c>
      <c r="T341" s="163">
        <v>2024110010238</v>
      </c>
      <c r="U341" s="163">
        <v>7</v>
      </c>
      <c r="V341" s="164">
        <v>45712</v>
      </c>
      <c r="W341" s="122">
        <f t="shared" si="5"/>
        <v>2</v>
      </c>
    </row>
    <row r="342" spans="1:23" ht="12.75" customHeight="1">
      <c r="A342" s="158" t="s">
        <v>1516</v>
      </c>
      <c r="B342" s="159" t="s">
        <v>514</v>
      </c>
      <c r="C342" s="119" t="s">
        <v>31</v>
      </c>
      <c r="D342" s="171">
        <v>80111600</v>
      </c>
      <c r="E342" s="158" t="s">
        <v>515</v>
      </c>
      <c r="F342" s="174" t="s">
        <v>82</v>
      </c>
      <c r="G342" s="174" t="s">
        <v>82</v>
      </c>
      <c r="H342" s="158">
        <v>5</v>
      </c>
      <c r="I342" s="158">
        <v>1</v>
      </c>
      <c r="J342" s="158" t="s">
        <v>83</v>
      </c>
      <c r="K342" s="158" t="s">
        <v>84</v>
      </c>
      <c r="L342" s="172">
        <v>7000000</v>
      </c>
      <c r="M342" s="173">
        <f t="shared" ref="M342:M346" si="11">+L342*H342</f>
        <v>35000000</v>
      </c>
      <c r="N342" s="158" t="s">
        <v>460</v>
      </c>
      <c r="O342" s="158" t="s">
        <v>78</v>
      </c>
      <c r="P342" s="159" t="s">
        <v>461</v>
      </c>
      <c r="Q342" s="161" t="s">
        <v>1599</v>
      </c>
      <c r="R342" s="162" t="s">
        <v>28</v>
      </c>
      <c r="S342" s="163">
        <v>8131</v>
      </c>
      <c r="T342" s="163">
        <v>2024110010238</v>
      </c>
      <c r="U342" s="163">
        <v>7</v>
      </c>
      <c r="V342" s="164">
        <v>45712</v>
      </c>
      <c r="W342" s="122">
        <f t="shared" si="5"/>
        <v>2</v>
      </c>
    </row>
    <row r="343" spans="1:23" ht="12.75" customHeight="1">
      <c r="A343" s="158" t="s">
        <v>1865</v>
      </c>
      <c r="B343" s="159" t="s">
        <v>517</v>
      </c>
      <c r="C343" s="158" t="s">
        <v>31</v>
      </c>
      <c r="D343" s="171">
        <v>80111600</v>
      </c>
      <c r="E343" s="158" t="s">
        <v>518</v>
      </c>
      <c r="F343" s="158" t="s">
        <v>81</v>
      </c>
      <c r="G343" s="158" t="s">
        <v>82</v>
      </c>
      <c r="H343" s="158">
        <v>6</v>
      </c>
      <c r="I343" s="158">
        <v>1</v>
      </c>
      <c r="J343" s="158" t="s">
        <v>83</v>
      </c>
      <c r="K343" s="158" t="s">
        <v>84</v>
      </c>
      <c r="L343" s="172">
        <v>5000000</v>
      </c>
      <c r="M343" s="173">
        <f t="shared" si="11"/>
        <v>30000000</v>
      </c>
      <c r="N343" s="158" t="s">
        <v>460</v>
      </c>
      <c r="O343" s="158" t="s">
        <v>78</v>
      </c>
      <c r="P343" s="159" t="s">
        <v>461</v>
      </c>
      <c r="Q343" s="255"/>
      <c r="R343" s="162" t="s">
        <v>28</v>
      </c>
      <c r="S343" s="163">
        <v>8131</v>
      </c>
      <c r="T343" s="163">
        <v>2024110010238</v>
      </c>
      <c r="U343" s="163">
        <v>7</v>
      </c>
      <c r="V343" s="164">
        <v>45712</v>
      </c>
      <c r="W343" s="122">
        <f t="shared" si="5"/>
        <v>2</v>
      </c>
    </row>
    <row r="344" spans="1:23" ht="12.75" customHeight="1">
      <c r="A344" s="158" t="s">
        <v>1516</v>
      </c>
      <c r="B344" s="159" t="s">
        <v>517</v>
      </c>
      <c r="C344" s="158" t="s">
        <v>31</v>
      </c>
      <c r="D344" s="171">
        <v>80111600</v>
      </c>
      <c r="E344" s="158" t="s">
        <v>518</v>
      </c>
      <c r="F344" s="158" t="s">
        <v>82</v>
      </c>
      <c r="G344" s="158" t="s">
        <v>82</v>
      </c>
      <c r="H344" s="158">
        <v>10</v>
      </c>
      <c r="I344" s="175">
        <v>1</v>
      </c>
      <c r="J344" s="158" t="s">
        <v>83</v>
      </c>
      <c r="K344" s="158" t="s">
        <v>84</v>
      </c>
      <c r="L344" s="176">
        <v>5000000</v>
      </c>
      <c r="M344" s="177">
        <f t="shared" si="11"/>
        <v>50000000</v>
      </c>
      <c r="N344" s="158" t="s">
        <v>460</v>
      </c>
      <c r="O344" s="158" t="s">
        <v>78</v>
      </c>
      <c r="P344" s="159" t="s">
        <v>461</v>
      </c>
      <c r="Q344" s="161" t="s">
        <v>1600</v>
      </c>
      <c r="R344" s="162" t="s">
        <v>28</v>
      </c>
      <c r="S344" s="163">
        <v>8131</v>
      </c>
      <c r="T344" s="163">
        <v>2024110010238</v>
      </c>
      <c r="U344" s="163">
        <v>7</v>
      </c>
      <c r="V344" s="164">
        <v>45712</v>
      </c>
      <c r="W344" s="122">
        <f t="shared" si="5"/>
        <v>2</v>
      </c>
    </row>
    <row r="345" spans="1:23" ht="12.75" customHeight="1">
      <c r="A345" s="158" t="s">
        <v>1865</v>
      </c>
      <c r="B345" s="159" t="s">
        <v>534</v>
      </c>
      <c r="C345" s="158" t="s">
        <v>31</v>
      </c>
      <c r="D345" s="158">
        <v>80111600</v>
      </c>
      <c r="E345" s="158" t="s">
        <v>524</v>
      </c>
      <c r="F345" s="158" t="s">
        <v>81</v>
      </c>
      <c r="G345" s="158" t="s">
        <v>82</v>
      </c>
      <c r="H345" s="158">
        <v>6</v>
      </c>
      <c r="I345" s="158">
        <v>1</v>
      </c>
      <c r="J345" s="158" t="s">
        <v>83</v>
      </c>
      <c r="K345" s="158" t="s">
        <v>84</v>
      </c>
      <c r="L345" s="176">
        <v>4400000</v>
      </c>
      <c r="M345" s="173">
        <f t="shared" si="11"/>
        <v>26400000</v>
      </c>
      <c r="N345" s="158" t="s">
        <v>460</v>
      </c>
      <c r="O345" s="158" t="s">
        <v>78</v>
      </c>
      <c r="P345" s="159" t="s">
        <v>461</v>
      </c>
      <c r="Q345" s="255"/>
      <c r="R345" s="162" t="s">
        <v>28</v>
      </c>
      <c r="S345" s="163">
        <v>8131</v>
      </c>
      <c r="T345" s="163">
        <v>2024110010238</v>
      </c>
      <c r="U345" s="163">
        <v>7</v>
      </c>
      <c r="V345" s="164">
        <v>45712</v>
      </c>
      <c r="W345" s="122">
        <f t="shared" si="5"/>
        <v>2</v>
      </c>
    </row>
    <row r="346" spans="1:23" ht="12.75" customHeight="1">
      <c r="A346" s="158" t="s">
        <v>1516</v>
      </c>
      <c r="B346" s="159" t="s">
        <v>534</v>
      </c>
      <c r="C346" s="158" t="s">
        <v>31</v>
      </c>
      <c r="D346" s="158">
        <v>80111600</v>
      </c>
      <c r="E346" s="158" t="s">
        <v>535</v>
      </c>
      <c r="F346" s="158" t="s">
        <v>82</v>
      </c>
      <c r="G346" s="158" t="s">
        <v>82</v>
      </c>
      <c r="H346" s="158">
        <v>6</v>
      </c>
      <c r="I346" s="158">
        <v>1</v>
      </c>
      <c r="J346" s="158" t="s">
        <v>83</v>
      </c>
      <c r="K346" s="158" t="s">
        <v>84</v>
      </c>
      <c r="L346" s="176">
        <v>4400000</v>
      </c>
      <c r="M346" s="176">
        <f t="shared" si="11"/>
        <v>26400000</v>
      </c>
      <c r="N346" s="158" t="s">
        <v>460</v>
      </c>
      <c r="O346" s="158" t="s">
        <v>78</v>
      </c>
      <c r="P346" s="159" t="s">
        <v>461</v>
      </c>
      <c r="Q346" s="161" t="s">
        <v>1601</v>
      </c>
      <c r="R346" s="162" t="s">
        <v>28</v>
      </c>
      <c r="S346" s="163">
        <v>8131</v>
      </c>
      <c r="T346" s="163">
        <v>2024110010238</v>
      </c>
      <c r="U346" s="163">
        <v>7</v>
      </c>
      <c r="V346" s="164">
        <v>45712</v>
      </c>
      <c r="W346" s="122">
        <f t="shared" si="5"/>
        <v>2</v>
      </c>
    </row>
    <row r="347" spans="1:23" ht="12.75" customHeight="1">
      <c r="A347" s="158" t="s">
        <v>1865</v>
      </c>
      <c r="B347" s="159" t="s">
        <v>545</v>
      </c>
      <c r="C347" s="158" t="s">
        <v>31</v>
      </c>
      <c r="D347" s="158" t="s">
        <v>407</v>
      </c>
      <c r="E347" s="158" t="s">
        <v>546</v>
      </c>
      <c r="F347" s="158" t="s">
        <v>547</v>
      </c>
      <c r="G347" s="158" t="s">
        <v>547</v>
      </c>
      <c r="H347" s="158">
        <v>9</v>
      </c>
      <c r="I347" s="158">
        <v>1</v>
      </c>
      <c r="J347" s="158" t="s">
        <v>410</v>
      </c>
      <c r="K347" s="158" t="s">
        <v>84</v>
      </c>
      <c r="L347" s="178"/>
      <c r="M347" s="258">
        <v>324266308</v>
      </c>
      <c r="N347" s="158" t="s">
        <v>460</v>
      </c>
      <c r="O347" s="158" t="s">
        <v>78</v>
      </c>
      <c r="P347" s="159" t="s">
        <v>461</v>
      </c>
      <c r="Q347" s="255"/>
      <c r="R347" s="162" t="s">
        <v>28</v>
      </c>
      <c r="S347" s="163">
        <v>8131</v>
      </c>
      <c r="T347" s="163">
        <v>2024110010238</v>
      </c>
      <c r="U347" s="163">
        <v>7</v>
      </c>
      <c r="V347" s="164">
        <v>45712</v>
      </c>
      <c r="W347" s="122">
        <f t="shared" si="5"/>
        <v>2</v>
      </c>
    </row>
    <row r="348" spans="1:23" ht="12.75" customHeight="1">
      <c r="A348" s="158" t="s">
        <v>1516</v>
      </c>
      <c r="B348" s="159" t="s">
        <v>545</v>
      </c>
      <c r="C348" s="158" t="s">
        <v>31</v>
      </c>
      <c r="D348" s="158" t="s">
        <v>407</v>
      </c>
      <c r="E348" s="158" t="s">
        <v>546</v>
      </c>
      <c r="F348" s="158" t="s">
        <v>547</v>
      </c>
      <c r="G348" s="158" t="s">
        <v>547</v>
      </c>
      <c r="H348" s="158">
        <v>9</v>
      </c>
      <c r="I348" s="158">
        <v>1</v>
      </c>
      <c r="J348" s="158" t="s">
        <v>410</v>
      </c>
      <c r="K348" s="158" t="s">
        <v>84</v>
      </c>
      <c r="L348" s="178"/>
      <c r="M348" s="179">
        <v>316377036</v>
      </c>
      <c r="N348" s="158" t="s">
        <v>460</v>
      </c>
      <c r="O348" s="158" t="s">
        <v>78</v>
      </c>
      <c r="P348" s="159" t="s">
        <v>461</v>
      </c>
      <c r="Q348" s="161" t="s">
        <v>1602</v>
      </c>
      <c r="R348" s="162" t="s">
        <v>28</v>
      </c>
      <c r="S348" s="163">
        <v>8131</v>
      </c>
      <c r="T348" s="163">
        <v>2024110010238</v>
      </c>
      <c r="U348" s="163">
        <v>7</v>
      </c>
      <c r="V348" s="164">
        <v>45712</v>
      </c>
      <c r="W348" s="122">
        <f t="shared" si="5"/>
        <v>2</v>
      </c>
    </row>
    <row r="349" spans="1:23" ht="12.75" customHeight="1">
      <c r="A349" s="158" t="s">
        <v>1865</v>
      </c>
      <c r="B349" s="159" t="s">
        <v>513</v>
      </c>
      <c r="C349" s="158" t="s">
        <v>31</v>
      </c>
      <c r="D349" s="158">
        <v>80111600</v>
      </c>
      <c r="E349" s="158" t="s">
        <v>515</v>
      </c>
      <c r="F349" s="158" t="s">
        <v>81</v>
      </c>
      <c r="G349" s="158" t="s">
        <v>82</v>
      </c>
      <c r="H349" s="158">
        <v>6</v>
      </c>
      <c r="I349" s="158">
        <v>1</v>
      </c>
      <c r="J349" s="158" t="s">
        <v>83</v>
      </c>
      <c r="K349" s="158" t="s">
        <v>84</v>
      </c>
      <c r="L349" s="172">
        <v>6500000</v>
      </c>
      <c r="M349" s="173">
        <v>39000000</v>
      </c>
      <c r="N349" s="158" t="s">
        <v>460</v>
      </c>
      <c r="O349" s="158" t="s">
        <v>78</v>
      </c>
      <c r="P349" s="158" t="s">
        <v>461</v>
      </c>
      <c r="Q349" s="255"/>
      <c r="R349" s="162" t="s">
        <v>28</v>
      </c>
      <c r="S349" s="163">
        <v>8131</v>
      </c>
      <c r="T349" s="163">
        <v>2024110010238</v>
      </c>
      <c r="U349" s="163">
        <v>7</v>
      </c>
      <c r="V349" s="164">
        <v>45712</v>
      </c>
      <c r="W349" s="122">
        <f t="shared" si="5"/>
        <v>2</v>
      </c>
    </row>
    <row r="350" spans="1:23" ht="12.75" customHeight="1">
      <c r="A350" s="158" t="s">
        <v>1516</v>
      </c>
      <c r="B350" s="159" t="s">
        <v>513</v>
      </c>
      <c r="C350" s="158" t="s">
        <v>31</v>
      </c>
      <c r="D350" s="158">
        <v>80111600</v>
      </c>
      <c r="E350" s="158" t="s">
        <v>492</v>
      </c>
      <c r="F350" s="158" t="s">
        <v>120</v>
      </c>
      <c r="G350" s="158" t="s">
        <v>178</v>
      </c>
      <c r="H350" s="158">
        <v>8</v>
      </c>
      <c r="I350" s="158">
        <v>1</v>
      </c>
      <c r="J350" s="158" t="s">
        <v>83</v>
      </c>
      <c r="K350" s="158" t="s">
        <v>84</v>
      </c>
      <c r="L350" s="172">
        <v>4766308</v>
      </c>
      <c r="M350" s="173">
        <f>+L350*H350</f>
        <v>38130464</v>
      </c>
      <c r="N350" s="158" t="s">
        <v>460</v>
      </c>
      <c r="O350" s="158" t="s">
        <v>78</v>
      </c>
      <c r="P350" s="158" t="s">
        <v>461</v>
      </c>
      <c r="Q350" s="161" t="s">
        <v>1603</v>
      </c>
      <c r="R350" s="162" t="s">
        <v>28</v>
      </c>
      <c r="S350" s="163">
        <v>8131</v>
      </c>
      <c r="T350" s="163">
        <v>2024110010238</v>
      </c>
      <c r="U350" s="163">
        <v>7</v>
      </c>
      <c r="V350" s="164">
        <v>45712</v>
      </c>
      <c r="W350" s="122">
        <f t="shared" si="5"/>
        <v>2</v>
      </c>
    </row>
    <row r="351" spans="1:23" ht="12.75" customHeight="1">
      <c r="A351" s="158" t="s">
        <v>1865</v>
      </c>
      <c r="B351" s="180" t="s">
        <v>692</v>
      </c>
      <c r="C351" s="158" t="s">
        <v>30</v>
      </c>
      <c r="D351" s="158">
        <v>80111600</v>
      </c>
      <c r="E351" s="158" t="s">
        <v>1398</v>
      </c>
      <c r="F351" s="158" t="s">
        <v>409</v>
      </c>
      <c r="G351" s="158" t="s">
        <v>459</v>
      </c>
      <c r="H351" s="158">
        <v>6</v>
      </c>
      <c r="I351" s="159">
        <v>6</v>
      </c>
      <c r="J351" s="158" t="s">
        <v>83</v>
      </c>
      <c r="K351" s="158" t="s">
        <v>84</v>
      </c>
      <c r="L351" s="172">
        <v>5500000</v>
      </c>
      <c r="M351" s="258">
        <v>55000000</v>
      </c>
      <c r="N351" s="158" t="s">
        <v>698</v>
      </c>
      <c r="O351" s="158" t="s">
        <v>122</v>
      </c>
      <c r="P351" s="159" t="s">
        <v>461</v>
      </c>
      <c r="Q351" s="255"/>
      <c r="R351" s="162" t="s">
        <v>28</v>
      </c>
      <c r="S351" s="163">
        <v>8131</v>
      </c>
      <c r="T351" s="163">
        <v>2024110010238</v>
      </c>
      <c r="U351" s="163">
        <v>7</v>
      </c>
      <c r="V351" s="164">
        <v>45712</v>
      </c>
      <c r="W351" s="122">
        <f t="shared" si="5"/>
        <v>2</v>
      </c>
    </row>
    <row r="352" spans="1:23" ht="12.75" customHeight="1">
      <c r="A352" s="158" t="s">
        <v>1516</v>
      </c>
      <c r="B352" s="180" t="s">
        <v>692</v>
      </c>
      <c r="C352" s="158" t="s">
        <v>30</v>
      </c>
      <c r="D352" s="158">
        <v>80111600</v>
      </c>
      <c r="E352" s="158" t="s">
        <v>1604</v>
      </c>
      <c r="F352" s="158" t="s">
        <v>409</v>
      </c>
      <c r="G352" s="158" t="s">
        <v>459</v>
      </c>
      <c r="H352" s="158">
        <v>6</v>
      </c>
      <c r="I352" s="159">
        <v>1</v>
      </c>
      <c r="J352" s="158" t="s">
        <v>83</v>
      </c>
      <c r="K352" s="158" t="s">
        <v>84</v>
      </c>
      <c r="L352" s="173">
        <v>5500000</v>
      </c>
      <c r="M352" s="181">
        <v>33000000</v>
      </c>
      <c r="N352" s="158" t="s">
        <v>698</v>
      </c>
      <c r="O352" s="158" t="s">
        <v>122</v>
      </c>
      <c r="P352" s="159" t="s">
        <v>461</v>
      </c>
      <c r="Q352" s="161" t="s">
        <v>1605</v>
      </c>
      <c r="R352" s="162" t="s">
        <v>28</v>
      </c>
      <c r="S352" s="163">
        <v>8131</v>
      </c>
      <c r="T352" s="163">
        <v>2024110010238</v>
      </c>
      <c r="U352" s="163">
        <v>7</v>
      </c>
      <c r="V352" s="164">
        <v>45712</v>
      </c>
      <c r="W352" s="122">
        <f t="shared" si="5"/>
        <v>2</v>
      </c>
    </row>
    <row r="353" spans="1:23" ht="12.75" customHeight="1">
      <c r="A353" s="158" t="s">
        <v>1865</v>
      </c>
      <c r="B353" s="180" t="s">
        <v>694</v>
      </c>
      <c r="C353" s="158" t="s">
        <v>30</v>
      </c>
      <c r="D353" s="158">
        <v>80111600</v>
      </c>
      <c r="E353" s="158" t="s">
        <v>1399</v>
      </c>
      <c r="F353" s="158" t="s">
        <v>409</v>
      </c>
      <c r="G353" s="158" t="s">
        <v>459</v>
      </c>
      <c r="H353" s="158">
        <v>6</v>
      </c>
      <c r="I353" s="159">
        <v>6</v>
      </c>
      <c r="J353" s="158" t="s">
        <v>83</v>
      </c>
      <c r="K353" s="158" t="s">
        <v>84</v>
      </c>
      <c r="L353" s="172">
        <v>3400000</v>
      </c>
      <c r="M353" s="179">
        <f t="shared" ref="M353:M393" si="12">+L353/30*180</f>
        <v>20400000</v>
      </c>
      <c r="N353" s="158" t="s">
        <v>698</v>
      </c>
      <c r="O353" s="158" t="s">
        <v>78</v>
      </c>
      <c r="P353" s="159" t="s">
        <v>461</v>
      </c>
      <c r="Q353" s="255"/>
      <c r="R353" s="162" t="s">
        <v>28</v>
      </c>
      <c r="S353" s="163">
        <v>8131</v>
      </c>
      <c r="T353" s="163">
        <v>2024110010238</v>
      </c>
      <c r="U353" s="163">
        <v>7</v>
      </c>
      <c r="V353" s="164">
        <v>45712</v>
      </c>
      <c r="W353" s="122">
        <f t="shared" si="5"/>
        <v>2</v>
      </c>
    </row>
    <row r="354" spans="1:23" ht="12.75" customHeight="1">
      <c r="A354" s="158" t="s">
        <v>1516</v>
      </c>
      <c r="B354" s="180" t="s">
        <v>694</v>
      </c>
      <c r="C354" s="158" t="s">
        <v>30</v>
      </c>
      <c r="D354" s="158">
        <v>80111601</v>
      </c>
      <c r="E354" s="158" t="s">
        <v>697</v>
      </c>
      <c r="F354" s="158" t="s">
        <v>409</v>
      </c>
      <c r="G354" s="158" t="s">
        <v>459</v>
      </c>
      <c r="H354" s="158">
        <v>6</v>
      </c>
      <c r="I354" s="159">
        <v>1</v>
      </c>
      <c r="J354" s="158" t="s">
        <v>83</v>
      </c>
      <c r="K354" s="158" t="s">
        <v>84</v>
      </c>
      <c r="L354" s="173">
        <v>3400000</v>
      </c>
      <c r="M354" s="173">
        <f t="shared" si="12"/>
        <v>20400000</v>
      </c>
      <c r="N354" s="158" t="s">
        <v>698</v>
      </c>
      <c r="O354" s="158" t="s">
        <v>78</v>
      </c>
      <c r="P354" s="159" t="s">
        <v>461</v>
      </c>
      <c r="Q354" s="161" t="s">
        <v>1606</v>
      </c>
      <c r="R354" s="162" t="s">
        <v>28</v>
      </c>
      <c r="S354" s="163">
        <v>8131</v>
      </c>
      <c r="T354" s="163">
        <v>2024110010238</v>
      </c>
      <c r="U354" s="163">
        <v>7</v>
      </c>
      <c r="V354" s="164">
        <v>45712</v>
      </c>
      <c r="W354" s="122">
        <f t="shared" si="5"/>
        <v>2</v>
      </c>
    </row>
    <row r="355" spans="1:23" ht="12.75" customHeight="1">
      <c r="A355" s="158" t="s">
        <v>1865</v>
      </c>
      <c r="B355" s="180" t="s">
        <v>695</v>
      </c>
      <c r="C355" s="158" t="s">
        <v>30</v>
      </c>
      <c r="D355" s="158">
        <v>80111600</v>
      </c>
      <c r="E355" s="158" t="s">
        <v>1399</v>
      </c>
      <c r="F355" s="158" t="s">
        <v>409</v>
      </c>
      <c r="G355" s="158" t="s">
        <v>459</v>
      </c>
      <c r="H355" s="158">
        <v>6</v>
      </c>
      <c r="I355" s="159">
        <v>6</v>
      </c>
      <c r="J355" s="158" t="s">
        <v>83</v>
      </c>
      <c r="K355" s="158" t="s">
        <v>84</v>
      </c>
      <c r="L355" s="172">
        <v>3400000</v>
      </c>
      <c r="M355" s="179">
        <f t="shared" si="12"/>
        <v>20400000</v>
      </c>
      <c r="N355" s="158" t="s">
        <v>698</v>
      </c>
      <c r="O355" s="158" t="s">
        <v>78</v>
      </c>
      <c r="P355" s="159" t="s">
        <v>461</v>
      </c>
      <c r="Q355" s="255"/>
      <c r="R355" s="162" t="s">
        <v>28</v>
      </c>
      <c r="S355" s="163">
        <v>8131</v>
      </c>
      <c r="T355" s="163">
        <v>2024110010238</v>
      </c>
      <c r="U355" s="163">
        <v>7</v>
      </c>
      <c r="V355" s="164">
        <v>45712</v>
      </c>
      <c r="W355" s="122">
        <f t="shared" si="5"/>
        <v>2</v>
      </c>
    </row>
    <row r="356" spans="1:23" ht="12.75" customHeight="1">
      <c r="A356" s="158" t="s">
        <v>1516</v>
      </c>
      <c r="B356" s="180" t="s">
        <v>695</v>
      </c>
      <c r="C356" s="158" t="s">
        <v>30</v>
      </c>
      <c r="D356" s="158">
        <v>80111601</v>
      </c>
      <c r="E356" s="158" t="s">
        <v>697</v>
      </c>
      <c r="F356" s="158" t="s">
        <v>409</v>
      </c>
      <c r="G356" s="158" t="s">
        <v>459</v>
      </c>
      <c r="H356" s="158">
        <v>6</v>
      </c>
      <c r="I356" s="159">
        <v>1</v>
      </c>
      <c r="J356" s="158" t="s">
        <v>83</v>
      </c>
      <c r="K356" s="158" t="s">
        <v>84</v>
      </c>
      <c r="L356" s="173">
        <v>3400000</v>
      </c>
      <c r="M356" s="173">
        <f t="shared" si="12"/>
        <v>20400000</v>
      </c>
      <c r="N356" s="158" t="s">
        <v>698</v>
      </c>
      <c r="O356" s="158" t="s">
        <v>78</v>
      </c>
      <c r="P356" s="159" t="s">
        <v>461</v>
      </c>
      <c r="Q356" s="161" t="s">
        <v>1606</v>
      </c>
      <c r="R356" s="162" t="s">
        <v>28</v>
      </c>
      <c r="S356" s="163">
        <v>8131</v>
      </c>
      <c r="T356" s="163">
        <v>2024110010238</v>
      </c>
      <c r="U356" s="163">
        <v>7</v>
      </c>
      <c r="V356" s="164">
        <v>45712</v>
      </c>
      <c r="W356" s="122">
        <f t="shared" si="5"/>
        <v>2</v>
      </c>
    </row>
    <row r="357" spans="1:23" ht="12.75" customHeight="1">
      <c r="A357" s="158" t="s">
        <v>1865</v>
      </c>
      <c r="B357" s="180" t="s">
        <v>699</v>
      </c>
      <c r="C357" s="158" t="s">
        <v>30</v>
      </c>
      <c r="D357" s="158">
        <v>80111600</v>
      </c>
      <c r="E357" s="158" t="s">
        <v>1399</v>
      </c>
      <c r="F357" s="158" t="s">
        <v>409</v>
      </c>
      <c r="G357" s="158" t="s">
        <v>459</v>
      </c>
      <c r="H357" s="158">
        <v>6</v>
      </c>
      <c r="I357" s="159">
        <v>6</v>
      </c>
      <c r="J357" s="158" t="s">
        <v>83</v>
      </c>
      <c r="K357" s="158" t="s">
        <v>84</v>
      </c>
      <c r="L357" s="172">
        <v>3400000</v>
      </c>
      <c r="M357" s="179">
        <f t="shared" si="12"/>
        <v>20400000</v>
      </c>
      <c r="N357" s="158" t="s">
        <v>698</v>
      </c>
      <c r="O357" s="158" t="s">
        <v>78</v>
      </c>
      <c r="P357" s="159" t="s">
        <v>461</v>
      </c>
      <c r="Q357" s="255"/>
      <c r="R357" s="162" t="s">
        <v>28</v>
      </c>
      <c r="S357" s="163">
        <v>8131</v>
      </c>
      <c r="T357" s="163">
        <v>2024110010238</v>
      </c>
      <c r="U357" s="163">
        <v>7</v>
      </c>
      <c r="V357" s="164">
        <v>45712</v>
      </c>
      <c r="W357" s="122">
        <f t="shared" si="5"/>
        <v>2</v>
      </c>
    </row>
    <row r="358" spans="1:23" ht="12.75" customHeight="1">
      <c r="A358" s="158" t="s">
        <v>1516</v>
      </c>
      <c r="B358" s="180" t="s">
        <v>699</v>
      </c>
      <c r="C358" s="158" t="s">
        <v>30</v>
      </c>
      <c r="D358" s="158">
        <v>80111601</v>
      </c>
      <c r="E358" s="158" t="s">
        <v>697</v>
      </c>
      <c r="F358" s="158" t="s">
        <v>409</v>
      </c>
      <c r="G358" s="158" t="s">
        <v>459</v>
      </c>
      <c r="H358" s="158">
        <v>6</v>
      </c>
      <c r="I358" s="159">
        <v>1</v>
      </c>
      <c r="J358" s="158" t="s">
        <v>83</v>
      </c>
      <c r="K358" s="158" t="s">
        <v>84</v>
      </c>
      <c r="L358" s="173">
        <v>3400000</v>
      </c>
      <c r="M358" s="173">
        <f t="shared" si="12"/>
        <v>20400000</v>
      </c>
      <c r="N358" s="158" t="s">
        <v>698</v>
      </c>
      <c r="O358" s="158" t="s">
        <v>78</v>
      </c>
      <c r="P358" s="159" t="s">
        <v>461</v>
      </c>
      <c r="Q358" s="161" t="s">
        <v>1606</v>
      </c>
      <c r="R358" s="162" t="s">
        <v>28</v>
      </c>
      <c r="S358" s="163">
        <v>8131</v>
      </c>
      <c r="T358" s="163">
        <v>2024110010238</v>
      </c>
      <c r="U358" s="163">
        <v>7</v>
      </c>
      <c r="V358" s="164">
        <v>45712</v>
      </c>
      <c r="W358" s="122">
        <f t="shared" si="5"/>
        <v>2</v>
      </c>
    </row>
    <row r="359" spans="1:23" ht="12.75" customHeight="1">
      <c r="A359" s="158" t="s">
        <v>1865</v>
      </c>
      <c r="B359" s="180" t="s">
        <v>701</v>
      </c>
      <c r="C359" s="158" t="s">
        <v>30</v>
      </c>
      <c r="D359" s="158">
        <v>80111600</v>
      </c>
      <c r="E359" s="158" t="s">
        <v>1399</v>
      </c>
      <c r="F359" s="158" t="s">
        <v>409</v>
      </c>
      <c r="G359" s="158" t="s">
        <v>459</v>
      </c>
      <c r="H359" s="158">
        <v>6</v>
      </c>
      <c r="I359" s="159">
        <v>6</v>
      </c>
      <c r="J359" s="158" t="s">
        <v>83</v>
      </c>
      <c r="K359" s="158" t="s">
        <v>84</v>
      </c>
      <c r="L359" s="172">
        <v>3400000</v>
      </c>
      <c r="M359" s="179">
        <f t="shared" si="12"/>
        <v>20400000</v>
      </c>
      <c r="N359" s="158" t="s">
        <v>698</v>
      </c>
      <c r="O359" s="158" t="s">
        <v>78</v>
      </c>
      <c r="P359" s="159" t="s">
        <v>461</v>
      </c>
      <c r="Q359" s="255"/>
      <c r="R359" s="162" t="s">
        <v>28</v>
      </c>
      <c r="S359" s="163">
        <v>8131</v>
      </c>
      <c r="T359" s="163">
        <v>2024110010238</v>
      </c>
      <c r="U359" s="163">
        <v>7</v>
      </c>
      <c r="V359" s="164">
        <v>45712</v>
      </c>
      <c r="W359" s="122">
        <f t="shared" si="5"/>
        <v>2</v>
      </c>
    </row>
    <row r="360" spans="1:23" ht="12.75" customHeight="1">
      <c r="A360" s="158" t="s">
        <v>1516</v>
      </c>
      <c r="B360" s="180" t="s">
        <v>701</v>
      </c>
      <c r="C360" s="158" t="s">
        <v>30</v>
      </c>
      <c r="D360" s="158">
        <v>80111601</v>
      </c>
      <c r="E360" s="158" t="s">
        <v>697</v>
      </c>
      <c r="F360" s="158" t="s">
        <v>409</v>
      </c>
      <c r="G360" s="158" t="s">
        <v>459</v>
      </c>
      <c r="H360" s="158">
        <v>6</v>
      </c>
      <c r="I360" s="159">
        <v>1</v>
      </c>
      <c r="J360" s="158" t="s">
        <v>83</v>
      </c>
      <c r="K360" s="158" t="s">
        <v>84</v>
      </c>
      <c r="L360" s="173">
        <v>3400000</v>
      </c>
      <c r="M360" s="173">
        <f t="shared" si="12"/>
        <v>20400000</v>
      </c>
      <c r="N360" s="158" t="s">
        <v>698</v>
      </c>
      <c r="O360" s="158" t="s">
        <v>78</v>
      </c>
      <c r="P360" s="159" t="s">
        <v>461</v>
      </c>
      <c r="Q360" s="161" t="s">
        <v>1606</v>
      </c>
      <c r="R360" s="162" t="s">
        <v>28</v>
      </c>
      <c r="S360" s="163">
        <v>8131</v>
      </c>
      <c r="T360" s="163">
        <v>2024110010238</v>
      </c>
      <c r="U360" s="163">
        <v>7</v>
      </c>
      <c r="V360" s="164">
        <v>45712</v>
      </c>
      <c r="W360" s="122">
        <f t="shared" si="5"/>
        <v>2</v>
      </c>
    </row>
    <row r="361" spans="1:23" ht="12.75" customHeight="1">
      <c r="A361" s="158" t="s">
        <v>1865</v>
      </c>
      <c r="B361" s="180" t="s">
        <v>703</v>
      </c>
      <c r="C361" s="158" t="s">
        <v>30</v>
      </c>
      <c r="D361" s="158">
        <v>80111600</v>
      </c>
      <c r="E361" s="158" t="s">
        <v>1399</v>
      </c>
      <c r="F361" s="158" t="s">
        <v>409</v>
      </c>
      <c r="G361" s="158" t="s">
        <v>459</v>
      </c>
      <c r="H361" s="158">
        <v>6</v>
      </c>
      <c r="I361" s="159">
        <v>6</v>
      </c>
      <c r="J361" s="158" t="s">
        <v>83</v>
      </c>
      <c r="K361" s="158" t="s">
        <v>84</v>
      </c>
      <c r="L361" s="172">
        <v>3400000</v>
      </c>
      <c r="M361" s="179">
        <f t="shared" si="12"/>
        <v>20400000</v>
      </c>
      <c r="N361" s="158" t="s">
        <v>698</v>
      </c>
      <c r="O361" s="158" t="s">
        <v>78</v>
      </c>
      <c r="P361" s="159" t="s">
        <v>461</v>
      </c>
      <c r="Q361" s="255"/>
      <c r="R361" s="162" t="s">
        <v>28</v>
      </c>
      <c r="S361" s="163">
        <v>8131</v>
      </c>
      <c r="T361" s="163">
        <v>2024110010238</v>
      </c>
      <c r="U361" s="163">
        <v>7</v>
      </c>
      <c r="V361" s="164">
        <v>45712</v>
      </c>
      <c r="W361" s="122">
        <f t="shared" si="5"/>
        <v>2</v>
      </c>
    </row>
    <row r="362" spans="1:23" ht="12.75" customHeight="1">
      <c r="A362" s="158" t="s">
        <v>1516</v>
      </c>
      <c r="B362" s="180" t="s">
        <v>703</v>
      </c>
      <c r="C362" s="158" t="s">
        <v>30</v>
      </c>
      <c r="D362" s="158">
        <v>80111601</v>
      </c>
      <c r="E362" s="158" t="s">
        <v>697</v>
      </c>
      <c r="F362" s="158" t="s">
        <v>409</v>
      </c>
      <c r="G362" s="158" t="s">
        <v>459</v>
      </c>
      <c r="H362" s="158">
        <v>6</v>
      </c>
      <c r="I362" s="159">
        <v>1</v>
      </c>
      <c r="J362" s="158" t="s">
        <v>83</v>
      </c>
      <c r="K362" s="158" t="s">
        <v>84</v>
      </c>
      <c r="L362" s="173">
        <v>3400000</v>
      </c>
      <c r="M362" s="173">
        <f t="shared" si="12"/>
        <v>20400000</v>
      </c>
      <c r="N362" s="158" t="s">
        <v>698</v>
      </c>
      <c r="O362" s="158" t="s">
        <v>78</v>
      </c>
      <c r="P362" s="159" t="s">
        <v>461</v>
      </c>
      <c r="Q362" s="161" t="s">
        <v>1606</v>
      </c>
      <c r="R362" s="162" t="s">
        <v>28</v>
      </c>
      <c r="S362" s="163">
        <v>8131</v>
      </c>
      <c r="T362" s="163">
        <v>2024110010238</v>
      </c>
      <c r="U362" s="163">
        <v>7</v>
      </c>
      <c r="V362" s="164">
        <v>45712</v>
      </c>
      <c r="W362" s="122">
        <f t="shared" si="5"/>
        <v>2</v>
      </c>
    </row>
    <row r="363" spans="1:23" ht="12.75" customHeight="1">
      <c r="A363" s="158" t="s">
        <v>1865</v>
      </c>
      <c r="B363" s="180" t="s">
        <v>705</v>
      </c>
      <c r="C363" s="158" t="s">
        <v>30</v>
      </c>
      <c r="D363" s="158">
        <v>80111600</v>
      </c>
      <c r="E363" s="158" t="s">
        <v>1399</v>
      </c>
      <c r="F363" s="158" t="s">
        <v>409</v>
      </c>
      <c r="G363" s="158" t="s">
        <v>459</v>
      </c>
      <c r="H363" s="158">
        <v>6</v>
      </c>
      <c r="I363" s="159">
        <v>6</v>
      </c>
      <c r="J363" s="158" t="s">
        <v>83</v>
      </c>
      <c r="K363" s="158" t="s">
        <v>84</v>
      </c>
      <c r="L363" s="172">
        <v>3400000</v>
      </c>
      <c r="M363" s="179">
        <f t="shared" si="12"/>
        <v>20400000</v>
      </c>
      <c r="N363" s="158" t="s">
        <v>698</v>
      </c>
      <c r="O363" s="158" t="s">
        <v>78</v>
      </c>
      <c r="P363" s="159" t="s">
        <v>461</v>
      </c>
      <c r="Q363" s="255"/>
      <c r="R363" s="162" t="s">
        <v>28</v>
      </c>
      <c r="S363" s="163">
        <v>8131</v>
      </c>
      <c r="T363" s="163">
        <v>2024110010238</v>
      </c>
      <c r="U363" s="163">
        <v>7</v>
      </c>
      <c r="V363" s="164">
        <v>45712</v>
      </c>
      <c r="W363" s="122">
        <f t="shared" si="5"/>
        <v>2</v>
      </c>
    </row>
    <row r="364" spans="1:23" ht="12.75" customHeight="1">
      <c r="A364" s="158" t="s">
        <v>1516</v>
      </c>
      <c r="B364" s="180" t="s">
        <v>705</v>
      </c>
      <c r="C364" s="158" t="s">
        <v>30</v>
      </c>
      <c r="D364" s="158">
        <v>80111601</v>
      </c>
      <c r="E364" s="158" t="s">
        <v>697</v>
      </c>
      <c r="F364" s="158" t="s">
        <v>409</v>
      </c>
      <c r="G364" s="158" t="s">
        <v>459</v>
      </c>
      <c r="H364" s="158">
        <v>6</v>
      </c>
      <c r="I364" s="159">
        <v>1</v>
      </c>
      <c r="J364" s="158" t="s">
        <v>83</v>
      </c>
      <c r="K364" s="158" t="s">
        <v>84</v>
      </c>
      <c r="L364" s="173">
        <v>3400000</v>
      </c>
      <c r="M364" s="173">
        <f t="shared" si="12"/>
        <v>20400000</v>
      </c>
      <c r="N364" s="158" t="s">
        <v>698</v>
      </c>
      <c r="O364" s="158" t="s">
        <v>78</v>
      </c>
      <c r="P364" s="159" t="s">
        <v>461</v>
      </c>
      <c r="Q364" s="161" t="s">
        <v>1606</v>
      </c>
      <c r="R364" s="162" t="s">
        <v>28</v>
      </c>
      <c r="S364" s="163">
        <v>8131</v>
      </c>
      <c r="T364" s="163">
        <v>2024110010238</v>
      </c>
      <c r="U364" s="163">
        <v>7</v>
      </c>
      <c r="V364" s="164">
        <v>45712</v>
      </c>
      <c r="W364" s="122">
        <f t="shared" si="5"/>
        <v>2</v>
      </c>
    </row>
    <row r="365" spans="1:23" ht="12.75" customHeight="1">
      <c r="A365" s="158" t="s">
        <v>1865</v>
      </c>
      <c r="B365" s="180" t="s">
        <v>707</v>
      </c>
      <c r="C365" s="158" t="s">
        <v>30</v>
      </c>
      <c r="D365" s="158">
        <v>80111600</v>
      </c>
      <c r="E365" s="158" t="s">
        <v>1399</v>
      </c>
      <c r="F365" s="158" t="s">
        <v>409</v>
      </c>
      <c r="G365" s="158" t="s">
        <v>459</v>
      </c>
      <c r="H365" s="158">
        <v>6</v>
      </c>
      <c r="I365" s="159">
        <v>6</v>
      </c>
      <c r="J365" s="158" t="s">
        <v>83</v>
      </c>
      <c r="K365" s="158" t="s">
        <v>84</v>
      </c>
      <c r="L365" s="172">
        <v>3400000</v>
      </c>
      <c r="M365" s="179">
        <f t="shared" si="12"/>
        <v>20400000</v>
      </c>
      <c r="N365" s="158" t="s">
        <v>698</v>
      </c>
      <c r="O365" s="158" t="s">
        <v>78</v>
      </c>
      <c r="P365" s="159" t="s">
        <v>461</v>
      </c>
      <c r="Q365" s="255"/>
      <c r="R365" s="162" t="s">
        <v>28</v>
      </c>
      <c r="S365" s="163">
        <v>8131</v>
      </c>
      <c r="T365" s="163">
        <v>2024110010238</v>
      </c>
      <c r="U365" s="163">
        <v>7</v>
      </c>
      <c r="V365" s="164">
        <v>45712</v>
      </c>
      <c r="W365" s="122">
        <f t="shared" si="5"/>
        <v>2</v>
      </c>
    </row>
    <row r="366" spans="1:23" ht="12.75" customHeight="1">
      <c r="A366" s="158" t="s">
        <v>1516</v>
      </c>
      <c r="B366" s="180" t="s">
        <v>707</v>
      </c>
      <c r="C366" s="158" t="s">
        <v>30</v>
      </c>
      <c r="D366" s="158">
        <v>80111601</v>
      </c>
      <c r="E366" s="158" t="s">
        <v>697</v>
      </c>
      <c r="F366" s="158" t="s">
        <v>409</v>
      </c>
      <c r="G366" s="158" t="s">
        <v>459</v>
      </c>
      <c r="H366" s="158">
        <v>6</v>
      </c>
      <c r="I366" s="159">
        <v>1</v>
      </c>
      <c r="J366" s="158" t="s">
        <v>83</v>
      </c>
      <c r="K366" s="158" t="s">
        <v>84</v>
      </c>
      <c r="L366" s="173">
        <v>3400000</v>
      </c>
      <c r="M366" s="173">
        <f t="shared" si="12"/>
        <v>20400000</v>
      </c>
      <c r="N366" s="158" t="s">
        <v>698</v>
      </c>
      <c r="O366" s="158" t="s">
        <v>78</v>
      </c>
      <c r="P366" s="159" t="s">
        <v>461</v>
      </c>
      <c r="Q366" s="161" t="s">
        <v>1606</v>
      </c>
      <c r="R366" s="162" t="s">
        <v>28</v>
      </c>
      <c r="S366" s="163">
        <v>8131</v>
      </c>
      <c r="T366" s="163">
        <v>2024110010238</v>
      </c>
      <c r="U366" s="163">
        <v>7</v>
      </c>
      <c r="V366" s="164">
        <v>45712</v>
      </c>
      <c r="W366" s="122">
        <f t="shared" si="5"/>
        <v>2</v>
      </c>
    </row>
    <row r="367" spans="1:23" ht="12.75" customHeight="1">
      <c r="A367" s="158" t="s">
        <v>1865</v>
      </c>
      <c r="B367" s="180" t="s">
        <v>709</v>
      </c>
      <c r="C367" s="158" t="s">
        <v>30</v>
      </c>
      <c r="D367" s="158">
        <v>80111600</v>
      </c>
      <c r="E367" s="158" t="s">
        <v>1399</v>
      </c>
      <c r="F367" s="158" t="s">
        <v>409</v>
      </c>
      <c r="G367" s="158" t="s">
        <v>459</v>
      </c>
      <c r="H367" s="158">
        <v>6</v>
      </c>
      <c r="I367" s="159">
        <v>6</v>
      </c>
      <c r="J367" s="158" t="s">
        <v>83</v>
      </c>
      <c r="K367" s="158" t="s">
        <v>84</v>
      </c>
      <c r="L367" s="172">
        <v>3400000</v>
      </c>
      <c r="M367" s="179">
        <f t="shared" si="12"/>
        <v>20400000</v>
      </c>
      <c r="N367" s="158" t="s">
        <v>698</v>
      </c>
      <c r="O367" s="158" t="s">
        <v>78</v>
      </c>
      <c r="P367" s="159" t="s">
        <v>461</v>
      </c>
      <c r="Q367" s="255"/>
      <c r="R367" s="162" t="s">
        <v>28</v>
      </c>
      <c r="S367" s="163">
        <v>8131</v>
      </c>
      <c r="T367" s="163">
        <v>2024110010238</v>
      </c>
      <c r="U367" s="163">
        <v>7</v>
      </c>
      <c r="V367" s="164">
        <v>45712</v>
      </c>
      <c r="W367" s="122">
        <f t="shared" si="5"/>
        <v>2</v>
      </c>
    </row>
    <row r="368" spans="1:23" ht="12.75" customHeight="1">
      <c r="A368" s="158" t="s">
        <v>1516</v>
      </c>
      <c r="B368" s="180" t="s">
        <v>709</v>
      </c>
      <c r="C368" s="158" t="s">
        <v>30</v>
      </c>
      <c r="D368" s="158">
        <v>80111601</v>
      </c>
      <c r="E368" s="158" t="s">
        <v>697</v>
      </c>
      <c r="F368" s="158" t="s">
        <v>409</v>
      </c>
      <c r="G368" s="158" t="s">
        <v>459</v>
      </c>
      <c r="H368" s="158">
        <v>6</v>
      </c>
      <c r="I368" s="159">
        <v>1</v>
      </c>
      <c r="J368" s="158" t="s">
        <v>83</v>
      </c>
      <c r="K368" s="158" t="s">
        <v>84</v>
      </c>
      <c r="L368" s="173">
        <v>3400000</v>
      </c>
      <c r="M368" s="173">
        <f t="shared" si="12"/>
        <v>20400000</v>
      </c>
      <c r="N368" s="158" t="s">
        <v>698</v>
      </c>
      <c r="O368" s="158" t="s">
        <v>78</v>
      </c>
      <c r="P368" s="159" t="s">
        <v>461</v>
      </c>
      <c r="Q368" s="161" t="s">
        <v>1606</v>
      </c>
      <c r="R368" s="162" t="s">
        <v>28</v>
      </c>
      <c r="S368" s="163">
        <v>8131</v>
      </c>
      <c r="T368" s="163">
        <v>2024110010238</v>
      </c>
      <c r="U368" s="163">
        <v>7</v>
      </c>
      <c r="V368" s="164">
        <v>45712</v>
      </c>
      <c r="W368" s="122">
        <f t="shared" si="5"/>
        <v>2</v>
      </c>
    </row>
    <row r="369" spans="1:23" ht="12.75" customHeight="1">
      <c r="A369" s="158" t="s">
        <v>1865</v>
      </c>
      <c r="B369" s="180" t="s">
        <v>711</v>
      </c>
      <c r="C369" s="158" t="s">
        <v>30</v>
      </c>
      <c r="D369" s="158">
        <v>80111600</v>
      </c>
      <c r="E369" s="158" t="s">
        <v>1399</v>
      </c>
      <c r="F369" s="158" t="s">
        <v>409</v>
      </c>
      <c r="G369" s="158" t="s">
        <v>459</v>
      </c>
      <c r="H369" s="158">
        <v>6</v>
      </c>
      <c r="I369" s="159">
        <v>6</v>
      </c>
      <c r="J369" s="158" t="s">
        <v>83</v>
      </c>
      <c r="K369" s="158" t="s">
        <v>84</v>
      </c>
      <c r="L369" s="172">
        <v>3400000</v>
      </c>
      <c r="M369" s="179">
        <f t="shared" si="12"/>
        <v>20400000</v>
      </c>
      <c r="N369" s="158" t="s">
        <v>698</v>
      </c>
      <c r="O369" s="158" t="s">
        <v>78</v>
      </c>
      <c r="P369" s="159" t="s">
        <v>461</v>
      </c>
      <c r="Q369" s="255"/>
      <c r="R369" s="162" t="s">
        <v>28</v>
      </c>
      <c r="S369" s="163">
        <v>8131</v>
      </c>
      <c r="T369" s="163">
        <v>2024110010238</v>
      </c>
      <c r="U369" s="163">
        <v>7</v>
      </c>
      <c r="V369" s="164">
        <v>45712</v>
      </c>
      <c r="W369" s="122">
        <f t="shared" si="5"/>
        <v>2</v>
      </c>
    </row>
    <row r="370" spans="1:23" ht="12.75" customHeight="1">
      <c r="A370" s="158" t="s">
        <v>1516</v>
      </c>
      <c r="B370" s="180" t="s">
        <v>711</v>
      </c>
      <c r="C370" s="158" t="s">
        <v>30</v>
      </c>
      <c r="D370" s="158">
        <v>80111601</v>
      </c>
      <c r="E370" s="158" t="s">
        <v>697</v>
      </c>
      <c r="F370" s="158" t="s">
        <v>409</v>
      </c>
      <c r="G370" s="158" t="s">
        <v>459</v>
      </c>
      <c r="H370" s="158">
        <v>6</v>
      </c>
      <c r="I370" s="159">
        <v>1</v>
      </c>
      <c r="J370" s="158" t="s">
        <v>83</v>
      </c>
      <c r="K370" s="158" t="s">
        <v>84</v>
      </c>
      <c r="L370" s="173">
        <v>3400000</v>
      </c>
      <c r="M370" s="173">
        <f t="shared" si="12"/>
        <v>20400000</v>
      </c>
      <c r="N370" s="158" t="s">
        <v>698</v>
      </c>
      <c r="O370" s="158" t="s">
        <v>78</v>
      </c>
      <c r="P370" s="159" t="s">
        <v>461</v>
      </c>
      <c r="Q370" s="161" t="s">
        <v>1606</v>
      </c>
      <c r="R370" s="162" t="s">
        <v>28</v>
      </c>
      <c r="S370" s="163">
        <v>8131</v>
      </c>
      <c r="T370" s="163">
        <v>2024110010238</v>
      </c>
      <c r="U370" s="163">
        <v>7</v>
      </c>
      <c r="V370" s="164">
        <v>45712</v>
      </c>
      <c r="W370" s="122">
        <f t="shared" si="5"/>
        <v>2</v>
      </c>
    </row>
    <row r="371" spans="1:23" ht="12.75" customHeight="1">
      <c r="A371" s="158" t="s">
        <v>1865</v>
      </c>
      <c r="B371" s="180" t="s">
        <v>713</v>
      </c>
      <c r="C371" s="158" t="s">
        <v>30</v>
      </c>
      <c r="D371" s="158">
        <v>80111600</v>
      </c>
      <c r="E371" s="158" t="s">
        <v>1399</v>
      </c>
      <c r="F371" s="158" t="s">
        <v>409</v>
      </c>
      <c r="G371" s="158" t="s">
        <v>459</v>
      </c>
      <c r="H371" s="158">
        <v>6</v>
      </c>
      <c r="I371" s="159">
        <v>6</v>
      </c>
      <c r="J371" s="158" t="s">
        <v>83</v>
      </c>
      <c r="K371" s="158" t="s">
        <v>84</v>
      </c>
      <c r="L371" s="172">
        <v>3400000</v>
      </c>
      <c r="M371" s="179">
        <f t="shared" si="12"/>
        <v>20400000</v>
      </c>
      <c r="N371" s="158" t="s">
        <v>698</v>
      </c>
      <c r="O371" s="158" t="s">
        <v>78</v>
      </c>
      <c r="P371" s="159" t="s">
        <v>461</v>
      </c>
      <c r="Q371" s="255"/>
      <c r="R371" s="162" t="s">
        <v>28</v>
      </c>
      <c r="S371" s="163">
        <v>8131</v>
      </c>
      <c r="T371" s="163">
        <v>2024110010238</v>
      </c>
      <c r="U371" s="163">
        <v>7</v>
      </c>
      <c r="V371" s="164">
        <v>45712</v>
      </c>
      <c r="W371" s="122">
        <f t="shared" si="5"/>
        <v>2</v>
      </c>
    </row>
    <row r="372" spans="1:23" ht="12.75" customHeight="1">
      <c r="A372" s="158" t="s">
        <v>1516</v>
      </c>
      <c r="B372" s="180" t="s">
        <v>713</v>
      </c>
      <c r="C372" s="158" t="s">
        <v>30</v>
      </c>
      <c r="D372" s="158">
        <v>80111601</v>
      </c>
      <c r="E372" s="158" t="s">
        <v>697</v>
      </c>
      <c r="F372" s="158" t="s">
        <v>409</v>
      </c>
      <c r="G372" s="158" t="s">
        <v>459</v>
      </c>
      <c r="H372" s="158">
        <v>6</v>
      </c>
      <c r="I372" s="159">
        <v>1</v>
      </c>
      <c r="J372" s="158" t="s">
        <v>83</v>
      </c>
      <c r="K372" s="158" t="s">
        <v>84</v>
      </c>
      <c r="L372" s="173">
        <v>3400000</v>
      </c>
      <c r="M372" s="173">
        <f t="shared" si="12"/>
        <v>20400000</v>
      </c>
      <c r="N372" s="158" t="s">
        <v>698</v>
      </c>
      <c r="O372" s="158" t="s">
        <v>78</v>
      </c>
      <c r="P372" s="159" t="s">
        <v>461</v>
      </c>
      <c r="Q372" s="161" t="s">
        <v>1606</v>
      </c>
      <c r="R372" s="162" t="s">
        <v>28</v>
      </c>
      <c r="S372" s="163">
        <v>8131</v>
      </c>
      <c r="T372" s="163">
        <v>2024110010238</v>
      </c>
      <c r="U372" s="163">
        <v>7</v>
      </c>
      <c r="V372" s="164">
        <v>45712</v>
      </c>
      <c r="W372" s="122">
        <f t="shared" si="5"/>
        <v>2</v>
      </c>
    </row>
    <row r="373" spans="1:23" ht="12.75" customHeight="1">
      <c r="A373" s="158" t="s">
        <v>1865</v>
      </c>
      <c r="B373" s="180" t="s">
        <v>715</v>
      </c>
      <c r="C373" s="158" t="s">
        <v>30</v>
      </c>
      <c r="D373" s="158">
        <v>80111600</v>
      </c>
      <c r="E373" s="158" t="s">
        <v>1399</v>
      </c>
      <c r="F373" s="158" t="s">
        <v>409</v>
      </c>
      <c r="G373" s="158" t="s">
        <v>459</v>
      </c>
      <c r="H373" s="158">
        <v>6</v>
      </c>
      <c r="I373" s="159">
        <v>6</v>
      </c>
      <c r="J373" s="158" t="s">
        <v>83</v>
      </c>
      <c r="K373" s="158" t="s">
        <v>84</v>
      </c>
      <c r="L373" s="172">
        <v>3400000</v>
      </c>
      <c r="M373" s="179">
        <f t="shared" si="12"/>
        <v>20400000</v>
      </c>
      <c r="N373" s="158" t="s">
        <v>698</v>
      </c>
      <c r="O373" s="158" t="s">
        <v>78</v>
      </c>
      <c r="P373" s="159" t="s">
        <v>461</v>
      </c>
      <c r="Q373" s="255"/>
      <c r="R373" s="162" t="s">
        <v>28</v>
      </c>
      <c r="S373" s="163">
        <v>8131</v>
      </c>
      <c r="T373" s="163">
        <v>2024110010238</v>
      </c>
      <c r="U373" s="163">
        <v>7</v>
      </c>
      <c r="V373" s="164">
        <v>45712</v>
      </c>
      <c r="W373" s="122">
        <f t="shared" si="5"/>
        <v>2</v>
      </c>
    </row>
    <row r="374" spans="1:23" ht="12.75" customHeight="1">
      <c r="A374" s="158" t="s">
        <v>1516</v>
      </c>
      <c r="B374" s="180" t="s">
        <v>715</v>
      </c>
      <c r="C374" s="158" t="s">
        <v>30</v>
      </c>
      <c r="D374" s="158">
        <v>80111601</v>
      </c>
      <c r="E374" s="158" t="s">
        <v>697</v>
      </c>
      <c r="F374" s="158" t="s">
        <v>409</v>
      </c>
      <c r="G374" s="158" t="s">
        <v>459</v>
      </c>
      <c r="H374" s="158">
        <v>6</v>
      </c>
      <c r="I374" s="159">
        <v>1</v>
      </c>
      <c r="J374" s="158" t="s">
        <v>83</v>
      </c>
      <c r="K374" s="158" t="s">
        <v>84</v>
      </c>
      <c r="L374" s="173">
        <v>3400000</v>
      </c>
      <c r="M374" s="173">
        <f t="shared" si="12"/>
        <v>20400000</v>
      </c>
      <c r="N374" s="158" t="s">
        <v>698</v>
      </c>
      <c r="O374" s="158" t="s">
        <v>78</v>
      </c>
      <c r="P374" s="159" t="s">
        <v>461</v>
      </c>
      <c r="Q374" s="161" t="s">
        <v>1606</v>
      </c>
      <c r="R374" s="162" t="s">
        <v>28</v>
      </c>
      <c r="S374" s="163">
        <v>8131</v>
      </c>
      <c r="T374" s="163">
        <v>2024110010238</v>
      </c>
      <c r="U374" s="163">
        <v>7</v>
      </c>
      <c r="V374" s="164">
        <v>45712</v>
      </c>
      <c r="W374" s="122">
        <f t="shared" si="5"/>
        <v>2</v>
      </c>
    </row>
    <row r="375" spans="1:23" ht="12.75" customHeight="1">
      <c r="A375" s="158" t="s">
        <v>1865</v>
      </c>
      <c r="B375" s="180" t="s">
        <v>717</v>
      </c>
      <c r="C375" s="158" t="s">
        <v>30</v>
      </c>
      <c r="D375" s="158">
        <v>80111600</v>
      </c>
      <c r="E375" s="158" t="s">
        <v>1399</v>
      </c>
      <c r="F375" s="158" t="s">
        <v>409</v>
      </c>
      <c r="G375" s="158" t="s">
        <v>459</v>
      </c>
      <c r="H375" s="158">
        <v>6</v>
      </c>
      <c r="I375" s="159">
        <v>6</v>
      </c>
      <c r="J375" s="158" t="s">
        <v>83</v>
      </c>
      <c r="K375" s="158" t="s">
        <v>84</v>
      </c>
      <c r="L375" s="172">
        <v>3400000</v>
      </c>
      <c r="M375" s="179">
        <f t="shared" si="12"/>
        <v>20400000</v>
      </c>
      <c r="N375" s="158" t="s">
        <v>698</v>
      </c>
      <c r="O375" s="158" t="s">
        <v>78</v>
      </c>
      <c r="P375" s="159" t="s">
        <v>461</v>
      </c>
      <c r="Q375" s="255"/>
      <c r="R375" s="162" t="s">
        <v>28</v>
      </c>
      <c r="S375" s="163">
        <v>8131</v>
      </c>
      <c r="T375" s="163">
        <v>2024110010238</v>
      </c>
      <c r="U375" s="163">
        <v>7</v>
      </c>
      <c r="V375" s="164">
        <v>45712</v>
      </c>
      <c r="W375" s="122">
        <f t="shared" si="5"/>
        <v>2</v>
      </c>
    </row>
    <row r="376" spans="1:23" ht="12.75" customHeight="1">
      <c r="A376" s="158" t="s">
        <v>1516</v>
      </c>
      <c r="B376" s="180" t="s">
        <v>717</v>
      </c>
      <c r="C376" s="158" t="s">
        <v>30</v>
      </c>
      <c r="D376" s="158">
        <v>80111601</v>
      </c>
      <c r="E376" s="158" t="s">
        <v>697</v>
      </c>
      <c r="F376" s="158" t="s">
        <v>409</v>
      </c>
      <c r="G376" s="158" t="s">
        <v>459</v>
      </c>
      <c r="H376" s="158">
        <v>6</v>
      </c>
      <c r="I376" s="159">
        <v>1</v>
      </c>
      <c r="J376" s="158" t="s">
        <v>83</v>
      </c>
      <c r="K376" s="158" t="s">
        <v>84</v>
      </c>
      <c r="L376" s="173">
        <v>3400000</v>
      </c>
      <c r="M376" s="173">
        <f t="shared" si="12"/>
        <v>20400000</v>
      </c>
      <c r="N376" s="158" t="s">
        <v>698</v>
      </c>
      <c r="O376" s="158" t="s">
        <v>78</v>
      </c>
      <c r="P376" s="159" t="s">
        <v>461</v>
      </c>
      <c r="Q376" s="161" t="s">
        <v>1606</v>
      </c>
      <c r="R376" s="162" t="s">
        <v>28</v>
      </c>
      <c r="S376" s="163">
        <v>8131</v>
      </c>
      <c r="T376" s="163">
        <v>2024110010238</v>
      </c>
      <c r="U376" s="163">
        <v>7</v>
      </c>
      <c r="V376" s="164">
        <v>45712</v>
      </c>
      <c r="W376" s="122">
        <f t="shared" si="5"/>
        <v>2</v>
      </c>
    </row>
    <row r="377" spans="1:23" ht="12.75" customHeight="1">
      <c r="A377" s="158" t="s">
        <v>1865</v>
      </c>
      <c r="B377" s="180" t="s">
        <v>719</v>
      </c>
      <c r="C377" s="158" t="s">
        <v>30</v>
      </c>
      <c r="D377" s="158">
        <v>80111600</v>
      </c>
      <c r="E377" s="158" t="s">
        <v>1399</v>
      </c>
      <c r="F377" s="158" t="s">
        <v>459</v>
      </c>
      <c r="G377" s="158" t="s">
        <v>307</v>
      </c>
      <c r="H377" s="158">
        <v>6</v>
      </c>
      <c r="I377" s="159">
        <v>6</v>
      </c>
      <c r="J377" s="158" t="s">
        <v>83</v>
      </c>
      <c r="K377" s="158" t="s">
        <v>84</v>
      </c>
      <c r="L377" s="172">
        <v>3400000</v>
      </c>
      <c r="M377" s="179">
        <f t="shared" si="12"/>
        <v>20400000</v>
      </c>
      <c r="N377" s="158" t="s">
        <v>698</v>
      </c>
      <c r="O377" s="159" t="s">
        <v>78</v>
      </c>
      <c r="P377" s="159" t="s">
        <v>461</v>
      </c>
      <c r="Q377" s="259"/>
      <c r="R377" s="162" t="s">
        <v>28</v>
      </c>
      <c r="S377" s="163">
        <v>8131</v>
      </c>
      <c r="T377" s="163">
        <v>2024110010238</v>
      </c>
      <c r="U377" s="163">
        <v>7</v>
      </c>
      <c r="V377" s="164">
        <v>45712</v>
      </c>
      <c r="W377" s="122">
        <f t="shared" si="5"/>
        <v>2</v>
      </c>
    </row>
    <row r="378" spans="1:23" ht="12.75" customHeight="1">
      <c r="A378" s="158" t="s">
        <v>1516</v>
      </c>
      <c r="B378" s="180" t="s">
        <v>719</v>
      </c>
      <c r="C378" s="158" t="s">
        <v>30</v>
      </c>
      <c r="D378" s="158">
        <v>80111600</v>
      </c>
      <c r="E378" s="158" t="s">
        <v>697</v>
      </c>
      <c r="F378" s="158" t="s">
        <v>459</v>
      </c>
      <c r="G378" s="158" t="s">
        <v>307</v>
      </c>
      <c r="H378" s="158">
        <v>6</v>
      </c>
      <c r="I378" s="159">
        <v>6</v>
      </c>
      <c r="J378" s="158" t="s">
        <v>83</v>
      </c>
      <c r="K378" s="158" t="s">
        <v>84</v>
      </c>
      <c r="L378" s="173">
        <v>3200000</v>
      </c>
      <c r="M378" s="173">
        <f t="shared" si="12"/>
        <v>19200000</v>
      </c>
      <c r="N378" s="158" t="s">
        <v>698</v>
      </c>
      <c r="O378" s="159" t="s">
        <v>78</v>
      </c>
      <c r="P378" s="159" t="s">
        <v>461</v>
      </c>
      <c r="Q378" s="161" t="s">
        <v>1607</v>
      </c>
      <c r="R378" s="162" t="s">
        <v>28</v>
      </c>
      <c r="S378" s="163">
        <v>8131</v>
      </c>
      <c r="T378" s="163">
        <v>2024110010238</v>
      </c>
      <c r="U378" s="163">
        <v>7</v>
      </c>
      <c r="V378" s="164">
        <v>45712</v>
      </c>
      <c r="W378" s="122">
        <f t="shared" si="5"/>
        <v>2</v>
      </c>
    </row>
    <row r="379" spans="1:23" ht="12.75" customHeight="1">
      <c r="A379" s="158" t="s">
        <v>1865</v>
      </c>
      <c r="B379" s="180" t="s">
        <v>721</v>
      </c>
      <c r="C379" s="158" t="s">
        <v>30</v>
      </c>
      <c r="D379" s="158">
        <v>80111600</v>
      </c>
      <c r="E379" s="158" t="s">
        <v>1399</v>
      </c>
      <c r="F379" s="158" t="s">
        <v>409</v>
      </c>
      <c r="G379" s="158" t="s">
        <v>459</v>
      </c>
      <c r="H379" s="158">
        <v>6</v>
      </c>
      <c r="I379" s="159">
        <v>6</v>
      </c>
      <c r="J379" s="158" t="s">
        <v>83</v>
      </c>
      <c r="K379" s="158" t="s">
        <v>84</v>
      </c>
      <c r="L379" s="172">
        <v>3400000</v>
      </c>
      <c r="M379" s="179">
        <f t="shared" si="12"/>
        <v>20400000</v>
      </c>
      <c r="N379" s="158" t="s">
        <v>698</v>
      </c>
      <c r="O379" s="158" t="s">
        <v>78</v>
      </c>
      <c r="P379" s="159" t="s">
        <v>461</v>
      </c>
      <c r="Q379" s="255"/>
      <c r="R379" s="162" t="s">
        <v>28</v>
      </c>
      <c r="S379" s="163">
        <v>8131</v>
      </c>
      <c r="T379" s="163">
        <v>2024110010238</v>
      </c>
      <c r="U379" s="163">
        <v>7</v>
      </c>
      <c r="V379" s="164">
        <v>45712</v>
      </c>
      <c r="W379" s="122">
        <f t="shared" si="5"/>
        <v>2</v>
      </c>
    </row>
    <row r="380" spans="1:23" ht="12.75" customHeight="1">
      <c r="A380" s="158" t="s">
        <v>1516</v>
      </c>
      <c r="B380" s="180" t="s">
        <v>721</v>
      </c>
      <c r="C380" s="158" t="s">
        <v>30</v>
      </c>
      <c r="D380" s="158">
        <v>80111601</v>
      </c>
      <c r="E380" s="158" t="s">
        <v>697</v>
      </c>
      <c r="F380" s="158" t="s">
        <v>409</v>
      </c>
      <c r="G380" s="158" t="s">
        <v>459</v>
      </c>
      <c r="H380" s="158">
        <v>6</v>
      </c>
      <c r="I380" s="159">
        <v>1</v>
      </c>
      <c r="J380" s="158" t="s">
        <v>83</v>
      </c>
      <c r="K380" s="158" t="s">
        <v>84</v>
      </c>
      <c r="L380" s="173">
        <v>3400000</v>
      </c>
      <c r="M380" s="173">
        <f t="shared" si="12"/>
        <v>20400000</v>
      </c>
      <c r="N380" s="158" t="s">
        <v>698</v>
      </c>
      <c r="O380" s="158" t="s">
        <v>78</v>
      </c>
      <c r="P380" s="159" t="s">
        <v>461</v>
      </c>
      <c r="Q380" s="161" t="s">
        <v>1606</v>
      </c>
      <c r="R380" s="162" t="s">
        <v>28</v>
      </c>
      <c r="S380" s="163">
        <v>8131</v>
      </c>
      <c r="T380" s="163">
        <v>2024110010238</v>
      </c>
      <c r="U380" s="163">
        <v>7</v>
      </c>
      <c r="V380" s="164">
        <v>45712</v>
      </c>
      <c r="W380" s="122">
        <f t="shared" si="5"/>
        <v>2</v>
      </c>
    </row>
    <row r="381" spans="1:23" ht="12.75" customHeight="1">
      <c r="A381" s="158" t="s">
        <v>1865</v>
      </c>
      <c r="B381" s="180" t="s">
        <v>723</v>
      </c>
      <c r="C381" s="158" t="s">
        <v>30</v>
      </c>
      <c r="D381" s="158">
        <v>80111600</v>
      </c>
      <c r="E381" s="158" t="s">
        <v>1399</v>
      </c>
      <c r="F381" s="158" t="s">
        <v>409</v>
      </c>
      <c r="G381" s="158" t="s">
        <v>459</v>
      </c>
      <c r="H381" s="158">
        <v>6</v>
      </c>
      <c r="I381" s="159">
        <v>6</v>
      </c>
      <c r="J381" s="158" t="s">
        <v>83</v>
      </c>
      <c r="K381" s="158" t="s">
        <v>84</v>
      </c>
      <c r="L381" s="172">
        <v>3400000</v>
      </c>
      <c r="M381" s="179">
        <f t="shared" si="12"/>
        <v>20400000</v>
      </c>
      <c r="N381" s="158" t="s">
        <v>698</v>
      </c>
      <c r="O381" s="158" t="s">
        <v>78</v>
      </c>
      <c r="P381" s="159" t="s">
        <v>461</v>
      </c>
      <c r="Q381" s="255"/>
      <c r="R381" s="162" t="s">
        <v>28</v>
      </c>
      <c r="S381" s="163">
        <v>8131</v>
      </c>
      <c r="T381" s="163">
        <v>2024110010238</v>
      </c>
      <c r="U381" s="163">
        <v>7</v>
      </c>
      <c r="V381" s="164">
        <v>45712</v>
      </c>
      <c r="W381" s="122">
        <f t="shared" si="5"/>
        <v>2</v>
      </c>
    </row>
    <row r="382" spans="1:23" ht="12.75" customHeight="1">
      <c r="A382" s="158" t="s">
        <v>1516</v>
      </c>
      <c r="B382" s="180" t="s">
        <v>723</v>
      </c>
      <c r="C382" s="158" t="s">
        <v>30</v>
      </c>
      <c r="D382" s="158">
        <v>80111601</v>
      </c>
      <c r="E382" s="158" t="s">
        <v>697</v>
      </c>
      <c r="F382" s="158" t="s">
        <v>409</v>
      </c>
      <c r="G382" s="158" t="s">
        <v>459</v>
      </c>
      <c r="H382" s="158">
        <v>6</v>
      </c>
      <c r="I382" s="159">
        <v>1</v>
      </c>
      <c r="J382" s="158" t="s">
        <v>83</v>
      </c>
      <c r="K382" s="158" t="s">
        <v>84</v>
      </c>
      <c r="L382" s="173">
        <v>3400000</v>
      </c>
      <c r="M382" s="173">
        <f t="shared" si="12"/>
        <v>20400000</v>
      </c>
      <c r="N382" s="158" t="s">
        <v>698</v>
      </c>
      <c r="O382" s="158" t="s">
        <v>78</v>
      </c>
      <c r="P382" s="159" t="s">
        <v>461</v>
      </c>
      <c r="Q382" s="161" t="s">
        <v>1606</v>
      </c>
      <c r="R382" s="162" t="s">
        <v>28</v>
      </c>
      <c r="S382" s="163">
        <v>8131</v>
      </c>
      <c r="T382" s="163">
        <v>2024110010238</v>
      </c>
      <c r="U382" s="163">
        <v>7</v>
      </c>
      <c r="V382" s="164">
        <v>45712</v>
      </c>
      <c r="W382" s="122">
        <f t="shared" si="5"/>
        <v>2</v>
      </c>
    </row>
    <row r="383" spans="1:23" ht="12.75" customHeight="1">
      <c r="A383" s="158" t="s">
        <v>1865</v>
      </c>
      <c r="B383" s="180" t="s">
        <v>725</v>
      </c>
      <c r="C383" s="158" t="s">
        <v>30</v>
      </c>
      <c r="D383" s="158">
        <v>80111600</v>
      </c>
      <c r="E383" s="158" t="s">
        <v>1399</v>
      </c>
      <c r="F383" s="158" t="s">
        <v>409</v>
      </c>
      <c r="G383" s="158" t="s">
        <v>459</v>
      </c>
      <c r="H383" s="158">
        <v>6</v>
      </c>
      <c r="I383" s="159">
        <v>6</v>
      </c>
      <c r="J383" s="158" t="s">
        <v>83</v>
      </c>
      <c r="K383" s="158" t="s">
        <v>84</v>
      </c>
      <c r="L383" s="172">
        <v>3400000</v>
      </c>
      <c r="M383" s="179">
        <f t="shared" si="12"/>
        <v>20400000</v>
      </c>
      <c r="N383" s="158" t="s">
        <v>698</v>
      </c>
      <c r="O383" s="158" t="s">
        <v>78</v>
      </c>
      <c r="P383" s="159" t="s">
        <v>461</v>
      </c>
      <c r="Q383" s="255"/>
      <c r="R383" s="162" t="s">
        <v>28</v>
      </c>
      <c r="S383" s="163">
        <v>8131</v>
      </c>
      <c r="T383" s="163">
        <v>2024110010238</v>
      </c>
      <c r="U383" s="163">
        <v>7</v>
      </c>
      <c r="V383" s="164">
        <v>45712</v>
      </c>
      <c r="W383" s="122">
        <f t="shared" si="5"/>
        <v>2</v>
      </c>
    </row>
    <row r="384" spans="1:23" ht="12.75" customHeight="1">
      <c r="A384" s="158" t="s">
        <v>1516</v>
      </c>
      <c r="B384" s="180" t="s">
        <v>725</v>
      </c>
      <c r="C384" s="158" t="s">
        <v>30</v>
      </c>
      <c r="D384" s="158">
        <v>80111601</v>
      </c>
      <c r="E384" s="158" t="s">
        <v>697</v>
      </c>
      <c r="F384" s="158" t="s">
        <v>409</v>
      </c>
      <c r="G384" s="158" t="s">
        <v>459</v>
      </c>
      <c r="H384" s="158">
        <v>6</v>
      </c>
      <c r="I384" s="159">
        <v>1</v>
      </c>
      <c r="J384" s="158" t="s">
        <v>83</v>
      </c>
      <c r="K384" s="158" t="s">
        <v>84</v>
      </c>
      <c r="L384" s="173">
        <v>3400000</v>
      </c>
      <c r="M384" s="173">
        <f t="shared" si="12"/>
        <v>20400000</v>
      </c>
      <c r="N384" s="158" t="s">
        <v>698</v>
      </c>
      <c r="O384" s="158" t="s">
        <v>78</v>
      </c>
      <c r="P384" s="159" t="s">
        <v>461</v>
      </c>
      <c r="Q384" s="161" t="s">
        <v>1606</v>
      </c>
      <c r="R384" s="162" t="s">
        <v>28</v>
      </c>
      <c r="S384" s="163">
        <v>8131</v>
      </c>
      <c r="T384" s="163">
        <v>2024110010238</v>
      </c>
      <c r="U384" s="163">
        <v>7</v>
      </c>
      <c r="V384" s="164">
        <v>45712</v>
      </c>
      <c r="W384" s="122">
        <f t="shared" si="5"/>
        <v>2</v>
      </c>
    </row>
    <row r="385" spans="1:23" ht="12.75" customHeight="1">
      <c r="A385" s="158" t="s">
        <v>1865</v>
      </c>
      <c r="B385" s="180" t="s">
        <v>727</v>
      </c>
      <c r="C385" s="158" t="s">
        <v>30</v>
      </c>
      <c r="D385" s="158">
        <v>80111600</v>
      </c>
      <c r="E385" s="158" t="s">
        <v>1399</v>
      </c>
      <c r="F385" s="158" t="s">
        <v>409</v>
      </c>
      <c r="G385" s="158" t="s">
        <v>459</v>
      </c>
      <c r="H385" s="158">
        <v>6</v>
      </c>
      <c r="I385" s="159">
        <v>6</v>
      </c>
      <c r="J385" s="158" t="s">
        <v>83</v>
      </c>
      <c r="K385" s="158" t="s">
        <v>84</v>
      </c>
      <c r="L385" s="172">
        <v>3400000</v>
      </c>
      <c r="M385" s="179">
        <f t="shared" si="12"/>
        <v>20400000</v>
      </c>
      <c r="N385" s="158" t="s">
        <v>698</v>
      </c>
      <c r="O385" s="158" t="s">
        <v>78</v>
      </c>
      <c r="P385" s="159" t="s">
        <v>461</v>
      </c>
      <c r="Q385" s="255"/>
      <c r="R385" s="162" t="s">
        <v>28</v>
      </c>
      <c r="S385" s="163">
        <v>8131</v>
      </c>
      <c r="T385" s="163">
        <v>2024110010238</v>
      </c>
      <c r="U385" s="163">
        <v>7</v>
      </c>
      <c r="V385" s="164">
        <v>45712</v>
      </c>
      <c r="W385" s="122">
        <f t="shared" si="5"/>
        <v>2</v>
      </c>
    </row>
    <row r="386" spans="1:23" ht="12.75" customHeight="1">
      <c r="A386" s="158" t="s">
        <v>1516</v>
      </c>
      <c r="B386" s="180" t="s">
        <v>727</v>
      </c>
      <c r="C386" s="158" t="s">
        <v>30</v>
      </c>
      <c r="D386" s="158">
        <v>80111601</v>
      </c>
      <c r="E386" s="158" t="s">
        <v>697</v>
      </c>
      <c r="F386" s="158" t="s">
        <v>409</v>
      </c>
      <c r="G386" s="158" t="s">
        <v>459</v>
      </c>
      <c r="H386" s="158">
        <v>6</v>
      </c>
      <c r="I386" s="159">
        <v>1</v>
      </c>
      <c r="J386" s="158" t="s">
        <v>83</v>
      </c>
      <c r="K386" s="158" t="s">
        <v>84</v>
      </c>
      <c r="L386" s="173">
        <v>3400000</v>
      </c>
      <c r="M386" s="173">
        <f t="shared" si="12"/>
        <v>20400000</v>
      </c>
      <c r="N386" s="158" t="s">
        <v>698</v>
      </c>
      <c r="O386" s="158" t="s">
        <v>78</v>
      </c>
      <c r="P386" s="159" t="s">
        <v>461</v>
      </c>
      <c r="Q386" s="161" t="s">
        <v>1606</v>
      </c>
      <c r="R386" s="162" t="s">
        <v>28</v>
      </c>
      <c r="S386" s="163">
        <v>8131</v>
      </c>
      <c r="T386" s="163">
        <v>2024110010238</v>
      </c>
      <c r="U386" s="163">
        <v>7</v>
      </c>
      <c r="V386" s="164">
        <v>45712</v>
      </c>
      <c r="W386" s="122">
        <f t="shared" si="5"/>
        <v>2</v>
      </c>
    </row>
    <row r="387" spans="1:23" ht="12.75" customHeight="1">
      <c r="A387" s="158" t="s">
        <v>1865</v>
      </c>
      <c r="B387" s="180" t="s">
        <v>729</v>
      </c>
      <c r="C387" s="158" t="s">
        <v>30</v>
      </c>
      <c r="D387" s="158">
        <v>80111600</v>
      </c>
      <c r="E387" s="158" t="s">
        <v>1399</v>
      </c>
      <c r="F387" s="158" t="s">
        <v>409</v>
      </c>
      <c r="G387" s="158" t="s">
        <v>459</v>
      </c>
      <c r="H387" s="158">
        <v>6</v>
      </c>
      <c r="I387" s="159">
        <v>6</v>
      </c>
      <c r="J387" s="158" t="s">
        <v>83</v>
      </c>
      <c r="K387" s="158" t="s">
        <v>84</v>
      </c>
      <c r="L387" s="172">
        <v>3400000</v>
      </c>
      <c r="M387" s="179">
        <f t="shared" si="12"/>
        <v>20400000</v>
      </c>
      <c r="N387" s="158" t="s">
        <v>698</v>
      </c>
      <c r="O387" s="158" t="s">
        <v>78</v>
      </c>
      <c r="P387" s="159" t="s">
        <v>461</v>
      </c>
      <c r="Q387" s="255"/>
      <c r="R387" s="162" t="s">
        <v>28</v>
      </c>
      <c r="S387" s="163">
        <v>8131</v>
      </c>
      <c r="T387" s="163">
        <v>2024110010238</v>
      </c>
      <c r="U387" s="163">
        <v>7</v>
      </c>
      <c r="V387" s="164">
        <v>45712</v>
      </c>
      <c r="W387" s="122">
        <f t="shared" si="5"/>
        <v>2</v>
      </c>
    </row>
    <row r="388" spans="1:23" ht="12.75" customHeight="1">
      <c r="A388" s="158" t="s">
        <v>1516</v>
      </c>
      <c r="B388" s="180" t="s">
        <v>729</v>
      </c>
      <c r="C388" s="158" t="s">
        <v>30</v>
      </c>
      <c r="D388" s="158">
        <v>80111601</v>
      </c>
      <c r="E388" s="158" t="s">
        <v>697</v>
      </c>
      <c r="F388" s="158" t="s">
        <v>409</v>
      </c>
      <c r="G388" s="158" t="s">
        <v>459</v>
      </c>
      <c r="H388" s="158">
        <v>6</v>
      </c>
      <c r="I388" s="159">
        <v>1</v>
      </c>
      <c r="J388" s="158" t="s">
        <v>83</v>
      </c>
      <c r="K388" s="158" t="s">
        <v>84</v>
      </c>
      <c r="L388" s="173">
        <v>3400000</v>
      </c>
      <c r="M388" s="173">
        <f t="shared" si="12"/>
        <v>20400000</v>
      </c>
      <c r="N388" s="158" t="s">
        <v>698</v>
      </c>
      <c r="O388" s="158" t="s">
        <v>78</v>
      </c>
      <c r="P388" s="159" t="s">
        <v>461</v>
      </c>
      <c r="Q388" s="161" t="s">
        <v>1606</v>
      </c>
      <c r="R388" s="162" t="s">
        <v>28</v>
      </c>
      <c r="S388" s="163">
        <v>8131</v>
      </c>
      <c r="T388" s="163">
        <v>2024110010238</v>
      </c>
      <c r="U388" s="163">
        <v>7</v>
      </c>
      <c r="V388" s="164">
        <v>45712</v>
      </c>
      <c r="W388" s="122">
        <f t="shared" si="5"/>
        <v>2</v>
      </c>
    </row>
    <row r="389" spans="1:23" ht="12.75" customHeight="1">
      <c r="A389" s="158" t="s">
        <v>1865</v>
      </c>
      <c r="B389" s="180" t="s">
        <v>731</v>
      </c>
      <c r="C389" s="158" t="s">
        <v>30</v>
      </c>
      <c r="D389" s="158">
        <v>80111600</v>
      </c>
      <c r="E389" s="158" t="s">
        <v>1399</v>
      </c>
      <c r="F389" s="158" t="s">
        <v>409</v>
      </c>
      <c r="G389" s="158" t="s">
        <v>459</v>
      </c>
      <c r="H389" s="158">
        <v>6</v>
      </c>
      <c r="I389" s="159">
        <v>6</v>
      </c>
      <c r="J389" s="158" t="s">
        <v>83</v>
      </c>
      <c r="K389" s="158" t="s">
        <v>84</v>
      </c>
      <c r="L389" s="172">
        <v>3400000</v>
      </c>
      <c r="M389" s="179">
        <f t="shared" si="12"/>
        <v>20400000</v>
      </c>
      <c r="N389" s="158" t="s">
        <v>698</v>
      </c>
      <c r="O389" s="158" t="s">
        <v>78</v>
      </c>
      <c r="P389" s="159" t="s">
        <v>461</v>
      </c>
      <c r="Q389" s="255"/>
      <c r="R389" s="162" t="s">
        <v>28</v>
      </c>
      <c r="S389" s="163">
        <v>8131</v>
      </c>
      <c r="T389" s="163">
        <v>2024110010238</v>
      </c>
      <c r="U389" s="163">
        <v>7</v>
      </c>
      <c r="V389" s="164">
        <v>45712</v>
      </c>
      <c r="W389" s="122">
        <f t="shared" si="5"/>
        <v>2</v>
      </c>
    </row>
    <row r="390" spans="1:23" ht="12.75" customHeight="1">
      <c r="A390" s="158" t="s">
        <v>1516</v>
      </c>
      <c r="B390" s="180" t="s">
        <v>731</v>
      </c>
      <c r="C390" s="158" t="s">
        <v>30</v>
      </c>
      <c r="D390" s="158">
        <v>80111601</v>
      </c>
      <c r="E390" s="158" t="s">
        <v>697</v>
      </c>
      <c r="F390" s="158" t="s">
        <v>409</v>
      </c>
      <c r="G390" s="158" t="s">
        <v>459</v>
      </c>
      <c r="H390" s="158">
        <v>6</v>
      </c>
      <c r="I390" s="159">
        <v>1</v>
      </c>
      <c r="J390" s="158" t="s">
        <v>83</v>
      </c>
      <c r="K390" s="158" t="s">
        <v>84</v>
      </c>
      <c r="L390" s="173">
        <v>3400000</v>
      </c>
      <c r="M390" s="173">
        <f t="shared" si="12"/>
        <v>20400000</v>
      </c>
      <c r="N390" s="158" t="s">
        <v>698</v>
      </c>
      <c r="O390" s="158" t="s">
        <v>78</v>
      </c>
      <c r="P390" s="159" t="s">
        <v>461</v>
      </c>
      <c r="Q390" s="161" t="s">
        <v>1606</v>
      </c>
      <c r="R390" s="162" t="s">
        <v>28</v>
      </c>
      <c r="S390" s="163">
        <v>8131</v>
      </c>
      <c r="T390" s="163">
        <v>2024110010238</v>
      </c>
      <c r="U390" s="163">
        <v>7</v>
      </c>
      <c r="V390" s="164">
        <v>45712</v>
      </c>
      <c r="W390" s="122">
        <f t="shared" si="5"/>
        <v>2</v>
      </c>
    </row>
    <row r="391" spans="1:23" ht="12.75" customHeight="1">
      <c r="A391" s="158" t="s">
        <v>1865</v>
      </c>
      <c r="B391" s="180" t="s">
        <v>733</v>
      </c>
      <c r="C391" s="158" t="s">
        <v>30</v>
      </c>
      <c r="D391" s="158">
        <v>80111600</v>
      </c>
      <c r="E391" s="158" t="s">
        <v>1399</v>
      </c>
      <c r="F391" s="158" t="s">
        <v>409</v>
      </c>
      <c r="G391" s="158" t="s">
        <v>459</v>
      </c>
      <c r="H391" s="158">
        <v>6</v>
      </c>
      <c r="I391" s="159">
        <v>6</v>
      </c>
      <c r="J391" s="158" t="s">
        <v>83</v>
      </c>
      <c r="K391" s="158" t="s">
        <v>84</v>
      </c>
      <c r="L391" s="172">
        <v>3400000</v>
      </c>
      <c r="M391" s="179">
        <f t="shared" si="12"/>
        <v>20400000</v>
      </c>
      <c r="N391" s="158" t="s">
        <v>698</v>
      </c>
      <c r="O391" s="158" t="s">
        <v>78</v>
      </c>
      <c r="P391" s="159" t="s">
        <v>461</v>
      </c>
      <c r="Q391" s="255"/>
      <c r="R391" s="162" t="s">
        <v>28</v>
      </c>
      <c r="S391" s="163">
        <v>8131</v>
      </c>
      <c r="T391" s="163">
        <v>2024110010238</v>
      </c>
      <c r="U391" s="163">
        <v>7</v>
      </c>
      <c r="V391" s="164">
        <v>45712</v>
      </c>
      <c r="W391" s="122">
        <f t="shared" si="5"/>
        <v>2</v>
      </c>
    </row>
    <row r="392" spans="1:23" ht="12.75" customHeight="1">
      <c r="A392" s="158" t="s">
        <v>1516</v>
      </c>
      <c r="B392" s="180" t="s">
        <v>733</v>
      </c>
      <c r="C392" s="158" t="s">
        <v>30</v>
      </c>
      <c r="D392" s="158">
        <v>80111601</v>
      </c>
      <c r="E392" s="158" t="s">
        <v>697</v>
      </c>
      <c r="F392" s="158" t="s">
        <v>409</v>
      </c>
      <c r="G392" s="158" t="s">
        <v>459</v>
      </c>
      <c r="H392" s="158">
        <v>6</v>
      </c>
      <c r="I392" s="159">
        <v>1</v>
      </c>
      <c r="J392" s="158" t="s">
        <v>83</v>
      </c>
      <c r="K392" s="158" t="s">
        <v>84</v>
      </c>
      <c r="L392" s="173">
        <v>3400000</v>
      </c>
      <c r="M392" s="173">
        <f t="shared" si="12"/>
        <v>20400000</v>
      </c>
      <c r="N392" s="158" t="s">
        <v>698</v>
      </c>
      <c r="O392" s="158" t="s">
        <v>78</v>
      </c>
      <c r="P392" s="159" t="s">
        <v>461</v>
      </c>
      <c r="Q392" s="161" t="s">
        <v>1606</v>
      </c>
      <c r="R392" s="162" t="s">
        <v>28</v>
      </c>
      <c r="S392" s="163">
        <v>8131</v>
      </c>
      <c r="T392" s="163">
        <v>2024110010238</v>
      </c>
      <c r="U392" s="163">
        <v>7</v>
      </c>
      <c r="V392" s="164">
        <v>45712</v>
      </c>
      <c r="W392" s="122">
        <f t="shared" si="5"/>
        <v>2</v>
      </c>
    </row>
    <row r="393" spans="1:23" ht="12.75" customHeight="1">
      <c r="A393" s="158" t="s">
        <v>1865</v>
      </c>
      <c r="B393" s="180" t="s">
        <v>735</v>
      </c>
      <c r="C393" s="158" t="s">
        <v>29</v>
      </c>
      <c r="D393" s="158">
        <v>80111600</v>
      </c>
      <c r="E393" s="158" t="s">
        <v>1400</v>
      </c>
      <c r="F393" s="158" t="s">
        <v>409</v>
      </c>
      <c r="G393" s="158" t="s">
        <v>459</v>
      </c>
      <c r="H393" s="158">
        <v>6</v>
      </c>
      <c r="I393" s="159">
        <v>6</v>
      </c>
      <c r="J393" s="158" t="s">
        <v>83</v>
      </c>
      <c r="K393" s="158" t="s">
        <v>84</v>
      </c>
      <c r="L393" s="172">
        <v>2000000</v>
      </c>
      <c r="M393" s="258">
        <f t="shared" si="12"/>
        <v>12000000</v>
      </c>
      <c r="N393" s="158" t="s">
        <v>698</v>
      </c>
      <c r="O393" s="158" t="s">
        <v>78</v>
      </c>
      <c r="P393" s="159" t="s">
        <v>461</v>
      </c>
      <c r="Q393" s="259"/>
      <c r="R393" s="162" t="s">
        <v>28</v>
      </c>
      <c r="S393" s="163">
        <v>8131</v>
      </c>
      <c r="T393" s="163">
        <v>2024110010238</v>
      </c>
      <c r="U393" s="163">
        <v>7</v>
      </c>
      <c r="V393" s="164">
        <v>45712</v>
      </c>
      <c r="W393" s="122">
        <f t="shared" si="5"/>
        <v>2</v>
      </c>
    </row>
    <row r="394" spans="1:23" ht="12.75" customHeight="1">
      <c r="A394" s="158" t="s">
        <v>1516</v>
      </c>
      <c r="B394" s="180" t="s">
        <v>735</v>
      </c>
      <c r="C394" s="158" t="s">
        <v>29</v>
      </c>
      <c r="D394" s="158">
        <v>80111600</v>
      </c>
      <c r="E394" s="158" t="s">
        <v>737</v>
      </c>
      <c r="F394" s="158" t="s">
        <v>409</v>
      </c>
      <c r="G394" s="158" t="s">
        <v>459</v>
      </c>
      <c r="H394" s="182">
        <v>7</v>
      </c>
      <c r="I394" s="182">
        <v>7</v>
      </c>
      <c r="J394" s="158" t="s">
        <v>83</v>
      </c>
      <c r="K394" s="158" t="s">
        <v>84</v>
      </c>
      <c r="L394" s="183">
        <v>2200000</v>
      </c>
      <c r="M394" s="181">
        <f>+L394*I394</f>
        <v>15400000</v>
      </c>
      <c r="N394" s="158" t="s">
        <v>698</v>
      </c>
      <c r="O394" s="158" t="s">
        <v>78</v>
      </c>
      <c r="P394" s="159" t="s">
        <v>461</v>
      </c>
      <c r="Q394" s="161" t="s">
        <v>1608</v>
      </c>
      <c r="R394" s="162" t="s">
        <v>28</v>
      </c>
      <c r="S394" s="163">
        <v>8131</v>
      </c>
      <c r="T394" s="163">
        <v>2024110010238</v>
      </c>
      <c r="U394" s="163">
        <v>7</v>
      </c>
      <c r="V394" s="164">
        <v>45712</v>
      </c>
      <c r="W394" s="122">
        <f t="shared" si="5"/>
        <v>2</v>
      </c>
    </row>
    <row r="395" spans="1:23" ht="12.75" customHeight="1">
      <c r="A395" s="158" t="s">
        <v>1865</v>
      </c>
      <c r="B395" s="180" t="s">
        <v>738</v>
      </c>
      <c r="C395" s="158" t="s">
        <v>29</v>
      </c>
      <c r="D395" s="158">
        <v>80111600</v>
      </c>
      <c r="E395" s="158" t="s">
        <v>1400</v>
      </c>
      <c r="F395" s="158" t="s">
        <v>409</v>
      </c>
      <c r="G395" s="158" t="s">
        <v>459</v>
      </c>
      <c r="H395" s="158">
        <v>6</v>
      </c>
      <c r="I395" s="159">
        <v>6</v>
      </c>
      <c r="J395" s="158" t="s">
        <v>83</v>
      </c>
      <c r="K395" s="158" t="s">
        <v>84</v>
      </c>
      <c r="L395" s="172">
        <v>2000000</v>
      </c>
      <c r="M395" s="258">
        <f>+L395/30*180</f>
        <v>12000000</v>
      </c>
      <c r="N395" s="158" t="s">
        <v>698</v>
      </c>
      <c r="O395" s="158" t="s">
        <v>78</v>
      </c>
      <c r="P395" s="159" t="s">
        <v>461</v>
      </c>
      <c r="Q395" s="259"/>
      <c r="R395" s="162" t="s">
        <v>28</v>
      </c>
      <c r="S395" s="163">
        <v>8131</v>
      </c>
      <c r="T395" s="163">
        <v>2024110010238</v>
      </c>
      <c r="U395" s="163">
        <v>7</v>
      </c>
      <c r="V395" s="164">
        <v>45712</v>
      </c>
      <c r="W395" s="122">
        <f t="shared" si="5"/>
        <v>2</v>
      </c>
    </row>
    <row r="396" spans="1:23" ht="12.75" customHeight="1">
      <c r="A396" s="158" t="s">
        <v>1516</v>
      </c>
      <c r="B396" s="180" t="s">
        <v>738</v>
      </c>
      <c r="C396" s="158" t="s">
        <v>29</v>
      </c>
      <c r="D396" s="158">
        <v>80111600</v>
      </c>
      <c r="E396" s="158" t="s">
        <v>737</v>
      </c>
      <c r="F396" s="158" t="s">
        <v>409</v>
      </c>
      <c r="G396" s="158" t="s">
        <v>459</v>
      </c>
      <c r="H396" s="182">
        <v>6</v>
      </c>
      <c r="I396" s="182">
        <v>1</v>
      </c>
      <c r="J396" s="158" t="s">
        <v>83</v>
      </c>
      <c r="K396" s="158" t="s">
        <v>84</v>
      </c>
      <c r="L396" s="183">
        <v>2000000</v>
      </c>
      <c r="M396" s="181">
        <v>12000000</v>
      </c>
      <c r="N396" s="158" t="s">
        <v>698</v>
      </c>
      <c r="O396" s="158" t="s">
        <v>78</v>
      </c>
      <c r="P396" s="159" t="s">
        <v>461</v>
      </c>
      <c r="Q396" s="161" t="s">
        <v>1606</v>
      </c>
      <c r="R396" s="162" t="s">
        <v>28</v>
      </c>
      <c r="S396" s="163">
        <v>8131</v>
      </c>
      <c r="T396" s="163">
        <v>2024110010238</v>
      </c>
      <c r="U396" s="163">
        <v>7</v>
      </c>
      <c r="V396" s="164">
        <v>45712</v>
      </c>
      <c r="W396" s="122">
        <f t="shared" si="5"/>
        <v>2</v>
      </c>
    </row>
    <row r="397" spans="1:23" ht="12.75" customHeight="1">
      <c r="A397" s="158" t="s">
        <v>1865</v>
      </c>
      <c r="B397" s="184" t="s">
        <v>740</v>
      </c>
      <c r="C397" s="158" t="s">
        <v>30</v>
      </c>
      <c r="D397" s="158">
        <v>80111600</v>
      </c>
      <c r="E397" s="158" t="s">
        <v>1401</v>
      </c>
      <c r="F397" s="158" t="s">
        <v>409</v>
      </c>
      <c r="G397" s="158" t="s">
        <v>459</v>
      </c>
      <c r="H397" s="158">
        <v>7</v>
      </c>
      <c r="I397" s="159">
        <v>7</v>
      </c>
      <c r="J397" s="158" t="s">
        <v>83</v>
      </c>
      <c r="K397" s="158" t="s">
        <v>84</v>
      </c>
      <c r="L397" s="172">
        <v>4500000</v>
      </c>
      <c r="M397" s="260">
        <v>45000000</v>
      </c>
      <c r="N397" s="158" t="s">
        <v>698</v>
      </c>
      <c r="O397" s="158" t="s">
        <v>122</v>
      </c>
      <c r="P397" s="159" t="s">
        <v>461</v>
      </c>
      <c r="Q397" s="259"/>
      <c r="R397" s="162" t="s">
        <v>28</v>
      </c>
      <c r="S397" s="163">
        <v>8131</v>
      </c>
      <c r="T397" s="163">
        <v>2024110010238</v>
      </c>
      <c r="U397" s="163">
        <v>7</v>
      </c>
      <c r="V397" s="164">
        <v>45712</v>
      </c>
      <c r="W397" s="122">
        <f t="shared" si="5"/>
        <v>2</v>
      </c>
    </row>
    <row r="398" spans="1:23" ht="12.75" customHeight="1">
      <c r="A398" s="158" t="s">
        <v>1516</v>
      </c>
      <c r="B398" s="184" t="s">
        <v>740</v>
      </c>
      <c r="C398" s="158" t="s">
        <v>30</v>
      </c>
      <c r="D398" s="158">
        <v>80111600</v>
      </c>
      <c r="E398" s="158" t="s">
        <v>742</v>
      </c>
      <c r="F398" s="158" t="s">
        <v>459</v>
      </c>
      <c r="G398" s="158" t="s">
        <v>459</v>
      </c>
      <c r="H398" s="158">
        <v>7</v>
      </c>
      <c r="I398" s="159">
        <v>7</v>
      </c>
      <c r="J398" s="158" t="s">
        <v>83</v>
      </c>
      <c r="K398" s="158" t="s">
        <v>84</v>
      </c>
      <c r="L398" s="173">
        <v>4500000</v>
      </c>
      <c r="M398" s="181">
        <f>+L398*7</f>
        <v>31500000</v>
      </c>
      <c r="N398" s="158" t="s">
        <v>698</v>
      </c>
      <c r="O398" s="158" t="s">
        <v>122</v>
      </c>
      <c r="P398" s="159" t="s">
        <v>461</v>
      </c>
      <c r="Q398" s="161" t="s">
        <v>1609</v>
      </c>
      <c r="R398" s="162" t="s">
        <v>28</v>
      </c>
      <c r="S398" s="163">
        <v>8131</v>
      </c>
      <c r="T398" s="163">
        <v>2024110010238</v>
      </c>
      <c r="U398" s="163">
        <v>7</v>
      </c>
      <c r="V398" s="164">
        <v>45712</v>
      </c>
      <c r="W398" s="122">
        <f t="shared" si="5"/>
        <v>2</v>
      </c>
    </row>
    <row r="399" spans="1:23" ht="12.75" customHeight="1">
      <c r="A399" s="158" t="s">
        <v>1865</v>
      </c>
      <c r="B399" s="184" t="s">
        <v>743</v>
      </c>
      <c r="C399" s="158" t="s">
        <v>30</v>
      </c>
      <c r="D399" s="158">
        <v>80111600</v>
      </c>
      <c r="E399" s="158" t="s">
        <v>1401</v>
      </c>
      <c r="F399" s="158" t="s">
        <v>459</v>
      </c>
      <c r="G399" s="158" t="s">
        <v>307</v>
      </c>
      <c r="H399" s="158">
        <v>6</v>
      </c>
      <c r="I399" s="159">
        <v>6</v>
      </c>
      <c r="J399" s="158" t="s">
        <v>83</v>
      </c>
      <c r="K399" s="158" t="s">
        <v>84</v>
      </c>
      <c r="L399" s="172">
        <v>4200000</v>
      </c>
      <c r="M399" s="258">
        <f t="shared" ref="M399:M406" si="13">+L399/30*180</f>
        <v>25200000</v>
      </c>
      <c r="N399" s="158" t="s">
        <v>698</v>
      </c>
      <c r="O399" s="158" t="s">
        <v>122</v>
      </c>
      <c r="P399" s="159" t="s">
        <v>461</v>
      </c>
      <c r="Q399" s="166"/>
      <c r="R399" s="162" t="s">
        <v>28</v>
      </c>
      <c r="S399" s="163">
        <v>8131</v>
      </c>
      <c r="T399" s="163">
        <v>2024110010238</v>
      </c>
      <c r="U399" s="163">
        <v>7</v>
      </c>
      <c r="V399" s="164">
        <v>45712</v>
      </c>
      <c r="W399" s="122">
        <f t="shared" si="5"/>
        <v>2</v>
      </c>
    </row>
    <row r="400" spans="1:23" ht="12.75" customHeight="1">
      <c r="A400" s="158" t="s">
        <v>1516</v>
      </c>
      <c r="B400" s="180" t="s">
        <v>743</v>
      </c>
      <c r="C400" s="158" t="s">
        <v>30</v>
      </c>
      <c r="D400" s="158">
        <v>80111600</v>
      </c>
      <c r="E400" s="158" t="s">
        <v>742</v>
      </c>
      <c r="F400" s="158" t="s">
        <v>459</v>
      </c>
      <c r="G400" s="158" t="s">
        <v>307</v>
      </c>
      <c r="H400" s="158">
        <v>6</v>
      </c>
      <c r="I400" s="159">
        <v>1</v>
      </c>
      <c r="J400" s="158" t="s">
        <v>83</v>
      </c>
      <c r="K400" s="158" t="s">
        <v>84</v>
      </c>
      <c r="L400" s="173">
        <v>4200000</v>
      </c>
      <c r="M400" s="181">
        <f t="shared" si="13"/>
        <v>25200000</v>
      </c>
      <c r="N400" s="158" t="s">
        <v>698</v>
      </c>
      <c r="O400" s="158" t="s">
        <v>122</v>
      </c>
      <c r="P400" s="159" t="s">
        <v>461</v>
      </c>
      <c r="Q400" s="158" t="s">
        <v>1606</v>
      </c>
      <c r="R400" s="162" t="s">
        <v>28</v>
      </c>
      <c r="S400" s="163">
        <v>8131</v>
      </c>
      <c r="T400" s="163">
        <v>2024110010238</v>
      </c>
      <c r="U400" s="163">
        <v>7</v>
      </c>
      <c r="V400" s="164">
        <v>45712</v>
      </c>
      <c r="W400" s="122">
        <f t="shared" si="5"/>
        <v>2</v>
      </c>
    </row>
    <row r="401" spans="1:23" ht="12.75" customHeight="1">
      <c r="A401" s="158" t="s">
        <v>1865</v>
      </c>
      <c r="B401" s="180" t="s">
        <v>745</v>
      </c>
      <c r="C401" s="158" t="s">
        <v>30</v>
      </c>
      <c r="D401" s="158">
        <v>80111600</v>
      </c>
      <c r="E401" s="158" t="s">
        <v>1401</v>
      </c>
      <c r="F401" s="158" t="s">
        <v>459</v>
      </c>
      <c r="G401" s="158" t="s">
        <v>307</v>
      </c>
      <c r="H401" s="158">
        <v>6</v>
      </c>
      <c r="I401" s="159">
        <v>6</v>
      </c>
      <c r="J401" s="158" t="s">
        <v>83</v>
      </c>
      <c r="K401" s="158" t="s">
        <v>84</v>
      </c>
      <c r="L401" s="172">
        <v>4200000</v>
      </c>
      <c r="M401" s="258">
        <f t="shared" si="13"/>
        <v>25200000</v>
      </c>
      <c r="N401" s="158" t="s">
        <v>698</v>
      </c>
      <c r="O401" s="158" t="s">
        <v>122</v>
      </c>
      <c r="P401" s="159" t="s">
        <v>461</v>
      </c>
      <c r="Q401" s="166"/>
      <c r="R401" s="162" t="s">
        <v>28</v>
      </c>
      <c r="S401" s="163">
        <v>8131</v>
      </c>
      <c r="T401" s="163">
        <v>2024110010238</v>
      </c>
      <c r="U401" s="163">
        <v>7</v>
      </c>
      <c r="V401" s="164">
        <v>45712</v>
      </c>
      <c r="W401" s="122">
        <f t="shared" si="5"/>
        <v>2</v>
      </c>
    </row>
    <row r="402" spans="1:23" ht="12.75" customHeight="1">
      <c r="A402" s="158" t="s">
        <v>1516</v>
      </c>
      <c r="B402" s="180" t="s">
        <v>745</v>
      </c>
      <c r="C402" s="158" t="s">
        <v>30</v>
      </c>
      <c r="D402" s="158">
        <v>80111600</v>
      </c>
      <c r="E402" s="158" t="s">
        <v>742</v>
      </c>
      <c r="F402" s="158" t="s">
        <v>459</v>
      </c>
      <c r="G402" s="158" t="s">
        <v>307</v>
      </c>
      <c r="H402" s="158">
        <v>6</v>
      </c>
      <c r="I402" s="159">
        <v>1</v>
      </c>
      <c r="J402" s="158" t="s">
        <v>83</v>
      </c>
      <c r="K402" s="158" t="s">
        <v>84</v>
      </c>
      <c r="L402" s="173">
        <v>4200000</v>
      </c>
      <c r="M402" s="181">
        <f t="shared" si="13"/>
        <v>25200000</v>
      </c>
      <c r="N402" s="158" t="s">
        <v>698</v>
      </c>
      <c r="O402" s="158" t="s">
        <v>122</v>
      </c>
      <c r="P402" s="159" t="s">
        <v>461</v>
      </c>
      <c r="Q402" s="158" t="s">
        <v>1606</v>
      </c>
      <c r="R402" s="162" t="s">
        <v>28</v>
      </c>
      <c r="S402" s="163">
        <v>8131</v>
      </c>
      <c r="T402" s="163">
        <v>2024110010238</v>
      </c>
      <c r="U402" s="163">
        <v>7</v>
      </c>
      <c r="V402" s="164">
        <v>45712</v>
      </c>
      <c r="W402" s="122">
        <f t="shared" si="5"/>
        <v>2</v>
      </c>
    </row>
    <row r="403" spans="1:23" ht="12.75" customHeight="1">
      <c r="A403" s="158" t="s">
        <v>1865</v>
      </c>
      <c r="B403" s="180" t="s">
        <v>747</v>
      </c>
      <c r="C403" s="158" t="s">
        <v>30</v>
      </c>
      <c r="D403" s="158">
        <v>80111600</v>
      </c>
      <c r="E403" s="158" t="s">
        <v>1401</v>
      </c>
      <c r="F403" s="158" t="s">
        <v>459</v>
      </c>
      <c r="G403" s="158" t="s">
        <v>307</v>
      </c>
      <c r="H403" s="158">
        <v>6</v>
      </c>
      <c r="I403" s="159">
        <v>6</v>
      </c>
      <c r="J403" s="158" t="s">
        <v>83</v>
      </c>
      <c r="K403" s="158" t="s">
        <v>84</v>
      </c>
      <c r="L403" s="172">
        <v>4200000</v>
      </c>
      <c r="M403" s="258">
        <f t="shared" si="13"/>
        <v>25200000</v>
      </c>
      <c r="N403" s="158" t="s">
        <v>698</v>
      </c>
      <c r="O403" s="158" t="s">
        <v>122</v>
      </c>
      <c r="P403" s="159" t="s">
        <v>461</v>
      </c>
      <c r="Q403" s="166"/>
      <c r="R403" s="162" t="s">
        <v>28</v>
      </c>
      <c r="S403" s="163">
        <v>8131</v>
      </c>
      <c r="T403" s="163">
        <v>2024110010238</v>
      </c>
      <c r="U403" s="163">
        <v>7</v>
      </c>
      <c r="V403" s="164">
        <v>45712</v>
      </c>
      <c r="W403" s="122">
        <f t="shared" si="5"/>
        <v>2</v>
      </c>
    </row>
    <row r="404" spans="1:23" ht="12.75" customHeight="1">
      <c r="A404" s="158" t="s">
        <v>1516</v>
      </c>
      <c r="B404" s="180" t="s">
        <v>747</v>
      </c>
      <c r="C404" s="158" t="s">
        <v>30</v>
      </c>
      <c r="D404" s="158">
        <v>80111600</v>
      </c>
      <c r="E404" s="158" t="s">
        <v>742</v>
      </c>
      <c r="F404" s="158" t="s">
        <v>459</v>
      </c>
      <c r="G404" s="158" t="s">
        <v>307</v>
      </c>
      <c r="H404" s="158">
        <v>6</v>
      </c>
      <c r="I404" s="159">
        <v>1</v>
      </c>
      <c r="J404" s="158" t="s">
        <v>83</v>
      </c>
      <c r="K404" s="158" t="s">
        <v>84</v>
      </c>
      <c r="L404" s="173">
        <v>4200000</v>
      </c>
      <c r="M404" s="181">
        <f t="shared" si="13"/>
        <v>25200000</v>
      </c>
      <c r="N404" s="158" t="s">
        <v>698</v>
      </c>
      <c r="O404" s="158" t="s">
        <v>122</v>
      </c>
      <c r="P404" s="159" t="s">
        <v>461</v>
      </c>
      <c r="Q404" s="158" t="s">
        <v>1606</v>
      </c>
      <c r="R404" s="162" t="s">
        <v>28</v>
      </c>
      <c r="S404" s="163">
        <v>8131</v>
      </c>
      <c r="T404" s="163">
        <v>2024110010238</v>
      </c>
      <c r="U404" s="163">
        <v>7</v>
      </c>
      <c r="V404" s="164">
        <v>45712</v>
      </c>
      <c r="W404" s="122">
        <f t="shared" si="5"/>
        <v>2</v>
      </c>
    </row>
    <row r="405" spans="1:23" ht="12.75" customHeight="1">
      <c r="A405" s="158" t="s">
        <v>1865</v>
      </c>
      <c r="B405" s="182" t="s">
        <v>749</v>
      </c>
      <c r="C405" s="158" t="s">
        <v>29</v>
      </c>
      <c r="D405" s="158">
        <v>80111600</v>
      </c>
      <c r="E405" s="158" t="s">
        <v>1402</v>
      </c>
      <c r="F405" s="158" t="s">
        <v>459</v>
      </c>
      <c r="G405" s="158" t="s">
        <v>307</v>
      </c>
      <c r="H405" s="158">
        <v>6</v>
      </c>
      <c r="I405" s="159">
        <v>6</v>
      </c>
      <c r="J405" s="158" t="s">
        <v>83</v>
      </c>
      <c r="K405" s="158" t="s">
        <v>84</v>
      </c>
      <c r="L405" s="172">
        <v>4200000</v>
      </c>
      <c r="M405" s="258">
        <f t="shared" si="13"/>
        <v>25200000</v>
      </c>
      <c r="N405" s="158" t="s">
        <v>698</v>
      </c>
      <c r="O405" s="158" t="s">
        <v>122</v>
      </c>
      <c r="P405" s="159" t="s">
        <v>461</v>
      </c>
      <c r="Q405" s="185"/>
      <c r="R405" s="162" t="s">
        <v>28</v>
      </c>
      <c r="S405" s="163">
        <v>8131</v>
      </c>
      <c r="T405" s="163">
        <v>2024110010238</v>
      </c>
      <c r="U405" s="163">
        <v>7</v>
      </c>
      <c r="V405" s="164">
        <v>45712</v>
      </c>
      <c r="W405" s="122">
        <f t="shared" si="5"/>
        <v>2</v>
      </c>
    </row>
    <row r="406" spans="1:23" ht="12.75" customHeight="1">
      <c r="A406" s="158" t="s">
        <v>1516</v>
      </c>
      <c r="B406" s="182" t="s">
        <v>749</v>
      </c>
      <c r="C406" s="158" t="s">
        <v>29</v>
      </c>
      <c r="D406" s="158">
        <v>80111600</v>
      </c>
      <c r="E406" s="158" t="s">
        <v>751</v>
      </c>
      <c r="F406" s="158" t="s">
        <v>459</v>
      </c>
      <c r="G406" s="158" t="s">
        <v>307</v>
      </c>
      <c r="H406" s="158">
        <v>6</v>
      </c>
      <c r="I406" s="159">
        <v>1</v>
      </c>
      <c r="J406" s="158" t="s">
        <v>83</v>
      </c>
      <c r="K406" s="158" t="s">
        <v>84</v>
      </c>
      <c r="L406" s="173">
        <v>4057001</v>
      </c>
      <c r="M406" s="181">
        <f t="shared" si="13"/>
        <v>24342006</v>
      </c>
      <c r="N406" s="158" t="s">
        <v>698</v>
      </c>
      <c r="O406" s="158" t="s">
        <v>122</v>
      </c>
      <c r="P406" s="159" t="s">
        <v>461</v>
      </c>
      <c r="Q406" s="158" t="s">
        <v>1610</v>
      </c>
      <c r="R406" s="162" t="s">
        <v>28</v>
      </c>
      <c r="S406" s="163">
        <v>8131</v>
      </c>
      <c r="T406" s="163">
        <v>2024110010238</v>
      </c>
      <c r="U406" s="163">
        <v>7</v>
      </c>
      <c r="V406" s="164">
        <v>45712</v>
      </c>
      <c r="W406" s="122">
        <f t="shared" si="5"/>
        <v>2</v>
      </c>
    </row>
    <row r="407" spans="1:23" ht="12.75" customHeight="1">
      <c r="A407" s="158" t="s">
        <v>1865</v>
      </c>
      <c r="B407" s="180" t="s">
        <v>752</v>
      </c>
      <c r="C407" s="158" t="s">
        <v>29</v>
      </c>
      <c r="D407" s="158">
        <v>80111600</v>
      </c>
      <c r="E407" s="158" t="s">
        <v>1403</v>
      </c>
      <c r="F407" s="158" t="s">
        <v>649</v>
      </c>
      <c r="G407" s="158" t="s">
        <v>673</v>
      </c>
      <c r="H407" s="159">
        <v>6</v>
      </c>
      <c r="I407" s="159">
        <v>6</v>
      </c>
      <c r="J407" s="158" t="s">
        <v>83</v>
      </c>
      <c r="K407" s="158" t="s">
        <v>84</v>
      </c>
      <c r="L407" s="172">
        <v>4200000</v>
      </c>
      <c r="M407" s="258">
        <v>25200000</v>
      </c>
      <c r="N407" s="158" t="s">
        <v>698</v>
      </c>
      <c r="O407" s="158" t="s">
        <v>122</v>
      </c>
      <c r="P407" s="159" t="s">
        <v>461</v>
      </c>
      <c r="Q407" s="166"/>
      <c r="R407" s="162" t="s">
        <v>28</v>
      </c>
      <c r="S407" s="163">
        <v>8131</v>
      </c>
      <c r="T407" s="163">
        <v>2024110010238</v>
      </c>
      <c r="U407" s="163">
        <v>7</v>
      </c>
      <c r="V407" s="164">
        <v>45712</v>
      </c>
      <c r="W407" s="122">
        <f t="shared" si="5"/>
        <v>2</v>
      </c>
    </row>
    <row r="408" spans="1:23" ht="12.75" customHeight="1">
      <c r="A408" s="158" t="s">
        <v>1516</v>
      </c>
      <c r="B408" s="180" t="s">
        <v>752</v>
      </c>
      <c r="C408" s="158" t="s">
        <v>29</v>
      </c>
      <c r="D408" s="158">
        <v>80111600</v>
      </c>
      <c r="E408" s="158" t="s">
        <v>754</v>
      </c>
      <c r="F408" s="158" t="s">
        <v>649</v>
      </c>
      <c r="G408" s="158" t="s">
        <v>673</v>
      </c>
      <c r="H408" s="159">
        <v>6</v>
      </c>
      <c r="I408" s="159">
        <v>1</v>
      </c>
      <c r="J408" s="158" t="s">
        <v>83</v>
      </c>
      <c r="K408" s="158" t="s">
        <v>84</v>
      </c>
      <c r="L408" s="173">
        <v>4200000</v>
      </c>
      <c r="M408" s="181">
        <v>25200000</v>
      </c>
      <c r="N408" s="158" t="s">
        <v>698</v>
      </c>
      <c r="O408" s="158" t="s">
        <v>122</v>
      </c>
      <c r="P408" s="159" t="s">
        <v>461</v>
      </c>
      <c r="Q408" s="158" t="s">
        <v>1606</v>
      </c>
      <c r="R408" s="162" t="s">
        <v>28</v>
      </c>
      <c r="S408" s="163">
        <v>8131</v>
      </c>
      <c r="T408" s="163">
        <v>2024110010238</v>
      </c>
      <c r="U408" s="163">
        <v>7</v>
      </c>
      <c r="V408" s="164">
        <v>45712</v>
      </c>
      <c r="W408" s="122">
        <f t="shared" si="5"/>
        <v>2</v>
      </c>
    </row>
    <row r="409" spans="1:23" ht="12.75" customHeight="1">
      <c r="A409" s="158" t="s">
        <v>1865</v>
      </c>
      <c r="B409" s="180" t="s">
        <v>755</v>
      </c>
      <c r="C409" s="158" t="s">
        <v>29</v>
      </c>
      <c r="D409" s="158">
        <v>80111600</v>
      </c>
      <c r="E409" s="158" t="s">
        <v>1404</v>
      </c>
      <c r="F409" s="158" t="s">
        <v>459</v>
      </c>
      <c r="G409" s="158" t="s">
        <v>307</v>
      </c>
      <c r="H409" s="159">
        <v>6</v>
      </c>
      <c r="I409" s="159">
        <v>6</v>
      </c>
      <c r="J409" s="158" t="s">
        <v>83</v>
      </c>
      <c r="K409" s="158" t="s">
        <v>84</v>
      </c>
      <c r="L409" s="172">
        <v>4200000</v>
      </c>
      <c r="M409" s="258">
        <v>25200000</v>
      </c>
      <c r="N409" s="158" t="s">
        <v>698</v>
      </c>
      <c r="O409" s="158" t="s">
        <v>122</v>
      </c>
      <c r="P409" s="159" t="s">
        <v>461</v>
      </c>
      <c r="Q409" s="166"/>
      <c r="R409" s="162" t="s">
        <v>28</v>
      </c>
      <c r="S409" s="163">
        <v>8131</v>
      </c>
      <c r="T409" s="163">
        <v>2024110010238</v>
      </c>
      <c r="U409" s="163">
        <v>7</v>
      </c>
      <c r="V409" s="164">
        <v>45712</v>
      </c>
      <c r="W409" s="122">
        <f t="shared" si="5"/>
        <v>2</v>
      </c>
    </row>
    <row r="410" spans="1:23" ht="12.75" customHeight="1">
      <c r="A410" s="158" t="s">
        <v>1516</v>
      </c>
      <c r="B410" s="180" t="s">
        <v>755</v>
      </c>
      <c r="C410" s="158" t="s">
        <v>29</v>
      </c>
      <c r="D410" s="158">
        <v>80111600</v>
      </c>
      <c r="E410" s="158" t="s">
        <v>757</v>
      </c>
      <c r="F410" s="158" t="s">
        <v>459</v>
      </c>
      <c r="G410" s="158" t="s">
        <v>307</v>
      </c>
      <c r="H410" s="159">
        <v>6</v>
      </c>
      <c r="I410" s="159">
        <v>1</v>
      </c>
      <c r="J410" s="158" t="s">
        <v>83</v>
      </c>
      <c r="K410" s="158" t="s">
        <v>84</v>
      </c>
      <c r="L410" s="173">
        <v>4200000</v>
      </c>
      <c r="M410" s="181">
        <v>25200000</v>
      </c>
      <c r="N410" s="158" t="s">
        <v>698</v>
      </c>
      <c r="O410" s="158" t="s">
        <v>122</v>
      </c>
      <c r="P410" s="159" t="s">
        <v>461</v>
      </c>
      <c r="Q410" s="158" t="s">
        <v>1606</v>
      </c>
      <c r="R410" s="162" t="s">
        <v>28</v>
      </c>
      <c r="S410" s="163">
        <v>8131</v>
      </c>
      <c r="T410" s="163">
        <v>2024110010238</v>
      </c>
      <c r="U410" s="163">
        <v>7</v>
      </c>
      <c r="V410" s="164">
        <v>45712</v>
      </c>
      <c r="W410" s="122">
        <f t="shared" si="5"/>
        <v>2</v>
      </c>
    </row>
    <row r="411" spans="1:23" ht="12.75" customHeight="1">
      <c r="A411" s="158" t="s">
        <v>1865</v>
      </c>
      <c r="B411" s="180" t="s">
        <v>758</v>
      </c>
      <c r="C411" s="158" t="s">
        <v>29</v>
      </c>
      <c r="D411" s="158">
        <v>80111600</v>
      </c>
      <c r="E411" s="158" t="s">
        <v>1404</v>
      </c>
      <c r="F411" s="158" t="s">
        <v>459</v>
      </c>
      <c r="G411" s="158" t="s">
        <v>307</v>
      </c>
      <c r="H411" s="159">
        <v>6</v>
      </c>
      <c r="I411" s="159">
        <v>6</v>
      </c>
      <c r="J411" s="158" t="s">
        <v>83</v>
      </c>
      <c r="K411" s="158" t="s">
        <v>84</v>
      </c>
      <c r="L411" s="172">
        <v>4200000</v>
      </c>
      <c r="M411" s="258">
        <v>25200000</v>
      </c>
      <c r="N411" s="158" t="s">
        <v>698</v>
      </c>
      <c r="O411" s="158" t="s">
        <v>122</v>
      </c>
      <c r="P411" s="159" t="s">
        <v>461</v>
      </c>
      <c r="Q411" s="166"/>
      <c r="R411" s="162" t="s">
        <v>28</v>
      </c>
      <c r="S411" s="163">
        <v>8131</v>
      </c>
      <c r="T411" s="163">
        <v>2024110010238</v>
      </c>
      <c r="U411" s="163">
        <v>7</v>
      </c>
      <c r="V411" s="164">
        <v>45712</v>
      </c>
      <c r="W411" s="122">
        <f t="shared" si="5"/>
        <v>2</v>
      </c>
    </row>
    <row r="412" spans="1:23" ht="12.75" customHeight="1">
      <c r="A412" s="158" t="s">
        <v>1516</v>
      </c>
      <c r="B412" s="180" t="s">
        <v>758</v>
      </c>
      <c r="C412" s="158" t="s">
        <v>29</v>
      </c>
      <c r="D412" s="158">
        <v>80111600</v>
      </c>
      <c r="E412" s="158" t="s">
        <v>1611</v>
      </c>
      <c r="F412" s="158" t="s">
        <v>459</v>
      </c>
      <c r="G412" s="158" t="s">
        <v>307</v>
      </c>
      <c r="H412" s="159">
        <v>6</v>
      </c>
      <c r="I412" s="159">
        <v>1</v>
      </c>
      <c r="J412" s="158" t="s">
        <v>83</v>
      </c>
      <c r="K412" s="158" t="s">
        <v>84</v>
      </c>
      <c r="L412" s="173">
        <v>4200000</v>
      </c>
      <c r="M412" s="181">
        <v>25200000</v>
      </c>
      <c r="N412" s="158" t="s">
        <v>698</v>
      </c>
      <c r="O412" s="158" t="s">
        <v>122</v>
      </c>
      <c r="P412" s="159" t="s">
        <v>461</v>
      </c>
      <c r="Q412" s="158" t="s">
        <v>1606</v>
      </c>
      <c r="R412" s="162" t="s">
        <v>28</v>
      </c>
      <c r="S412" s="163">
        <v>8131</v>
      </c>
      <c r="T412" s="163">
        <v>2024110010238</v>
      </c>
      <c r="U412" s="163">
        <v>7</v>
      </c>
      <c r="V412" s="164">
        <v>45712</v>
      </c>
      <c r="W412" s="122">
        <f t="shared" si="5"/>
        <v>2</v>
      </c>
    </row>
    <row r="413" spans="1:23" ht="12.75" customHeight="1">
      <c r="A413" s="158" t="s">
        <v>1865</v>
      </c>
      <c r="B413" s="180" t="s">
        <v>760</v>
      </c>
      <c r="C413" s="158" t="s">
        <v>29</v>
      </c>
      <c r="D413" s="158">
        <v>80111600</v>
      </c>
      <c r="E413" s="158" t="s">
        <v>1405</v>
      </c>
      <c r="F413" s="158" t="s">
        <v>459</v>
      </c>
      <c r="G413" s="158" t="s">
        <v>307</v>
      </c>
      <c r="H413" s="159">
        <v>6</v>
      </c>
      <c r="I413" s="159">
        <v>6</v>
      </c>
      <c r="J413" s="158" t="s">
        <v>83</v>
      </c>
      <c r="K413" s="158" t="s">
        <v>84</v>
      </c>
      <c r="L413" s="172">
        <v>4200000</v>
      </c>
      <c r="M413" s="258">
        <v>25200000</v>
      </c>
      <c r="N413" s="158" t="s">
        <v>698</v>
      </c>
      <c r="O413" s="158" t="s">
        <v>122</v>
      </c>
      <c r="P413" s="159" t="s">
        <v>461</v>
      </c>
      <c r="Q413" s="166"/>
      <c r="R413" s="162" t="s">
        <v>28</v>
      </c>
      <c r="S413" s="163">
        <v>8131</v>
      </c>
      <c r="T413" s="163">
        <v>2024110010238</v>
      </c>
      <c r="U413" s="163">
        <v>7</v>
      </c>
      <c r="V413" s="164">
        <v>45712</v>
      </c>
      <c r="W413" s="122">
        <f t="shared" si="5"/>
        <v>2</v>
      </c>
    </row>
    <row r="414" spans="1:23" ht="12.75" customHeight="1">
      <c r="A414" s="158" t="s">
        <v>1516</v>
      </c>
      <c r="B414" s="180" t="s">
        <v>760</v>
      </c>
      <c r="C414" s="158" t="s">
        <v>29</v>
      </c>
      <c r="D414" s="158">
        <v>80111600</v>
      </c>
      <c r="E414" s="158" t="s">
        <v>762</v>
      </c>
      <c r="F414" s="158" t="s">
        <v>459</v>
      </c>
      <c r="G414" s="158" t="s">
        <v>307</v>
      </c>
      <c r="H414" s="159">
        <v>6</v>
      </c>
      <c r="I414" s="159">
        <v>1</v>
      </c>
      <c r="J414" s="158" t="s">
        <v>83</v>
      </c>
      <c r="K414" s="158" t="s">
        <v>84</v>
      </c>
      <c r="L414" s="173">
        <v>4200000</v>
      </c>
      <c r="M414" s="181">
        <v>25200000</v>
      </c>
      <c r="N414" s="158" t="s">
        <v>698</v>
      </c>
      <c r="O414" s="158" t="s">
        <v>122</v>
      </c>
      <c r="P414" s="159" t="s">
        <v>461</v>
      </c>
      <c r="Q414" s="158" t="s">
        <v>1606</v>
      </c>
      <c r="R414" s="162" t="s">
        <v>28</v>
      </c>
      <c r="S414" s="163">
        <v>8131</v>
      </c>
      <c r="T414" s="163">
        <v>2024110010238</v>
      </c>
      <c r="U414" s="163">
        <v>7</v>
      </c>
      <c r="V414" s="164">
        <v>45712</v>
      </c>
      <c r="W414" s="122">
        <f t="shared" si="5"/>
        <v>2</v>
      </c>
    </row>
    <row r="415" spans="1:23" ht="12.75" customHeight="1">
      <c r="A415" s="158" t="s">
        <v>1865</v>
      </c>
      <c r="B415" s="180" t="s">
        <v>763</v>
      </c>
      <c r="C415" s="158" t="s">
        <v>29</v>
      </c>
      <c r="D415" s="158">
        <v>80111600</v>
      </c>
      <c r="E415" s="158" t="s">
        <v>1405</v>
      </c>
      <c r="F415" s="158" t="s">
        <v>459</v>
      </c>
      <c r="G415" s="158" t="s">
        <v>307</v>
      </c>
      <c r="H415" s="159">
        <v>6</v>
      </c>
      <c r="I415" s="159">
        <v>6</v>
      </c>
      <c r="J415" s="158" t="s">
        <v>83</v>
      </c>
      <c r="K415" s="158" t="s">
        <v>84</v>
      </c>
      <c r="L415" s="172">
        <v>4200000</v>
      </c>
      <c r="M415" s="258">
        <v>25200000</v>
      </c>
      <c r="N415" s="158" t="s">
        <v>698</v>
      </c>
      <c r="O415" s="158" t="s">
        <v>122</v>
      </c>
      <c r="P415" s="159" t="s">
        <v>461</v>
      </c>
      <c r="Q415" s="166"/>
      <c r="R415" s="162" t="s">
        <v>28</v>
      </c>
      <c r="S415" s="163">
        <v>8131</v>
      </c>
      <c r="T415" s="163">
        <v>2024110010238</v>
      </c>
      <c r="U415" s="163">
        <v>7</v>
      </c>
      <c r="V415" s="164">
        <v>45712</v>
      </c>
      <c r="W415" s="122">
        <f t="shared" si="5"/>
        <v>2</v>
      </c>
    </row>
    <row r="416" spans="1:23" ht="12.75" customHeight="1">
      <c r="A416" s="158" t="s">
        <v>1516</v>
      </c>
      <c r="B416" s="180" t="s">
        <v>763</v>
      </c>
      <c r="C416" s="158" t="s">
        <v>29</v>
      </c>
      <c r="D416" s="158">
        <v>80111600</v>
      </c>
      <c r="E416" s="158" t="s">
        <v>1612</v>
      </c>
      <c r="F416" s="158" t="s">
        <v>459</v>
      </c>
      <c r="G416" s="158" t="s">
        <v>307</v>
      </c>
      <c r="H416" s="159">
        <v>6</v>
      </c>
      <c r="I416" s="159">
        <v>1</v>
      </c>
      <c r="J416" s="158" t="s">
        <v>83</v>
      </c>
      <c r="K416" s="158" t="s">
        <v>84</v>
      </c>
      <c r="L416" s="173">
        <v>4200000</v>
      </c>
      <c r="M416" s="181">
        <v>25200000</v>
      </c>
      <c r="N416" s="158" t="s">
        <v>698</v>
      </c>
      <c r="O416" s="158" t="s">
        <v>122</v>
      </c>
      <c r="P416" s="159" t="s">
        <v>461</v>
      </c>
      <c r="Q416" s="158" t="s">
        <v>1606</v>
      </c>
      <c r="R416" s="162" t="s">
        <v>28</v>
      </c>
      <c r="S416" s="163">
        <v>8131</v>
      </c>
      <c r="T416" s="163">
        <v>2024110010238</v>
      </c>
      <c r="U416" s="163">
        <v>7</v>
      </c>
      <c r="V416" s="164">
        <v>45712</v>
      </c>
      <c r="W416" s="122">
        <f t="shared" si="5"/>
        <v>2</v>
      </c>
    </row>
    <row r="417" spans="1:23" ht="12.75" customHeight="1">
      <c r="A417" s="158" t="s">
        <v>1865</v>
      </c>
      <c r="B417" s="180" t="s">
        <v>765</v>
      </c>
      <c r="C417" s="158" t="s">
        <v>29</v>
      </c>
      <c r="D417" s="158">
        <v>80111600</v>
      </c>
      <c r="E417" s="158" t="s">
        <v>1406</v>
      </c>
      <c r="F417" s="158" t="s">
        <v>459</v>
      </c>
      <c r="G417" s="158" t="s">
        <v>307</v>
      </c>
      <c r="H417" s="158">
        <v>1</v>
      </c>
      <c r="I417" s="158">
        <v>1</v>
      </c>
      <c r="J417" s="158" t="s">
        <v>83</v>
      </c>
      <c r="K417" s="158" t="s">
        <v>84</v>
      </c>
      <c r="L417" s="172">
        <v>3850000</v>
      </c>
      <c r="M417" s="260">
        <v>23100000</v>
      </c>
      <c r="N417" s="158" t="s">
        <v>698</v>
      </c>
      <c r="O417" s="158" t="s">
        <v>122</v>
      </c>
      <c r="P417" s="159" t="s">
        <v>461</v>
      </c>
      <c r="Q417" s="166"/>
      <c r="R417" s="162" t="s">
        <v>28</v>
      </c>
      <c r="S417" s="163">
        <v>8131</v>
      </c>
      <c r="T417" s="163">
        <v>2024110010238</v>
      </c>
      <c r="U417" s="163">
        <v>7</v>
      </c>
      <c r="V417" s="164">
        <v>45712</v>
      </c>
      <c r="W417" s="122">
        <f t="shared" si="5"/>
        <v>2</v>
      </c>
    </row>
    <row r="418" spans="1:23" ht="12.75" customHeight="1">
      <c r="A418" s="158" t="s">
        <v>1516</v>
      </c>
      <c r="B418" s="180" t="s">
        <v>765</v>
      </c>
      <c r="C418" s="158" t="s">
        <v>29</v>
      </c>
      <c r="D418" s="158">
        <v>80111600</v>
      </c>
      <c r="E418" s="158" t="s">
        <v>767</v>
      </c>
      <c r="F418" s="158" t="s">
        <v>459</v>
      </c>
      <c r="G418" s="158" t="s">
        <v>307</v>
      </c>
      <c r="H418" s="158">
        <v>6</v>
      </c>
      <c r="I418" s="158">
        <v>1</v>
      </c>
      <c r="J418" s="158" t="s">
        <v>83</v>
      </c>
      <c r="K418" s="158" t="s">
        <v>84</v>
      </c>
      <c r="L418" s="173">
        <v>3812623</v>
      </c>
      <c r="M418" s="173">
        <f>+L418/30*180</f>
        <v>22875738</v>
      </c>
      <c r="N418" s="158" t="s">
        <v>698</v>
      </c>
      <c r="O418" s="158" t="s">
        <v>78</v>
      </c>
      <c r="P418" s="159" t="s">
        <v>461</v>
      </c>
      <c r="Q418" s="158" t="s">
        <v>1613</v>
      </c>
      <c r="R418" s="162" t="s">
        <v>28</v>
      </c>
      <c r="S418" s="163">
        <v>8131</v>
      </c>
      <c r="T418" s="163">
        <v>2024110010238</v>
      </c>
      <c r="U418" s="163">
        <v>7</v>
      </c>
      <c r="V418" s="164">
        <v>45712</v>
      </c>
      <c r="W418" s="122">
        <f t="shared" si="5"/>
        <v>2</v>
      </c>
    </row>
    <row r="419" spans="1:23" ht="12.75" customHeight="1">
      <c r="A419" s="158" t="s">
        <v>1865</v>
      </c>
      <c r="B419" s="180" t="s">
        <v>768</v>
      </c>
      <c r="C419" s="158" t="s">
        <v>29</v>
      </c>
      <c r="D419" s="158">
        <v>80111600</v>
      </c>
      <c r="E419" s="158" t="s">
        <v>1407</v>
      </c>
      <c r="F419" s="158" t="s">
        <v>459</v>
      </c>
      <c r="G419" s="158" t="s">
        <v>307</v>
      </c>
      <c r="H419" s="159">
        <v>6</v>
      </c>
      <c r="I419" s="159">
        <v>6</v>
      </c>
      <c r="J419" s="158" t="s">
        <v>83</v>
      </c>
      <c r="K419" s="158" t="s">
        <v>84</v>
      </c>
      <c r="L419" s="172">
        <v>10000000</v>
      </c>
      <c r="M419" s="258">
        <v>60000000</v>
      </c>
      <c r="N419" s="158" t="s">
        <v>698</v>
      </c>
      <c r="O419" s="158" t="s">
        <v>122</v>
      </c>
      <c r="P419" s="159" t="s">
        <v>461</v>
      </c>
      <c r="Q419" s="185"/>
      <c r="R419" s="162" t="s">
        <v>28</v>
      </c>
      <c r="S419" s="163">
        <v>8131</v>
      </c>
      <c r="T419" s="163">
        <v>2024110010238</v>
      </c>
      <c r="U419" s="163">
        <v>7</v>
      </c>
      <c r="V419" s="164">
        <v>45712</v>
      </c>
      <c r="W419" s="122">
        <f t="shared" si="5"/>
        <v>2</v>
      </c>
    </row>
    <row r="420" spans="1:23" ht="12.75" customHeight="1">
      <c r="A420" s="158" t="s">
        <v>1516</v>
      </c>
      <c r="B420" s="180" t="s">
        <v>768</v>
      </c>
      <c r="C420" s="158" t="s">
        <v>30</v>
      </c>
      <c r="D420" s="158">
        <v>80111600</v>
      </c>
      <c r="E420" s="158" t="s">
        <v>770</v>
      </c>
      <c r="F420" s="158" t="s">
        <v>459</v>
      </c>
      <c r="G420" s="158" t="s">
        <v>307</v>
      </c>
      <c r="H420" s="159">
        <v>5</v>
      </c>
      <c r="I420" s="159">
        <v>1</v>
      </c>
      <c r="J420" s="158" t="s">
        <v>83</v>
      </c>
      <c r="K420" s="158" t="s">
        <v>84</v>
      </c>
      <c r="L420" s="173">
        <v>10000000</v>
      </c>
      <c r="M420" s="181">
        <f>+L420*H420</f>
        <v>50000000</v>
      </c>
      <c r="N420" s="158" t="s">
        <v>698</v>
      </c>
      <c r="O420" s="158" t="s">
        <v>122</v>
      </c>
      <c r="P420" s="159" t="s">
        <v>461</v>
      </c>
      <c r="Q420" s="158" t="s">
        <v>1614</v>
      </c>
      <c r="R420" s="162" t="s">
        <v>28</v>
      </c>
      <c r="S420" s="163">
        <v>8131</v>
      </c>
      <c r="T420" s="163">
        <v>2024110010238</v>
      </c>
      <c r="U420" s="163">
        <v>7</v>
      </c>
      <c r="V420" s="164">
        <v>45712</v>
      </c>
      <c r="W420" s="122">
        <f t="shared" si="5"/>
        <v>2</v>
      </c>
    </row>
    <row r="421" spans="1:23" ht="12.75" customHeight="1">
      <c r="A421" s="158" t="s">
        <v>1865</v>
      </c>
      <c r="B421" s="180" t="s">
        <v>771</v>
      </c>
      <c r="C421" s="158" t="s">
        <v>30</v>
      </c>
      <c r="D421" s="158">
        <v>80111600</v>
      </c>
      <c r="E421" s="158" t="s">
        <v>773</v>
      </c>
      <c r="F421" s="158" t="s">
        <v>649</v>
      </c>
      <c r="G421" s="158" t="s">
        <v>178</v>
      </c>
      <c r="H421" s="159">
        <v>9</v>
      </c>
      <c r="I421" s="159">
        <v>1</v>
      </c>
      <c r="J421" s="159" t="s">
        <v>410</v>
      </c>
      <c r="K421" s="158" t="s">
        <v>84</v>
      </c>
      <c r="L421" s="172">
        <v>30545045</v>
      </c>
      <c r="M421" s="260">
        <f>+L421+3224000</f>
        <v>33769045</v>
      </c>
      <c r="N421" s="158" t="s">
        <v>698</v>
      </c>
      <c r="O421" s="158" t="s">
        <v>78</v>
      </c>
      <c r="P421" s="159" t="s">
        <v>461</v>
      </c>
      <c r="Q421" s="185"/>
      <c r="R421" s="162" t="s">
        <v>28</v>
      </c>
      <c r="S421" s="163">
        <v>8131</v>
      </c>
      <c r="T421" s="163">
        <v>2024110010238</v>
      </c>
      <c r="U421" s="163">
        <v>7</v>
      </c>
      <c r="V421" s="164">
        <v>45712</v>
      </c>
      <c r="W421" s="122">
        <f t="shared" si="5"/>
        <v>2</v>
      </c>
    </row>
    <row r="422" spans="1:23" ht="12.75" customHeight="1">
      <c r="A422" s="158" t="s">
        <v>1516</v>
      </c>
      <c r="B422" s="180" t="s">
        <v>771</v>
      </c>
      <c r="C422" s="158" t="s">
        <v>30</v>
      </c>
      <c r="D422" s="158">
        <v>80111600</v>
      </c>
      <c r="E422" s="158" t="s">
        <v>773</v>
      </c>
      <c r="F422" s="158" t="s">
        <v>649</v>
      </c>
      <c r="G422" s="158" t="s">
        <v>178</v>
      </c>
      <c r="H422" s="159">
        <v>9</v>
      </c>
      <c r="I422" s="159">
        <v>1</v>
      </c>
      <c r="J422" s="159" t="s">
        <v>410</v>
      </c>
      <c r="K422" s="158" t="s">
        <v>84</v>
      </c>
      <c r="L422" s="173">
        <v>33769045</v>
      </c>
      <c r="M422" s="173">
        <f>+L422</f>
        <v>33769045</v>
      </c>
      <c r="N422" s="158" t="s">
        <v>698</v>
      </c>
      <c r="O422" s="158" t="s">
        <v>78</v>
      </c>
      <c r="P422" s="159" t="s">
        <v>461</v>
      </c>
      <c r="Q422" s="158" t="s">
        <v>1615</v>
      </c>
      <c r="R422" s="162" t="s">
        <v>28</v>
      </c>
      <c r="S422" s="163">
        <v>8131</v>
      </c>
      <c r="T422" s="163">
        <v>2024110010238</v>
      </c>
      <c r="U422" s="163">
        <v>7</v>
      </c>
      <c r="V422" s="164">
        <v>45712</v>
      </c>
      <c r="W422" s="122">
        <f t="shared" si="5"/>
        <v>2</v>
      </c>
    </row>
    <row r="423" spans="1:23" ht="12.75" customHeight="1">
      <c r="A423" s="171" t="s">
        <v>1567</v>
      </c>
      <c r="B423" s="185">
        <v>7</v>
      </c>
      <c r="C423" s="171" t="s">
        <v>30</v>
      </c>
      <c r="D423" s="171">
        <v>80111600</v>
      </c>
      <c r="E423" s="171" t="s">
        <v>1495</v>
      </c>
      <c r="F423" s="171" t="s">
        <v>307</v>
      </c>
      <c r="G423" s="171" t="s">
        <v>673</v>
      </c>
      <c r="H423" s="171">
        <v>1</v>
      </c>
      <c r="I423" s="171">
        <v>1</v>
      </c>
      <c r="J423" s="171" t="s">
        <v>83</v>
      </c>
      <c r="K423" s="171" t="s">
        <v>84</v>
      </c>
      <c r="L423" s="183">
        <f>224262+10100000+10000000+1200000+857994+22000000</f>
        <v>44382256</v>
      </c>
      <c r="M423" s="183">
        <f>+I423*L423</f>
        <v>44382256</v>
      </c>
      <c r="N423" s="171" t="s">
        <v>698</v>
      </c>
      <c r="O423" s="171" t="s">
        <v>78</v>
      </c>
      <c r="P423" s="182" t="s">
        <v>461</v>
      </c>
      <c r="Q423" s="171" t="s">
        <v>1616</v>
      </c>
      <c r="R423" s="162" t="s">
        <v>28</v>
      </c>
      <c r="S423" s="163">
        <v>8131</v>
      </c>
      <c r="T423" s="163">
        <v>2024110010238</v>
      </c>
      <c r="U423" s="163">
        <v>7</v>
      </c>
      <c r="V423" s="164">
        <v>45712</v>
      </c>
      <c r="W423" s="122">
        <f t="shared" si="5"/>
        <v>1</v>
      </c>
    </row>
    <row r="424" spans="1:23" ht="12.75" customHeight="1">
      <c r="A424" s="158" t="s">
        <v>1865</v>
      </c>
      <c r="B424" s="180" t="s">
        <v>561</v>
      </c>
      <c r="C424" s="158" t="s">
        <v>30</v>
      </c>
      <c r="D424" s="158">
        <v>80111600</v>
      </c>
      <c r="E424" s="158" t="s">
        <v>1369</v>
      </c>
      <c r="F424" s="158" t="s">
        <v>459</v>
      </c>
      <c r="G424" s="158" t="s">
        <v>82</v>
      </c>
      <c r="H424" s="158">
        <v>4</v>
      </c>
      <c r="I424" s="158">
        <v>1</v>
      </c>
      <c r="J424" s="158" t="s">
        <v>83</v>
      </c>
      <c r="K424" s="158" t="s">
        <v>84</v>
      </c>
      <c r="L424" s="173">
        <v>2650000</v>
      </c>
      <c r="M424" s="173">
        <f t="shared" ref="M424:M435" si="14">+L424*H424</f>
        <v>10600000</v>
      </c>
      <c r="N424" s="158" t="s">
        <v>588</v>
      </c>
      <c r="O424" s="158" t="s">
        <v>78</v>
      </c>
      <c r="P424" s="159" t="s">
        <v>461</v>
      </c>
      <c r="Q424" s="166"/>
      <c r="R424" s="162" t="s">
        <v>28</v>
      </c>
      <c r="S424" s="163">
        <v>8131</v>
      </c>
      <c r="T424" s="163">
        <v>2024110010238</v>
      </c>
      <c r="U424" s="163">
        <v>7</v>
      </c>
      <c r="V424" s="164">
        <v>45712</v>
      </c>
      <c r="W424" s="122">
        <f t="shared" si="5"/>
        <v>2</v>
      </c>
    </row>
    <row r="425" spans="1:23" ht="12.75" customHeight="1">
      <c r="A425" s="158" t="s">
        <v>1516</v>
      </c>
      <c r="B425" s="180" t="s">
        <v>561</v>
      </c>
      <c r="C425" s="158" t="s">
        <v>30</v>
      </c>
      <c r="D425" s="158">
        <v>80111600</v>
      </c>
      <c r="E425" s="158" t="s">
        <v>1617</v>
      </c>
      <c r="F425" s="158" t="s">
        <v>459</v>
      </c>
      <c r="G425" s="158" t="s">
        <v>82</v>
      </c>
      <c r="H425" s="158">
        <v>5</v>
      </c>
      <c r="I425" s="158">
        <v>1</v>
      </c>
      <c r="J425" s="158" t="s">
        <v>83</v>
      </c>
      <c r="K425" s="158" t="s">
        <v>84</v>
      </c>
      <c r="L425" s="173">
        <v>2300000</v>
      </c>
      <c r="M425" s="173">
        <f t="shared" si="14"/>
        <v>11500000</v>
      </c>
      <c r="N425" s="158" t="s">
        <v>588</v>
      </c>
      <c r="O425" s="158" t="s">
        <v>78</v>
      </c>
      <c r="P425" s="159" t="s">
        <v>461</v>
      </c>
      <c r="Q425" s="158" t="s">
        <v>1618</v>
      </c>
      <c r="R425" s="162" t="s">
        <v>28</v>
      </c>
      <c r="S425" s="163">
        <v>8131</v>
      </c>
      <c r="T425" s="163">
        <v>2024110010238</v>
      </c>
      <c r="U425" s="163">
        <v>7</v>
      </c>
      <c r="V425" s="164">
        <v>45712</v>
      </c>
      <c r="W425" s="122">
        <f t="shared" si="5"/>
        <v>2</v>
      </c>
    </row>
    <row r="426" spans="1:23" ht="12.75" customHeight="1">
      <c r="A426" s="158" t="s">
        <v>1865</v>
      </c>
      <c r="B426" s="180" t="s">
        <v>562</v>
      </c>
      <c r="C426" s="158" t="s">
        <v>30</v>
      </c>
      <c r="D426" s="158">
        <v>80111600</v>
      </c>
      <c r="E426" s="158" t="s">
        <v>1370</v>
      </c>
      <c r="F426" s="158" t="s">
        <v>459</v>
      </c>
      <c r="G426" s="158" t="s">
        <v>82</v>
      </c>
      <c r="H426" s="158">
        <v>4</v>
      </c>
      <c r="I426" s="158">
        <v>1</v>
      </c>
      <c r="J426" s="158" t="s">
        <v>83</v>
      </c>
      <c r="K426" s="158" t="s">
        <v>84</v>
      </c>
      <c r="L426" s="173">
        <v>2650000</v>
      </c>
      <c r="M426" s="173">
        <f t="shared" si="14"/>
        <v>10600000</v>
      </c>
      <c r="N426" s="158" t="s">
        <v>588</v>
      </c>
      <c r="O426" s="158" t="s">
        <v>78</v>
      </c>
      <c r="P426" s="159" t="s">
        <v>461</v>
      </c>
      <c r="Q426" s="166"/>
      <c r="R426" s="162" t="s">
        <v>28</v>
      </c>
      <c r="S426" s="163">
        <v>8131</v>
      </c>
      <c r="T426" s="163">
        <v>2024110010238</v>
      </c>
      <c r="U426" s="163">
        <v>7</v>
      </c>
      <c r="V426" s="164">
        <v>45712</v>
      </c>
      <c r="W426" s="122">
        <f t="shared" si="5"/>
        <v>2</v>
      </c>
    </row>
    <row r="427" spans="1:23" ht="12.75" customHeight="1">
      <c r="A427" s="158" t="s">
        <v>1516</v>
      </c>
      <c r="B427" s="180" t="s">
        <v>562</v>
      </c>
      <c r="C427" s="158" t="s">
        <v>30</v>
      </c>
      <c r="D427" s="158">
        <v>80111600</v>
      </c>
      <c r="E427" s="158" t="s">
        <v>1617</v>
      </c>
      <c r="F427" s="158" t="s">
        <v>459</v>
      </c>
      <c r="G427" s="158" t="s">
        <v>82</v>
      </c>
      <c r="H427" s="158">
        <v>5</v>
      </c>
      <c r="I427" s="158">
        <v>1</v>
      </c>
      <c r="J427" s="158" t="s">
        <v>83</v>
      </c>
      <c r="K427" s="158" t="s">
        <v>84</v>
      </c>
      <c r="L427" s="173">
        <v>2650000</v>
      </c>
      <c r="M427" s="173">
        <f t="shared" si="14"/>
        <v>13250000</v>
      </c>
      <c r="N427" s="158" t="s">
        <v>588</v>
      </c>
      <c r="O427" s="158" t="s">
        <v>78</v>
      </c>
      <c r="P427" s="159" t="s">
        <v>461</v>
      </c>
      <c r="Q427" s="158" t="s">
        <v>1618</v>
      </c>
      <c r="R427" s="162" t="s">
        <v>28</v>
      </c>
      <c r="S427" s="163">
        <v>8131</v>
      </c>
      <c r="T427" s="163">
        <v>2024110010238</v>
      </c>
      <c r="U427" s="163">
        <v>7</v>
      </c>
      <c r="V427" s="164">
        <v>45712</v>
      </c>
      <c r="W427" s="122">
        <f t="shared" si="5"/>
        <v>2</v>
      </c>
    </row>
    <row r="428" spans="1:23" ht="12.75" customHeight="1">
      <c r="A428" s="158" t="s">
        <v>1865</v>
      </c>
      <c r="B428" s="180" t="s">
        <v>564</v>
      </c>
      <c r="C428" s="158" t="s">
        <v>30</v>
      </c>
      <c r="D428" s="158">
        <v>80111600</v>
      </c>
      <c r="E428" s="158" t="s">
        <v>1372</v>
      </c>
      <c r="F428" s="158" t="s">
        <v>459</v>
      </c>
      <c r="G428" s="158" t="s">
        <v>82</v>
      </c>
      <c r="H428" s="158">
        <v>4</v>
      </c>
      <c r="I428" s="158">
        <v>1</v>
      </c>
      <c r="J428" s="158" t="s">
        <v>83</v>
      </c>
      <c r="K428" s="158" t="s">
        <v>84</v>
      </c>
      <c r="L428" s="173">
        <v>2650000</v>
      </c>
      <c r="M428" s="173">
        <f t="shared" si="14"/>
        <v>10600000</v>
      </c>
      <c r="N428" s="158" t="s">
        <v>588</v>
      </c>
      <c r="O428" s="158" t="s">
        <v>78</v>
      </c>
      <c r="P428" s="159" t="s">
        <v>461</v>
      </c>
      <c r="Q428" s="166"/>
      <c r="R428" s="162" t="s">
        <v>28</v>
      </c>
      <c r="S428" s="163">
        <v>8131</v>
      </c>
      <c r="T428" s="163">
        <v>2024110010238</v>
      </c>
      <c r="U428" s="163">
        <v>7</v>
      </c>
      <c r="V428" s="164">
        <v>45712</v>
      </c>
      <c r="W428" s="122">
        <f t="shared" si="5"/>
        <v>2</v>
      </c>
    </row>
    <row r="429" spans="1:23" ht="12.75" customHeight="1">
      <c r="A429" s="158" t="s">
        <v>1516</v>
      </c>
      <c r="B429" s="180" t="s">
        <v>564</v>
      </c>
      <c r="C429" s="158" t="s">
        <v>30</v>
      </c>
      <c r="D429" s="158">
        <v>80111600</v>
      </c>
      <c r="E429" s="158" t="s">
        <v>1617</v>
      </c>
      <c r="F429" s="158" t="s">
        <v>459</v>
      </c>
      <c r="G429" s="158" t="s">
        <v>82</v>
      </c>
      <c r="H429" s="158">
        <v>7</v>
      </c>
      <c r="I429" s="158">
        <v>1</v>
      </c>
      <c r="J429" s="158" t="s">
        <v>83</v>
      </c>
      <c r="K429" s="158" t="s">
        <v>84</v>
      </c>
      <c r="L429" s="173">
        <v>2500000</v>
      </c>
      <c r="M429" s="173">
        <f t="shared" si="14"/>
        <v>17500000</v>
      </c>
      <c r="N429" s="158" t="s">
        <v>588</v>
      </c>
      <c r="O429" s="158" t="s">
        <v>78</v>
      </c>
      <c r="P429" s="159" t="s">
        <v>461</v>
      </c>
      <c r="Q429" s="158" t="s">
        <v>1618</v>
      </c>
      <c r="R429" s="162" t="s">
        <v>28</v>
      </c>
      <c r="S429" s="163">
        <v>8131</v>
      </c>
      <c r="T429" s="163">
        <v>2024110010238</v>
      </c>
      <c r="U429" s="163">
        <v>7</v>
      </c>
      <c r="V429" s="164">
        <v>45712</v>
      </c>
      <c r="W429" s="122">
        <f t="shared" si="5"/>
        <v>2</v>
      </c>
    </row>
    <row r="430" spans="1:23" ht="12.75" customHeight="1">
      <c r="A430" s="158" t="s">
        <v>1865</v>
      </c>
      <c r="B430" s="180" t="s">
        <v>565</v>
      </c>
      <c r="C430" s="158" t="s">
        <v>30</v>
      </c>
      <c r="D430" s="158">
        <v>80111600</v>
      </c>
      <c r="E430" s="158" t="s">
        <v>1373</v>
      </c>
      <c r="F430" s="158" t="s">
        <v>459</v>
      </c>
      <c r="G430" s="158" t="s">
        <v>82</v>
      </c>
      <c r="H430" s="158">
        <v>4</v>
      </c>
      <c r="I430" s="158">
        <v>1</v>
      </c>
      <c r="J430" s="158" t="s">
        <v>83</v>
      </c>
      <c r="K430" s="158" t="s">
        <v>84</v>
      </c>
      <c r="L430" s="173">
        <v>2650000</v>
      </c>
      <c r="M430" s="173">
        <f t="shared" si="14"/>
        <v>10600000</v>
      </c>
      <c r="N430" s="158" t="s">
        <v>588</v>
      </c>
      <c r="O430" s="158" t="s">
        <v>78</v>
      </c>
      <c r="P430" s="159" t="s">
        <v>461</v>
      </c>
      <c r="Q430" s="166"/>
      <c r="R430" s="162" t="s">
        <v>28</v>
      </c>
      <c r="S430" s="163">
        <v>8131</v>
      </c>
      <c r="T430" s="163">
        <v>2024110010238</v>
      </c>
      <c r="U430" s="163">
        <v>7</v>
      </c>
      <c r="V430" s="164">
        <v>45712</v>
      </c>
      <c r="W430" s="122">
        <f t="shared" si="5"/>
        <v>2</v>
      </c>
    </row>
    <row r="431" spans="1:23" ht="12.75" customHeight="1">
      <c r="A431" s="158" t="s">
        <v>1516</v>
      </c>
      <c r="B431" s="180" t="s">
        <v>565</v>
      </c>
      <c r="C431" s="158" t="s">
        <v>30</v>
      </c>
      <c r="D431" s="158">
        <v>80111600</v>
      </c>
      <c r="E431" s="158" t="s">
        <v>1617</v>
      </c>
      <c r="F431" s="158" t="s">
        <v>459</v>
      </c>
      <c r="G431" s="158" t="s">
        <v>82</v>
      </c>
      <c r="H431" s="158">
        <v>5</v>
      </c>
      <c r="I431" s="158">
        <v>1</v>
      </c>
      <c r="J431" s="158" t="s">
        <v>83</v>
      </c>
      <c r="K431" s="158" t="s">
        <v>84</v>
      </c>
      <c r="L431" s="173">
        <v>3100000</v>
      </c>
      <c r="M431" s="173">
        <f t="shared" si="14"/>
        <v>15500000</v>
      </c>
      <c r="N431" s="158" t="s">
        <v>588</v>
      </c>
      <c r="O431" s="158" t="s">
        <v>78</v>
      </c>
      <c r="P431" s="159" t="s">
        <v>461</v>
      </c>
      <c r="Q431" s="158" t="s">
        <v>1618</v>
      </c>
      <c r="R431" s="162" t="s">
        <v>28</v>
      </c>
      <c r="S431" s="163">
        <v>8131</v>
      </c>
      <c r="T431" s="163">
        <v>2024110010238</v>
      </c>
      <c r="U431" s="163">
        <v>7</v>
      </c>
      <c r="V431" s="164">
        <v>45712</v>
      </c>
      <c r="W431" s="122">
        <f t="shared" si="5"/>
        <v>2</v>
      </c>
    </row>
    <row r="432" spans="1:23" ht="12.75" customHeight="1">
      <c r="A432" s="158" t="s">
        <v>1865</v>
      </c>
      <c r="B432" s="180" t="s">
        <v>585</v>
      </c>
      <c r="C432" s="158" t="s">
        <v>30</v>
      </c>
      <c r="D432" s="158">
        <v>80111600</v>
      </c>
      <c r="E432" s="158" t="s">
        <v>1619</v>
      </c>
      <c r="F432" s="158" t="s">
        <v>459</v>
      </c>
      <c r="G432" s="158" t="s">
        <v>82</v>
      </c>
      <c r="H432" s="158">
        <v>3</v>
      </c>
      <c r="I432" s="158">
        <v>1</v>
      </c>
      <c r="J432" s="158" t="s">
        <v>83</v>
      </c>
      <c r="K432" s="158" t="s">
        <v>84</v>
      </c>
      <c r="L432" s="173">
        <v>4500000</v>
      </c>
      <c r="M432" s="173">
        <f t="shared" si="14"/>
        <v>13500000</v>
      </c>
      <c r="N432" s="158" t="s">
        <v>588</v>
      </c>
      <c r="O432" s="158" t="s">
        <v>78</v>
      </c>
      <c r="P432" s="159" t="s">
        <v>461</v>
      </c>
      <c r="Q432" s="166"/>
      <c r="R432" s="162" t="s">
        <v>28</v>
      </c>
      <c r="S432" s="163">
        <v>8131</v>
      </c>
      <c r="T432" s="163">
        <v>2024110010238</v>
      </c>
      <c r="U432" s="163">
        <v>7</v>
      </c>
      <c r="V432" s="164">
        <v>45712</v>
      </c>
      <c r="W432" s="122">
        <f t="shared" si="5"/>
        <v>2</v>
      </c>
    </row>
    <row r="433" spans="1:23" ht="12.75" customHeight="1">
      <c r="A433" s="158" t="s">
        <v>1516</v>
      </c>
      <c r="B433" s="180" t="s">
        <v>585</v>
      </c>
      <c r="C433" s="158" t="s">
        <v>30</v>
      </c>
      <c r="D433" s="158">
        <v>80111600</v>
      </c>
      <c r="E433" s="158" t="s">
        <v>1619</v>
      </c>
      <c r="F433" s="158" t="s">
        <v>459</v>
      </c>
      <c r="G433" s="158" t="s">
        <v>82</v>
      </c>
      <c r="H433" s="158">
        <v>5</v>
      </c>
      <c r="I433" s="158">
        <v>1</v>
      </c>
      <c r="J433" s="158" t="s">
        <v>83</v>
      </c>
      <c r="K433" s="158" t="s">
        <v>84</v>
      </c>
      <c r="L433" s="173">
        <v>4700000</v>
      </c>
      <c r="M433" s="173">
        <f t="shared" si="14"/>
        <v>23500000</v>
      </c>
      <c r="N433" s="158" t="s">
        <v>588</v>
      </c>
      <c r="O433" s="158" t="s">
        <v>78</v>
      </c>
      <c r="P433" s="159" t="s">
        <v>461</v>
      </c>
      <c r="Q433" s="158" t="s">
        <v>1620</v>
      </c>
      <c r="R433" s="162" t="s">
        <v>28</v>
      </c>
      <c r="S433" s="163">
        <v>8131</v>
      </c>
      <c r="T433" s="163">
        <v>2024110010238</v>
      </c>
      <c r="U433" s="163">
        <v>7</v>
      </c>
      <c r="V433" s="164">
        <v>45712</v>
      </c>
      <c r="W433" s="122">
        <f t="shared" si="5"/>
        <v>2</v>
      </c>
    </row>
    <row r="434" spans="1:23" ht="12.75" customHeight="1">
      <c r="A434" s="158" t="s">
        <v>1865</v>
      </c>
      <c r="B434" s="180" t="s">
        <v>586</v>
      </c>
      <c r="C434" s="158" t="s">
        <v>30</v>
      </c>
      <c r="D434" s="158">
        <v>80111600</v>
      </c>
      <c r="E434" s="158" t="s">
        <v>587</v>
      </c>
      <c r="F434" s="158" t="s">
        <v>459</v>
      </c>
      <c r="G434" s="158" t="s">
        <v>82</v>
      </c>
      <c r="H434" s="158">
        <v>3</v>
      </c>
      <c r="I434" s="158">
        <v>1</v>
      </c>
      <c r="J434" s="158" t="s">
        <v>83</v>
      </c>
      <c r="K434" s="158" t="s">
        <v>84</v>
      </c>
      <c r="L434" s="173">
        <v>4500000</v>
      </c>
      <c r="M434" s="173">
        <f t="shared" si="14"/>
        <v>13500000</v>
      </c>
      <c r="N434" s="158" t="s">
        <v>588</v>
      </c>
      <c r="O434" s="158" t="s">
        <v>78</v>
      </c>
      <c r="P434" s="159" t="s">
        <v>461</v>
      </c>
      <c r="Q434" s="166"/>
      <c r="R434" s="162" t="s">
        <v>28</v>
      </c>
      <c r="S434" s="163">
        <v>8131</v>
      </c>
      <c r="T434" s="163">
        <v>2024110010238</v>
      </c>
      <c r="U434" s="163">
        <v>7</v>
      </c>
      <c r="V434" s="164">
        <v>45712</v>
      </c>
      <c r="W434" s="122">
        <f t="shared" si="5"/>
        <v>2</v>
      </c>
    </row>
    <row r="435" spans="1:23" ht="12.75" customHeight="1">
      <c r="A435" s="158" t="s">
        <v>1516</v>
      </c>
      <c r="B435" s="180" t="s">
        <v>586</v>
      </c>
      <c r="C435" s="158" t="s">
        <v>30</v>
      </c>
      <c r="D435" s="158">
        <v>80111600</v>
      </c>
      <c r="E435" s="158" t="s">
        <v>587</v>
      </c>
      <c r="F435" s="158" t="s">
        <v>459</v>
      </c>
      <c r="G435" s="158" t="s">
        <v>82</v>
      </c>
      <c r="H435" s="158">
        <v>5</v>
      </c>
      <c r="I435" s="158">
        <v>1</v>
      </c>
      <c r="J435" s="158" t="s">
        <v>83</v>
      </c>
      <c r="K435" s="158" t="s">
        <v>84</v>
      </c>
      <c r="L435" s="173">
        <v>4700000</v>
      </c>
      <c r="M435" s="173">
        <f t="shared" si="14"/>
        <v>23500000</v>
      </c>
      <c r="N435" s="158" t="s">
        <v>588</v>
      </c>
      <c r="O435" s="158" t="s">
        <v>78</v>
      </c>
      <c r="P435" s="159" t="s">
        <v>461</v>
      </c>
      <c r="Q435" s="166"/>
      <c r="R435" s="162" t="s">
        <v>28</v>
      </c>
      <c r="S435" s="163">
        <v>8131</v>
      </c>
      <c r="T435" s="163">
        <v>2024110010238</v>
      </c>
      <c r="U435" s="163">
        <v>7</v>
      </c>
      <c r="V435" s="164">
        <v>45712</v>
      </c>
      <c r="W435" s="122">
        <f t="shared" si="5"/>
        <v>2</v>
      </c>
    </row>
    <row r="436" spans="1:23" ht="12.75" customHeight="1">
      <c r="A436" s="158" t="s">
        <v>1587</v>
      </c>
      <c r="B436" s="180" t="s">
        <v>568</v>
      </c>
      <c r="C436" s="158" t="s">
        <v>30</v>
      </c>
      <c r="D436" s="158">
        <v>80111600</v>
      </c>
      <c r="E436" s="158" t="s">
        <v>1376</v>
      </c>
      <c r="F436" s="158" t="s">
        <v>459</v>
      </c>
      <c r="G436" s="158" t="s">
        <v>82</v>
      </c>
      <c r="H436" s="158">
        <v>6</v>
      </c>
      <c r="I436" s="158">
        <v>1</v>
      </c>
      <c r="J436" s="158" t="s">
        <v>83</v>
      </c>
      <c r="K436" s="158" t="s">
        <v>84</v>
      </c>
      <c r="L436" s="173">
        <v>3710000</v>
      </c>
      <c r="M436" s="173">
        <v>29680000</v>
      </c>
      <c r="N436" s="158" t="s">
        <v>588</v>
      </c>
      <c r="O436" s="158" t="s">
        <v>78</v>
      </c>
      <c r="P436" s="159" t="s">
        <v>461</v>
      </c>
      <c r="Q436" s="158" t="s">
        <v>1621</v>
      </c>
      <c r="R436" s="162" t="s">
        <v>28</v>
      </c>
      <c r="S436" s="163">
        <v>8131</v>
      </c>
      <c r="T436" s="163">
        <v>2024110010238</v>
      </c>
      <c r="U436" s="163">
        <v>7</v>
      </c>
      <c r="V436" s="164">
        <v>45712</v>
      </c>
      <c r="W436" s="122">
        <f t="shared" si="5"/>
        <v>1</v>
      </c>
    </row>
    <row r="437" spans="1:23" ht="12.75" customHeight="1">
      <c r="A437" s="158" t="s">
        <v>1865</v>
      </c>
      <c r="B437" s="180" t="s">
        <v>583</v>
      </c>
      <c r="C437" s="158" t="s">
        <v>30</v>
      </c>
      <c r="D437" s="158">
        <v>80111600</v>
      </c>
      <c r="E437" s="158" t="s">
        <v>1391</v>
      </c>
      <c r="F437" s="158" t="s">
        <v>82</v>
      </c>
      <c r="G437" s="158" t="s">
        <v>82</v>
      </c>
      <c r="H437" s="261">
        <v>4</v>
      </c>
      <c r="I437" s="159">
        <v>1</v>
      </c>
      <c r="J437" s="158" t="s">
        <v>83</v>
      </c>
      <c r="K437" s="158" t="s">
        <v>84</v>
      </c>
      <c r="L437" s="173">
        <v>4450000</v>
      </c>
      <c r="M437" s="173">
        <f>+L437*H437</f>
        <v>17800000</v>
      </c>
      <c r="N437" s="158" t="s">
        <v>588</v>
      </c>
      <c r="O437" s="158" t="s">
        <v>78</v>
      </c>
      <c r="P437" s="159" t="s">
        <v>461</v>
      </c>
      <c r="Q437" s="166"/>
      <c r="R437" s="162" t="s">
        <v>28</v>
      </c>
      <c r="S437" s="163">
        <v>8131</v>
      </c>
      <c r="T437" s="163">
        <v>2024110010238</v>
      </c>
      <c r="U437" s="163">
        <v>7</v>
      </c>
      <c r="V437" s="164">
        <v>45712</v>
      </c>
      <c r="W437" s="122">
        <f t="shared" si="5"/>
        <v>2</v>
      </c>
    </row>
    <row r="438" spans="1:23" ht="63" customHeight="1">
      <c r="A438" s="158" t="s">
        <v>1516</v>
      </c>
      <c r="B438" s="180" t="s">
        <v>583</v>
      </c>
      <c r="C438" s="158" t="s">
        <v>30</v>
      </c>
      <c r="D438" s="158">
        <v>80111600</v>
      </c>
      <c r="E438" s="158" t="s">
        <v>1622</v>
      </c>
      <c r="F438" s="166"/>
      <c r="G438" s="166"/>
      <c r="H438" s="166"/>
      <c r="I438" s="166"/>
      <c r="J438" s="158" t="s">
        <v>83</v>
      </c>
      <c r="K438" s="158" t="s">
        <v>84</v>
      </c>
      <c r="L438" s="186"/>
      <c r="M438" s="173">
        <v>12130000</v>
      </c>
      <c r="N438" s="158" t="s">
        <v>588</v>
      </c>
      <c r="O438" s="158" t="s">
        <v>78</v>
      </c>
      <c r="P438" s="159" t="s">
        <v>461</v>
      </c>
      <c r="Q438" s="158" t="s">
        <v>1623</v>
      </c>
      <c r="R438" s="162" t="s">
        <v>28</v>
      </c>
      <c r="S438" s="163">
        <v>8131</v>
      </c>
      <c r="T438" s="163">
        <v>2024110010238</v>
      </c>
      <c r="U438" s="163">
        <v>7</v>
      </c>
      <c r="V438" s="164">
        <v>45712</v>
      </c>
      <c r="W438" s="122">
        <f t="shared" si="5"/>
        <v>2</v>
      </c>
    </row>
    <row r="439" spans="1:23" ht="12.75" customHeight="1">
      <c r="A439" s="262" t="s">
        <v>1865</v>
      </c>
      <c r="B439" s="180" t="s">
        <v>109</v>
      </c>
      <c r="C439" s="263" t="s">
        <v>34</v>
      </c>
      <c r="D439" s="263">
        <v>80111600</v>
      </c>
      <c r="E439" s="263" t="s">
        <v>80</v>
      </c>
      <c r="F439" s="167" t="s">
        <v>81</v>
      </c>
      <c r="G439" s="263" t="s">
        <v>82</v>
      </c>
      <c r="H439" s="263">
        <v>4</v>
      </c>
      <c r="I439" s="263">
        <v>1</v>
      </c>
      <c r="J439" s="263" t="s">
        <v>83</v>
      </c>
      <c r="K439" s="263" t="s">
        <v>84</v>
      </c>
      <c r="L439" s="264">
        <v>4500000</v>
      </c>
      <c r="M439" s="265">
        <v>27000000</v>
      </c>
      <c r="N439" s="263" t="s">
        <v>85</v>
      </c>
      <c r="O439" s="263" t="s">
        <v>78</v>
      </c>
      <c r="P439" s="266" t="s">
        <v>86</v>
      </c>
      <c r="Q439" s="267"/>
      <c r="R439" s="109" t="s">
        <v>33</v>
      </c>
      <c r="S439" s="56">
        <v>8025</v>
      </c>
      <c r="T439" s="192">
        <v>2024110010079</v>
      </c>
      <c r="U439" s="192">
        <v>8</v>
      </c>
      <c r="V439" s="193">
        <v>45713</v>
      </c>
      <c r="W439" s="122">
        <f t="shared" si="5"/>
        <v>2</v>
      </c>
    </row>
    <row r="440" spans="1:23" ht="12.75" customHeight="1">
      <c r="A440" s="187" t="s">
        <v>1516</v>
      </c>
      <c r="B440" s="180" t="s">
        <v>109</v>
      </c>
      <c r="C440" s="188" t="s">
        <v>34</v>
      </c>
      <c r="D440" s="188">
        <v>80111600</v>
      </c>
      <c r="E440" s="188" t="s">
        <v>80</v>
      </c>
      <c r="F440" s="134" t="s">
        <v>81</v>
      </c>
      <c r="G440" s="188" t="s">
        <v>82</v>
      </c>
      <c r="H440" s="188">
        <v>3</v>
      </c>
      <c r="I440" s="188">
        <v>1</v>
      </c>
      <c r="J440" s="188" t="s">
        <v>83</v>
      </c>
      <c r="K440" s="188" t="s">
        <v>84</v>
      </c>
      <c r="L440" s="189">
        <v>3719000</v>
      </c>
      <c r="M440" s="190">
        <v>11157000</v>
      </c>
      <c r="N440" s="188" t="s">
        <v>85</v>
      </c>
      <c r="O440" s="188" t="s">
        <v>78</v>
      </c>
      <c r="P440" s="191" t="s">
        <v>86</v>
      </c>
      <c r="Q440" s="188" t="s">
        <v>1624</v>
      </c>
      <c r="R440" s="109" t="s">
        <v>33</v>
      </c>
      <c r="S440" s="56">
        <v>8025</v>
      </c>
      <c r="T440" s="192">
        <v>2024110010079</v>
      </c>
      <c r="U440" s="192">
        <v>8</v>
      </c>
      <c r="V440" s="193">
        <v>45713</v>
      </c>
      <c r="W440" s="122">
        <f t="shared" si="5"/>
        <v>2</v>
      </c>
    </row>
    <row r="441" spans="1:23" ht="12.75" customHeight="1">
      <c r="A441" s="262" t="s">
        <v>1865</v>
      </c>
      <c r="B441" s="180" t="s">
        <v>110</v>
      </c>
      <c r="C441" s="188" t="s">
        <v>34</v>
      </c>
      <c r="D441" s="188">
        <v>80111600</v>
      </c>
      <c r="E441" s="188" t="s">
        <v>80</v>
      </c>
      <c r="F441" s="134" t="s">
        <v>81</v>
      </c>
      <c r="G441" s="188" t="s">
        <v>82</v>
      </c>
      <c r="H441" s="188">
        <v>4</v>
      </c>
      <c r="I441" s="188">
        <v>1</v>
      </c>
      <c r="J441" s="188" t="s">
        <v>83</v>
      </c>
      <c r="K441" s="188" t="s">
        <v>84</v>
      </c>
      <c r="L441" s="189">
        <v>5000000</v>
      </c>
      <c r="M441" s="190">
        <v>30000000</v>
      </c>
      <c r="N441" s="188" t="s">
        <v>85</v>
      </c>
      <c r="O441" s="188" t="s">
        <v>78</v>
      </c>
      <c r="P441" s="191" t="s">
        <v>86</v>
      </c>
      <c r="Q441" s="196"/>
      <c r="R441" s="109" t="s">
        <v>33</v>
      </c>
      <c r="S441" s="56">
        <v>8025</v>
      </c>
      <c r="T441" s="192">
        <v>2024110010079</v>
      </c>
      <c r="U441" s="192">
        <v>8</v>
      </c>
      <c r="V441" s="193">
        <v>45713</v>
      </c>
      <c r="W441" s="122">
        <f t="shared" si="5"/>
        <v>2</v>
      </c>
    </row>
    <row r="442" spans="1:23" ht="12.75" customHeight="1">
      <c r="A442" s="187" t="s">
        <v>1516</v>
      </c>
      <c r="B442" s="180" t="s">
        <v>110</v>
      </c>
      <c r="C442" s="188" t="s">
        <v>34</v>
      </c>
      <c r="D442" s="188">
        <v>80111600</v>
      </c>
      <c r="E442" s="188" t="s">
        <v>80</v>
      </c>
      <c r="F442" s="134" t="s">
        <v>81</v>
      </c>
      <c r="G442" s="188" t="s">
        <v>82</v>
      </c>
      <c r="H442" s="188">
        <v>5</v>
      </c>
      <c r="I442" s="188">
        <v>1</v>
      </c>
      <c r="J442" s="188" t="s">
        <v>83</v>
      </c>
      <c r="K442" s="188" t="s">
        <v>84</v>
      </c>
      <c r="L442" s="189">
        <v>8000000</v>
      </c>
      <c r="M442" s="190">
        <v>40000000</v>
      </c>
      <c r="N442" s="188" t="s">
        <v>85</v>
      </c>
      <c r="O442" s="188" t="s">
        <v>78</v>
      </c>
      <c r="P442" s="191" t="s">
        <v>86</v>
      </c>
      <c r="Q442" s="188" t="s">
        <v>1624</v>
      </c>
      <c r="R442" s="109" t="s">
        <v>33</v>
      </c>
      <c r="S442" s="56">
        <v>8025</v>
      </c>
      <c r="T442" s="192">
        <v>2024110010079</v>
      </c>
      <c r="U442" s="192">
        <v>8</v>
      </c>
      <c r="V442" s="193">
        <v>45713</v>
      </c>
      <c r="W442" s="122">
        <f t="shared" si="5"/>
        <v>2</v>
      </c>
    </row>
    <row r="443" spans="1:23" ht="12.75" customHeight="1">
      <c r="A443" s="262" t="s">
        <v>1865</v>
      </c>
      <c r="B443" s="180" t="s">
        <v>111</v>
      </c>
      <c r="C443" s="188" t="s">
        <v>34</v>
      </c>
      <c r="D443" s="188">
        <v>80111600</v>
      </c>
      <c r="E443" s="188" t="s">
        <v>80</v>
      </c>
      <c r="F443" s="134" t="s">
        <v>81</v>
      </c>
      <c r="G443" s="188" t="s">
        <v>82</v>
      </c>
      <c r="H443" s="188">
        <v>4</v>
      </c>
      <c r="I443" s="188">
        <v>1</v>
      </c>
      <c r="J443" s="188" t="s">
        <v>83</v>
      </c>
      <c r="K443" s="188" t="s">
        <v>84</v>
      </c>
      <c r="L443" s="189">
        <v>4500000</v>
      </c>
      <c r="M443" s="190">
        <v>27000000</v>
      </c>
      <c r="N443" s="188" t="s">
        <v>85</v>
      </c>
      <c r="O443" s="188" t="s">
        <v>78</v>
      </c>
      <c r="P443" s="191" t="s">
        <v>86</v>
      </c>
      <c r="Q443" s="196"/>
      <c r="R443" s="109" t="s">
        <v>33</v>
      </c>
      <c r="S443" s="56">
        <v>8025</v>
      </c>
      <c r="T443" s="192">
        <v>2024110010079</v>
      </c>
      <c r="U443" s="192">
        <v>8</v>
      </c>
      <c r="V443" s="193">
        <v>45713</v>
      </c>
      <c r="W443" s="122">
        <f t="shared" si="5"/>
        <v>2</v>
      </c>
    </row>
    <row r="444" spans="1:23" ht="12.75" customHeight="1">
      <c r="A444" s="194" t="s">
        <v>1516</v>
      </c>
      <c r="B444" s="180" t="s">
        <v>111</v>
      </c>
      <c r="C444" s="188" t="s">
        <v>34</v>
      </c>
      <c r="D444" s="188">
        <v>80111600</v>
      </c>
      <c r="E444" s="188" t="s">
        <v>80</v>
      </c>
      <c r="F444" s="134" t="s">
        <v>81</v>
      </c>
      <c r="G444" s="188" t="s">
        <v>82</v>
      </c>
      <c r="H444" s="188">
        <v>10</v>
      </c>
      <c r="I444" s="188">
        <v>1</v>
      </c>
      <c r="J444" s="188" t="s">
        <v>83</v>
      </c>
      <c r="K444" s="188" t="s">
        <v>84</v>
      </c>
      <c r="L444" s="189">
        <v>6000000</v>
      </c>
      <c r="M444" s="190">
        <v>60000000</v>
      </c>
      <c r="N444" s="188" t="s">
        <v>85</v>
      </c>
      <c r="O444" s="188" t="s">
        <v>78</v>
      </c>
      <c r="P444" s="191" t="s">
        <v>86</v>
      </c>
      <c r="Q444" s="188" t="s">
        <v>1624</v>
      </c>
      <c r="R444" s="109" t="s">
        <v>33</v>
      </c>
      <c r="S444" s="56">
        <v>8025</v>
      </c>
      <c r="T444" s="192">
        <v>2024110010079</v>
      </c>
      <c r="U444" s="192">
        <v>8</v>
      </c>
      <c r="V444" s="193">
        <v>45713</v>
      </c>
      <c r="W444" s="122">
        <f t="shared" si="5"/>
        <v>2</v>
      </c>
    </row>
    <row r="445" spans="1:23" ht="12.75" customHeight="1">
      <c r="A445" s="194" t="s">
        <v>1865</v>
      </c>
      <c r="B445" s="180" t="s">
        <v>106</v>
      </c>
      <c r="C445" s="188" t="s">
        <v>34</v>
      </c>
      <c r="D445" s="188">
        <v>80111600</v>
      </c>
      <c r="E445" s="188" t="s">
        <v>1265</v>
      </c>
      <c r="F445" s="134" t="s">
        <v>81</v>
      </c>
      <c r="G445" s="188" t="s">
        <v>82</v>
      </c>
      <c r="H445" s="188">
        <v>6</v>
      </c>
      <c r="I445" s="188">
        <v>1</v>
      </c>
      <c r="J445" s="188" t="s">
        <v>83</v>
      </c>
      <c r="K445" s="188" t="s">
        <v>84</v>
      </c>
      <c r="L445" s="189">
        <v>3800000</v>
      </c>
      <c r="M445" s="190">
        <v>22800000</v>
      </c>
      <c r="N445" s="188" t="s">
        <v>85</v>
      </c>
      <c r="O445" s="188" t="s">
        <v>78</v>
      </c>
      <c r="P445" s="191" t="s">
        <v>86</v>
      </c>
      <c r="Q445" s="196"/>
      <c r="R445" s="109" t="s">
        <v>33</v>
      </c>
      <c r="S445" s="56">
        <v>8025</v>
      </c>
      <c r="T445" s="192">
        <v>2024110010079</v>
      </c>
      <c r="U445" s="192">
        <v>8</v>
      </c>
      <c r="V445" s="193">
        <v>45713</v>
      </c>
      <c r="W445" s="122">
        <f t="shared" si="5"/>
        <v>2</v>
      </c>
    </row>
    <row r="446" spans="1:23" ht="12.75" customHeight="1">
      <c r="A446" s="194" t="s">
        <v>1516</v>
      </c>
      <c r="B446" s="180" t="s">
        <v>106</v>
      </c>
      <c r="C446" s="188" t="s">
        <v>34</v>
      </c>
      <c r="D446" s="188">
        <v>80111600</v>
      </c>
      <c r="E446" s="188" t="s">
        <v>1265</v>
      </c>
      <c r="F446" s="134" t="s">
        <v>81</v>
      </c>
      <c r="G446" s="188" t="s">
        <v>82</v>
      </c>
      <c r="H446" s="188">
        <v>4</v>
      </c>
      <c r="I446" s="188">
        <v>1</v>
      </c>
      <c r="J446" s="188" t="s">
        <v>83</v>
      </c>
      <c r="K446" s="188" t="s">
        <v>84</v>
      </c>
      <c r="L446" s="189">
        <v>3575000</v>
      </c>
      <c r="M446" s="190">
        <v>14300000</v>
      </c>
      <c r="N446" s="188" t="s">
        <v>85</v>
      </c>
      <c r="O446" s="188" t="s">
        <v>78</v>
      </c>
      <c r="P446" s="191" t="s">
        <v>86</v>
      </c>
      <c r="Q446" s="188" t="s">
        <v>1624</v>
      </c>
      <c r="R446" s="109" t="s">
        <v>33</v>
      </c>
      <c r="S446" s="56">
        <v>8025</v>
      </c>
      <c r="T446" s="192">
        <v>2024110010079</v>
      </c>
      <c r="U446" s="192">
        <v>8</v>
      </c>
      <c r="V446" s="193">
        <v>45713</v>
      </c>
      <c r="W446" s="122">
        <f t="shared" si="5"/>
        <v>2</v>
      </c>
    </row>
    <row r="447" spans="1:23" ht="12.75" customHeight="1">
      <c r="A447" s="194" t="s">
        <v>1865</v>
      </c>
      <c r="B447" s="180" t="s">
        <v>94</v>
      </c>
      <c r="C447" s="188" t="s">
        <v>34</v>
      </c>
      <c r="D447" s="188">
        <v>80111600</v>
      </c>
      <c r="E447" s="188" t="s">
        <v>80</v>
      </c>
      <c r="F447" s="134" t="s">
        <v>81</v>
      </c>
      <c r="G447" s="188" t="s">
        <v>82</v>
      </c>
      <c r="H447" s="188">
        <v>6</v>
      </c>
      <c r="I447" s="188">
        <v>1</v>
      </c>
      <c r="J447" s="188" t="s">
        <v>83</v>
      </c>
      <c r="K447" s="188" t="s">
        <v>84</v>
      </c>
      <c r="L447" s="189">
        <v>5000000</v>
      </c>
      <c r="M447" s="190">
        <v>30000000</v>
      </c>
      <c r="N447" s="188" t="s">
        <v>85</v>
      </c>
      <c r="O447" s="188" t="s">
        <v>78</v>
      </c>
      <c r="P447" s="191" t="s">
        <v>86</v>
      </c>
      <c r="Q447" s="188"/>
      <c r="R447" s="109" t="s">
        <v>33</v>
      </c>
      <c r="S447" s="56">
        <v>8025</v>
      </c>
      <c r="T447" s="192">
        <v>2024110010079</v>
      </c>
      <c r="U447" s="192">
        <v>8</v>
      </c>
      <c r="V447" s="193">
        <v>45713</v>
      </c>
      <c r="W447" s="122">
        <f t="shared" si="5"/>
        <v>2</v>
      </c>
    </row>
    <row r="448" spans="1:23" ht="12.75" customHeight="1">
      <c r="A448" s="194" t="s">
        <v>1516</v>
      </c>
      <c r="B448" s="180" t="s">
        <v>94</v>
      </c>
      <c r="C448" s="188" t="s">
        <v>34</v>
      </c>
      <c r="D448" s="188">
        <v>80111600</v>
      </c>
      <c r="E448" s="188" t="s">
        <v>80</v>
      </c>
      <c r="F448" s="134" t="s">
        <v>81</v>
      </c>
      <c r="G448" s="188" t="s">
        <v>82</v>
      </c>
      <c r="H448" s="188">
        <v>5</v>
      </c>
      <c r="I448" s="188">
        <v>1</v>
      </c>
      <c r="J448" s="188" t="s">
        <v>83</v>
      </c>
      <c r="K448" s="188" t="s">
        <v>84</v>
      </c>
      <c r="L448" s="189">
        <v>4500000</v>
      </c>
      <c r="M448" s="190">
        <v>22500000</v>
      </c>
      <c r="N448" s="188" t="s">
        <v>85</v>
      </c>
      <c r="O448" s="188" t="s">
        <v>78</v>
      </c>
      <c r="P448" s="191" t="s">
        <v>86</v>
      </c>
      <c r="Q448" s="188" t="s">
        <v>1624</v>
      </c>
      <c r="R448" s="109" t="s">
        <v>33</v>
      </c>
      <c r="S448" s="56">
        <v>8025</v>
      </c>
      <c r="T448" s="192">
        <v>2024110010079</v>
      </c>
      <c r="U448" s="192">
        <v>8</v>
      </c>
      <c r="V448" s="193">
        <v>45713</v>
      </c>
      <c r="W448" s="122">
        <f t="shared" si="5"/>
        <v>2</v>
      </c>
    </row>
    <row r="449" spans="1:23" ht="12.75" customHeight="1">
      <c r="A449" s="194" t="s">
        <v>1865</v>
      </c>
      <c r="B449" s="180" t="s">
        <v>79</v>
      </c>
      <c r="C449" s="195" t="s">
        <v>34</v>
      </c>
      <c r="D449" s="196">
        <v>80111600</v>
      </c>
      <c r="E449" s="196" t="s">
        <v>80</v>
      </c>
      <c r="F449" s="196" t="s">
        <v>81</v>
      </c>
      <c r="G449" s="196" t="s">
        <v>82</v>
      </c>
      <c r="H449" s="196">
        <v>6</v>
      </c>
      <c r="I449" s="196">
        <v>1</v>
      </c>
      <c r="J449" s="196" t="s">
        <v>83</v>
      </c>
      <c r="K449" s="196" t="s">
        <v>84</v>
      </c>
      <c r="L449" s="197">
        <v>5000000</v>
      </c>
      <c r="M449" s="197">
        <v>30000000</v>
      </c>
      <c r="N449" s="137" t="s">
        <v>85</v>
      </c>
      <c r="O449" s="137" t="s">
        <v>78</v>
      </c>
      <c r="P449" s="137" t="s">
        <v>86</v>
      </c>
      <c r="Q449" s="196"/>
      <c r="R449" s="109" t="s">
        <v>33</v>
      </c>
      <c r="S449" s="56">
        <v>8025</v>
      </c>
      <c r="T449" s="192">
        <v>2024110010079</v>
      </c>
      <c r="U449" s="192">
        <v>8</v>
      </c>
      <c r="V449" s="193">
        <v>45713</v>
      </c>
      <c r="W449" s="122">
        <f t="shared" si="5"/>
        <v>2</v>
      </c>
    </row>
    <row r="450" spans="1:23" ht="12.75" customHeight="1">
      <c r="A450" s="194" t="s">
        <v>1516</v>
      </c>
      <c r="B450" s="180" t="s">
        <v>79</v>
      </c>
      <c r="C450" s="195" t="s">
        <v>34</v>
      </c>
      <c r="D450" s="196">
        <v>80111600</v>
      </c>
      <c r="E450" s="196" t="s">
        <v>80</v>
      </c>
      <c r="F450" s="196" t="s">
        <v>81</v>
      </c>
      <c r="G450" s="196" t="s">
        <v>82</v>
      </c>
      <c r="H450" s="196">
        <v>5</v>
      </c>
      <c r="I450" s="196">
        <v>1</v>
      </c>
      <c r="J450" s="196" t="s">
        <v>83</v>
      </c>
      <c r="K450" s="196" t="s">
        <v>84</v>
      </c>
      <c r="L450" s="197">
        <v>5000000</v>
      </c>
      <c r="M450" s="197">
        <v>25000000</v>
      </c>
      <c r="N450" s="137" t="s">
        <v>85</v>
      </c>
      <c r="O450" s="137" t="s">
        <v>78</v>
      </c>
      <c r="P450" s="137" t="s">
        <v>86</v>
      </c>
      <c r="Q450" s="196" t="s">
        <v>1624</v>
      </c>
      <c r="R450" s="109" t="s">
        <v>33</v>
      </c>
      <c r="S450" s="56">
        <v>8025</v>
      </c>
      <c r="T450" s="192">
        <v>2024110010079</v>
      </c>
      <c r="U450" s="192">
        <v>8</v>
      </c>
      <c r="V450" s="193">
        <v>45713</v>
      </c>
      <c r="W450" s="122">
        <f t="shared" si="5"/>
        <v>2</v>
      </c>
    </row>
    <row r="451" spans="1:23" ht="12.75" customHeight="1">
      <c r="A451" s="194" t="s">
        <v>1865</v>
      </c>
      <c r="B451" s="180" t="s">
        <v>90</v>
      </c>
      <c r="C451" s="195" t="s">
        <v>34</v>
      </c>
      <c r="D451" s="196">
        <v>80111600</v>
      </c>
      <c r="E451" s="196" t="s">
        <v>80</v>
      </c>
      <c r="F451" s="196" t="s">
        <v>81</v>
      </c>
      <c r="G451" s="196" t="s">
        <v>82</v>
      </c>
      <c r="H451" s="196">
        <v>6</v>
      </c>
      <c r="I451" s="196">
        <v>1</v>
      </c>
      <c r="J451" s="196" t="s">
        <v>83</v>
      </c>
      <c r="K451" s="196" t="s">
        <v>84</v>
      </c>
      <c r="L451" s="197">
        <v>6000000</v>
      </c>
      <c r="M451" s="197">
        <v>36000000</v>
      </c>
      <c r="N451" s="137" t="s">
        <v>85</v>
      </c>
      <c r="O451" s="137" t="s">
        <v>78</v>
      </c>
      <c r="P451" s="137" t="s">
        <v>86</v>
      </c>
      <c r="Q451" s="196"/>
      <c r="R451" s="109" t="s">
        <v>33</v>
      </c>
      <c r="S451" s="56">
        <v>8025</v>
      </c>
      <c r="T451" s="192">
        <v>2024110010079</v>
      </c>
      <c r="U451" s="192">
        <v>8</v>
      </c>
      <c r="V451" s="193">
        <v>45713</v>
      </c>
      <c r="W451" s="122">
        <f t="shared" si="5"/>
        <v>2</v>
      </c>
    </row>
    <row r="452" spans="1:23" ht="12.75" customHeight="1">
      <c r="A452" s="194" t="s">
        <v>1516</v>
      </c>
      <c r="B452" s="180" t="s">
        <v>90</v>
      </c>
      <c r="C452" s="195" t="s">
        <v>34</v>
      </c>
      <c r="D452" s="196">
        <v>80111600</v>
      </c>
      <c r="E452" s="196" t="s">
        <v>80</v>
      </c>
      <c r="F452" s="196" t="s">
        <v>81</v>
      </c>
      <c r="G452" s="196" t="s">
        <v>82</v>
      </c>
      <c r="H452" s="196">
        <v>5</v>
      </c>
      <c r="I452" s="196">
        <v>1</v>
      </c>
      <c r="J452" s="196" t="s">
        <v>83</v>
      </c>
      <c r="K452" s="196" t="s">
        <v>84</v>
      </c>
      <c r="L452" s="197">
        <v>6000000</v>
      </c>
      <c r="M452" s="197">
        <v>30000000</v>
      </c>
      <c r="N452" s="137" t="s">
        <v>85</v>
      </c>
      <c r="O452" s="137" t="s">
        <v>78</v>
      </c>
      <c r="P452" s="137" t="s">
        <v>86</v>
      </c>
      <c r="Q452" s="188" t="s">
        <v>1624</v>
      </c>
      <c r="R452" s="109" t="s">
        <v>33</v>
      </c>
      <c r="S452" s="56">
        <v>8025</v>
      </c>
      <c r="T452" s="192">
        <v>2024110010079</v>
      </c>
      <c r="U452" s="192">
        <v>8</v>
      </c>
      <c r="V452" s="193">
        <v>45713</v>
      </c>
      <c r="W452" s="122">
        <f t="shared" si="5"/>
        <v>2</v>
      </c>
    </row>
    <row r="453" spans="1:23" ht="12.75" customHeight="1">
      <c r="A453" s="194" t="s">
        <v>1865</v>
      </c>
      <c r="B453" s="180" t="s">
        <v>69</v>
      </c>
      <c r="C453" s="188" t="s">
        <v>34</v>
      </c>
      <c r="D453" s="188">
        <v>80111600</v>
      </c>
      <c r="E453" s="188" t="s">
        <v>80</v>
      </c>
      <c r="F453" s="134" t="s">
        <v>81</v>
      </c>
      <c r="G453" s="188" t="s">
        <v>82</v>
      </c>
      <c r="H453" s="188">
        <v>5</v>
      </c>
      <c r="I453" s="188">
        <v>1</v>
      </c>
      <c r="J453" s="188" t="s">
        <v>83</v>
      </c>
      <c r="K453" s="188" t="s">
        <v>84</v>
      </c>
      <c r="L453" s="189">
        <v>4731400</v>
      </c>
      <c r="M453" s="190">
        <v>23657000</v>
      </c>
      <c r="N453" s="188" t="s">
        <v>85</v>
      </c>
      <c r="O453" s="188" t="s">
        <v>78</v>
      </c>
      <c r="P453" s="191" t="s">
        <v>86</v>
      </c>
      <c r="Q453" s="188"/>
      <c r="R453" s="109" t="s">
        <v>33</v>
      </c>
      <c r="S453" s="56">
        <v>8025</v>
      </c>
      <c r="T453" s="192">
        <v>2024110010079</v>
      </c>
      <c r="U453" s="192">
        <v>8</v>
      </c>
      <c r="V453" s="193">
        <v>45713</v>
      </c>
      <c r="W453" s="122">
        <f t="shared" si="5"/>
        <v>2</v>
      </c>
    </row>
    <row r="454" spans="1:23" ht="12.75" customHeight="1">
      <c r="A454" s="187" t="s">
        <v>1516</v>
      </c>
      <c r="B454" s="180" t="s">
        <v>69</v>
      </c>
      <c r="C454" s="188" t="s">
        <v>34</v>
      </c>
      <c r="D454" s="188">
        <v>80111600</v>
      </c>
      <c r="E454" s="188" t="s">
        <v>80</v>
      </c>
      <c r="F454" s="134" t="s">
        <v>81</v>
      </c>
      <c r="G454" s="188" t="s">
        <v>82</v>
      </c>
      <c r="H454" s="188">
        <v>5</v>
      </c>
      <c r="I454" s="188">
        <v>1</v>
      </c>
      <c r="J454" s="188" t="s">
        <v>83</v>
      </c>
      <c r="K454" s="188" t="s">
        <v>84</v>
      </c>
      <c r="L454" s="189">
        <v>4700000</v>
      </c>
      <c r="M454" s="190">
        <v>23500000</v>
      </c>
      <c r="N454" s="188" t="s">
        <v>85</v>
      </c>
      <c r="O454" s="188" t="s">
        <v>78</v>
      </c>
      <c r="P454" s="191" t="s">
        <v>86</v>
      </c>
      <c r="Q454" s="188" t="s">
        <v>1624</v>
      </c>
      <c r="R454" s="109" t="s">
        <v>33</v>
      </c>
      <c r="S454" s="56">
        <v>8025</v>
      </c>
      <c r="T454" s="192">
        <v>2024110010079</v>
      </c>
      <c r="U454" s="192">
        <v>8</v>
      </c>
      <c r="V454" s="193">
        <v>45713</v>
      </c>
      <c r="W454" s="122">
        <f t="shared" si="5"/>
        <v>2</v>
      </c>
    </row>
    <row r="455" spans="1:23" ht="12.75" customHeight="1">
      <c r="A455" s="198"/>
      <c r="B455" s="180"/>
      <c r="C455" s="199"/>
      <c r="D455" s="198"/>
      <c r="E455" s="198"/>
      <c r="F455" s="198"/>
      <c r="G455" s="198"/>
      <c r="H455" s="198"/>
      <c r="I455" s="198"/>
      <c r="J455" s="198"/>
      <c r="K455" s="198"/>
      <c r="L455" s="200"/>
      <c r="M455" s="201"/>
      <c r="N455" s="198"/>
      <c r="O455" s="198"/>
      <c r="P455" s="198"/>
      <c r="Q455" s="202"/>
      <c r="R455" s="109"/>
      <c r="S455" s="110"/>
      <c r="T455" s="192"/>
      <c r="U455" s="192"/>
      <c r="V455" s="203"/>
      <c r="W455" s="122"/>
    </row>
    <row r="456" spans="1:23" ht="12.75" customHeight="1">
      <c r="A456" s="198"/>
      <c r="B456" s="204"/>
      <c r="C456" s="199"/>
      <c r="D456" s="198"/>
      <c r="E456" s="198"/>
      <c r="F456" s="198"/>
      <c r="G456" s="198"/>
      <c r="H456" s="198"/>
      <c r="I456" s="198"/>
      <c r="J456" s="198"/>
      <c r="K456" s="198"/>
      <c r="L456" s="205"/>
      <c r="M456" s="206"/>
      <c r="N456" s="198"/>
      <c r="O456" s="198"/>
      <c r="P456" s="207"/>
      <c r="Q456" s="198"/>
      <c r="R456" s="109"/>
      <c r="S456" s="110"/>
      <c r="T456" s="192"/>
      <c r="U456" s="192"/>
      <c r="V456" s="203"/>
      <c r="W456" s="122">
        <f t="shared" ref="W456:W710" si="15">COUNTIF($B$4:$B$248,B456)</f>
        <v>0</v>
      </c>
    </row>
    <row r="457" spans="1:23" ht="12.75" customHeight="1">
      <c r="A457" s="208" t="s">
        <v>1625</v>
      </c>
      <c r="B457" s="209"/>
      <c r="C457" s="210"/>
      <c r="D457" s="210"/>
      <c r="E457" s="210"/>
      <c r="F457" s="210"/>
      <c r="G457" s="210"/>
      <c r="H457" s="210"/>
      <c r="I457" s="210"/>
      <c r="J457" s="210"/>
      <c r="K457" s="210"/>
      <c r="L457" s="210"/>
      <c r="M457" s="211"/>
      <c r="N457" s="210"/>
      <c r="O457" s="621"/>
      <c r="P457" s="622"/>
      <c r="Q457" s="623"/>
      <c r="R457" s="109"/>
      <c r="S457" s="110"/>
      <c r="T457" s="110"/>
      <c r="U457" s="110"/>
      <c r="V457" s="111"/>
      <c r="W457" s="122">
        <f t="shared" si="15"/>
        <v>0</v>
      </c>
    </row>
    <row r="458" spans="1:23" ht="12.75" customHeight="1">
      <c r="A458" s="637" t="s">
        <v>1626</v>
      </c>
      <c r="B458" s="638"/>
      <c r="C458" s="638"/>
      <c r="D458" s="638"/>
      <c r="E458" s="638"/>
      <c r="F458" s="638"/>
      <c r="G458" s="638"/>
      <c r="H458" s="638"/>
      <c r="I458" s="638"/>
      <c r="J458" s="638"/>
      <c r="K458" s="638"/>
      <c r="L458" s="638"/>
      <c r="M458" s="638"/>
      <c r="N458" s="638"/>
      <c r="O458" s="638"/>
      <c r="P458" s="638"/>
      <c r="Q458" s="639"/>
      <c r="R458" s="212"/>
      <c r="S458" s="110"/>
      <c r="T458" s="110"/>
      <c r="U458" s="110"/>
      <c r="V458" s="111"/>
      <c r="W458" s="122">
        <f t="shared" si="15"/>
        <v>0</v>
      </c>
    </row>
    <row r="459" spans="1:23" ht="75" customHeight="1">
      <c r="A459" s="640" t="s">
        <v>1627</v>
      </c>
      <c r="B459" s="623"/>
      <c r="C459" s="621"/>
      <c r="D459" s="622"/>
      <c r="E459" s="623"/>
      <c r="F459" s="624" t="s">
        <v>1628</v>
      </c>
      <c r="G459" s="625"/>
      <c r="H459" s="625"/>
      <c r="I459" s="626"/>
      <c r="J459" s="627">
        <v>2</v>
      </c>
      <c r="K459" s="622"/>
      <c r="L459" s="622"/>
      <c r="M459" s="622"/>
      <c r="N459" s="623"/>
      <c r="O459" s="214" t="s">
        <v>1629</v>
      </c>
      <c r="P459" s="628">
        <v>45706</v>
      </c>
      <c r="Q459" s="623"/>
      <c r="R459" s="215"/>
      <c r="S459" s="110"/>
      <c r="T459" s="110"/>
      <c r="U459" s="110"/>
      <c r="V459" s="111"/>
      <c r="W459" s="122">
        <f t="shared" si="15"/>
        <v>0</v>
      </c>
    </row>
    <row r="460" spans="1:23" ht="12.75" customHeight="1">
      <c r="A460" s="111"/>
      <c r="B460" s="268"/>
      <c r="C460" s="111"/>
      <c r="D460" s="111"/>
      <c r="E460" s="111"/>
      <c r="F460" s="111"/>
      <c r="G460" s="111"/>
      <c r="H460" s="111"/>
      <c r="I460" s="111"/>
      <c r="J460" s="111"/>
      <c r="K460" s="111"/>
      <c r="L460" s="111"/>
      <c r="M460" s="269"/>
      <c r="N460" s="111"/>
      <c r="O460" s="111"/>
      <c r="P460" s="111"/>
      <c r="Q460" s="270"/>
      <c r="R460" s="271"/>
      <c r="S460" s="110"/>
      <c r="T460" s="110"/>
      <c r="U460" s="110"/>
      <c r="V460" s="111"/>
      <c r="W460" s="122">
        <f t="shared" si="15"/>
        <v>0</v>
      </c>
    </row>
    <row r="461" spans="1:23" ht="12.75" customHeight="1">
      <c r="A461" s="111"/>
      <c r="B461" s="268"/>
      <c r="C461" s="111"/>
      <c r="D461" s="111"/>
      <c r="E461" s="111"/>
      <c r="F461" s="111"/>
      <c r="G461" s="111"/>
      <c r="H461" s="111"/>
      <c r="I461" s="111"/>
      <c r="J461" s="111"/>
      <c r="K461" s="111"/>
      <c r="L461" s="111"/>
      <c r="M461" s="269"/>
      <c r="N461" s="111"/>
      <c r="O461" s="111"/>
      <c r="P461" s="111"/>
      <c r="Q461" s="270"/>
      <c r="R461" s="271"/>
      <c r="S461" s="110"/>
      <c r="T461" s="110"/>
      <c r="U461" s="110"/>
      <c r="V461" s="111"/>
      <c r="W461" s="122">
        <f t="shared" si="15"/>
        <v>0</v>
      </c>
    </row>
    <row r="462" spans="1:23" ht="12.75" customHeight="1">
      <c r="A462" s="111"/>
      <c r="B462" s="268"/>
      <c r="C462" s="111"/>
      <c r="D462" s="111"/>
      <c r="E462" s="111"/>
      <c r="F462" s="111"/>
      <c r="G462" s="111"/>
      <c r="H462" s="111"/>
      <c r="I462" s="111"/>
      <c r="J462" s="111"/>
      <c r="K462" s="111"/>
      <c r="L462" s="111"/>
      <c r="M462" s="269"/>
      <c r="N462" s="111"/>
      <c r="O462" s="111"/>
      <c r="P462" s="111"/>
      <c r="Q462" s="270"/>
      <c r="R462" s="271"/>
      <c r="S462" s="110"/>
      <c r="T462" s="110"/>
      <c r="U462" s="110"/>
      <c r="V462" s="111"/>
      <c r="W462" s="122">
        <f t="shared" si="15"/>
        <v>0</v>
      </c>
    </row>
    <row r="463" spans="1:23" ht="12.75" customHeight="1">
      <c r="A463" s="111"/>
      <c r="B463" s="268"/>
      <c r="C463" s="111"/>
      <c r="D463" s="111"/>
      <c r="E463" s="111"/>
      <c r="F463" s="111"/>
      <c r="G463" s="111"/>
      <c r="H463" s="111"/>
      <c r="I463" s="111"/>
      <c r="J463" s="111"/>
      <c r="K463" s="111"/>
      <c r="L463" s="111"/>
      <c r="M463" s="269"/>
      <c r="N463" s="111"/>
      <c r="O463" s="111"/>
      <c r="P463" s="111"/>
      <c r="Q463" s="270"/>
      <c r="R463" s="271"/>
      <c r="S463" s="110"/>
      <c r="T463" s="110"/>
      <c r="U463" s="110"/>
      <c r="V463" s="111"/>
      <c r="W463" s="122">
        <f t="shared" si="15"/>
        <v>0</v>
      </c>
    </row>
    <row r="464" spans="1:23" ht="12.75" customHeight="1">
      <c r="A464" s="111"/>
      <c r="B464" s="268"/>
      <c r="C464" s="111"/>
      <c r="D464" s="111"/>
      <c r="E464" s="111"/>
      <c r="F464" s="111"/>
      <c r="G464" s="111"/>
      <c r="H464" s="111"/>
      <c r="I464" s="111"/>
      <c r="J464" s="111"/>
      <c r="K464" s="111"/>
      <c r="L464" s="111"/>
      <c r="M464" s="269"/>
      <c r="N464" s="111"/>
      <c r="O464" s="111"/>
      <c r="P464" s="111"/>
      <c r="Q464" s="270"/>
      <c r="R464" s="271"/>
      <c r="S464" s="110"/>
      <c r="T464" s="110"/>
      <c r="U464" s="110"/>
      <c r="V464" s="111"/>
      <c r="W464" s="122">
        <f t="shared" si="15"/>
        <v>0</v>
      </c>
    </row>
    <row r="465" spans="23:23" ht="12.75" customHeight="1">
      <c r="W465" s="122">
        <f t="shared" si="15"/>
        <v>0</v>
      </c>
    </row>
    <row r="466" spans="23:23" ht="12.75" customHeight="1">
      <c r="W466" s="122">
        <f t="shared" si="15"/>
        <v>0</v>
      </c>
    </row>
    <row r="467" spans="23:23" ht="12.75" customHeight="1">
      <c r="W467" s="122">
        <f t="shared" si="15"/>
        <v>0</v>
      </c>
    </row>
    <row r="468" spans="23:23" ht="12.75" customHeight="1">
      <c r="W468" s="122">
        <f t="shared" si="15"/>
        <v>0</v>
      </c>
    </row>
    <row r="469" spans="23:23" ht="12.75" customHeight="1">
      <c r="W469" s="122">
        <f t="shared" si="15"/>
        <v>0</v>
      </c>
    </row>
    <row r="470" spans="23:23" ht="12.75" customHeight="1">
      <c r="W470" s="122">
        <f t="shared" si="15"/>
        <v>0</v>
      </c>
    </row>
    <row r="471" spans="23:23" ht="12.75" customHeight="1">
      <c r="W471" s="122">
        <f t="shared" si="15"/>
        <v>0</v>
      </c>
    </row>
    <row r="472" spans="23:23" ht="12.75" customHeight="1">
      <c r="W472" s="122">
        <f t="shared" si="15"/>
        <v>0</v>
      </c>
    </row>
    <row r="473" spans="23:23" ht="12.75" customHeight="1">
      <c r="W473" s="122">
        <f t="shared" si="15"/>
        <v>0</v>
      </c>
    </row>
    <row r="474" spans="23:23" ht="12.75" customHeight="1">
      <c r="W474" s="122">
        <f t="shared" si="15"/>
        <v>0</v>
      </c>
    </row>
    <row r="475" spans="23:23" ht="12.75" customHeight="1">
      <c r="W475" s="122">
        <f t="shared" si="15"/>
        <v>0</v>
      </c>
    </row>
    <row r="476" spans="23:23" ht="12.75" customHeight="1">
      <c r="W476" s="122">
        <f t="shared" si="15"/>
        <v>0</v>
      </c>
    </row>
    <row r="477" spans="23:23" ht="12.75" customHeight="1">
      <c r="W477" s="122">
        <f t="shared" si="15"/>
        <v>0</v>
      </c>
    </row>
    <row r="478" spans="23:23" ht="12.75" customHeight="1">
      <c r="W478" s="122">
        <f t="shared" si="15"/>
        <v>0</v>
      </c>
    </row>
    <row r="479" spans="23:23" ht="12.75" customHeight="1">
      <c r="W479" s="122">
        <f t="shared" si="15"/>
        <v>0</v>
      </c>
    </row>
    <row r="480" spans="23:23" ht="12.75" customHeight="1">
      <c r="W480" s="122">
        <f t="shared" si="15"/>
        <v>0</v>
      </c>
    </row>
    <row r="481" spans="23:23" ht="12.75" customHeight="1">
      <c r="W481" s="122">
        <f t="shared" si="15"/>
        <v>0</v>
      </c>
    </row>
    <row r="482" spans="23:23" ht="12.75" customHeight="1">
      <c r="W482" s="122">
        <f t="shared" si="15"/>
        <v>0</v>
      </c>
    </row>
    <row r="483" spans="23:23" ht="12.75" customHeight="1">
      <c r="W483" s="122">
        <f t="shared" si="15"/>
        <v>0</v>
      </c>
    </row>
    <row r="484" spans="23:23" ht="12.75" customHeight="1">
      <c r="W484" s="122">
        <f t="shared" si="15"/>
        <v>0</v>
      </c>
    </row>
    <row r="485" spans="23:23" ht="12.75" customHeight="1">
      <c r="W485" s="122">
        <f t="shared" si="15"/>
        <v>0</v>
      </c>
    </row>
    <row r="486" spans="23:23" ht="12.75" customHeight="1">
      <c r="W486" s="122">
        <f t="shared" si="15"/>
        <v>0</v>
      </c>
    </row>
    <row r="487" spans="23:23" ht="12.75" customHeight="1">
      <c r="W487" s="122">
        <f t="shared" si="15"/>
        <v>0</v>
      </c>
    </row>
    <row r="488" spans="23:23" ht="12.75" customHeight="1">
      <c r="W488" s="122">
        <f t="shared" si="15"/>
        <v>0</v>
      </c>
    </row>
    <row r="489" spans="23:23" ht="12.75" customHeight="1">
      <c r="W489" s="122">
        <f t="shared" si="15"/>
        <v>0</v>
      </c>
    </row>
    <row r="490" spans="23:23" ht="12.75" customHeight="1">
      <c r="W490" s="122">
        <f t="shared" si="15"/>
        <v>0</v>
      </c>
    </row>
    <row r="491" spans="23:23" ht="12.75" customHeight="1">
      <c r="W491" s="122">
        <f t="shared" si="15"/>
        <v>0</v>
      </c>
    </row>
    <row r="492" spans="23:23" ht="12.75" customHeight="1">
      <c r="W492" s="122">
        <f t="shared" si="15"/>
        <v>0</v>
      </c>
    </row>
    <row r="493" spans="23:23" ht="12.75" customHeight="1">
      <c r="W493" s="122">
        <f t="shared" si="15"/>
        <v>0</v>
      </c>
    </row>
    <row r="494" spans="23:23" ht="12.75" customHeight="1">
      <c r="W494" s="122">
        <f t="shared" si="15"/>
        <v>0</v>
      </c>
    </row>
    <row r="495" spans="23:23" ht="12.75" customHeight="1">
      <c r="W495" s="122">
        <f t="shared" si="15"/>
        <v>0</v>
      </c>
    </row>
    <row r="496" spans="23:23" ht="12.75" customHeight="1">
      <c r="W496" s="122">
        <f t="shared" si="15"/>
        <v>0</v>
      </c>
    </row>
    <row r="497" spans="23:23" ht="12.75" customHeight="1">
      <c r="W497" s="122">
        <f t="shared" si="15"/>
        <v>0</v>
      </c>
    </row>
    <row r="498" spans="23:23" ht="12.75" customHeight="1">
      <c r="W498" s="122">
        <f t="shared" si="15"/>
        <v>0</v>
      </c>
    </row>
    <row r="499" spans="23:23" ht="12.75" customHeight="1">
      <c r="W499" s="122">
        <f t="shared" si="15"/>
        <v>0</v>
      </c>
    </row>
    <row r="500" spans="23:23" ht="12.75" customHeight="1">
      <c r="W500" s="122">
        <f t="shared" si="15"/>
        <v>0</v>
      </c>
    </row>
    <row r="501" spans="23:23" ht="12.75" customHeight="1">
      <c r="W501" s="122">
        <f t="shared" si="15"/>
        <v>0</v>
      </c>
    </row>
    <row r="502" spans="23:23" ht="12.75" customHeight="1">
      <c r="W502" s="122">
        <f t="shared" si="15"/>
        <v>0</v>
      </c>
    </row>
    <row r="503" spans="23:23" ht="12.75" customHeight="1">
      <c r="W503" s="122">
        <f t="shared" si="15"/>
        <v>0</v>
      </c>
    </row>
    <row r="504" spans="23:23" ht="12.75" customHeight="1">
      <c r="W504" s="122">
        <f t="shared" si="15"/>
        <v>0</v>
      </c>
    </row>
    <row r="505" spans="23:23" ht="12.75" customHeight="1">
      <c r="W505" s="122">
        <f t="shared" si="15"/>
        <v>0</v>
      </c>
    </row>
    <row r="506" spans="23:23" ht="12.75" customHeight="1">
      <c r="W506" s="122">
        <f t="shared" si="15"/>
        <v>0</v>
      </c>
    </row>
    <row r="507" spans="23:23" ht="12.75" customHeight="1">
      <c r="W507" s="122">
        <f t="shared" si="15"/>
        <v>0</v>
      </c>
    </row>
    <row r="508" spans="23:23" ht="12.75" customHeight="1">
      <c r="W508" s="122">
        <f t="shared" si="15"/>
        <v>0</v>
      </c>
    </row>
    <row r="509" spans="23:23" ht="12.75" customHeight="1">
      <c r="W509" s="122">
        <f t="shared" si="15"/>
        <v>0</v>
      </c>
    </row>
    <row r="510" spans="23:23" ht="12.75" customHeight="1">
      <c r="W510" s="122">
        <f t="shared" si="15"/>
        <v>0</v>
      </c>
    </row>
    <row r="511" spans="23:23" ht="12.75" customHeight="1">
      <c r="W511" s="122">
        <f t="shared" si="15"/>
        <v>0</v>
      </c>
    </row>
    <row r="512" spans="23:23" ht="12.75" customHeight="1">
      <c r="W512" s="122">
        <f t="shared" si="15"/>
        <v>0</v>
      </c>
    </row>
    <row r="513" spans="23:23" ht="12.75" customHeight="1">
      <c r="W513" s="122">
        <f t="shared" si="15"/>
        <v>0</v>
      </c>
    </row>
    <row r="514" spans="23:23" ht="12.75" customHeight="1">
      <c r="W514" s="122">
        <f t="shared" si="15"/>
        <v>0</v>
      </c>
    </row>
    <row r="515" spans="23:23" ht="12.75" customHeight="1">
      <c r="W515" s="122">
        <f t="shared" si="15"/>
        <v>0</v>
      </c>
    </row>
    <row r="516" spans="23:23" ht="12.75" customHeight="1">
      <c r="W516" s="122">
        <f t="shared" si="15"/>
        <v>0</v>
      </c>
    </row>
    <row r="517" spans="23:23" ht="12.75" customHeight="1">
      <c r="W517" s="122">
        <f t="shared" si="15"/>
        <v>0</v>
      </c>
    </row>
    <row r="518" spans="23:23" ht="12.75" customHeight="1">
      <c r="W518" s="122">
        <f t="shared" si="15"/>
        <v>0</v>
      </c>
    </row>
    <row r="519" spans="23:23" ht="12.75" customHeight="1">
      <c r="W519" s="122">
        <f t="shared" si="15"/>
        <v>0</v>
      </c>
    </row>
    <row r="520" spans="23:23" ht="12.75" customHeight="1">
      <c r="W520" s="122">
        <f t="shared" si="15"/>
        <v>0</v>
      </c>
    </row>
    <row r="521" spans="23:23" ht="12.75" customHeight="1">
      <c r="W521" s="122">
        <f t="shared" si="15"/>
        <v>0</v>
      </c>
    </row>
    <row r="522" spans="23:23" ht="12.75" customHeight="1">
      <c r="W522" s="122">
        <f t="shared" si="15"/>
        <v>0</v>
      </c>
    </row>
    <row r="523" spans="23:23" ht="12.75" customHeight="1">
      <c r="W523" s="122">
        <f t="shared" si="15"/>
        <v>0</v>
      </c>
    </row>
    <row r="524" spans="23:23" ht="12.75" customHeight="1">
      <c r="W524" s="122">
        <f t="shared" si="15"/>
        <v>0</v>
      </c>
    </row>
    <row r="525" spans="23:23" ht="12.75" customHeight="1">
      <c r="W525" s="122">
        <f t="shared" si="15"/>
        <v>0</v>
      </c>
    </row>
    <row r="526" spans="23:23" ht="12.75" customHeight="1">
      <c r="W526" s="122">
        <f t="shared" si="15"/>
        <v>0</v>
      </c>
    </row>
    <row r="527" spans="23:23" ht="12.75" customHeight="1">
      <c r="W527" s="122">
        <f t="shared" si="15"/>
        <v>0</v>
      </c>
    </row>
    <row r="528" spans="23:23" ht="12.75" customHeight="1">
      <c r="W528" s="122">
        <f t="shared" si="15"/>
        <v>0</v>
      </c>
    </row>
    <row r="529" spans="23:23" ht="12.75" customHeight="1">
      <c r="W529" s="122">
        <f t="shared" si="15"/>
        <v>0</v>
      </c>
    </row>
    <row r="530" spans="23:23" ht="12.75" customHeight="1">
      <c r="W530" s="122">
        <f t="shared" si="15"/>
        <v>0</v>
      </c>
    </row>
    <row r="531" spans="23:23" ht="12.75" customHeight="1">
      <c r="W531" s="122">
        <f t="shared" si="15"/>
        <v>0</v>
      </c>
    </row>
    <row r="532" spans="23:23" ht="12.75" customHeight="1">
      <c r="W532" s="122">
        <f t="shared" si="15"/>
        <v>0</v>
      </c>
    </row>
    <row r="533" spans="23:23" ht="12.75" customHeight="1">
      <c r="W533" s="122">
        <f t="shared" si="15"/>
        <v>0</v>
      </c>
    </row>
    <row r="534" spans="23:23" ht="12.75" customHeight="1">
      <c r="W534" s="122">
        <f t="shared" si="15"/>
        <v>0</v>
      </c>
    </row>
    <row r="535" spans="23:23" ht="12.75" customHeight="1">
      <c r="W535" s="122">
        <f t="shared" si="15"/>
        <v>0</v>
      </c>
    </row>
    <row r="536" spans="23:23" ht="12.75" customHeight="1">
      <c r="W536" s="122">
        <f t="shared" si="15"/>
        <v>0</v>
      </c>
    </row>
    <row r="537" spans="23:23" ht="12.75" customHeight="1">
      <c r="W537" s="122">
        <f t="shared" si="15"/>
        <v>0</v>
      </c>
    </row>
    <row r="538" spans="23:23" ht="12.75" customHeight="1">
      <c r="W538" s="122">
        <f t="shared" si="15"/>
        <v>0</v>
      </c>
    </row>
    <row r="539" spans="23:23" ht="12.75" customHeight="1">
      <c r="W539" s="122">
        <f t="shared" si="15"/>
        <v>0</v>
      </c>
    </row>
    <row r="540" spans="23:23" ht="12.75" customHeight="1">
      <c r="W540" s="122">
        <f t="shared" si="15"/>
        <v>0</v>
      </c>
    </row>
    <row r="541" spans="23:23" ht="12.75" customHeight="1">
      <c r="W541" s="122">
        <f t="shared" si="15"/>
        <v>0</v>
      </c>
    </row>
    <row r="542" spans="23:23" ht="12.75" customHeight="1">
      <c r="W542" s="122">
        <f t="shared" si="15"/>
        <v>0</v>
      </c>
    </row>
    <row r="543" spans="23:23" ht="12.75" customHeight="1">
      <c r="W543" s="122">
        <f t="shared" si="15"/>
        <v>0</v>
      </c>
    </row>
    <row r="544" spans="23:23" ht="12.75" customHeight="1">
      <c r="W544" s="122">
        <f t="shared" si="15"/>
        <v>0</v>
      </c>
    </row>
    <row r="545" spans="23:23" ht="12.75" customHeight="1">
      <c r="W545" s="122">
        <f t="shared" si="15"/>
        <v>0</v>
      </c>
    </row>
    <row r="546" spans="23:23" ht="12.75" customHeight="1">
      <c r="W546" s="122">
        <f t="shared" si="15"/>
        <v>0</v>
      </c>
    </row>
    <row r="547" spans="23:23" ht="12.75" customHeight="1">
      <c r="W547" s="122">
        <f t="shared" si="15"/>
        <v>0</v>
      </c>
    </row>
    <row r="548" spans="23:23" ht="12.75" customHeight="1">
      <c r="W548" s="122">
        <f t="shared" si="15"/>
        <v>0</v>
      </c>
    </row>
    <row r="549" spans="23:23" ht="12.75" customHeight="1">
      <c r="W549" s="122">
        <f t="shared" si="15"/>
        <v>0</v>
      </c>
    </row>
    <row r="550" spans="23:23" ht="12.75" customHeight="1">
      <c r="W550" s="122">
        <f t="shared" si="15"/>
        <v>0</v>
      </c>
    </row>
    <row r="551" spans="23:23" ht="12.75" customHeight="1">
      <c r="W551" s="122">
        <f t="shared" si="15"/>
        <v>0</v>
      </c>
    </row>
    <row r="552" spans="23:23" ht="12.75" customHeight="1">
      <c r="W552" s="122">
        <f t="shared" si="15"/>
        <v>0</v>
      </c>
    </row>
    <row r="553" spans="23:23" ht="12.75" customHeight="1">
      <c r="W553" s="122">
        <f t="shared" si="15"/>
        <v>0</v>
      </c>
    </row>
    <row r="554" spans="23:23" ht="12.75" customHeight="1">
      <c r="W554" s="122">
        <f t="shared" si="15"/>
        <v>0</v>
      </c>
    </row>
    <row r="555" spans="23:23" ht="12.75" customHeight="1">
      <c r="W555" s="122">
        <f t="shared" si="15"/>
        <v>0</v>
      </c>
    </row>
    <row r="556" spans="23:23" ht="12.75" customHeight="1">
      <c r="W556" s="122">
        <f t="shared" si="15"/>
        <v>0</v>
      </c>
    </row>
    <row r="557" spans="23:23" ht="12.75" customHeight="1">
      <c r="W557" s="122">
        <f t="shared" si="15"/>
        <v>0</v>
      </c>
    </row>
    <row r="558" spans="23:23" ht="12.75" customHeight="1">
      <c r="W558" s="122">
        <f t="shared" si="15"/>
        <v>0</v>
      </c>
    </row>
    <row r="559" spans="23:23" ht="12.75" customHeight="1">
      <c r="W559" s="122">
        <f t="shared" si="15"/>
        <v>0</v>
      </c>
    </row>
    <row r="560" spans="23:23" ht="12.75" customHeight="1">
      <c r="W560" s="122">
        <f t="shared" si="15"/>
        <v>0</v>
      </c>
    </row>
    <row r="561" spans="23:23" ht="12.75" customHeight="1">
      <c r="W561" s="122">
        <f t="shared" si="15"/>
        <v>0</v>
      </c>
    </row>
    <row r="562" spans="23:23" ht="12.75" customHeight="1">
      <c r="W562" s="122">
        <f t="shared" si="15"/>
        <v>0</v>
      </c>
    </row>
    <row r="563" spans="23:23" ht="12.75" customHeight="1">
      <c r="W563" s="122">
        <f t="shared" si="15"/>
        <v>0</v>
      </c>
    </row>
    <row r="564" spans="23:23" ht="12.75" customHeight="1">
      <c r="W564" s="122">
        <f t="shared" si="15"/>
        <v>0</v>
      </c>
    </row>
    <row r="565" spans="23:23" ht="12.75" customHeight="1">
      <c r="W565" s="122">
        <f t="shared" si="15"/>
        <v>0</v>
      </c>
    </row>
    <row r="566" spans="23:23" ht="12.75" customHeight="1">
      <c r="W566" s="122">
        <f t="shared" si="15"/>
        <v>0</v>
      </c>
    </row>
    <row r="567" spans="23:23" ht="12.75" customHeight="1">
      <c r="W567" s="122">
        <f t="shared" si="15"/>
        <v>0</v>
      </c>
    </row>
    <row r="568" spans="23:23" ht="12.75" customHeight="1">
      <c r="W568" s="122">
        <f t="shared" si="15"/>
        <v>0</v>
      </c>
    </row>
    <row r="569" spans="23:23" ht="12.75" customHeight="1">
      <c r="W569" s="122">
        <f t="shared" si="15"/>
        <v>0</v>
      </c>
    </row>
    <row r="570" spans="23:23" ht="12.75" customHeight="1">
      <c r="W570" s="122">
        <f t="shared" si="15"/>
        <v>0</v>
      </c>
    </row>
    <row r="571" spans="23:23" ht="12.75" customHeight="1">
      <c r="W571" s="122">
        <f t="shared" si="15"/>
        <v>0</v>
      </c>
    </row>
    <row r="572" spans="23:23" ht="12.75" customHeight="1">
      <c r="W572" s="122">
        <f t="shared" si="15"/>
        <v>0</v>
      </c>
    </row>
    <row r="573" spans="23:23" ht="12.75" customHeight="1">
      <c r="W573" s="122">
        <f t="shared" si="15"/>
        <v>0</v>
      </c>
    </row>
    <row r="574" spans="23:23" ht="12.75" customHeight="1">
      <c r="W574" s="122">
        <f t="shared" si="15"/>
        <v>0</v>
      </c>
    </row>
    <row r="575" spans="23:23" ht="12.75" customHeight="1">
      <c r="W575" s="122">
        <f t="shared" si="15"/>
        <v>0</v>
      </c>
    </row>
    <row r="576" spans="23:23" ht="12.75" customHeight="1">
      <c r="W576" s="122">
        <f t="shared" si="15"/>
        <v>0</v>
      </c>
    </row>
    <row r="577" spans="23:23" ht="12.75" customHeight="1">
      <c r="W577" s="122">
        <f t="shared" si="15"/>
        <v>0</v>
      </c>
    </row>
    <row r="578" spans="23:23" ht="12.75" customHeight="1">
      <c r="W578" s="122">
        <f t="shared" si="15"/>
        <v>0</v>
      </c>
    </row>
    <row r="579" spans="23:23" ht="12.75" customHeight="1">
      <c r="W579" s="122">
        <f t="shared" si="15"/>
        <v>0</v>
      </c>
    </row>
    <row r="580" spans="23:23" ht="12.75" customHeight="1">
      <c r="W580" s="122">
        <f t="shared" si="15"/>
        <v>0</v>
      </c>
    </row>
    <row r="581" spans="23:23" ht="12.75" customHeight="1">
      <c r="W581" s="122">
        <f t="shared" si="15"/>
        <v>0</v>
      </c>
    </row>
    <row r="582" spans="23:23" ht="12.75" customHeight="1">
      <c r="W582" s="122">
        <f t="shared" si="15"/>
        <v>0</v>
      </c>
    </row>
    <row r="583" spans="23:23" ht="12.75" customHeight="1">
      <c r="W583" s="122">
        <f t="shared" si="15"/>
        <v>0</v>
      </c>
    </row>
    <row r="584" spans="23:23" ht="12.75" customHeight="1">
      <c r="W584" s="122">
        <f t="shared" si="15"/>
        <v>0</v>
      </c>
    </row>
    <row r="585" spans="23:23" ht="12.75" customHeight="1">
      <c r="W585" s="122">
        <f t="shared" si="15"/>
        <v>0</v>
      </c>
    </row>
    <row r="586" spans="23:23" ht="12.75" customHeight="1">
      <c r="W586" s="122">
        <f t="shared" si="15"/>
        <v>0</v>
      </c>
    </row>
    <row r="587" spans="23:23" ht="12.75" customHeight="1">
      <c r="W587" s="122">
        <f t="shared" si="15"/>
        <v>0</v>
      </c>
    </row>
    <row r="588" spans="23:23" ht="12.75" customHeight="1">
      <c r="W588" s="122">
        <f t="shared" si="15"/>
        <v>0</v>
      </c>
    </row>
    <row r="589" spans="23:23" ht="12.75" customHeight="1">
      <c r="W589" s="122">
        <f t="shared" si="15"/>
        <v>0</v>
      </c>
    </row>
    <row r="590" spans="23:23" ht="12.75" customHeight="1">
      <c r="W590" s="122">
        <f t="shared" si="15"/>
        <v>0</v>
      </c>
    </row>
    <row r="591" spans="23:23" ht="12.75" customHeight="1">
      <c r="W591" s="122">
        <f t="shared" si="15"/>
        <v>0</v>
      </c>
    </row>
    <row r="592" spans="23:23" ht="12.75" customHeight="1">
      <c r="W592" s="122">
        <f t="shared" si="15"/>
        <v>0</v>
      </c>
    </row>
    <row r="593" spans="23:23" ht="12.75" customHeight="1">
      <c r="W593" s="122">
        <f t="shared" si="15"/>
        <v>0</v>
      </c>
    </row>
    <row r="594" spans="23:23" ht="12.75" customHeight="1">
      <c r="W594" s="122">
        <f t="shared" si="15"/>
        <v>0</v>
      </c>
    </row>
    <row r="595" spans="23:23" ht="12.75" customHeight="1">
      <c r="W595" s="122">
        <f t="shared" si="15"/>
        <v>0</v>
      </c>
    </row>
    <row r="596" spans="23:23" ht="12.75" customHeight="1">
      <c r="W596" s="122">
        <f t="shared" si="15"/>
        <v>0</v>
      </c>
    </row>
    <row r="597" spans="23:23" ht="12.75" customHeight="1">
      <c r="W597" s="122">
        <f t="shared" si="15"/>
        <v>0</v>
      </c>
    </row>
    <row r="598" spans="23:23" ht="12.75" customHeight="1">
      <c r="W598" s="122">
        <f t="shared" si="15"/>
        <v>0</v>
      </c>
    </row>
    <row r="599" spans="23:23" ht="12.75" customHeight="1">
      <c r="W599" s="122">
        <f t="shared" si="15"/>
        <v>0</v>
      </c>
    </row>
    <row r="600" spans="23:23" ht="12.75" customHeight="1">
      <c r="W600" s="122">
        <f t="shared" si="15"/>
        <v>0</v>
      </c>
    </row>
    <row r="601" spans="23:23" ht="12.75" customHeight="1">
      <c r="W601" s="122">
        <f t="shared" si="15"/>
        <v>0</v>
      </c>
    </row>
    <row r="602" spans="23:23" ht="12.75" customHeight="1">
      <c r="W602" s="122">
        <f t="shared" si="15"/>
        <v>0</v>
      </c>
    </row>
    <row r="603" spans="23:23" ht="12.75" customHeight="1">
      <c r="W603" s="122">
        <f t="shared" si="15"/>
        <v>0</v>
      </c>
    </row>
    <row r="604" spans="23:23" ht="12.75" customHeight="1">
      <c r="W604" s="122">
        <f t="shared" si="15"/>
        <v>0</v>
      </c>
    </row>
    <row r="605" spans="23:23" ht="12.75" customHeight="1">
      <c r="W605" s="122">
        <f t="shared" si="15"/>
        <v>0</v>
      </c>
    </row>
    <row r="606" spans="23:23" ht="12.75" customHeight="1">
      <c r="W606" s="122">
        <f t="shared" si="15"/>
        <v>0</v>
      </c>
    </row>
    <row r="607" spans="23:23" ht="12.75" customHeight="1">
      <c r="W607" s="122">
        <f t="shared" si="15"/>
        <v>0</v>
      </c>
    </row>
    <row r="608" spans="23:23" ht="12.75" customHeight="1">
      <c r="W608" s="122">
        <f t="shared" si="15"/>
        <v>0</v>
      </c>
    </row>
    <row r="609" spans="23:23" ht="12.75" customHeight="1">
      <c r="W609" s="122">
        <f t="shared" si="15"/>
        <v>0</v>
      </c>
    </row>
    <row r="610" spans="23:23" ht="12.75" customHeight="1">
      <c r="W610" s="122">
        <f t="shared" si="15"/>
        <v>0</v>
      </c>
    </row>
    <row r="611" spans="23:23" ht="12.75" customHeight="1">
      <c r="W611" s="122">
        <f t="shared" si="15"/>
        <v>0</v>
      </c>
    </row>
    <row r="612" spans="23:23" ht="12.75" customHeight="1">
      <c r="W612" s="122">
        <f t="shared" si="15"/>
        <v>0</v>
      </c>
    </row>
    <row r="613" spans="23:23" ht="12.75" customHeight="1">
      <c r="W613" s="122">
        <f t="shared" si="15"/>
        <v>0</v>
      </c>
    </row>
    <row r="614" spans="23:23" ht="12.75" customHeight="1">
      <c r="W614" s="122">
        <f t="shared" si="15"/>
        <v>0</v>
      </c>
    </row>
    <row r="615" spans="23:23" ht="12.75" customHeight="1">
      <c r="W615" s="122">
        <f t="shared" si="15"/>
        <v>0</v>
      </c>
    </row>
    <row r="616" spans="23:23" ht="12.75" customHeight="1">
      <c r="W616" s="122">
        <f t="shared" si="15"/>
        <v>0</v>
      </c>
    </row>
    <row r="617" spans="23:23" ht="12.75" customHeight="1">
      <c r="W617" s="122">
        <f t="shared" si="15"/>
        <v>0</v>
      </c>
    </row>
    <row r="618" spans="23:23" ht="12.75" customHeight="1">
      <c r="W618" s="122">
        <f t="shared" si="15"/>
        <v>0</v>
      </c>
    </row>
    <row r="619" spans="23:23" ht="12.75" customHeight="1">
      <c r="W619" s="122">
        <f t="shared" si="15"/>
        <v>0</v>
      </c>
    </row>
    <row r="620" spans="23:23" ht="12.75" customHeight="1">
      <c r="W620" s="122">
        <f t="shared" si="15"/>
        <v>0</v>
      </c>
    </row>
    <row r="621" spans="23:23" ht="12.75" customHeight="1">
      <c r="W621" s="122">
        <f t="shared" si="15"/>
        <v>0</v>
      </c>
    </row>
    <row r="622" spans="23:23" ht="12.75" customHeight="1">
      <c r="W622" s="122">
        <f t="shared" si="15"/>
        <v>0</v>
      </c>
    </row>
    <row r="623" spans="23:23" ht="12.75" customHeight="1">
      <c r="W623" s="122">
        <f t="shared" si="15"/>
        <v>0</v>
      </c>
    </row>
    <row r="624" spans="23:23" ht="12.75" customHeight="1">
      <c r="W624" s="122">
        <f t="shared" si="15"/>
        <v>0</v>
      </c>
    </row>
    <row r="625" spans="23:23" ht="12.75" customHeight="1">
      <c r="W625" s="122">
        <f t="shared" si="15"/>
        <v>0</v>
      </c>
    </row>
    <row r="626" spans="23:23" ht="12.75" customHeight="1">
      <c r="W626" s="122">
        <f t="shared" si="15"/>
        <v>0</v>
      </c>
    </row>
    <row r="627" spans="23:23" ht="12.75" customHeight="1">
      <c r="W627" s="122">
        <f t="shared" si="15"/>
        <v>0</v>
      </c>
    </row>
    <row r="628" spans="23:23" ht="12.75" customHeight="1">
      <c r="W628" s="122">
        <f t="shared" si="15"/>
        <v>0</v>
      </c>
    </row>
    <row r="629" spans="23:23" ht="12.75" customHeight="1">
      <c r="W629" s="122">
        <f t="shared" si="15"/>
        <v>0</v>
      </c>
    </row>
    <row r="630" spans="23:23" ht="12.75" customHeight="1">
      <c r="W630" s="122">
        <f t="shared" si="15"/>
        <v>0</v>
      </c>
    </row>
    <row r="631" spans="23:23" ht="12.75" customHeight="1">
      <c r="W631" s="122">
        <f t="shared" si="15"/>
        <v>0</v>
      </c>
    </row>
    <row r="632" spans="23:23" ht="12.75" customHeight="1">
      <c r="W632" s="122">
        <f t="shared" si="15"/>
        <v>0</v>
      </c>
    </row>
    <row r="633" spans="23:23" ht="12.75" customHeight="1">
      <c r="W633" s="122">
        <f t="shared" si="15"/>
        <v>0</v>
      </c>
    </row>
    <row r="634" spans="23:23" ht="12.75" customHeight="1">
      <c r="W634" s="122">
        <f t="shared" si="15"/>
        <v>0</v>
      </c>
    </row>
    <row r="635" spans="23:23" ht="12.75" customHeight="1">
      <c r="W635" s="122">
        <f t="shared" si="15"/>
        <v>0</v>
      </c>
    </row>
    <row r="636" spans="23:23" ht="12.75" customHeight="1">
      <c r="W636" s="122">
        <f t="shared" si="15"/>
        <v>0</v>
      </c>
    </row>
    <row r="637" spans="23:23" ht="12.75" customHeight="1">
      <c r="W637" s="122">
        <f t="shared" si="15"/>
        <v>0</v>
      </c>
    </row>
    <row r="638" spans="23:23" ht="12.75" customHeight="1">
      <c r="W638" s="122">
        <f t="shared" si="15"/>
        <v>0</v>
      </c>
    </row>
    <row r="639" spans="23:23" ht="12.75" customHeight="1">
      <c r="W639" s="122">
        <f t="shared" si="15"/>
        <v>0</v>
      </c>
    </row>
    <row r="640" spans="23:23" ht="12.75" customHeight="1">
      <c r="W640" s="122">
        <f t="shared" si="15"/>
        <v>0</v>
      </c>
    </row>
    <row r="641" spans="23:23" ht="12.75" customHeight="1">
      <c r="W641" s="122">
        <f t="shared" si="15"/>
        <v>0</v>
      </c>
    </row>
    <row r="642" spans="23:23" ht="12.75" customHeight="1">
      <c r="W642" s="122">
        <f t="shared" si="15"/>
        <v>0</v>
      </c>
    </row>
    <row r="643" spans="23:23" ht="12.75" customHeight="1">
      <c r="W643" s="122">
        <f t="shared" si="15"/>
        <v>0</v>
      </c>
    </row>
    <row r="644" spans="23:23" ht="12.75" customHeight="1">
      <c r="W644" s="122">
        <f t="shared" si="15"/>
        <v>0</v>
      </c>
    </row>
    <row r="645" spans="23:23" ht="12.75" customHeight="1">
      <c r="W645" s="122">
        <f t="shared" si="15"/>
        <v>0</v>
      </c>
    </row>
    <row r="646" spans="23:23" ht="12.75" customHeight="1">
      <c r="W646" s="122">
        <f t="shared" si="15"/>
        <v>0</v>
      </c>
    </row>
    <row r="647" spans="23:23" ht="12.75" customHeight="1">
      <c r="W647" s="122">
        <f t="shared" si="15"/>
        <v>0</v>
      </c>
    </row>
    <row r="648" spans="23:23" ht="12.75" customHeight="1">
      <c r="W648" s="122">
        <f t="shared" si="15"/>
        <v>0</v>
      </c>
    </row>
    <row r="649" spans="23:23" ht="12.75" customHeight="1">
      <c r="W649" s="122">
        <f t="shared" si="15"/>
        <v>0</v>
      </c>
    </row>
    <row r="650" spans="23:23" ht="12.75" customHeight="1">
      <c r="W650" s="122">
        <f t="shared" si="15"/>
        <v>0</v>
      </c>
    </row>
    <row r="651" spans="23:23" ht="12.75" customHeight="1">
      <c r="W651" s="122">
        <f t="shared" si="15"/>
        <v>0</v>
      </c>
    </row>
    <row r="652" spans="23:23" ht="12.75" customHeight="1">
      <c r="W652" s="122">
        <f t="shared" si="15"/>
        <v>0</v>
      </c>
    </row>
    <row r="653" spans="23:23" ht="12.75" customHeight="1">
      <c r="W653" s="122">
        <f t="shared" si="15"/>
        <v>0</v>
      </c>
    </row>
    <row r="654" spans="23:23" ht="12.75" customHeight="1">
      <c r="W654" s="122">
        <f t="shared" si="15"/>
        <v>0</v>
      </c>
    </row>
    <row r="655" spans="23:23" ht="12.75" customHeight="1">
      <c r="W655" s="122">
        <f t="shared" si="15"/>
        <v>0</v>
      </c>
    </row>
    <row r="656" spans="23:23" ht="12.75" customHeight="1">
      <c r="W656" s="122">
        <f t="shared" si="15"/>
        <v>0</v>
      </c>
    </row>
    <row r="657" spans="23:23" ht="12.75" customHeight="1">
      <c r="W657" s="122">
        <f t="shared" si="15"/>
        <v>0</v>
      </c>
    </row>
    <row r="658" spans="23:23" ht="12.75" customHeight="1">
      <c r="W658" s="122">
        <f t="shared" si="15"/>
        <v>0</v>
      </c>
    </row>
    <row r="659" spans="23:23" ht="12.75" customHeight="1">
      <c r="W659" s="122">
        <f t="shared" si="15"/>
        <v>0</v>
      </c>
    </row>
    <row r="660" spans="23:23" ht="12.75" customHeight="1">
      <c r="W660" s="122">
        <f t="shared" si="15"/>
        <v>0</v>
      </c>
    </row>
    <row r="661" spans="23:23" ht="12.75" customHeight="1">
      <c r="W661" s="122">
        <f t="shared" si="15"/>
        <v>0</v>
      </c>
    </row>
    <row r="662" spans="23:23" ht="12.75" customHeight="1">
      <c r="W662" s="122">
        <f t="shared" si="15"/>
        <v>0</v>
      </c>
    </row>
    <row r="663" spans="23:23" ht="12.75" customHeight="1">
      <c r="W663" s="122">
        <f t="shared" si="15"/>
        <v>0</v>
      </c>
    </row>
    <row r="664" spans="23:23" ht="12.75" customHeight="1">
      <c r="W664" s="122">
        <f t="shared" si="15"/>
        <v>0</v>
      </c>
    </row>
    <row r="665" spans="23:23" ht="12.75" customHeight="1">
      <c r="W665" s="122">
        <f t="shared" si="15"/>
        <v>0</v>
      </c>
    </row>
    <row r="666" spans="23:23" ht="12.75" customHeight="1">
      <c r="W666" s="122">
        <f t="shared" si="15"/>
        <v>0</v>
      </c>
    </row>
    <row r="667" spans="23:23" ht="12.75" customHeight="1">
      <c r="W667" s="122">
        <f t="shared" si="15"/>
        <v>0</v>
      </c>
    </row>
    <row r="668" spans="23:23" ht="12.75" customHeight="1">
      <c r="W668" s="122">
        <f t="shared" si="15"/>
        <v>0</v>
      </c>
    </row>
    <row r="669" spans="23:23" ht="12.75" customHeight="1">
      <c r="W669" s="122">
        <f t="shared" si="15"/>
        <v>0</v>
      </c>
    </row>
    <row r="670" spans="23:23" ht="12.75" customHeight="1">
      <c r="W670" s="122">
        <f t="shared" si="15"/>
        <v>0</v>
      </c>
    </row>
    <row r="671" spans="23:23" ht="12.75" customHeight="1">
      <c r="W671" s="122">
        <f t="shared" si="15"/>
        <v>0</v>
      </c>
    </row>
    <row r="672" spans="23:23" ht="12.75" customHeight="1">
      <c r="W672" s="122">
        <f t="shared" si="15"/>
        <v>0</v>
      </c>
    </row>
    <row r="673" spans="23:23" ht="12.75" customHeight="1">
      <c r="W673" s="122">
        <f t="shared" si="15"/>
        <v>0</v>
      </c>
    </row>
    <row r="674" spans="23:23" ht="12.75" customHeight="1">
      <c r="W674" s="122">
        <f t="shared" si="15"/>
        <v>0</v>
      </c>
    </row>
    <row r="675" spans="23:23" ht="12.75" customHeight="1">
      <c r="W675" s="122">
        <f t="shared" si="15"/>
        <v>0</v>
      </c>
    </row>
    <row r="676" spans="23:23" ht="12.75" customHeight="1">
      <c r="W676" s="122">
        <f t="shared" si="15"/>
        <v>0</v>
      </c>
    </row>
    <row r="677" spans="23:23" ht="12.75" customHeight="1">
      <c r="W677" s="122">
        <f t="shared" si="15"/>
        <v>0</v>
      </c>
    </row>
    <row r="678" spans="23:23" ht="12.75" customHeight="1">
      <c r="W678" s="122">
        <f t="shared" si="15"/>
        <v>0</v>
      </c>
    </row>
    <row r="679" spans="23:23" ht="12.75" customHeight="1">
      <c r="W679" s="122">
        <f t="shared" si="15"/>
        <v>0</v>
      </c>
    </row>
    <row r="680" spans="23:23" ht="12.75" customHeight="1">
      <c r="W680" s="122">
        <f t="shared" si="15"/>
        <v>0</v>
      </c>
    </row>
    <row r="681" spans="23:23" ht="12.75" customHeight="1">
      <c r="W681" s="122">
        <f t="shared" si="15"/>
        <v>0</v>
      </c>
    </row>
    <row r="682" spans="23:23" ht="12.75" customHeight="1">
      <c r="W682" s="122">
        <f t="shared" si="15"/>
        <v>0</v>
      </c>
    </row>
    <row r="683" spans="23:23" ht="12.75" customHeight="1">
      <c r="W683" s="122">
        <f t="shared" si="15"/>
        <v>0</v>
      </c>
    </row>
    <row r="684" spans="23:23" ht="12.75" customHeight="1">
      <c r="W684" s="122">
        <f t="shared" si="15"/>
        <v>0</v>
      </c>
    </row>
    <row r="685" spans="23:23" ht="12.75" customHeight="1">
      <c r="W685" s="122">
        <f t="shared" si="15"/>
        <v>0</v>
      </c>
    </row>
    <row r="686" spans="23:23" ht="12.75" customHeight="1">
      <c r="W686" s="122">
        <f t="shared" si="15"/>
        <v>0</v>
      </c>
    </row>
    <row r="687" spans="23:23" ht="12.75" customHeight="1">
      <c r="W687" s="122">
        <f t="shared" si="15"/>
        <v>0</v>
      </c>
    </row>
    <row r="688" spans="23:23" ht="12.75" customHeight="1">
      <c r="W688" s="122">
        <f t="shared" si="15"/>
        <v>0</v>
      </c>
    </row>
    <row r="689" spans="23:23" ht="12.75" customHeight="1">
      <c r="W689" s="122">
        <f t="shared" si="15"/>
        <v>0</v>
      </c>
    </row>
    <row r="690" spans="23:23" ht="12.75" customHeight="1">
      <c r="W690" s="122">
        <f t="shared" si="15"/>
        <v>0</v>
      </c>
    </row>
    <row r="691" spans="23:23" ht="12.75" customHeight="1">
      <c r="W691" s="122">
        <f t="shared" si="15"/>
        <v>0</v>
      </c>
    </row>
    <row r="692" spans="23:23" ht="12.75" customHeight="1">
      <c r="W692" s="122">
        <f t="shared" si="15"/>
        <v>0</v>
      </c>
    </row>
    <row r="693" spans="23:23" ht="12.75" customHeight="1">
      <c r="W693" s="122">
        <f t="shared" si="15"/>
        <v>0</v>
      </c>
    </row>
    <row r="694" spans="23:23" ht="12.75" customHeight="1">
      <c r="W694" s="122">
        <f t="shared" si="15"/>
        <v>0</v>
      </c>
    </row>
    <row r="695" spans="23:23" ht="12.75" customHeight="1">
      <c r="W695" s="122">
        <f t="shared" si="15"/>
        <v>0</v>
      </c>
    </row>
    <row r="696" spans="23:23" ht="12.75" customHeight="1">
      <c r="W696" s="122">
        <f t="shared" si="15"/>
        <v>0</v>
      </c>
    </row>
    <row r="697" spans="23:23" ht="12.75" customHeight="1">
      <c r="W697" s="122">
        <f t="shared" si="15"/>
        <v>0</v>
      </c>
    </row>
    <row r="698" spans="23:23" ht="12.75" customHeight="1">
      <c r="W698" s="122">
        <f t="shared" si="15"/>
        <v>0</v>
      </c>
    </row>
    <row r="699" spans="23:23" ht="12.75" customHeight="1">
      <c r="W699" s="122">
        <f t="shared" si="15"/>
        <v>0</v>
      </c>
    </row>
    <row r="700" spans="23:23" ht="12.75" customHeight="1">
      <c r="W700" s="122">
        <f t="shared" si="15"/>
        <v>0</v>
      </c>
    </row>
    <row r="701" spans="23:23" ht="12.75" customHeight="1">
      <c r="W701" s="122">
        <f t="shared" si="15"/>
        <v>0</v>
      </c>
    </row>
    <row r="702" spans="23:23" ht="12.75" customHeight="1">
      <c r="W702" s="122">
        <f t="shared" si="15"/>
        <v>0</v>
      </c>
    </row>
    <row r="703" spans="23:23" ht="12.75" customHeight="1">
      <c r="W703" s="122">
        <f t="shared" si="15"/>
        <v>0</v>
      </c>
    </row>
    <row r="704" spans="23:23" ht="12.75" customHeight="1">
      <c r="W704" s="122">
        <f t="shared" si="15"/>
        <v>0</v>
      </c>
    </row>
    <row r="705" spans="23:23" ht="12.75" customHeight="1">
      <c r="W705" s="122">
        <f t="shared" si="15"/>
        <v>0</v>
      </c>
    </row>
    <row r="706" spans="23:23" ht="12.75" customHeight="1">
      <c r="W706" s="122">
        <f t="shared" si="15"/>
        <v>0</v>
      </c>
    </row>
    <row r="707" spans="23:23" ht="12.75" customHeight="1">
      <c r="W707" s="122">
        <f t="shared" si="15"/>
        <v>0</v>
      </c>
    </row>
    <row r="708" spans="23:23" ht="12.75" customHeight="1">
      <c r="W708" s="122">
        <f t="shared" si="15"/>
        <v>0</v>
      </c>
    </row>
    <row r="709" spans="23:23" ht="12.75" customHeight="1">
      <c r="W709" s="122">
        <f t="shared" si="15"/>
        <v>0</v>
      </c>
    </row>
    <row r="710" spans="23:23" ht="12.75" customHeight="1">
      <c r="W710" s="122">
        <f t="shared" si="15"/>
        <v>0</v>
      </c>
    </row>
    <row r="711" spans="23:23" ht="12.75" customHeight="1">
      <c r="W711" s="122">
        <f t="shared" ref="W711:W965" si="16">COUNTIF($B$4:$B$248,B711)</f>
        <v>0</v>
      </c>
    </row>
    <row r="712" spans="23:23" ht="12.75" customHeight="1">
      <c r="W712" s="122">
        <f t="shared" si="16"/>
        <v>0</v>
      </c>
    </row>
    <row r="713" spans="23:23" ht="12.75" customHeight="1">
      <c r="W713" s="122">
        <f t="shared" si="16"/>
        <v>0</v>
      </c>
    </row>
    <row r="714" spans="23:23" ht="12.75" customHeight="1">
      <c r="W714" s="122">
        <f t="shared" si="16"/>
        <v>0</v>
      </c>
    </row>
    <row r="715" spans="23:23" ht="12.75" customHeight="1">
      <c r="W715" s="122">
        <f t="shared" si="16"/>
        <v>0</v>
      </c>
    </row>
    <row r="716" spans="23:23" ht="12.75" customHeight="1">
      <c r="W716" s="122">
        <f t="shared" si="16"/>
        <v>0</v>
      </c>
    </row>
    <row r="717" spans="23:23" ht="12.75" customHeight="1">
      <c r="W717" s="122">
        <f t="shared" si="16"/>
        <v>0</v>
      </c>
    </row>
    <row r="718" spans="23:23" ht="12.75" customHeight="1">
      <c r="W718" s="122">
        <f t="shared" si="16"/>
        <v>0</v>
      </c>
    </row>
    <row r="719" spans="23:23" ht="12.75" customHeight="1">
      <c r="W719" s="122">
        <f t="shared" si="16"/>
        <v>0</v>
      </c>
    </row>
    <row r="720" spans="23:23" ht="12.75" customHeight="1">
      <c r="W720" s="122">
        <f t="shared" si="16"/>
        <v>0</v>
      </c>
    </row>
    <row r="721" spans="23:23" ht="12.75" customHeight="1">
      <c r="W721" s="122">
        <f t="shared" si="16"/>
        <v>0</v>
      </c>
    </row>
    <row r="722" spans="23:23" ht="12.75" customHeight="1">
      <c r="W722" s="122">
        <f t="shared" si="16"/>
        <v>0</v>
      </c>
    </row>
    <row r="723" spans="23:23" ht="12.75" customHeight="1">
      <c r="W723" s="122">
        <f t="shared" si="16"/>
        <v>0</v>
      </c>
    </row>
    <row r="724" spans="23:23" ht="12.75" customHeight="1">
      <c r="W724" s="122">
        <f t="shared" si="16"/>
        <v>0</v>
      </c>
    </row>
    <row r="725" spans="23:23" ht="12.75" customHeight="1">
      <c r="W725" s="122">
        <f t="shared" si="16"/>
        <v>0</v>
      </c>
    </row>
    <row r="726" spans="23:23" ht="12.75" customHeight="1">
      <c r="W726" s="122">
        <f t="shared" si="16"/>
        <v>0</v>
      </c>
    </row>
    <row r="727" spans="23:23" ht="12.75" customHeight="1">
      <c r="W727" s="122">
        <f t="shared" si="16"/>
        <v>0</v>
      </c>
    </row>
    <row r="728" spans="23:23" ht="12.75" customHeight="1">
      <c r="W728" s="122">
        <f t="shared" si="16"/>
        <v>0</v>
      </c>
    </row>
    <row r="729" spans="23:23" ht="12.75" customHeight="1">
      <c r="W729" s="122">
        <f t="shared" si="16"/>
        <v>0</v>
      </c>
    </row>
    <row r="730" spans="23:23" ht="12.75" customHeight="1">
      <c r="W730" s="122">
        <f t="shared" si="16"/>
        <v>0</v>
      </c>
    </row>
    <row r="731" spans="23:23" ht="12.75" customHeight="1">
      <c r="W731" s="122">
        <f t="shared" si="16"/>
        <v>0</v>
      </c>
    </row>
    <row r="732" spans="23:23" ht="12.75" customHeight="1">
      <c r="W732" s="122">
        <f t="shared" si="16"/>
        <v>0</v>
      </c>
    </row>
    <row r="733" spans="23:23" ht="12.75" customHeight="1">
      <c r="W733" s="122">
        <f t="shared" si="16"/>
        <v>0</v>
      </c>
    </row>
    <row r="734" spans="23:23" ht="12.75" customHeight="1">
      <c r="W734" s="122">
        <f t="shared" si="16"/>
        <v>0</v>
      </c>
    </row>
    <row r="735" spans="23:23" ht="12.75" customHeight="1">
      <c r="W735" s="122">
        <f t="shared" si="16"/>
        <v>0</v>
      </c>
    </row>
    <row r="736" spans="23:23" ht="12.75" customHeight="1">
      <c r="W736" s="122">
        <f t="shared" si="16"/>
        <v>0</v>
      </c>
    </row>
    <row r="737" spans="23:23" ht="12.75" customHeight="1">
      <c r="W737" s="122">
        <f t="shared" si="16"/>
        <v>0</v>
      </c>
    </row>
    <row r="738" spans="23:23" ht="12.75" customHeight="1">
      <c r="W738" s="122">
        <f t="shared" si="16"/>
        <v>0</v>
      </c>
    </row>
    <row r="739" spans="23:23" ht="12.75" customHeight="1">
      <c r="W739" s="122">
        <f t="shared" si="16"/>
        <v>0</v>
      </c>
    </row>
    <row r="740" spans="23:23" ht="12.75" customHeight="1">
      <c r="W740" s="122">
        <f t="shared" si="16"/>
        <v>0</v>
      </c>
    </row>
    <row r="741" spans="23:23" ht="12.75" customHeight="1">
      <c r="W741" s="122">
        <f t="shared" si="16"/>
        <v>0</v>
      </c>
    </row>
    <row r="742" spans="23:23" ht="12.75" customHeight="1">
      <c r="W742" s="122">
        <f t="shared" si="16"/>
        <v>0</v>
      </c>
    </row>
    <row r="743" spans="23:23" ht="12.75" customHeight="1">
      <c r="W743" s="122">
        <f t="shared" si="16"/>
        <v>0</v>
      </c>
    </row>
    <row r="744" spans="23:23" ht="12.75" customHeight="1">
      <c r="W744" s="122">
        <f t="shared" si="16"/>
        <v>0</v>
      </c>
    </row>
    <row r="745" spans="23:23" ht="12.75" customHeight="1">
      <c r="W745" s="122">
        <f t="shared" si="16"/>
        <v>0</v>
      </c>
    </row>
    <row r="746" spans="23:23" ht="12.75" customHeight="1">
      <c r="W746" s="122">
        <f t="shared" si="16"/>
        <v>0</v>
      </c>
    </row>
    <row r="747" spans="23:23" ht="12.75" customHeight="1">
      <c r="W747" s="122">
        <f t="shared" si="16"/>
        <v>0</v>
      </c>
    </row>
    <row r="748" spans="23:23" ht="12.75" customHeight="1">
      <c r="W748" s="122">
        <f t="shared" si="16"/>
        <v>0</v>
      </c>
    </row>
    <row r="749" spans="23:23" ht="12.75" customHeight="1">
      <c r="W749" s="122">
        <f t="shared" si="16"/>
        <v>0</v>
      </c>
    </row>
    <row r="750" spans="23:23" ht="12.75" customHeight="1">
      <c r="W750" s="122">
        <f t="shared" si="16"/>
        <v>0</v>
      </c>
    </row>
    <row r="751" spans="23:23" ht="12.75" customHeight="1">
      <c r="W751" s="122">
        <f t="shared" si="16"/>
        <v>0</v>
      </c>
    </row>
    <row r="752" spans="23:23" ht="12.75" customHeight="1">
      <c r="W752" s="122">
        <f t="shared" si="16"/>
        <v>0</v>
      </c>
    </row>
    <row r="753" spans="23:23" ht="12.75" customHeight="1">
      <c r="W753" s="122">
        <f t="shared" si="16"/>
        <v>0</v>
      </c>
    </row>
    <row r="754" spans="23:23" ht="12.75" customHeight="1">
      <c r="W754" s="122">
        <f t="shared" si="16"/>
        <v>0</v>
      </c>
    </row>
    <row r="755" spans="23:23" ht="12.75" customHeight="1">
      <c r="W755" s="122">
        <f t="shared" si="16"/>
        <v>0</v>
      </c>
    </row>
    <row r="756" spans="23:23" ht="12.75" customHeight="1">
      <c r="W756" s="122">
        <f t="shared" si="16"/>
        <v>0</v>
      </c>
    </row>
    <row r="757" spans="23:23" ht="12.75" customHeight="1">
      <c r="W757" s="122">
        <f t="shared" si="16"/>
        <v>0</v>
      </c>
    </row>
    <row r="758" spans="23:23" ht="12.75" customHeight="1">
      <c r="W758" s="122">
        <f t="shared" si="16"/>
        <v>0</v>
      </c>
    </row>
    <row r="759" spans="23:23" ht="12.75" customHeight="1">
      <c r="W759" s="122">
        <f t="shared" si="16"/>
        <v>0</v>
      </c>
    </row>
    <row r="760" spans="23:23" ht="12.75" customHeight="1">
      <c r="W760" s="122">
        <f t="shared" si="16"/>
        <v>0</v>
      </c>
    </row>
    <row r="761" spans="23:23" ht="12.75" customHeight="1">
      <c r="W761" s="122">
        <f t="shared" si="16"/>
        <v>0</v>
      </c>
    </row>
    <row r="762" spans="23:23" ht="12.75" customHeight="1">
      <c r="W762" s="122">
        <f t="shared" si="16"/>
        <v>0</v>
      </c>
    </row>
    <row r="763" spans="23:23" ht="12.75" customHeight="1">
      <c r="W763" s="122">
        <f t="shared" si="16"/>
        <v>0</v>
      </c>
    </row>
    <row r="764" spans="23:23" ht="12.75" customHeight="1">
      <c r="W764" s="122">
        <f t="shared" si="16"/>
        <v>0</v>
      </c>
    </row>
    <row r="765" spans="23:23" ht="12.75" customHeight="1">
      <c r="W765" s="122">
        <f t="shared" si="16"/>
        <v>0</v>
      </c>
    </row>
    <row r="766" spans="23:23" ht="12.75" customHeight="1">
      <c r="W766" s="122">
        <f t="shared" si="16"/>
        <v>0</v>
      </c>
    </row>
    <row r="767" spans="23:23" ht="12.75" customHeight="1">
      <c r="W767" s="122">
        <f t="shared" si="16"/>
        <v>0</v>
      </c>
    </row>
    <row r="768" spans="23:23" ht="12.75" customHeight="1">
      <c r="W768" s="122">
        <f t="shared" si="16"/>
        <v>0</v>
      </c>
    </row>
    <row r="769" spans="23:23" ht="12.75" customHeight="1">
      <c r="W769" s="122">
        <f t="shared" si="16"/>
        <v>0</v>
      </c>
    </row>
    <row r="770" spans="23:23" ht="12.75" customHeight="1">
      <c r="W770" s="122">
        <f t="shared" si="16"/>
        <v>0</v>
      </c>
    </row>
    <row r="771" spans="23:23" ht="12.75" customHeight="1">
      <c r="W771" s="122">
        <f t="shared" si="16"/>
        <v>0</v>
      </c>
    </row>
    <row r="772" spans="23:23" ht="12.75" customHeight="1">
      <c r="W772" s="122">
        <f t="shared" si="16"/>
        <v>0</v>
      </c>
    </row>
    <row r="773" spans="23:23" ht="12.75" customHeight="1">
      <c r="W773" s="122">
        <f t="shared" si="16"/>
        <v>0</v>
      </c>
    </row>
    <row r="774" spans="23:23" ht="12.75" customHeight="1">
      <c r="W774" s="122">
        <f t="shared" si="16"/>
        <v>0</v>
      </c>
    </row>
    <row r="775" spans="23:23" ht="12.75" customHeight="1">
      <c r="W775" s="122">
        <f t="shared" si="16"/>
        <v>0</v>
      </c>
    </row>
    <row r="776" spans="23:23" ht="12.75" customHeight="1">
      <c r="W776" s="122">
        <f t="shared" si="16"/>
        <v>0</v>
      </c>
    </row>
    <row r="777" spans="23:23" ht="12.75" customHeight="1">
      <c r="W777" s="122">
        <f t="shared" si="16"/>
        <v>0</v>
      </c>
    </row>
    <row r="778" spans="23:23" ht="12.75" customHeight="1">
      <c r="W778" s="122">
        <f t="shared" si="16"/>
        <v>0</v>
      </c>
    </row>
    <row r="779" spans="23:23" ht="12.75" customHeight="1">
      <c r="W779" s="122">
        <f t="shared" si="16"/>
        <v>0</v>
      </c>
    </row>
    <row r="780" spans="23:23" ht="12.75" customHeight="1">
      <c r="W780" s="122">
        <f t="shared" si="16"/>
        <v>0</v>
      </c>
    </row>
    <row r="781" spans="23:23" ht="12.75" customHeight="1">
      <c r="W781" s="122">
        <f t="shared" si="16"/>
        <v>0</v>
      </c>
    </row>
    <row r="782" spans="23:23" ht="12.75" customHeight="1">
      <c r="W782" s="122">
        <f t="shared" si="16"/>
        <v>0</v>
      </c>
    </row>
    <row r="783" spans="23:23" ht="12.75" customHeight="1">
      <c r="W783" s="122">
        <f t="shared" si="16"/>
        <v>0</v>
      </c>
    </row>
    <row r="784" spans="23:23" ht="12.75" customHeight="1">
      <c r="W784" s="122">
        <f t="shared" si="16"/>
        <v>0</v>
      </c>
    </row>
    <row r="785" spans="23:23" ht="12.75" customHeight="1">
      <c r="W785" s="122">
        <f t="shared" si="16"/>
        <v>0</v>
      </c>
    </row>
    <row r="786" spans="23:23" ht="12.75" customHeight="1">
      <c r="W786" s="122">
        <f t="shared" si="16"/>
        <v>0</v>
      </c>
    </row>
    <row r="787" spans="23:23" ht="12.75" customHeight="1">
      <c r="W787" s="122">
        <f t="shared" si="16"/>
        <v>0</v>
      </c>
    </row>
    <row r="788" spans="23:23" ht="12.75" customHeight="1">
      <c r="W788" s="122">
        <f t="shared" si="16"/>
        <v>0</v>
      </c>
    </row>
    <row r="789" spans="23:23" ht="12.75" customHeight="1">
      <c r="W789" s="122">
        <f t="shared" si="16"/>
        <v>0</v>
      </c>
    </row>
    <row r="790" spans="23:23" ht="12.75" customHeight="1">
      <c r="W790" s="122">
        <f t="shared" si="16"/>
        <v>0</v>
      </c>
    </row>
    <row r="791" spans="23:23" ht="12.75" customHeight="1">
      <c r="W791" s="122">
        <f t="shared" si="16"/>
        <v>0</v>
      </c>
    </row>
    <row r="792" spans="23:23" ht="12.75" customHeight="1">
      <c r="W792" s="122">
        <f t="shared" si="16"/>
        <v>0</v>
      </c>
    </row>
    <row r="793" spans="23:23" ht="12.75" customHeight="1">
      <c r="W793" s="122">
        <f t="shared" si="16"/>
        <v>0</v>
      </c>
    </row>
    <row r="794" spans="23:23" ht="12.75" customHeight="1">
      <c r="W794" s="122">
        <f t="shared" si="16"/>
        <v>0</v>
      </c>
    </row>
    <row r="795" spans="23:23" ht="12.75" customHeight="1">
      <c r="W795" s="122">
        <f t="shared" si="16"/>
        <v>0</v>
      </c>
    </row>
    <row r="796" spans="23:23" ht="12.75" customHeight="1">
      <c r="W796" s="122">
        <f t="shared" si="16"/>
        <v>0</v>
      </c>
    </row>
    <row r="797" spans="23:23" ht="12.75" customHeight="1">
      <c r="W797" s="122">
        <f t="shared" si="16"/>
        <v>0</v>
      </c>
    </row>
    <row r="798" spans="23:23" ht="12.75" customHeight="1">
      <c r="W798" s="122">
        <f t="shared" si="16"/>
        <v>0</v>
      </c>
    </row>
    <row r="799" spans="23:23" ht="12.75" customHeight="1">
      <c r="W799" s="122">
        <f t="shared" si="16"/>
        <v>0</v>
      </c>
    </row>
    <row r="800" spans="23:23" ht="12.75" customHeight="1">
      <c r="W800" s="122">
        <f t="shared" si="16"/>
        <v>0</v>
      </c>
    </row>
    <row r="801" spans="23:23" ht="12.75" customHeight="1">
      <c r="W801" s="122">
        <f t="shared" si="16"/>
        <v>0</v>
      </c>
    </row>
    <row r="802" spans="23:23" ht="12.75" customHeight="1">
      <c r="W802" s="122">
        <f t="shared" si="16"/>
        <v>0</v>
      </c>
    </row>
    <row r="803" spans="23:23" ht="12.75" customHeight="1">
      <c r="W803" s="122">
        <f t="shared" si="16"/>
        <v>0</v>
      </c>
    </row>
    <row r="804" spans="23:23" ht="12.75" customHeight="1">
      <c r="W804" s="122">
        <f t="shared" si="16"/>
        <v>0</v>
      </c>
    </row>
    <row r="805" spans="23:23" ht="12.75" customHeight="1">
      <c r="W805" s="122">
        <f t="shared" si="16"/>
        <v>0</v>
      </c>
    </row>
    <row r="806" spans="23:23" ht="12.75" customHeight="1">
      <c r="W806" s="122">
        <f t="shared" si="16"/>
        <v>0</v>
      </c>
    </row>
    <row r="807" spans="23:23" ht="12.75" customHeight="1">
      <c r="W807" s="122">
        <f t="shared" si="16"/>
        <v>0</v>
      </c>
    </row>
    <row r="808" spans="23:23" ht="12.75" customHeight="1">
      <c r="W808" s="122">
        <f t="shared" si="16"/>
        <v>0</v>
      </c>
    </row>
    <row r="809" spans="23:23" ht="12.75" customHeight="1">
      <c r="W809" s="122">
        <f t="shared" si="16"/>
        <v>0</v>
      </c>
    </row>
    <row r="810" spans="23:23" ht="12.75" customHeight="1">
      <c r="W810" s="122">
        <f t="shared" si="16"/>
        <v>0</v>
      </c>
    </row>
    <row r="811" spans="23:23" ht="12.75" customHeight="1">
      <c r="W811" s="122">
        <f t="shared" si="16"/>
        <v>0</v>
      </c>
    </row>
    <row r="812" spans="23:23" ht="12.75" customHeight="1">
      <c r="W812" s="122">
        <f t="shared" si="16"/>
        <v>0</v>
      </c>
    </row>
    <row r="813" spans="23:23" ht="12.75" customHeight="1">
      <c r="W813" s="122">
        <f t="shared" si="16"/>
        <v>0</v>
      </c>
    </row>
    <row r="814" spans="23:23" ht="12.75" customHeight="1">
      <c r="W814" s="122">
        <f t="shared" si="16"/>
        <v>0</v>
      </c>
    </row>
    <row r="815" spans="23:23" ht="12.75" customHeight="1">
      <c r="W815" s="122">
        <f t="shared" si="16"/>
        <v>0</v>
      </c>
    </row>
    <row r="816" spans="23:23" ht="12.75" customHeight="1">
      <c r="W816" s="122">
        <f t="shared" si="16"/>
        <v>0</v>
      </c>
    </row>
    <row r="817" spans="23:23" ht="12.75" customHeight="1">
      <c r="W817" s="122">
        <f t="shared" si="16"/>
        <v>0</v>
      </c>
    </row>
    <row r="818" spans="23:23" ht="12.75" customHeight="1">
      <c r="W818" s="122">
        <f t="shared" si="16"/>
        <v>0</v>
      </c>
    </row>
    <row r="819" spans="23:23" ht="12.75" customHeight="1">
      <c r="W819" s="122">
        <f t="shared" si="16"/>
        <v>0</v>
      </c>
    </row>
    <row r="820" spans="23:23" ht="12.75" customHeight="1">
      <c r="W820" s="122">
        <f t="shared" si="16"/>
        <v>0</v>
      </c>
    </row>
    <row r="821" spans="23:23" ht="12.75" customHeight="1">
      <c r="W821" s="122">
        <f t="shared" si="16"/>
        <v>0</v>
      </c>
    </row>
    <row r="822" spans="23:23" ht="12.75" customHeight="1">
      <c r="W822" s="122">
        <f t="shared" si="16"/>
        <v>0</v>
      </c>
    </row>
    <row r="823" spans="23:23" ht="12.75" customHeight="1">
      <c r="W823" s="122">
        <f t="shared" si="16"/>
        <v>0</v>
      </c>
    </row>
    <row r="824" spans="23:23" ht="12.75" customHeight="1">
      <c r="W824" s="122">
        <f t="shared" si="16"/>
        <v>0</v>
      </c>
    </row>
    <row r="825" spans="23:23" ht="12.75" customHeight="1">
      <c r="W825" s="122">
        <f t="shared" si="16"/>
        <v>0</v>
      </c>
    </row>
    <row r="826" spans="23:23" ht="12.75" customHeight="1">
      <c r="W826" s="122">
        <f t="shared" si="16"/>
        <v>0</v>
      </c>
    </row>
    <row r="827" spans="23:23" ht="12.75" customHeight="1">
      <c r="W827" s="122">
        <f t="shared" si="16"/>
        <v>0</v>
      </c>
    </row>
    <row r="828" spans="23:23" ht="12.75" customHeight="1">
      <c r="W828" s="122">
        <f t="shared" si="16"/>
        <v>0</v>
      </c>
    </row>
    <row r="829" spans="23:23" ht="12.75" customHeight="1">
      <c r="W829" s="122">
        <f t="shared" si="16"/>
        <v>0</v>
      </c>
    </row>
    <row r="830" spans="23:23" ht="12.75" customHeight="1">
      <c r="W830" s="122">
        <f t="shared" si="16"/>
        <v>0</v>
      </c>
    </row>
    <row r="831" spans="23:23" ht="12.75" customHeight="1">
      <c r="W831" s="122">
        <f t="shared" si="16"/>
        <v>0</v>
      </c>
    </row>
    <row r="832" spans="23:23" ht="12.75" customHeight="1">
      <c r="W832" s="122">
        <f t="shared" si="16"/>
        <v>0</v>
      </c>
    </row>
    <row r="833" spans="23:23" ht="12.75" customHeight="1">
      <c r="W833" s="122">
        <f t="shared" si="16"/>
        <v>0</v>
      </c>
    </row>
    <row r="834" spans="23:23" ht="12.75" customHeight="1">
      <c r="W834" s="122">
        <f t="shared" si="16"/>
        <v>0</v>
      </c>
    </row>
    <row r="835" spans="23:23" ht="12.75" customHeight="1">
      <c r="W835" s="122">
        <f t="shared" si="16"/>
        <v>0</v>
      </c>
    </row>
    <row r="836" spans="23:23" ht="12.75" customHeight="1">
      <c r="W836" s="122">
        <f t="shared" si="16"/>
        <v>0</v>
      </c>
    </row>
    <row r="837" spans="23:23" ht="12.75" customHeight="1">
      <c r="W837" s="122">
        <f t="shared" si="16"/>
        <v>0</v>
      </c>
    </row>
    <row r="838" spans="23:23" ht="12.75" customHeight="1">
      <c r="W838" s="122">
        <f t="shared" si="16"/>
        <v>0</v>
      </c>
    </row>
    <row r="839" spans="23:23" ht="12.75" customHeight="1">
      <c r="W839" s="122">
        <f t="shared" si="16"/>
        <v>0</v>
      </c>
    </row>
    <row r="840" spans="23:23" ht="12.75" customHeight="1">
      <c r="W840" s="122">
        <f t="shared" si="16"/>
        <v>0</v>
      </c>
    </row>
    <row r="841" spans="23:23" ht="12.75" customHeight="1">
      <c r="W841" s="122">
        <f t="shared" si="16"/>
        <v>0</v>
      </c>
    </row>
    <row r="842" spans="23:23" ht="12.75" customHeight="1">
      <c r="W842" s="122">
        <f t="shared" si="16"/>
        <v>0</v>
      </c>
    </row>
    <row r="843" spans="23:23" ht="12.75" customHeight="1">
      <c r="W843" s="122">
        <f t="shared" si="16"/>
        <v>0</v>
      </c>
    </row>
    <row r="844" spans="23:23" ht="12.75" customHeight="1">
      <c r="W844" s="122">
        <f t="shared" si="16"/>
        <v>0</v>
      </c>
    </row>
    <row r="845" spans="23:23" ht="12.75" customHeight="1">
      <c r="W845" s="122">
        <f t="shared" si="16"/>
        <v>0</v>
      </c>
    </row>
    <row r="846" spans="23:23" ht="12.75" customHeight="1">
      <c r="W846" s="122">
        <f t="shared" si="16"/>
        <v>0</v>
      </c>
    </row>
    <row r="847" spans="23:23" ht="12.75" customHeight="1">
      <c r="W847" s="122">
        <f t="shared" si="16"/>
        <v>0</v>
      </c>
    </row>
    <row r="848" spans="23:23" ht="12.75" customHeight="1">
      <c r="W848" s="122">
        <f t="shared" si="16"/>
        <v>0</v>
      </c>
    </row>
    <row r="849" spans="23:23" ht="12.75" customHeight="1">
      <c r="W849" s="122">
        <f t="shared" si="16"/>
        <v>0</v>
      </c>
    </row>
    <row r="850" spans="23:23" ht="12.75" customHeight="1">
      <c r="W850" s="122">
        <f t="shared" si="16"/>
        <v>0</v>
      </c>
    </row>
    <row r="851" spans="23:23" ht="12.75" customHeight="1">
      <c r="W851" s="122">
        <f t="shared" si="16"/>
        <v>0</v>
      </c>
    </row>
    <row r="852" spans="23:23" ht="12.75" customHeight="1">
      <c r="W852" s="122">
        <f t="shared" si="16"/>
        <v>0</v>
      </c>
    </row>
    <row r="853" spans="23:23" ht="12.75" customHeight="1">
      <c r="W853" s="122">
        <f t="shared" si="16"/>
        <v>0</v>
      </c>
    </row>
    <row r="854" spans="23:23" ht="12.75" customHeight="1">
      <c r="W854" s="122">
        <f t="shared" si="16"/>
        <v>0</v>
      </c>
    </row>
    <row r="855" spans="23:23" ht="12.75" customHeight="1">
      <c r="W855" s="122">
        <f t="shared" si="16"/>
        <v>0</v>
      </c>
    </row>
    <row r="856" spans="23:23" ht="12.75" customHeight="1">
      <c r="W856" s="122">
        <f t="shared" si="16"/>
        <v>0</v>
      </c>
    </row>
    <row r="857" spans="23:23" ht="12.75" customHeight="1">
      <c r="W857" s="122">
        <f t="shared" si="16"/>
        <v>0</v>
      </c>
    </row>
    <row r="858" spans="23:23" ht="12.75" customHeight="1">
      <c r="W858" s="122">
        <f t="shared" si="16"/>
        <v>0</v>
      </c>
    </row>
    <row r="859" spans="23:23" ht="12.75" customHeight="1">
      <c r="W859" s="122">
        <f t="shared" si="16"/>
        <v>0</v>
      </c>
    </row>
    <row r="860" spans="23:23" ht="12.75" customHeight="1">
      <c r="W860" s="122">
        <f t="shared" si="16"/>
        <v>0</v>
      </c>
    </row>
    <row r="861" spans="23:23" ht="12.75" customHeight="1">
      <c r="W861" s="122">
        <f t="shared" si="16"/>
        <v>0</v>
      </c>
    </row>
    <row r="862" spans="23:23" ht="12.75" customHeight="1">
      <c r="W862" s="122">
        <f t="shared" si="16"/>
        <v>0</v>
      </c>
    </row>
    <row r="863" spans="23:23" ht="12.75" customHeight="1">
      <c r="W863" s="122">
        <f t="shared" si="16"/>
        <v>0</v>
      </c>
    </row>
    <row r="864" spans="23:23" ht="12.75" customHeight="1">
      <c r="W864" s="122">
        <f t="shared" si="16"/>
        <v>0</v>
      </c>
    </row>
    <row r="865" spans="23:23" ht="12.75" customHeight="1">
      <c r="W865" s="122">
        <f t="shared" si="16"/>
        <v>0</v>
      </c>
    </row>
    <row r="866" spans="23:23" ht="12.75" customHeight="1">
      <c r="W866" s="122">
        <f t="shared" si="16"/>
        <v>0</v>
      </c>
    </row>
    <row r="867" spans="23:23" ht="12.75" customHeight="1">
      <c r="W867" s="122">
        <f t="shared" si="16"/>
        <v>0</v>
      </c>
    </row>
    <row r="868" spans="23:23" ht="12.75" customHeight="1">
      <c r="W868" s="122">
        <f t="shared" si="16"/>
        <v>0</v>
      </c>
    </row>
    <row r="869" spans="23:23" ht="12.75" customHeight="1">
      <c r="W869" s="122">
        <f t="shared" si="16"/>
        <v>0</v>
      </c>
    </row>
    <row r="870" spans="23:23" ht="12.75" customHeight="1">
      <c r="W870" s="122">
        <f t="shared" si="16"/>
        <v>0</v>
      </c>
    </row>
    <row r="871" spans="23:23" ht="12.75" customHeight="1">
      <c r="W871" s="122">
        <f t="shared" si="16"/>
        <v>0</v>
      </c>
    </row>
    <row r="872" spans="23:23" ht="12.75" customHeight="1">
      <c r="W872" s="122">
        <f t="shared" si="16"/>
        <v>0</v>
      </c>
    </row>
    <row r="873" spans="23:23" ht="12.75" customHeight="1">
      <c r="W873" s="122">
        <f t="shared" si="16"/>
        <v>0</v>
      </c>
    </row>
    <row r="874" spans="23:23" ht="12.75" customHeight="1">
      <c r="W874" s="122">
        <f t="shared" si="16"/>
        <v>0</v>
      </c>
    </row>
    <row r="875" spans="23:23" ht="12.75" customHeight="1">
      <c r="W875" s="122">
        <f t="shared" si="16"/>
        <v>0</v>
      </c>
    </row>
    <row r="876" spans="23:23" ht="12.75" customHeight="1">
      <c r="W876" s="122">
        <f t="shared" si="16"/>
        <v>0</v>
      </c>
    </row>
    <row r="877" spans="23:23" ht="12.75" customHeight="1">
      <c r="W877" s="122">
        <f t="shared" si="16"/>
        <v>0</v>
      </c>
    </row>
    <row r="878" spans="23:23" ht="12.75" customHeight="1">
      <c r="W878" s="122">
        <f t="shared" si="16"/>
        <v>0</v>
      </c>
    </row>
    <row r="879" spans="23:23" ht="12.75" customHeight="1">
      <c r="W879" s="122">
        <f t="shared" si="16"/>
        <v>0</v>
      </c>
    </row>
    <row r="880" spans="23:23" ht="12.75" customHeight="1">
      <c r="W880" s="122">
        <f t="shared" si="16"/>
        <v>0</v>
      </c>
    </row>
    <row r="881" spans="23:23" ht="12.75" customHeight="1">
      <c r="W881" s="122">
        <f t="shared" si="16"/>
        <v>0</v>
      </c>
    </row>
    <row r="882" spans="23:23" ht="12.75" customHeight="1">
      <c r="W882" s="122">
        <f t="shared" si="16"/>
        <v>0</v>
      </c>
    </row>
    <row r="883" spans="23:23" ht="12.75" customHeight="1">
      <c r="W883" s="122">
        <f t="shared" si="16"/>
        <v>0</v>
      </c>
    </row>
    <row r="884" spans="23:23" ht="12.75" customHeight="1">
      <c r="W884" s="122">
        <f t="shared" si="16"/>
        <v>0</v>
      </c>
    </row>
    <row r="885" spans="23:23" ht="12.75" customHeight="1">
      <c r="W885" s="122">
        <f t="shared" si="16"/>
        <v>0</v>
      </c>
    </row>
    <row r="886" spans="23:23" ht="12.75" customHeight="1">
      <c r="W886" s="122">
        <f t="shared" si="16"/>
        <v>0</v>
      </c>
    </row>
    <row r="887" spans="23:23" ht="12.75" customHeight="1">
      <c r="W887" s="122">
        <f t="shared" si="16"/>
        <v>0</v>
      </c>
    </row>
    <row r="888" spans="23:23" ht="12.75" customHeight="1">
      <c r="W888" s="122">
        <f t="shared" si="16"/>
        <v>0</v>
      </c>
    </row>
    <row r="889" spans="23:23" ht="12.75" customHeight="1">
      <c r="W889" s="122">
        <f t="shared" si="16"/>
        <v>0</v>
      </c>
    </row>
    <row r="890" spans="23:23" ht="12.75" customHeight="1">
      <c r="W890" s="122">
        <f t="shared" si="16"/>
        <v>0</v>
      </c>
    </row>
    <row r="891" spans="23:23" ht="12.75" customHeight="1">
      <c r="W891" s="122">
        <f t="shared" si="16"/>
        <v>0</v>
      </c>
    </row>
    <row r="892" spans="23:23" ht="12.75" customHeight="1">
      <c r="W892" s="122">
        <f t="shared" si="16"/>
        <v>0</v>
      </c>
    </row>
    <row r="893" spans="23:23" ht="12.75" customHeight="1">
      <c r="W893" s="122">
        <f t="shared" si="16"/>
        <v>0</v>
      </c>
    </row>
    <row r="894" spans="23:23" ht="12.75" customHeight="1">
      <c r="W894" s="122">
        <f t="shared" si="16"/>
        <v>0</v>
      </c>
    </row>
    <row r="895" spans="23:23" ht="12.75" customHeight="1">
      <c r="W895" s="122">
        <f t="shared" si="16"/>
        <v>0</v>
      </c>
    </row>
    <row r="896" spans="23:23" ht="12.75" customHeight="1">
      <c r="W896" s="122">
        <f t="shared" si="16"/>
        <v>0</v>
      </c>
    </row>
    <row r="897" spans="23:23" ht="12.75" customHeight="1">
      <c r="W897" s="122">
        <f t="shared" si="16"/>
        <v>0</v>
      </c>
    </row>
    <row r="898" spans="23:23" ht="12.75" customHeight="1">
      <c r="W898" s="122">
        <f t="shared" si="16"/>
        <v>0</v>
      </c>
    </row>
    <row r="899" spans="23:23" ht="12.75" customHeight="1">
      <c r="W899" s="122">
        <f t="shared" si="16"/>
        <v>0</v>
      </c>
    </row>
    <row r="900" spans="23:23" ht="12.75" customHeight="1">
      <c r="W900" s="122">
        <f t="shared" si="16"/>
        <v>0</v>
      </c>
    </row>
    <row r="901" spans="23:23" ht="12.75" customHeight="1">
      <c r="W901" s="122">
        <f t="shared" si="16"/>
        <v>0</v>
      </c>
    </row>
    <row r="902" spans="23:23" ht="12.75" customHeight="1">
      <c r="W902" s="122">
        <f t="shared" si="16"/>
        <v>0</v>
      </c>
    </row>
    <row r="903" spans="23:23" ht="12.75" customHeight="1">
      <c r="W903" s="122">
        <f t="shared" si="16"/>
        <v>0</v>
      </c>
    </row>
    <row r="904" spans="23:23" ht="12.75" customHeight="1">
      <c r="W904" s="122">
        <f t="shared" si="16"/>
        <v>0</v>
      </c>
    </row>
    <row r="905" spans="23:23" ht="12.75" customHeight="1">
      <c r="W905" s="122">
        <f t="shared" si="16"/>
        <v>0</v>
      </c>
    </row>
    <row r="906" spans="23:23" ht="12.75" customHeight="1">
      <c r="W906" s="122">
        <f t="shared" si="16"/>
        <v>0</v>
      </c>
    </row>
    <row r="907" spans="23:23" ht="12.75" customHeight="1">
      <c r="W907" s="122">
        <f t="shared" si="16"/>
        <v>0</v>
      </c>
    </row>
    <row r="908" spans="23:23" ht="12.75" customHeight="1">
      <c r="W908" s="122">
        <f t="shared" si="16"/>
        <v>0</v>
      </c>
    </row>
    <row r="909" spans="23:23" ht="12.75" customHeight="1">
      <c r="W909" s="122">
        <f t="shared" si="16"/>
        <v>0</v>
      </c>
    </row>
    <row r="910" spans="23:23" ht="12.75" customHeight="1">
      <c r="W910" s="122">
        <f t="shared" si="16"/>
        <v>0</v>
      </c>
    </row>
    <row r="911" spans="23:23" ht="12.75" customHeight="1">
      <c r="W911" s="122">
        <f t="shared" si="16"/>
        <v>0</v>
      </c>
    </row>
    <row r="912" spans="23:23" ht="12.75" customHeight="1">
      <c r="W912" s="122">
        <f t="shared" si="16"/>
        <v>0</v>
      </c>
    </row>
    <row r="913" spans="23:23" ht="12.75" customHeight="1">
      <c r="W913" s="122">
        <f t="shared" si="16"/>
        <v>0</v>
      </c>
    </row>
    <row r="914" spans="23:23" ht="12.75" customHeight="1">
      <c r="W914" s="122">
        <f t="shared" si="16"/>
        <v>0</v>
      </c>
    </row>
    <row r="915" spans="23:23" ht="12.75" customHeight="1">
      <c r="W915" s="122">
        <f t="shared" si="16"/>
        <v>0</v>
      </c>
    </row>
    <row r="916" spans="23:23" ht="12.75" customHeight="1">
      <c r="W916" s="122">
        <f t="shared" si="16"/>
        <v>0</v>
      </c>
    </row>
    <row r="917" spans="23:23" ht="12.75" customHeight="1">
      <c r="W917" s="122">
        <f t="shared" si="16"/>
        <v>0</v>
      </c>
    </row>
    <row r="918" spans="23:23" ht="12.75" customHeight="1">
      <c r="W918" s="122">
        <f t="shared" si="16"/>
        <v>0</v>
      </c>
    </row>
    <row r="919" spans="23:23" ht="12.75" customHeight="1">
      <c r="W919" s="122">
        <f t="shared" si="16"/>
        <v>0</v>
      </c>
    </row>
    <row r="920" spans="23:23" ht="12.75" customHeight="1">
      <c r="W920" s="122">
        <f t="shared" si="16"/>
        <v>0</v>
      </c>
    </row>
    <row r="921" spans="23:23" ht="12.75" customHeight="1">
      <c r="W921" s="122">
        <f t="shared" si="16"/>
        <v>0</v>
      </c>
    </row>
    <row r="922" spans="23:23" ht="12.75" customHeight="1">
      <c r="W922" s="122">
        <f t="shared" si="16"/>
        <v>0</v>
      </c>
    </row>
    <row r="923" spans="23:23" ht="12.75" customHeight="1">
      <c r="W923" s="122">
        <f t="shared" si="16"/>
        <v>0</v>
      </c>
    </row>
    <row r="924" spans="23:23" ht="12.75" customHeight="1">
      <c r="W924" s="122">
        <f t="shared" si="16"/>
        <v>0</v>
      </c>
    </row>
    <row r="925" spans="23:23" ht="12.75" customHeight="1">
      <c r="W925" s="122">
        <f t="shared" si="16"/>
        <v>0</v>
      </c>
    </row>
    <row r="926" spans="23:23" ht="12.75" customHeight="1">
      <c r="W926" s="122">
        <f t="shared" si="16"/>
        <v>0</v>
      </c>
    </row>
    <row r="927" spans="23:23" ht="12.75" customHeight="1">
      <c r="W927" s="122">
        <f t="shared" si="16"/>
        <v>0</v>
      </c>
    </row>
    <row r="928" spans="23:23" ht="12.75" customHeight="1">
      <c r="W928" s="122">
        <f t="shared" si="16"/>
        <v>0</v>
      </c>
    </row>
    <row r="929" spans="23:23" ht="12.75" customHeight="1">
      <c r="W929" s="122">
        <f t="shared" si="16"/>
        <v>0</v>
      </c>
    </row>
    <row r="930" spans="23:23" ht="12.75" customHeight="1">
      <c r="W930" s="122">
        <f t="shared" si="16"/>
        <v>0</v>
      </c>
    </row>
    <row r="931" spans="23:23" ht="12.75" customHeight="1">
      <c r="W931" s="122">
        <f t="shared" si="16"/>
        <v>0</v>
      </c>
    </row>
    <row r="932" spans="23:23" ht="12.75" customHeight="1">
      <c r="W932" s="122">
        <f t="shared" si="16"/>
        <v>0</v>
      </c>
    </row>
    <row r="933" spans="23:23" ht="12.75" customHeight="1">
      <c r="W933" s="122">
        <f t="shared" si="16"/>
        <v>0</v>
      </c>
    </row>
    <row r="934" spans="23:23" ht="12.75" customHeight="1">
      <c r="W934" s="122">
        <f t="shared" si="16"/>
        <v>0</v>
      </c>
    </row>
    <row r="935" spans="23:23" ht="12.75" customHeight="1">
      <c r="W935" s="122">
        <f t="shared" si="16"/>
        <v>0</v>
      </c>
    </row>
    <row r="936" spans="23:23" ht="12.75" customHeight="1">
      <c r="W936" s="122">
        <f t="shared" si="16"/>
        <v>0</v>
      </c>
    </row>
    <row r="937" spans="23:23" ht="12.75" customHeight="1">
      <c r="W937" s="122">
        <f t="shared" si="16"/>
        <v>0</v>
      </c>
    </row>
    <row r="938" spans="23:23" ht="12.75" customHeight="1">
      <c r="W938" s="122">
        <f t="shared" si="16"/>
        <v>0</v>
      </c>
    </row>
    <row r="939" spans="23:23" ht="12.75" customHeight="1">
      <c r="W939" s="122">
        <f t="shared" si="16"/>
        <v>0</v>
      </c>
    </row>
    <row r="940" spans="23:23" ht="12.75" customHeight="1">
      <c r="W940" s="122">
        <f t="shared" si="16"/>
        <v>0</v>
      </c>
    </row>
    <row r="941" spans="23:23" ht="12.75" customHeight="1">
      <c r="W941" s="122">
        <f t="shared" si="16"/>
        <v>0</v>
      </c>
    </row>
    <row r="942" spans="23:23" ht="12.75" customHeight="1">
      <c r="W942" s="122">
        <f t="shared" si="16"/>
        <v>0</v>
      </c>
    </row>
    <row r="943" spans="23:23" ht="12.75" customHeight="1">
      <c r="W943" s="122">
        <f t="shared" si="16"/>
        <v>0</v>
      </c>
    </row>
    <row r="944" spans="23:23" ht="12.75" customHeight="1">
      <c r="W944" s="122">
        <f t="shared" si="16"/>
        <v>0</v>
      </c>
    </row>
    <row r="945" spans="23:23" ht="12.75" customHeight="1">
      <c r="W945" s="122">
        <f t="shared" si="16"/>
        <v>0</v>
      </c>
    </row>
    <row r="946" spans="23:23" ht="12.75" customHeight="1">
      <c r="W946" s="122">
        <f t="shared" si="16"/>
        <v>0</v>
      </c>
    </row>
    <row r="947" spans="23:23" ht="12.75" customHeight="1">
      <c r="W947" s="122">
        <f t="shared" si="16"/>
        <v>0</v>
      </c>
    </row>
    <row r="948" spans="23:23" ht="12.75" customHeight="1">
      <c r="W948" s="122">
        <f t="shared" si="16"/>
        <v>0</v>
      </c>
    </row>
    <row r="949" spans="23:23" ht="12.75" customHeight="1">
      <c r="W949" s="122">
        <f t="shared" si="16"/>
        <v>0</v>
      </c>
    </row>
    <row r="950" spans="23:23" ht="12.75" customHeight="1">
      <c r="W950" s="122">
        <f t="shared" si="16"/>
        <v>0</v>
      </c>
    </row>
    <row r="951" spans="23:23" ht="12.75" customHeight="1">
      <c r="W951" s="122">
        <f t="shared" si="16"/>
        <v>0</v>
      </c>
    </row>
    <row r="952" spans="23:23" ht="12.75" customHeight="1">
      <c r="W952" s="122">
        <f t="shared" si="16"/>
        <v>0</v>
      </c>
    </row>
    <row r="953" spans="23:23" ht="12.75" customHeight="1">
      <c r="W953" s="122">
        <f t="shared" si="16"/>
        <v>0</v>
      </c>
    </row>
    <row r="954" spans="23:23" ht="12.75" customHeight="1">
      <c r="W954" s="122">
        <f t="shared" si="16"/>
        <v>0</v>
      </c>
    </row>
    <row r="955" spans="23:23" ht="12.75" customHeight="1">
      <c r="W955" s="122">
        <f t="shared" si="16"/>
        <v>0</v>
      </c>
    </row>
    <row r="956" spans="23:23" ht="12.75" customHeight="1">
      <c r="W956" s="122">
        <f t="shared" si="16"/>
        <v>0</v>
      </c>
    </row>
    <row r="957" spans="23:23" ht="12.75" customHeight="1">
      <c r="W957" s="122">
        <f t="shared" si="16"/>
        <v>0</v>
      </c>
    </row>
    <row r="958" spans="23:23" ht="12.75" customHeight="1">
      <c r="W958" s="122">
        <f t="shared" si="16"/>
        <v>0</v>
      </c>
    </row>
    <row r="959" spans="23:23" ht="12.75" customHeight="1">
      <c r="W959" s="122">
        <f t="shared" si="16"/>
        <v>0</v>
      </c>
    </row>
    <row r="960" spans="23:23" ht="12.75" customHeight="1">
      <c r="W960" s="122">
        <f t="shared" si="16"/>
        <v>0</v>
      </c>
    </row>
    <row r="961" spans="23:23" ht="12.75" customHeight="1">
      <c r="W961" s="122">
        <f t="shared" si="16"/>
        <v>0</v>
      </c>
    </row>
    <row r="962" spans="23:23" ht="12.75" customHeight="1">
      <c r="W962" s="122">
        <f t="shared" si="16"/>
        <v>0</v>
      </c>
    </row>
    <row r="963" spans="23:23" ht="12.75" customHeight="1">
      <c r="W963" s="122">
        <f t="shared" si="16"/>
        <v>0</v>
      </c>
    </row>
    <row r="964" spans="23:23" ht="12.75" customHeight="1">
      <c r="W964" s="122">
        <f t="shared" si="16"/>
        <v>0</v>
      </c>
    </row>
    <row r="965" spans="23:23" ht="12.75" customHeight="1">
      <c r="W965" s="122">
        <f t="shared" si="16"/>
        <v>0</v>
      </c>
    </row>
    <row r="966" spans="23:23" ht="12.75" customHeight="1">
      <c r="W966" s="122">
        <f t="shared" ref="W966:W1095" si="17">COUNTIF($B$4:$B$248,B966)</f>
        <v>0</v>
      </c>
    </row>
    <row r="967" spans="23:23" ht="12.75" customHeight="1">
      <c r="W967" s="122">
        <f t="shared" si="17"/>
        <v>0</v>
      </c>
    </row>
    <row r="968" spans="23:23" ht="12.75" customHeight="1">
      <c r="W968" s="122">
        <f t="shared" si="17"/>
        <v>0</v>
      </c>
    </row>
    <row r="969" spans="23:23" ht="12.75" customHeight="1">
      <c r="W969" s="122">
        <f t="shared" si="17"/>
        <v>0</v>
      </c>
    </row>
    <row r="970" spans="23:23" ht="12.75" customHeight="1">
      <c r="W970" s="122">
        <f t="shared" si="17"/>
        <v>0</v>
      </c>
    </row>
    <row r="971" spans="23:23" ht="12.75" customHeight="1">
      <c r="W971" s="122">
        <f t="shared" si="17"/>
        <v>0</v>
      </c>
    </row>
    <row r="972" spans="23:23" ht="12.75" customHeight="1">
      <c r="W972" s="122">
        <f t="shared" si="17"/>
        <v>0</v>
      </c>
    </row>
    <row r="973" spans="23:23" ht="12.75" customHeight="1">
      <c r="W973" s="122">
        <f t="shared" si="17"/>
        <v>0</v>
      </c>
    </row>
    <row r="974" spans="23:23" ht="12.75" customHeight="1">
      <c r="W974" s="122">
        <f t="shared" si="17"/>
        <v>0</v>
      </c>
    </row>
    <row r="975" spans="23:23" ht="12.75" customHeight="1">
      <c r="W975" s="122">
        <f t="shared" si="17"/>
        <v>0</v>
      </c>
    </row>
    <row r="976" spans="23:23" ht="12.75" customHeight="1">
      <c r="W976" s="122">
        <f t="shared" si="17"/>
        <v>0</v>
      </c>
    </row>
    <row r="977" spans="23:23" ht="12.75" customHeight="1">
      <c r="W977" s="122">
        <f t="shared" si="17"/>
        <v>0</v>
      </c>
    </row>
    <row r="978" spans="23:23" ht="12.75" customHeight="1">
      <c r="W978" s="122">
        <f t="shared" si="17"/>
        <v>0</v>
      </c>
    </row>
    <row r="979" spans="23:23" ht="12.75" customHeight="1">
      <c r="W979" s="122">
        <f t="shared" si="17"/>
        <v>0</v>
      </c>
    </row>
    <row r="980" spans="23:23" ht="12.75" customHeight="1">
      <c r="W980" s="122">
        <f t="shared" si="17"/>
        <v>0</v>
      </c>
    </row>
    <row r="981" spans="23:23" ht="12.75" customHeight="1">
      <c r="W981" s="122">
        <f t="shared" si="17"/>
        <v>0</v>
      </c>
    </row>
    <row r="982" spans="23:23" ht="12.75" customHeight="1">
      <c r="W982" s="122">
        <f t="shared" si="17"/>
        <v>0</v>
      </c>
    </row>
    <row r="983" spans="23:23" ht="12.75" customHeight="1">
      <c r="W983" s="122">
        <f t="shared" si="17"/>
        <v>0</v>
      </c>
    </row>
    <row r="984" spans="23:23" ht="12.75" customHeight="1">
      <c r="W984" s="122">
        <f t="shared" si="17"/>
        <v>0</v>
      </c>
    </row>
    <row r="985" spans="23:23" ht="12.75" customHeight="1">
      <c r="W985" s="122">
        <f t="shared" si="17"/>
        <v>0</v>
      </c>
    </row>
    <row r="986" spans="23:23" ht="12.75" customHeight="1">
      <c r="W986" s="122">
        <f t="shared" si="17"/>
        <v>0</v>
      </c>
    </row>
    <row r="987" spans="23:23" ht="12.75" customHeight="1">
      <c r="W987" s="122">
        <f t="shared" si="17"/>
        <v>0</v>
      </c>
    </row>
    <row r="988" spans="23:23" ht="12.75" customHeight="1">
      <c r="W988" s="122">
        <f t="shared" si="17"/>
        <v>0</v>
      </c>
    </row>
    <row r="989" spans="23:23" ht="12.75" customHeight="1">
      <c r="W989" s="122">
        <f t="shared" si="17"/>
        <v>0</v>
      </c>
    </row>
    <row r="990" spans="23:23" ht="12.75" customHeight="1">
      <c r="W990" s="122">
        <f t="shared" si="17"/>
        <v>0</v>
      </c>
    </row>
    <row r="991" spans="23:23" ht="12.75" customHeight="1">
      <c r="W991" s="122">
        <f t="shared" si="17"/>
        <v>0</v>
      </c>
    </row>
    <row r="992" spans="23:23" ht="12.75" customHeight="1">
      <c r="W992" s="122">
        <f t="shared" si="17"/>
        <v>0</v>
      </c>
    </row>
    <row r="993" spans="23:23" ht="12.75" customHeight="1">
      <c r="W993" s="122">
        <f t="shared" si="17"/>
        <v>0</v>
      </c>
    </row>
    <row r="994" spans="23:23" ht="12.75" customHeight="1">
      <c r="W994" s="122">
        <f t="shared" si="17"/>
        <v>0</v>
      </c>
    </row>
    <row r="995" spans="23:23" ht="12.75" customHeight="1">
      <c r="W995" s="122">
        <f t="shared" si="17"/>
        <v>0</v>
      </c>
    </row>
    <row r="996" spans="23:23" ht="12.75" customHeight="1">
      <c r="W996" s="122">
        <f t="shared" si="17"/>
        <v>0</v>
      </c>
    </row>
    <row r="997" spans="23:23" ht="12.75" customHeight="1">
      <c r="W997" s="122">
        <f t="shared" si="17"/>
        <v>0</v>
      </c>
    </row>
    <row r="998" spans="23:23" ht="12.75" customHeight="1">
      <c r="W998" s="122">
        <f t="shared" si="17"/>
        <v>0</v>
      </c>
    </row>
    <row r="999" spans="23:23" ht="12.75" customHeight="1">
      <c r="W999" s="122">
        <f t="shared" si="17"/>
        <v>0</v>
      </c>
    </row>
    <row r="1000" spans="23:23" ht="12.75" customHeight="1">
      <c r="W1000" s="122">
        <f t="shared" si="17"/>
        <v>0</v>
      </c>
    </row>
    <row r="1001" spans="23:23" ht="12.75" customHeight="1">
      <c r="W1001" s="122">
        <f t="shared" si="17"/>
        <v>0</v>
      </c>
    </row>
    <row r="1002" spans="23:23" ht="12.75" customHeight="1">
      <c r="W1002" s="122">
        <f t="shared" si="17"/>
        <v>0</v>
      </c>
    </row>
    <row r="1003" spans="23:23" ht="12.75" customHeight="1">
      <c r="W1003" s="122">
        <f t="shared" si="17"/>
        <v>0</v>
      </c>
    </row>
    <row r="1004" spans="23:23" ht="12.75" customHeight="1">
      <c r="W1004" s="122">
        <f t="shared" si="17"/>
        <v>0</v>
      </c>
    </row>
    <row r="1005" spans="23:23" ht="12.75" customHeight="1">
      <c r="W1005" s="122">
        <f t="shared" si="17"/>
        <v>0</v>
      </c>
    </row>
    <row r="1006" spans="23:23" ht="12.75" customHeight="1">
      <c r="W1006" s="122">
        <f t="shared" si="17"/>
        <v>0</v>
      </c>
    </row>
    <row r="1007" spans="23:23" ht="12.75" customHeight="1">
      <c r="W1007" s="122">
        <f t="shared" si="17"/>
        <v>0</v>
      </c>
    </row>
    <row r="1008" spans="23:23" ht="12.75" customHeight="1">
      <c r="W1008" s="122">
        <f t="shared" si="17"/>
        <v>0</v>
      </c>
    </row>
    <row r="1009" spans="23:23" ht="12.75" customHeight="1">
      <c r="W1009" s="122">
        <f t="shared" si="17"/>
        <v>0</v>
      </c>
    </row>
    <row r="1010" spans="23:23" ht="12.75" customHeight="1">
      <c r="W1010" s="122">
        <f t="shared" si="17"/>
        <v>0</v>
      </c>
    </row>
    <row r="1011" spans="23:23" ht="12.75" customHeight="1">
      <c r="W1011" s="122">
        <f t="shared" si="17"/>
        <v>0</v>
      </c>
    </row>
    <row r="1012" spans="23:23" ht="12.75" customHeight="1">
      <c r="W1012" s="122">
        <f t="shared" si="17"/>
        <v>0</v>
      </c>
    </row>
    <row r="1013" spans="23:23" ht="12.75" customHeight="1">
      <c r="W1013" s="122">
        <f t="shared" si="17"/>
        <v>0</v>
      </c>
    </row>
    <row r="1014" spans="23:23" ht="12.75" customHeight="1">
      <c r="W1014" s="122">
        <f t="shared" si="17"/>
        <v>0</v>
      </c>
    </row>
    <row r="1015" spans="23:23" ht="12.75" customHeight="1">
      <c r="W1015" s="122">
        <f t="shared" si="17"/>
        <v>0</v>
      </c>
    </row>
    <row r="1016" spans="23:23" ht="12.75" customHeight="1">
      <c r="W1016" s="122">
        <f t="shared" si="17"/>
        <v>0</v>
      </c>
    </row>
    <row r="1017" spans="23:23" ht="12.75" customHeight="1">
      <c r="W1017" s="122">
        <f t="shared" si="17"/>
        <v>0</v>
      </c>
    </row>
    <row r="1018" spans="23:23" ht="12.75" customHeight="1">
      <c r="W1018" s="122">
        <f t="shared" si="17"/>
        <v>0</v>
      </c>
    </row>
    <row r="1019" spans="23:23" ht="12.75" customHeight="1">
      <c r="W1019" s="122">
        <f t="shared" si="17"/>
        <v>0</v>
      </c>
    </row>
    <row r="1020" spans="23:23" ht="12.75" customHeight="1">
      <c r="W1020" s="122">
        <f t="shared" si="17"/>
        <v>0</v>
      </c>
    </row>
    <row r="1021" spans="23:23" ht="12.75" customHeight="1">
      <c r="W1021" s="122">
        <f t="shared" si="17"/>
        <v>0</v>
      </c>
    </row>
    <row r="1022" spans="23:23" ht="12.75" customHeight="1">
      <c r="W1022" s="122">
        <f t="shared" si="17"/>
        <v>0</v>
      </c>
    </row>
    <row r="1023" spans="23:23" ht="12.75" customHeight="1">
      <c r="W1023" s="122">
        <f t="shared" si="17"/>
        <v>0</v>
      </c>
    </row>
    <row r="1024" spans="23:23" ht="12.75" customHeight="1">
      <c r="W1024" s="122">
        <f t="shared" si="17"/>
        <v>0</v>
      </c>
    </row>
    <row r="1025" spans="23:23" ht="12.75" customHeight="1">
      <c r="W1025" s="122">
        <f t="shared" si="17"/>
        <v>0</v>
      </c>
    </row>
    <row r="1026" spans="23:23" ht="12.75" customHeight="1">
      <c r="W1026" s="122">
        <f t="shared" si="17"/>
        <v>0</v>
      </c>
    </row>
    <row r="1027" spans="23:23" ht="12.75" customHeight="1">
      <c r="W1027" s="122">
        <f t="shared" si="17"/>
        <v>0</v>
      </c>
    </row>
    <row r="1028" spans="23:23" ht="12.75" customHeight="1">
      <c r="W1028" s="122">
        <f t="shared" si="17"/>
        <v>0</v>
      </c>
    </row>
    <row r="1029" spans="23:23" ht="12.75" customHeight="1">
      <c r="W1029" s="122">
        <f t="shared" si="17"/>
        <v>0</v>
      </c>
    </row>
    <row r="1030" spans="23:23" ht="12.75" customHeight="1">
      <c r="W1030" s="122">
        <f t="shared" si="17"/>
        <v>0</v>
      </c>
    </row>
    <row r="1031" spans="23:23" ht="12.75" customHeight="1">
      <c r="W1031" s="122">
        <f t="shared" si="17"/>
        <v>0</v>
      </c>
    </row>
    <row r="1032" spans="23:23" ht="12.75" customHeight="1">
      <c r="W1032" s="122">
        <f t="shared" si="17"/>
        <v>0</v>
      </c>
    </row>
    <row r="1033" spans="23:23" ht="12.75" customHeight="1">
      <c r="W1033" s="122">
        <f t="shared" si="17"/>
        <v>0</v>
      </c>
    </row>
    <row r="1034" spans="23:23" ht="12.75" customHeight="1">
      <c r="W1034" s="122">
        <f t="shared" si="17"/>
        <v>0</v>
      </c>
    </row>
    <row r="1035" spans="23:23" ht="12.75" customHeight="1">
      <c r="W1035" s="122">
        <f t="shared" si="17"/>
        <v>0</v>
      </c>
    </row>
    <row r="1036" spans="23:23" ht="12.75" customHeight="1">
      <c r="W1036" s="122">
        <f t="shared" si="17"/>
        <v>0</v>
      </c>
    </row>
    <row r="1037" spans="23:23" ht="12.75" customHeight="1">
      <c r="W1037" s="122">
        <f t="shared" si="17"/>
        <v>0</v>
      </c>
    </row>
    <row r="1038" spans="23:23" ht="12.75" customHeight="1">
      <c r="W1038" s="122">
        <f t="shared" si="17"/>
        <v>0</v>
      </c>
    </row>
    <row r="1039" spans="23:23" ht="12.75" customHeight="1">
      <c r="W1039" s="122">
        <f t="shared" si="17"/>
        <v>0</v>
      </c>
    </row>
    <row r="1040" spans="23:23" ht="12.75" customHeight="1">
      <c r="W1040" s="122">
        <f t="shared" si="17"/>
        <v>0</v>
      </c>
    </row>
    <row r="1041" spans="23:23" ht="12.75" customHeight="1">
      <c r="W1041" s="122">
        <f t="shared" si="17"/>
        <v>0</v>
      </c>
    </row>
    <row r="1042" spans="23:23" ht="12.75" customHeight="1">
      <c r="W1042" s="122">
        <f t="shared" si="17"/>
        <v>0</v>
      </c>
    </row>
    <row r="1043" spans="23:23" ht="12.75" customHeight="1">
      <c r="W1043" s="122">
        <f t="shared" si="17"/>
        <v>0</v>
      </c>
    </row>
    <row r="1044" spans="23:23" ht="12.75" customHeight="1">
      <c r="W1044" s="122">
        <f t="shared" si="17"/>
        <v>0</v>
      </c>
    </row>
    <row r="1045" spans="23:23" ht="12.75" customHeight="1">
      <c r="W1045" s="122">
        <f t="shared" si="17"/>
        <v>0</v>
      </c>
    </row>
    <row r="1046" spans="23:23" ht="12.75" customHeight="1">
      <c r="W1046" s="122">
        <f t="shared" si="17"/>
        <v>0</v>
      </c>
    </row>
    <row r="1047" spans="23:23" ht="12.75" customHeight="1">
      <c r="W1047" s="122">
        <f t="shared" si="17"/>
        <v>0</v>
      </c>
    </row>
    <row r="1048" spans="23:23" ht="12.75" customHeight="1">
      <c r="W1048" s="122">
        <f t="shared" si="17"/>
        <v>0</v>
      </c>
    </row>
    <row r="1049" spans="23:23" ht="12.75" customHeight="1">
      <c r="W1049" s="122">
        <f t="shared" si="17"/>
        <v>0</v>
      </c>
    </row>
    <row r="1050" spans="23:23" ht="12.75" customHeight="1">
      <c r="W1050" s="122">
        <f t="shared" si="17"/>
        <v>0</v>
      </c>
    </row>
    <row r="1051" spans="23:23" ht="12.75" customHeight="1">
      <c r="W1051" s="122">
        <f t="shared" si="17"/>
        <v>0</v>
      </c>
    </row>
    <row r="1052" spans="23:23" ht="12.75" customHeight="1">
      <c r="W1052" s="122">
        <f t="shared" si="17"/>
        <v>0</v>
      </c>
    </row>
    <row r="1053" spans="23:23" ht="12.75" customHeight="1">
      <c r="W1053" s="122">
        <f t="shared" si="17"/>
        <v>0</v>
      </c>
    </row>
    <row r="1054" spans="23:23" ht="12.75" customHeight="1">
      <c r="W1054" s="122">
        <f t="shared" si="17"/>
        <v>0</v>
      </c>
    </row>
    <row r="1055" spans="23:23" ht="12.75" customHeight="1">
      <c r="W1055" s="122">
        <f t="shared" si="17"/>
        <v>0</v>
      </c>
    </row>
    <row r="1056" spans="23:23" ht="12.75" customHeight="1">
      <c r="W1056" s="122">
        <f t="shared" si="17"/>
        <v>0</v>
      </c>
    </row>
    <row r="1057" spans="23:23" ht="12.75" customHeight="1">
      <c r="W1057" s="122">
        <f t="shared" si="17"/>
        <v>0</v>
      </c>
    </row>
    <row r="1058" spans="23:23" ht="12.75" customHeight="1">
      <c r="W1058" s="122">
        <f t="shared" si="17"/>
        <v>0</v>
      </c>
    </row>
    <row r="1059" spans="23:23" ht="12.75" customHeight="1">
      <c r="W1059" s="122">
        <f t="shared" si="17"/>
        <v>0</v>
      </c>
    </row>
    <row r="1060" spans="23:23" ht="12.75" customHeight="1">
      <c r="W1060" s="122">
        <f t="shared" si="17"/>
        <v>0</v>
      </c>
    </row>
    <row r="1061" spans="23:23" ht="12.75" customHeight="1">
      <c r="W1061" s="122">
        <f t="shared" si="17"/>
        <v>0</v>
      </c>
    </row>
    <row r="1062" spans="23:23" ht="12.75" customHeight="1">
      <c r="W1062" s="122">
        <f t="shared" si="17"/>
        <v>0</v>
      </c>
    </row>
    <row r="1063" spans="23:23" ht="12.75" customHeight="1">
      <c r="W1063" s="122">
        <f t="shared" si="17"/>
        <v>0</v>
      </c>
    </row>
    <row r="1064" spans="23:23" ht="12.75" customHeight="1">
      <c r="W1064" s="122">
        <f t="shared" si="17"/>
        <v>0</v>
      </c>
    </row>
    <row r="1065" spans="23:23" ht="12.75" customHeight="1">
      <c r="W1065" s="122">
        <f t="shared" si="17"/>
        <v>0</v>
      </c>
    </row>
    <row r="1066" spans="23:23" ht="12.75" customHeight="1">
      <c r="W1066" s="122">
        <f t="shared" si="17"/>
        <v>0</v>
      </c>
    </row>
    <row r="1067" spans="23:23" ht="12.75" customHeight="1">
      <c r="W1067" s="122">
        <f t="shared" si="17"/>
        <v>0</v>
      </c>
    </row>
    <row r="1068" spans="23:23" ht="12.75" customHeight="1">
      <c r="W1068" s="122">
        <f t="shared" si="17"/>
        <v>0</v>
      </c>
    </row>
    <row r="1069" spans="23:23" ht="12.75" customHeight="1">
      <c r="W1069" s="122">
        <f t="shared" si="17"/>
        <v>0</v>
      </c>
    </row>
    <row r="1070" spans="23:23" ht="12.75" customHeight="1">
      <c r="W1070" s="122">
        <f t="shared" si="17"/>
        <v>0</v>
      </c>
    </row>
    <row r="1071" spans="23:23" ht="12.75" customHeight="1">
      <c r="W1071" s="122">
        <f t="shared" si="17"/>
        <v>0</v>
      </c>
    </row>
    <row r="1072" spans="23:23" ht="12.75" customHeight="1">
      <c r="W1072" s="122">
        <f t="shared" si="17"/>
        <v>0</v>
      </c>
    </row>
    <row r="1073" spans="23:23" ht="12.75" customHeight="1">
      <c r="W1073" s="122">
        <f t="shared" si="17"/>
        <v>0</v>
      </c>
    </row>
    <row r="1074" spans="23:23" ht="12.75" customHeight="1">
      <c r="W1074" s="122">
        <f t="shared" si="17"/>
        <v>0</v>
      </c>
    </row>
    <row r="1075" spans="23:23" ht="12.75" customHeight="1">
      <c r="W1075" s="122">
        <f t="shared" si="17"/>
        <v>0</v>
      </c>
    </row>
    <row r="1076" spans="23:23" ht="12.75" customHeight="1">
      <c r="W1076" s="122">
        <f t="shared" si="17"/>
        <v>0</v>
      </c>
    </row>
    <row r="1077" spans="23:23" ht="12.75" customHeight="1">
      <c r="W1077" s="122">
        <f t="shared" si="17"/>
        <v>0</v>
      </c>
    </row>
    <row r="1078" spans="23:23" ht="12.75" customHeight="1">
      <c r="W1078" s="122">
        <f t="shared" si="17"/>
        <v>0</v>
      </c>
    </row>
    <row r="1079" spans="23:23" ht="12.75" customHeight="1">
      <c r="W1079" s="122">
        <f t="shared" si="17"/>
        <v>0</v>
      </c>
    </row>
    <row r="1080" spans="23:23" ht="12.75" customHeight="1">
      <c r="W1080" s="122">
        <f t="shared" si="17"/>
        <v>0</v>
      </c>
    </row>
    <row r="1081" spans="23:23" ht="12.75" customHeight="1">
      <c r="W1081" s="122">
        <f t="shared" si="17"/>
        <v>0</v>
      </c>
    </row>
    <row r="1082" spans="23:23" ht="12.75" customHeight="1">
      <c r="W1082" s="122">
        <f t="shared" si="17"/>
        <v>0</v>
      </c>
    </row>
    <row r="1083" spans="23:23" ht="12.75" customHeight="1">
      <c r="W1083" s="122">
        <f t="shared" si="17"/>
        <v>0</v>
      </c>
    </row>
    <row r="1084" spans="23:23" ht="12.75" customHeight="1">
      <c r="W1084" s="122">
        <f t="shared" si="17"/>
        <v>0</v>
      </c>
    </row>
    <row r="1085" spans="23:23" ht="12.75" customHeight="1">
      <c r="W1085" s="122">
        <f t="shared" si="17"/>
        <v>0</v>
      </c>
    </row>
    <row r="1086" spans="23:23" ht="12.75" customHeight="1">
      <c r="W1086" s="122">
        <f t="shared" si="17"/>
        <v>0</v>
      </c>
    </row>
    <row r="1087" spans="23:23" ht="12.75" customHeight="1">
      <c r="W1087" s="122">
        <f t="shared" si="17"/>
        <v>0</v>
      </c>
    </row>
    <row r="1088" spans="23:23" ht="12.75" customHeight="1">
      <c r="W1088" s="122">
        <f t="shared" si="17"/>
        <v>0</v>
      </c>
    </row>
    <row r="1089" spans="23:23" ht="12.75" customHeight="1">
      <c r="W1089" s="122">
        <f t="shared" si="17"/>
        <v>0</v>
      </c>
    </row>
    <row r="1090" spans="23:23" ht="12.75" customHeight="1">
      <c r="W1090" s="122">
        <f t="shared" si="17"/>
        <v>0</v>
      </c>
    </row>
    <row r="1091" spans="23:23" ht="12.75" customHeight="1">
      <c r="W1091" s="122">
        <f t="shared" si="17"/>
        <v>0</v>
      </c>
    </row>
    <row r="1092" spans="23:23" ht="12.75" customHeight="1">
      <c r="W1092" s="122">
        <f t="shared" si="17"/>
        <v>0</v>
      </c>
    </row>
    <row r="1093" spans="23:23" ht="12.75" customHeight="1">
      <c r="W1093" s="122">
        <f t="shared" si="17"/>
        <v>0</v>
      </c>
    </row>
    <row r="1094" spans="23:23" ht="12.75" customHeight="1">
      <c r="W1094" s="122">
        <f t="shared" si="17"/>
        <v>0</v>
      </c>
    </row>
    <row r="1095" spans="23:23" ht="12.75" customHeight="1">
      <c r="W1095" s="122">
        <f t="shared" si="17"/>
        <v>0</v>
      </c>
    </row>
  </sheetData>
  <autoFilter ref="A3:AK1095" xr:uid="{00000000-0009-0000-0000-000007000000}"/>
  <mergeCells count="11">
    <mergeCell ref="C459:E459"/>
    <mergeCell ref="F459:I459"/>
    <mergeCell ref="J459:N459"/>
    <mergeCell ref="P459:Q459"/>
    <mergeCell ref="A1:C2"/>
    <mergeCell ref="D1:P1"/>
    <mergeCell ref="Q1:Q2"/>
    <mergeCell ref="D2:P2"/>
    <mergeCell ref="O457:Q457"/>
    <mergeCell ref="A458:Q458"/>
    <mergeCell ref="A459:B459"/>
  </mergeCells>
  <conditionalFormatting sqref="A4:V456 X4:AK456 W4:W1095">
    <cfRule type="containsText" dxfId="1" priority="1" operator="containsText" text="Modificación propuesta">
      <formula>NOT(ISERROR(SEARCH(("Modificación propuesta"),(A4))))</formula>
    </cfRule>
  </conditionalFormatting>
  <dataValidations count="1">
    <dataValidation type="list" allowBlank="1" showErrorMessage="1" sqref="A253 A255 A257 A259 A261 A263 A265 A267 A269 A271 A273 A275 A277 A279 A281 A283 A285 A287 A289 A291 A293 A306 A308:A351 A367 A369 A371 A424:A438" xr:uid="{00000000-0002-0000-0700-000000000000}">
      <formula1>#REF!</formula1>
    </dataValidation>
  </dataValidations>
  <pageMargins left="0.7" right="0.7" top="0.75" bottom="0.75" header="0" footer="0"/>
  <pageSetup paperSize="9"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workbookViewId="0">
      <pane ySplit="1" topLeftCell="A2" activePane="bottomLeft" state="frozen"/>
      <selection pane="bottomLeft" activeCell="B3" sqref="B3"/>
    </sheetView>
  </sheetViews>
  <sheetFormatPr baseColWidth="10" defaultColWidth="12.6640625" defaultRowHeight="15" customHeight="1"/>
  <cols>
    <col min="1" max="1" width="20.1640625" customWidth="1"/>
    <col min="2" max="2" width="12.33203125" customWidth="1"/>
    <col min="3" max="3" width="39.1640625" customWidth="1"/>
    <col min="4" max="4" width="25" customWidth="1"/>
    <col min="5" max="5" width="88.1640625" customWidth="1"/>
    <col min="6" max="6" width="14.83203125" customWidth="1"/>
    <col min="7" max="7" width="14.1640625" customWidth="1"/>
    <col min="8" max="8" width="12.83203125" customWidth="1"/>
    <col min="9" max="9" width="14.83203125" customWidth="1"/>
    <col min="10" max="10" width="14.1640625" customWidth="1"/>
    <col min="11" max="11" width="17.6640625" customWidth="1"/>
    <col min="12" max="12" width="16.6640625" customWidth="1"/>
    <col min="13" max="13" width="16.1640625" customWidth="1"/>
    <col min="14" max="14" width="14.1640625" customWidth="1"/>
    <col min="15" max="15" width="21.83203125" customWidth="1"/>
    <col min="16" max="16" width="17.6640625" customWidth="1"/>
    <col min="17" max="17" width="24.83203125" customWidth="1"/>
    <col min="18" max="18" width="9.1640625" customWidth="1"/>
    <col min="19" max="19" width="58.83203125" customWidth="1"/>
    <col min="20" max="20" width="20.1640625" customWidth="1"/>
    <col min="21" max="21" width="19.1640625" customWidth="1"/>
    <col min="22" max="22" width="15.83203125" customWidth="1"/>
    <col min="23" max="26" width="8.6640625" customWidth="1"/>
  </cols>
  <sheetData>
    <row r="1" spans="1:26" ht="77.25" customHeight="1">
      <c r="A1" s="272" t="s">
        <v>1500</v>
      </c>
      <c r="B1" s="273" t="s">
        <v>1501</v>
      </c>
      <c r="C1" s="273" t="s">
        <v>46</v>
      </c>
      <c r="D1" s="273" t="s">
        <v>47</v>
      </c>
      <c r="E1" s="273" t="s">
        <v>1896</v>
      </c>
      <c r="F1" s="273" t="s">
        <v>49</v>
      </c>
      <c r="G1" s="273" t="s">
        <v>50</v>
      </c>
      <c r="H1" s="273" t="s">
        <v>1503</v>
      </c>
      <c r="I1" s="273" t="s">
        <v>1504</v>
      </c>
      <c r="J1" s="273" t="s">
        <v>1505</v>
      </c>
      <c r="K1" s="273" t="s">
        <v>1506</v>
      </c>
      <c r="L1" s="274" t="s">
        <v>1507</v>
      </c>
      <c r="M1" s="273" t="s">
        <v>1508</v>
      </c>
      <c r="N1" s="273" t="s">
        <v>56</v>
      </c>
      <c r="O1" s="273" t="s">
        <v>1509</v>
      </c>
      <c r="P1" s="273" t="s">
        <v>1510</v>
      </c>
      <c r="Q1" s="273" t="s">
        <v>1511</v>
      </c>
      <c r="R1" s="275"/>
      <c r="S1" s="272" t="s">
        <v>1512</v>
      </c>
      <c r="T1" s="273" t="s">
        <v>1897</v>
      </c>
      <c r="U1" s="276" t="s">
        <v>1</v>
      </c>
      <c r="V1" s="273" t="s">
        <v>1514</v>
      </c>
      <c r="W1" s="27"/>
      <c r="X1" s="27"/>
      <c r="Y1" s="27"/>
      <c r="Z1" s="27"/>
    </row>
    <row r="2" spans="1:26" ht="70">
      <c r="A2" s="277" t="s">
        <v>1865</v>
      </c>
      <c r="B2" s="278" t="s">
        <v>69</v>
      </c>
      <c r="C2" s="278" t="s">
        <v>1898</v>
      </c>
      <c r="D2" s="278">
        <v>80111600</v>
      </c>
      <c r="E2" s="278" t="s">
        <v>80</v>
      </c>
      <c r="F2" s="278" t="s">
        <v>81</v>
      </c>
      <c r="G2" s="278" t="s">
        <v>82</v>
      </c>
      <c r="H2" s="278">
        <v>5</v>
      </c>
      <c r="I2" s="278">
        <v>1</v>
      </c>
      <c r="J2" s="278" t="s">
        <v>83</v>
      </c>
      <c r="K2" s="278" t="s">
        <v>84</v>
      </c>
      <c r="L2" s="279">
        <v>4700000</v>
      </c>
      <c r="M2" s="280">
        <v>23500000</v>
      </c>
      <c r="N2" s="278" t="s">
        <v>85</v>
      </c>
      <c r="O2" s="278" t="s">
        <v>78</v>
      </c>
      <c r="P2" s="278" t="s">
        <v>86</v>
      </c>
      <c r="Q2" s="281"/>
      <c r="R2" s="275"/>
      <c r="S2" s="282" t="s">
        <v>33</v>
      </c>
      <c r="T2" s="283">
        <v>8025</v>
      </c>
      <c r="U2" s="284">
        <v>2024110010079</v>
      </c>
      <c r="V2" s="283">
        <v>3</v>
      </c>
      <c r="W2" s="216"/>
      <c r="X2" s="216"/>
      <c r="Y2" s="216"/>
      <c r="Z2" s="216"/>
    </row>
    <row r="3" spans="1:26" ht="70">
      <c r="A3" s="277" t="s">
        <v>1516</v>
      </c>
      <c r="B3" s="278" t="s">
        <v>69</v>
      </c>
      <c r="C3" s="278" t="s">
        <v>1898</v>
      </c>
      <c r="D3" s="278">
        <v>80111600</v>
      </c>
      <c r="E3" s="278" t="s">
        <v>1899</v>
      </c>
      <c r="F3" s="278" t="s">
        <v>81</v>
      </c>
      <c r="G3" s="278" t="s">
        <v>82</v>
      </c>
      <c r="H3" s="278">
        <v>5</v>
      </c>
      <c r="I3" s="278">
        <v>1</v>
      </c>
      <c r="J3" s="278" t="s">
        <v>83</v>
      </c>
      <c r="K3" s="278" t="s">
        <v>84</v>
      </c>
      <c r="L3" s="279">
        <v>4500000</v>
      </c>
      <c r="M3" s="280">
        <v>22500000</v>
      </c>
      <c r="N3" s="278" t="s">
        <v>85</v>
      </c>
      <c r="O3" s="278" t="s">
        <v>78</v>
      </c>
      <c r="P3" s="278" t="s">
        <v>86</v>
      </c>
      <c r="Q3" s="281" t="s">
        <v>1900</v>
      </c>
      <c r="R3" s="275"/>
      <c r="S3" s="282" t="s">
        <v>33</v>
      </c>
      <c r="T3" s="283">
        <v>8025</v>
      </c>
      <c r="U3" s="284">
        <v>2024110010079</v>
      </c>
      <c r="V3" s="283">
        <v>3</v>
      </c>
      <c r="W3" s="216"/>
      <c r="X3" s="216"/>
      <c r="Y3" s="216"/>
      <c r="Z3" s="216"/>
    </row>
    <row r="4" spans="1:26" ht="56">
      <c r="A4" s="277" t="s">
        <v>1865</v>
      </c>
      <c r="B4" s="278" t="s">
        <v>95</v>
      </c>
      <c r="C4" s="278" t="s">
        <v>1901</v>
      </c>
      <c r="D4" s="278">
        <v>80111600</v>
      </c>
      <c r="E4" s="278" t="s">
        <v>80</v>
      </c>
      <c r="F4" s="278" t="s">
        <v>81</v>
      </c>
      <c r="G4" s="278" t="s">
        <v>82</v>
      </c>
      <c r="H4" s="278">
        <v>6</v>
      </c>
      <c r="I4" s="278">
        <v>1</v>
      </c>
      <c r="J4" s="278" t="s">
        <v>83</v>
      </c>
      <c r="K4" s="278" t="s">
        <v>84</v>
      </c>
      <c r="L4" s="279">
        <v>4100000</v>
      </c>
      <c r="M4" s="280">
        <v>24600000</v>
      </c>
      <c r="N4" s="278" t="s">
        <v>85</v>
      </c>
      <c r="O4" s="278" t="s">
        <v>78</v>
      </c>
      <c r="P4" s="278" t="s">
        <v>86</v>
      </c>
      <c r="Q4" s="281"/>
      <c r="R4" s="275"/>
      <c r="S4" s="282" t="s">
        <v>33</v>
      </c>
      <c r="T4" s="283">
        <v>8025</v>
      </c>
      <c r="U4" s="284">
        <v>2024110010079</v>
      </c>
      <c r="V4" s="283">
        <v>3</v>
      </c>
      <c r="W4" s="216"/>
      <c r="X4" s="216"/>
      <c r="Y4" s="216"/>
      <c r="Z4" s="216"/>
    </row>
    <row r="5" spans="1:26" ht="70">
      <c r="A5" s="277" t="s">
        <v>1516</v>
      </c>
      <c r="B5" s="278" t="s">
        <v>95</v>
      </c>
      <c r="C5" s="278" t="s">
        <v>1901</v>
      </c>
      <c r="D5" s="278">
        <v>80111600</v>
      </c>
      <c r="E5" s="278" t="s">
        <v>1902</v>
      </c>
      <c r="F5" s="278" t="s">
        <v>81</v>
      </c>
      <c r="G5" s="278" t="s">
        <v>82</v>
      </c>
      <c r="H5" s="278">
        <v>5</v>
      </c>
      <c r="I5" s="278">
        <v>1</v>
      </c>
      <c r="J5" s="278" t="s">
        <v>83</v>
      </c>
      <c r="K5" s="278" t="s">
        <v>84</v>
      </c>
      <c r="L5" s="279">
        <v>4100000</v>
      </c>
      <c r="M5" s="280">
        <v>22258002</v>
      </c>
      <c r="N5" s="278" t="s">
        <v>85</v>
      </c>
      <c r="O5" s="278" t="s">
        <v>78</v>
      </c>
      <c r="P5" s="278" t="s">
        <v>86</v>
      </c>
      <c r="Q5" s="281" t="s">
        <v>1900</v>
      </c>
      <c r="R5" s="275"/>
      <c r="S5" s="282" t="s">
        <v>33</v>
      </c>
      <c r="T5" s="283">
        <v>8025</v>
      </c>
      <c r="U5" s="284">
        <v>2024110010079</v>
      </c>
      <c r="V5" s="283">
        <v>3</v>
      </c>
      <c r="W5" s="216"/>
      <c r="X5" s="216"/>
      <c r="Y5" s="216"/>
      <c r="Z5" s="216"/>
    </row>
    <row r="6" spans="1:26" ht="70">
      <c r="A6" s="277" t="s">
        <v>1865</v>
      </c>
      <c r="B6" s="278" t="s">
        <v>99</v>
      </c>
      <c r="C6" s="278" t="s">
        <v>1898</v>
      </c>
      <c r="D6" s="278">
        <v>80111600</v>
      </c>
      <c r="E6" s="278" t="s">
        <v>1265</v>
      </c>
      <c r="F6" s="278" t="s">
        <v>81</v>
      </c>
      <c r="G6" s="278" t="s">
        <v>82</v>
      </c>
      <c r="H6" s="278">
        <v>6</v>
      </c>
      <c r="I6" s="278">
        <v>1</v>
      </c>
      <c r="J6" s="278" t="s">
        <v>83</v>
      </c>
      <c r="K6" s="278" t="s">
        <v>84</v>
      </c>
      <c r="L6" s="279">
        <v>3600000</v>
      </c>
      <c r="M6" s="280">
        <v>21600000</v>
      </c>
      <c r="N6" s="278" t="s">
        <v>85</v>
      </c>
      <c r="O6" s="278" t="s">
        <v>78</v>
      </c>
      <c r="P6" s="278" t="s">
        <v>86</v>
      </c>
      <c r="Q6" s="281"/>
      <c r="R6" s="275"/>
      <c r="S6" s="282" t="s">
        <v>33</v>
      </c>
      <c r="T6" s="283">
        <v>8025</v>
      </c>
      <c r="U6" s="284">
        <v>2024110010079</v>
      </c>
      <c r="V6" s="283">
        <v>3</v>
      </c>
      <c r="W6" s="216"/>
      <c r="X6" s="216"/>
      <c r="Y6" s="216"/>
      <c r="Z6" s="216"/>
    </row>
    <row r="7" spans="1:26" ht="70">
      <c r="A7" s="277" t="s">
        <v>1516</v>
      </c>
      <c r="B7" s="278" t="s">
        <v>99</v>
      </c>
      <c r="C7" s="278" t="s">
        <v>1898</v>
      </c>
      <c r="D7" s="278">
        <v>80111600</v>
      </c>
      <c r="E7" s="278" t="s">
        <v>1903</v>
      </c>
      <c r="F7" s="278" t="s">
        <v>81</v>
      </c>
      <c r="G7" s="278" t="s">
        <v>82</v>
      </c>
      <c r="H7" s="278">
        <v>5</v>
      </c>
      <c r="I7" s="278">
        <v>1</v>
      </c>
      <c r="J7" s="278" t="s">
        <v>83</v>
      </c>
      <c r="K7" s="278" t="s">
        <v>84</v>
      </c>
      <c r="L7" s="279">
        <v>3800000</v>
      </c>
      <c r="M7" s="280">
        <v>19000000</v>
      </c>
      <c r="N7" s="278" t="s">
        <v>85</v>
      </c>
      <c r="O7" s="278" t="s">
        <v>78</v>
      </c>
      <c r="P7" s="278" t="s">
        <v>86</v>
      </c>
      <c r="Q7" s="281" t="s">
        <v>1900</v>
      </c>
      <c r="R7" s="275"/>
      <c r="S7" s="282" t="s">
        <v>33</v>
      </c>
      <c r="T7" s="283">
        <v>8025</v>
      </c>
      <c r="U7" s="284">
        <v>2024110010079</v>
      </c>
      <c r="V7" s="283">
        <v>3</v>
      </c>
      <c r="W7" s="216"/>
      <c r="X7" s="216"/>
      <c r="Y7" s="216"/>
      <c r="Z7" s="216"/>
    </row>
    <row r="8" spans="1:26" ht="56">
      <c r="A8" s="277" t="s">
        <v>1865</v>
      </c>
      <c r="B8" s="278" t="s">
        <v>100</v>
      </c>
      <c r="C8" s="278" t="s">
        <v>1901</v>
      </c>
      <c r="D8" s="278">
        <v>80111600</v>
      </c>
      <c r="E8" s="278" t="s">
        <v>1265</v>
      </c>
      <c r="F8" s="278" t="s">
        <v>81</v>
      </c>
      <c r="G8" s="278" t="s">
        <v>82</v>
      </c>
      <c r="H8" s="278">
        <v>6</v>
      </c>
      <c r="I8" s="278">
        <v>1</v>
      </c>
      <c r="J8" s="278" t="s">
        <v>83</v>
      </c>
      <c r="K8" s="278" t="s">
        <v>84</v>
      </c>
      <c r="L8" s="279">
        <v>3709667</v>
      </c>
      <c r="M8" s="280">
        <v>22258002</v>
      </c>
      <c r="N8" s="278" t="s">
        <v>85</v>
      </c>
      <c r="O8" s="278" t="s">
        <v>78</v>
      </c>
      <c r="P8" s="278" t="s">
        <v>86</v>
      </c>
      <c r="Q8" s="281"/>
      <c r="R8" s="275"/>
      <c r="S8" s="282" t="s">
        <v>33</v>
      </c>
      <c r="T8" s="283">
        <v>8025</v>
      </c>
      <c r="U8" s="284">
        <v>2024110010079</v>
      </c>
      <c r="V8" s="283">
        <v>3</v>
      </c>
      <c r="W8" s="216"/>
      <c r="X8" s="216"/>
      <c r="Y8" s="216"/>
      <c r="Z8" s="216"/>
    </row>
    <row r="9" spans="1:26" ht="70">
      <c r="A9" s="277" t="s">
        <v>1516</v>
      </c>
      <c r="B9" s="278" t="s">
        <v>100</v>
      </c>
      <c r="C9" s="278" t="s">
        <v>1901</v>
      </c>
      <c r="D9" s="278">
        <v>80111600</v>
      </c>
      <c r="E9" s="278" t="s">
        <v>1902</v>
      </c>
      <c r="F9" s="278" t="s">
        <v>81</v>
      </c>
      <c r="G9" s="278" t="s">
        <v>82</v>
      </c>
      <c r="H9" s="278">
        <v>5</v>
      </c>
      <c r="I9" s="278">
        <v>1</v>
      </c>
      <c r="J9" s="278" t="s">
        <v>83</v>
      </c>
      <c r="K9" s="278" t="s">
        <v>84</v>
      </c>
      <c r="L9" s="279">
        <v>4100000</v>
      </c>
      <c r="M9" s="280">
        <v>20500000</v>
      </c>
      <c r="N9" s="278" t="s">
        <v>85</v>
      </c>
      <c r="O9" s="278" t="s">
        <v>78</v>
      </c>
      <c r="P9" s="278" t="s">
        <v>86</v>
      </c>
      <c r="Q9" s="281" t="s">
        <v>1900</v>
      </c>
      <c r="R9" s="275"/>
      <c r="S9" s="282" t="s">
        <v>33</v>
      </c>
      <c r="T9" s="283">
        <v>8025</v>
      </c>
      <c r="U9" s="284">
        <v>2024110010079</v>
      </c>
      <c r="V9" s="283">
        <v>3</v>
      </c>
      <c r="W9" s="216"/>
      <c r="X9" s="216"/>
      <c r="Y9" s="216"/>
      <c r="Z9" s="216"/>
    </row>
    <row r="10" spans="1:26" ht="70">
      <c r="A10" s="277" t="s">
        <v>1865</v>
      </c>
      <c r="B10" s="278" t="s">
        <v>101</v>
      </c>
      <c r="C10" s="278" t="s">
        <v>1898</v>
      </c>
      <c r="D10" s="278">
        <v>80111600</v>
      </c>
      <c r="E10" s="278" t="s">
        <v>80</v>
      </c>
      <c r="F10" s="278" t="s">
        <v>81</v>
      </c>
      <c r="G10" s="278" t="s">
        <v>82</v>
      </c>
      <c r="H10" s="278">
        <v>6</v>
      </c>
      <c r="I10" s="278">
        <v>1</v>
      </c>
      <c r="J10" s="278" t="s">
        <v>83</v>
      </c>
      <c r="K10" s="278" t="s">
        <v>84</v>
      </c>
      <c r="L10" s="279">
        <v>4600000</v>
      </c>
      <c r="M10" s="280">
        <v>27600000</v>
      </c>
      <c r="N10" s="278" t="s">
        <v>85</v>
      </c>
      <c r="O10" s="278" t="s">
        <v>78</v>
      </c>
      <c r="P10" s="278" t="s">
        <v>86</v>
      </c>
      <c r="Q10" s="281"/>
      <c r="R10" s="275"/>
      <c r="S10" s="282" t="s">
        <v>33</v>
      </c>
      <c r="T10" s="283">
        <v>8025</v>
      </c>
      <c r="U10" s="284">
        <v>2024110010079</v>
      </c>
      <c r="V10" s="283">
        <v>3</v>
      </c>
      <c r="W10" s="216"/>
      <c r="X10" s="216"/>
      <c r="Y10" s="216"/>
      <c r="Z10" s="216"/>
    </row>
    <row r="11" spans="1:26" ht="70">
      <c r="A11" s="277" t="s">
        <v>1516</v>
      </c>
      <c r="B11" s="278" t="s">
        <v>101</v>
      </c>
      <c r="C11" s="278" t="s">
        <v>1898</v>
      </c>
      <c r="D11" s="278">
        <v>80111600</v>
      </c>
      <c r="E11" s="278" t="s">
        <v>1899</v>
      </c>
      <c r="F11" s="278" t="s">
        <v>81</v>
      </c>
      <c r="G11" s="278" t="s">
        <v>82</v>
      </c>
      <c r="H11" s="278">
        <v>6</v>
      </c>
      <c r="I11" s="278">
        <v>1</v>
      </c>
      <c r="J11" s="278" t="s">
        <v>83</v>
      </c>
      <c r="K11" s="278" t="s">
        <v>84</v>
      </c>
      <c r="L11" s="279">
        <v>4500000</v>
      </c>
      <c r="M11" s="280">
        <v>27000000</v>
      </c>
      <c r="N11" s="278" t="s">
        <v>85</v>
      </c>
      <c r="O11" s="278" t="s">
        <v>78</v>
      </c>
      <c r="P11" s="278" t="s">
        <v>86</v>
      </c>
      <c r="Q11" s="281" t="s">
        <v>1900</v>
      </c>
      <c r="R11" s="275"/>
      <c r="S11" s="282" t="s">
        <v>33</v>
      </c>
      <c r="T11" s="283">
        <v>8025</v>
      </c>
      <c r="U11" s="284">
        <v>2024110010079</v>
      </c>
      <c r="V11" s="283">
        <v>3</v>
      </c>
      <c r="W11" s="216"/>
      <c r="X11" s="216"/>
      <c r="Y11" s="216"/>
      <c r="Z11" s="216"/>
    </row>
    <row r="12" spans="1:26" ht="70">
      <c r="A12" s="277" t="s">
        <v>1865</v>
      </c>
      <c r="B12" s="278" t="s">
        <v>102</v>
      </c>
      <c r="C12" s="278" t="s">
        <v>1898</v>
      </c>
      <c r="D12" s="278">
        <v>80111600</v>
      </c>
      <c r="E12" s="278" t="s">
        <v>80</v>
      </c>
      <c r="F12" s="278" t="s">
        <v>81</v>
      </c>
      <c r="G12" s="278" t="s">
        <v>82</v>
      </c>
      <c r="H12" s="278">
        <v>6</v>
      </c>
      <c r="I12" s="278">
        <v>1</v>
      </c>
      <c r="J12" s="278" t="s">
        <v>83</v>
      </c>
      <c r="K12" s="278" t="s">
        <v>84</v>
      </c>
      <c r="L12" s="279">
        <v>4600000</v>
      </c>
      <c r="M12" s="280">
        <v>27600000</v>
      </c>
      <c r="N12" s="278" t="s">
        <v>85</v>
      </c>
      <c r="O12" s="278" t="s">
        <v>78</v>
      </c>
      <c r="P12" s="278" t="s">
        <v>86</v>
      </c>
      <c r="Q12" s="281"/>
      <c r="R12" s="275"/>
      <c r="S12" s="282" t="s">
        <v>33</v>
      </c>
      <c r="T12" s="283">
        <v>8025</v>
      </c>
      <c r="U12" s="284">
        <v>2024110010079</v>
      </c>
      <c r="V12" s="283">
        <v>3</v>
      </c>
      <c r="W12" s="216"/>
      <c r="X12" s="216"/>
      <c r="Y12" s="216"/>
      <c r="Z12" s="216"/>
    </row>
    <row r="13" spans="1:26" ht="70">
      <c r="A13" s="277" t="s">
        <v>1516</v>
      </c>
      <c r="B13" s="278" t="s">
        <v>102</v>
      </c>
      <c r="C13" s="278" t="s">
        <v>1898</v>
      </c>
      <c r="D13" s="278">
        <v>80111600</v>
      </c>
      <c r="E13" s="278" t="s">
        <v>1899</v>
      </c>
      <c r="F13" s="278" t="s">
        <v>81</v>
      </c>
      <c r="G13" s="278" t="s">
        <v>82</v>
      </c>
      <c r="H13" s="278">
        <v>6</v>
      </c>
      <c r="I13" s="278">
        <v>1</v>
      </c>
      <c r="J13" s="278" t="s">
        <v>83</v>
      </c>
      <c r="K13" s="278" t="s">
        <v>84</v>
      </c>
      <c r="L13" s="279">
        <v>4500000</v>
      </c>
      <c r="M13" s="280">
        <v>27000000</v>
      </c>
      <c r="N13" s="278" t="s">
        <v>85</v>
      </c>
      <c r="O13" s="278" t="s">
        <v>78</v>
      </c>
      <c r="P13" s="278" t="s">
        <v>86</v>
      </c>
      <c r="Q13" s="281" t="s">
        <v>1900</v>
      </c>
      <c r="R13" s="275"/>
      <c r="S13" s="282" t="s">
        <v>33</v>
      </c>
      <c r="T13" s="283">
        <v>8025</v>
      </c>
      <c r="U13" s="284">
        <v>2024110010079</v>
      </c>
      <c r="V13" s="283">
        <v>3</v>
      </c>
      <c r="W13" s="216"/>
      <c r="X13" s="216"/>
      <c r="Y13" s="216"/>
      <c r="Z13" s="216"/>
    </row>
    <row r="14" spans="1:26" ht="70">
      <c r="A14" s="277" t="s">
        <v>1865</v>
      </c>
      <c r="B14" s="278" t="s">
        <v>103</v>
      </c>
      <c r="C14" s="278" t="s">
        <v>1898</v>
      </c>
      <c r="D14" s="278">
        <v>80111600</v>
      </c>
      <c r="E14" s="278" t="s">
        <v>80</v>
      </c>
      <c r="F14" s="278" t="s">
        <v>81</v>
      </c>
      <c r="G14" s="278" t="s">
        <v>82</v>
      </c>
      <c r="H14" s="278">
        <v>6</v>
      </c>
      <c r="I14" s="278">
        <v>1</v>
      </c>
      <c r="J14" s="278" t="s">
        <v>83</v>
      </c>
      <c r="K14" s="278" t="s">
        <v>84</v>
      </c>
      <c r="L14" s="279">
        <v>4600000</v>
      </c>
      <c r="M14" s="280">
        <v>27600000</v>
      </c>
      <c r="N14" s="278" t="s">
        <v>85</v>
      </c>
      <c r="O14" s="278" t="s">
        <v>78</v>
      </c>
      <c r="P14" s="278" t="s">
        <v>86</v>
      </c>
      <c r="Q14" s="281"/>
      <c r="R14" s="275"/>
      <c r="S14" s="282" t="s">
        <v>33</v>
      </c>
      <c r="T14" s="283">
        <v>8025</v>
      </c>
      <c r="U14" s="284">
        <v>2024110010079</v>
      </c>
      <c r="V14" s="283">
        <v>3</v>
      </c>
      <c r="W14" s="216"/>
      <c r="X14" s="216"/>
      <c r="Y14" s="216"/>
      <c r="Z14" s="216"/>
    </row>
    <row r="15" spans="1:26" ht="70">
      <c r="A15" s="277" t="s">
        <v>1516</v>
      </c>
      <c r="B15" s="278" t="s">
        <v>103</v>
      </c>
      <c r="C15" s="278" t="s">
        <v>1898</v>
      </c>
      <c r="D15" s="278">
        <v>80111600</v>
      </c>
      <c r="E15" s="278" t="s">
        <v>1899</v>
      </c>
      <c r="F15" s="278" t="s">
        <v>81</v>
      </c>
      <c r="G15" s="278" t="s">
        <v>82</v>
      </c>
      <c r="H15" s="278">
        <v>6</v>
      </c>
      <c r="I15" s="278">
        <v>1</v>
      </c>
      <c r="J15" s="278" t="s">
        <v>83</v>
      </c>
      <c r="K15" s="278" t="s">
        <v>84</v>
      </c>
      <c r="L15" s="279">
        <v>4500000</v>
      </c>
      <c r="M15" s="280">
        <v>27000000</v>
      </c>
      <c r="N15" s="278" t="s">
        <v>85</v>
      </c>
      <c r="O15" s="278" t="s">
        <v>78</v>
      </c>
      <c r="P15" s="278" t="s">
        <v>86</v>
      </c>
      <c r="Q15" s="281" t="s">
        <v>1900</v>
      </c>
      <c r="R15" s="275"/>
      <c r="S15" s="282" t="s">
        <v>33</v>
      </c>
      <c r="T15" s="283">
        <v>8025</v>
      </c>
      <c r="U15" s="284">
        <v>2024110010079</v>
      </c>
      <c r="V15" s="283">
        <v>3</v>
      </c>
      <c r="W15" s="216"/>
      <c r="X15" s="216"/>
      <c r="Y15" s="216"/>
      <c r="Z15" s="216"/>
    </row>
    <row r="16" spans="1:26" ht="70">
      <c r="A16" s="277" t="s">
        <v>1865</v>
      </c>
      <c r="B16" s="278" t="s">
        <v>104</v>
      </c>
      <c r="C16" s="278" t="s">
        <v>1898</v>
      </c>
      <c r="D16" s="278">
        <v>80111600</v>
      </c>
      <c r="E16" s="278" t="s">
        <v>80</v>
      </c>
      <c r="F16" s="278" t="s">
        <v>81</v>
      </c>
      <c r="G16" s="278" t="s">
        <v>82</v>
      </c>
      <c r="H16" s="278">
        <v>6</v>
      </c>
      <c r="I16" s="278">
        <v>1</v>
      </c>
      <c r="J16" s="278" t="s">
        <v>83</v>
      </c>
      <c r="K16" s="278" t="s">
        <v>84</v>
      </c>
      <c r="L16" s="279">
        <v>4600000</v>
      </c>
      <c r="M16" s="280">
        <v>27600000</v>
      </c>
      <c r="N16" s="278" t="s">
        <v>85</v>
      </c>
      <c r="O16" s="278" t="s">
        <v>78</v>
      </c>
      <c r="P16" s="278" t="s">
        <v>86</v>
      </c>
      <c r="Q16" s="281"/>
      <c r="R16" s="275"/>
      <c r="S16" s="282" t="s">
        <v>33</v>
      </c>
      <c r="T16" s="283">
        <v>8025</v>
      </c>
      <c r="U16" s="284">
        <v>2024110010079</v>
      </c>
      <c r="V16" s="283">
        <v>3</v>
      </c>
      <c r="W16" s="216"/>
      <c r="X16" s="216"/>
      <c r="Y16" s="216"/>
      <c r="Z16" s="216"/>
    </row>
    <row r="17" spans="1:26" ht="70">
      <c r="A17" s="277" t="s">
        <v>1516</v>
      </c>
      <c r="B17" s="278" t="s">
        <v>104</v>
      </c>
      <c r="C17" s="278" t="s">
        <v>1898</v>
      </c>
      <c r="D17" s="278">
        <v>80111600</v>
      </c>
      <c r="E17" s="278" t="s">
        <v>1904</v>
      </c>
      <c r="F17" s="278" t="s">
        <v>81</v>
      </c>
      <c r="G17" s="278" t="s">
        <v>82</v>
      </c>
      <c r="H17" s="278">
        <v>6</v>
      </c>
      <c r="I17" s="278">
        <v>1</v>
      </c>
      <c r="J17" s="278" t="s">
        <v>83</v>
      </c>
      <c r="K17" s="278" t="s">
        <v>84</v>
      </c>
      <c r="L17" s="279">
        <v>6000000</v>
      </c>
      <c r="M17" s="280">
        <v>36000000</v>
      </c>
      <c r="N17" s="278" t="s">
        <v>85</v>
      </c>
      <c r="O17" s="278" t="s">
        <v>78</v>
      </c>
      <c r="P17" s="278" t="s">
        <v>86</v>
      </c>
      <c r="Q17" s="281" t="s">
        <v>1900</v>
      </c>
      <c r="R17" s="275"/>
      <c r="S17" s="282" t="s">
        <v>33</v>
      </c>
      <c r="T17" s="283">
        <v>8025</v>
      </c>
      <c r="U17" s="284">
        <v>2024110010079</v>
      </c>
      <c r="V17" s="283">
        <v>3</v>
      </c>
      <c r="W17" s="216"/>
      <c r="X17" s="216"/>
      <c r="Y17" s="216"/>
      <c r="Z17" s="216"/>
    </row>
    <row r="18" spans="1:26" ht="70">
      <c r="A18" s="277" t="s">
        <v>1865</v>
      </c>
      <c r="B18" s="278" t="s">
        <v>105</v>
      </c>
      <c r="C18" s="278" t="s">
        <v>1898</v>
      </c>
      <c r="D18" s="278">
        <v>80111600</v>
      </c>
      <c r="E18" s="278" t="s">
        <v>1265</v>
      </c>
      <c r="F18" s="278" t="s">
        <v>81</v>
      </c>
      <c r="G18" s="278" t="s">
        <v>82</v>
      </c>
      <c r="H18" s="278">
        <v>6</v>
      </c>
      <c r="I18" s="278">
        <v>1</v>
      </c>
      <c r="J18" s="278" t="s">
        <v>83</v>
      </c>
      <c r="K18" s="278" t="s">
        <v>84</v>
      </c>
      <c r="L18" s="279">
        <v>3800000</v>
      </c>
      <c r="M18" s="280">
        <v>22800000</v>
      </c>
      <c r="N18" s="278" t="s">
        <v>85</v>
      </c>
      <c r="O18" s="278" t="s">
        <v>78</v>
      </c>
      <c r="P18" s="278" t="s">
        <v>86</v>
      </c>
      <c r="Q18" s="281"/>
      <c r="R18" s="275"/>
      <c r="S18" s="282" t="s">
        <v>33</v>
      </c>
      <c r="T18" s="283">
        <v>8025</v>
      </c>
      <c r="U18" s="284">
        <v>2024110010079</v>
      </c>
      <c r="V18" s="283">
        <v>3</v>
      </c>
      <c r="W18" s="216"/>
      <c r="X18" s="216"/>
      <c r="Y18" s="216"/>
      <c r="Z18" s="216"/>
    </row>
    <row r="19" spans="1:26" ht="70">
      <c r="A19" s="277" t="s">
        <v>1516</v>
      </c>
      <c r="B19" s="278" t="s">
        <v>105</v>
      </c>
      <c r="C19" s="278" t="s">
        <v>1898</v>
      </c>
      <c r="D19" s="278">
        <v>80111600</v>
      </c>
      <c r="E19" s="278" t="s">
        <v>1903</v>
      </c>
      <c r="F19" s="278" t="s">
        <v>81</v>
      </c>
      <c r="G19" s="278" t="s">
        <v>82</v>
      </c>
      <c r="H19" s="278">
        <v>5</v>
      </c>
      <c r="I19" s="278">
        <v>1</v>
      </c>
      <c r="J19" s="278" t="s">
        <v>83</v>
      </c>
      <c r="K19" s="278" t="s">
        <v>84</v>
      </c>
      <c r="L19" s="279">
        <v>3800000</v>
      </c>
      <c r="M19" s="280">
        <v>19000000</v>
      </c>
      <c r="N19" s="278" t="s">
        <v>85</v>
      </c>
      <c r="O19" s="278" t="s">
        <v>78</v>
      </c>
      <c r="P19" s="278" t="s">
        <v>86</v>
      </c>
      <c r="Q19" s="281" t="s">
        <v>1900</v>
      </c>
      <c r="R19" s="275"/>
      <c r="S19" s="282" t="s">
        <v>33</v>
      </c>
      <c r="T19" s="283">
        <v>8025</v>
      </c>
      <c r="U19" s="284">
        <v>2024110010079</v>
      </c>
      <c r="V19" s="283">
        <v>3</v>
      </c>
      <c r="W19" s="216"/>
      <c r="X19" s="216"/>
      <c r="Y19" s="216"/>
      <c r="Z19" s="216"/>
    </row>
    <row r="20" spans="1:26" ht="70">
      <c r="A20" s="277" t="s">
        <v>1865</v>
      </c>
      <c r="B20" s="278" t="s">
        <v>106</v>
      </c>
      <c r="C20" s="278" t="s">
        <v>1898</v>
      </c>
      <c r="D20" s="278">
        <v>80111600</v>
      </c>
      <c r="E20" s="278" t="s">
        <v>1265</v>
      </c>
      <c r="F20" s="278" t="s">
        <v>81</v>
      </c>
      <c r="G20" s="278" t="s">
        <v>82</v>
      </c>
      <c r="H20" s="278">
        <v>4</v>
      </c>
      <c r="I20" s="278">
        <v>1</v>
      </c>
      <c r="J20" s="278" t="s">
        <v>83</v>
      </c>
      <c r="K20" s="278" t="s">
        <v>84</v>
      </c>
      <c r="L20" s="279">
        <v>3575000</v>
      </c>
      <c r="M20" s="280">
        <v>14300000</v>
      </c>
      <c r="N20" s="278" t="s">
        <v>85</v>
      </c>
      <c r="O20" s="278" t="s">
        <v>78</v>
      </c>
      <c r="P20" s="278" t="s">
        <v>86</v>
      </c>
      <c r="Q20" s="281"/>
      <c r="R20" s="275"/>
      <c r="S20" s="282" t="s">
        <v>33</v>
      </c>
      <c r="T20" s="283">
        <v>8025</v>
      </c>
      <c r="U20" s="284">
        <v>2024110010079</v>
      </c>
      <c r="V20" s="283">
        <v>3</v>
      </c>
      <c r="W20" s="216"/>
      <c r="X20" s="216"/>
      <c r="Y20" s="216"/>
      <c r="Z20" s="216"/>
    </row>
    <row r="21" spans="1:26" ht="15.75" customHeight="1">
      <c r="A21" s="277" t="s">
        <v>1516</v>
      </c>
      <c r="B21" s="278" t="s">
        <v>106</v>
      </c>
      <c r="C21" s="278" t="s">
        <v>1898</v>
      </c>
      <c r="D21" s="278">
        <v>80111600</v>
      </c>
      <c r="E21" s="278" t="s">
        <v>1903</v>
      </c>
      <c r="F21" s="278" t="s">
        <v>81</v>
      </c>
      <c r="G21" s="278" t="s">
        <v>82</v>
      </c>
      <c r="H21" s="278">
        <v>4</v>
      </c>
      <c r="I21" s="278">
        <v>1</v>
      </c>
      <c r="J21" s="278" t="s">
        <v>83</v>
      </c>
      <c r="K21" s="278" t="s">
        <v>84</v>
      </c>
      <c r="L21" s="279">
        <v>3800000</v>
      </c>
      <c r="M21" s="280">
        <v>15200000</v>
      </c>
      <c r="N21" s="278" t="s">
        <v>85</v>
      </c>
      <c r="O21" s="278" t="s">
        <v>78</v>
      </c>
      <c r="P21" s="278" t="s">
        <v>86</v>
      </c>
      <c r="Q21" s="281" t="s">
        <v>1900</v>
      </c>
      <c r="R21" s="275"/>
      <c r="S21" s="282" t="s">
        <v>33</v>
      </c>
      <c r="T21" s="283">
        <v>8025</v>
      </c>
      <c r="U21" s="284">
        <v>2024110010079</v>
      </c>
      <c r="V21" s="283">
        <v>3</v>
      </c>
      <c r="W21" s="216"/>
      <c r="X21" s="216"/>
      <c r="Y21" s="216"/>
      <c r="Z21" s="216"/>
    </row>
    <row r="22" spans="1:26" ht="15.75" customHeight="1">
      <c r="A22" s="277" t="s">
        <v>1865</v>
      </c>
      <c r="B22" s="278" t="s">
        <v>107</v>
      </c>
      <c r="C22" s="278" t="s">
        <v>1905</v>
      </c>
      <c r="D22" s="278">
        <v>80111600</v>
      </c>
      <c r="E22" s="278" t="s">
        <v>1265</v>
      </c>
      <c r="F22" s="278" t="s">
        <v>81</v>
      </c>
      <c r="G22" s="278" t="s">
        <v>82</v>
      </c>
      <c r="H22" s="278">
        <v>6</v>
      </c>
      <c r="I22" s="278">
        <v>1</v>
      </c>
      <c r="J22" s="278" t="s">
        <v>83</v>
      </c>
      <c r="K22" s="278" t="s">
        <v>84</v>
      </c>
      <c r="L22" s="279">
        <v>3600000</v>
      </c>
      <c r="M22" s="280">
        <v>21600000</v>
      </c>
      <c r="N22" s="278" t="s">
        <v>85</v>
      </c>
      <c r="O22" s="278" t="s">
        <v>78</v>
      </c>
      <c r="P22" s="278" t="s">
        <v>86</v>
      </c>
      <c r="Q22" s="281"/>
      <c r="R22" s="275"/>
      <c r="S22" s="282" t="s">
        <v>33</v>
      </c>
      <c r="T22" s="283">
        <v>8025</v>
      </c>
      <c r="U22" s="284">
        <v>2024110010079</v>
      </c>
      <c r="V22" s="283">
        <v>3</v>
      </c>
      <c r="W22" s="216"/>
      <c r="X22" s="216"/>
      <c r="Y22" s="216"/>
      <c r="Z22" s="216"/>
    </row>
    <row r="23" spans="1:26" ht="15.75" customHeight="1">
      <c r="A23" s="277" t="s">
        <v>1516</v>
      </c>
      <c r="B23" s="278" t="s">
        <v>107</v>
      </c>
      <c r="C23" s="278" t="s">
        <v>1905</v>
      </c>
      <c r="D23" s="278">
        <v>80111600</v>
      </c>
      <c r="E23" s="278" t="s">
        <v>1906</v>
      </c>
      <c r="F23" s="278" t="s">
        <v>81</v>
      </c>
      <c r="G23" s="278" t="s">
        <v>82</v>
      </c>
      <c r="H23" s="278">
        <v>5</v>
      </c>
      <c r="I23" s="278">
        <v>1</v>
      </c>
      <c r="J23" s="278" t="s">
        <v>83</v>
      </c>
      <c r="K23" s="278" t="s">
        <v>84</v>
      </c>
      <c r="L23" s="279">
        <v>5000000</v>
      </c>
      <c r="M23" s="280">
        <v>25000000</v>
      </c>
      <c r="N23" s="278" t="s">
        <v>85</v>
      </c>
      <c r="O23" s="278" t="s">
        <v>78</v>
      </c>
      <c r="P23" s="278" t="s">
        <v>86</v>
      </c>
      <c r="Q23" s="281" t="s">
        <v>1900</v>
      </c>
      <c r="R23" s="275"/>
      <c r="S23" s="282" t="s">
        <v>33</v>
      </c>
      <c r="T23" s="283">
        <v>8025</v>
      </c>
      <c r="U23" s="284">
        <v>2024110010079</v>
      </c>
      <c r="V23" s="283">
        <v>3</v>
      </c>
      <c r="W23" s="216"/>
      <c r="X23" s="216"/>
      <c r="Y23" s="216"/>
      <c r="Z23" s="216"/>
    </row>
    <row r="24" spans="1:26" ht="15.75" customHeight="1">
      <c r="A24" s="277" t="s">
        <v>1865</v>
      </c>
      <c r="B24" s="278" t="s">
        <v>108</v>
      </c>
      <c r="C24" s="278" t="s">
        <v>1905</v>
      </c>
      <c r="D24" s="278">
        <v>80111600</v>
      </c>
      <c r="E24" s="278" t="s">
        <v>1265</v>
      </c>
      <c r="F24" s="278" t="s">
        <v>81</v>
      </c>
      <c r="G24" s="278" t="s">
        <v>82</v>
      </c>
      <c r="H24" s="278">
        <v>4</v>
      </c>
      <c r="I24" s="278">
        <v>1</v>
      </c>
      <c r="J24" s="278" t="s">
        <v>83</v>
      </c>
      <c r="K24" s="278" t="s">
        <v>84</v>
      </c>
      <c r="L24" s="279">
        <v>3500000</v>
      </c>
      <c r="M24" s="280">
        <v>14000000</v>
      </c>
      <c r="N24" s="278" t="s">
        <v>85</v>
      </c>
      <c r="O24" s="278" t="s">
        <v>78</v>
      </c>
      <c r="P24" s="278" t="s">
        <v>86</v>
      </c>
      <c r="Q24" s="281"/>
      <c r="R24" s="275"/>
      <c r="S24" s="282" t="s">
        <v>33</v>
      </c>
      <c r="T24" s="283">
        <v>8025</v>
      </c>
      <c r="U24" s="284">
        <v>2024110010079</v>
      </c>
      <c r="V24" s="283">
        <v>3</v>
      </c>
      <c r="W24" s="216"/>
      <c r="X24" s="216"/>
      <c r="Y24" s="216"/>
      <c r="Z24" s="216"/>
    </row>
    <row r="25" spans="1:26" ht="15.75" customHeight="1">
      <c r="A25" s="277" t="s">
        <v>1516</v>
      </c>
      <c r="B25" s="278" t="s">
        <v>108</v>
      </c>
      <c r="C25" s="278" t="s">
        <v>1905</v>
      </c>
      <c r="D25" s="278">
        <v>80111600</v>
      </c>
      <c r="E25" s="278" t="s">
        <v>1906</v>
      </c>
      <c r="F25" s="278" t="s">
        <v>81</v>
      </c>
      <c r="G25" s="278" t="s">
        <v>82</v>
      </c>
      <c r="H25" s="278">
        <v>5</v>
      </c>
      <c r="I25" s="278">
        <v>1</v>
      </c>
      <c r="J25" s="278" t="s">
        <v>83</v>
      </c>
      <c r="K25" s="278" t="s">
        <v>84</v>
      </c>
      <c r="L25" s="279">
        <v>5000000</v>
      </c>
      <c r="M25" s="280">
        <v>25000000</v>
      </c>
      <c r="N25" s="278" t="s">
        <v>85</v>
      </c>
      <c r="O25" s="278" t="s">
        <v>78</v>
      </c>
      <c r="P25" s="278" t="s">
        <v>86</v>
      </c>
      <c r="Q25" s="281" t="s">
        <v>1900</v>
      </c>
      <c r="R25" s="275"/>
      <c r="S25" s="282" t="s">
        <v>33</v>
      </c>
      <c r="T25" s="283">
        <v>8025</v>
      </c>
      <c r="U25" s="284">
        <v>2024110010079</v>
      </c>
      <c r="V25" s="283">
        <v>3</v>
      </c>
      <c r="W25" s="216"/>
      <c r="X25" s="216"/>
      <c r="Y25" s="216"/>
      <c r="Z25" s="216"/>
    </row>
    <row r="26" spans="1:26" ht="15.75" customHeight="1">
      <c r="A26" s="277" t="s">
        <v>1865</v>
      </c>
      <c r="B26" s="278" t="s">
        <v>109</v>
      </c>
      <c r="C26" s="278" t="s">
        <v>1898</v>
      </c>
      <c r="D26" s="278">
        <v>80111600</v>
      </c>
      <c r="E26" s="278" t="s">
        <v>80</v>
      </c>
      <c r="F26" s="278" t="s">
        <v>81</v>
      </c>
      <c r="G26" s="278" t="s">
        <v>82</v>
      </c>
      <c r="H26" s="278">
        <v>3</v>
      </c>
      <c r="I26" s="278">
        <v>1</v>
      </c>
      <c r="J26" s="278" t="s">
        <v>83</v>
      </c>
      <c r="K26" s="278" t="s">
        <v>84</v>
      </c>
      <c r="L26" s="279">
        <v>3719000</v>
      </c>
      <c r="M26" s="280">
        <v>11157000</v>
      </c>
      <c r="N26" s="278" t="s">
        <v>85</v>
      </c>
      <c r="O26" s="278" t="s">
        <v>78</v>
      </c>
      <c r="P26" s="278" t="s">
        <v>86</v>
      </c>
      <c r="Q26" s="281"/>
      <c r="R26" s="275"/>
      <c r="S26" s="282" t="s">
        <v>33</v>
      </c>
      <c r="T26" s="283">
        <v>8025</v>
      </c>
      <c r="U26" s="284">
        <v>2024110010079</v>
      </c>
      <c r="V26" s="283">
        <v>3</v>
      </c>
      <c r="W26" s="216"/>
      <c r="X26" s="216"/>
      <c r="Y26" s="216"/>
      <c r="Z26" s="216"/>
    </row>
    <row r="27" spans="1:26" ht="15.75" customHeight="1">
      <c r="A27" s="277" t="s">
        <v>1516</v>
      </c>
      <c r="B27" s="278" t="s">
        <v>109</v>
      </c>
      <c r="C27" s="278" t="s">
        <v>1898</v>
      </c>
      <c r="D27" s="278">
        <v>80111600</v>
      </c>
      <c r="E27" s="278" t="s">
        <v>1903</v>
      </c>
      <c r="F27" s="278" t="s">
        <v>81</v>
      </c>
      <c r="G27" s="278" t="s">
        <v>82</v>
      </c>
      <c r="H27" s="278">
        <v>3</v>
      </c>
      <c r="I27" s="278">
        <v>1</v>
      </c>
      <c r="J27" s="278" t="s">
        <v>83</v>
      </c>
      <c r="K27" s="278" t="s">
        <v>84</v>
      </c>
      <c r="L27" s="279">
        <v>3800000</v>
      </c>
      <c r="M27" s="280">
        <v>11057000</v>
      </c>
      <c r="N27" s="278" t="s">
        <v>85</v>
      </c>
      <c r="O27" s="278" t="s">
        <v>78</v>
      </c>
      <c r="P27" s="278" t="s">
        <v>86</v>
      </c>
      <c r="Q27" s="281" t="s">
        <v>1900</v>
      </c>
      <c r="R27" s="275"/>
      <c r="S27" s="282" t="s">
        <v>33</v>
      </c>
      <c r="T27" s="283">
        <v>8025</v>
      </c>
      <c r="U27" s="284">
        <v>2024110010079</v>
      </c>
      <c r="V27" s="283">
        <v>3</v>
      </c>
      <c r="W27" s="216"/>
      <c r="X27" s="216"/>
      <c r="Y27" s="216"/>
      <c r="Z27" s="216"/>
    </row>
    <row r="28" spans="1:26" ht="15.75" customHeight="1">
      <c r="A28" s="277" t="s">
        <v>1865</v>
      </c>
      <c r="B28" s="278" t="s">
        <v>110</v>
      </c>
      <c r="C28" s="278" t="s">
        <v>1898</v>
      </c>
      <c r="D28" s="278">
        <v>80111600</v>
      </c>
      <c r="E28" s="278" t="s">
        <v>80</v>
      </c>
      <c r="F28" s="278" t="s">
        <v>81</v>
      </c>
      <c r="G28" s="278" t="s">
        <v>82</v>
      </c>
      <c r="H28" s="278">
        <v>5</v>
      </c>
      <c r="I28" s="278">
        <v>1</v>
      </c>
      <c r="J28" s="278" t="s">
        <v>83</v>
      </c>
      <c r="K28" s="278" t="s">
        <v>84</v>
      </c>
      <c r="L28" s="279">
        <v>8000000</v>
      </c>
      <c r="M28" s="280">
        <v>40000000</v>
      </c>
      <c r="N28" s="278" t="s">
        <v>85</v>
      </c>
      <c r="O28" s="278" t="s">
        <v>78</v>
      </c>
      <c r="P28" s="278" t="s">
        <v>86</v>
      </c>
      <c r="Q28" s="281"/>
      <c r="R28" s="275"/>
      <c r="S28" s="282" t="s">
        <v>33</v>
      </c>
      <c r="T28" s="283">
        <v>8025</v>
      </c>
      <c r="U28" s="284">
        <v>2024110010079</v>
      </c>
      <c r="V28" s="283">
        <v>3</v>
      </c>
      <c r="W28" s="216"/>
      <c r="X28" s="216"/>
      <c r="Y28" s="216"/>
      <c r="Z28" s="216"/>
    </row>
    <row r="29" spans="1:26" ht="15.75" customHeight="1">
      <c r="A29" s="277" t="s">
        <v>1516</v>
      </c>
      <c r="B29" s="278" t="s">
        <v>110</v>
      </c>
      <c r="C29" s="278" t="s">
        <v>1898</v>
      </c>
      <c r="D29" s="278">
        <v>80111600</v>
      </c>
      <c r="E29" s="278" t="s">
        <v>1907</v>
      </c>
      <c r="F29" s="278" t="s">
        <v>81</v>
      </c>
      <c r="G29" s="278" t="s">
        <v>82</v>
      </c>
      <c r="H29" s="278">
        <v>5</v>
      </c>
      <c r="I29" s="278">
        <v>1</v>
      </c>
      <c r="J29" s="278" t="s">
        <v>83</v>
      </c>
      <c r="K29" s="278" t="s">
        <v>84</v>
      </c>
      <c r="L29" s="279">
        <v>8000000</v>
      </c>
      <c r="M29" s="280">
        <v>40000000</v>
      </c>
      <c r="N29" s="278" t="s">
        <v>85</v>
      </c>
      <c r="O29" s="278" t="s">
        <v>78</v>
      </c>
      <c r="P29" s="278" t="s">
        <v>86</v>
      </c>
      <c r="Q29" s="281" t="s">
        <v>1900</v>
      </c>
      <c r="R29" s="275"/>
      <c r="S29" s="282" t="s">
        <v>33</v>
      </c>
      <c r="T29" s="283">
        <v>8025</v>
      </c>
      <c r="U29" s="284">
        <v>2024110010079</v>
      </c>
      <c r="V29" s="283">
        <v>3</v>
      </c>
      <c r="W29" s="216"/>
      <c r="X29" s="216"/>
      <c r="Y29" s="216"/>
      <c r="Z29" s="216"/>
    </row>
    <row r="30" spans="1:26" ht="15.75" customHeight="1">
      <c r="A30" s="277" t="s">
        <v>1865</v>
      </c>
      <c r="B30" s="278" t="s">
        <v>111</v>
      </c>
      <c r="C30" s="278" t="s">
        <v>1898</v>
      </c>
      <c r="D30" s="278">
        <v>80111600</v>
      </c>
      <c r="E30" s="278" t="s">
        <v>80</v>
      </c>
      <c r="F30" s="278" t="s">
        <v>81</v>
      </c>
      <c r="G30" s="278" t="s">
        <v>82</v>
      </c>
      <c r="H30" s="278">
        <v>10</v>
      </c>
      <c r="I30" s="278">
        <v>1</v>
      </c>
      <c r="J30" s="278" t="s">
        <v>83</v>
      </c>
      <c r="K30" s="278" t="s">
        <v>84</v>
      </c>
      <c r="L30" s="279">
        <v>6000000</v>
      </c>
      <c r="M30" s="280">
        <v>60000000</v>
      </c>
      <c r="N30" s="278" t="s">
        <v>85</v>
      </c>
      <c r="O30" s="278" t="s">
        <v>78</v>
      </c>
      <c r="P30" s="278" t="s">
        <v>86</v>
      </c>
      <c r="Q30" s="281"/>
      <c r="R30" s="275"/>
      <c r="S30" s="282" t="s">
        <v>33</v>
      </c>
      <c r="T30" s="283">
        <v>8025</v>
      </c>
      <c r="U30" s="284">
        <v>2024110010079</v>
      </c>
      <c r="V30" s="283">
        <v>3</v>
      </c>
      <c r="W30" s="216"/>
      <c r="X30" s="216"/>
      <c r="Y30" s="216"/>
      <c r="Z30" s="216"/>
    </row>
    <row r="31" spans="1:26" ht="15.75" customHeight="1">
      <c r="A31" s="277" t="s">
        <v>1516</v>
      </c>
      <c r="B31" s="278" t="s">
        <v>111</v>
      </c>
      <c r="C31" s="278" t="s">
        <v>1898</v>
      </c>
      <c r="D31" s="278">
        <v>80111600</v>
      </c>
      <c r="E31" s="278" t="s">
        <v>1904</v>
      </c>
      <c r="F31" s="278" t="s">
        <v>81</v>
      </c>
      <c r="G31" s="278" t="s">
        <v>82</v>
      </c>
      <c r="H31" s="278">
        <v>10</v>
      </c>
      <c r="I31" s="278">
        <v>1</v>
      </c>
      <c r="J31" s="278" t="s">
        <v>83</v>
      </c>
      <c r="K31" s="278" t="s">
        <v>84</v>
      </c>
      <c r="L31" s="279">
        <v>6000000</v>
      </c>
      <c r="M31" s="280">
        <v>60000000</v>
      </c>
      <c r="N31" s="278" t="s">
        <v>85</v>
      </c>
      <c r="O31" s="278" t="s">
        <v>78</v>
      </c>
      <c r="P31" s="278" t="s">
        <v>86</v>
      </c>
      <c r="Q31" s="281" t="s">
        <v>1900</v>
      </c>
      <c r="R31" s="275"/>
      <c r="S31" s="282" t="s">
        <v>33</v>
      </c>
      <c r="T31" s="283">
        <v>8025</v>
      </c>
      <c r="U31" s="284">
        <v>2024110010079</v>
      </c>
      <c r="V31" s="283">
        <v>3</v>
      </c>
      <c r="W31" s="216"/>
      <c r="X31" s="216"/>
      <c r="Y31" s="216"/>
      <c r="Z31" s="216"/>
    </row>
    <row r="32" spans="1:26" ht="15.75" customHeight="1">
      <c r="A32" s="277" t="s">
        <v>1865</v>
      </c>
      <c r="B32" s="278" t="s">
        <v>112</v>
      </c>
      <c r="C32" s="278" t="s">
        <v>1905</v>
      </c>
      <c r="D32" s="278">
        <v>80111600</v>
      </c>
      <c r="E32" s="278" t="s">
        <v>80</v>
      </c>
      <c r="F32" s="278" t="s">
        <v>81</v>
      </c>
      <c r="G32" s="278" t="s">
        <v>82</v>
      </c>
      <c r="H32" s="278">
        <v>6</v>
      </c>
      <c r="I32" s="278">
        <v>1</v>
      </c>
      <c r="J32" s="278" t="s">
        <v>83</v>
      </c>
      <c r="K32" s="278" t="s">
        <v>84</v>
      </c>
      <c r="L32" s="279">
        <v>4100000</v>
      </c>
      <c r="M32" s="280">
        <v>24600000</v>
      </c>
      <c r="N32" s="278" t="s">
        <v>85</v>
      </c>
      <c r="O32" s="278" t="s">
        <v>78</v>
      </c>
      <c r="P32" s="278" t="s">
        <v>86</v>
      </c>
      <c r="Q32" s="281"/>
      <c r="R32" s="275"/>
      <c r="S32" s="282" t="s">
        <v>33</v>
      </c>
      <c r="T32" s="283">
        <v>8025</v>
      </c>
      <c r="U32" s="284">
        <v>2024110010079</v>
      </c>
      <c r="V32" s="283">
        <v>3</v>
      </c>
      <c r="W32" s="216"/>
      <c r="X32" s="216"/>
      <c r="Y32" s="216"/>
      <c r="Z32" s="216"/>
    </row>
    <row r="33" spans="1:26" ht="15.75" customHeight="1">
      <c r="A33" s="277" t="s">
        <v>1516</v>
      </c>
      <c r="B33" s="278" t="s">
        <v>112</v>
      </c>
      <c r="C33" s="278" t="s">
        <v>1905</v>
      </c>
      <c r="D33" s="278">
        <v>80111600</v>
      </c>
      <c r="E33" s="278" t="s">
        <v>1906</v>
      </c>
      <c r="F33" s="278" t="s">
        <v>81</v>
      </c>
      <c r="G33" s="278" t="s">
        <v>82</v>
      </c>
      <c r="H33" s="278">
        <v>5</v>
      </c>
      <c r="I33" s="278">
        <v>1</v>
      </c>
      <c r="J33" s="278" t="s">
        <v>83</v>
      </c>
      <c r="K33" s="278" t="s">
        <v>84</v>
      </c>
      <c r="L33" s="279">
        <v>5000000</v>
      </c>
      <c r="M33" s="280">
        <v>25000000</v>
      </c>
      <c r="N33" s="278" t="s">
        <v>85</v>
      </c>
      <c r="O33" s="278" t="s">
        <v>78</v>
      </c>
      <c r="P33" s="278" t="s">
        <v>86</v>
      </c>
      <c r="Q33" s="281" t="s">
        <v>1900</v>
      </c>
      <c r="R33" s="275"/>
      <c r="S33" s="282" t="s">
        <v>33</v>
      </c>
      <c r="T33" s="283">
        <v>8025</v>
      </c>
      <c r="U33" s="284">
        <v>2024110010079</v>
      </c>
      <c r="V33" s="283">
        <v>3</v>
      </c>
      <c r="W33" s="216"/>
      <c r="X33" s="216"/>
      <c r="Y33" s="216"/>
      <c r="Z33" s="216"/>
    </row>
    <row r="34" spans="1:26" ht="15.75" customHeight="1">
      <c r="A34" s="277" t="s">
        <v>1865</v>
      </c>
      <c r="B34" s="278" t="s">
        <v>113</v>
      </c>
      <c r="C34" s="278" t="s">
        <v>1905</v>
      </c>
      <c r="D34" s="278">
        <v>80111600</v>
      </c>
      <c r="E34" s="278" t="s">
        <v>80</v>
      </c>
      <c r="F34" s="278" t="s">
        <v>81</v>
      </c>
      <c r="G34" s="278" t="s">
        <v>82</v>
      </c>
      <c r="H34" s="278">
        <v>4</v>
      </c>
      <c r="I34" s="278">
        <v>1</v>
      </c>
      <c r="J34" s="278" t="s">
        <v>83</v>
      </c>
      <c r="K34" s="278" t="s">
        <v>84</v>
      </c>
      <c r="L34" s="279">
        <v>5417250</v>
      </c>
      <c r="M34" s="280">
        <v>21669000</v>
      </c>
      <c r="N34" s="278" t="s">
        <v>85</v>
      </c>
      <c r="O34" s="278" t="s">
        <v>78</v>
      </c>
      <c r="P34" s="278" t="s">
        <v>86</v>
      </c>
      <c r="Q34" s="281"/>
      <c r="R34" s="275"/>
      <c r="S34" s="282" t="s">
        <v>33</v>
      </c>
      <c r="T34" s="283">
        <v>8025</v>
      </c>
      <c r="U34" s="284">
        <v>2024110010079</v>
      </c>
      <c r="V34" s="283">
        <v>3</v>
      </c>
      <c r="W34" s="216"/>
      <c r="X34" s="216"/>
      <c r="Y34" s="216"/>
      <c r="Z34" s="216"/>
    </row>
    <row r="35" spans="1:26" ht="15.75" customHeight="1">
      <c r="A35" s="277" t="s">
        <v>1516</v>
      </c>
      <c r="B35" s="278" t="s">
        <v>113</v>
      </c>
      <c r="C35" s="278" t="s">
        <v>1905</v>
      </c>
      <c r="D35" s="278">
        <v>80111600</v>
      </c>
      <c r="E35" s="278" t="s">
        <v>1908</v>
      </c>
      <c r="F35" s="278" t="s">
        <v>81</v>
      </c>
      <c r="G35" s="278" t="s">
        <v>82</v>
      </c>
      <c r="H35" s="278">
        <v>5</v>
      </c>
      <c r="I35" s="278">
        <v>1</v>
      </c>
      <c r="J35" s="278" t="s">
        <v>83</v>
      </c>
      <c r="K35" s="278" t="s">
        <v>84</v>
      </c>
      <c r="L35" s="279">
        <v>2900000</v>
      </c>
      <c r="M35" s="280">
        <v>14500000</v>
      </c>
      <c r="N35" s="278" t="s">
        <v>85</v>
      </c>
      <c r="O35" s="278" t="s">
        <v>78</v>
      </c>
      <c r="P35" s="278" t="s">
        <v>86</v>
      </c>
      <c r="Q35" s="281" t="s">
        <v>1900</v>
      </c>
      <c r="R35" s="275"/>
      <c r="S35" s="282" t="s">
        <v>33</v>
      </c>
      <c r="T35" s="283">
        <v>8025</v>
      </c>
      <c r="U35" s="284">
        <v>2024110010079</v>
      </c>
      <c r="V35" s="283">
        <v>3</v>
      </c>
      <c r="W35" s="216"/>
      <c r="X35" s="216"/>
      <c r="Y35" s="216"/>
      <c r="Z35" s="216"/>
    </row>
    <row r="36" spans="1:26" ht="15.75" customHeight="1">
      <c r="A36" s="277" t="s">
        <v>1865</v>
      </c>
      <c r="B36" s="278" t="s">
        <v>90</v>
      </c>
      <c r="C36" s="278" t="s">
        <v>1898</v>
      </c>
      <c r="D36" s="278">
        <v>80111600</v>
      </c>
      <c r="E36" s="278" t="s">
        <v>80</v>
      </c>
      <c r="F36" s="278" t="s">
        <v>81</v>
      </c>
      <c r="G36" s="278" t="s">
        <v>82</v>
      </c>
      <c r="H36" s="278">
        <v>5</v>
      </c>
      <c r="I36" s="278">
        <v>1</v>
      </c>
      <c r="J36" s="278" t="s">
        <v>83</v>
      </c>
      <c r="K36" s="278" t="s">
        <v>84</v>
      </c>
      <c r="L36" s="279">
        <v>6000000</v>
      </c>
      <c r="M36" s="280">
        <v>30000000</v>
      </c>
      <c r="N36" s="278" t="s">
        <v>85</v>
      </c>
      <c r="O36" s="278" t="s">
        <v>78</v>
      </c>
      <c r="P36" s="278" t="s">
        <v>86</v>
      </c>
      <c r="Q36" s="281"/>
      <c r="R36" s="275"/>
      <c r="S36" s="282" t="s">
        <v>33</v>
      </c>
      <c r="T36" s="283">
        <v>8025</v>
      </c>
      <c r="U36" s="284">
        <v>2024110010079</v>
      </c>
      <c r="V36" s="283">
        <v>3</v>
      </c>
      <c r="W36" s="216"/>
      <c r="X36" s="216"/>
      <c r="Y36" s="216"/>
      <c r="Z36" s="216"/>
    </row>
    <row r="37" spans="1:26" ht="15.75" customHeight="1">
      <c r="A37" s="277" t="s">
        <v>1516</v>
      </c>
      <c r="B37" s="278" t="s">
        <v>90</v>
      </c>
      <c r="C37" s="278" t="s">
        <v>1898</v>
      </c>
      <c r="D37" s="278">
        <v>80111600</v>
      </c>
      <c r="E37" s="278" t="s">
        <v>1904</v>
      </c>
      <c r="F37" s="278" t="s">
        <v>81</v>
      </c>
      <c r="G37" s="278" t="s">
        <v>82</v>
      </c>
      <c r="H37" s="278">
        <v>5</v>
      </c>
      <c r="I37" s="278">
        <v>1</v>
      </c>
      <c r="J37" s="278" t="s">
        <v>83</v>
      </c>
      <c r="K37" s="278" t="s">
        <v>84</v>
      </c>
      <c r="L37" s="279">
        <v>6000000</v>
      </c>
      <c r="M37" s="280">
        <v>30000000</v>
      </c>
      <c r="N37" s="278" t="s">
        <v>85</v>
      </c>
      <c r="O37" s="278" t="s">
        <v>78</v>
      </c>
      <c r="P37" s="278" t="s">
        <v>86</v>
      </c>
      <c r="Q37" s="281" t="s">
        <v>1900</v>
      </c>
      <c r="R37" s="275"/>
      <c r="S37" s="282" t="s">
        <v>33</v>
      </c>
      <c r="T37" s="283">
        <v>8025</v>
      </c>
      <c r="U37" s="284">
        <v>2024110010079</v>
      </c>
      <c r="V37" s="283">
        <v>3</v>
      </c>
      <c r="W37" s="216"/>
      <c r="X37" s="216"/>
      <c r="Y37" s="216"/>
      <c r="Z37" s="216"/>
    </row>
    <row r="38" spans="1:26" ht="15.75" customHeight="1">
      <c r="A38" s="277" t="s">
        <v>1865</v>
      </c>
      <c r="B38" s="278" t="s">
        <v>91</v>
      </c>
      <c r="C38" s="278" t="s">
        <v>1901</v>
      </c>
      <c r="D38" s="278">
        <v>80111600</v>
      </c>
      <c r="E38" s="278" t="s">
        <v>80</v>
      </c>
      <c r="F38" s="278" t="s">
        <v>81</v>
      </c>
      <c r="G38" s="278" t="s">
        <v>82</v>
      </c>
      <c r="H38" s="278">
        <v>5</v>
      </c>
      <c r="I38" s="278">
        <v>1</v>
      </c>
      <c r="J38" s="278" t="s">
        <v>83</v>
      </c>
      <c r="K38" s="278" t="s">
        <v>84</v>
      </c>
      <c r="L38" s="279">
        <v>4100000</v>
      </c>
      <c r="M38" s="280">
        <v>16400000</v>
      </c>
      <c r="N38" s="278" t="s">
        <v>85</v>
      </c>
      <c r="O38" s="278" t="s">
        <v>78</v>
      </c>
      <c r="P38" s="278" t="s">
        <v>86</v>
      </c>
      <c r="Q38" s="281"/>
      <c r="R38" s="275"/>
      <c r="S38" s="282" t="s">
        <v>33</v>
      </c>
      <c r="T38" s="283">
        <v>8025</v>
      </c>
      <c r="U38" s="284">
        <v>2024110010079</v>
      </c>
      <c r="V38" s="283">
        <v>3</v>
      </c>
      <c r="W38" s="216"/>
      <c r="X38" s="216"/>
      <c r="Y38" s="216"/>
      <c r="Z38" s="216"/>
    </row>
    <row r="39" spans="1:26" ht="15.75" customHeight="1">
      <c r="A39" s="277" t="s">
        <v>1516</v>
      </c>
      <c r="B39" s="278" t="s">
        <v>91</v>
      </c>
      <c r="C39" s="278" t="s">
        <v>1901</v>
      </c>
      <c r="D39" s="278">
        <v>80111600</v>
      </c>
      <c r="E39" s="278" t="s">
        <v>1902</v>
      </c>
      <c r="F39" s="278" t="s">
        <v>81</v>
      </c>
      <c r="G39" s="278" t="s">
        <v>82</v>
      </c>
      <c r="H39" s="278">
        <v>5</v>
      </c>
      <c r="I39" s="278">
        <v>1</v>
      </c>
      <c r="J39" s="278" t="s">
        <v>83</v>
      </c>
      <c r="K39" s="278" t="s">
        <v>84</v>
      </c>
      <c r="L39" s="279">
        <v>4100000</v>
      </c>
      <c r="M39" s="280">
        <v>20500000</v>
      </c>
      <c r="N39" s="278" t="s">
        <v>85</v>
      </c>
      <c r="O39" s="278" t="s">
        <v>78</v>
      </c>
      <c r="P39" s="278" t="s">
        <v>86</v>
      </c>
      <c r="Q39" s="281" t="s">
        <v>1900</v>
      </c>
      <c r="R39" s="275"/>
      <c r="S39" s="282" t="s">
        <v>33</v>
      </c>
      <c r="T39" s="283">
        <v>8025</v>
      </c>
      <c r="U39" s="284">
        <v>2024110010079</v>
      </c>
      <c r="V39" s="283">
        <v>3</v>
      </c>
      <c r="W39" s="216"/>
      <c r="X39" s="216"/>
      <c r="Y39" s="216"/>
      <c r="Z39" s="216"/>
    </row>
    <row r="40" spans="1:26" ht="15.75" customHeight="1">
      <c r="A40" s="277" t="s">
        <v>1865</v>
      </c>
      <c r="B40" s="278" t="s">
        <v>93</v>
      </c>
      <c r="C40" s="278" t="s">
        <v>1905</v>
      </c>
      <c r="D40" s="278">
        <v>80111600</v>
      </c>
      <c r="E40" s="278" t="s">
        <v>1265</v>
      </c>
      <c r="F40" s="278" t="s">
        <v>81</v>
      </c>
      <c r="G40" s="278" t="s">
        <v>82</v>
      </c>
      <c r="H40" s="278">
        <v>6</v>
      </c>
      <c r="I40" s="278">
        <v>1</v>
      </c>
      <c r="J40" s="278" t="s">
        <v>83</v>
      </c>
      <c r="K40" s="278" t="s">
        <v>84</v>
      </c>
      <c r="L40" s="279">
        <v>3600000</v>
      </c>
      <c r="M40" s="280">
        <v>20016000</v>
      </c>
      <c r="N40" s="278" t="s">
        <v>85</v>
      </c>
      <c r="O40" s="278" t="s">
        <v>78</v>
      </c>
      <c r="P40" s="278" t="s">
        <v>86</v>
      </c>
      <c r="Q40" s="281"/>
      <c r="R40" s="275"/>
      <c r="S40" s="282" t="s">
        <v>33</v>
      </c>
      <c r="T40" s="283">
        <v>8025</v>
      </c>
      <c r="U40" s="284">
        <v>2024110010079</v>
      </c>
      <c r="V40" s="283">
        <v>3</v>
      </c>
      <c r="W40" s="216"/>
      <c r="X40" s="216"/>
      <c r="Y40" s="216"/>
      <c r="Z40" s="216"/>
    </row>
    <row r="41" spans="1:26" ht="15.75" customHeight="1">
      <c r="A41" s="277" t="s">
        <v>1516</v>
      </c>
      <c r="B41" s="278" t="s">
        <v>93</v>
      </c>
      <c r="C41" s="278" t="s">
        <v>1905</v>
      </c>
      <c r="D41" s="278">
        <v>80111600</v>
      </c>
      <c r="E41" s="278" t="s">
        <v>1908</v>
      </c>
      <c r="F41" s="278" t="s">
        <v>81</v>
      </c>
      <c r="G41" s="278" t="s">
        <v>82</v>
      </c>
      <c r="H41" s="278">
        <v>4</v>
      </c>
      <c r="I41" s="278">
        <v>1</v>
      </c>
      <c r="J41" s="278" t="s">
        <v>83</v>
      </c>
      <c r="K41" s="278" t="s">
        <v>84</v>
      </c>
      <c r="L41" s="279">
        <v>2900000</v>
      </c>
      <c r="M41" s="280">
        <v>12385000</v>
      </c>
      <c r="N41" s="278" t="s">
        <v>85</v>
      </c>
      <c r="O41" s="278" t="s">
        <v>78</v>
      </c>
      <c r="P41" s="278" t="s">
        <v>86</v>
      </c>
      <c r="Q41" s="281" t="s">
        <v>1900</v>
      </c>
      <c r="R41" s="275"/>
      <c r="S41" s="282" t="s">
        <v>33</v>
      </c>
      <c r="T41" s="283">
        <v>8025</v>
      </c>
      <c r="U41" s="284">
        <v>2024110010079</v>
      </c>
      <c r="V41" s="283">
        <v>3</v>
      </c>
      <c r="W41" s="216"/>
      <c r="X41" s="216"/>
      <c r="Y41" s="216"/>
      <c r="Z41" s="216"/>
    </row>
    <row r="42" spans="1:26" ht="15.75" customHeight="1">
      <c r="A42" s="277" t="s">
        <v>1865</v>
      </c>
      <c r="B42" s="278" t="s">
        <v>164</v>
      </c>
      <c r="C42" s="278" t="s">
        <v>16</v>
      </c>
      <c r="D42" s="278">
        <v>80111600</v>
      </c>
      <c r="E42" s="278" t="s">
        <v>1266</v>
      </c>
      <c r="F42" s="278" t="s">
        <v>126</v>
      </c>
      <c r="G42" s="278" t="s">
        <v>120</v>
      </c>
      <c r="H42" s="278">
        <v>6</v>
      </c>
      <c r="I42" s="278">
        <v>1</v>
      </c>
      <c r="J42" s="278" t="s">
        <v>83</v>
      </c>
      <c r="K42" s="278" t="s">
        <v>84</v>
      </c>
      <c r="L42" s="279">
        <v>4200000</v>
      </c>
      <c r="M42" s="280">
        <v>-25200000</v>
      </c>
      <c r="N42" s="278" t="s">
        <v>1909</v>
      </c>
      <c r="O42" s="278" t="s">
        <v>122</v>
      </c>
      <c r="P42" s="278" t="s">
        <v>123</v>
      </c>
      <c r="Q42" s="281"/>
      <c r="R42" s="275"/>
      <c r="S42" s="282" t="s">
        <v>1910</v>
      </c>
      <c r="T42" s="283">
        <v>8066</v>
      </c>
      <c r="U42" s="284">
        <v>2024110010194</v>
      </c>
      <c r="V42" s="283">
        <v>4</v>
      </c>
      <c r="W42" s="216"/>
      <c r="X42" s="216"/>
      <c r="Y42" s="216"/>
      <c r="Z42" s="216"/>
    </row>
    <row r="43" spans="1:26" ht="15.75" customHeight="1">
      <c r="A43" s="277" t="s">
        <v>1516</v>
      </c>
      <c r="B43" s="278" t="s">
        <v>164</v>
      </c>
      <c r="C43" s="278" t="s">
        <v>16</v>
      </c>
      <c r="D43" s="278">
        <v>80111600</v>
      </c>
      <c r="E43" s="278" t="s">
        <v>1266</v>
      </c>
      <c r="F43" s="278" t="s">
        <v>178</v>
      </c>
      <c r="G43" s="278" t="s">
        <v>178</v>
      </c>
      <c r="H43" s="278">
        <v>7</v>
      </c>
      <c r="I43" s="278">
        <v>1</v>
      </c>
      <c r="J43" s="278" t="s">
        <v>83</v>
      </c>
      <c r="K43" s="278" t="s">
        <v>84</v>
      </c>
      <c r="L43" s="279">
        <v>4412285</v>
      </c>
      <c r="M43" s="280">
        <v>30885995</v>
      </c>
      <c r="N43" s="278" t="s">
        <v>1909</v>
      </c>
      <c r="O43" s="278" t="s">
        <v>122</v>
      </c>
      <c r="P43" s="278" t="s">
        <v>123</v>
      </c>
      <c r="Q43" s="281" t="s">
        <v>1911</v>
      </c>
      <c r="R43" s="275"/>
      <c r="S43" s="282" t="s">
        <v>1910</v>
      </c>
      <c r="T43" s="283">
        <v>8066</v>
      </c>
      <c r="U43" s="284">
        <v>2024110010194</v>
      </c>
      <c r="V43" s="283">
        <v>4</v>
      </c>
      <c r="W43" s="216"/>
      <c r="X43" s="216"/>
      <c r="Y43" s="216"/>
      <c r="Z43" s="216"/>
    </row>
    <row r="44" spans="1:26" ht="15.75" customHeight="1">
      <c r="A44" s="277" t="s">
        <v>1865</v>
      </c>
      <c r="B44" s="278" t="s">
        <v>165</v>
      </c>
      <c r="C44" s="278" t="s">
        <v>16</v>
      </c>
      <c r="D44" s="278">
        <v>80111600</v>
      </c>
      <c r="E44" s="278" t="s">
        <v>1266</v>
      </c>
      <c r="F44" s="278" t="s">
        <v>126</v>
      </c>
      <c r="G44" s="278" t="s">
        <v>120</v>
      </c>
      <c r="H44" s="278">
        <v>6</v>
      </c>
      <c r="I44" s="278">
        <v>1</v>
      </c>
      <c r="J44" s="278" t="s">
        <v>83</v>
      </c>
      <c r="K44" s="278" t="s">
        <v>84</v>
      </c>
      <c r="L44" s="279">
        <v>4281000</v>
      </c>
      <c r="M44" s="280">
        <v>-25686000</v>
      </c>
      <c r="N44" s="278" t="s">
        <v>1909</v>
      </c>
      <c r="O44" s="278" t="s">
        <v>122</v>
      </c>
      <c r="P44" s="278" t="s">
        <v>123</v>
      </c>
      <c r="Q44" s="281"/>
      <c r="R44" s="275"/>
      <c r="S44" s="282" t="s">
        <v>1910</v>
      </c>
      <c r="T44" s="283">
        <v>8066</v>
      </c>
      <c r="U44" s="284">
        <v>2024110010194</v>
      </c>
      <c r="V44" s="283">
        <v>4</v>
      </c>
      <c r="W44" s="216"/>
      <c r="X44" s="216"/>
      <c r="Y44" s="216"/>
      <c r="Z44" s="216"/>
    </row>
    <row r="45" spans="1:26" ht="15.75" customHeight="1">
      <c r="A45" s="277" t="s">
        <v>1516</v>
      </c>
      <c r="B45" s="278" t="s">
        <v>165</v>
      </c>
      <c r="C45" s="278" t="s">
        <v>16</v>
      </c>
      <c r="D45" s="278">
        <v>80111600</v>
      </c>
      <c r="E45" s="278" t="s">
        <v>1912</v>
      </c>
      <c r="F45" s="278" t="s">
        <v>178</v>
      </c>
      <c r="G45" s="278" t="s">
        <v>178</v>
      </c>
      <c r="H45" s="278">
        <v>4</v>
      </c>
      <c r="I45" s="278">
        <v>1</v>
      </c>
      <c r="J45" s="278" t="s">
        <v>83</v>
      </c>
      <c r="K45" s="278" t="s">
        <v>84</v>
      </c>
      <c r="L45" s="279">
        <v>5000000</v>
      </c>
      <c r="M45" s="280">
        <v>20000000</v>
      </c>
      <c r="N45" s="278" t="s">
        <v>1913</v>
      </c>
      <c r="O45" s="278" t="s">
        <v>122</v>
      </c>
      <c r="P45" s="278" t="s">
        <v>123</v>
      </c>
      <c r="Q45" s="281" t="s">
        <v>1914</v>
      </c>
      <c r="R45" s="275"/>
      <c r="S45" s="282" t="s">
        <v>1910</v>
      </c>
      <c r="T45" s="283">
        <v>8066</v>
      </c>
      <c r="U45" s="284">
        <v>2024110010194</v>
      </c>
      <c r="V45" s="283">
        <v>4</v>
      </c>
      <c r="W45" s="216"/>
      <c r="X45" s="216"/>
      <c r="Y45" s="216"/>
      <c r="Z45" s="216"/>
    </row>
    <row r="46" spans="1:26" ht="15.75" customHeight="1">
      <c r="A46" s="277" t="s">
        <v>1865</v>
      </c>
      <c r="B46" s="278" t="s">
        <v>186</v>
      </c>
      <c r="C46" s="278" t="s">
        <v>16</v>
      </c>
      <c r="D46" s="278">
        <v>80111600</v>
      </c>
      <c r="E46" s="278" t="s">
        <v>1915</v>
      </c>
      <c r="F46" s="278" t="s">
        <v>120</v>
      </c>
      <c r="G46" s="278" t="s">
        <v>120</v>
      </c>
      <c r="H46" s="278">
        <v>6</v>
      </c>
      <c r="I46" s="278">
        <v>1</v>
      </c>
      <c r="J46" s="278" t="s">
        <v>83</v>
      </c>
      <c r="K46" s="278" t="s">
        <v>84</v>
      </c>
      <c r="L46" s="279">
        <v>4500000</v>
      </c>
      <c r="M46" s="280">
        <v>-27000000</v>
      </c>
      <c r="N46" s="278" t="s">
        <v>1639</v>
      </c>
      <c r="O46" s="278" t="s">
        <v>122</v>
      </c>
      <c r="P46" s="278" t="s">
        <v>123</v>
      </c>
      <c r="Q46" s="281"/>
      <c r="R46" s="275"/>
      <c r="S46" s="282" t="s">
        <v>1910</v>
      </c>
      <c r="T46" s="283">
        <v>8066</v>
      </c>
      <c r="U46" s="284">
        <v>2024110010194</v>
      </c>
      <c r="V46" s="283">
        <v>4</v>
      </c>
      <c r="W46" s="216"/>
      <c r="X46" s="216"/>
      <c r="Y46" s="216"/>
      <c r="Z46" s="216"/>
    </row>
    <row r="47" spans="1:26" ht="15.75" customHeight="1">
      <c r="A47" s="277" t="s">
        <v>1516</v>
      </c>
      <c r="B47" s="278" t="s">
        <v>186</v>
      </c>
      <c r="C47" s="278" t="s">
        <v>16</v>
      </c>
      <c r="D47" s="278">
        <v>80111600</v>
      </c>
      <c r="E47" s="278" t="s">
        <v>1915</v>
      </c>
      <c r="F47" s="278" t="s">
        <v>178</v>
      </c>
      <c r="G47" s="278" t="s">
        <v>178</v>
      </c>
      <c r="H47" s="278">
        <v>6</v>
      </c>
      <c r="I47" s="278">
        <v>1</v>
      </c>
      <c r="J47" s="278" t="s">
        <v>83</v>
      </c>
      <c r="K47" s="278" t="s">
        <v>84</v>
      </c>
      <c r="L47" s="279">
        <v>5000000</v>
      </c>
      <c r="M47" s="280">
        <v>30000000</v>
      </c>
      <c r="N47" s="278" t="s">
        <v>1639</v>
      </c>
      <c r="O47" s="278" t="s">
        <v>122</v>
      </c>
      <c r="P47" s="278" t="s">
        <v>123</v>
      </c>
      <c r="Q47" s="281" t="s">
        <v>1916</v>
      </c>
      <c r="R47" s="275"/>
      <c r="S47" s="282" t="s">
        <v>1910</v>
      </c>
      <c r="T47" s="283">
        <v>8066</v>
      </c>
      <c r="U47" s="284">
        <v>2024110010194</v>
      </c>
      <c r="V47" s="283">
        <v>4</v>
      </c>
      <c r="W47" s="216"/>
      <c r="X47" s="216"/>
      <c r="Y47" s="216"/>
      <c r="Z47" s="216"/>
    </row>
    <row r="48" spans="1:26" ht="15.75" customHeight="1">
      <c r="A48" s="277" t="s">
        <v>1865</v>
      </c>
      <c r="B48" s="278" t="s">
        <v>189</v>
      </c>
      <c r="C48" s="278" t="s">
        <v>16</v>
      </c>
      <c r="D48" s="278">
        <v>80111600</v>
      </c>
      <c r="E48" s="278" t="s">
        <v>1270</v>
      </c>
      <c r="F48" s="278" t="s">
        <v>120</v>
      </c>
      <c r="G48" s="278" t="s">
        <v>120</v>
      </c>
      <c r="H48" s="278">
        <v>6</v>
      </c>
      <c r="I48" s="278">
        <v>1</v>
      </c>
      <c r="J48" s="278" t="s">
        <v>83</v>
      </c>
      <c r="K48" s="278" t="s">
        <v>84</v>
      </c>
      <c r="L48" s="279">
        <v>5000000</v>
      </c>
      <c r="M48" s="280">
        <v>-30000000</v>
      </c>
      <c r="N48" s="278" t="s">
        <v>1639</v>
      </c>
      <c r="O48" s="278" t="s">
        <v>122</v>
      </c>
      <c r="P48" s="278" t="s">
        <v>123</v>
      </c>
      <c r="Q48" s="281"/>
      <c r="R48" s="275"/>
      <c r="S48" s="282" t="s">
        <v>1910</v>
      </c>
      <c r="T48" s="283">
        <v>8066</v>
      </c>
      <c r="U48" s="284">
        <v>2024110010194</v>
      </c>
      <c r="V48" s="283">
        <v>4</v>
      </c>
      <c r="W48" s="216"/>
      <c r="X48" s="216"/>
      <c r="Y48" s="216"/>
      <c r="Z48" s="216"/>
    </row>
    <row r="49" spans="1:26" ht="15.75" customHeight="1">
      <c r="A49" s="285" t="s">
        <v>1516</v>
      </c>
      <c r="B49" s="286" t="s">
        <v>189</v>
      </c>
      <c r="C49" s="286" t="s">
        <v>16</v>
      </c>
      <c r="D49" s="286">
        <v>80111600</v>
      </c>
      <c r="E49" s="286" t="s">
        <v>1917</v>
      </c>
      <c r="F49" s="286" t="s">
        <v>178</v>
      </c>
      <c r="G49" s="286" t="s">
        <v>178</v>
      </c>
      <c r="H49" s="286">
        <v>5</v>
      </c>
      <c r="I49" s="286">
        <v>1</v>
      </c>
      <c r="J49" s="286" t="s">
        <v>83</v>
      </c>
      <c r="K49" s="286" t="s">
        <v>84</v>
      </c>
      <c r="L49" s="287">
        <v>3812000</v>
      </c>
      <c r="M49" s="288">
        <v>19060000</v>
      </c>
      <c r="N49" s="286" t="s">
        <v>171</v>
      </c>
      <c r="O49" s="286" t="s">
        <v>122</v>
      </c>
      <c r="P49" s="286" t="s">
        <v>123</v>
      </c>
      <c r="Q49" s="289" t="s">
        <v>1914</v>
      </c>
      <c r="R49" s="290"/>
      <c r="S49" s="291" t="s">
        <v>1910</v>
      </c>
      <c r="T49" s="292">
        <v>8066</v>
      </c>
      <c r="U49" s="293">
        <v>2024110010194</v>
      </c>
      <c r="V49" s="292">
        <v>4</v>
      </c>
      <c r="W49" s="216"/>
      <c r="X49" s="216"/>
      <c r="Y49" s="216"/>
      <c r="Z49" s="216"/>
    </row>
    <row r="50" spans="1:26" ht="15.75" customHeight="1">
      <c r="A50" s="277" t="s">
        <v>1865</v>
      </c>
      <c r="B50" s="278" t="s">
        <v>210</v>
      </c>
      <c r="C50" s="278" t="s">
        <v>16</v>
      </c>
      <c r="D50" s="278">
        <v>80111600</v>
      </c>
      <c r="E50" s="278" t="s">
        <v>1278</v>
      </c>
      <c r="F50" s="278" t="s">
        <v>120</v>
      </c>
      <c r="G50" s="278" t="s">
        <v>120</v>
      </c>
      <c r="H50" s="278">
        <v>6</v>
      </c>
      <c r="I50" s="278">
        <v>1</v>
      </c>
      <c r="J50" s="278" t="s">
        <v>83</v>
      </c>
      <c r="K50" s="278" t="s">
        <v>84</v>
      </c>
      <c r="L50" s="279">
        <v>5500000</v>
      </c>
      <c r="M50" s="280">
        <v>-33000000</v>
      </c>
      <c r="N50" s="278" t="s">
        <v>1277</v>
      </c>
      <c r="O50" s="278" t="s">
        <v>122</v>
      </c>
      <c r="P50" s="278" t="s">
        <v>123</v>
      </c>
      <c r="Q50" s="281"/>
      <c r="R50" s="275"/>
      <c r="S50" s="282" t="s">
        <v>1910</v>
      </c>
      <c r="T50" s="283">
        <v>8066</v>
      </c>
      <c r="U50" s="284">
        <v>2024110010194</v>
      </c>
      <c r="V50" s="283">
        <v>4</v>
      </c>
      <c r="W50" s="216"/>
      <c r="X50" s="216"/>
      <c r="Y50" s="216"/>
      <c r="Z50" s="216"/>
    </row>
    <row r="51" spans="1:26" ht="15.75" customHeight="1">
      <c r="A51" s="277" t="s">
        <v>1516</v>
      </c>
      <c r="B51" s="278" t="s">
        <v>210</v>
      </c>
      <c r="C51" s="278" t="s">
        <v>16</v>
      </c>
      <c r="D51" s="278">
        <v>80111600</v>
      </c>
      <c r="E51" s="278" t="s">
        <v>1918</v>
      </c>
      <c r="F51" s="278" t="s">
        <v>120</v>
      </c>
      <c r="G51" s="278" t="s">
        <v>120</v>
      </c>
      <c r="H51" s="278">
        <v>6</v>
      </c>
      <c r="I51" s="278">
        <v>1</v>
      </c>
      <c r="J51" s="278" t="s">
        <v>83</v>
      </c>
      <c r="K51" s="278" t="s">
        <v>84</v>
      </c>
      <c r="L51" s="279" t="s">
        <v>922</v>
      </c>
      <c r="M51" s="280" t="s">
        <v>1724</v>
      </c>
      <c r="N51" s="278" t="s">
        <v>1277</v>
      </c>
      <c r="O51" s="278" t="s">
        <v>122</v>
      </c>
      <c r="P51" s="278" t="s">
        <v>123</v>
      </c>
      <c r="Q51" s="281" t="s">
        <v>1919</v>
      </c>
      <c r="R51" s="275"/>
      <c r="S51" s="282" t="s">
        <v>1910</v>
      </c>
      <c r="T51" s="283">
        <v>8066</v>
      </c>
      <c r="U51" s="284">
        <v>2024110010194</v>
      </c>
      <c r="V51" s="283">
        <v>4</v>
      </c>
      <c r="W51" s="216"/>
      <c r="X51" s="216"/>
      <c r="Y51" s="216"/>
      <c r="Z51" s="216"/>
    </row>
    <row r="52" spans="1:26" ht="15.75" customHeight="1">
      <c r="A52" s="277" t="s">
        <v>1865</v>
      </c>
      <c r="B52" s="278" t="s">
        <v>280</v>
      </c>
      <c r="C52" s="278" t="s">
        <v>1920</v>
      </c>
      <c r="D52" s="278" t="s">
        <v>1921</v>
      </c>
      <c r="E52" s="278" t="s">
        <v>1922</v>
      </c>
      <c r="F52" s="278" t="s">
        <v>120</v>
      </c>
      <c r="G52" s="278" t="s">
        <v>178</v>
      </c>
      <c r="H52" s="278">
        <v>4</v>
      </c>
      <c r="I52" s="278">
        <v>1</v>
      </c>
      <c r="J52" s="278" t="s">
        <v>271</v>
      </c>
      <c r="K52" s="278" t="s">
        <v>84</v>
      </c>
      <c r="L52" s="279" t="s">
        <v>1724</v>
      </c>
      <c r="M52" s="280">
        <v>-505000000</v>
      </c>
      <c r="N52" s="278" t="s">
        <v>1713</v>
      </c>
      <c r="O52" s="278" t="s">
        <v>1923</v>
      </c>
      <c r="P52" s="278" t="s">
        <v>279</v>
      </c>
      <c r="Q52" s="281"/>
      <c r="R52" s="275"/>
      <c r="S52" s="282" t="s">
        <v>1910</v>
      </c>
      <c r="T52" s="283">
        <v>8066</v>
      </c>
      <c r="U52" s="284">
        <v>2024110010194</v>
      </c>
      <c r="V52" s="283">
        <v>4</v>
      </c>
      <c r="W52" s="216"/>
      <c r="X52" s="216"/>
      <c r="Y52" s="216"/>
      <c r="Z52" s="216"/>
    </row>
    <row r="53" spans="1:26" ht="15.75" customHeight="1">
      <c r="A53" s="277" t="s">
        <v>1516</v>
      </c>
      <c r="B53" s="278" t="s">
        <v>280</v>
      </c>
      <c r="C53" s="278" t="s">
        <v>1920</v>
      </c>
      <c r="D53" s="278" t="s">
        <v>1921</v>
      </c>
      <c r="E53" s="278" t="s">
        <v>1924</v>
      </c>
      <c r="F53" s="278" t="s">
        <v>178</v>
      </c>
      <c r="G53" s="278" t="s">
        <v>550</v>
      </c>
      <c r="H53" s="278">
        <v>4</v>
      </c>
      <c r="I53" s="278">
        <v>1</v>
      </c>
      <c r="J53" s="278" t="s">
        <v>1925</v>
      </c>
      <c r="K53" s="278" t="s">
        <v>84</v>
      </c>
      <c r="L53" s="279" t="s">
        <v>1724</v>
      </c>
      <c r="M53" s="280">
        <v>505000000</v>
      </c>
      <c r="N53" s="278" t="s">
        <v>1713</v>
      </c>
      <c r="O53" s="278" t="s">
        <v>1923</v>
      </c>
      <c r="P53" s="278" t="s">
        <v>279</v>
      </c>
      <c r="Q53" s="281" t="s">
        <v>1926</v>
      </c>
      <c r="R53" s="275"/>
      <c r="S53" s="282" t="s">
        <v>1910</v>
      </c>
      <c r="T53" s="283">
        <v>8066</v>
      </c>
      <c r="U53" s="284">
        <v>2024110010194</v>
      </c>
      <c r="V53" s="283">
        <v>4</v>
      </c>
      <c r="W53" s="216"/>
      <c r="X53" s="216"/>
      <c r="Y53" s="216"/>
      <c r="Z53" s="216"/>
    </row>
    <row r="54" spans="1:26" ht="15.75" customHeight="1">
      <c r="A54" s="277" t="s">
        <v>1865</v>
      </c>
      <c r="B54" s="278" t="s">
        <v>266</v>
      </c>
      <c r="C54" s="278" t="s">
        <v>16</v>
      </c>
      <c r="D54" s="278">
        <v>80111600</v>
      </c>
      <c r="E54" s="278" t="s">
        <v>1290</v>
      </c>
      <c r="F54" s="278" t="s">
        <v>256</v>
      </c>
      <c r="G54" s="278" t="s">
        <v>256</v>
      </c>
      <c r="H54" s="278">
        <v>1</v>
      </c>
      <c r="I54" s="278">
        <v>1</v>
      </c>
      <c r="J54" s="278" t="s">
        <v>83</v>
      </c>
      <c r="K54" s="278" t="s">
        <v>84</v>
      </c>
      <c r="L54" s="279" t="s">
        <v>922</v>
      </c>
      <c r="M54" s="280">
        <v>71897000</v>
      </c>
      <c r="N54" s="278" t="s">
        <v>171</v>
      </c>
      <c r="O54" s="278" t="s">
        <v>1927</v>
      </c>
      <c r="P54" s="278" t="s">
        <v>123</v>
      </c>
      <c r="Q54" s="281"/>
      <c r="R54" s="275"/>
      <c r="S54" s="282" t="s">
        <v>1910</v>
      </c>
      <c r="T54" s="283">
        <v>8066</v>
      </c>
      <c r="U54" s="284">
        <v>2024110010194</v>
      </c>
      <c r="V54" s="283">
        <v>4</v>
      </c>
      <c r="W54" s="216"/>
      <c r="X54" s="216"/>
      <c r="Y54" s="216"/>
      <c r="Z54" s="216"/>
    </row>
    <row r="55" spans="1:26" ht="15.75" customHeight="1">
      <c r="A55" s="285" t="s">
        <v>1516</v>
      </c>
      <c r="B55" s="286" t="s">
        <v>266</v>
      </c>
      <c r="C55" s="286" t="s">
        <v>16</v>
      </c>
      <c r="D55" s="286">
        <v>80111600</v>
      </c>
      <c r="E55" s="286" t="s">
        <v>1290</v>
      </c>
      <c r="F55" s="286" t="s">
        <v>256</v>
      </c>
      <c r="G55" s="286" t="s">
        <v>256</v>
      </c>
      <c r="H55" s="286">
        <v>1</v>
      </c>
      <c r="I55" s="286">
        <v>1</v>
      </c>
      <c r="J55" s="286" t="s">
        <v>83</v>
      </c>
      <c r="K55" s="286" t="s">
        <v>84</v>
      </c>
      <c r="L55" s="287" t="s">
        <v>922</v>
      </c>
      <c r="M55" s="288">
        <v>120837005</v>
      </c>
      <c r="N55" s="286" t="s">
        <v>171</v>
      </c>
      <c r="O55" s="286" t="s">
        <v>1927</v>
      </c>
      <c r="P55" s="286" t="s">
        <v>123</v>
      </c>
      <c r="Q55" s="289" t="s">
        <v>1928</v>
      </c>
      <c r="R55" s="290"/>
      <c r="S55" s="291" t="s">
        <v>1910</v>
      </c>
      <c r="T55" s="292">
        <v>8066</v>
      </c>
      <c r="U55" s="293">
        <v>2024110010194</v>
      </c>
      <c r="V55" s="292">
        <v>4</v>
      </c>
      <c r="W55" s="216"/>
      <c r="X55" s="216"/>
      <c r="Y55" s="216"/>
      <c r="Z55" s="216"/>
    </row>
    <row r="56" spans="1:26" ht="15.75" customHeight="1">
      <c r="A56" s="277" t="s">
        <v>1865</v>
      </c>
      <c r="B56" s="278" t="s">
        <v>209</v>
      </c>
      <c r="C56" s="278" t="s">
        <v>16</v>
      </c>
      <c r="D56" s="278">
        <v>80111600</v>
      </c>
      <c r="E56" s="278" t="s">
        <v>1276</v>
      </c>
      <c r="F56" s="278" t="s">
        <v>120</v>
      </c>
      <c r="G56" s="278" t="s">
        <v>120</v>
      </c>
      <c r="H56" s="278">
        <v>5</v>
      </c>
      <c r="I56" s="278">
        <v>1</v>
      </c>
      <c r="J56" s="278" t="s">
        <v>83</v>
      </c>
      <c r="K56" s="278" t="s">
        <v>84</v>
      </c>
      <c r="L56" s="279">
        <v>5100000</v>
      </c>
      <c r="M56" s="280">
        <v>-25500000</v>
      </c>
      <c r="N56" s="278" t="s">
        <v>1277</v>
      </c>
      <c r="O56" s="278" t="s">
        <v>122</v>
      </c>
      <c r="P56" s="278" t="s">
        <v>123</v>
      </c>
      <c r="Q56" s="281"/>
      <c r="R56" s="275"/>
      <c r="S56" s="282" t="s">
        <v>1910</v>
      </c>
      <c r="T56" s="283">
        <v>8066</v>
      </c>
      <c r="U56" s="284">
        <v>2024110010194</v>
      </c>
      <c r="V56" s="283">
        <v>4</v>
      </c>
      <c r="W56" s="216"/>
      <c r="X56" s="216"/>
      <c r="Y56" s="216"/>
      <c r="Z56" s="216"/>
    </row>
    <row r="57" spans="1:26" ht="15.75" customHeight="1">
      <c r="A57" s="277" t="s">
        <v>1516</v>
      </c>
      <c r="B57" s="278" t="s">
        <v>209</v>
      </c>
      <c r="C57" s="278" t="s">
        <v>16</v>
      </c>
      <c r="D57" s="278">
        <v>80111600</v>
      </c>
      <c r="E57" s="278" t="s">
        <v>1929</v>
      </c>
      <c r="F57" s="278" t="s">
        <v>178</v>
      </c>
      <c r="G57" s="278" t="s">
        <v>178</v>
      </c>
      <c r="H57" s="278">
        <v>5</v>
      </c>
      <c r="I57" s="278">
        <v>1</v>
      </c>
      <c r="J57" s="278" t="s">
        <v>83</v>
      </c>
      <c r="K57" s="278" t="s">
        <v>84</v>
      </c>
      <c r="L57" s="279">
        <v>5100000</v>
      </c>
      <c r="M57" s="280">
        <v>25500000</v>
      </c>
      <c r="N57" s="278" t="s">
        <v>1277</v>
      </c>
      <c r="O57" s="278" t="s">
        <v>122</v>
      </c>
      <c r="P57" s="278" t="s">
        <v>123</v>
      </c>
      <c r="Q57" s="281" t="s">
        <v>1930</v>
      </c>
      <c r="R57" s="275"/>
      <c r="S57" s="282" t="s">
        <v>1910</v>
      </c>
      <c r="T57" s="283">
        <v>8066</v>
      </c>
      <c r="U57" s="284">
        <v>2024110010194</v>
      </c>
      <c r="V57" s="283">
        <v>4</v>
      </c>
      <c r="W57" s="216"/>
      <c r="X57" s="216"/>
      <c r="Y57" s="216"/>
      <c r="Z57" s="216"/>
    </row>
    <row r="58" spans="1:26" ht="15.75" customHeight="1">
      <c r="A58" s="277" t="s">
        <v>1865</v>
      </c>
      <c r="B58" s="278" t="s">
        <v>211</v>
      </c>
      <c r="C58" s="278" t="s">
        <v>16</v>
      </c>
      <c r="D58" s="278">
        <v>80111600</v>
      </c>
      <c r="E58" s="278" t="s">
        <v>1279</v>
      </c>
      <c r="F58" s="278" t="s">
        <v>120</v>
      </c>
      <c r="G58" s="278" t="s">
        <v>120</v>
      </c>
      <c r="H58" s="278">
        <v>6</v>
      </c>
      <c r="I58" s="278">
        <v>1</v>
      </c>
      <c r="J58" s="278" t="s">
        <v>83</v>
      </c>
      <c r="K58" s="278" t="s">
        <v>84</v>
      </c>
      <c r="L58" s="279">
        <v>5500000</v>
      </c>
      <c r="M58" s="280">
        <v>-33000000</v>
      </c>
      <c r="N58" s="278" t="s">
        <v>1277</v>
      </c>
      <c r="O58" s="278" t="s">
        <v>122</v>
      </c>
      <c r="P58" s="278" t="s">
        <v>123</v>
      </c>
      <c r="Q58" s="281"/>
      <c r="R58" s="275"/>
      <c r="S58" s="282" t="s">
        <v>1910</v>
      </c>
      <c r="T58" s="283">
        <v>8066</v>
      </c>
      <c r="U58" s="284">
        <v>2024110010194</v>
      </c>
      <c r="V58" s="283">
        <v>4</v>
      </c>
      <c r="W58" s="216"/>
      <c r="X58" s="216"/>
      <c r="Y58" s="216"/>
      <c r="Z58" s="216"/>
    </row>
    <row r="59" spans="1:26" ht="15.75" customHeight="1">
      <c r="A59" s="277" t="s">
        <v>1516</v>
      </c>
      <c r="B59" s="278" t="s">
        <v>211</v>
      </c>
      <c r="C59" s="278" t="s">
        <v>16</v>
      </c>
      <c r="D59" s="278">
        <v>80111600</v>
      </c>
      <c r="E59" s="278" t="s">
        <v>1931</v>
      </c>
      <c r="F59" s="278" t="s">
        <v>178</v>
      </c>
      <c r="G59" s="278" t="s">
        <v>178</v>
      </c>
      <c r="H59" s="278">
        <v>6</v>
      </c>
      <c r="I59" s="278">
        <v>1</v>
      </c>
      <c r="J59" s="278" t="s">
        <v>83</v>
      </c>
      <c r="K59" s="278" t="s">
        <v>84</v>
      </c>
      <c r="L59" s="279">
        <v>5500000</v>
      </c>
      <c r="M59" s="280">
        <v>33000000</v>
      </c>
      <c r="N59" s="278" t="s">
        <v>1277</v>
      </c>
      <c r="O59" s="278" t="s">
        <v>122</v>
      </c>
      <c r="P59" s="278" t="s">
        <v>123</v>
      </c>
      <c r="Q59" s="281" t="s">
        <v>1930</v>
      </c>
      <c r="R59" s="275"/>
      <c r="S59" s="282" t="s">
        <v>1910</v>
      </c>
      <c r="T59" s="283">
        <v>8066</v>
      </c>
      <c r="U59" s="284">
        <v>2024110010194</v>
      </c>
      <c r="V59" s="283">
        <v>4</v>
      </c>
      <c r="W59" s="216"/>
      <c r="X59" s="216"/>
      <c r="Y59" s="216"/>
      <c r="Z59" s="216"/>
    </row>
    <row r="60" spans="1:26" ht="27" customHeight="1">
      <c r="A60" s="277" t="s">
        <v>1865</v>
      </c>
      <c r="B60" s="278" t="s">
        <v>204</v>
      </c>
      <c r="C60" s="278" t="s">
        <v>16</v>
      </c>
      <c r="D60" s="278">
        <v>80111600</v>
      </c>
      <c r="E60" s="278" t="s">
        <v>1932</v>
      </c>
      <c r="F60" s="278" t="s">
        <v>178</v>
      </c>
      <c r="G60" s="278" t="s">
        <v>178</v>
      </c>
      <c r="H60" s="278">
        <v>6</v>
      </c>
      <c r="I60" s="278">
        <v>1</v>
      </c>
      <c r="J60" s="278" t="s">
        <v>83</v>
      </c>
      <c r="K60" s="278" t="s">
        <v>84</v>
      </c>
      <c r="L60" s="279">
        <v>6000000</v>
      </c>
      <c r="M60" s="280">
        <v>-36000000</v>
      </c>
      <c r="N60" s="278" t="s">
        <v>1933</v>
      </c>
      <c r="O60" s="278" t="s">
        <v>1927</v>
      </c>
      <c r="P60" s="278" t="s">
        <v>123</v>
      </c>
      <c r="Q60" s="281"/>
      <c r="R60" s="275"/>
      <c r="S60" s="282" t="s">
        <v>1910</v>
      </c>
      <c r="T60" s="283">
        <v>8066</v>
      </c>
      <c r="U60" s="284">
        <v>2024110010194</v>
      </c>
      <c r="V60" s="283">
        <v>4</v>
      </c>
      <c r="W60" s="216"/>
      <c r="X60" s="216"/>
      <c r="Y60" s="216"/>
      <c r="Z60" s="216"/>
    </row>
    <row r="61" spans="1:26" ht="27" customHeight="1">
      <c r="A61" s="277" t="s">
        <v>1516</v>
      </c>
      <c r="B61" s="278" t="s">
        <v>204</v>
      </c>
      <c r="C61" s="278" t="s">
        <v>16</v>
      </c>
      <c r="D61" s="278">
        <v>80111600</v>
      </c>
      <c r="E61" s="278" t="s">
        <v>1934</v>
      </c>
      <c r="F61" s="278" t="s">
        <v>178</v>
      </c>
      <c r="G61" s="278" t="s">
        <v>178</v>
      </c>
      <c r="H61" s="278">
        <v>4</v>
      </c>
      <c r="I61" s="278">
        <v>1</v>
      </c>
      <c r="J61" s="278" t="s">
        <v>83</v>
      </c>
      <c r="K61" s="278" t="s">
        <v>84</v>
      </c>
      <c r="L61" s="279">
        <v>7000000</v>
      </c>
      <c r="M61" s="280">
        <v>28000000</v>
      </c>
      <c r="N61" s="278" t="s">
        <v>1639</v>
      </c>
      <c r="O61" s="278" t="s">
        <v>1927</v>
      </c>
      <c r="P61" s="278" t="s">
        <v>123</v>
      </c>
      <c r="Q61" s="281" t="s">
        <v>1914</v>
      </c>
      <c r="R61" s="275"/>
      <c r="S61" s="282" t="s">
        <v>1910</v>
      </c>
      <c r="T61" s="283">
        <v>8066</v>
      </c>
      <c r="U61" s="284">
        <v>2024110010194</v>
      </c>
      <c r="V61" s="283">
        <v>4</v>
      </c>
      <c r="W61" s="216"/>
      <c r="X61" s="216"/>
      <c r="Y61" s="216"/>
      <c r="Z61" s="216"/>
    </row>
    <row r="62" spans="1:26" ht="15.75" customHeight="1">
      <c r="A62" s="277" t="s">
        <v>1865</v>
      </c>
      <c r="B62" s="278" t="s">
        <v>289</v>
      </c>
      <c r="C62" s="278" t="s">
        <v>11</v>
      </c>
      <c r="D62" s="278">
        <v>80111600</v>
      </c>
      <c r="E62" s="278" t="s">
        <v>1517</v>
      </c>
      <c r="F62" s="278" t="s">
        <v>82</v>
      </c>
      <c r="G62" s="278" t="s">
        <v>82</v>
      </c>
      <c r="H62" s="278">
        <v>6</v>
      </c>
      <c r="I62" s="278">
        <v>1</v>
      </c>
      <c r="J62" s="278" t="s">
        <v>83</v>
      </c>
      <c r="K62" s="278" t="s">
        <v>84</v>
      </c>
      <c r="L62" s="279">
        <v>5000000</v>
      </c>
      <c r="M62" s="280">
        <v>-30000000</v>
      </c>
      <c r="N62" s="278" t="s">
        <v>286</v>
      </c>
      <c r="O62" s="278" t="s">
        <v>1935</v>
      </c>
      <c r="P62" s="278" t="s">
        <v>287</v>
      </c>
      <c r="Q62" s="281" t="s">
        <v>1936</v>
      </c>
      <c r="R62" s="275"/>
      <c r="S62" s="282" t="s">
        <v>10</v>
      </c>
      <c r="T62" s="283">
        <v>8080</v>
      </c>
      <c r="U62" s="284">
        <v>2024110010212</v>
      </c>
      <c r="V62" s="283">
        <v>6</v>
      </c>
      <c r="W62" s="216"/>
      <c r="X62" s="216"/>
      <c r="Y62" s="216"/>
      <c r="Z62" s="216"/>
    </row>
    <row r="63" spans="1:26" ht="15.75" customHeight="1">
      <c r="A63" s="277" t="s">
        <v>1516</v>
      </c>
      <c r="B63" s="278" t="s">
        <v>289</v>
      </c>
      <c r="C63" s="278" t="s">
        <v>11</v>
      </c>
      <c r="D63" s="278">
        <v>80111600</v>
      </c>
      <c r="E63" s="278" t="s">
        <v>1517</v>
      </c>
      <c r="F63" s="278" t="s">
        <v>82</v>
      </c>
      <c r="G63" s="278" t="s">
        <v>82</v>
      </c>
      <c r="H63" s="278">
        <v>5</v>
      </c>
      <c r="I63" s="278">
        <v>1</v>
      </c>
      <c r="J63" s="278" t="s">
        <v>83</v>
      </c>
      <c r="K63" s="278" t="s">
        <v>84</v>
      </c>
      <c r="L63" s="279">
        <v>5000000</v>
      </c>
      <c r="M63" s="280">
        <v>25000000</v>
      </c>
      <c r="N63" s="278" t="s">
        <v>286</v>
      </c>
      <c r="O63" s="278" t="s">
        <v>1935</v>
      </c>
      <c r="P63" s="278" t="s">
        <v>287</v>
      </c>
      <c r="Q63" s="281"/>
      <c r="R63" s="275"/>
      <c r="S63" s="282" t="s">
        <v>10</v>
      </c>
      <c r="T63" s="283">
        <v>8080</v>
      </c>
      <c r="U63" s="284">
        <v>2024110010212</v>
      </c>
      <c r="V63" s="283">
        <v>6</v>
      </c>
      <c r="W63" s="216"/>
      <c r="X63" s="216"/>
      <c r="Y63" s="216"/>
      <c r="Z63" s="216"/>
    </row>
    <row r="64" spans="1:26" ht="15.75" customHeight="1">
      <c r="A64" s="277" t="s">
        <v>1865</v>
      </c>
      <c r="B64" s="278" t="s">
        <v>294</v>
      </c>
      <c r="C64" s="278" t="s">
        <v>11</v>
      </c>
      <c r="D64" s="278">
        <v>80111600</v>
      </c>
      <c r="E64" s="278" t="s">
        <v>1519</v>
      </c>
      <c r="F64" s="278" t="s">
        <v>313</v>
      </c>
      <c r="G64" s="278" t="s">
        <v>313</v>
      </c>
      <c r="H64" s="278">
        <v>4</v>
      </c>
      <c r="I64" s="278">
        <v>1</v>
      </c>
      <c r="J64" s="278" t="s">
        <v>83</v>
      </c>
      <c r="K64" s="278" t="s">
        <v>84</v>
      </c>
      <c r="L64" s="279">
        <v>4000000</v>
      </c>
      <c r="M64" s="280">
        <v>-16000000</v>
      </c>
      <c r="N64" s="278" t="s">
        <v>286</v>
      </c>
      <c r="O64" s="278" t="s">
        <v>1935</v>
      </c>
      <c r="P64" s="278" t="s">
        <v>287</v>
      </c>
      <c r="Q64" s="281" t="s">
        <v>1937</v>
      </c>
      <c r="R64" s="275"/>
      <c r="S64" s="282" t="s">
        <v>10</v>
      </c>
      <c r="T64" s="283">
        <v>8080</v>
      </c>
      <c r="U64" s="284">
        <v>2024110010212</v>
      </c>
      <c r="V64" s="283">
        <v>6</v>
      </c>
      <c r="W64" s="216"/>
      <c r="X64" s="216"/>
      <c r="Y64" s="216"/>
      <c r="Z64" s="216"/>
    </row>
    <row r="65" spans="1:26" ht="15.75" customHeight="1">
      <c r="A65" s="277" t="s">
        <v>1516</v>
      </c>
      <c r="B65" s="278" t="s">
        <v>294</v>
      </c>
      <c r="C65" s="278" t="s">
        <v>11</v>
      </c>
      <c r="D65" s="278">
        <v>80111600</v>
      </c>
      <c r="E65" s="278" t="s">
        <v>1519</v>
      </c>
      <c r="F65" s="278" t="s">
        <v>313</v>
      </c>
      <c r="G65" s="278" t="s">
        <v>313</v>
      </c>
      <c r="H65" s="278">
        <v>5</v>
      </c>
      <c r="I65" s="278">
        <v>1</v>
      </c>
      <c r="J65" s="278" t="s">
        <v>83</v>
      </c>
      <c r="K65" s="278" t="s">
        <v>84</v>
      </c>
      <c r="L65" s="279">
        <v>4000000</v>
      </c>
      <c r="M65" s="280">
        <v>20000000</v>
      </c>
      <c r="N65" s="278" t="s">
        <v>286</v>
      </c>
      <c r="O65" s="278" t="s">
        <v>1935</v>
      </c>
      <c r="P65" s="278" t="s">
        <v>287</v>
      </c>
      <c r="Q65" s="281"/>
      <c r="R65" s="275"/>
      <c r="S65" s="282" t="s">
        <v>10</v>
      </c>
      <c r="T65" s="283">
        <v>8080</v>
      </c>
      <c r="U65" s="284">
        <v>2024110010212</v>
      </c>
      <c r="V65" s="283">
        <v>6</v>
      </c>
      <c r="W65" s="216"/>
      <c r="X65" s="216"/>
      <c r="Y65" s="216"/>
      <c r="Z65" s="216"/>
    </row>
    <row r="66" spans="1:26" ht="15.75" customHeight="1">
      <c r="A66" s="277" t="s">
        <v>1865</v>
      </c>
      <c r="B66" s="278" t="s">
        <v>297</v>
      </c>
      <c r="C66" s="278" t="s">
        <v>11</v>
      </c>
      <c r="D66" s="278">
        <v>80111600</v>
      </c>
      <c r="E66" s="278" t="s">
        <v>1520</v>
      </c>
      <c r="F66" s="278" t="s">
        <v>82</v>
      </c>
      <c r="G66" s="278" t="s">
        <v>82</v>
      </c>
      <c r="H66" s="278">
        <v>5</v>
      </c>
      <c r="I66" s="278">
        <v>1</v>
      </c>
      <c r="J66" s="278" t="s">
        <v>83</v>
      </c>
      <c r="K66" s="278" t="s">
        <v>84</v>
      </c>
      <c r="L66" s="279">
        <v>5000000</v>
      </c>
      <c r="M66" s="280">
        <v>-25000000</v>
      </c>
      <c r="N66" s="278" t="s">
        <v>286</v>
      </c>
      <c r="O66" s="278" t="s">
        <v>1938</v>
      </c>
      <c r="P66" s="278" t="s">
        <v>287</v>
      </c>
      <c r="Q66" s="281" t="s">
        <v>1937</v>
      </c>
      <c r="R66" s="275"/>
      <c r="S66" s="282" t="s">
        <v>10</v>
      </c>
      <c r="T66" s="283">
        <v>8080</v>
      </c>
      <c r="U66" s="284">
        <v>2024110010212</v>
      </c>
      <c r="V66" s="283">
        <v>6</v>
      </c>
      <c r="W66" s="216"/>
      <c r="X66" s="216"/>
      <c r="Y66" s="216"/>
      <c r="Z66" s="216"/>
    </row>
    <row r="67" spans="1:26" ht="15.75" customHeight="1">
      <c r="A67" s="277" t="s">
        <v>1516</v>
      </c>
      <c r="B67" s="278" t="s">
        <v>297</v>
      </c>
      <c r="C67" s="278" t="s">
        <v>11</v>
      </c>
      <c r="D67" s="278">
        <v>80111600</v>
      </c>
      <c r="E67" s="278" t="s">
        <v>1520</v>
      </c>
      <c r="F67" s="278" t="s">
        <v>82</v>
      </c>
      <c r="G67" s="278" t="s">
        <v>82</v>
      </c>
      <c r="H67" s="278">
        <v>7</v>
      </c>
      <c r="I67" s="278">
        <v>1</v>
      </c>
      <c r="J67" s="278" t="s">
        <v>83</v>
      </c>
      <c r="K67" s="278" t="s">
        <v>84</v>
      </c>
      <c r="L67" s="279">
        <v>5000000</v>
      </c>
      <c r="M67" s="280">
        <v>35000000</v>
      </c>
      <c r="N67" s="278" t="s">
        <v>286</v>
      </c>
      <c r="O67" s="278" t="s">
        <v>1938</v>
      </c>
      <c r="P67" s="278" t="s">
        <v>287</v>
      </c>
      <c r="Q67" s="281"/>
      <c r="R67" s="275"/>
      <c r="S67" s="282" t="s">
        <v>10</v>
      </c>
      <c r="T67" s="283">
        <v>8080</v>
      </c>
      <c r="U67" s="284">
        <v>2024110010212</v>
      </c>
      <c r="V67" s="283">
        <v>6</v>
      </c>
      <c r="W67" s="216"/>
      <c r="X67" s="216"/>
      <c r="Y67" s="216"/>
      <c r="Z67" s="216"/>
    </row>
    <row r="68" spans="1:26" ht="15.75" customHeight="1">
      <c r="A68" s="277" t="s">
        <v>1939</v>
      </c>
      <c r="B68" s="278" t="s">
        <v>300</v>
      </c>
      <c r="C68" s="278" t="s">
        <v>11</v>
      </c>
      <c r="D68" s="278">
        <v>80111600</v>
      </c>
      <c r="E68" s="278" t="s">
        <v>1521</v>
      </c>
      <c r="F68" s="278" t="s">
        <v>313</v>
      </c>
      <c r="G68" s="278" t="s">
        <v>313</v>
      </c>
      <c r="H68" s="278">
        <v>4</v>
      </c>
      <c r="I68" s="278">
        <v>1</v>
      </c>
      <c r="J68" s="278" t="s">
        <v>83</v>
      </c>
      <c r="K68" s="278" t="s">
        <v>84</v>
      </c>
      <c r="L68" s="279">
        <v>4000000</v>
      </c>
      <c r="M68" s="280">
        <v>-16000000</v>
      </c>
      <c r="N68" s="278" t="s">
        <v>286</v>
      </c>
      <c r="O68" s="278" t="s">
        <v>1935</v>
      </c>
      <c r="P68" s="278" t="s">
        <v>287</v>
      </c>
      <c r="Q68" s="281" t="s">
        <v>1940</v>
      </c>
      <c r="R68" s="275"/>
      <c r="S68" s="282" t="s">
        <v>10</v>
      </c>
      <c r="T68" s="283">
        <v>8080</v>
      </c>
      <c r="U68" s="284">
        <v>2024110010212</v>
      </c>
      <c r="V68" s="283">
        <v>6</v>
      </c>
      <c r="W68" s="216"/>
      <c r="X68" s="216"/>
      <c r="Y68" s="216"/>
      <c r="Z68" s="216"/>
    </row>
    <row r="69" spans="1:26" ht="15.75" customHeight="1">
      <c r="A69" s="277" t="s">
        <v>1939</v>
      </c>
      <c r="B69" s="278" t="s">
        <v>324</v>
      </c>
      <c r="C69" s="278" t="s">
        <v>11</v>
      </c>
      <c r="D69" s="278">
        <v>80111600</v>
      </c>
      <c r="E69" s="278" t="s">
        <v>1522</v>
      </c>
      <c r="F69" s="278" t="s">
        <v>307</v>
      </c>
      <c r="G69" s="278" t="s">
        <v>307</v>
      </c>
      <c r="H69" s="278">
        <v>5</v>
      </c>
      <c r="I69" s="278">
        <v>1</v>
      </c>
      <c r="J69" s="278" t="s">
        <v>83</v>
      </c>
      <c r="K69" s="278" t="s">
        <v>84</v>
      </c>
      <c r="L69" s="279">
        <v>7000000</v>
      </c>
      <c r="M69" s="280">
        <v>-35000000</v>
      </c>
      <c r="N69" s="278" t="s">
        <v>286</v>
      </c>
      <c r="O69" s="278" t="s">
        <v>1935</v>
      </c>
      <c r="P69" s="278" t="s">
        <v>287</v>
      </c>
      <c r="Q69" s="281" t="s">
        <v>1940</v>
      </c>
      <c r="R69" s="275"/>
      <c r="S69" s="282" t="s">
        <v>10</v>
      </c>
      <c r="T69" s="283">
        <v>8080</v>
      </c>
      <c r="U69" s="284">
        <v>2024110010212</v>
      </c>
      <c r="V69" s="283">
        <v>6</v>
      </c>
      <c r="W69" s="216"/>
      <c r="X69" s="216"/>
      <c r="Y69" s="216"/>
      <c r="Z69" s="216"/>
    </row>
    <row r="70" spans="1:26" ht="15.75" customHeight="1">
      <c r="A70" s="294" t="s">
        <v>1544</v>
      </c>
      <c r="B70" s="31" t="s">
        <v>1250</v>
      </c>
      <c r="C70" s="295" t="s">
        <v>11</v>
      </c>
      <c r="D70" s="295">
        <v>80111600</v>
      </c>
      <c r="E70" s="295" t="s">
        <v>1941</v>
      </c>
      <c r="F70" s="295" t="s">
        <v>673</v>
      </c>
      <c r="G70" s="295" t="s">
        <v>673</v>
      </c>
      <c r="H70" s="295">
        <v>3</v>
      </c>
      <c r="I70" s="295">
        <v>1</v>
      </c>
      <c r="J70" s="295" t="s">
        <v>83</v>
      </c>
      <c r="K70" s="295" t="s">
        <v>84</v>
      </c>
      <c r="L70" s="296">
        <v>9000000</v>
      </c>
      <c r="M70" s="73">
        <v>27000000</v>
      </c>
      <c r="N70" s="295" t="s">
        <v>286</v>
      </c>
      <c r="O70" s="295" t="s">
        <v>78</v>
      </c>
      <c r="P70" s="295" t="s">
        <v>287</v>
      </c>
      <c r="Q70" s="294" t="s">
        <v>1942</v>
      </c>
      <c r="R70" s="297"/>
      <c r="S70" s="297" t="s">
        <v>10</v>
      </c>
      <c r="T70" s="297">
        <v>8080</v>
      </c>
      <c r="U70" s="298">
        <v>2024110010212</v>
      </c>
      <c r="V70" s="297">
        <v>6</v>
      </c>
      <c r="W70" s="299"/>
      <c r="X70" s="299"/>
      <c r="Y70" s="299"/>
      <c r="Z70" s="299"/>
    </row>
    <row r="71" spans="1:26" ht="15.75" customHeight="1">
      <c r="A71" s="294" t="s">
        <v>1865</v>
      </c>
      <c r="B71" s="295" t="s">
        <v>339</v>
      </c>
      <c r="C71" s="295" t="s">
        <v>11</v>
      </c>
      <c r="D71" s="295">
        <v>80111600</v>
      </c>
      <c r="E71" s="295" t="s">
        <v>1943</v>
      </c>
      <c r="F71" s="295" t="s">
        <v>81</v>
      </c>
      <c r="G71" s="295" t="s">
        <v>81</v>
      </c>
      <c r="H71" s="295">
        <v>6</v>
      </c>
      <c r="I71" s="295">
        <v>1</v>
      </c>
      <c r="J71" s="295" t="s">
        <v>83</v>
      </c>
      <c r="K71" s="295" t="s">
        <v>84</v>
      </c>
      <c r="L71" s="296">
        <v>7000000</v>
      </c>
      <c r="M71" s="73">
        <v>-42000000</v>
      </c>
      <c r="N71" s="295" t="s">
        <v>286</v>
      </c>
      <c r="O71" s="295" t="s">
        <v>78</v>
      </c>
      <c r="P71" s="295" t="s">
        <v>287</v>
      </c>
      <c r="Q71" s="294" t="s">
        <v>1936</v>
      </c>
      <c r="R71" s="297"/>
      <c r="S71" s="297" t="s">
        <v>10</v>
      </c>
      <c r="T71" s="297">
        <v>8080</v>
      </c>
      <c r="U71" s="298">
        <v>2024110010212</v>
      </c>
      <c r="V71" s="297">
        <v>6</v>
      </c>
      <c r="W71" s="299"/>
      <c r="X71" s="299"/>
      <c r="Y71" s="299"/>
      <c r="Z71" s="299"/>
    </row>
    <row r="72" spans="1:26" ht="15.75" customHeight="1">
      <c r="A72" s="294" t="s">
        <v>1516</v>
      </c>
      <c r="B72" s="295" t="s">
        <v>339</v>
      </c>
      <c r="C72" s="295" t="s">
        <v>11</v>
      </c>
      <c r="D72" s="295">
        <v>80111600</v>
      </c>
      <c r="E72" s="295" t="s">
        <v>1943</v>
      </c>
      <c r="F72" s="295" t="s">
        <v>81</v>
      </c>
      <c r="G72" s="295" t="s">
        <v>81</v>
      </c>
      <c r="H72" s="295">
        <v>5</v>
      </c>
      <c r="I72" s="295">
        <v>1</v>
      </c>
      <c r="J72" s="295" t="s">
        <v>83</v>
      </c>
      <c r="K72" s="295" t="s">
        <v>84</v>
      </c>
      <c r="L72" s="296">
        <v>7000000</v>
      </c>
      <c r="M72" s="73">
        <v>35000000</v>
      </c>
      <c r="N72" s="295" t="s">
        <v>286</v>
      </c>
      <c r="O72" s="295" t="s">
        <v>78</v>
      </c>
      <c r="P72" s="295" t="s">
        <v>287</v>
      </c>
      <c r="Q72" s="294"/>
      <c r="R72" s="297"/>
      <c r="S72" s="297" t="s">
        <v>10</v>
      </c>
      <c r="T72" s="297">
        <v>8080</v>
      </c>
      <c r="U72" s="298">
        <v>2024110010212</v>
      </c>
      <c r="V72" s="297">
        <v>6</v>
      </c>
      <c r="W72" s="299"/>
      <c r="X72" s="299"/>
      <c r="Y72" s="299"/>
      <c r="Z72" s="299"/>
    </row>
    <row r="73" spans="1:26" ht="15.75" customHeight="1">
      <c r="A73" s="294" t="s">
        <v>1865</v>
      </c>
      <c r="B73" s="295" t="s">
        <v>340</v>
      </c>
      <c r="C73" s="295" t="s">
        <v>11</v>
      </c>
      <c r="D73" s="295">
        <v>80111600</v>
      </c>
      <c r="E73" s="295" t="s">
        <v>1944</v>
      </c>
      <c r="F73" s="295" t="s">
        <v>82</v>
      </c>
      <c r="G73" s="295" t="s">
        <v>82</v>
      </c>
      <c r="H73" s="295">
        <v>5</v>
      </c>
      <c r="I73" s="295">
        <v>1</v>
      </c>
      <c r="J73" s="295" t="s">
        <v>83</v>
      </c>
      <c r="K73" s="295" t="s">
        <v>84</v>
      </c>
      <c r="L73" s="296">
        <v>3600000</v>
      </c>
      <c r="M73" s="73">
        <v>-18000000</v>
      </c>
      <c r="N73" s="295" t="s">
        <v>286</v>
      </c>
      <c r="O73" s="295" t="s">
        <v>1935</v>
      </c>
      <c r="P73" s="295" t="s">
        <v>287</v>
      </c>
      <c r="Q73" s="294" t="s">
        <v>1945</v>
      </c>
      <c r="R73" s="297"/>
      <c r="S73" s="297" t="s">
        <v>10</v>
      </c>
      <c r="T73" s="297">
        <v>8080</v>
      </c>
      <c r="U73" s="298">
        <v>2024110010212</v>
      </c>
      <c r="V73" s="297">
        <v>6</v>
      </c>
      <c r="W73" s="299"/>
      <c r="X73" s="299"/>
      <c r="Y73" s="299"/>
      <c r="Z73" s="299"/>
    </row>
    <row r="74" spans="1:26" ht="15.75" customHeight="1">
      <c r="A74" s="294" t="s">
        <v>1516</v>
      </c>
      <c r="B74" s="295" t="s">
        <v>340</v>
      </c>
      <c r="C74" s="295" t="s">
        <v>11</v>
      </c>
      <c r="D74" s="295">
        <v>80111600</v>
      </c>
      <c r="E74" s="295" t="s">
        <v>1944</v>
      </c>
      <c r="F74" s="295" t="s">
        <v>82</v>
      </c>
      <c r="G74" s="295" t="s">
        <v>82</v>
      </c>
      <c r="H74" s="295">
        <v>10</v>
      </c>
      <c r="I74" s="295">
        <v>1</v>
      </c>
      <c r="J74" s="295" t="s">
        <v>83</v>
      </c>
      <c r="K74" s="295" t="s">
        <v>84</v>
      </c>
      <c r="L74" s="296">
        <v>2316000</v>
      </c>
      <c r="M74" s="73">
        <v>23160000</v>
      </c>
      <c r="N74" s="295" t="s">
        <v>286</v>
      </c>
      <c r="O74" s="295" t="s">
        <v>1935</v>
      </c>
      <c r="P74" s="295" t="s">
        <v>287</v>
      </c>
      <c r="Q74" s="294"/>
      <c r="R74" s="297"/>
      <c r="S74" s="297" t="s">
        <v>10</v>
      </c>
      <c r="T74" s="297">
        <v>8080</v>
      </c>
      <c r="U74" s="298">
        <v>2024110010212</v>
      </c>
      <c r="V74" s="297">
        <v>6</v>
      </c>
      <c r="W74" s="299"/>
      <c r="X74" s="299"/>
      <c r="Y74" s="299"/>
      <c r="Z74" s="299"/>
    </row>
    <row r="75" spans="1:26" ht="15.75" customHeight="1">
      <c r="A75" s="294" t="s">
        <v>1865</v>
      </c>
      <c r="B75" s="295" t="s">
        <v>341</v>
      </c>
      <c r="C75" s="295" t="s">
        <v>11</v>
      </c>
      <c r="D75" s="295">
        <v>80111600</v>
      </c>
      <c r="E75" s="295" t="s">
        <v>1524</v>
      </c>
      <c r="F75" s="295" t="s">
        <v>82</v>
      </c>
      <c r="G75" s="295" t="s">
        <v>82</v>
      </c>
      <c r="H75" s="295">
        <v>5</v>
      </c>
      <c r="I75" s="295">
        <v>1</v>
      </c>
      <c r="J75" s="295" t="s">
        <v>83</v>
      </c>
      <c r="K75" s="295" t="s">
        <v>84</v>
      </c>
      <c r="L75" s="296">
        <v>5500000</v>
      </c>
      <c r="M75" s="73">
        <v>-27500000</v>
      </c>
      <c r="N75" s="295" t="s">
        <v>286</v>
      </c>
      <c r="O75" s="295" t="s">
        <v>78</v>
      </c>
      <c r="P75" s="295" t="s">
        <v>287</v>
      </c>
      <c r="Q75" s="294" t="s">
        <v>1946</v>
      </c>
      <c r="R75" s="297"/>
      <c r="S75" s="297" t="s">
        <v>10</v>
      </c>
      <c r="T75" s="297">
        <v>8080</v>
      </c>
      <c r="U75" s="298">
        <v>2024110010212</v>
      </c>
      <c r="V75" s="297">
        <v>6</v>
      </c>
      <c r="W75" s="299"/>
      <c r="X75" s="299"/>
      <c r="Y75" s="299"/>
      <c r="Z75" s="299"/>
    </row>
    <row r="76" spans="1:26" ht="15.75" customHeight="1">
      <c r="A76" s="294" t="s">
        <v>1516</v>
      </c>
      <c r="B76" s="295" t="s">
        <v>341</v>
      </c>
      <c r="C76" s="295" t="s">
        <v>11</v>
      </c>
      <c r="D76" s="295">
        <v>80111600</v>
      </c>
      <c r="E76" s="295" t="s">
        <v>1524</v>
      </c>
      <c r="F76" s="295" t="s">
        <v>82</v>
      </c>
      <c r="G76" s="295" t="s">
        <v>82</v>
      </c>
      <c r="H76" s="295">
        <v>5</v>
      </c>
      <c r="I76" s="295">
        <v>1</v>
      </c>
      <c r="J76" s="295" t="s">
        <v>83</v>
      </c>
      <c r="K76" s="295" t="s">
        <v>84</v>
      </c>
      <c r="L76" s="296">
        <v>4000000</v>
      </c>
      <c r="M76" s="73">
        <v>20000000</v>
      </c>
      <c r="N76" s="295" t="s">
        <v>286</v>
      </c>
      <c r="O76" s="295" t="s">
        <v>78</v>
      </c>
      <c r="P76" s="295" t="s">
        <v>287</v>
      </c>
      <c r="Q76" s="294"/>
      <c r="R76" s="297"/>
      <c r="S76" s="297" t="s">
        <v>10</v>
      </c>
      <c r="T76" s="297">
        <v>8080</v>
      </c>
      <c r="U76" s="298">
        <v>2024110010212</v>
      </c>
      <c r="V76" s="297">
        <v>6</v>
      </c>
      <c r="W76" s="299"/>
      <c r="X76" s="299"/>
      <c r="Y76" s="299"/>
      <c r="Z76" s="299"/>
    </row>
    <row r="77" spans="1:26" ht="15.75" customHeight="1">
      <c r="A77" s="294" t="s">
        <v>1865</v>
      </c>
      <c r="B77" s="295" t="s">
        <v>344</v>
      </c>
      <c r="C77" s="295" t="s">
        <v>11</v>
      </c>
      <c r="D77" s="295">
        <v>80111600</v>
      </c>
      <c r="E77" s="295" t="s">
        <v>1947</v>
      </c>
      <c r="F77" s="295" t="s">
        <v>82</v>
      </c>
      <c r="G77" s="295" t="s">
        <v>82</v>
      </c>
      <c r="H77" s="295">
        <v>4</v>
      </c>
      <c r="I77" s="295">
        <v>1</v>
      </c>
      <c r="J77" s="295" t="s">
        <v>83</v>
      </c>
      <c r="K77" s="295" t="s">
        <v>84</v>
      </c>
      <c r="L77" s="296">
        <v>4500000</v>
      </c>
      <c r="M77" s="73">
        <v>-18000000</v>
      </c>
      <c r="N77" s="295" t="s">
        <v>286</v>
      </c>
      <c r="O77" s="295" t="s">
        <v>1935</v>
      </c>
      <c r="P77" s="295" t="s">
        <v>287</v>
      </c>
      <c r="Q77" s="294" t="s">
        <v>1945</v>
      </c>
      <c r="R77" s="297"/>
      <c r="S77" s="297" t="s">
        <v>10</v>
      </c>
      <c r="T77" s="297">
        <v>8080</v>
      </c>
      <c r="U77" s="298">
        <v>2024110010212</v>
      </c>
      <c r="V77" s="297">
        <v>6</v>
      </c>
      <c r="W77" s="299"/>
      <c r="X77" s="299"/>
      <c r="Y77" s="299"/>
      <c r="Z77" s="299"/>
    </row>
    <row r="78" spans="1:26" ht="15.75" customHeight="1">
      <c r="A78" s="294" t="s">
        <v>1516</v>
      </c>
      <c r="B78" s="295" t="s">
        <v>344</v>
      </c>
      <c r="C78" s="295" t="s">
        <v>11</v>
      </c>
      <c r="D78" s="295">
        <v>80111600</v>
      </c>
      <c r="E78" s="295" t="s">
        <v>1947</v>
      </c>
      <c r="F78" s="295" t="s">
        <v>82</v>
      </c>
      <c r="G78" s="295" t="s">
        <v>82</v>
      </c>
      <c r="H78" s="295">
        <v>5</v>
      </c>
      <c r="I78" s="295">
        <v>1</v>
      </c>
      <c r="J78" s="295" t="s">
        <v>83</v>
      </c>
      <c r="K78" s="295" t="s">
        <v>84</v>
      </c>
      <c r="L78" s="296">
        <v>4500000</v>
      </c>
      <c r="M78" s="73">
        <v>22500000</v>
      </c>
      <c r="N78" s="295" t="s">
        <v>286</v>
      </c>
      <c r="O78" s="295" t="s">
        <v>1935</v>
      </c>
      <c r="P78" s="295" t="s">
        <v>287</v>
      </c>
      <c r="Q78" s="294"/>
      <c r="R78" s="297"/>
      <c r="S78" s="297" t="s">
        <v>10</v>
      </c>
      <c r="T78" s="297">
        <v>8080</v>
      </c>
      <c r="U78" s="298">
        <v>2024110010212</v>
      </c>
      <c r="V78" s="297">
        <v>6</v>
      </c>
      <c r="W78" s="299"/>
      <c r="X78" s="299"/>
      <c r="Y78" s="299"/>
      <c r="Z78" s="299"/>
    </row>
    <row r="79" spans="1:26" ht="15.75" customHeight="1">
      <c r="A79" s="294" t="s">
        <v>1544</v>
      </c>
      <c r="B79" s="295" t="s">
        <v>1251</v>
      </c>
      <c r="C79" s="295" t="s">
        <v>11</v>
      </c>
      <c r="D79" s="295">
        <v>80111600</v>
      </c>
      <c r="E79" s="295" t="s">
        <v>1948</v>
      </c>
      <c r="F79" s="295" t="s">
        <v>673</v>
      </c>
      <c r="G79" s="295" t="s">
        <v>673</v>
      </c>
      <c r="H79" s="295">
        <v>11</v>
      </c>
      <c r="I79" s="295">
        <v>0</v>
      </c>
      <c r="J79" s="295" t="s">
        <v>83</v>
      </c>
      <c r="K79" s="295" t="s">
        <v>84</v>
      </c>
      <c r="L79" s="296">
        <v>7000000</v>
      </c>
      <c r="M79" s="73">
        <v>2566667</v>
      </c>
      <c r="N79" s="295" t="s">
        <v>286</v>
      </c>
      <c r="O79" s="295" t="s">
        <v>78</v>
      </c>
      <c r="P79" s="295" t="s">
        <v>287</v>
      </c>
      <c r="Q79" s="294" t="s">
        <v>1942</v>
      </c>
      <c r="R79" s="297"/>
      <c r="S79" s="297" t="s">
        <v>10</v>
      </c>
      <c r="T79" s="297">
        <v>8080</v>
      </c>
      <c r="U79" s="298">
        <v>2024110010212</v>
      </c>
      <c r="V79" s="297">
        <v>6</v>
      </c>
      <c r="W79" s="299"/>
      <c r="X79" s="299"/>
      <c r="Y79" s="299"/>
      <c r="Z79" s="299"/>
    </row>
    <row r="80" spans="1:26" ht="15.75" customHeight="1">
      <c r="A80" s="294" t="s">
        <v>1865</v>
      </c>
      <c r="B80" s="295" t="s">
        <v>355</v>
      </c>
      <c r="C80" s="295" t="s">
        <v>11</v>
      </c>
      <c r="D80" s="295">
        <v>80111600</v>
      </c>
      <c r="E80" s="295" t="s">
        <v>1310</v>
      </c>
      <c r="F80" s="295" t="s">
        <v>81</v>
      </c>
      <c r="G80" s="295" t="s">
        <v>81</v>
      </c>
      <c r="H80" s="295">
        <v>6</v>
      </c>
      <c r="I80" s="295">
        <v>1</v>
      </c>
      <c r="J80" s="295" t="s">
        <v>83</v>
      </c>
      <c r="K80" s="295" t="s">
        <v>84</v>
      </c>
      <c r="L80" s="296">
        <v>7000000</v>
      </c>
      <c r="M80" s="73">
        <v>-42000000</v>
      </c>
      <c r="N80" s="295" t="s">
        <v>286</v>
      </c>
      <c r="O80" s="295" t="s">
        <v>78</v>
      </c>
      <c r="P80" s="295" t="s">
        <v>287</v>
      </c>
      <c r="Q80" s="294" t="s">
        <v>1936</v>
      </c>
      <c r="R80" s="297"/>
      <c r="S80" s="297" t="s">
        <v>10</v>
      </c>
      <c r="T80" s="297">
        <v>8080</v>
      </c>
      <c r="U80" s="298">
        <v>2024110010212</v>
      </c>
      <c r="V80" s="297">
        <v>6</v>
      </c>
      <c r="W80" s="299"/>
      <c r="X80" s="299"/>
      <c r="Y80" s="299"/>
      <c r="Z80" s="299"/>
    </row>
    <row r="81" spans="1:26" ht="15.75" customHeight="1">
      <c r="A81" s="294" t="s">
        <v>1516</v>
      </c>
      <c r="B81" s="295" t="s">
        <v>355</v>
      </c>
      <c r="C81" s="295" t="s">
        <v>11</v>
      </c>
      <c r="D81" s="295">
        <v>80111600</v>
      </c>
      <c r="E81" s="295" t="s">
        <v>1310</v>
      </c>
      <c r="F81" s="295" t="s">
        <v>81</v>
      </c>
      <c r="G81" s="295" t="s">
        <v>81</v>
      </c>
      <c r="H81" s="295">
        <v>5</v>
      </c>
      <c r="I81" s="295">
        <v>1</v>
      </c>
      <c r="J81" s="295" t="s">
        <v>83</v>
      </c>
      <c r="K81" s="295" t="s">
        <v>84</v>
      </c>
      <c r="L81" s="296">
        <v>7000000</v>
      </c>
      <c r="M81" s="73">
        <v>35000000</v>
      </c>
      <c r="N81" s="295" t="s">
        <v>286</v>
      </c>
      <c r="O81" s="295" t="s">
        <v>78</v>
      </c>
      <c r="P81" s="295" t="s">
        <v>287</v>
      </c>
      <c r="Q81" s="294"/>
      <c r="R81" s="297"/>
      <c r="S81" s="297" t="s">
        <v>10</v>
      </c>
      <c r="T81" s="297">
        <v>8080</v>
      </c>
      <c r="U81" s="298">
        <v>2024110010212</v>
      </c>
      <c r="V81" s="297">
        <v>6</v>
      </c>
      <c r="W81" s="299"/>
      <c r="X81" s="299"/>
      <c r="Y81" s="299"/>
      <c r="Z81" s="299"/>
    </row>
    <row r="82" spans="1:26" ht="15.75" customHeight="1">
      <c r="A82" s="294" t="s">
        <v>1865</v>
      </c>
      <c r="B82" s="295" t="s">
        <v>356</v>
      </c>
      <c r="C82" s="295" t="s">
        <v>11</v>
      </c>
      <c r="D82" s="295">
        <v>80111600</v>
      </c>
      <c r="E82" s="295" t="s">
        <v>1949</v>
      </c>
      <c r="F82" s="295" t="s">
        <v>82</v>
      </c>
      <c r="G82" s="295" t="s">
        <v>82</v>
      </c>
      <c r="H82" s="295">
        <v>8</v>
      </c>
      <c r="I82" s="295">
        <v>1</v>
      </c>
      <c r="J82" s="295" t="s">
        <v>83</v>
      </c>
      <c r="K82" s="295" t="s">
        <v>84</v>
      </c>
      <c r="L82" s="296">
        <v>5000000</v>
      </c>
      <c r="M82" s="73">
        <v>-40000000</v>
      </c>
      <c r="N82" s="295" t="s">
        <v>286</v>
      </c>
      <c r="O82" s="295" t="s">
        <v>78</v>
      </c>
      <c r="P82" s="295" t="s">
        <v>287</v>
      </c>
      <c r="Q82" s="294" t="s">
        <v>1936</v>
      </c>
      <c r="R82" s="297"/>
      <c r="S82" s="297" t="s">
        <v>10</v>
      </c>
      <c r="T82" s="297">
        <v>8080</v>
      </c>
      <c r="U82" s="298">
        <v>2024110010212</v>
      </c>
      <c r="V82" s="297">
        <v>6</v>
      </c>
      <c r="W82" s="299"/>
      <c r="X82" s="299"/>
      <c r="Y82" s="299"/>
      <c r="Z82" s="299"/>
    </row>
    <row r="83" spans="1:26" ht="15.75" customHeight="1">
      <c r="A83" s="294" t="s">
        <v>1516</v>
      </c>
      <c r="B83" s="295" t="s">
        <v>356</v>
      </c>
      <c r="C83" s="295" t="s">
        <v>11</v>
      </c>
      <c r="D83" s="295">
        <v>80111600</v>
      </c>
      <c r="E83" s="295" t="s">
        <v>1949</v>
      </c>
      <c r="F83" s="295" t="s">
        <v>82</v>
      </c>
      <c r="G83" s="295" t="s">
        <v>82</v>
      </c>
      <c r="H83" s="295">
        <v>6</v>
      </c>
      <c r="I83" s="295">
        <v>1</v>
      </c>
      <c r="J83" s="295" t="s">
        <v>83</v>
      </c>
      <c r="K83" s="295" t="s">
        <v>84</v>
      </c>
      <c r="L83" s="296">
        <v>4500000</v>
      </c>
      <c r="M83" s="73">
        <v>27000000</v>
      </c>
      <c r="N83" s="295" t="s">
        <v>286</v>
      </c>
      <c r="O83" s="295" t="s">
        <v>78</v>
      </c>
      <c r="P83" s="295" t="s">
        <v>287</v>
      </c>
      <c r="Q83" s="294"/>
      <c r="R83" s="297"/>
      <c r="S83" s="297" t="s">
        <v>10</v>
      </c>
      <c r="T83" s="297">
        <v>8080</v>
      </c>
      <c r="U83" s="298">
        <v>2024110010212</v>
      </c>
      <c r="V83" s="297">
        <v>6</v>
      </c>
      <c r="W83" s="299"/>
      <c r="X83" s="299"/>
      <c r="Y83" s="299"/>
      <c r="Z83" s="299"/>
    </row>
    <row r="84" spans="1:26" ht="15.75" customHeight="1">
      <c r="A84" s="294" t="s">
        <v>1865</v>
      </c>
      <c r="B84" s="295" t="s">
        <v>357</v>
      </c>
      <c r="C84" s="295" t="s">
        <v>11</v>
      </c>
      <c r="D84" s="295">
        <v>80111600</v>
      </c>
      <c r="E84" s="295" t="s">
        <v>1950</v>
      </c>
      <c r="F84" s="295" t="s">
        <v>82</v>
      </c>
      <c r="G84" s="295" t="s">
        <v>82</v>
      </c>
      <c r="H84" s="295">
        <v>8</v>
      </c>
      <c r="I84" s="295">
        <v>1</v>
      </c>
      <c r="J84" s="295" t="s">
        <v>83</v>
      </c>
      <c r="K84" s="295" t="s">
        <v>84</v>
      </c>
      <c r="L84" s="296">
        <v>3600000</v>
      </c>
      <c r="M84" s="73">
        <v>-28800000</v>
      </c>
      <c r="N84" s="295" t="s">
        <v>286</v>
      </c>
      <c r="O84" s="295" t="s">
        <v>78</v>
      </c>
      <c r="P84" s="295" t="s">
        <v>287</v>
      </c>
      <c r="Q84" s="294" t="s">
        <v>1936</v>
      </c>
      <c r="R84" s="297"/>
      <c r="S84" s="297" t="s">
        <v>10</v>
      </c>
      <c r="T84" s="297">
        <v>8080</v>
      </c>
      <c r="U84" s="298">
        <v>2024110010212</v>
      </c>
      <c r="V84" s="297">
        <v>6</v>
      </c>
      <c r="W84" s="299"/>
      <c r="X84" s="299"/>
      <c r="Y84" s="299"/>
      <c r="Z84" s="299"/>
    </row>
    <row r="85" spans="1:26" ht="15.75" customHeight="1">
      <c r="A85" s="294" t="s">
        <v>1516</v>
      </c>
      <c r="B85" s="295" t="s">
        <v>357</v>
      </c>
      <c r="C85" s="295" t="s">
        <v>11</v>
      </c>
      <c r="D85" s="295">
        <v>80111600</v>
      </c>
      <c r="E85" s="295" t="s">
        <v>1950</v>
      </c>
      <c r="F85" s="295" t="s">
        <v>82</v>
      </c>
      <c r="G85" s="295" t="s">
        <v>82</v>
      </c>
      <c r="H85" s="295">
        <v>6</v>
      </c>
      <c r="I85" s="295">
        <v>1</v>
      </c>
      <c r="J85" s="295" t="s">
        <v>83</v>
      </c>
      <c r="K85" s="295" t="s">
        <v>84</v>
      </c>
      <c r="L85" s="296">
        <v>3600000</v>
      </c>
      <c r="M85" s="73">
        <v>21600000</v>
      </c>
      <c r="N85" s="295" t="s">
        <v>286</v>
      </c>
      <c r="O85" s="295" t="s">
        <v>78</v>
      </c>
      <c r="P85" s="295" t="s">
        <v>287</v>
      </c>
      <c r="Q85" s="294"/>
      <c r="R85" s="297"/>
      <c r="S85" s="297" t="s">
        <v>10</v>
      </c>
      <c r="T85" s="297">
        <v>8080</v>
      </c>
      <c r="U85" s="298">
        <v>2024110010212</v>
      </c>
      <c r="V85" s="297">
        <v>6</v>
      </c>
      <c r="W85" s="299"/>
      <c r="X85" s="299"/>
      <c r="Y85" s="299"/>
      <c r="Z85" s="299"/>
    </row>
    <row r="86" spans="1:26" ht="15.75" customHeight="1">
      <c r="A86" s="294" t="s">
        <v>1865</v>
      </c>
      <c r="B86" s="295" t="s">
        <v>362</v>
      </c>
      <c r="C86" s="295" t="s">
        <v>11</v>
      </c>
      <c r="D86" s="295">
        <v>80111600</v>
      </c>
      <c r="E86" s="295" t="s">
        <v>1951</v>
      </c>
      <c r="F86" s="295" t="s">
        <v>313</v>
      </c>
      <c r="G86" s="295" t="s">
        <v>313</v>
      </c>
      <c r="H86" s="295">
        <v>4</v>
      </c>
      <c r="I86" s="295">
        <v>1</v>
      </c>
      <c r="J86" s="295" t="s">
        <v>83</v>
      </c>
      <c r="K86" s="295" t="s">
        <v>84</v>
      </c>
      <c r="L86" s="296">
        <v>2253000</v>
      </c>
      <c r="M86" s="73">
        <v>-9012000</v>
      </c>
      <c r="N86" s="295" t="s">
        <v>286</v>
      </c>
      <c r="O86" s="295" t="s">
        <v>1935</v>
      </c>
      <c r="P86" s="295" t="s">
        <v>287</v>
      </c>
      <c r="Q86" s="294" t="s">
        <v>1945</v>
      </c>
      <c r="R86" s="297"/>
      <c r="S86" s="297" t="s">
        <v>10</v>
      </c>
      <c r="T86" s="297">
        <v>8080</v>
      </c>
      <c r="U86" s="298">
        <v>2024110010212</v>
      </c>
      <c r="V86" s="297">
        <v>6</v>
      </c>
      <c r="W86" s="299"/>
      <c r="X86" s="299"/>
      <c r="Y86" s="299"/>
      <c r="Z86" s="299"/>
    </row>
    <row r="87" spans="1:26" ht="15.75" customHeight="1">
      <c r="A87" s="294" t="s">
        <v>1516</v>
      </c>
      <c r="B87" s="295" t="s">
        <v>362</v>
      </c>
      <c r="C87" s="295" t="s">
        <v>11</v>
      </c>
      <c r="D87" s="295">
        <v>80111600</v>
      </c>
      <c r="E87" s="295" t="s">
        <v>1951</v>
      </c>
      <c r="F87" s="295" t="s">
        <v>313</v>
      </c>
      <c r="G87" s="295" t="s">
        <v>313</v>
      </c>
      <c r="H87" s="295">
        <v>5</v>
      </c>
      <c r="I87" s="295">
        <v>1</v>
      </c>
      <c r="J87" s="295" t="s">
        <v>83</v>
      </c>
      <c r="K87" s="295" t="s">
        <v>84</v>
      </c>
      <c r="L87" s="296">
        <v>2253000</v>
      </c>
      <c r="M87" s="73">
        <v>11265000</v>
      </c>
      <c r="N87" s="295" t="s">
        <v>286</v>
      </c>
      <c r="O87" s="295" t="s">
        <v>1935</v>
      </c>
      <c r="P87" s="295" t="s">
        <v>287</v>
      </c>
      <c r="Q87" s="294"/>
      <c r="R87" s="297"/>
      <c r="S87" s="297" t="s">
        <v>10</v>
      </c>
      <c r="T87" s="297">
        <v>8080</v>
      </c>
      <c r="U87" s="298">
        <v>2024110010212</v>
      </c>
      <c r="V87" s="297">
        <v>6</v>
      </c>
      <c r="W87" s="299"/>
      <c r="X87" s="299"/>
      <c r="Y87" s="299"/>
      <c r="Z87" s="299"/>
    </row>
    <row r="88" spans="1:26" ht="15.75" customHeight="1">
      <c r="A88" s="294" t="s">
        <v>1865</v>
      </c>
      <c r="B88" s="295" t="s">
        <v>363</v>
      </c>
      <c r="C88" s="295" t="s">
        <v>11</v>
      </c>
      <c r="D88" s="295">
        <v>80111600</v>
      </c>
      <c r="E88" s="295" t="s">
        <v>1527</v>
      </c>
      <c r="F88" s="295" t="s">
        <v>313</v>
      </c>
      <c r="G88" s="295" t="s">
        <v>313</v>
      </c>
      <c r="H88" s="295">
        <v>4</v>
      </c>
      <c r="I88" s="295">
        <v>1</v>
      </c>
      <c r="J88" s="295" t="s">
        <v>83</v>
      </c>
      <c r="K88" s="295" t="s">
        <v>84</v>
      </c>
      <c r="L88" s="296">
        <v>2253000</v>
      </c>
      <c r="M88" s="73">
        <v>-9012000</v>
      </c>
      <c r="N88" s="295" t="s">
        <v>286</v>
      </c>
      <c r="O88" s="295" t="s">
        <v>1938</v>
      </c>
      <c r="P88" s="295" t="s">
        <v>287</v>
      </c>
      <c r="Q88" s="294" t="s">
        <v>1945</v>
      </c>
      <c r="R88" s="297"/>
      <c r="S88" s="297" t="s">
        <v>10</v>
      </c>
      <c r="T88" s="297">
        <v>8080</v>
      </c>
      <c r="U88" s="298">
        <v>2024110010212</v>
      </c>
      <c r="V88" s="297">
        <v>6</v>
      </c>
      <c r="W88" s="299"/>
      <c r="X88" s="299"/>
      <c r="Y88" s="299"/>
      <c r="Z88" s="299"/>
    </row>
    <row r="89" spans="1:26" ht="15.75" customHeight="1">
      <c r="A89" s="294" t="s">
        <v>1516</v>
      </c>
      <c r="B89" s="295" t="s">
        <v>363</v>
      </c>
      <c r="C89" s="295" t="s">
        <v>11</v>
      </c>
      <c r="D89" s="295">
        <v>80111600</v>
      </c>
      <c r="E89" s="295" t="s">
        <v>1527</v>
      </c>
      <c r="F89" s="295" t="s">
        <v>313</v>
      </c>
      <c r="G89" s="295" t="s">
        <v>313</v>
      </c>
      <c r="H89" s="295">
        <v>5</v>
      </c>
      <c r="I89" s="295">
        <v>1</v>
      </c>
      <c r="J89" s="295" t="s">
        <v>83</v>
      </c>
      <c r="K89" s="295" t="s">
        <v>84</v>
      </c>
      <c r="L89" s="296">
        <v>2253000</v>
      </c>
      <c r="M89" s="73">
        <v>11265000</v>
      </c>
      <c r="N89" s="295" t="s">
        <v>286</v>
      </c>
      <c r="O89" s="295" t="s">
        <v>1938</v>
      </c>
      <c r="P89" s="295" t="s">
        <v>287</v>
      </c>
      <c r="Q89" s="294"/>
      <c r="R89" s="297"/>
      <c r="S89" s="297" t="s">
        <v>10</v>
      </c>
      <c r="T89" s="297">
        <v>8080</v>
      </c>
      <c r="U89" s="298">
        <v>2024110010212</v>
      </c>
      <c r="V89" s="297">
        <v>6</v>
      </c>
      <c r="W89" s="299"/>
      <c r="X89" s="299"/>
      <c r="Y89" s="299"/>
      <c r="Z89" s="299"/>
    </row>
    <row r="90" spans="1:26" ht="15.75" customHeight="1">
      <c r="A90" s="294" t="s">
        <v>1865</v>
      </c>
      <c r="B90" s="295" t="s">
        <v>364</v>
      </c>
      <c r="C90" s="295" t="s">
        <v>11</v>
      </c>
      <c r="D90" s="295">
        <v>80111600</v>
      </c>
      <c r="E90" s="295" t="s">
        <v>1316</v>
      </c>
      <c r="F90" s="295" t="s">
        <v>82</v>
      </c>
      <c r="G90" s="295" t="s">
        <v>82</v>
      </c>
      <c r="H90" s="295">
        <v>4</v>
      </c>
      <c r="I90" s="295">
        <v>1</v>
      </c>
      <c r="J90" s="295" t="s">
        <v>83</v>
      </c>
      <c r="K90" s="295" t="s">
        <v>84</v>
      </c>
      <c r="L90" s="296">
        <v>5000000</v>
      </c>
      <c r="M90" s="73">
        <v>-20000000</v>
      </c>
      <c r="N90" s="295" t="s">
        <v>286</v>
      </c>
      <c r="O90" s="295" t="s">
        <v>78</v>
      </c>
      <c r="P90" s="295" t="s">
        <v>287</v>
      </c>
      <c r="Q90" s="294" t="s">
        <v>1945</v>
      </c>
      <c r="R90" s="297"/>
      <c r="S90" s="297" t="s">
        <v>10</v>
      </c>
      <c r="T90" s="297">
        <v>8080</v>
      </c>
      <c r="U90" s="298">
        <v>2024110010212</v>
      </c>
      <c r="V90" s="297">
        <v>6</v>
      </c>
      <c r="W90" s="299"/>
      <c r="X90" s="299"/>
      <c r="Y90" s="299"/>
      <c r="Z90" s="299"/>
    </row>
    <row r="91" spans="1:26" ht="15.75" customHeight="1">
      <c r="A91" s="294" t="s">
        <v>1516</v>
      </c>
      <c r="B91" s="295" t="s">
        <v>364</v>
      </c>
      <c r="C91" s="295" t="s">
        <v>11</v>
      </c>
      <c r="D91" s="295">
        <v>80111600</v>
      </c>
      <c r="E91" s="295" t="s">
        <v>1316</v>
      </c>
      <c r="F91" s="295" t="s">
        <v>82</v>
      </c>
      <c r="G91" s="295" t="s">
        <v>82</v>
      </c>
      <c r="H91" s="295">
        <v>5</v>
      </c>
      <c r="I91" s="295">
        <v>1</v>
      </c>
      <c r="J91" s="295" t="s">
        <v>83</v>
      </c>
      <c r="K91" s="295" t="s">
        <v>84</v>
      </c>
      <c r="L91" s="296">
        <v>5000000</v>
      </c>
      <c r="M91" s="73">
        <v>25000000</v>
      </c>
      <c r="N91" s="295" t="s">
        <v>286</v>
      </c>
      <c r="O91" s="295" t="s">
        <v>78</v>
      </c>
      <c r="P91" s="295" t="s">
        <v>287</v>
      </c>
      <c r="Q91" s="294"/>
      <c r="R91" s="297"/>
      <c r="S91" s="297" t="s">
        <v>10</v>
      </c>
      <c r="T91" s="297">
        <v>8080</v>
      </c>
      <c r="U91" s="298">
        <v>2024110010212</v>
      </c>
      <c r="V91" s="297">
        <v>6</v>
      </c>
      <c r="W91" s="299"/>
      <c r="X91" s="299"/>
      <c r="Y91" s="299"/>
      <c r="Z91" s="299"/>
    </row>
    <row r="92" spans="1:26" ht="15.75" customHeight="1">
      <c r="A92" s="294" t="s">
        <v>1865</v>
      </c>
      <c r="B92" s="295" t="s">
        <v>371</v>
      </c>
      <c r="C92" s="295" t="s">
        <v>11</v>
      </c>
      <c r="D92" s="295">
        <v>80111600</v>
      </c>
      <c r="E92" s="295" t="s">
        <v>1528</v>
      </c>
      <c r="F92" s="295" t="s">
        <v>82</v>
      </c>
      <c r="G92" s="295" t="s">
        <v>82</v>
      </c>
      <c r="H92" s="295">
        <v>5</v>
      </c>
      <c r="I92" s="295">
        <v>1</v>
      </c>
      <c r="J92" s="295" t="s">
        <v>83</v>
      </c>
      <c r="K92" s="295" t="s">
        <v>84</v>
      </c>
      <c r="L92" s="296">
        <v>3600000</v>
      </c>
      <c r="M92" s="73">
        <v>-18000000</v>
      </c>
      <c r="N92" s="295" t="s">
        <v>286</v>
      </c>
      <c r="O92" s="295" t="s">
        <v>78</v>
      </c>
      <c r="P92" s="295" t="s">
        <v>287</v>
      </c>
      <c r="Q92" s="294" t="s">
        <v>1945</v>
      </c>
      <c r="R92" s="297"/>
      <c r="S92" s="297" t="s">
        <v>10</v>
      </c>
      <c r="T92" s="297">
        <v>8080</v>
      </c>
      <c r="U92" s="298">
        <v>2024110010212</v>
      </c>
      <c r="V92" s="297">
        <v>6</v>
      </c>
      <c r="W92" s="299"/>
      <c r="X92" s="299"/>
      <c r="Y92" s="299"/>
      <c r="Z92" s="299"/>
    </row>
    <row r="93" spans="1:26" ht="15.75" customHeight="1">
      <c r="A93" s="294" t="s">
        <v>1516</v>
      </c>
      <c r="B93" s="295" t="s">
        <v>371</v>
      </c>
      <c r="C93" s="295" t="s">
        <v>11</v>
      </c>
      <c r="D93" s="295">
        <v>80111600</v>
      </c>
      <c r="E93" s="295" t="s">
        <v>1528</v>
      </c>
      <c r="F93" s="295" t="s">
        <v>82</v>
      </c>
      <c r="G93" s="295" t="s">
        <v>82</v>
      </c>
      <c r="H93" s="295">
        <v>7</v>
      </c>
      <c r="I93" s="295">
        <v>1</v>
      </c>
      <c r="J93" s="295" t="s">
        <v>83</v>
      </c>
      <c r="K93" s="295" t="s">
        <v>84</v>
      </c>
      <c r="L93" s="296">
        <v>3600000</v>
      </c>
      <c r="M93" s="73">
        <v>25200000</v>
      </c>
      <c r="N93" s="295" t="s">
        <v>286</v>
      </c>
      <c r="O93" s="295" t="s">
        <v>78</v>
      </c>
      <c r="P93" s="295" t="s">
        <v>287</v>
      </c>
      <c r="Q93" s="294"/>
      <c r="R93" s="297"/>
      <c r="S93" s="297" t="s">
        <v>10</v>
      </c>
      <c r="T93" s="297">
        <v>8080</v>
      </c>
      <c r="U93" s="298">
        <v>2024110010212</v>
      </c>
      <c r="V93" s="297">
        <v>6</v>
      </c>
      <c r="W93" s="299"/>
      <c r="X93" s="299"/>
      <c r="Y93" s="299"/>
      <c r="Z93" s="299"/>
    </row>
    <row r="94" spans="1:26" ht="15.75" customHeight="1">
      <c r="A94" s="294" t="s">
        <v>1865</v>
      </c>
      <c r="B94" s="295" t="s">
        <v>374</v>
      </c>
      <c r="C94" s="295" t="s">
        <v>11</v>
      </c>
      <c r="D94" s="295">
        <v>80111600</v>
      </c>
      <c r="E94" s="295" t="s">
        <v>1321</v>
      </c>
      <c r="F94" s="295" t="s">
        <v>81</v>
      </c>
      <c r="G94" s="295" t="s">
        <v>81</v>
      </c>
      <c r="H94" s="295">
        <v>6</v>
      </c>
      <c r="I94" s="295">
        <v>1</v>
      </c>
      <c r="J94" s="295" t="s">
        <v>83</v>
      </c>
      <c r="K94" s="295" t="s">
        <v>84</v>
      </c>
      <c r="L94" s="296">
        <v>3250000</v>
      </c>
      <c r="M94" s="73">
        <v>-19500000</v>
      </c>
      <c r="N94" s="295" t="s">
        <v>286</v>
      </c>
      <c r="O94" s="295" t="s">
        <v>78</v>
      </c>
      <c r="P94" s="295" t="s">
        <v>287</v>
      </c>
      <c r="Q94" s="294" t="s">
        <v>1936</v>
      </c>
      <c r="R94" s="297"/>
      <c r="S94" s="297" t="s">
        <v>10</v>
      </c>
      <c r="T94" s="297">
        <v>8080</v>
      </c>
      <c r="U94" s="298">
        <v>2024110010212</v>
      </c>
      <c r="V94" s="297">
        <v>6</v>
      </c>
      <c r="W94" s="299"/>
      <c r="X94" s="299"/>
      <c r="Y94" s="299"/>
      <c r="Z94" s="299"/>
    </row>
    <row r="95" spans="1:26" ht="15.75" customHeight="1">
      <c r="A95" s="294" t="s">
        <v>1516</v>
      </c>
      <c r="B95" s="295" t="s">
        <v>374</v>
      </c>
      <c r="C95" s="295" t="s">
        <v>11</v>
      </c>
      <c r="D95" s="295">
        <v>80111600</v>
      </c>
      <c r="E95" s="295" t="s">
        <v>1321</v>
      </c>
      <c r="F95" s="295" t="s">
        <v>81</v>
      </c>
      <c r="G95" s="295" t="s">
        <v>81</v>
      </c>
      <c r="H95" s="295">
        <v>4</v>
      </c>
      <c r="I95" s="295">
        <v>1</v>
      </c>
      <c r="J95" s="295" t="s">
        <v>83</v>
      </c>
      <c r="K95" s="295" t="s">
        <v>84</v>
      </c>
      <c r="L95" s="296">
        <v>3250000</v>
      </c>
      <c r="M95" s="73">
        <v>13000000</v>
      </c>
      <c r="N95" s="295" t="s">
        <v>286</v>
      </c>
      <c r="O95" s="295" t="s">
        <v>78</v>
      </c>
      <c r="P95" s="295" t="s">
        <v>287</v>
      </c>
      <c r="Q95" s="294"/>
      <c r="R95" s="297"/>
      <c r="S95" s="297" t="s">
        <v>10</v>
      </c>
      <c r="T95" s="297">
        <v>8080</v>
      </c>
      <c r="U95" s="298">
        <v>2024110010212</v>
      </c>
      <c r="V95" s="297">
        <v>6</v>
      </c>
      <c r="W95" s="299"/>
      <c r="X95" s="299"/>
      <c r="Y95" s="299"/>
      <c r="Z95" s="299"/>
    </row>
    <row r="96" spans="1:26" ht="15.75" customHeight="1">
      <c r="A96" s="294" t="s">
        <v>1865</v>
      </c>
      <c r="B96" s="295" t="s">
        <v>377</v>
      </c>
      <c r="C96" s="295" t="s">
        <v>11</v>
      </c>
      <c r="D96" s="295">
        <v>80111600</v>
      </c>
      <c r="E96" s="295" t="s">
        <v>1323</v>
      </c>
      <c r="F96" s="295" t="s">
        <v>313</v>
      </c>
      <c r="G96" s="295" t="s">
        <v>313</v>
      </c>
      <c r="H96" s="295">
        <v>4</v>
      </c>
      <c r="I96" s="295">
        <v>1</v>
      </c>
      <c r="J96" s="295" t="s">
        <v>83</v>
      </c>
      <c r="K96" s="295" t="s">
        <v>84</v>
      </c>
      <c r="L96" s="296">
        <v>4500000</v>
      </c>
      <c r="M96" s="73">
        <v>18000000</v>
      </c>
      <c r="N96" s="295" t="s">
        <v>286</v>
      </c>
      <c r="O96" s="295" t="s">
        <v>78</v>
      </c>
      <c r="P96" s="295" t="s">
        <v>287</v>
      </c>
      <c r="Q96" s="294" t="s">
        <v>1945</v>
      </c>
      <c r="R96" s="297"/>
      <c r="S96" s="297" t="s">
        <v>10</v>
      </c>
      <c r="T96" s="297">
        <v>8080</v>
      </c>
      <c r="U96" s="298">
        <v>2024110010212</v>
      </c>
      <c r="V96" s="297">
        <v>6</v>
      </c>
      <c r="W96" s="299"/>
      <c r="X96" s="299"/>
      <c r="Y96" s="299"/>
      <c r="Z96" s="299"/>
    </row>
    <row r="97" spans="1:26" ht="15.75" customHeight="1">
      <c r="A97" s="294" t="s">
        <v>1516</v>
      </c>
      <c r="B97" s="295" t="s">
        <v>377</v>
      </c>
      <c r="C97" s="295" t="s">
        <v>11</v>
      </c>
      <c r="D97" s="295">
        <v>80111600</v>
      </c>
      <c r="E97" s="295" t="s">
        <v>1323</v>
      </c>
      <c r="F97" s="295" t="s">
        <v>313</v>
      </c>
      <c r="G97" s="295" t="s">
        <v>313</v>
      </c>
      <c r="H97" s="295">
        <v>10</v>
      </c>
      <c r="I97" s="295">
        <v>1</v>
      </c>
      <c r="J97" s="295" t="s">
        <v>83</v>
      </c>
      <c r="K97" s="295" t="s">
        <v>84</v>
      </c>
      <c r="L97" s="296">
        <v>4000000</v>
      </c>
      <c r="M97" s="73">
        <v>40000000</v>
      </c>
      <c r="N97" s="295" t="s">
        <v>286</v>
      </c>
      <c r="O97" s="295" t="s">
        <v>78</v>
      </c>
      <c r="P97" s="295" t="s">
        <v>287</v>
      </c>
      <c r="Q97" s="294"/>
      <c r="R97" s="297"/>
      <c r="S97" s="297" t="s">
        <v>10</v>
      </c>
      <c r="T97" s="297">
        <v>8080</v>
      </c>
      <c r="U97" s="298">
        <v>2024110010212</v>
      </c>
      <c r="V97" s="297">
        <v>6</v>
      </c>
      <c r="W97" s="299"/>
      <c r="X97" s="299"/>
      <c r="Y97" s="299"/>
      <c r="Z97" s="299"/>
    </row>
    <row r="98" spans="1:26" ht="15.75" customHeight="1">
      <c r="A98" s="294" t="s">
        <v>1865</v>
      </c>
      <c r="B98" s="295" t="s">
        <v>380</v>
      </c>
      <c r="C98" s="295" t="s">
        <v>11</v>
      </c>
      <c r="D98" s="295">
        <v>80111600</v>
      </c>
      <c r="E98" s="295" t="s">
        <v>1529</v>
      </c>
      <c r="F98" s="295" t="s">
        <v>82</v>
      </c>
      <c r="G98" s="295" t="s">
        <v>82</v>
      </c>
      <c r="H98" s="295">
        <v>5</v>
      </c>
      <c r="I98" s="295">
        <v>1</v>
      </c>
      <c r="J98" s="295" t="s">
        <v>83</v>
      </c>
      <c r="K98" s="295" t="s">
        <v>84</v>
      </c>
      <c r="L98" s="296">
        <v>2253000</v>
      </c>
      <c r="M98" s="73">
        <v>-11265000</v>
      </c>
      <c r="N98" s="295" t="s">
        <v>286</v>
      </c>
      <c r="O98" s="295" t="s">
        <v>78</v>
      </c>
      <c r="P98" s="295" t="s">
        <v>287</v>
      </c>
      <c r="Q98" s="294" t="s">
        <v>1945</v>
      </c>
      <c r="R98" s="297"/>
      <c r="S98" s="297" t="s">
        <v>10</v>
      </c>
      <c r="T98" s="297">
        <v>8080</v>
      </c>
      <c r="U98" s="298">
        <v>2024110010212</v>
      </c>
      <c r="V98" s="297">
        <v>6</v>
      </c>
      <c r="W98" s="299"/>
      <c r="X98" s="299"/>
      <c r="Y98" s="299"/>
      <c r="Z98" s="299"/>
    </row>
    <row r="99" spans="1:26" ht="15.75" customHeight="1">
      <c r="A99" s="294" t="s">
        <v>1516</v>
      </c>
      <c r="B99" s="295" t="s">
        <v>380</v>
      </c>
      <c r="C99" s="295" t="s">
        <v>11</v>
      </c>
      <c r="D99" s="295">
        <v>80111600</v>
      </c>
      <c r="E99" s="295" t="s">
        <v>1529</v>
      </c>
      <c r="F99" s="295" t="s">
        <v>82</v>
      </c>
      <c r="G99" s="295" t="s">
        <v>82</v>
      </c>
      <c r="H99" s="295">
        <v>5</v>
      </c>
      <c r="I99" s="295">
        <v>1</v>
      </c>
      <c r="J99" s="295" t="s">
        <v>83</v>
      </c>
      <c r="K99" s="295" t="s">
        <v>84</v>
      </c>
      <c r="L99" s="296">
        <v>2253000</v>
      </c>
      <c r="M99" s="73">
        <v>11265000</v>
      </c>
      <c r="N99" s="295" t="s">
        <v>286</v>
      </c>
      <c r="O99" s="295" t="s">
        <v>78</v>
      </c>
      <c r="P99" s="295" t="s">
        <v>287</v>
      </c>
      <c r="Q99" s="294"/>
      <c r="R99" s="297"/>
      <c r="S99" s="297" t="s">
        <v>10</v>
      </c>
      <c r="T99" s="297">
        <v>8080</v>
      </c>
      <c r="U99" s="298">
        <v>2024110010212</v>
      </c>
      <c r="V99" s="297">
        <v>6</v>
      </c>
      <c r="W99" s="299"/>
      <c r="X99" s="299"/>
      <c r="Y99" s="299"/>
      <c r="Z99" s="299"/>
    </row>
    <row r="100" spans="1:26" ht="15.75" customHeight="1">
      <c r="A100" s="294" t="s">
        <v>1865</v>
      </c>
      <c r="B100" s="295" t="s">
        <v>383</v>
      </c>
      <c r="C100" s="295" t="s">
        <v>11</v>
      </c>
      <c r="D100" s="295">
        <v>80111600</v>
      </c>
      <c r="E100" s="295" t="s">
        <v>1570</v>
      </c>
      <c r="F100" s="295" t="s">
        <v>307</v>
      </c>
      <c r="G100" s="295" t="s">
        <v>307</v>
      </c>
      <c r="H100" s="295">
        <v>7</v>
      </c>
      <c r="I100" s="295">
        <v>1</v>
      </c>
      <c r="J100" s="295" t="s">
        <v>83</v>
      </c>
      <c r="K100" s="295" t="s">
        <v>84</v>
      </c>
      <c r="L100" s="296">
        <v>2500000</v>
      </c>
      <c r="M100" s="73">
        <v>-17500000</v>
      </c>
      <c r="N100" s="295" t="s">
        <v>286</v>
      </c>
      <c r="O100" s="295" t="s">
        <v>1935</v>
      </c>
      <c r="P100" s="295" t="s">
        <v>287</v>
      </c>
      <c r="Q100" s="294" t="s">
        <v>1945</v>
      </c>
      <c r="R100" s="297"/>
      <c r="S100" s="297" t="s">
        <v>10</v>
      </c>
      <c r="T100" s="297">
        <v>8080</v>
      </c>
      <c r="U100" s="298">
        <v>2024110010212</v>
      </c>
      <c r="V100" s="297">
        <v>6</v>
      </c>
      <c r="W100" s="299"/>
      <c r="X100" s="299"/>
      <c r="Y100" s="299"/>
      <c r="Z100" s="299"/>
    </row>
    <row r="101" spans="1:26" ht="15.75" customHeight="1">
      <c r="A101" s="294" t="s">
        <v>1516</v>
      </c>
      <c r="B101" s="295" t="s">
        <v>383</v>
      </c>
      <c r="C101" s="295" t="s">
        <v>11</v>
      </c>
      <c r="D101" s="295">
        <v>80111600</v>
      </c>
      <c r="E101" s="295" t="s">
        <v>1570</v>
      </c>
      <c r="F101" s="295" t="s">
        <v>307</v>
      </c>
      <c r="G101" s="295" t="s">
        <v>307</v>
      </c>
      <c r="H101" s="295">
        <v>7</v>
      </c>
      <c r="I101" s="295">
        <v>1</v>
      </c>
      <c r="J101" s="295" t="s">
        <v>83</v>
      </c>
      <c r="K101" s="295" t="s">
        <v>84</v>
      </c>
      <c r="L101" s="296">
        <v>2900000</v>
      </c>
      <c r="M101" s="73">
        <v>20300000</v>
      </c>
      <c r="N101" s="295" t="s">
        <v>286</v>
      </c>
      <c r="O101" s="295" t="s">
        <v>1935</v>
      </c>
      <c r="P101" s="295" t="s">
        <v>287</v>
      </c>
      <c r="Q101" s="294"/>
      <c r="R101" s="297"/>
      <c r="S101" s="297" t="s">
        <v>10</v>
      </c>
      <c r="T101" s="297">
        <v>8080</v>
      </c>
      <c r="U101" s="298">
        <v>2024110010212</v>
      </c>
      <c r="V101" s="297">
        <v>6</v>
      </c>
      <c r="W101" s="299"/>
      <c r="X101" s="299"/>
      <c r="Y101" s="299"/>
      <c r="Z101" s="299"/>
    </row>
    <row r="102" spans="1:26" ht="15.75" customHeight="1">
      <c r="A102" s="294" t="s">
        <v>1865</v>
      </c>
      <c r="B102" s="295" t="s">
        <v>384</v>
      </c>
      <c r="C102" s="295" t="s">
        <v>11</v>
      </c>
      <c r="D102" s="295">
        <v>80111600</v>
      </c>
      <c r="E102" s="295" t="s">
        <v>1530</v>
      </c>
      <c r="F102" s="295" t="s">
        <v>82</v>
      </c>
      <c r="G102" s="295" t="s">
        <v>82</v>
      </c>
      <c r="H102" s="295">
        <v>4</v>
      </c>
      <c r="I102" s="295">
        <v>1</v>
      </c>
      <c r="J102" s="295" t="s">
        <v>83</v>
      </c>
      <c r="K102" s="295" t="s">
        <v>84</v>
      </c>
      <c r="L102" s="296">
        <v>3500000</v>
      </c>
      <c r="M102" s="73">
        <v>-14000000</v>
      </c>
      <c r="N102" s="295" t="s">
        <v>286</v>
      </c>
      <c r="O102" s="295" t="s">
        <v>1935</v>
      </c>
      <c r="P102" s="295" t="s">
        <v>287</v>
      </c>
      <c r="Q102" s="294" t="s">
        <v>1945</v>
      </c>
      <c r="R102" s="297"/>
      <c r="S102" s="297" t="s">
        <v>10</v>
      </c>
      <c r="T102" s="297">
        <v>8080</v>
      </c>
      <c r="U102" s="298">
        <v>2024110010212</v>
      </c>
      <c r="V102" s="297">
        <v>6</v>
      </c>
      <c r="W102" s="299"/>
      <c r="X102" s="299"/>
      <c r="Y102" s="299"/>
      <c r="Z102" s="299"/>
    </row>
    <row r="103" spans="1:26" ht="15.75" customHeight="1">
      <c r="A103" s="294" t="s">
        <v>1516</v>
      </c>
      <c r="B103" s="295" t="s">
        <v>384</v>
      </c>
      <c r="C103" s="295" t="s">
        <v>11</v>
      </c>
      <c r="D103" s="295">
        <v>80111600</v>
      </c>
      <c r="E103" s="295" t="s">
        <v>1530</v>
      </c>
      <c r="F103" s="295" t="s">
        <v>82</v>
      </c>
      <c r="G103" s="295" t="s">
        <v>82</v>
      </c>
      <c r="H103" s="295">
        <v>7</v>
      </c>
      <c r="I103" s="295">
        <v>1</v>
      </c>
      <c r="J103" s="295" t="s">
        <v>83</v>
      </c>
      <c r="K103" s="295" t="s">
        <v>84</v>
      </c>
      <c r="L103" s="296">
        <v>3500000</v>
      </c>
      <c r="M103" s="73">
        <v>24500000</v>
      </c>
      <c r="N103" s="295" t="s">
        <v>286</v>
      </c>
      <c r="O103" s="295" t="s">
        <v>1935</v>
      </c>
      <c r="P103" s="295" t="s">
        <v>287</v>
      </c>
      <c r="Q103" s="294"/>
      <c r="R103" s="297"/>
      <c r="S103" s="297" t="s">
        <v>10</v>
      </c>
      <c r="T103" s="297">
        <v>8080</v>
      </c>
      <c r="U103" s="298">
        <v>2024110010212</v>
      </c>
      <c r="V103" s="297">
        <v>6</v>
      </c>
      <c r="W103" s="299"/>
      <c r="X103" s="299"/>
      <c r="Y103" s="299"/>
      <c r="Z103" s="299"/>
    </row>
    <row r="104" spans="1:26" ht="15.75" customHeight="1">
      <c r="A104" s="294" t="s">
        <v>1865</v>
      </c>
      <c r="B104" s="295" t="s">
        <v>385</v>
      </c>
      <c r="C104" s="295" t="s">
        <v>11</v>
      </c>
      <c r="D104" s="295">
        <v>80111600</v>
      </c>
      <c r="E104" s="295" t="s">
        <v>1329</v>
      </c>
      <c r="F104" s="295" t="s">
        <v>82</v>
      </c>
      <c r="G104" s="295" t="s">
        <v>82</v>
      </c>
      <c r="H104" s="295">
        <v>5</v>
      </c>
      <c r="I104" s="295">
        <v>1</v>
      </c>
      <c r="J104" s="295" t="s">
        <v>83</v>
      </c>
      <c r="K104" s="295" t="s">
        <v>84</v>
      </c>
      <c r="L104" s="296">
        <v>5000000</v>
      </c>
      <c r="M104" s="73">
        <v>-25000000</v>
      </c>
      <c r="N104" s="295" t="s">
        <v>286</v>
      </c>
      <c r="O104" s="295" t="s">
        <v>78</v>
      </c>
      <c r="P104" s="295" t="s">
        <v>287</v>
      </c>
      <c r="Q104" s="294" t="s">
        <v>1945</v>
      </c>
      <c r="R104" s="297"/>
      <c r="S104" s="297" t="s">
        <v>10</v>
      </c>
      <c r="T104" s="297">
        <v>8080</v>
      </c>
      <c r="U104" s="298">
        <v>2024110010212</v>
      </c>
      <c r="V104" s="297">
        <v>6</v>
      </c>
      <c r="W104" s="299"/>
      <c r="X104" s="299"/>
      <c r="Y104" s="299"/>
      <c r="Z104" s="299"/>
    </row>
    <row r="105" spans="1:26" ht="15.75" customHeight="1">
      <c r="A105" s="294" t="s">
        <v>1516</v>
      </c>
      <c r="B105" s="295" t="s">
        <v>385</v>
      </c>
      <c r="C105" s="295" t="s">
        <v>11</v>
      </c>
      <c r="D105" s="295">
        <v>80111600</v>
      </c>
      <c r="E105" s="295" t="s">
        <v>1329</v>
      </c>
      <c r="F105" s="295" t="s">
        <v>82</v>
      </c>
      <c r="G105" s="295" t="s">
        <v>82</v>
      </c>
      <c r="H105" s="295">
        <v>9</v>
      </c>
      <c r="I105" s="295">
        <v>1</v>
      </c>
      <c r="J105" s="295" t="s">
        <v>83</v>
      </c>
      <c r="K105" s="295" t="s">
        <v>84</v>
      </c>
      <c r="L105" s="296">
        <v>5000000</v>
      </c>
      <c r="M105" s="73">
        <v>45000000</v>
      </c>
      <c r="N105" s="295" t="s">
        <v>286</v>
      </c>
      <c r="O105" s="295" t="s">
        <v>78</v>
      </c>
      <c r="P105" s="295" t="s">
        <v>287</v>
      </c>
      <c r="Q105" s="294"/>
      <c r="R105" s="297"/>
      <c r="S105" s="297" t="s">
        <v>10</v>
      </c>
      <c r="T105" s="297">
        <v>8080</v>
      </c>
      <c r="U105" s="298">
        <v>2024110010212</v>
      </c>
      <c r="V105" s="297">
        <v>6</v>
      </c>
      <c r="W105" s="299"/>
      <c r="X105" s="299"/>
      <c r="Y105" s="299"/>
      <c r="Z105" s="299"/>
    </row>
    <row r="106" spans="1:26" ht="15.75" customHeight="1">
      <c r="A106" s="294" t="s">
        <v>1865</v>
      </c>
      <c r="B106" s="295" t="s">
        <v>386</v>
      </c>
      <c r="C106" s="295" t="s">
        <v>11</v>
      </c>
      <c r="D106" s="295">
        <v>80111600</v>
      </c>
      <c r="E106" s="295" t="s">
        <v>1531</v>
      </c>
      <c r="F106" s="295" t="s">
        <v>82</v>
      </c>
      <c r="G106" s="295" t="s">
        <v>82</v>
      </c>
      <c r="H106" s="295">
        <v>5</v>
      </c>
      <c r="I106" s="295">
        <v>1</v>
      </c>
      <c r="J106" s="295" t="s">
        <v>83</v>
      </c>
      <c r="K106" s="295" t="s">
        <v>84</v>
      </c>
      <c r="L106" s="296">
        <v>2800000</v>
      </c>
      <c r="M106" s="73">
        <v>-14000000</v>
      </c>
      <c r="N106" s="295" t="s">
        <v>286</v>
      </c>
      <c r="O106" s="295" t="s">
        <v>1935</v>
      </c>
      <c r="P106" s="295" t="s">
        <v>287</v>
      </c>
      <c r="Q106" s="294" t="s">
        <v>1945</v>
      </c>
      <c r="R106" s="297"/>
      <c r="S106" s="297" t="s">
        <v>10</v>
      </c>
      <c r="T106" s="297">
        <v>8080</v>
      </c>
      <c r="U106" s="298">
        <v>2024110010212</v>
      </c>
      <c r="V106" s="297">
        <v>6</v>
      </c>
      <c r="W106" s="299"/>
      <c r="X106" s="299"/>
      <c r="Y106" s="299"/>
      <c r="Z106" s="299"/>
    </row>
    <row r="107" spans="1:26" ht="15.75" customHeight="1">
      <c r="A107" s="294" t="s">
        <v>1516</v>
      </c>
      <c r="B107" s="295" t="s">
        <v>386</v>
      </c>
      <c r="C107" s="295" t="s">
        <v>11</v>
      </c>
      <c r="D107" s="295">
        <v>80111600</v>
      </c>
      <c r="E107" s="295" t="s">
        <v>1531</v>
      </c>
      <c r="F107" s="295" t="s">
        <v>82</v>
      </c>
      <c r="G107" s="295" t="s">
        <v>82</v>
      </c>
      <c r="H107" s="295">
        <v>5</v>
      </c>
      <c r="I107" s="295">
        <v>1</v>
      </c>
      <c r="J107" s="295" t="s">
        <v>83</v>
      </c>
      <c r="K107" s="295" t="s">
        <v>84</v>
      </c>
      <c r="L107" s="296">
        <v>2512000</v>
      </c>
      <c r="M107" s="73">
        <v>12560000</v>
      </c>
      <c r="N107" s="295" t="s">
        <v>286</v>
      </c>
      <c r="O107" s="295" t="s">
        <v>1935</v>
      </c>
      <c r="P107" s="295" t="s">
        <v>287</v>
      </c>
      <c r="Q107" s="294"/>
      <c r="R107" s="297"/>
      <c r="S107" s="297" t="s">
        <v>10</v>
      </c>
      <c r="T107" s="297">
        <v>8080</v>
      </c>
      <c r="U107" s="298">
        <v>2024110010212</v>
      </c>
      <c r="V107" s="297">
        <v>6</v>
      </c>
      <c r="W107" s="299"/>
      <c r="X107" s="299"/>
      <c r="Y107" s="299"/>
      <c r="Z107" s="299"/>
    </row>
    <row r="108" spans="1:26" ht="15.75" customHeight="1">
      <c r="A108" s="294" t="s">
        <v>1865</v>
      </c>
      <c r="B108" s="295" t="s">
        <v>389</v>
      </c>
      <c r="C108" s="295" t="s">
        <v>11</v>
      </c>
      <c r="D108" s="295">
        <v>80111600</v>
      </c>
      <c r="E108" s="295" t="s">
        <v>1332</v>
      </c>
      <c r="F108" s="295" t="s">
        <v>82</v>
      </c>
      <c r="G108" s="295" t="s">
        <v>82</v>
      </c>
      <c r="H108" s="295">
        <v>5</v>
      </c>
      <c r="I108" s="295">
        <v>1</v>
      </c>
      <c r="J108" s="295" t="s">
        <v>83</v>
      </c>
      <c r="K108" s="295" t="s">
        <v>84</v>
      </c>
      <c r="L108" s="296">
        <v>5000000</v>
      </c>
      <c r="M108" s="73">
        <v>-25000000</v>
      </c>
      <c r="N108" s="295" t="s">
        <v>286</v>
      </c>
      <c r="O108" s="295" t="s">
        <v>78</v>
      </c>
      <c r="P108" s="295" t="s">
        <v>287</v>
      </c>
      <c r="Q108" s="294" t="s">
        <v>1945</v>
      </c>
      <c r="R108" s="297"/>
      <c r="S108" s="297" t="s">
        <v>10</v>
      </c>
      <c r="T108" s="297">
        <v>8080</v>
      </c>
      <c r="U108" s="298">
        <v>2024110010212</v>
      </c>
      <c r="V108" s="297">
        <v>6</v>
      </c>
      <c r="W108" s="299"/>
      <c r="X108" s="299"/>
      <c r="Y108" s="299"/>
      <c r="Z108" s="299"/>
    </row>
    <row r="109" spans="1:26" ht="15.75" customHeight="1">
      <c r="A109" s="294" t="s">
        <v>1516</v>
      </c>
      <c r="B109" s="295" t="s">
        <v>389</v>
      </c>
      <c r="C109" s="295" t="s">
        <v>11</v>
      </c>
      <c r="D109" s="295">
        <v>80111600</v>
      </c>
      <c r="E109" s="295" t="s">
        <v>1332</v>
      </c>
      <c r="F109" s="295" t="s">
        <v>82</v>
      </c>
      <c r="G109" s="295" t="s">
        <v>82</v>
      </c>
      <c r="H109" s="295">
        <v>9</v>
      </c>
      <c r="I109" s="295">
        <v>1</v>
      </c>
      <c r="J109" s="295" t="s">
        <v>83</v>
      </c>
      <c r="K109" s="295" t="s">
        <v>84</v>
      </c>
      <c r="L109" s="296">
        <v>5000000</v>
      </c>
      <c r="M109" s="73">
        <v>45000000</v>
      </c>
      <c r="N109" s="295" t="s">
        <v>286</v>
      </c>
      <c r="O109" s="295" t="s">
        <v>78</v>
      </c>
      <c r="P109" s="295" t="s">
        <v>287</v>
      </c>
      <c r="Q109" s="294"/>
      <c r="R109" s="297"/>
      <c r="S109" s="297" t="s">
        <v>10</v>
      </c>
      <c r="T109" s="297">
        <v>8080</v>
      </c>
      <c r="U109" s="298">
        <v>2024110010212</v>
      </c>
      <c r="V109" s="297">
        <v>6</v>
      </c>
      <c r="W109" s="299"/>
      <c r="X109" s="299"/>
      <c r="Y109" s="299"/>
      <c r="Z109" s="299"/>
    </row>
    <row r="110" spans="1:26" ht="15.75" customHeight="1">
      <c r="A110" s="294" t="s">
        <v>1939</v>
      </c>
      <c r="B110" s="295" t="s">
        <v>390</v>
      </c>
      <c r="C110" s="295" t="s">
        <v>11</v>
      </c>
      <c r="D110" s="295">
        <v>80111600</v>
      </c>
      <c r="E110" s="295" t="s">
        <v>1532</v>
      </c>
      <c r="F110" s="295" t="s">
        <v>313</v>
      </c>
      <c r="G110" s="295" t="s">
        <v>313</v>
      </c>
      <c r="H110" s="295">
        <v>4</v>
      </c>
      <c r="I110" s="295">
        <v>1</v>
      </c>
      <c r="J110" s="295" t="s">
        <v>83</v>
      </c>
      <c r="K110" s="295" t="s">
        <v>84</v>
      </c>
      <c r="L110" s="296">
        <v>3000000</v>
      </c>
      <c r="M110" s="73">
        <v>-12000000</v>
      </c>
      <c r="N110" s="295" t="s">
        <v>286</v>
      </c>
      <c r="O110" s="295" t="s">
        <v>1935</v>
      </c>
      <c r="P110" s="295" t="s">
        <v>287</v>
      </c>
      <c r="Q110" s="294" t="s">
        <v>1940</v>
      </c>
      <c r="R110" s="297"/>
      <c r="S110" s="297" t="s">
        <v>10</v>
      </c>
      <c r="T110" s="297">
        <v>8080</v>
      </c>
      <c r="U110" s="298">
        <v>2024110010212</v>
      </c>
      <c r="V110" s="297">
        <v>6</v>
      </c>
      <c r="W110" s="299"/>
      <c r="X110" s="299"/>
      <c r="Y110" s="299"/>
      <c r="Z110" s="299"/>
    </row>
    <row r="111" spans="1:26" ht="15.75" customHeight="1">
      <c r="A111" s="294" t="s">
        <v>1865</v>
      </c>
      <c r="B111" s="295" t="s">
        <v>391</v>
      </c>
      <c r="C111" s="295" t="s">
        <v>11</v>
      </c>
      <c r="D111" s="295">
        <v>80111600</v>
      </c>
      <c r="E111" s="295" t="s">
        <v>1952</v>
      </c>
      <c r="F111" s="295" t="s">
        <v>82</v>
      </c>
      <c r="G111" s="295" t="s">
        <v>82</v>
      </c>
      <c r="H111" s="295">
        <v>8</v>
      </c>
      <c r="I111" s="295">
        <v>1</v>
      </c>
      <c r="J111" s="295" t="s">
        <v>83</v>
      </c>
      <c r="K111" s="295" t="s">
        <v>84</v>
      </c>
      <c r="L111" s="296">
        <v>5500000</v>
      </c>
      <c r="M111" s="73">
        <v>-44000000</v>
      </c>
      <c r="N111" s="295" t="s">
        <v>286</v>
      </c>
      <c r="O111" s="295" t="s">
        <v>1935</v>
      </c>
      <c r="P111" s="295"/>
      <c r="Q111" s="294"/>
      <c r="R111" s="297"/>
      <c r="S111" s="297" t="s">
        <v>10</v>
      </c>
      <c r="T111" s="297">
        <v>8080</v>
      </c>
      <c r="U111" s="298">
        <v>2024110010212</v>
      </c>
      <c r="V111" s="297">
        <v>6</v>
      </c>
      <c r="W111" s="299"/>
      <c r="X111" s="299"/>
      <c r="Y111" s="299"/>
      <c r="Z111" s="299"/>
    </row>
    <row r="112" spans="1:26" ht="15.75" customHeight="1">
      <c r="A112" s="294" t="s">
        <v>1516</v>
      </c>
      <c r="B112" s="295" t="s">
        <v>391</v>
      </c>
      <c r="C112" s="295" t="s">
        <v>11</v>
      </c>
      <c r="D112" s="295">
        <v>80111600</v>
      </c>
      <c r="E112" s="295" t="s">
        <v>1952</v>
      </c>
      <c r="F112" s="295" t="s">
        <v>82</v>
      </c>
      <c r="G112" s="295" t="s">
        <v>82</v>
      </c>
      <c r="H112" s="295">
        <v>8</v>
      </c>
      <c r="I112" s="295">
        <v>1</v>
      </c>
      <c r="J112" s="295" t="s">
        <v>83</v>
      </c>
      <c r="K112" s="295" t="s">
        <v>84</v>
      </c>
      <c r="L112" s="296">
        <v>8000000</v>
      </c>
      <c r="M112" s="73">
        <v>64000000</v>
      </c>
      <c r="N112" s="295" t="s">
        <v>286</v>
      </c>
      <c r="O112" s="295" t="s">
        <v>1935</v>
      </c>
      <c r="P112" s="295"/>
      <c r="Q112" s="294"/>
      <c r="R112" s="297"/>
      <c r="S112" s="297" t="s">
        <v>10</v>
      </c>
      <c r="T112" s="297">
        <v>8080</v>
      </c>
      <c r="U112" s="298">
        <v>2024110010212</v>
      </c>
      <c r="V112" s="297">
        <v>6</v>
      </c>
      <c r="W112" s="299"/>
      <c r="X112" s="299"/>
      <c r="Y112" s="299"/>
      <c r="Z112" s="299"/>
    </row>
    <row r="113" spans="1:26" ht="15.75" customHeight="1">
      <c r="A113" s="294" t="s">
        <v>1865</v>
      </c>
      <c r="B113" s="295" t="s">
        <v>394</v>
      </c>
      <c r="C113" s="295" t="s">
        <v>11</v>
      </c>
      <c r="D113" s="295">
        <v>80111600</v>
      </c>
      <c r="E113" s="295" t="s">
        <v>1335</v>
      </c>
      <c r="F113" s="295" t="s">
        <v>81</v>
      </c>
      <c r="G113" s="295" t="s">
        <v>81</v>
      </c>
      <c r="H113" s="295">
        <v>6</v>
      </c>
      <c r="I113" s="295">
        <v>1</v>
      </c>
      <c r="J113" s="295" t="s">
        <v>83</v>
      </c>
      <c r="K113" s="295" t="s">
        <v>84</v>
      </c>
      <c r="L113" s="296">
        <v>5500000</v>
      </c>
      <c r="M113" s="73">
        <v>-33000000</v>
      </c>
      <c r="N113" s="295" t="s">
        <v>286</v>
      </c>
      <c r="O113" s="295" t="s">
        <v>78</v>
      </c>
      <c r="P113" s="295" t="s">
        <v>287</v>
      </c>
      <c r="Q113" s="294" t="s">
        <v>1936</v>
      </c>
      <c r="R113" s="297"/>
      <c r="S113" s="297" t="s">
        <v>10</v>
      </c>
      <c r="T113" s="297">
        <v>8080</v>
      </c>
      <c r="U113" s="298">
        <v>2024110010212</v>
      </c>
      <c r="V113" s="297">
        <v>6</v>
      </c>
      <c r="W113" s="299"/>
      <c r="X113" s="299"/>
      <c r="Y113" s="299"/>
      <c r="Z113" s="299"/>
    </row>
    <row r="114" spans="1:26" ht="15.75" customHeight="1">
      <c r="A114" s="294" t="s">
        <v>1516</v>
      </c>
      <c r="B114" s="295" t="s">
        <v>394</v>
      </c>
      <c r="C114" s="295" t="s">
        <v>11</v>
      </c>
      <c r="D114" s="295">
        <v>80111600</v>
      </c>
      <c r="E114" s="295" t="s">
        <v>1335</v>
      </c>
      <c r="F114" s="295" t="s">
        <v>81</v>
      </c>
      <c r="G114" s="295" t="s">
        <v>81</v>
      </c>
      <c r="H114" s="295">
        <v>6</v>
      </c>
      <c r="I114" s="295">
        <v>1</v>
      </c>
      <c r="J114" s="295" t="s">
        <v>83</v>
      </c>
      <c r="K114" s="295" t="s">
        <v>84</v>
      </c>
      <c r="L114" s="296">
        <v>4760000</v>
      </c>
      <c r="M114" s="73">
        <v>28560000</v>
      </c>
      <c r="N114" s="295" t="s">
        <v>286</v>
      </c>
      <c r="O114" s="295" t="s">
        <v>78</v>
      </c>
      <c r="P114" s="295" t="s">
        <v>287</v>
      </c>
      <c r="Q114" s="294"/>
      <c r="R114" s="297"/>
      <c r="S114" s="297" t="s">
        <v>10</v>
      </c>
      <c r="T114" s="297">
        <v>8080</v>
      </c>
      <c r="U114" s="298">
        <v>2024110010212</v>
      </c>
      <c r="V114" s="297">
        <v>6</v>
      </c>
      <c r="W114" s="299"/>
      <c r="X114" s="299"/>
      <c r="Y114" s="299"/>
      <c r="Z114" s="299"/>
    </row>
    <row r="115" spans="1:26" ht="15.75" customHeight="1">
      <c r="A115" s="294" t="s">
        <v>1865</v>
      </c>
      <c r="B115" s="295" t="s">
        <v>395</v>
      </c>
      <c r="C115" s="295" t="s">
        <v>11</v>
      </c>
      <c r="D115" s="295">
        <v>80111600</v>
      </c>
      <c r="E115" s="295" t="s">
        <v>1534</v>
      </c>
      <c r="F115" s="295" t="s">
        <v>313</v>
      </c>
      <c r="G115" s="295" t="s">
        <v>313</v>
      </c>
      <c r="H115" s="295">
        <v>4</v>
      </c>
      <c r="I115" s="295">
        <v>1</v>
      </c>
      <c r="J115" s="295" t="s">
        <v>83</v>
      </c>
      <c r="K115" s="295" t="s">
        <v>84</v>
      </c>
      <c r="L115" s="296">
        <v>7000000</v>
      </c>
      <c r="M115" s="73">
        <v>-28000000</v>
      </c>
      <c r="N115" s="295" t="s">
        <v>286</v>
      </c>
      <c r="O115" s="295" t="s">
        <v>1935</v>
      </c>
      <c r="P115" s="295" t="s">
        <v>287</v>
      </c>
      <c r="Q115" s="294" t="s">
        <v>1945</v>
      </c>
      <c r="R115" s="297"/>
      <c r="S115" s="297" t="s">
        <v>10</v>
      </c>
      <c r="T115" s="297">
        <v>8080</v>
      </c>
      <c r="U115" s="298">
        <v>2024110010212</v>
      </c>
      <c r="V115" s="297">
        <v>6</v>
      </c>
      <c r="W115" s="299"/>
      <c r="X115" s="299"/>
      <c r="Y115" s="299"/>
      <c r="Z115" s="299"/>
    </row>
    <row r="116" spans="1:26" ht="15.75" customHeight="1">
      <c r="A116" s="294" t="s">
        <v>1516</v>
      </c>
      <c r="B116" s="295" t="s">
        <v>395</v>
      </c>
      <c r="C116" s="295" t="s">
        <v>11</v>
      </c>
      <c r="D116" s="295">
        <v>80111600</v>
      </c>
      <c r="E116" s="295" t="s">
        <v>1534</v>
      </c>
      <c r="F116" s="295" t="s">
        <v>313</v>
      </c>
      <c r="G116" s="295" t="s">
        <v>313</v>
      </c>
      <c r="H116" s="295">
        <v>5</v>
      </c>
      <c r="I116" s="295">
        <v>1</v>
      </c>
      <c r="J116" s="295" t="s">
        <v>83</v>
      </c>
      <c r="K116" s="295" t="s">
        <v>84</v>
      </c>
      <c r="L116" s="296">
        <v>5000000</v>
      </c>
      <c r="M116" s="73">
        <v>25000000</v>
      </c>
      <c r="N116" s="295" t="s">
        <v>286</v>
      </c>
      <c r="O116" s="295" t="s">
        <v>1935</v>
      </c>
      <c r="P116" s="295" t="s">
        <v>287</v>
      </c>
      <c r="Q116" s="294"/>
      <c r="R116" s="297"/>
      <c r="S116" s="297" t="s">
        <v>10</v>
      </c>
      <c r="T116" s="297">
        <v>8080</v>
      </c>
      <c r="U116" s="298">
        <v>2024110010212</v>
      </c>
      <c r="V116" s="297">
        <v>6</v>
      </c>
      <c r="W116" s="299"/>
      <c r="X116" s="299"/>
      <c r="Y116" s="299"/>
      <c r="Z116" s="299"/>
    </row>
    <row r="117" spans="1:26" ht="15.75" customHeight="1">
      <c r="A117" s="294" t="s">
        <v>1865</v>
      </c>
      <c r="B117" s="295" t="s">
        <v>396</v>
      </c>
      <c r="C117" s="295" t="s">
        <v>11</v>
      </c>
      <c r="D117" s="295">
        <v>80111600</v>
      </c>
      <c r="E117" s="295" t="s">
        <v>1535</v>
      </c>
      <c r="F117" s="295" t="s">
        <v>313</v>
      </c>
      <c r="G117" s="295" t="s">
        <v>313</v>
      </c>
      <c r="H117" s="295">
        <v>4</v>
      </c>
      <c r="I117" s="295">
        <v>1</v>
      </c>
      <c r="J117" s="295" t="s">
        <v>83</v>
      </c>
      <c r="K117" s="295" t="s">
        <v>84</v>
      </c>
      <c r="L117" s="296">
        <v>5000000</v>
      </c>
      <c r="M117" s="73">
        <v>-20000000</v>
      </c>
      <c r="N117" s="295" t="s">
        <v>286</v>
      </c>
      <c r="O117" s="295" t="s">
        <v>1935</v>
      </c>
      <c r="P117" s="295" t="s">
        <v>287</v>
      </c>
      <c r="Q117" s="294" t="s">
        <v>1945</v>
      </c>
      <c r="R117" s="297"/>
      <c r="S117" s="297" t="s">
        <v>10</v>
      </c>
      <c r="T117" s="297">
        <v>8080</v>
      </c>
      <c r="U117" s="298">
        <v>2024110010212</v>
      </c>
      <c r="V117" s="297">
        <v>6</v>
      </c>
      <c r="W117" s="299"/>
      <c r="X117" s="299"/>
      <c r="Y117" s="299"/>
      <c r="Z117" s="299"/>
    </row>
    <row r="118" spans="1:26" ht="15.75" customHeight="1">
      <c r="A118" s="294" t="s">
        <v>1516</v>
      </c>
      <c r="B118" s="295" t="s">
        <v>396</v>
      </c>
      <c r="C118" s="295" t="s">
        <v>11</v>
      </c>
      <c r="D118" s="295">
        <v>80111600</v>
      </c>
      <c r="E118" s="295" t="s">
        <v>1535</v>
      </c>
      <c r="F118" s="295" t="s">
        <v>313</v>
      </c>
      <c r="G118" s="295" t="s">
        <v>313</v>
      </c>
      <c r="H118" s="295">
        <v>5</v>
      </c>
      <c r="I118" s="295">
        <v>1</v>
      </c>
      <c r="J118" s="295" t="s">
        <v>83</v>
      </c>
      <c r="K118" s="295" t="s">
        <v>84</v>
      </c>
      <c r="L118" s="296">
        <v>5000000</v>
      </c>
      <c r="M118" s="73">
        <v>25000000</v>
      </c>
      <c r="N118" s="295" t="s">
        <v>286</v>
      </c>
      <c r="O118" s="295" t="s">
        <v>1935</v>
      </c>
      <c r="P118" s="295" t="s">
        <v>287</v>
      </c>
      <c r="Q118" s="294"/>
      <c r="R118" s="297"/>
      <c r="S118" s="297" t="s">
        <v>10</v>
      </c>
      <c r="T118" s="297">
        <v>8080</v>
      </c>
      <c r="U118" s="298">
        <v>2024110010212</v>
      </c>
      <c r="V118" s="297">
        <v>6</v>
      </c>
      <c r="W118" s="299"/>
      <c r="X118" s="299"/>
      <c r="Y118" s="299"/>
      <c r="Z118" s="299"/>
    </row>
    <row r="119" spans="1:26" ht="15.75" customHeight="1">
      <c r="A119" s="294" t="s">
        <v>1865</v>
      </c>
      <c r="B119" s="295" t="s">
        <v>403</v>
      </c>
      <c r="C119" s="295" t="s">
        <v>11</v>
      </c>
      <c r="D119" s="295">
        <v>80111600</v>
      </c>
      <c r="E119" s="295" t="s">
        <v>1340</v>
      </c>
      <c r="F119" s="295" t="s">
        <v>82</v>
      </c>
      <c r="G119" s="295" t="s">
        <v>82</v>
      </c>
      <c r="H119" s="295">
        <v>6</v>
      </c>
      <c r="I119" s="295">
        <v>1</v>
      </c>
      <c r="J119" s="295" t="s">
        <v>83</v>
      </c>
      <c r="K119" s="295" t="s">
        <v>84</v>
      </c>
      <c r="L119" s="296">
        <v>7000000</v>
      </c>
      <c r="M119" s="73">
        <v>-42000000</v>
      </c>
      <c r="N119" s="295" t="s">
        <v>286</v>
      </c>
      <c r="O119" s="295" t="s">
        <v>78</v>
      </c>
      <c r="P119" s="295" t="s">
        <v>287</v>
      </c>
      <c r="Q119" s="294" t="s">
        <v>1953</v>
      </c>
      <c r="R119" s="297"/>
      <c r="S119" s="297" t="s">
        <v>10</v>
      </c>
      <c r="T119" s="297">
        <v>8080</v>
      </c>
      <c r="U119" s="298">
        <v>2024110010212</v>
      </c>
      <c r="V119" s="297">
        <v>6</v>
      </c>
      <c r="W119" s="299"/>
      <c r="X119" s="299"/>
      <c r="Y119" s="299"/>
      <c r="Z119" s="299"/>
    </row>
    <row r="120" spans="1:26" ht="15.75" customHeight="1">
      <c r="A120" s="294" t="s">
        <v>1516</v>
      </c>
      <c r="B120" s="295" t="s">
        <v>403</v>
      </c>
      <c r="C120" s="295" t="s">
        <v>11</v>
      </c>
      <c r="D120" s="295">
        <v>80111600</v>
      </c>
      <c r="E120" s="295" t="s">
        <v>1340</v>
      </c>
      <c r="F120" s="295" t="s">
        <v>82</v>
      </c>
      <c r="G120" s="295" t="s">
        <v>82</v>
      </c>
      <c r="H120" s="295">
        <v>6</v>
      </c>
      <c r="I120" s="295">
        <v>1</v>
      </c>
      <c r="J120" s="295" t="s">
        <v>83</v>
      </c>
      <c r="K120" s="295" t="s">
        <v>84</v>
      </c>
      <c r="L120" s="296">
        <v>6195700</v>
      </c>
      <c r="M120" s="73">
        <v>37174200</v>
      </c>
      <c r="N120" s="295" t="s">
        <v>286</v>
      </c>
      <c r="O120" s="295" t="s">
        <v>78</v>
      </c>
      <c r="P120" s="295" t="s">
        <v>287</v>
      </c>
      <c r="Q120" s="294"/>
      <c r="R120" s="297"/>
      <c r="S120" s="297" t="s">
        <v>10</v>
      </c>
      <c r="T120" s="297">
        <v>8080</v>
      </c>
      <c r="U120" s="298">
        <v>2024110010212</v>
      </c>
      <c r="V120" s="297">
        <v>6</v>
      </c>
      <c r="W120" s="299"/>
      <c r="X120" s="299"/>
      <c r="Y120" s="299"/>
      <c r="Z120" s="299"/>
    </row>
    <row r="121" spans="1:26" ht="15.75" customHeight="1">
      <c r="A121" s="294" t="s">
        <v>1865</v>
      </c>
      <c r="B121" s="295" t="s">
        <v>404</v>
      </c>
      <c r="C121" s="295" t="s">
        <v>11</v>
      </c>
      <c r="D121" s="295">
        <v>80111600</v>
      </c>
      <c r="E121" s="295" t="s">
        <v>1341</v>
      </c>
      <c r="F121" s="295" t="s">
        <v>82</v>
      </c>
      <c r="G121" s="295" t="s">
        <v>82</v>
      </c>
      <c r="H121" s="295">
        <v>5</v>
      </c>
      <c r="I121" s="295">
        <v>1</v>
      </c>
      <c r="J121" s="295" t="s">
        <v>83</v>
      </c>
      <c r="K121" s="295" t="s">
        <v>84</v>
      </c>
      <c r="L121" s="296">
        <v>8000000</v>
      </c>
      <c r="M121" s="73">
        <v>-40000000</v>
      </c>
      <c r="N121" s="295" t="s">
        <v>286</v>
      </c>
      <c r="O121" s="295" t="s">
        <v>78</v>
      </c>
      <c r="P121" s="295" t="s">
        <v>287</v>
      </c>
      <c r="Q121" s="294" t="s">
        <v>1945</v>
      </c>
      <c r="R121" s="297"/>
      <c r="S121" s="297" t="s">
        <v>10</v>
      </c>
      <c r="T121" s="297">
        <v>8080</v>
      </c>
      <c r="U121" s="298">
        <v>2024110010212</v>
      </c>
      <c r="V121" s="297">
        <v>6</v>
      </c>
      <c r="W121" s="299"/>
      <c r="X121" s="299"/>
      <c r="Y121" s="299"/>
      <c r="Z121" s="299"/>
    </row>
    <row r="122" spans="1:26" ht="15.75" customHeight="1">
      <c r="A122" s="294" t="s">
        <v>1516</v>
      </c>
      <c r="B122" s="295" t="s">
        <v>404</v>
      </c>
      <c r="C122" s="295" t="s">
        <v>11</v>
      </c>
      <c r="D122" s="295">
        <v>80111600</v>
      </c>
      <c r="E122" s="295" t="s">
        <v>1341</v>
      </c>
      <c r="F122" s="295" t="s">
        <v>82</v>
      </c>
      <c r="G122" s="295" t="s">
        <v>82</v>
      </c>
      <c r="H122" s="295">
        <v>8</v>
      </c>
      <c r="I122" s="295">
        <v>1</v>
      </c>
      <c r="J122" s="295" t="s">
        <v>83</v>
      </c>
      <c r="K122" s="295" t="s">
        <v>84</v>
      </c>
      <c r="L122" s="296">
        <v>7000000</v>
      </c>
      <c r="M122" s="73">
        <v>56000000</v>
      </c>
      <c r="N122" s="295" t="s">
        <v>286</v>
      </c>
      <c r="O122" s="295" t="s">
        <v>78</v>
      </c>
      <c r="P122" s="295" t="s">
        <v>287</v>
      </c>
      <c r="Q122" s="294"/>
      <c r="R122" s="297"/>
      <c r="S122" s="297" t="s">
        <v>10</v>
      </c>
      <c r="T122" s="297">
        <v>8080</v>
      </c>
      <c r="U122" s="298">
        <v>2024110010212</v>
      </c>
      <c r="V122" s="297">
        <v>6</v>
      </c>
      <c r="W122" s="299"/>
      <c r="X122" s="299"/>
      <c r="Y122" s="299"/>
      <c r="Z122" s="299"/>
    </row>
    <row r="123" spans="1:26" ht="15.75" customHeight="1">
      <c r="A123" s="294" t="s">
        <v>1544</v>
      </c>
      <c r="B123" s="31" t="s">
        <v>1252</v>
      </c>
      <c r="C123" s="295" t="s">
        <v>11</v>
      </c>
      <c r="D123" s="295">
        <v>80111600</v>
      </c>
      <c r="E123" s="295" t="s">
        <v>1954</v>
      </c>
      <c r="F123" s="295" t="s">
        <v>313</v>
      </c>
      <c r="G123" s="295" t="s">
        <v>313</v>
      </c>
      <c r="H123" s="295">
        <v>5</v>
      </c>
      <c r="I123" s="295">
        <v>1</v>
      </c>
      <c r="J123" s="295" t="s">
        <v>83</v>
      </c>
      <c r="K123" s="295" t="s">
        <v>84</v>
      </c>
      <c r="L123" s="296">
        <v>2500000</v>
      </c>
      <c r="M123" s="73">
        <v>12500000</v>
      </c>
      <c r="N123" s="295" t="s">
        <v>286</v>
      </c>
      <c r="O123" s="295" t="s">
        <v>1935</v>
      </c>
      <c r="P123" s="295" t="s">
        <v>287</v>
      </c>
      <c r="Q123" s="294" t="s">
        <v>1945</v>
      </c>
      <c r="R123" s="297"/>
      <c r="S123" s="297" t="s">
        <v>10</v>
      </c>
      <c r="T123" s="297">
        <v>8080</v>
      </c>
      <c r="U123" s="298">
        <v>2024110010212</v>
      </c>
      <c r="V123" s="297">
        <v>6</v>
      </c>
      <c r="W123" s="299"/>
      <c r="X123" s="299"/>
      <c r="Y123" s="299"/>
      <c r="Z123" s="299"/>
    </row>
    <row r="124" spans="1:26" ht="15.75" customHeight="1">
      <c r="A124" s="294" t="s">
        <v>1544</v>
      </c>
      <c r="B124" s="295" t="s">
        <v>1253</v>
      </c>
      <c r="C124" s="295" t="s">
        <v>11</v>
      </c>
      <c r="D124" s="295">
        <v>80111600</v>
      </c>
      <c r="E124" s="295" t="s">
        <v>1955</v>
      </c>
      <c r="F124" s="295" t="s">
        <v>313</v>
      </c>
      <c r="G124" s="295" t="s">
        <v>313</v>
      </c>
      <c r="H124" s="295">
        <v>6</v>
      </c>
      <c r="I124" s="295">
        <v>1</v>
      </c>
      <c r="J124" s="295" t="s">
        <v>83</v>
      </c>
      <c r="K124" s="295" t="s">
        <v>84</v>
      </c>
      <c r="L124" s="296">
        <v>4000000</v>
      </c>
      <c r="M124" s="73">
        <v>24000000</v>
      </c>
      <c r="N124" s="295" t="s">
        <v>286</v>
      </c>
      <c r="O124" s="295" t="s">
        <v>1935</v>
      </c>
      <c r="P124" s="295" t="s">
        <v>287</v>
      </c>
      <c r="Q124" s="294" t="s">
        <v>1945</v>
      </c>
      <c r="R124" s="297"/>
      <c r="S124" s="297" t="s">
        <v>10</v>
      </c>
      <c r="T124" s="297">
        <v>8080</v>
      </c>
      <c r="U124" s="298">
        <v>2024110010212</v>
      </c>
      <c r="V124" s="297">
        <v>6</v>
      </c>
      <c r="W124" s="299"/>
      <c r="X124" s="299"/>
      <c r="Y124" s="299"/>
      <c r="Z124" s="299"/>
    </row>
    <row r="125" spans="1:26" ht="15.75" customHeight="1">
      <c r="A125" s="294" t="s">
        <v>1544</v>
      </c>
      <c r="B125" s="31" t="s">
        <v>1254</v>
      </c>
      <c r="C125" s="295" t="s">
        <v>11</v>
      </c>
      <c r="D125" s="295">
        <v>80111600</v>
      </c>
      <c r="E125" s="295" t="s">
        <v>1956</v>
      </c>
      <c r="F125" s="295" t="s">
        <v>313</v>
      </c>
      <c r="G125" s="295" t="s">
        <v>313</v>
      </c>
      <c r="H125" s="295">
        <v>7</v>
      </c>
      <c r="I125" s="295">
        <v>1</v>
      </c>
      <c r="J125" s="295" t="s">
        <v>83</v>
      </c>
      <c r="K125" s="295" t="s">
        <v>84</v>
      </c>
      <c r="L125" s="296">
        <v>2500000</v>
      </c>
      <c r="M125" s="73">
        <v>17500000</v>
      </c>
      <c r="N125" s="295" t="s">
        <v>286</v>
      </c>
      <c r="O125" s="295" t="s">
        <v>1935</v>
      </c>
      <c r="P125" s="295" t="s">
        <v>287</v>
      </c>
      <c r="Q125" s="294" t="s">
        <v>1945</v>
      </c>
      <c r="R125" s="297"/>
      <c r="S125" s="297" t="s">
        <v>10</v>
      </c>
      <c r="T125" s="297">
        <v>8080</v>
      </c>
      <c r="U125" s="298">
        <v>2024110010212</v>
      </c>
      <c r="V125" s="297">
        <v>6</v>
      </c>
      <c r="W125" s="299"/>
      <c r="X125" s="299"/>
      <c r="Y125" s="299"/>
      <c r="Z125" s="299"/>
    </row>
    <row r="126" spans="1:26" ht="15.75" customHeight="1">
      <c r="A126" s="294" t="s">
        <v>1544</v>
      </c>
      <c r="B126" s="31" t="s">
        <v>1255</v>
      </c>
      <c r="C126" s="295" t="s">
        <v>11</v>
      </c>
      <c r="D126" s="295">
        <v>80111600</v>
      </c>
      <c r="E126" s="295" t="s">
        <v>1957</v>
      </c>
      <c r="F126" s="295" t="s">
        <v>313</v>
      </c>
      <c r="G126" s="295" t="s">
        <v>313</v>
      </c>
      <c r="H126" s="295">
        <v>10</v>
      </c>
      <c r="I126" s="295">
        <v>1</v>
      </c>
      <c r="J126" s="295" t="s">
        <v>83</v>
      </c>
      <c r="K126" s="295" t="s">
        <v>84</v>
      </c>
      <c r="L126" s="296">
        <v>5000000</v>
      </c>
      <c r="M126" s="73">
        <v>50000000</v>
      </c>
      <c r="N126" s="295" t="s">
        <v>286</v>
      </c>
      <c r="O126" s="295" t="s">
        <v>78</v>
      </c>
      <c r="P126" s="295" t="s">
        <v>287</v>
      </c>
      <c r="Q126" s="294" t="s">
        <v>1945</v>
      </c>
      <c r="R126" s="297"/>
      <c r="S126" s="297" t="s">
        <v>10</v>
      </c>
      <c r="T126" s="297">
        <v>8080</v>
      </c>
      <c r="U126" s="298">
        <v>2024110010212</v>
      </c>
      <c r="V126" s="297">
        <v>6</v>
      </c>
      <c r="W126" s="299"/>
      <c r="X126" s="299"/>
      <c r="Y126" s="299"/>
      <c r="Z126" s="299"/>
    </row>
    <row r="127" spans="1:26" ht="15.75" customHeight="1">
      <c r="A127" s="294" t="s">
        <v>1544</v>
      </c>
      <c r="B127" s="31" t="s">
        <v>1256</v>
      </c>
      <c r="C127" s="295" t="s">
        <v>11</v>
      </c>
      <c r="D127" s="295">
        <v>80111600</v>
      </c>
      <c r="E127" s="295" t="s">
        <v>1958</v>
      </c>
      <c r="F127" s="295" t="s">
        <v>313</v>
      </c>
      <c r="G127" s="295" t="s">
        <v>313</v>
      </c>
      <c r="H127" s="295">
        <v>5</v>
      </c>
      <c r="I127" s="295">
        <v>1</v>
      </c>
      <c r="J127" s="295" t="s">
        <v>83</v>
      </c>
      <c r="K127" s="295" t="s">
        <v>84</v>
      </c>
      <c r="L127" s="296">
        <v>2800000</v>
      </c>
      <c r="M127" s="73">
        <v>14000000</v>
      </c>
      <c r="N127" s="295" t="s">
        <v>286</v>
      </c>
      <c r="O127" s="295" t="s">
        <v>1935</v>
      </c>
      <c r="P127" s="295" t="s">
        <v>287</v>
      </c>
      <c r="Q127" s="294" t="s">
        <v>1945</v>
      </c>
      <c r="R127" s="297"/>
      <c r="S127" s="297" t="s">
        <v>10</v>
      </c>
      <c r="T127" s="297">
        <v>8080</v>
      </c>
      <c r="U127" s="298">
        <v>2024110010212</v>
      </c>
      <c r="V127" s="297">
        <v>6</v>
      </c>
      <c r="W127" s="299"/>
      <c r="X127" s="299"/>
      <c r="Y127" s="299"/>
      <c r="Z127" s="299"/>
    </row>
    <row r="128" spans="1:26" ht="15.75" customHeight="1">
      <c r="A128" s="294" t="s">
        <v>1544</v>
      </c>
      <c r="B128" s="31" t="s">
        <v>1257</v>
      </c>
      <c r="C128" s="295" t="s">
        <v>11</v>
      </c>
      <c r="D128" s="295">
        <v>80111600</v>
      </c>
      <c r="E128" s="295" t="s">
        <v>1959</v>
      </c>
      <c r="F128" s="295" t="s">
        <v>313</v>
      </c>
      <c r="G128" s="295" t="s">
        <v>313</v>
      </c>
      <c r="H128" s="295">
        <v>7</v>
      </c>
      <c r="I128" s="295">
        <v>1</v>
      </c>
      <c r="J128" s="295" t="s">
        <v>83</v>
      </c>
      <c r="K128" s="295" t="s">
        <v>84</v>
      </c>
      <c r="L128" s="296">
        <v>5800000</v>
      </c>
      <c r="M128" s="73">
        <v>40600000</v>
      </c>
      <c r="N128" s="295" t="s">
        <v>286</v>
      </c>
      <c r="O128" s="295" t="s">
        <v>78</v>
      </c>
      <c r="P128" s="295" t="s">
        <v>287</v>
      </c>
      <c r="Q128" s="294" t="s">
        <v>1945</v>
      </c>
      <c r="R128" s="297"/>
      <c r="S128" s="297" t="s">
        <v>10</v>
      </c>
      <c r="T128" s="297">
        <v>8080</v>
      </c>
      <c r="U128" s="298">
        <v>2024110010212</v>
      </c>
      <c r="V128" s="297">
        <v>6</v>
      </c>
      <c r="W128" s="299"/>
      <c r="X128" s="299"/>
      <c r="Y128" s="299"/>
      <c r="Z128" s="299"/>
    </row>
    <row r="129" spans="1:26" ht="15.75" customHeight="1">
      <c r="A129" s="294" t="s">
        <v>1544</v>
      </c>
      <c r="B129" s="31" t="s">
        <v>1258</v>
      </c>
      <c r="C129" s="295" t="s">
        <v>11</v>
      </c>
      <c r="D129" s="295">
        <v>80111600</v>
      </c>
      <c r="E129" s="295" t="s">
        <v>1960</v>
      </c>
      <c r="F129" s="295" t="s">
        <v>313</v>
      </c>
      <c r="G129" s="295" t="s">
        <v>313</v>
      </c>
      <c r="H129" s="295">
        <v>5</v>
      </c>
      <c r="I129" s="295">
        <v>1</v>
      </c>
      <c r="J129" s="295" t="s">
        <v>83</v>
      </c>
      <c r="K129" s="295" t="s">
        <v>84</v>
      </c>
      <c r="L129" s="296">
        <v>4500000</v>
      </c>
      <c r="M129" s="73">
        <v>22500000</v>
      </c>
      <c r="N129" s="295" t="s">
        <v>286</v>
      </c>
      <c r="O129" s="295" t="s">
        <v>1935</v>
      </c>
      <c r="P129" s="295" t="s">
        <v>287</v>
      </c>
      <c r="Q129" s="294" t="s">
        <v>1945</v>
      </c>
      <c r="R129" s="297"/>
      <c r="S129" s="297" t="s">
        <v>10</v>
      </c>
      <c r="T129" s="297">
        <v>8080</v>
      </c>
      <c r="U129" s="298">
        <v>2024110010212</v>
      </c>
      <c r="V129" s="297">
        <v>6</v>
      </c>
      <c r="W129" s="299"/>
      <c r="X129" s="299"/>
      <c r="Y129" s="299"/>
      <c r="Z129" s="299"/>
    </row>
    <row r="130" spans="1:26" ht="15.75" customHeight="1">
      <c r="A130" s="294" t="s">
        <v>1544</v>
      </c>
      <c r="B130" s="31" t="s">
        <v>1259</v>
      </c>
      <c r="C130" s="295" t="s">
        <v>11</v>
      </c>
      <c r="D130" s="295">
        <v>80111600</v>
      </c>
      <c r="E130" s="295" t="s">
        <v>1961</v>
      </c>
      <c r="F130" s="295" t="s">
        <v>313</v>
      </c>
      <c r="G130" s="295" t="s">
        <v>313</v>
      </c>
      <c r="H130" s="295">
        <v>4</v>
      </c>
      <c r="I130" s="295">
        <v>1</v>
      </c>
      <c r="J130" s="295" t="s">
        <v>83</v>
      </c>
      <c r="K130" s="295" t="s">
        <v>84</v>
      </c>
      <c r="L130" s="296">
        <v>4000000</v>
      </c>
      <c r="M130" s="73">
        <v>16000000</v>
      </c>
      <c r="N130" s="295" t="s">
        <v>286</v>
      </c>
      <c r="O130" s="295" t="s">
        <v>1935</v>
      </c>
      <c r="P130" s="295" t="s">
        <v>287</v>
      </c>
      <c r="Q130" s="294" t="s">
        <v>1945</v>
      </c>
      <c r="R130" s="297"/>
      <c r="S130" s="297" t="s">
        <v>10</v>
      </c>
      <c r="T130" s="297">
        <v>8080</v>
      </c>
      <c r="U130" s="298">
        <v>2024110010212</v>
      </c>
      <c r="V130" s="297">
        <v>6</v>
      </c>
      <c r="W130" s="299"/>
      <c r="X130" s="299"/>
      <c r="Y130" s="299"/>
      <c r="Z130" s="299"/>
    </row>
    <row r="131" spans="1:26" ht="15.75" customHeight="1">
      <c r="A131" s="294" t="s">
        <v>1939</v>
      </c>
      <c r="B131" s="295" t="s">
        <v>411</v>
      </c>
      <c r="C131" s="295" t="s">
        <v>11</v>
      </c>
      <c r="D131" s="295">
        <v>80111671</v>
      </c>
      <c r="E131" s="295" t="s">
        <v>1342</v>
      </c>
      <c r="F131" s="295" t="s">
        <v>409</v>
      </c>
      <c r="G131" s="295" t="s">
        <v>409</v>
      </c>
      <c r="H131" s="295">
        <v>1</v>
      </c>
      <c r="I131" s="295">
        <v>1</v>
      </c>
      <c r="J131" s="295" t="s">
        <v>83</v>
      </c>
      <c r="K131" s="295" t="s">
        <v>84</v>
      </c>
      <c r="L131" s="296">
        <v>210486000</v>
      </c>
      <c r="M131" s="73">
        <v>-210486000</v>
      </c>
      <c r="N131" s="295" t="s">
        <v>286</v>
      </c>
      <c r="O131" s="295" t="s">
        <v>78</v>
      </c>
      <c r="P131" s="295" t="s">
        <v>287</v>
      </c>
      <c r="Q131" s="294" t="s">
        <v>1945</v>
      </c>
      <c r="R131" s="297"/>
      <c r="S131" s="297" t="s">
        <v>10</v>
      </c>
      <c r="T131" s="297">
        <v>8080</v>
      </c>
      <c r="U131" s="298">
        <v>2024110010212</v>
      </c>
      <c r="V131" s="297">
        <v>6</v>
      </c>
      <c r="W131" s="299"/>
      <c r="X131" s="299"/>
      <c r="Y131" s="299"/>
      <c r="Z131" s="299"/>
    </row>
    <row r="132" spans="1:26" ht="15.75" customHeight="1">
      <c r="A132" s="294" t="s">
        <v>1544</v>
      </c>
      <c r="B132" s="31" t="s">
        <v>1260</v>
      </c>
      <c r="C132" s="295" t="s">
        <v>11</v>
      </c>
      <c r="D132" s="295">
        <v>80111600</v>
      </c>
      <c r="E132" s="295" t="s">
        <v>1962</v>
      </c>
      <c r="F132" s="295" t="s">
        <v>313</v>
      </c>
      <c r="G132" s="295" t="s">
        <v>313</v>
      </c>
      <c r="H132" s="295">
        <v>7</v>
      </c>
      <c r="I132" s="295">
        <v>1</v>
      </c>
      <c r="J132" s="295" t="s">
        <v>83</v>
      </c>
      <c r="K132" s="295" t="s">
        <v>84</v>
      </c>
      <c r="L132" s="296">
        <v>3606000</v>
      </c>
      <c r="M132" s="73">
        <v>25242000</v>
      </c>
      <c r="N132" s="295" t="s">
        <v>286</v>
      </c>
      <c r="O132" s="295" t="s">
        <v>78</v>
      </c>
      <c r="P132" s="295" t="s">
        <v>287</v>
      </c>
      <c r="Q132" s="294" t="s">
        <v>1945</v>
      </c>
      <c r="R132" s="297"/>
      <c r="S132" s="297" t="s">
        <v>10</v>
      </c>
      <c r="T132" s="297">
        <v>8080</v>
      </c>
      <c r="U132" s="298">
        <v>2024110010212</v>
      </c>
      <c r="V132" s="297">
        <v>6</v>
      </c>
      <c r="W132" s="299"/>
      <c r="X132" s="299"/>
      <c r="Y132" s="299"/>
      <c r="Z132" s="299"/>
    </row>
    <row r="133" spans="1:26" ht="15.75" customHeight="1">
      <c r="A133" s="294" t="s">
        <v>1865</v>
      </c>
      <c r="B133" s="295" t="s">
        <v>405</v>
      </c>
      <c r="C133" s="295" t="s">
        <v>11</v>
      </c>
      <c r="D133" s="295" t="s">
        <v>407</v>
      </c>
      <c r="E133" s="295" t="s">
        <v>1201</v>
      </c>
      <c r="F133" s="295" t="s">
        <v>409</v>
      </c>
      <c r="G133" s="295" t="s">
        <v>409</v>
      </c>
      <c r="H133" s="295">
        <v>1</v>
      </c>
      <c r="I133" s="295">
        <v>1</v>
      </c>
      <c r="J133" s="295" t="s">
        <v>410</v>
      </c>
      <c r="K133" s="295" t="s">
        <v>84</v>
      </c>
      <c r="L133" s="296">
        <v>228000000</v>
      </c>
      <c r="M133" s="73">
        <v>-228000000</v>
      </c>
      <c r="N133" s="295" t="s">
        <v>286</v>
      </c>
      <c r="O133" s="295" t="s">
        <v>78</v>
      </c>
      <c r="P133" s="295" t="s">
        <v>287</v>
      </c>
      <c r="Q133" s="294" t="s">
        <v>1945</v>
      </c>
      <c r="R133" s="297"/>
      <c r="S133" s="297" t="s">
        <v>10</v>
      </c>
      <c r="T133" s="297">
        <v>8080</v>
      </c>
      <c r="U133" s="298">
        <v>2024110010212</v>
      </c>
      <c r="V133" s="297">
        <v>6</v>
      </c>
      <c r="W133" s="299"/>
      <c r="X133" s="299"/>
      <c r="Y133" s="299"/>
      <c r="Z133" s="299"/>
    </row>
    <row r="134" spans="1:26" ht="15.75" customHeight="1">
      <c r="A134" s="294" t="s">
        <v>1516</v>
      </c>
      <c r="B134" s="295" t="s">
        <v>405</v>
      </c>
      <c r="C134" s="295" t="s">
        <v>11</v>
      </c>
      <c r="D134" s="295" t="s">
        <v>407</v>
      </c>
      <c r="E134" s="295" t="s">
        <v>1201</v>
      </c>
      <c r="F134" s="295" t="s">
        <v>409</v>
      </c>
      <c r="G134" s="295" t="s">
        <v>409</v>
      </c>
      <c r="H134" s="295">
        <v>1</v>
      </c>
      <c r="I134" s="295">
        <v>1</v>
      </c>
      <c r="J134" s="295" t="s">
        <v>410</v>
      </c>
      <c r="K134" s="295" t="s">
        <v>84</v>
      </c>
      <c r="L134" s="296">
        <v>181817133</v>
      </c>
      <c r="M134" s="73">
        <v>159817133</v>
      </c>
      <c r="N134" s="295" t="s">
        <v>286</v>
      </c>
      <c r="O134" s="295" t="s">
        <v>78</v>
      </c>
      <c r="P134" s="295" t="s">
        <v>287</v>
      </c>
      <c r="Q134" s="294"/>
      <c r="R134" s="297"/>
      <c r="S134" s="297" t="s">
        <v>10</v>
      </c>
      <c r="T134" s="297">
        <v>8080</v>
      </c>
      <c r="U134" s="298">
        <v>2024110010212</v>
      </c>
      <c r="V134" s="297">
        <v>6</v>
      </c>
      <c r="W134" s="299"/>
      <c r="X134" s="299"/>
      <c r="Y134" s="299"/>
      <c r="Z134" s="299"/>
    </row>
    <row r="135" spans="1:26" ht="15.75" customHeight="1">
      <c r="A135" s="294" t="s">
        <v>1865</v>
      </c>
      <c r="B135" s="295" t="s">
        <v>419</v>
      </c>
      <c r="C135" s="295" t="s">
        <v>12</v>
      </c>
      <c r="D135" s="295">
        <v>80111600</v>
      </c>
      <c r="E135" s="295" t="s">
        <v>1345</v>
      </c>
      <c r="F135" s="295" t="s">
        <v>81</v>
      </c>
      <c r="G135" s="295" t="s">
        <v>81</v>
      </c>
      <c r="H135" s="295">
        <v>6</v>
      </c>
      <c r="I135" s="295">
        <v>1</v>
      </c>
      <c r="J135" s="295" t="s">
        <v>83</v>
      </c>
      <c r="K135" s="295" t="s">
        <v>84</v>
      </c>
      <c r="L135" s="296">
        <v>6400000</v>
      </c>
      <c r="M135" s="73">
        <v>-38400000</v>
      </c>
      <c r="N135" s="295" t="s">
        <v>286</v>
      </c>
      <c r="O135" s="295" t="s">
        <v>78</v>
      </c>
      <c r="P135" s="295" t="s">
        <v>287</v>
      </c>
      <c r="Q135" s="294" t="s">
        <v>1963</v>
      </c>
      <c r="R135" s="297"/>
      <c r="S135" s="297" t="s">
        <v>10</v>
      </c>
      <c r="T135" s="297">
        <v>8080</v>
      </c>
      <c r="U135" s="298">
        <v>2024110010212</v>
      </c>
      <c r="V135" s="297">
        <v>6</v>
      </c>
      <c r="W135" s="299"/>
      <c r="X135" s="299"/>
      <c r="Y135" s="299"/>
      <c r="Z135" s="299"/>
    </row>
    <row r="136" spans="1:26" ht="15.75" customHeight="1">
      <c r="A136" s="294" t="s">
        <v>1516</v>
      </c>
      <c r="B136" s="295" t="s">
        <v>419</v>
      </c>
      <c r="C136" s="295" t="s">
        <v>12</v>
      </c>
      <c r="D136" s="295">
        <v>80111600</v>
      </c>
      <c r="E136" s="295" t="s">
        <v>1345</v>
      </c>
      <c r="F136" s="295" t="s">
        <v>81</v>
      </c>
      <c r="G136" s="295" t="s">
        <v>81</v>
      </c>
      <c r="H136" s="295">
        <v>5</v>
      </c>
      <c r="I136" s="295">
        <v>1</v>
      </c>
      <c r="J136" s="295" t="s">
        <v>83</v>
      </c>
      <c r="K136" s="295" t="s">
        <v>84</v>
      </c>
      <c r="L136" s="296">
        <v>6400000</v>
      </c>
      <c r="M136" s="73">
        <v>32000000</v>
      </c>
      <c r="N136" s="295" t="s">
        <v>286</v>
      </c>
      <c r="O136" s="295" t="s">
        <v>78</v>
      </c>
      <c r="P136" s="295" t="s">
        <v>287</v>
      </c>
      <c r="Q136" s="294"/>
      <c r="R136" s="297"/>
      <c r="S136" s="297" t="s">
        <v>10</v>
      </c>
      <c r="T136" s="297">
        <v>8080</v>
      </c>
      <c r="U136" s="298">
        <v>2024110010212</v>
      </c>
      <c r="V136" s="297">
        <v>6</v>
      </c>
      <c r="W136" s="299"/>
      <c r="X136" s="299"/>
      <c r="Y136" s="299"/>
      <c r="Z136" s="299"/>
    </row>
    <row r="137" spans="1:26" ht="15.75" customHeight="1">
      <c r="A137" s="294" t="s">
        <v>1865</v>
      </c>
      <c r="B137" s="295" t="s">
        <v>444</v>
      </c>
      <c r="C137" s="295" t="s">
        <v>12</v>
      </c>
      <c r="D137" s="295">
        <v>80111600</v>
      </c>
      <c r="E137" s="295" t="s">
        <v>1355</v>
      </c>
      <c r="F137" s="295" t="s">
        <v>313</v>
      </c>
      <c r="G137" s="295" t="s">
        <v>313</v>
      </c>
      <c r="H137" s="295">
        <v>4</v>
      </c>
      <c r="I137" s="295">
        <v>1</v>
      </c>
      <c r="J137" s="295" t="s">
        <v>83</v>
      </c>
      <c r="K137" s="295" t="s">
        <v>84</v>
      </c>
      <c r="L137" s="296">
        <v>7000000</v>
      </c>
      <c r="M137" s="73">
        <v>-28000000</v>
      </c>
      <c r="N137" s="295" t="s">
        <v>286</v>
      </c>
      <c r="O137" s="295" t="s">
        <v>78</v>
      </c>
      <c r="P137" s="295" t="s">
        <v>287</v>
      </c>
      <c r="Q137" s="294" t="s">
        <v>1945</v>
      </c>
      <c r="R137" s="297"/>
      <c r="S137" s="297" t="s">
        <v>10</v>
      </c>
      <c r="T137" s="297">
        <v>8080</v>
      </c>
      <c r="U137" s="298">
        <v>2024110010212</v>
      </c>
      <c r="V137" s="297">
        <v>6</v>
      </c>
      <c r="W137" s="299"/>
      <c r="X137" s="299"/>
      <c r="Y137" s="299"/>
      <c r="Z137" s="299"/>
    </row>
    <row r="138" spans="1:26" ht="15.75" customHeight="1">
      <c r="A138" s="294" t="s">
        <v>1516</v>
      </c>
      <c r="B138" s="295" t="s">
        <v>444</v>
      </c>
      <c r="C138" s="295" t="s">
        <v>12</v>
      </c>
      <c r="D138" s="295">
        <v>80111600</v>
      </c>
      <c r="E138" s="295" t="s">
        <v>1355</v>
      </c>
      <c r="F138" s="295" t="s">
        <v>313</v>
      </c>
      <c r="G138" s="295" t="s">
        <v>313</v>
      </c>
      <c r="H138" s="295">
        <v>9</v>
      </c>
      <c r="I138" s="295">
        <v>1</v>
      </c>
      <c r="J138" s="295" t="s">
        <v>83</v>
      </c>
      <c r="K138" s="295" t="s">
        <v>84</v>
      </c>
      <c r="L138" s="296">
        <v>8000000</v>
      </c>
      <c r="M138" s="73">
        <v>72000000</v>
      </c>
      <c r="N138" s="295" t="s">
        <v>286</v>
      </c>
      <c r="O138" s="295" t="s">
        <v>78</v>
      </c>
      <c r="P138" s="295" t="s">
        <v>287</v>
      </c>
      <c r="Q138" s="294"/>
      <c r="R138" s="297"/>
      <c r="S138" s="297" t="s">
        <v>10</v>
      </c>
      <c r="T138" s="297">
        <v>8080</v>
      </c>
      <c r="U138" s="298">
        <v>2024110010212</v>
      </c>
      <c r="V138" s="297">
        <v>6</v>
      </c>
      <c r="W138" s="299"/>
      <c r="X138" s="299"/>
      <c r="Y138" s="299"/>
      <c r="Z138" s="299"/>
    </row>
    <row r="139" spans="1:26" ht="15.75" customHeight="1">
      <c r="A139" s="294" t="s">
        <v>1865</v>
      </c>
      <c r="B139" s="295" t="s">
        <v>445</v>
      </c>
      <c r="C139" s="295" t="s">
        <v>12</v>
      </c>
      <c r="D139" s="295">
        <v>80111600</v>
      </c>
      <c r="E139" s="295" t="s">
        <v>1964</v>
      </c>
      <c r="F139" s="295" t="s">
        <v>82</v>
      </c>
      <c r="G139" s="295" t="s">
        <v>82</v>
      </c>
      <c r="H139" s="295">
        <v>4</v>
      </c>
      <c r="I139" s="295">
        <v>1</v>
      </c>
      <c r="J139" s="295" t="s">
        <v>83</v>
      </c>
      <c r="K139" s="295" t="s">
        <v>84</v>
      </c>
      <c r="L139" s="296">
        <v>7000000</v>
      </c>
      <c r="M139" s="73">
        <v>-28000000</v>
      </c>
      <c r="N139" s="295" t="s">
        <v>286</v>
      </c>
      <c r="O139" s="295" t="s">
        <v>78</v>
      </c>
      <c r="P139" s="295" t="s">
        <v>287</v>
      </c>
      <c r="Q139" s="294" t="s">
        <v>1945</v>
      </c>
      <c r="R139" s="297"/>
      <c r="S139" s="297" t="s">
        <v>10</v>
      </c>
      <c r="T139" s="297">
        <v>8080</v>
      </c>
      <c r="U139" s="298">
        <v>2024110010212</v>
      </c>
      <c r="V139" s="297">
        <v>6</v>
      </c>
      <c r="W139" s="299"/>
      <c r="X139" s="299"/>
      <c r="Y139" s="299"/>
      <c r="Z139" s="299"/>
    </row>
    <row r="140" spans="1:26" ht="15.75" customHeight="1">
      <c r="A140" s="294" t="s">
        <v>1516</v>
      </c>
      <c r="B140" s="295" t="s">
        <v>445</v>
      </c>
      <c r="C140" s="295" t="s">
        <v>12</v>
      </c>
      <c r="D140" s="295">
        <v>80111600</v>
      </c>
      <c r="E140" s="295" t="s">
        <v>1964</v>
      </c>
      <c r="F140" s="295" t="s">
        <v>82</v>
      </c>
      <c r="G140" s="295" t="s">
        <v>82</v>
      </c>
      <c r="H140" s="295">
        <v>6</v>
      </c>
      <c r="I140" s="295">
        <v>1</v>
      </c>
      <c r="J140" s="295" t="s">
        <v>83</v>
      </c>
      <c r="K140" s="295" t="s">
        <v>84</v>
      </c>
      <c r="L140" s="296">
        <v>7000000</v>
      </c>
      <c r="M140" s="73">
        <v>42000000</v>
      </c>
      <c r="N140" s="295" t="s">
        <v>286</v>
      </c>
      <c r="O140" s="295" t="s">
        <v>78</v>
      </c>
      <c r="P140" s="295" t="s">
        <v>287</v>
      </c>
      <c r="Q140" s="294"/>
      <c r="R140" s="297"/>
      <c r="S140" s="297" t="s">
        <v>10</v>
      </c>
      <c r="T140" s="297">
        <v>8080</v>
      </c>
      <c r="U140" s="298">
        <v>2024110010212</v>
      </c>
      <c r="V140" s="297">
        <v>6</v>
      </c>
      <c r="W140" s="299"/>
      <c r="X140" s="299"/>
      <c r="Y140" s="299"/>
      <c r="Z140" s="299"/>
    </row>
    <row r="141" spans="1:26" ht="15.75" customHeight="1">
      <c r="A141" s="294" t="s">
        <v>1939</v>
      </c>
      <c r="B141" s="295" t="s">
        <v>452</v>
      </c>
      <c r="C141" s="295" t="s">
        <v>12</v>
      </c>
      <c r="D141" s="295">
        <v>80111600</v>
      </c>
      <c r="E141" s="295" t="s">
        <v>1358</v>
      </c>
      <c r="F141" s="295" t="s">
        <v>82</v>
      </c>
      <c r="G141" s="295" t="s">
        <v>82</v>
      </c>
      <c r="H141" s="295">
        <v>5</v>
      </c>
      <c r="I141" s="295">
        <v>1</v>
      </c>
      <c r="J141" s="295" t="s">
        <v>83</v>
      </c>
      <c r="K141" s="295" t="s">
        <v>84</v>
      </c>
      <c r="L141" s="296">
        <v>4500000</v>
      </c>
      <c r="M141" s="73">
        <v>-22500000</v>
      </c>
      <c r="N141" s="295" t="s">
        <v>286</v>
      </c>
      <c r="O141" s="295" t="s">
        <v>78</v>
      </c>
      <c r="P141" s="295" t="s">
        <v>287</v>
      </c>
      <c r="Q141" s="294" t="s">
        <v>1940</v>
      </c>
      <c r="R141" s="297"/>
      <c r="S141" s="297" t="s">
        <v>10</v>
      </c>
      <c r="T141" s="297">
        <v>8080</v>
      </c>
      <c r="U141" s="298">
        <v>2024110010212</v>
      </c>
      <c r="V141" s="297">
        <v>6</v>
      </c>
      <c r="W141" s="299"/>
      <c r="X141" s="299"/>
      <c r="Y141" s="299"/>
      <c r="Z141" s="299"/>
    </row>
    <row r="142" spans="1:26" ht="15.75" customHeight="1">
      <c r="A142" s="294" t="s">
        <v>1865</v>
      </c>
      <c r="B142" s="295" t="s">
        <v>453</v>
      </c>
      <c r="C142" s="295" t="s">
        <v>12</v>
      </c>
      <c r="D142" s="295">
        <v>80111600</v>
      </c>
      <c r="E142" s="295" t="s">
        <v>1359</v>
      </c>
      <c r="F142" s="295" t="s">
        <v>409</v>
      </c>
      <c r="G142" s="295" t="s">
        <v>409</v>
      </c>
      <c r="H142" s="295">
        <v>1</v>
      </c>
      <c r="I142" s="295">
        <v>1</v>
      </c>
      <c r="J142" s="295" t="s">
        <v>83</v>
      </c>
      <c r="K142" s="295" t="s">
        <v>84</v>
      </c>
      <c r="L142" s="296">
        <v>41900000</v>
      </c>
      <c r="M142" s="73">
        <v>-41900000</v>
      </c>
      <c r="N142" s="295" t="s">
        <v>286</v>
      </c>
      <c r="O142" s="295" t="s">
        <v>78</v>
      </c>
      <c r="P142" s="295" t="s">
        <v>287</v>
      </c>
      <c r="Q142" s="294" t="s">
        <v>1945</v>
      </c>
      <c r="R142" s="297"/>
      <c r="S142" s="297" t="s">
        <v>10</v>
      </c>
      <c r="T142" s="297">
        <v>8080</v>
      </c>
      <c r="U142" s="298">
        <v>2024110010212</v>
      </c>
      <c r="V142" s="297">
        <v>6</v>
      </c>
      <c r="W142" s="299"/>
      <c r="X142" s="299"/>
      <c r="Y142" s="299"/>
      <c r="Z142" s="299"/>
    </row>
    <row r="143" spans="1:26" ht="15.75" customHeight="1">
      <c r="A143" s="294" t="s">
        <v>1516</v>
      </c>
      <c r="B143" s="295" t="s">
        <v>453</v>
      </c>
      <c r="C143" s="295" t="s">
        <v>12</v>
      </c>
      <c r="D143" s="295">
        <v>80111600</v>
      </c>
      <c r="E143" s="295" t="s">
        <v>1359</v>
      </c>
      <c r="F143" s="295" t="s">
        <v>409</v>
      </c>
      <c r="G143" s="295" t="s">
        <v>409</v>
      </c>
      <c r="H143" s="295">
        <v>1</v>
      </c>
      <c r="I143" s="295">
        <v>1</v>
      </c>
      <c r="J143" s="295" t="s">
        <v>83</v>
      </c>
      <c r="K143" s="295" t="s">
        <v>84</v>
      </c>
      <c r="L143" s="296">
        <v>12800000</v>
      </c>
      <c r="M143" s="73">
        <v>12800000</v>
      </c>
      <c r="N143" s="295" t="s">
        <v>286</v>
      </c>
      <c r="O143" s="295" t="s">
        <v>78</v>
      </c>
      <c r="P143" s="295" t="s">
        <v>287</v>
      </c>
      <c r="Q143" s="294"/>
      <c r="R143" s="297"/>
      <c r="S143" s="297" t="s">
        <v>10</v>
      </c>
      <c r="T143" s="297">
        <v>8080</v>
      </c>
      <c r="U143" s="298">
        <v>2024110010212</v>
      </c>
      <c r="V143" s="297">
        <v>6</v>
      </c>
      <c r="W143" s="299"/>
      <c r="X143" s="299"/>
      <c r="Y143" s="299"/>
      <c r="Z143" s="299"/>
    </row>
    <row r="144" spans="1:26" ht="15.75" customHeight="1">
      <c r="A144" s="294" t="s">
        <v>1965</v>
      </c>
      <c r="B144" s="295" t="s">
        <v>1216</v>
      </c>
      <c r="C144" s="295" t="s">
        <v>1966</v>
      </c>
      <c r="D144" s="295">
        <v>80111601</v>
      </c>
      <c r="E144" s="295" t="s">
        <v>1484</v>
      </c>
      <c r="F144" s="295" t="s">
        <v>81</v>
      </c>
      <c r="G144" s="295" t="s">
        <v>81</v>
      </c>
      <c r="H144" s="295">
        <v>6</v>
      </c>
      <c r="I144" s="295">
        <v>1</v>
      </c>
      <c r="J144" s="295" t="s">
        <v>83</v>
      </c>
      <c r="K144" s="295" t="s">
        <v>84</v>
      </c>
      <c r="L144" s="296">
        <v>5500000</v>
      </c>
      <c r="M144" s="73">
        <v>-33000000</v>
      </c>
      <c r="N144" s="295" t="s">
        <v>286</v>
      </c>
      <c r="O144" s="295" t="s">
        <v>1215</v>
      </c>
      <c r="P144" s="295" t="s">
        <v>1967</v>
      </c>
      <c r="Q144" s="294"/>
      <c r="R144" s="297"/>
      <c r="S144" s="297" t="s">
        <v>25</v>
      </c>
      <c r="T144" s="297">
        <v>8238</v>
      </c>
      <c r="U144" s="298">
        <v>2024110010322</v>
      </c>
      <c r="V144" s="297">
        <v>7</v>
      </c>
      <c r="W144" s="299"/>
      <c r="X144" s="299"/>
      <c r="Y144" s="299"/>
      <c r="Z144" s="299"/>
    </row>
    <row r="145" spans="1:26" ht="15.75" customHeight="1">
      <c r="A145" s="294" t="s">
        <v>1968</v>
      </c>
      <c r="B145" s="295" t="s">
        <v>1216</v>
      </c>
      <c r="C145" s="295" t="s">
        <v>1966</v>
      </c>
      <c r="D145" s="295">
        <v>80111601</v>
      </c>
      <c r="E145" s="295" t="s">
        <v>1484</v>
      </c>
      <c r="F145" s="295" t="s">
        <v>81</v>
      </c>
      <c r="G145" s="295" t="s">
        <v>81</v>
      </c>
      <c r="H145" s="295">
        <v>5</v>
      </c>
      <c r="I145" s="295">
        <v>1</v>
      </c>
      <c r="J145" s="295" t="s">
        <v>83</v>
      </c>
      <c r="K145" s="295" t="s">
        <v>84</v>
      </c>
      <c r="L145" s="296">
        <v>5500000</v>
      </c>
      <c r="M145" s="73">
        <v>27500000</v>
      </c>
      <c r="N145" s="295" t="s">
        <v>286</v>
      </c>
      <c r="O145" s="295" t="s">
        <v>1215</v>
      </c>
      <c r="P145" s="295"/>
      <c r="Q145" s="294"/>
      <c r="R145" s="297"/>
      <c r="S145" s="297" t="s">
        <v>25</v>
      </c>
      <c r="T145" s="297">
        <v>8238</v>
      </c>
      <c r="U145" s="298">
        <v>2024110010322</v>
      </c>
      <c r="V145" s="297">
        <v>7</v>
      </c>
      <c r="W145" s="299"/>
      <c r="X145" s="299"/>
      <c r="Y145" s="299"/>
      <c r="Z145" s="299"/>
    </row>
    <row r="146" spans="1:26" ht="15.75" customHeight="1">
      <c r="A146" s="294" t="s">
        <v>1965</v>
      </c>
      <c r="B146" s="295" t="s">
        <v>1218</v>
      </c>
      <c r="C146" s="295" t="s">
        <v>1966</v>
      </c>
      <c r="D146" s="295">
        <v>80111601</v>
      </c>
      <c r="E146" s="295" t="s">
        <v>1540</v>
      </c>
      <c r="F146" s="295" t="s">
        <v>82</v>
      </c>
      <c r="G146" s="295" t="s">
        <v>82</v>
      </c>
      <c r="H146" s="295">
        <v>5</v>
      </c>
      <c r="I146" s="295">
        <v>1</v>
      </c>
      <c r="J146" s="295" t="s">
        <v>83</v>
      </c>
      <c r="K146" s="295" t="s">
        <v>84</v>
      </c>
      <c r="L146" s="296">
        <v>5500000</v>
      </c>
      <c r="M146" s="73">
        <v>-27500000</v>
      </c>
      <c r="N146" s="295" t="s">
        <v>286</v>
      </c>
      <c r="O146" s="295" t="s">
        <v>1215</v>
      </c>
      <c r="P146" s="295" t="s">
        <v>1969</v>
      </c>
      <c r="Q146" s="294"/>
      <c r="R146" s="297"/>
      <c r="S146" s="297" t="s">
        <v>25</v>
      </c>
      <c r="T146" s="297">
        <v>8238</v>
      </c>
      <c r="U146" s="298">
        <v>2024110010322</v>
      </c>
      <c r="V146" s="297">
        <v>7</v>
      </c>
      <c r="W146" s="299"/>
      <c r="X146" s="299"/>
      <c r="Y146" s="299"/>
      <c r="Z146" s="299"/>
    </row>
    <row r="147" spans="1:26" ht="15.75" customHeight="1">
      <c r="A147" s="294" t="s">
        <v>1968</v>
      </c>
      <c r="B147" s="295" t="s">
        <v>1218</v>
      </c>
      <c r="C147" s="295" t="s">
        <v>1966</v>
      </c>
      <c r="D147" s="295">
        <v>80111600</v>
      </c>
      <c r="E147" s="295" t="s">
        <v>1540</v>
      </c>
      <c r="F147" s="295" t="s">
        <v>82</v>
      </c>
      <c r="G147" s="295" t="s">
        <v>82</v>
      </c>
      <c r="H147" s="295">
        <v>5</v>
      </c>
      <c r="I147" s="295">
        <v>1</v>
      </c>
      <c r="J147" s="295" t="s">
        <v>83</v>
      </c>
      <c r="K147" s="295" t="s">
        <v>84</v>
      </c>
      <c r="L147" s="296">
        <v>7000000</v>
      </c>
      <c r="M147" s="73">
        <v>35000000</v>
      </c>
      <c r="N147" s="295" t="s">
        <v>286</v>
      </c>
      <c r="O147" s="295" t="s">
        <v>1215</v>
      </c>
      <c r="P147" s="295"/>
      <c r="Q147" s="294"/>
      <c r="R147" s="297"/>
      <c r="S147" s="297" t="s">
        <v>25</v>
      </c>
      <c r="T147" s="297">
        <v>8238</v>
      </c>
      <c r="U147" s="298">
        <v>2024110010322</v>
      </c>
      <c r="V147" s="297">
        <v>7</v>
      </c>
      <c r="W147" s="299"/>
      <c r="X147" s="299"/>
      <c r="Y147" s="299"/>
      <c r="Z147" s="299"/>
    </row>
    <row r="148" spans="1:26" ht="15.75" customHeight="1">
      <c r="A148" s="294" t="s">
        <v>1965</v>
      </c>
      <c r="B148" s="295" t="s">
        <v>1221</v>
      </c>
      <c r="C148" s="295" t="s">
        <v>1966</v>
      </c>
      <c r="D148" s="295">
        <v>80111604</v>
      </c>
      <c r="E148" s="295" t="s">
        <v>1220</v>
      </c>
      <c r="F148" s="295" t="s">
        <v>313</v>
      </c>
      <c r="G148" s="295" t="s">
        <v>313</v>
      </c>
      <c r="H148" s="295">
        <v>6</v>
      </c>
      <c r="I148" s="295">
        <v>1</v>
      </c>
      <c r="J148" s="295" t="s">
        <v>83</v>
      </c>
      <c r="K148" s="295" t="s">
        <v>84</v>
      </c>
      <c r="L148" s="296">
        <v>5500000</v>
      </c>
      <c r="M148" s="73">
        <v>-33000000</v>
      </c>
      <c r="N148" s="295" t="s">
        <v>286</v>
      </c>
      <c r="O148" s="295" t="s">
        <v>1215</v>
      </c>
      <c r="P148" s="295" t="s">
        <v>1969</v>
      </c>
      <c r="Q148" s="294"/>
      <c r="R148" s="297"/>
      <c r="S148" s="297" t="s">
        <v>25</v>
      </c>
      <c r="T148" s="297">
        <v>8238</v>
      </c>
      <c r="U148" s="298">
        <v>2024110010322</v>
      </c>
      <c r="V148" s="297">
        <v>7</v>
      </c>
      <c r="W148" s="299"/>
      <c r="X148" s="299"/>
      <c r="Y148" s="299"/>
      <c r="Z148" s="299"/>
    </row>
    <row r="149" spans="1:26" ht="15.75" customHeight="1">
      <c r="A149" s="294" t="s">
        <v>1968</v>
      </c>
      <c r="B149" s="295" t="s">
        <v>1221</v>
      </c>
      <c r="C149" s="295" t="s">
        <v>1966</v>
      </c>
      <c r="D149" s="295">
        <v>80111600</v>
      </c>
      <c r="E149" s="295" t="s">
        <v>1220</v>
      </c>
      <c r="F149" s="295" t="s">
        <v>313</v>
      </c>
      <c r="G149" s="295" t="s">
        <v>313</v>
      </c>
      <c r="H149" s="295">
        <v>10</v>
      </c>
      <c r="I149" s="295">
        <v>1</v>
      </c>
      <c r="J149" s="295" t="s">
        <v>83</v>
      </c>
      <c r="K149" s="295" t="s">
        <v>84</v>
      </c>
      <c r="L149" s="296">
        <v>5900000</v>
      </c>
      <c r="M149" s="73">
        <v>59000000</v>
      </c>
      <c r="N149" s="295" t="s">
        <v>286</v>
      </c>
      <c r="O149" s="295" t="s">
        <v>1215</v>
      </c>
      <c r="P149" s="295"/>
      <c r="Q149" s="294"/>
      <c r="R149" s="297"/>
      <c r="S149" s="297" t="s">
        <v>25</v>
      </c>
      <c r="T149" s="297">
        <v>8238</v>
      </c>
      <c r="U149" s="298">
        <v>2024110010322</v>
      </c>
      <c r="V149" s="297">
        <v>7</v>
      </c>
      <c r="W149" s="299"/>
      <c r="X149" s="299"/>
      <c r="Y149" s="299"/>
      <c r="Z149" s="299"/>
    </row>
    <row r="150" spans="1:26" ht="15.75" customHeight="1">
      <c r="A150" s="294" t="s">
        <v>1970</v>
      </c>
      <c r="B150" s="295" t="s">
        <v>1222</v>
      </c>
      <c r="C150" s="295" t="s">
        <v>1966</v>
      </c>
      <c r="D150" s="295">
        <v>80111606</v>
      </c>
      <c r="E150" s="295" t="s">
        <v>1971</v>
      </c>
      <c r="F150" s="295" t="s">
        <v>459</v>
      </c>
      <c r="G150" s="295" t="s">
        <v>459</v>
      </c>
      <c r="H150" s="295">
        <v>4</v>
      </c>
      <c r="I150" s="295">
        <v>1</v>
      </c>
      <c r="J150" s="295" t="s">
        <v>83</v>
      </c>
      <c r="K150" s="295" t="s">
        <v>84</v>
      </c>
      <c r="L150" s="296">
        <v>3600000</v>
      </c>
      <c r="M150" s="73">
        <v>-14400000</v>
      </c>
      <c r="N150" s="295" t="s">
        <v>286</v>
      </c>
      <c r="O150" s="295" t="s">
        <v>1215</v>
      </c>
      <c r="P150" s="295" t="s">
        <v>1972</v>
      </c>
      <c r="Q150" s="294"/>
      <c r="R150" s="297"/>
      <c r="S150" s="297" t="s">
        <v>25</v>
      </c>
      <c r="T150" s="297">
        <v>8238</v>
      </c>
      <c r="U150" s="298">
        <v>2024110010322</v>
      </c>
      <c r="V150" s="297">
        <v>7</v>
      </c>
      <c r="W150" s="299"/>
      <c r="X150" s="299"/>
      <c r="Y150" s="299"/>
      <c r="Z150" s="299"/>
    </row>
    <row r="151" spans="1:26" ht="15.75" customHeight="1">
      <c r="A151" s="294" t="s">
        <v>1965</v>
      </c>
      <c r="B151" s="295" t="s">
        <v>1225</v>
      </c>
      <c r="C151" s="295" t="s">
        <v>1966</v>
      </c>
      <c r="D151" s="295">
        <v>80111608</v>
      </c>
      <c r="E151" s="295" t="s">
        <v>1973</v>
      </c>
      <c r="F151" s="295" t="s">
        <v>82</v>
      </c>
      <c r="G151" s="295" t="s">
        <v>82</v>
      </c>
      <c r="H151" s="295">
        <v>5</v>
      </c>
      <c r="I151" s="295">
        <v>1</v>
      </c>
      <c r="J151" s="295" t="s">
        <v>83</v>
      </c>
      <c r="K151" s="295" t="s">
        <v>84</v>
      </c>
      <c r="L151" s="296">
        <v>3500000</v>
      </c>
      <c r="M151" s="73">
        <v>-17500000</v>
      </c>
      <c r="N151" s="295" t="s">
        <v>286</v>
      </c>
      <c r="O151" s="295" t="s">
        <v>1215</v>
      </c>
      <c r="P151" s="295" t="s">
        <v>1974</v>
      </c>
      <c r="Q151" s="294"/>
      <c r="R151" s="297"/>
      <c r="S151" s="297" t="s">
        <v>25</v>
      </c>
      <c r="T151" s="297">
        <v>8238</v>
      </c>
      <c r="U151" s="298">
        <v>2024110010322</v>
      </c>
      <c r="V151" s="297">
        <v>7</v>
      </c>
      <c r="W151" s="299"/>
      <c r="X151" s="299"/>
      <c r="Y151" s="299"/>
      <c r="Z151" s="299"/>
    </row>
    <row r="152" spans="1:26" ht="15.75" customHeight="1">
      <c r="A152" s="294" t="s">
        <v>1968</v>
      </c>
      <c r="B152" s="295" t="s">
        <v>1225</v>
      </c>
      <c r="C152" s="295" t="s">
        <v>1966</v>
      </c>
      <c r="D152" s="295">
        <v>80111600</v>
      </c>
      <c r="E152" s="295" t="s">
        <v>1227</v>
      </c>
      <c r="F152" s="295" t="s">
        <v>82</v>
      </c>
      <c r="G152" s="295" t="s">
        <v>82</v>
      </c>
      <c r="H152" s="295">
        <v>8</v>
      </c>
      <c r="I152" s="295">
        <v>1</v>
      </c>
      <c r="J152" s="295" t="s">
        <v>83</v>
      </c>
      <c r="K152" s="295" t="s">
        <v>84</v>
      </c>
      <c r="L152" s="296">
        <v>3500000</v>
      </c>
      <c r="M152" s="73">
        <v>28000000</v>
      </c>
      <c r="N152" s="295" t="s">
        <v>286</v>
      </c>
      <c r="O152" s="295" t="s">
        <v>1215</v>
      </c>
      <c r="P152" s="295"/>
      <c r="Q152" s="294"/>
      <c r="R152" s="297"/>
      <c r="S152" s="297" t="s">
        <v>25</v>
      </c>
      <c r="T152" s="297">
        <v>8238</v>
      </c>
      <c r="U152" s="298">
        <v>2024110010322</v>
      </c>
      <c r="V152" s="297">
        <v>7</v>
      </c>
      <c r="W152" s="299"/>
      <c r="X152" s="299"/>
      <c r="Y152" s="299"/>
      <c r="Z152" s="299"/>
    </row>
    <row r="153" spans="1:26" ht="15.75" customHeight="1">
      <c r="A153" s="294" t="s">
        <v>1965</v>
      </c>
      <c r="B153" s="295" t="s">
        <v>1228</v>
      </c>
      <c r="C153" s="295" t="s">
        <v>1966</v>
      </c>
      <c r="D153" s="295">
        <v>80111610</v>
      </c>
      <c r="E153" s="295" t="s">
        <v>1493</v>
      </c>
      <c r="F153" s="295" t="s">
        <v>82</v>
      </c>
      <c r="G153" s="295" t="s">
        <v>82</v>
      </c>
      <c r="H153" s="295">
        <v>6</v>
      </c>
      <c r="I153" s="295">
        <v>1</v>
      </c>
      <c r="J153" s="295" t="s">
        <v>83</v>
      </c>
      <c r="K153" s="295" t="s">
        <v>84</v>
      </c>
      <c r="L153" s="296">
        <v>33590000</v>
      </c>
      <c r="M153" s="296">
        <v>33590000</v>
      </c>
      <c r="N153" s="295" t="s">
        <v>286</v>
      </c>
      <c r="O153" s="295" t="s">
        <v>1215</v>
      </c>
      <c r="P153" s="295" t="s">
        <v>1969</v>
      </c>
      <c r="Q153" s="294"/>
      <c r="R153" s="297"/>
      <c r="S153" s="297" t="s">
        <v>25</v>
      </c>
      <c r="T153" s="297">
        <v>8238</v>
      </c>
      <c r="U153" s="298">
        <v>2024110010322</v>
      </c>
      <c r="V153" s="297">
        <v>7</v>
      </c>
      <c r="W153" s="299"/>
      <c r="X153" s="299"/>
      <c r="Y153" s="299"/>
      <c r="Z153" s="299"/>
    </row>
    <row r="154" spans="1:26" ht="15.75" customHeight="1">
      <c r="A154" s="294" t="s">
        <v>1970</v>
      </c>
      <c r="B154" s="295" t="s">
        <v>1228</v>
      </c>
      <c r="C154" s="295" t="s">
        <v>1966</v>
      </c>
      <c r="D154" s="295">
        <v>80111600</v>
      </c>
      <c r="E154" s="295" t="s">
        <v>1493</v>
      </c>
      <c r="F154" s="295" t="s">
        <v>82</v>
      </c>
      <c r="G154" s="295" t="s">
        <v>82</v>
      </c>
      <c r="H154" s="295">
        <v>1</v>
      </c>
      <c r="I154" s="295">
        <v>1</v>
      </c>
      <c r="J154" s="295" t="s">
        <v>83</v>
      </c>
      <c r="K154" s="295" t="s">
        <v>84</v>
      </c>
      <c r="L154" s="296" t="s">
        <v>1724</v>
      </c>
      <c r="M154" s="73">
        <v>0</v>
      </c>
      <c r="N154" s="295" t="s">
        <v>286</v>
      </c>
      <c r="O154" s="295" t="s">
        <v>1215</v>
      </c>
      <c r="P154" s="295"/>
      <c r="Q154" s="294"/>
      <c r="R154" s="297"/>
      <c r="S154" s="297" t="s">
        <v>25</v>
      </c>
      <c r="T154" s="297">
        <v>8238</v>
      </c>
      <c r="U154" s="298">
        <v>2024110010322</v>
      </c>
      <c r="V154" s="297">
        <v>7</v>
      </c>
      <c r="W154" s="299"/>
      <c r="X154" s="299"/>
      <c r="Y154" s="299"/>
      <c r="Z154" s="299"/>
    </row>
    <row r="155" spans="1:26" ht="15.75" customHeight="1">
      <c r="A155" s="294" t="s">
        <v>1965</v>
      </c>
      <c r="B155" s="295" t="s">
        <v>1217</v>
      </c>
      <c r="C155" s="295" t="s">
        <v>1966</v>
      </c>
      <c r="D155" s="295">
        <v>80111602</v>
      </c>
      <c r="E155" s="295" t="s">
        <v>1975</v>
      </c>
      <c r="F155" s="295" t="s">
        <v>459</v>
      </c>
      <c r="G155" s="300" t="s">
        <v>459</v>
      </c>
      <c r="H155" s="300">
        <v>5</v>
      </c>
      <c r="I155" s="295">
        <v>1</v>
      </c>
      <c r="J155" s="295" t="s">
        <v>83</v>
      </c>
      <c r="K155" s="301" t="s">
        <v>84</v>
      </c>
      <c r="L155" s="296">
        <v>3600000</v>
      </c>
      <c r="M155" s="302">
        <v>18000000</v>
      </c>
      <c r="N155" s="303" t="s">
        <v>286</v>
      </c>
      <c r="O155" s="295" t="s">
        <v>78</v>
      </c>
      <c r="P155" s="295" t="s">
        <v>1215</v>
      </c>
      <c r="Q155" s="294"/>
      <c r="R155" s="297"/>
      <c r="S155" s="297" t="s">
        <v>25</v>
      </c>
      <c r="T155" s="297">
        <v>8238</v>
      </c>
      <c r="U155" s="298">
        <v>2024110010322</v>
      </c>
      <c r="V155" s="297">
        <v>7</v>
      </c>
      <c r="W155" s="299"/>
      <c r="X155" s="299"/>
      <c r="Y155" s="299"/>
      <c r="Z155" s="299"/>
    </row>
    <row r="156" spans="1:26" ht="15.75" customHeight="1">
      <c r="A156" s="294" t="s">
        <v>1968</v>
      </c>
      <c r="B156" s="295" t="s">
        <v>1217</v>
      </c>
      <c r="C156" s="295" t="s">
        <v>1966</v>
      </c>
      <c r="D156" s="295">
        <v>80111602</v>
      </c>
      <c r="E156" s="295" t="s">
        <v>1975</v>
      </c>
      <c r="F156" s="295" t="s">
        <v>307</v>
      </c>
      <c r="G156" s="295" t="s">
        <v>307</v>
      </c>
      <c r="H156" s="295">
        <v>4.5</v>
      </c>
      <c r="I156" s="295">
        <v>1</v>
      </c>
      <c r="J156" s="295" t="s">
        <v>83</v>
      </c>
      <c r="K156" s="295" t="s">
        <v>84</v>
      </c>
      <c r="L156" s="296">
        <v>3600000</v>
      </c>
      <c r="M156" s="73">
        <v>16490000</v>
      </c>
      <c r="N156" s="303" t="s">
        <v>286</v>
      </c>
      <c r="O156" s="295" t="s">
        <v>78</v>
      </c>
      <c r="P156" s="295" t="s">
        <v>1215</v>
      </c>
      <c r="Q156" s="294" t="s">
        <v>1976</v>
      </c>
      <c r="R156" s="297"/>
      <c r="S156" s="297" t="s">
        <v>25</v>
      </c>
      <c r="T156" s="297">
        <v>8238</v>
      </c>
      <c r="U156" s="298">
        <v>2024110010322</v>
      </c>
      <c r="V156" s="297">
        <v>7</v>
      </c>
      <c r="W156" s="299"/>
      <c r="X156" s="299"/>
      <c r="Y156" s="299"/>
      <c r="Z156" s="299"/>
    </row>
    <row r="157" spans="1:26" ht="15.75" customHeight="1">
      <c r="A157" s="294" t="s">
        <v>1865</v>
      </c>
      <c r="B157" s="295" t="s">
        <v>616</v>
      </c>
      <c r="C157" s="295" t="s">
        <v>31</v>
      </c>
      <c r="D157" s="295">
        <v>80111600</v>
      </c>
      <c r="E157" s="295" t="s">
        <v>615</v>
      </c>
      <c r="F157" s="295" t="s">
        <v>459</v>
      </c>
      <c r="G157" s="295" t="s">
        <v>307</v>
      </c>
      <c r="H157" s="295">
        <v>6</v>
      </c>
      <c r="I157" s="295">
        <v>1</v>
      </c>
      <c r="J157" s="304" t="s">
        <v>83</v>
      </c>
      <c r="K157" s="295" t="s">
        <v>84</v>
      </c>
      <c r="L157" s="296">
        <v>3156000</v>
      </c>
      <c r="M157" s="296">
        <v>18936000</v>
      </c>
      <c r="N157" s="303" t="s">
        <v>609</v>
      </c>
      <c r="O157" s="295" t="s">
        <v>78</v>
      </c>
      <c r="P157" s="295" t="s">
        <v>461</v>
      </c>
      <c r="Q157" s="294"/>
      <c r="R157" s="297"/>
      <c r="S157" s="297" t="s">
        <v>28</v>
      </c>
      <c r="T157" s="297">
        <v>8131</v>
      </c>
      <c r="U157" s="298">
        <v>2024110010238</v>
      </c>
      <c r="V157" s="297">
        <v>8</v>
      </c>
      <c r="W157" s="299"/>
      <c r="X157" s="299"/>
      <c r="Y157" s="299"/>
      <c r="Z157" s="299"/>
    </row>
    <row r="158" spans="1:26" ht="15.75" customHeight="1">
      <c r="A158" s="294" t="s">
        <v>1516</v>
      </c>
      <c r="B158" s="295" t="s">
        <v>616</v>
      </c>
      <c r="C158" s="295" t="s">
        <v>31</v>
      </c>
      <c r="D158" s="295">
        <v>80111600</v>
      </c>
      <c r="E158" s="295" t="s">
        <v>1977</v>
      </c>
      <c r="F158" s="295" t="s">
        <v>307</v>
      </c>
      <c r="G158" s="295" t="s">
        <v>307</v>
      </c>
      <c r="H158" s="295">
        <v>5</v>
      </c>
      <c r="I158" s="295">
        <v>1</v>
      </c>
      <c r="J158" s="304" t="s">
        <v>83</v>
      </c>
      <c r="K158" s="295" t="s">
        <v>84</v>
      </c>
      <c r="L158" s="296">
        <v>3100000</v>
      </c>
      <c r="M158" s="296">
        <v>15500000</v>
      </c>
      <c r="N158" s="303" t="s">
        <v>609</v>
      </c>
      <c r="O158" s="295" t="s">
        <v>78</v>
      </c>
      <c r="P158" s="295" t="s">
        <v>461</v>
      </c>
      <c r="Q158" s="294" t="s">
        <v>1978</v>
      </c>
      <c r="R158" s="297"/>
      <c r="S158" s="297" t="s">
        <v>28</v>
      </c>
      <c r="T158" s="297">
        <v>8131</v>
      </c>
      <c r="U158" s="298">
        <v>2024110010238</v>
      </c>
      <c r="V158" s="297">
        <v>8</v>
      </c>
      <c r="W158" s="299"/>
      <c r="X158" s="299"/>
      <c r="Y158" s="299"/>
      <c r="Z158" s="299"/>
    </row>
    <row r="159" spans="1:26" ht="15.75" customHeight="1">
      <c r="A159" s="294" t="s">
        <v>1865</v>
      </c>
      <c r="B159" s="295" t="s">
        <v>1979</v>
      </c>
      <c r="C159" s="295" t="s">
        <v>31</v>
      </c>
      <c r="D159" s="295">
        <v>80111600</v>
      </c>
      <c r="E159" s="295" t="s">
        <v>1980</v>
      </c>
      <c r="F159" s="295" t="s">
        <v>82</v>
      </c>
      <c r="G159" s="295" t="s">
        <v>313</v>
      </c>
      <c r="H159" s="295">
        <v>6</v>
      </c>
      <c r="I159" s="295">
        <v>1</v>
      </c>
      <c r="J159" s="304" t="s">
        <v>83</v>
      </c>
      <c r="K159" s="295" t="s">
        <v>84</v>
      </c>
      <c r="L159" s="296">
        <v>3156000</v>
      </c>
      <c r="M159" s="296">
        <v>18936000</v>
      </c>
      <c r="N159" s="303" t="s">
        <v>609</v>
      </c>
      <c r="O159" s="295" t="s">
        <v>78</v>
      </c>
      <c r="P159" s="295" t="s">
        <v>461</v>
      </c>
      <c r="Q159" s="294"/>
      <c r="R159" s="297"/>
      <c r="S159" s="297" t="s">
        <v>28</v>
      </c>
      <c r="T159" s="297">
        <v>8131</v>
      </c>
      <c r="U159" s="298">
        <v>2024110010238</v>
      </c>
      <c r="V159" s="297">
        <v>8</v>
      </c>
      <c r="W159" s="299"/>
      <c r="X159" s="299"/>
      <c r="Y159" s="299"/>
      <c r="Z159" s="299"/>
    </row>
    <row r="160" spans="1:26" ht="15.75" customHeight="1">
      <c r="A160" s="294" t="s">
        <v>1516</v>
      </c>
      <c r="B160" s="295" t="s">
        <v>619</v>
      </c>
      <c r="C160" s="295" t="s">
        <v>31</v>
      </c>
      <c r="D160" s="295">
        <v>80111600</v>
      </c>
      <c r="E160" s="295" t="s">
        <v>1980</v>
      </c>
      <c r="F160" s="295" t="s">
        <v>307</v>
      </c>
      <c r="G160" s="295" t="s">
        <v>307</v>
      </c>
      <c r="H160" s="295">
        <v>5</v>
      </c>
      <c r="I160" s="295">
        <v>1</v>
      </c>
      <c r="J160" s="304" t="s">
        <v>83</v>
      </c>
      <c r="K160" s="295" t="s">
        <v>84</v>
      </c>
      <c r="L160" s="296">
        <v>3100000</v>
      </c>
      <c r="M160" s="296">
        <v>15500000</v>
      </c>
      <c r="N160" s="303" t="s">
        <v>609</v>
      </c>
      <c r="O160" s="295" t="s">
        <v>78</v>
      </c>
      <c r="P160" s="295" t="s">
        <v>461</v>
      </c>
      <c r="Q160" s="294" t="s">
        <v>1981</v>
      </c>
      <c r="R160" s="297"/>
      <c r="S160" s="297" t="s">
        <v>28</v>
      </c>
      <c r="T160" s="297">
        <v>8131</v>
      </c>
      <c r="U160" s="298">
        <v>2024110010238</v>
      </c>
      <c r="V160" s="297">
        <v>8</v>
      </c>
      <c r="W160" s="299"/>
      <c r="X160" s="299"/>
      <c r="Y160" s="299"/>
      <c r="Z160" s="299"/>
    </row>
    <row r="161" spans="1:26" ht="15.75" customHeight="1">
      <c r="A161" s="294" t="s">
        <v>1865</v>
      </c>
      <c r="B161" s="295" t="s">
        <v>640</v>
      </c>
      <c r="C161" s="295" t="s">
        <v>31</v>
      </c>
      <c r="D161" s="295">
        <v>80111600</v>
      </c>
      <c r="E161" s="295" t="s">
        <v>615</v>
      </c>
      <c r="F161" s="295" t="s">
        <v>1982</v>
      </c>
      <c r="G161" s="295" t="s">
        <v>680</v>
      </c>
      <c r="H161" s="295">
        <v>2.9</v>
      </c>
      <c r="I161" s="295">
        <v>1</v>
      </c>
      <c r="J161" s="304" t="s">
        <v>83</v>
      </c>
      <c r="K161" s="295" t="s">
        <v>84</v>
      </c>
      <c r="L161" s="296">
        <v>3156000</v>
      </c>
      <c r="M161" s="296">
        <v>9152400</v>
      </c>
      <c r="N161" s="303" t="s">
        <v>609</v>
      </c>
      <c r="O161" s="295" t="s">
        <v>78</v>
      </c>
      <c r="P161" s="295" t="s">
        <v>461</v>
      </c>
      <c r="Q161" s="294"/>
      <c r="R161" s="297"/>
      <c r="S161" s="297" t="s">
        <v>28</v>
      </c>
      <c r="T161" s="297">
        <v>8131</v>
      </c>
      <c r="U161" s="298">
        <v>2024110010238</v>
      </c>
      <c r="V161" s="297">
        <v>8</v>
      </c>
      <c r="W161" s="299"/>
      <c r="X161" s="299"/>
      <c r="Y161" s="299"/>
      <c r="Z161" s="299"/>
    </row>
    <row r="162" spans="1:26" ht="15.75" customHeight="1">
      <c r="A162" s="294" t="s">
        <v>1516</v>
      </c>
      <c r="B162" s="295" t="s">
        <v>640</v>
      </c>
      <c r="C162" s="295" t="s">
        <v>31</v>
      </c>
      <c r="D162" s="295">
        <v>80111600</v>
      </c>
      <c r="E162" s="295" t="s">
        <v>1983</v>
      </c>
      <c r="F162" s="295" t="s">
        <v>1982</v>
      </c>
      <c r="G162" s="295" t="s">
        <v>680</v>
      </c>
      <c r="H162" s="295"/>
      <c r="I162" s="295"/>
      <c r="J162" s="304" t="s">
        <v>83</v>
      </c>
      <c r="K162" s="295" t="s">
        <v>84</v>
      </c>
      <c r="L162" s="296"/>
      <c r="M162" s="296">
        <v>244400</v>
      </c>
      <c r="N162" s="303" t="s">
        <v>609</v>
      </c>
      <c r="O162" s="295" t="s">
        <v>78</v>
      </c>
      <c r="P162" s="295" t="s">
        <v>461</v>
      </c>
      <c r="Q162" s="294" t="s">
        <v>1984</v>
      </c>
      <c r="R162" s="297"/>
      <c r="S162" s="297" t="s">
        <v>28</v>
      </c>
      <c r="T162" s="297">
        <v>8131</v>
      </c>
      <c r="U162" s="298">
        <v>2024110010238</v>
      </c>
      <c r="V162" s="297">
        <v>8</v>
      </c>
      <c r="W162" s="299"/>
      <c r="X162" s="299"/>
      <c r="Y162" s="299"/>
      <c r="Z162" s="299"/>
    </row>
    <row r="163" spans="1:26" ht="15.75" customHeight="1">
      <c r="A163" s="294" t="s">
        <v>1865</v>
      </c>
      <c r="B163" s="295" t="s">
        <v>620</v>
      </c>
      <c r="C163" s="295" t="s">
        <v>31</v>
      </c>
      <c r="D163" s="295">
        <v>80111600</v>
      </c>
      <c r="E163" s="295" t="s">
        <v>615</v>
      </c>
      <c r="F163" s="295" t="s">
        <v>459</v>
      </c>
      <c r="G163" s="295" t="s">
        <v>307</v>
      </c>
      <c r="H163" s="295">
        <v>6</v>
      </c>
      <c r="I163" s="295">
        <v>1</v>
      </c>
      <c r="J163" s="304" t="s">
        <v>83</v>
      </c>
      <c r="K163" s="295" t="s">
        <v>84</v>
      </c>
      <c r="L163" s="296">
        <v>3156000</v>
      </c>
      <c r="M163" s="296">
        <v>18936000</v>
      </c>
      <c r="N163" s="303" t="s">
        <v>609</v>
      </c>
      <c r="O163" s="295" t="s">
        <v>78</v>
      </c>
      <c r="P163" s="295" t="s">
        <v>461</v>
      </c>
      <c r="Q163" s="294"/>
      <c r="R163" s="297"/>
      <c r="S163" s="297" t="s">
        <v>28</v>
      </c>
      <c r="T163" s="297">
        <v>8131</v>
      </c>
      <c r="U163" s="298">
        <v>2024110010238</v>
      </c>
      <c r="V163" s="297">
        <v>8</v>
      </c>
      <c r="W163" s="299"/>
      <c r="X163" s="299"/>
      <c r="Y163" s="299"/>
      <c r="Z163" s="299"/>
    </row>
    <row r="164" spans="1:26" ht="15.75" customHeight="1">
      <c r="A164" s="294" t="s">
        <v>1516</v>
      </c>
      <c r="B164" s="295" t="s">
        <v>620</v>
      </c>
      <c r="C164" s="295" t="s">
        <v>31</v>
      </c>
      <c r="D164" s="295">
        <v>80111600</v>
      </c>
      <c r="E164" s="295" t="s">
        <v>615</v>
      </c>
      <c r="F164" s="295" t="s">
        <v>307</v>
      </c>
      <c r="G164" s="295" t="s">
        <v>307</v>
      </c>
      <c r="H164" s="295">
        <v>10</v>
      </c>
      <c r="I164" s="295">
        <v>1</v>
      </c>
      <c r="J164" s="304" t="s">
        <v>83</v>
      </c>
      <c r="K164" s="295" t="s">
        <v>84</v>
      </c>
      <c r="L164" s="296">
        <v>3156000</v>
      </c>
      <c r="M164" s="296">
        <v>31560000</v>
      </c>
      <c r="N164" s="303" t="s">
        <v>609</v>
      </c>
      <c r="O164" s="295" t="s">
        <v>78</v>
      </c>
      <c r="P164" s="295" t="s">
        <v>461</v>
      </c>
      <c r="Q164" s="294" t="s">
        <v>1985</v>
      </c>
      <c r="R164" s="297"/>
      <c r="S164" s="297" t="s">
        <v>28</v>
      </c>
      <c r="T164" s="297">
        <v>8131</v>
      </c>
      <c r="U164" s="298">
        <v>2024110010238</v>
      </c>
      <c r="V164" s="297">
        <v>8</v>
      </c>
      <c r="W164" s="299"/>
      <c r="X164" s="299"/>
      <c r="Y164" s="299"/>
      <c r="Z164" s="299"/>
    </row>
    <row r="165" spans="1:26" ht="15.75" customHeight="1">
      <c r="A165" s="294" t="s">
        <v>1865</v>
      </c>
      <c r="B165" s="295" t="s">
        <v>612</v>
      </c>
      <c r="C165" s="295" t="s">
        <v>31</v>
      </c>
      <c r="D165" s="295">
        <v>80111600</v>
      </c>
      <c r="E165" s="295" t="s">
        <v>615</v>
      </c>
      <c r="F165" s="295" t="s">
        <v>178</v>
      </c>
      <c r="G165" s="295" t="s">
        <v>178</v>
      </c>
      <c r="H165" s="295">
        <v>6</v>
      </c>
      <c r="I165" s="295">
        <v>1</v>
      </c>
      <c r="J165" s="304" t="s">
        <v>83</v>
      </c>
      <c r="K165" s="295" t="s">
        <v>84</v>
      </c>
      <c r="L165" s="296">
        <v>3156000</v>
      </c>
      <c r="M165" s="296">
        <v>18936000</v>
      </c>
      <c r="N165" s="303" t="s">
        <v>609</v>
      </c>
      <c r="O165" s="295" t="s">
        <v>78</v>
      </c>
      <c r="P165" s="295" t="s">
        <v>461</v>
      </c>
      <c r="Q165" s="294"/>
      <c r="R165" s="297"/>
      <c r="S165" s="297" t="s">
        <v>28</v>
      </c>
      <c r="T165" s="297">
        <v>8131</v>
      </c>
      <c r="U165" s="298">
        <v>2024110010238</v>
      </c>
      <c r="V165" s="297">
        <v>8</v>
      </c>
      <c r="W165" s="299"/>
      <c r="X165" s="299"/>
      <c r="Y165" s="299"/>
      <c r="Z165" s="299"/>
    </row>
    <row r="166" spans="1:26" ht="15.75" customHeight="1">
      <c r="A166" s="294" t="s">
        <v>1516</v>
      </c>
      <c r="B166" s="295" t="s">
        <v>612</v>
      </c>
      <c r="C166" s="295" t="s">
        <v>31</v>
      </c>
      <c r="D166" s="295">
        <v>80111600</v>
      </c>
      <c r="E166" s="295" t="s">
        <v>615</v>
      </c>
      <c r="F166" s="295" t="s">
        <v>178</v>
      </c>
      <c r="G166" s="295" t="s">
        <v>178</v>
      </c>
      <c r="H166" s="295">
        <v>7</v>
      </c>
      <c r="I166" s="295">
        <v>1</v>
      </c>
      <c r="J166" s="304" t="s">
        <v>83</v>
      </c>
      <c r="K166" s="295" t="s">
        <v>84</v>
      </c>
      <c r="L166" s="296">
        <v>3156000</v>
      </c>
      <c r="M166" s="296">
        <v>22092000</v>
      </c>
      <c r="N166" s="303" t="s">
        <v>609</v>
      </c>
      <c r="O166" s="295" t="s">
        <v>78</v>
      </c>
      <c r="P166" s="295" t="s">
        <v>461</v>
      </c>
      <c r="Q166" s="294" t="s">
        <v>1985</v>
      </c>
      <c r="R166" s="297"/>
      <c r="S166" s="297" t="s">
        <v>28</v>
      </c>
      <c r="T166" s="297">
        <v>8131</v>
      </c>
      <c r="U166" s="298">
        <v>2024110010238</v>
      </c>
      <c r="V166" s="297">
        <v>8</v>
      </c>
      <c r="W166" s="299"/>
      <c r="X166" s="299"/>
      <c r="Y166" s="299"/>
      <c r="Z166" s="299"/>
    </row>
    <row r="167" spans="1:26" ht="15.75" customHeight="1">
      <c r="A167" s="294" t="s">
        <v>1865</v>
      </c>
      <c r="B167" s="295" t="s">
        <v>495</v>
      </c>
      <c r="C167" s="295" t="s">
        <v>31</v>
      </c>
      <c r="D167" s="295">
        <v>80111600</v>
      </c>
      <c r="E167" s="295" t="s">
        <v>1986</v>
      </c>
      <c r="F167" s="295" t="s">
        <v>409</v>
      </c>
      <c r="G167" s="295" t="s">
        <v>459</v>
      </c>
      <c r="H167" s="295">
        <v>6</v>
      </c>
      <c r="I167" s="295">
        <v>1</v>
      </c>
      <c r="J167" s="304" t="s">
        <v>83</v>
      </c>
      <c r="K167" s="295" t="s">
        <v>84</v>
      </c>
      <c r="L167" s="296">
        <v>4500000</v>
      </c>
      <c r="M167" s="296">
        <v>27000000</v>
      </c>
      <c r="N167" s="303" t="s">
        <v>1987</v>
      </c>
      <c r="O167" s="295" t="s">
        <v>78</v>
      </c>
      <c r="P167" s="295" t="s">
        <v>479</v>
      </c>
      <c r="Q167" s="294"/>
      <c r="R167" s="297"/>
      <c r="S167" s="297" t="s">
        <v>28</v>
      </c>
      <c r="T167" s="297">
        <v>8131</v>
      </c>
      <c r="U167" s="298">
        <v>2024110010238</v>
      </c>
      <c r="V167" s="297">
        <v>8</v>
      </c>
      <c r="W167" s="299"/>
      <c r="X167" s="299"/>
      <c r="Y167" s="299"/>
      <c r="Z167" s="299"/>
    </row>
    <row r="168" spans="1:26" ht="15.75" customHeight="1">
      <c r="A168" s="294" t="s">
        <v>1516</v>
      </c>
      <c r="B168" s="295" t="s">
        <v>495</v>
      </c>
      <c r="C168" s="295" t="s">
        <v>31</v>
      </c>
      <c r="D168" s="295">
        <v>80111600</v>
      </c>
      <c r="E168" s="295" t="s">
        <v>1986</v>
      </c>
      <c r="F168" s="295" t="s">
        <v>307</v>
      </c>
      <c r="G168" s="295" t="s">
        <v>307</v>
      </c>
      <c r="H168" s="295">
        <v>7</v>
      </c>
      <c r="I168" s="295">
        <v>1</v>
      </c>
      <c r="J168" s="304" t="s">
        <v>83</v>
      </c>
      <c r="K168" s="295" t="s">
        <v>84</v>
      </c>
      <c r="L168" s="296">
        <v>4500000</v>
      </c>
      <c r="M168" s="296">
        <v>31500000</v>
      </c>
      <c r="N168" s="303" t="s">
        <v>1987</v>
      </c>
      <c r="O168" s="295" t="s">
        <v>78</v>
      </c>
      <c r="P168" s="295" t="s">
        <v>479</v>
      </c>
      <c r="Q168" s="294" t="s">
        <v>1988</v>
      </c>
      <c r="R168" s="297"/>
      <c r="S168" s="297" t="s">
        <v>28</v>
      </c>
      <c r="T168" s="297">
        <v>8131</v>
      </c>
      <c r="U168" s="298">
        <v>2024110010238</v>
      </c>
      <c r="V168" s="297">
        <v>8</v>
      </c>
      <c r="W168" s="299"/>
      <c r="X168" s="299"/>
      <c r="Y168" s="299"/>
      <c r="Z168" s="299"/>
    </row>
    <row r="169" spans="1:26" ht="15.75" customHeight="1">
      <c r="A169" s="294" t="s">
        <v>1865</v>
      </c>
      <c r="B169" s="295" t="s">
        <v>530</v>
      </c>
      <c r="C169" s="295" t="s">
        <v>31</v>
      </c>
      <c r="D169" s="295">
        <v>80111600</v>
      </c>
      <c r="E169" s="295" t="s">
        <v>1989</v>
      </c>
      <c r="F169" s="295" t="s">
        <v>409</v>
      </c>
      <c r="G169" s="295" t="s">
        <v>459</v>
      </c>
      <c r="H169" s="295">
        <v>6</v>
      </c>
      <c r="I169" s="295">
        <v>1</v>
      </c>
      <c r="J169" s="304" t="s">
        <v>83</v>
      </c>
      <c r="K169" s="295" t="s">
        <v>84</v>
      </c>
      <c r="L169" s="296">
        <v>4400000</v>
      </c>
      <c r="M169" s="296">
        <v>26400000</v>
      </c>
      <c r="N169" s="303" t="s">
        <v>1987</v>
      </c>
      <c r="O169" s="295" t="s">
        <v>78</v>
      </c>
      <c r="P169" s="295" t="s">
        <v>461</v>
      </c>
      <c r="Q169" s="294"/>
      <c r="R169" s="297"/>
      <c r="S169" s="297" t="s">
        <v>28</v>
      </c>
      <c r="T169" s="297">
        <v>8131</v>
      </c>
      <c r="U169" s="298">
        <v>2024110010238</v>
      </c>
      <c r="V169" s="297">
        <v>8</v>
      </c>
      <c r="W169" s="299"/>
      <c r="X169" s="299"/>
      <c r="Y169" s="299"/>
      <c r="Z169" s="299"/>
    </row>
    <row r="170" spans="1:26" ht="15.75" customHeight="1">
      <c r="A170" s="294" t="s">
        <v>1516</v>
      </c>
      <c r="B170" s="295" t="s">
        <v>530</v>
      </c>
      <c r="C170" s="295" t="s">
        <v>31</v>
      </c>
      <c r="D170" s="295">
        <v>80111600</v>
      </c>
      <c r="E170" s="295" t="s">
        <v>1989</v>
      </c>
      <c r="F170" s="295" t="s">
        <v>307</v>
      </c>
      <c r="G170" s="295" t="s">
        <v>307</v>
      </c>
      <c r="H170" s="295">
        <v>7</v>
      </c>
      <c r="I170" s="295">
        <v>1</v>
      </c>
      <c r="J170" s="304" t="s">
        <v>83</v>
      </c>
      <c r="K170" s="295" t="s">
        <v>84</v>
      </c>
      <c r="L170" s="296">
        <v>4400000</v>
      </c>
      <c r="M170" s="296">
        <v>30800000</v>
      </c>
      <c r="N170" s="303" t="s">
        <v>1987</v>
      </c>
      <c r="O170" s="295" t="s">
        <v>78</v>
      </c>
      <c r="P170" s="295" t="s">
        <v>461</v>
      </c>
      <c r="Q170" s="294" t="s">
        <v>1988</v>
      </c>
      <c r="R170" s="297"/>
      <c r="S170" s="297" t="s">
        <v>28</v>
      </c>
      <c r="T170" s="297">
        <v>8131</v>
      </c>
      <c r="U170" s="298">
        <v>2024110010238</v>
      </c>
      <c r="V170" s="297">
        <v>8</v>
      </c>
      <c r="W170" s="299"/>
      <c r="X170" s="299"/>
      <c r="Y170" s="299"/>
      <c r="Z170" s="299"/>
    </row>
    <row r="171" spans="1:26" ht="15.75" customHeight="1">
      <c r="A171" s="294" t="s">
        <v>1865</v>
      </c>
      <c r="B171" s="295" t="s">
        <v>516</v>
      </c>
      <c r="C171" s="295" t="s">
        <v>31</v>
      </c>
      <c r="D171" s="295">
        <v>80111600</v>
      </c>
      <c r="E171" s="295" t="s">
        <v>1363</v>
      </c>
      <c r="F171" s="295" t="s">
        <v>409</v>
      </c>
      <c r="G171" s="295" t="s">
        <v>459</v>
      </c>
      <c r="H171" s="295">
        <v>6</v>
      </c>
      <c r="I171" s="295">
        <v>1</v>
      </c>
      <c r="J171" s="304" t="s">
        <v>83</v>
      </c>
      <c r="K171" s="295" t="s">
        <v>84</v>
      </c>
      <c r="L171" s="296">
        <v>5200000</v>
      </c>
      <c r="M171" s="296">
        <v>31200000</v>
      </c>
      <c r="N171" s="303" t="s">
        <v>1987</v>
      </c>
      <c r="O171" s="295" t="s">
        <v>78</v>
      </c>
      <c r="P171" s="295" t="s">
        <v>461</v>
      </c>
      <c r="Q171" s="294"/>
      <c r="R171" s="297"/>
      <c r="S171" s="297" t="s">
        <v>28</v>
      </c>
      <c r="T171" s="297">
        <v>8131</v>
      </c>
      <c r="U171" s="298">
        <v>2024110010238</v>
      </c>
      <c r="V171" s="297">
        <v>8</v>
      </c>
      <c r="W171" s="299"/>
      <c r="X171" s="299"/>
      <c r="Y171" s="299"/>
      <c r="Z171" s="299"/>
    </row>
    <row r="172" spans="1:26" ht="15.75" customHeight="1">
      <c r="A172" s="294" t="s">
        <v>1516</v>
      </c>
      <c r="B172" s="295" t="s">
        <v>516</v>
      </c>
      <c r="C172" s="295" t="s">
        <v>31</v>
      </c>
      <c r="D172" s="295">
        <v>80111600</v>
      </c>
      <c r="E172" s="295" t="s">
        <v>1990</v>
      </c>
      <c r="F172" s="295" t="s">
        <v>307</v>
      </c>
      <c r="G172" s="295" t="s">
        <v>307</v>
      </c>
      <c r="H172" s="295">
        <v>5</v>
      </c>
      <c r="I172" s="295">
        <v>1</v>
      </c>
      <c r="J172" s="304" t="s">
        <v>83</v>
      </c>
      <c r="K172" s="295" t="s">
        <v>84</v>
      </c>
      <c r="L172" s="296">
        <v>6000000</v>
      </c>
      <c r="M172" s="296">
        <v>30000000</v>
      </c>
      <c r="N172" s="303" t="s">
        <v>1987</v>
      </c>
      <c r="O172" s="295" t="s">
        <v>78</v>
      </c>
      <c r="P172" s="295" t="s">
        <v>461</v>
      </c>
      <c r="Q172" s="294" t="s">
        <v>1991</v>
      </c>
      <c r="R172" s="297"/>
      <c r="S172" s="297" t="s">
        <v>28</v>
      </c>
      <c r="T172" s="297">
        <v>8131</v>
      </c>
      <c r="U172" s="298">
        <v>2024110010238</v>
      </c>
      <c r="V172" s="297">
        <v>8</v>
      </c>
      <c r="W172" s="299"/>
      <c r="X172" s="299"/>
      <c r="Y172" s="299"/>
      <c r="Z172" s="299"/>
    </row>
    <row r="173" spans="1:26" ht="15.75" customHeight="1">
      <c r="A173" s="294" t="s">
        <v>1865</v>
      </c>
      <c r="B173" s="295" t="s">
        <v>498</v>
      </c>
      <c r="C173" s="295" t="s">
        <v>31</v>
      </c>
      <c r="D173" s="295">
        <v>80111600</v>
      </c>
      <c r="E173" s="295" t="s">
        <v>1361</v>
      </c>
      <c r="F173" s="295" t="s">
        <v>409</v>
      </c>
      <c r="G173" s="295" t="s">
        <v>459</v>
      </c>
      <c r="H173" s="295">
        <v>6</v>
      </c>
      <c r="I173" s="295">
        <v>1</v>
      </c>
      <c r="J173" s="304" t="s">
        <v>83</v>
      </c>
      <c r="K173" s="295" t="s">
        <v>84</v>
      </c>
      <c r="L173" s="296">
        <v>3156000</v>
      </c>
      <c r="M173" s="296">
        <v>18936000</v>
      </c>
      <c r="N173" s="303" t="s">
        <v>1987</v>
      </c>
      <c r="O173" s="295" t="s">
        <v>78</v>
      </c>
      <c r="P173" s="295" t="s">
        <v>479</v>
      </c>
      <c r="Q173" s="294"/>
      <c r="R173" s="297"/>
      <c r="S173" s="297" t="s">
        <v>28</v>
      </c>
      <c r="T173" s="297">
        <v>8131</v>
      </c>
      <c r="U173" s="298">
        <v>2024110010238</v>
      </c>
      <c r="V173" s="297">
        <v>8</v>
      </c>
      <c r="W173" s="299"/>
      <c r="X173" s="299"/>
      <c r="Y173" s="299"/>
      <c r="Z173" s="299"/>
    </row>
    <row r="174" spans="1:26" ht="15.75" customHeight="1">
      <c r="A174" s="294" t="s">
        <v>1516</v>
      </c>
      <c r="B174" s="295" t="s">
        <v>498</v>
      </c>
      <c r="C174" s="295" t="s">
        <v>31</v>
      </c>
      <c r="D174" s="295">
        <v>80111600</v>
      </c>
      <c r="E174" s="295" t="s">
        <v>1361</v>
      </c>
      <c r="F174" s="295" t="s">
        <v>307</v>
      </c>
      <c r="G174" s="295" t="s">
        <v>307</v>
      </c>
      <c r="H174" s="295">
        <v>10</v>
      </c>
      <c r="I174" s="295">
        <v>1</v>
      </c>
      <c r="J174" s="304" t="s">
        <v>83</v>
      </c>
      <c r="K174" s="295" t="s">
        <v>84</v>
      </c>
      <c r="L174" s="296">
        <v>3156000</v>
      </c>
      <c r="M174" s="296">
        <v>31560000</v>
      </c>
      <c r="N174" s="303" t="s">
        <v>1987</v>
      </c>
      <c r="O174" s="295" t="s">
        <v>78</v>
      </c>
      <c r="P174" s="295" t="s">
        <v>479</v>
      </c>
      <c r="Q174" s="294" t="s">
        <v>1992</v>
      </c>
      <c r="R174" s="297"/>
      <c r="S174" s="297" t="s">
        <v>28</v>
      </c>
      <c r="T174" s="297">
        <v>8131</v>
      </c>
      <c r="U174" s="298">
        <v>2024110010238</v>
      </c>
      <c r="V174" s="297">
        <v>8</v>
      </c>
      <c r="W174" s="299"/>
      <c r="X174" s="299"/>
      <c r="Y174" s="299"/>
      <c r="Z174" s="299"/>
    </row>
    <row r="175" spans="1:26" ht="15.75" customHeight="1">
      <c r="A175" s="294" t="s">
        <v>1865</v>
      </c>
      <c r="B175" s="295" t="s">
        <v>540</v>
      </c>
      <c r="C175" s="295" t="s">
        <v>31</v>
      </c>
      <c r="D175" s="295">
        <v>80111600</v>
      </c>
      <c r="E175" s="295" t="s">
        <v>1989</v>
      </c>
      <c r="F175" s="295" t="s">
        <v>409</v>
      </c>
      <c r="G175" s="295" t="s">
        <v>459</v>
      </c>
      <c r="H175" s="295">
        <v>6</v>
      </c>
      <c r="I175" s="295">
        <v>1</v>
      </c>
      <c r="J175" s="304" t="s">
        <v>83</v>
      </c>
      <c r="K175" s="295" t="s">
        <v>84</v>
      </c>
      <c r="L175" s="296">
        <v>5000000</v>
      </c>
      <c r="M175" s="296">
        <v>30000000</v>
      </c>
      <c r="N175" s="303" t="s">
        <v>1987</v>
      </c>
      <c r="O175" s="295" t="s">
        <v>78</v>
      </c>
      <c r="P175" s="295" t="s">
        <v>461</v>
      </c>
      <c r="Q175" s="294"/>
      <c r="R175" s="297"/>
      <c r="S175" s="297" t="s">
        <v>28</v>
      </c>
      <c r="T175" s="297">
        <v>8131</v>
      </c>
      <c r="U175" s="298">
        <v>2024110010238</v>
      </c>
      <c r="V175" s="297">
        <v>8</v>
      </c>
      <c r="W175" s="299"/>
      <c r="X175" s="299"/>
      <c r="Y175" s="299"/>
      <c r="Z175" s="299"/>
    </row>
    <row r="176" spans="1:26" ht="15.75" customHeight="1">
      <c r="A176" s="294" t="s">
        <v>1516</v>
      </c>
      <c r="B176" s="295" t="s">
        <v>540</v>
      </c>
      <c r="C176" s="295" t="s">
        <v>31</v>
      </c>
      <c r="D176" s="295">
        <v>80111600</v>
      </c>
      <c r="E176" s="295" t="s">
        <v>1993</v>
      </c>
      <c r="F176" s="295" t="s">
        <v>307</v>
      </c>
      <c r="G176" s="295" t="s">
        <v>307</v>
      </c>
      <c r="H176" s="295">
        <v>7</v>
      </c>
      <c r="I176" s="295">
        <v>1</v>
      </c>
      <c r="J176" s="304" t="s">
        <v>83</v>
      </c>
      <c r="K176" s="295" t="s">
        <v>84</v>
      </c>
      <c r="L176" s="296">
        <v>2500000</v>
      </c>
      <c r="M176" s="296">
        <v>17500000</v>
      </c>
      <c r="N176" s="303" t="s">
        <v>1987</v>
      </c>
      <c r="O176" s="295" t="s">
        <v>78</v>
      </c>
      <c r="P176" s="295" t="s">
        <v>461</v>
      </c>
      <c r="Q176" s="294" t="s">
        <v>1994</v>
      </c>
      <c r="R176" s="297"/>
      <c r="S176" s="297" t="s">
        <v>28</v>
      </c>
      <c r="T176" s="297">
        <v>8131</v>
      </c>
      <c r="U176" s="298">
        <v>2024110010238</v>
      </c>
      <c r="V176" s="297">
        <v>8</v>
      </c>
      <c r="W176" s="299"/>
      <c r="X176" s="299"/>
      <c r="Y176" s="299"/>
      <c r="Z176" s="299"/>
    </row>
    <row r="177" spans="1:26" ht="15.75" customHeight="1">
      <c r="A177" s="294" t="s">
        <v>1865</v>
      </c>
      <c r="B177" s="295" t="s">
        <v>542</v>
      </c>
      <c r="C177" s="295" t="s">
        <v>31</v>
      </c>
      <c r="D177" s="295">
        <v>80111600</v>
      </c>
      <c r="E177" s="295" t="s">
        <v>1989</v>
      </c>
      <c r="F177" s="295" t="s">
        <v>409</v>
      </c>
      <c r="G177" s="295" t="s">
        <v>459</v>
      </c>
      <c r="H177" s="295">
        <v>6</v>
      </c>
      <c r="I177" s="295">
        <v>1</v>
      </c>
      <c r="J177" s="304" t="s">
        <v>83</v>
      </c>
      <c r="K177" s="295" t="s">
        <v>84</v>
      </c>
      <c r="L177" s="296">
        <v>5000000</v>
      </c>
      <c r="M177" s="296">
        <v>30000000</v>
      </c>
      <c r="N177" s="303" t="s">
        <v>1987</v>
      </c>
      <c r="O177" s="295" t="s">
        <v>78</v>
      </c>
      <c r="P177" s="295" t="s">
        <v>461</v>
      </c>
      <c r="Q177" s="294"/>
      <c r="R177" s="297"/>
      <c r="S177" s="297" t="s">
        <v>28</v>
      </c>
      <c r="T177" s="297">
        <v>8131</v>
      </c>
      <c r="U177" s="298">
        <v>2024110010238</v>
      </c>
      <c r="V177" s="297">
        <v>8</v>
      </c>
      <c r="W177" s="299"/>
      <c r="X177" s="299"/>
      <c r="Y177" s="299"/>
      <c r="Z177" s="299"/>
    </row>
    <row r="178" spans="1:26" ht="15.75" customHeight="1">
      <c r="A178" s="294" t="s">
        <v>1516</v>
      </c>
      <c r="B178" s="295" t="s">
        <v>542</v>
      </c>
      <c r="C178" s="295" t="s">
        <v>31</v>
      </c>
      <c r="D178" s="295">
        <v>80111600</v>
      </c>
      <c r="E178" s="295" t="s">
        <v>1995</v>
      </c>
      <c r="F178" s="295"/>
      <c r="G178" s="295"/>
      <c r="H178" s="295">
        <v>5</v>
      </c>
      <c r="I178" s="295">
        <v>1</v>
      </c>
      <c r="J178" s="304" t="s">
        <v>83</v>
      </c>
      <c r="K178" s="295" t="s">
        <v>84</v>
      </c>
      <c r="L178" s="296">
        <v>3000000</v>
      </c>
      <c r="M178" s="296">
        <v>15000000</v>
      </c>
      <c r="N178" s="303" t="s">
        <v>1987</v>
      </c>
      <c r="O178" s="295" t="s">
        <v>78</v>
      </c>
      <c r="P178" s="295" t="s">
        <v>461</v>
      </c>
      <c r="Q178" s="294" t="s">
        <v>1994</v>
      </c>
      <c r="R178" s="297"/>
      <c r="S178" s="297" t="s">
        <v>28</v>
      </c>
      <c r="T178" s="297">
        <v>8131</v>
      </c>
      <c r="U178" s="298">
        <v>2024110010238</v>
      </c>
      <c r="V178" s="297">
        <v>8</v>
      </c>
      <c r="W178" s="299"/>
      <c r="X178" s="299"/>
      <c r="Y178" s="299"/>
      <c r="Z178" s="299"/>
    </row>
    <row r="179" spans="1:26" ht="15.75" customHeight="1">
      <c r="A179" s="294" t="s">
        <v>1544</v>
      </c>
      <c r="B179" s="31" t="s">
        <v>1261</v>
      </c>
      <c r="C179" s="295" t="s">
        <v>31</v>
      </c>
      <c r="D179" s="295">
        <v>80111600</v>
      </c>
      <c r="E179" s="295" t="s">
        <v>1996</v>
      </c>
      <c r="F179" s="295" t="s">
        <v>307</v>
      </c>
      <c r="G179" s="295" t="s">
        <v>307</v>
      </c>
      <c r="H179" s="295">
        <v>0</v>
      </c>
      <c r="I179" s="295">
        <v>0</v>
      </c>
      <c r="J179" s="304" t="s">
        <v>83</v>
      </c>
      <c r="K179" s="295" t="s">
        <v>84</v>
      </c>
      <c r="L179" s="296"/>
      <c r="M179" s="296">
        <v>7176000</v>
      </c>
      <c r="N179" s="303" t="s">
        <v>1987</v>
      </c>
      <c r="O179" s="295" t="s">
        <v>78</v>
      </c>
      <c r="P179" s="295" t="s">
        <v>461</v>
      </c>
      <c r="Q179" s="294"/>
      <c r="R179" s="297"/>
      <c r="S179" s="297" t="s">
        <v>28</v>
      </c>
      <c r="T179" s="297">
        <v>8131</v>
      </c>
      <c r="U179" s="298">
        <v>2024110010238</v>
      </c>
      <c r="V179" s="297">
        <v>8</v>
      </c>
      <c r="W179" s="299"/>
      <c r="X179" s="299"/>
      <c r="Y179" s="299"/>
      <c r="Z179" s="299"/>
    </row>
    <row r="180" spans="1:26" ht="15.75" customHeight="1">
      <c r="A180" s="294" t="s">
        <v>1865</v>
      </c>
      <c r="B180" s="295" t="s">
        <v>692</v>
      </c>
      <c r="C180" s="295" t="s">
        <v>30</v>
      </c>
      <c r="D180" s="295">
        <v>80111600</v>
      </c>
      <c r="E180" s="295" t="s">
        <v>1604</v>
      </c>
      <c r="F180" s="295" t="s">
        <v>409</v>
      </c>
      <c r="G180" s="295" t="s">
        <v>459</v>
      </c>
      <c r="H180" s="295">
        <v>6</v>
      </c>
      <c r="I180" s="295">
        <v>1</v>
      </c>
      <c r="J180" s="304" t="s">
        <v>83</v>
      </c>
      <c r="K180" s="295" t="s">
        <v>84</v>
      </c>
      <c r="L180" s="296">
        <v>5500000</v>
      </c>
      <c r="M180" s="296">
        <v>33000000</v>
      </c>
      <c r="N180" s="303" t="s">
        <v>698</v>
      </c>
      <c r="O180" s="295" t="s">
        <v>122</v>
      </c>
      <c r="P180" s="295"/>
      <c r="Q180" s="294"/>
      <c r="R180" s="297"/>
      <c r="S180" s="297" t="s">
        <v>28</v>
      </c>
      <c r="T180" s="297">
        <v>8131</v>
      </c>
      <c r="U180" s="298">
        <v>2024110010238</v>
      </c>
      <c r="V180" s="297">
        <v>8</v>
      </c>
      <c r="W180" s="299"/>
      <c r="X180" s="299"/>
      <c r="Y180" s="299"/>
      <c r="Z180" s="299"/>
    </row>
    <row r="181" spans="1:26" ht="15.75" customHeight="1">
      <c r="A181" s="294" t="s">
        <v>1516</v>
      </c>
      <c r="B181" s="295" t="s">
        <v>692</v>
      </c>
      <c r="C181" s="295" t="s">
        <v>30</v>
      </c>
      <c r="D181" s="295">
        <v>80111601</v>
      </c>
      <c r="E181" s="295" t="s">
        <v>697</v>
      </c>
      <c r="F181" s="295" t="s">
        <v>307</v>
      </c>
      <c r="G181" s="295" t="s">
        <v>673</v>
      </c>
      <c r="H181" s="295">
        <v>6</v>
      </c>
      <c r="I181" s="295">
        <v>1</v>
      </c>
      <c r="J181" s="304" t="s">
        <v>83</v>
      </c>
      <c r="K181" s="295" t="s">
        <v>84</v>
      </c>
      <c r="L181" s="296">
        <v>5200000</v>
      </c>
      <c r="M181" s="296">
        <v>31200000</v>
      </c>
      <c r="N181" s="303" t="s">
        <v>698</v>
      </c>
      <c r="O181" s="295" t="s">
        <v>78</v>
      </c>
      <c r="P181" s="295"/>
      <c r="Q181" s="294" t="s">
        <v>1997</v>
      </c>
      <c r="R181" s="297"/>
      <c r="S181" s="297" t="s">
        <v>28</v>
      </c>
      <c r="T181" s="297">
        <v>8131</v>
      </c>
      <c r="U181" s="298">
        <v>2024110010238</v>
      </c>
      <c r="V181" s="297">
        <v>8</v>
      </c>
      <c r="W181" s="299"/>
      <c r="X181" s="299"/>
      <c r="Y181" s="299"/>
      <c r="Z181" s="299"/>
    </row>
    <row r="182" spans="1:26" ht="15.75" customHeight="1">
      <c r="A182" s="294" t="s">
        <v>1865</v>
      </c>
      <c r="B182" s="295" t="s">
        <v>694</v>
      </c>
      <c r="C182" s="295" t="s">
        <v>30</v>
      </c>
      <c r="D182" s="295">
        <v>80111600</v>
      </c>
      <c r="E182" s="295" t="s">
        <v>697</v>
      </c>
      <c r="F182" s="295" t="s">
        <v>81</v>
      </c>
      <c r="G182" s="295" t="s">
        <v>82</v>
      </c>
      <c r="H182" s="295">
        <v>6</v>
      </c>
      <c r="I182" s="295">
        <v>1</v>
      </c>
      <c r="J182" s="304" t="s">
        <v>83</v>
      </c>
      <c r="K182" s="295" t="s">
        <v>84</v>
      </c>
      <c r="L182" s="296">
        <v>3400000</v>
      </c>
      <c r="M182" s="296">
        <v>20400000</v>
      </c>
      <c r="N182" s="303" t="s">
        <v>698</v>
      </c>
      <c r="O182" s="295" t="s">
        <v>78</v>
      </c>
      <c r="P182" s="295"/>
      <c r="Q182" s="294" t="s">
        <v>1998</v>
      </c>
      <c r="R182" s="297"/>
      <c r="S182" s="297" t="s">
        <v>28</v>
      </c>
      <c r="T182" s="297">
        <v>8131</v>
      </c>
      <c r="U182" s="298">
        <v>2024110010238</v>
      </c>
      <c r="V182" s="297">
        <v>8</v>
      </c>
      <c r="W182" s="299"/>
      <c r="X182" s="299"/>
      <c r="Y182" s="299"/>
      <c r="Z182" s="299"/>
    </row>
    <row r="183" spans="1:26" ht="15.75" customHeight="1">
      <c r="A183" s="294" t="s">
        <v>1516</v>
      </c>
      <c r="B183" s="295" t="s">
        <v>694</v>
      </c>
      <c r="C183" s="295" t="s">
        <v>30</v>
      </c>
      <c r="D183" s="295">
        <v>80111600</v>
      </c>
      <c r="E183" s="295" t="s">
        <v>1999</v>
      </c>
      <c r="F183" s="295" t="s">
        <v>313</v>
      </c>
      <c r="G183" s="295" t="s">
        <v>313</v>
      </c>
      <c r="H183" s="295">
        <v>10</v>
      </c>
      <c r="I183" s="295">
        <v>1</v>
      </c>
      <c r="J183" s="304" t="s">
        <v>83</v>
      </c>
      <c r="K183" s="295" t="s">
        <v>84</v>
      </c>
      <c r="L183" s="296">
        <v>3500000</v>
      </c>
      <c r="M183" s="296">
        <v>35000000</v>
      </c>
      <c r="N183" s="303" t="s">
        <v>698</v>
      </c>
      <c r="O183" s="295" t="s">
        <v>78</v>
      </c>
      <c r="P183" s="295"/>
      <c r="Q183" s="294" t="s">
        <v>2000</v>
      </c>
      <c r="R183" s="297"/>
      <c r="S183" s="297" t="s">
        <v>28</v>
      </c>
      <c r="T183" s="297">
        <v>8131</v>
      </c>
      <c r="U183" s="298">
        <v>2024110010238</v>
      </c>
      <c r="V183" s="297">
        <v>8</v>
      </c>
      <c r="W183" s="299"/>
      <c r="X183" s="299"/>
      <c r="Y183" s="299"/>
      <c r="Z183" s="299"/>
    </row>
    <row r="184" spans="1:26" ht="15.75" customHeight="1">
      <c r="A184" s="294" t="s">
        <v>1865</v>
      </c>
      <c r="B184" s="295" t="s">
        <v>699</v>
      </c>
      <c r="C184" s="295" t="s">
        <v>30</v>
      </c>
      <c r="D184" s="295">
        <v>80111600</v>
      </c>
      <c r="E184" s="295" t="s">
        <v>697</v>
      </c>
      <c r="F184" s="295" t="s">
        <v>81</v>
      </c>
      <c r="G184" s="295" t="s">
        <v>82</v>
      </c>
      <c r="H184" s="295">
        <v>6</v>
      </c>
      <c r="I184" s="295">
        <v>1</v>
      </c>
      <c r="J184" s="304" t="s">
        <v>83</v>
      </c>
      <c r="K184" s="295" t="s">
        <v>84</v>
      </c>
      <c r="L184" s="296">
        <v>3400000</v>
      </c>
      <c r="M184" s="296">
        <v>20400000</v>
      </c>
      <c r="N184" s="303" t="s">
        <v>698</v>
      </c>
      <c r="O184" s="295" t="s">
        <v>78</v>
      </c>
      <c r="P184" s="295"/>
      <c r="Q184" s="294" t="s">
        <v>2001</v>
      </c>
      <c r="R184" s="297"/>
      <c r="S184" s="297" t="s">
        <v>28</v>
      </c>
      <c r="T184" s="297">
        <v>8131</v>
      </c>
      <c r="U184" s="298">
        <v>2024110010238</v>
      </c>
      <c r="V184" s="297">
        <v>8</v>
      </c>
      <c r="W184" s="299"/>
      <c r="X184" s="299"/>
      <c r="Y184" s="299"/>
      <c r="Z184" s="299"/>
    </row>
    <row r="185" spans="1:26" ht="15.75" customHeight="1">
      <c r="A185" s="294" t="s">
        <v>1516</v>
      </c>
      <c r="B185" s="295" t="s">
        <v>699</v>
      </c>
      <c r="C185" s="295" t="s">
        <v>30</v>
      </c>
      <c r="D185" s="295">
        <v>80111600</v>
      </c>
      <c r="E185" s="295" t="s">
        <v>1999</v>
      </c>
      <c r="F185" s="295" t="s">
        <v>313</v>
      </c>
      <c r="G185" s="295" t="s">
        <v>313</v>
      </c>
      <c r="H185" s="295">
        <v>8.5</v>
      </c>
      <c r="I185" s="295">
        <v>1</v>
      </c>
      <c r="J185" s="304" t="s">
        <v>83</v>
      </c>
      <c r="K185" s="295" t="s">
        <v>84</v>
      </c>
      <c r="L185" s="296">
        <v>3500000</v>
      </c>
      <c r="M185" s="296">
        <v>29750000</v>
      </c>
      <c r="N185" s="303" t="s">
        <v>698</v>
      </c>
      <c r="O185" s="295" t="s">
        <v>78</v>
      </c>
      <c r="P185" s="295"/>
      <c r="Q185" s="294" t="s">
        <v>2002</v>
      </c>
      <c r="R185" s="297"/>
      <c r="S185" s="297" t="s">
        <v>28</v>
      </c>
      <c r="T185" s="297">
        <v>8131</v>
      </c>
      <c r="U185" s="298">
        <v>2024110010238</v>
      </c>
      <c r="V185" s="297">
        <v>8</v>
      </c>
      <c r="W185" s="299"/>
      <c r="X185" s="299"/>
      <c r="Y185" s="299"/>
      <c r="Z185" s="299"/>
    </row>
    <row r="186" spans="1:26" ht="15.75" customHeight="1">
      <c r="A186" s="294" t="s">
        <v>1865</v>
      </c>
      <c r="B186" s="295" t="s">
        <v>721</v>
      </c>
      <c r="C186" s="295" t="s">
        <v>30</v>
      </c>
      <c r="D186" s="295">
        <v>80111600</v>
      </c>
      <c r="E186" s="295" t="s">
        <v>697</v>
      </c>
      <c r="F186" s="295" t="s">
        <v>81</v>
      </c>
      <c r="G186" s="295" t="s">
        <v>82</v>
      </c>
      <c r="H186" s="295">
        <v>6</v>
      </c>
      <c r="I186" s="295">
        <v>1</v>
      </c>
      <c r="J186" s="304" t="s">
        <v>83</v>
      </c>
      <c r="K186" s="295" t="s">
        <v>84</v>
      </c>
      <c r="L186" s="296">
        <v>3400000</v>
      </c>
      <c r="M186" s="296">
        <v>20400000</v>
      </c>
      <c r="N186" s="303" t="s">
        <v>698</v>
      </c>
      <c r="O186" s="295" t="s">
        <v>78</v>
      </c>
      <c r="P186" s="295"/>
      <c r="Q186" s="294" t="s">
        <v>2003</v>
      </c>
      <c r="R186" s="297"/>
      <c r="S186" s="297" t="s">
        <v>28</v>
      </c>
      <c r="T186" s="297">
        <v>8131</v>
      </c>
      <c r="U186" s="298">
        <v>2024110010238</v>
      </c>
      <c r="V186" s="297">
        <v>8</v>
      </c>
      <c r="W186" s="299"/>
      <c r="X186" s="299"/>
      <c r="Y186" s="299"/>
      <c r="Z186" s="299"/>
    </row>
    <row r="187" spans="1:26" ht="15.75" customHeight="1">
      <c r="A187" s="294" t="s">
        <v>1516</v>
      </c>
      <c r="B187" s="295" t="s">
        <v>721</v>
      </c>
      <c r="C187" s="295" t="s">
        <v>30</v>
      </c>
      <c r="D187" s="295">
        <v>80111600</v>
      </c>
      <c r="E187" s="295" t="s">
        <v>2004</v>
      </c>
      <c r="F187" s="295" t="s">
        <v>313</v>
      </c>
      <c r="G187" s="295" t="s">
        <v>313</v>
      </c>
      <c r="H187" s="295">
        <v>7</v>
      </c>
      <c r="I187" s="295">
        <v>1</v>
      </c>
      <c r="J187" s="304" t="s">
        <v>83</v>
      </c>
      <c r="K187" s="295" t="s">
        <v>84</v>
      </c>
      <c r="L187" s="296">
        <v>3600000</v>
      </c>
      <c r="M187" s="296">
        <v>25200000</v>
      </c>
      <c r="N187" s="303" t="s">
        <v>698</v>
      </c>
      <c r="O187" s="295" t="s">
        <v>78</v>
      </c>
      <c r="P187" s="295"/>
      <c r="Q187" s="294" t="s">
        <v>2005</v>
      </c>
      <c r="R187" s="297"/>
      <c r="S187" s="297" t="s">
        <v>28</v>
      </c>
      <c r="T187" s="297">
        <v>8131</v>
      </c>
      <c r="U187" s="298">
        <v>2024110010238</v>
      </c>
      <c r="V187" s="297">
        <v>8</v>
      </c>
      <c r="W187" s="299"/>
      <c r="X187" s="299"/>
      <c r="Y187" s="299"/>
      <c r="Z187" s="299"/>
    </row>
    <row r="188" spans="1:26" ht="15.75" customHeight="1">
      <c r="A188" s="294" t="s">
        <v>1865</v>
      </c>
      <c r="B188" s="295" t="s">
        <v>723</v>
      </c>
      <c r="C188" s="295" t="s">
        <v>30</v>
      </c>
      <c r="D188" s="295">
        <v>80111600</v>
      </c>
      <c r="E188" s="295" t="s">
        <v>697</v>
      </c>
      <c r="F188" s="295" t="s">
        <v>81</v>
      </c>
      <c r="G188" s="295" t="s">
        <v>82</v>
      </c>
      <c r="H188" s="295">
        <v>6</v>
      </c>
      <c r="I188" s="295">
        <v>1</v>
      </c>
      <c r="J188" s="304" t="s">
        <v>83</v>
      </c>
      <c r="K188" s="295" t="s">
        <v>84</v>
      </c>
      <c r="L188" s="296">
        <v>3400000</v>
      </c>
      <c r="M188" s="296">
        <v>20400000</v>
      </c>
      <c r="N188" s="303" t="s">
        <v>698</v>
      </c>
      <c r="O188" s="295" t="s">
        <v>78</v>
      </c>
      <c r="P188" s="295"/>
      <c r="Q188" s="294" t="s">
        <v>2006</v>
      </c>
      <c r="R188" s="297"/>
      <c r="S188" s="297" t="s">
        <v>28</v>
      </c>
      <c r="T188" s="297">
        <v>8131</v>
      </c>
      <c r="U188" s="298">
        <v>2024110010238</v>
      </c>
      <c r="V188" s="297">
        <v>8</v>
      </c>
      <c r="W188" s="299"/>
      <c r="X188" s="299"/>
      <c r="Y188" s="299"/>
      <c r="Z188" s="299"/>
    </row>
    <row r="189" spans="1:26" ht="15.75" customHeight="1">
      <c r="A189" s="294" t="s">
        <v>1516</v>
      </c>
      <c r="B189" s="295" t="s">
        <v>723</v>
      </c>
      <c r="C189" s="295" t="s">
        <v>30</v>
      </c>
      <c r="D189" s="295">
        <v>80111600</v>
      </c>
      <c r="E189" s="295" t="s">
        <v>2007</v>
      </c>
      <c r="F189" s="295" t="s">
        <v>313</v>
      </c>
      <c r="G189" s="295" t="s">
        <v>313</v>
      </c>
      <c r="H189" s="295">
        <v>6</v>
      </c>
      <c r="I189" s="295">
        <v>1</v>
      </c>
      <c r="J189" s="304" t="s">
        <v>83</v>
      </c>
      <c r="K189" s="295" t="s">
        <v>84</v>
      </c>
      <c r="L189" s="296">
        <v>2700000</v>
      </c>
      <c r="M189" s="296">
        <v>16200000</v>
      </c>
      <c r="N189" s="303" t="s">
        <v>698</v>
      </c>
      <c r="O189" s="295" t="s">
        <v>78</v>
      </c>
      <c r="P189" s="295"/>
      <c r="Q189" s="294" t="s">
        <v>2008</v>
      </c>
      <c r="R189" s="297"/>
      <c r="S189" s="297" t="s">
        <v>28</v>
      </c>
      <c r="T189" s="297">
        <v>8131</v>
      </c>
      <c r="U189" s="298">
        <v>2024110010238</v>
      </c>
      <c r="V189" s="297">
        <v>8</v>
      </c>
      <c r="W189" s="299"/>
      <c r="X189" s="299"/>
      <c r="Y189" s="299"/>
      <c r="Z189" s="299"/>
    </row>
    <row r="190" spans="1:26" ht="15.75" customHeight="1">
      <c r="A190" s="294" t="s">
        <v>1865</v>
      </c>
      <c r="B190" s="295" t="s">
        <v>727</v>
      </c>
      <c r="C190" s="295" t="s">
        <v>30</v>
      </c>
      <c r="D190" s="295">
        <v>80111600</v>
      </c>
      <c r="E190" s="295" t="s">
        <v>697</v>
      </c>
      <c r="F190" s="295" t="s">
        <v>81</v>
      </c>
      <c r="G190" s="295" t="s">
        <v>82</v>
      </c>
      <c r="H190" s="295">
        <v>6</v>
      </c>
      <c r="I190" s="295">
        <v>1</v>
      </c>
      <c r="J190" s="304" t="s">
        <v>83</v>
      </c>
      <c r="K190" s="295" t="s">
        <v>84</v>
      </c>
      <c r="L190" s="296">
        <v>3400000</v>
      </c>
      <c r="M190" s="296">
        <v>20400000</v>
      </c>
      <c r="N190" s="303" t="s">
        <v>698</v>
      </c>
      <c r="O190" s="295" t="s">
        <v>78</v>
      </c>
      <c r="P190" s="295"/>
      <c r="Q190" s="294" t="s">
        <v>2009</v>
      </c>
      <c r="R190" s="297"/>
      <c r="S190" s="297" t="s">
        <v>28</v>
      </c>
      <c r="T190" s="297">
        <v>8131</v>
      </c>
      <c r="U190" s="298">
        <v>2024110010238</v>
      </c>
      <c r="V190" s="297">
        <v>8</v>
      </c>
      <c r="W190" s="299"/>
      <c r="X190" s="299"/>
      <c r="Y190" s="299"/>
      <c r="Z190" s="299"/>
    </row>
    <row r="191" spans="1:26" ht="15.75" customHeight="1">
      <c r="A191" s="294" t="s">
        <v>1516</v>
      </c>
      <c r="B191" s="295" t="s">
        <v>727</v>
      </c>
      <c r="C191" s="295" t="s">
        <v>30</v>
      </c>
      <c r="D191" s="295">
        <v>80111600</v>
      </c>
      <c r="E191" s="295" t="s">
        <v>2007</v>
      </c>
      <c r="F191" s="295" t="s">
        <v>313</v>
      </c>
      <c r="G191" s="295" t="s">
        <v>313</v>
      </c>
      <c r="H191" s="295">
        <v>6</v>
      </c>
      <c r="I191" s="295">
        <v>1</v>
      </c>
      <c r="J191" s="304" t="s">
        <v>83</v>
      </c>
      <c r="K191" s="295" t="s">
        <v>84</v>
      </c>
      <c r="L191" s="296">
        <v>2700000</v>
      </c>
      <c r="M191" s="296">
        <v>16200000</v>
      </c>
      <c r="N191" s="303" t="s">
        <v>698</v>
      </c>
      <c r="O191" s="295" t="s">
        <v>78</v>
      </c>
      <c r="P191" s="295"/>
      <c r="Q191" s="294" t="s">
        <v>2010</v>
      </c>
      <c r="R191" s="297"/>
      <c r="S191" s="297" t="s">
        <v>28</v>
      </c>
      <c r="T191" s="297">
        <v>8131</v>
      </c>
      <c r="U191" s="298">
        <v>2024110010238</v>
      </c>
      <c r="V191" s="297">
        <v>8</v>
      </c>
      <c r="W191" s="299"/>
      <c r="X191" s="299"/>
      <c r="Y191" s="299"/>
      <c r="Z191" s="299"/>
    </row>
    <row r="192" spans="1:26" ht="15.75" customHeight="1">
      <c r="A192" s="294" t="s">
        <v>1865</v>
      </c>
      <c r="B192" s="295" t="s">
        <v>729</v>
      </c>
      <c r="C192" s="295" t="s">
        <v>30</v>
      </c>
      <c r="D192" s="295">
        <v>80111600</v>
      </c>
      <c r="E192" s="295" t="s">
        <v>697</v>
      </c>
      <c r="F192" s="295" t="s">
        <v>82</v>
      </c>
      <c r="G192" s="295">
        <v>6</v>
      </c>
      <c r="H192" s="295">
        <v>6</v>
      </c>
      <c r="I192" s="295">
        <v>1</v>
      </c>
      <c r="J192" s="304" t="s">
        <v>83</v>
      </c>
      <c r="K192" s="295" t="s">
        <v>84</v>
      </c>
      <c r="L192" s="296">
        <v>3400000</v>
      </c>
      <c r="M192" s="296">
        <v>20400000</v>
      </c>
      <c r="N192" s="303" t="s">
        <v>698</v>
      </c>
      <c r="O192" s="295" t="s">
        <v>78</v>
      </c>
      <c r="P192" s="295"/>
      <c r="Q192" s="294" t="s">
        <v>2011</v>
      </c>
      <c r="R192" s="297"/>
      <c r="S192" s="297" t="s">
        <v>28</v>
      </c>
      <c r="T192" s="297">
        <v>8131</v>
      </c>
      <c r="U192" s="298">
        <v>2024110010238</v>
      </c>
      <c r="V192" s="297">
        <v>8</v>
      </c>
      <c r="W192" s="299"/>
      <c r="X192" s="299"/>
      <c r="Y192" s="299"/>
      <c r="Z192" s="299"/>
    </row>
    <row r="193" spans="1:26" ht="15.75" customHeight="1">
      <c r="A193" s="294" t="s">
        <v>1516</v>
      </c>
      <c r="B193" s="295" t="s">
        <v>729</v>
      </c>
      <c r="C193" s="295" t="s">
        <v>30</v>
      </c>
      <c r="D193" s="295">
        <v>80111600</v>
      </c>
      <c r="E193" s="295" t="s">
        <v>2007</v>
      </c>
      <c r="F193" s="295" t="s">
        <v>313</v>
      </c>
      <c r="G193" s="295" t="s">
        <v>313</v>
      </c>
      <c r="H193" s="295">
        <v>6</v>
      </c>
      <c r="I193" s="295">
        <v>1</v>
      </c>
      <c r="J193" s="304" t="s">
        <v>83</v>
      </c>
      <c r="K193" s="295" t="s">
        <v>84</v>
      </c>
      <c r="L193" s="296">
        <v>2700000</v>
      </c>
      <c r="M193" s="296">
        <v>16200000</v>
      </c>
      <c r="N193" s="303" t="s">
        <v>698</v>
      </c>
      <c r="O193" s="295" t="s">
        <v>78</v>
      </c>
      <c r="P193" s="295"/>
      <c r="Q193" s="294" t="s">
        <v>2012</v>
      </c>
      <c r="R193" s="297"/>
      <c r="S193" s="297" t="s">
        <v>28</v>
      </c>
      <c r="T193" s="297">
        <v>8131</v>
      </c>
      <c r="U193" s="298">
        <v>2024110010238</v>
      </c>
      <c r="V193" s="297">
        <v>8</v>
      </c>
      <c r="W193" s="299"/>
      <c r="X193" s="299"/>
      <c r="Y193" s="299"/>
      <c r="Z193" s="299"/>
    </row>
    <row r="194" spans="1:26" ht="15.75" customHeight="1">
      <c r="A194" s="294" t="s">
        <v>1865</v>
      </c>
      <c r="B194" s="295" t="s">
        <v>731</v>
      </c>
      <c r="C194" s="295" t="s">
        <v>30</v>
      </c>
      <c r="D194" s="295">
        <v>80111600</v>
      </c>
      <c r="E194" s="295" t="s">
        <v>697</v>
      </c>
      <c r="F194" s="295" t="s">
        <v>81</v>
      </c>
      <c r="G194" s="295" t="s">
        <v>82</v>
      </c>
      <c r="H194" s="295">
        <v>6</v>
      </c>
      <c r="I194" s="295">
        <v>6</v>
      </c>
      <c r="J194" s="304" t="s">
        <v>83</v>
      </c>
      <c r="K194" s="295" t="s">
        <v>84</v>
      </c>
      <c r="L194" s="296">
        <v>3400000</v>
      </c>
      <c r="M194" s="296">
        <v>20400000</v>
      </c>
      <c r="N194" s="303" t="s">
        <v>698</v>
      </c>
      <c r="O194" s="295" t="s">
        <v>78</v>
      </c>
      <c r="P194" s="295"/>
      <c r="Q194" s="294" t="s">
        <v>2013</v>
      </c>
      <c r="R194" s="297"/>
      <c r="S194" s="297" t="s">
        <v>28</v>
      </c>
      <c r="T194" s="297">
        <v>8131</v>
      </c>
      <c r="U194" s="298">
        <v>2024110010238</v>
      </c>
      <c r="V194" s="297">
        <v>8</v>
      </c>
      <c r="W194" s="299"/>
      <c r="X194" s="299"/>
      <c r="Y194" s="299"/>
      <c r="Z194" s="299"/>
    </row>
    <row r="195" spans="1:26" ht="15.75" customHeight="1">
      <c r="A195" s="294" t="s">
        <v>1516</v>
      </c>
      <c r="B195" s="295" t="s">
        <v>731</v>
      </c>
      <c r="C195" s="295" t="s">
        <v>30</v>
      </c>
      <c r="D195" s="295">
        <v>80111600</v>
      </c>
      <c r="E195" s="295" t="s">
        <v>2014</v>
      </c>
      <c r="F195" s="295" t="s">
        <v>82</v>
      </c>
      <c r="G195" s="295" t="s">
        <v>313</v>
      </c>
      <c r="H195" s="295">
        <v>10</v>
      </c>
      <c r="I195" s="295">
        <v>1</v>
      </c>
      <c r="J195" s="304" t="s">
        <v>83</v>
      </c>
      <c r="K195" s="295" t="s">
        <v>84</v>
      </c>
      <c r="L195" s="296">
        <v>4600000</v>
      </c>
      <c r="M195" s="296">
        <v>46000000</v>
      </c>
      <c r="N195" s="303" t="s">
        <v>698</v>
      </c>
      <c r="O195" s="295" t="s">
        <v>78</v>
      </c>
      <c r="P195" s="295"/>
      <c r="Q195" s="294" t="s">
        <v>2015</v>
      </c>
      <c r="R195" s="297"/>
      <c r="S195" s="297" t="s">
        <v>28</v>
      </c>
      <c r="T195" s="297">
        <v>8131</v>
      </c>
      <c r="U195" s="298">
        <v>2024110010238</v>
      </c>
      <c r="V195" s="297">
        <v>8</v>
      </c>
      <c r="W195" s="299"/>
      <c r="X195" s="299"/>
      <c r="Y195" s="299"/>
      <c r="Z195" s="299"/>
    </row>
    <row r="196" spans="1:26" ht="15.75" customHeight="1">
      <c r="A196" s="294" t="s">
        <v>1865</v>
      </c>
      <c r="B196" s="295" t="s">
        <v>758</v>
      </c>
      <c r="C196" s="295" t="s">
        <v>2016</v>
      </c>
      <c r="D196" s="295">
        <v>80111601</v>
      </c>
      <c r="E196" s="295" t="s">
        <v>2017</v>
      </c>
      <c r="F196" s="295" t="s">
        <v>82</v>
      </c>
      <c r="G196" s="295" t="s">
        <v>313</v>
      </c>
      <c r="H196" s="295">
        <v>6</v>
      </c>
      <c r="I196" s="295">
        <v>1</v>
      </c>
      <c r="J196" s="304" t="s">
        <v>83</v>
      </c>
      <c r="K196" s="295" t="s">
        <v>84</v>
      </c>
      <c r="L196" s="296">
        <v>4200000</v>
      </c>
      <c r="M196" s="296">
        <v>25200000</v>
      </c>
      <c r="N196" s="303" t="s">
        <v>698</v>
      </c>
      <c r="O196" s="295" t="s">
        <v>122</v>
      </c>
      <c r="P196" s="295"/>
      <c r="Q196" s="294"/>
      <c r="R196" s="297"/>
      <c r="S196" s="297" t="s">
        <v>28</v>
      </c>
      <c r="T196" s="297">
        <v>8131</v>
      </c>
      <c r="U196" s="298">
        <v>2024110010238</v>
      </c>
      <c r="V196" s="297">
        <v>8</v>
      </c>
      <c r="W196" s="299"/>
      <c r="X196" s="299"/>
      <c r="Y196" s="299"/>
      <c r="Z196" s="299"/>
    </row>
    <row r="197" spans="1:26" ht="15.75" customHeight="1">
      <c r="A197" s="294" t="s">
        <v>1516</v>
      </c>
      <c r="B197" s="295" t="s">
        <v>758</v>
      </c>
      <c r="C197" s="295" t="s">
        <v>2016</v>
      </c>
      <c r="D197" s="295">
        <v>80111601</v>
      </c>
      <c r="E197" s="295" t="s">
        <v>2018</v>
      </c>
      <c r="F197" s="295" t="s">
        <v>313</v>
      </c>
      <c r="G197" s="295" t="s">
        <v>2019</v>
      </c>
      <c r="H197" s="295">
        <v>6</v>
      </c>
      <c r="I197" s="295">
        <v>1</v>
      </c>
      <c r="J197" s="304" t="s">
        <v>83</v>
      </c>
      <c r="K197" s="295" t="s">
        <v>84</v>
      </c>
      <c r="L197" s="296">
        <v>4200000</v>
      </c>
      <c r="M197" s="296">
        <v>25200000</v>
      </c>
      <c r="N197" s="303" t="s">
        <v>698</v>
      </c>
      <c r="O197" s="295" t="s">
        <v>122</v>
      </c>
      <c r="P197" s="295"/>
      <c r="Q197" s="294" t="s">
        <v>2020</v>
      </c>
      <c r="R197" s="297"/>
      <c r="S197" s="297" t="s">
        <v>28</v>
      </c>
      <c r="T197" s="297">
        <v>8131</v>
      </c>
      <c r="U197" s="298">
        <v>2024110010238</v>
      </c>
      <c r="V197" s="297">
        <v>8</v>
      </c>
      <c r="W197" s="299"/>
      <c r="X197" s="299"/>
      <c r="Y197" s="299"/>
      <c r="Z197" s="299"/>
    </row>
    <row r="198" spans="1:26" ht="15.75" customHeight="1">
      <c r="A198" s="294" t="s">
        <v>1865</v>
      </c>
      <c r="B198" s="295" t="s">
        <v>763</v>
      </c>
      <c r="C198" s="295" t="s">
        <v>2016</v>
      </c>
      <c r="D198" s="295">
        <v>80111601</v>
      </c>
      <c r="E198" s="295" t="s">
        <v>2021</v>
      </c>
      <c r="F198" s="295" t="s">
        <v>82</v>
      </c>
      <c r="G198" s="295" t="s">
        <v>313</v>
      </c>
      <c r="H198" s="295">
        <v>6</v>
      </c>
      <c r="I198" s="295">
        <v>1</v>
      </c>
      <c r="J198" s="304" t="s">
        <v>83</v>
      </c>
      <c r="K198" s="295" t="s">
        <v>84</v>
      </c>
      <c r="L198" s="296">
        <v>4200000</v>
      </c>
      <c r="M198" s="296">
        <v>25200000</v>
      </c>
      <c r="N198" s="303" t="s">
        <v>698</v>
      </c>
      <c r="O198" s="295" t="s">
        <v>122</v>
      </c>
      <c r="P198" s="295"/>
      <c r="Q198" s="294"/>
      <c r="R198" s="297"/>
      <c r="S198" s="297" t="s">
        <v>28</v>
      </c>
      <c r="T198" s="297">
        <v>8131</v>
      </c>
      <c r="U198" s="298">
        <v>2024110010238</v>
      </c>
      <c r="V198" s="297">
        <v>8</v>
      </c>
      <c r="W198" s="299"/>
      <c r="X198" s="299"/>
      <c r="Y198" s="299"/>
      <c r="Z198" s="299"/>
    </row>
    <row r="199" spans="1:26" ht="15.75" customHeight="1">
      <c r="A199" s="294" t="s">
        <v>1516</v>
      </c>
      <c r="B199" s="295" t="s">
        <v>763</v>
      </c>
      <c r="C199" s="295" t="s">
        <v>2016</v>
      </c>
      <c r="D199" s="295">
        <v>80111601</v>
      </c>
      <c r="E199" s="295" t="s">
        <v>2022</v>
      </c>
      <c r="F199" s="295" t="s">
        <v>313</v>
      </c>
      <c r="G199" s="295" t="s">
        <v>2019</v>
      </c>
      <c r="H199" s="295">
        <v>6</v>
      </c>
      <c r="I199" s="295">
        <v>1</v>
      </c>
      <c r="J199" s="304" t="s">
        <v>83</v>
      </c>
      <c r="K199" s="295" t="s">
        <v>84</v>
      </c>
      <c r="L199" s="296">
        <v>4500000</v>
      </c>
      <c r="M199" s="296">
        <v>27000000</v>
      </c>
      <c r="N199" s="303" t="s">
        <v>698</v>
      </c>
      <c r="O199" s="295" t="s">
        <v>122</v>
      </c>
      <c r="P199" s="295"/>
      <c r="Q199" s="294" t="s">
        <v>2023</v>
      </c>
      <c r="R199" s="297"/>
      <c r="S199" s="297" t="s">
        <v>28</v>
      </c>
      <c r="T199" s="297">
        <v>8131</v>
      </c>
      <c r="U199" s="298">
        <v>2024110010238</v>
      </c>
      <c r="V199" s="297">
        <v>8</v>
      </c>
      <c r="W199" s="299"/>
      <c r="X199" s="299"/>
      <c r="Y199" s="299"/>
      <c r="Z199" s="299"/>
    </row>
    <row r="200" spans="1:26" ht="15.75" customHeight="1">
      <c r="A200" s="294" t="s">
        <v>1865</v>
      </c>
      <c r="B200" s="295" t="s">
        <v>738</v>
      </c>
      <c r="C200" s="295" t="s">
        <v>2016</v>
      </c>
      <c r="D200" s="295">
        <v>80111600</v>
      </c>
      <c r="E200" s="295" t="s">
        <v>737</v>
      </c>
      <c r="F200" s="295" t="s">
        <v>81</v>
      </c>
      <c r="G200" s="295" t="s">
        <v>2024</v>
      </c>
      <c r="H200" s="295">
        <v>6</v>
      </c>
      <c r="I200" s="295">
        <v>1</v>
      </c>
      <c r="J200" s="304" t="s">
        <v>83</v>
      </c>
      <c r="K200" s="295" t="s">
        <v>84</v>
      </c>
      <c r="L200" s="296">
        <v>2000000</v>
      </c>
      <c r="M200" s="296">
        <v>12000000</v>
      </c>
      <c r="N200" s="303" t="s">
        <v>698</v>
      </c>
      <c r="O200" s="295" t="s">
        <v>78</v>
      </c>
      <c r="P200" s="295"/>
      <c r="Q200" s="294" t="s">
        <v>2025</v>
      </c>
      <c r="R200" s="297"/>
      <c r="S200" s="297" t="s">
        <v>28</v>
      </c>
      <c r="T200" s="297">
        <v>8131</v>
      </c>
      <c r="U200" s="298">
        <v>2024110010238</v>
      </c>
      <c r="V200" s="297">
        <v>8</v>
      </c>
      <c r="W200" s="299"/>
      <c r="X200" s="299"/>
      <c r="Y200" s="299"/>
      <c r="Z200" s="299"/>
    </row>
    <row r="201" spans="1:26" ht="15.75" customHeight="1">
      <c r="A201" s="294" t="s">
        <v>1516</v>
      </c>
      <c r="B201" s="295" t="s">
        <v>738</v>
      </c>
      <c r="C201" s="295" t="s">
        <v>2016</v>
      </c>
      <c r="D201" s="295">
        <v>80111600</v>
      </c>
      <c r="E201" s="295" t="s">
        <v>2026</v>
      </c>
      <c r="F201" s="295" t="s">
        <v>313</v>
      </c>
      <c r="G201" s="295" t="s">
        <v>313</v>
      </c>
      <c r="H201" s="295">
        <v>6</v>
      </c>
      <c r="I201" s="295">
        <v>1</v>
      </c>
      <c r="J201" s="304" t="s">
        <v>83</v>
      </c>
      <c r="K201" s="295" t="s">
        <v>84</v>
      </c>
      <c r="L201" s="296">
        <v>2000000</v>
      </c>
      <c r="M201" s="296">
        <v>12000000</v>
      </c>
      <c r="N201" s="303" t="s">
        <v>698</v>
      </c>
      <c r="O201" s="295" t="s">
        <v>78</v>
      </c>
      <c r="P201" s="295"/>
      <c r="Q201" s="294" t="s">
        <v>2027</v>
      </c>
      <c r="R201" s="297"/>
      <c r="S201" s="297" t="s">
        <v>28</v>
      </c>
      <c r="T201" s="297">
        <v>8131</v>
      </c>
      <c r="U201" s="298">
        <v>2024110010238</v>
      </c>
      <c r="V201" s="297">
        <v>8</v>
      </c>
      <c r="W201" s="299"/>
      <c r="X201" s="299"/>
      <c r="Y201" s="299"/>
      <c r="Z201" s="299"/>
    </row>
    <row r="202" spans="1:26" ht="15.75" customHeight="1">
      <c r="A202" s="294" t="s">
        <v>1865</v>
      </c>
      <c r="B202" s="295" t="s">
        <v>743</v>
      </c>
      <c r="C202" s="295" t="s">
        <v>30</v>
      </c>
      <c r="D202" s="295">
        <v>80111600</v>
      </c>
      <c r="E202" s="295" t="s">
        <v>2028</v>
      </c>
      <c r="F202" s="295" t="s">
        <v>82</v>
      </c>
      <c r="G202" s="295" t="s">
        <v>313</v>
      </c>
      <c r="H202" s="295">
        <v>6</v>
      </c>
      <c r="I202" s="295">
        <v>1</v>
      </c>
      <c r="J202" s="304" t="s">
        <v>83</v>
      </c>
      <c r="K202" s="295" t="s">
        <v>84</v>
      </c>
      <c r="L202" s="296">
        <v>4200000</v>
      </c>
      <c r="M202" s="296">
        <v>25200000</v>
      </c>
      <c r="N202" s="303" t="s">
        <v>698</v>
      </c>
      <c r="O202" s="295" t="s">
        <v>122</v>
      </c>
      <c r="P202" s="295"/>
      <c r="Q202" s="294" t="s">
        <v>2029</v>
      </c>
      <c r="R202" s="297"/>
      <c r="S202" s="297" t="s">
        <v>28</v>
      </c>
      <c r="T202" s="297">
        <v>8131</v>
      </c>
      <c r="U202" s="298">
        <v>2024110010238</v>
      </c>
      <c r="V202" s="297">
        <v>8</v>
      </c>
      <c r="W202" s="299"/>
      <c r="X202" s="299"/>
      <c r="Y202" s="299"/>
      <c r="Z202" s="299"/>
    </row>
    <row r="203" spans="1:26" ht="15.75" customHeight="1">
      <c r="A203" s="294" t="s">
        <v>1516</v>
      </c>
      <c r="B203" s="295" t="s">
        <v>743</v>
      </c>
      <c r="C203" s="295" t="s">
        <v>30</v>
      </c>
      <c r="D203" s="295">
        <v>80111600</v>
      </c>
      <c r="E203" s="295" t="s">
        <v>2030</v>
      </c>
      <c r="F203" s="295" t="s">
        <v>313</v>
      </c>
      <c r="G203" s="295" t="s">
        <v>313</v>
      </c>
      <c r="H203" s="295">
        <v>6</v>
      </c>
      <c r="I203" s="295">
        <v>1</v>
      </c>
      <c r="J203" s="304" t="s">
        <v>83</v>
      </c>
      <c r="K203" s="295" t="s">
        <v>84</v>
      </c>
      <c r="L203" s="296">
        <v>4200000</v>
      </c>
      <c r="M203" s="296">
        <v>25200000</v>
      </c>
      <c r="N203" s="303" t="s">
        <v>698</v>
      </c>
      <c r="O203" s="295" t="s">
        <v>122</v>
      </c>
      <c r="P203" s="295"/>
      <c r="Q203" s="294" t="s">
        <v>2027</v>
      </c>
      <c r="R203" s="297"/>
      <c r="S203" s="297" t="s">
        <v>28</v>
      </c>
      <c r="T203" s="297">
        <v>8131</v>
      </c>
      <c r="U203" s="298">
        <v>2024110010238</v>
      </c>
      <c r="V203" s="297">
        <v>8</v>
      </c>
      <c r="W203" s="299"/>
      <c r="X203" s="299"/>
      <c r="Y203" s="299"/>
      <c r="Z203" s="299"/>
    </row>
    <row r="204" spans="1:26" ht="15.75" customHeight="1">
      <c r="A204" s="294" t="s">
        <v>1865</v>
      </c>
      <c r="B204" s="295" t="s">
        <v>745</v>
      </c>
      <c r="C204" s="295" t="s">
        <v>30</v>
      </c>
      <c r="D204" s="295">
        <v>80111600</v>
      </c>
      <c r="E204" s="295" t="s">
        <v>2028</v>
      </c>
      <c r="F204" s="295" t="s">
        <v>82</v>
      </c>
      <c r="G204" s="295" t="s">
        <v>313</v>
      </c>
      <c r="H204" s="295">
        <v>6</v>
      </c>
      <c r="I204" s="295">
        <v>1</v>
      </c>
      <c r="J204" s="304" t="s">
        <v>83</v>
      </c>
      <c r="K204" s="295" t="s">
        <v>84</v>
      </c>
      <c r="L204" s="296">
        <v>4200000</v>
      </c>
      <c r="M204" s="296">
        <v>25200000</v>
      </c>
      <c r="N204" s="303" t="s">
        <v>698</v>
      </c>
      <c r="O204" s="295" t="s">
        <v>122</v>
      </c>
      <c r="P204" s="295"/>
      <c r="Q204" s="294" t="s">
        <v>2031</v>
      </c>
      <c r="R204" s="297"/>
      <c r="S204" s="297" t="s">
        <v>28</v>
      </c>
      <c r="T204" s="297">
        <v>8131</v>
      </c>
      <c r="U204" s="298">
        <v>2024110010238</v>
      </c>
      <c r="V204" s="297">
        <v>8</v>
      </c>
      <c r="W204" s="299"/>
      <c r="X204" s="299"/>
      <c r="Y204" s="299"/>
      <c r="Z204" s="299"/>
    </row>
    <row r="205" spans="1:26" ht="15.75" customHeight="1">
      <c r="A205" s="294" t="s">
        <v>1516</v>
      </c>
      <c r="B205" s="295" t="s">
        <v>745</v>
      </c>
      <c r="C205" s="295" t="s">
        <v>30</v>
      </c>
      <c r="D205" s="295">
        <v>80111600</v>
      </c>
      <c r="E205" s="295" t="s">
        <v>2030</v>
      </c>
      <c r="F205" s="295" t="s">
        <v>313</v>
      </c>
      <c r="G205" s="295" t="s">
        <v>313</v>
      </c>
      <c r="H205" s="295">
        <v>6</v>
      </c>
      <c r="I205" s="295">
        <v>1</v>
      </c>
      <c r="J205" s="304" t="s">
        <v>83</v>
      </c>
      <c r="K205" s="295" t="s">
        <v>84</v>
      </c>
      <c r="L205" s="296">
        <v>4200000</v>
      </c>
      <c r="M205" s="296">
        <v>25200000</v>
      </c>
      <c r="N205" s="303" t="s">
        <v>698</v>
      </c>
      <c r="O205" s="295" t="s">
        <v>122</v>
      </c>
      <c r="P205" s="295"/>
      <c r="Q205" s="294" t="s">
        <v>2027</v>
      </c>
      <c r="R205" s="297"/>
      <c r="S205" s="297" t="s">
        <v>28</v>
      </c>
      <c r="T205" s="297">
        <v>8131</v>
      </c>
      <c r="U205" s="298">
        <v>2024110010238</v>
      </c>
      <c r="V205" s="297">
        <v>8</v>
      </c>
      <c r="W205" s="299"/>
      <c r="X205" s="299"/>
      <c r="Y205" s="299"/>
      <c r="Z205" s="299"/>
    </row>
    <row r="206" spans="1:26" ht="15.75" customHeight="1">
      <c r="A206" s="294" t="s">
        <v>1865</v>
      </c>
      <c r="B206" s="295" t="s">
        <v>747</v>
      </c>
      <c r="C206" s="295" t="s">
        <v>30</v>
      </c>
      <c r="D206" s="295">
        <v>80111600</v>
      </c>
      <c r="E206" s="295" t="s">
        <v>2028</v>
      </c>
      <c r="F206" s="295" t="s">
        <v>82</v>
      </c>
      <c r="G206" s="295" t="s">
        <v>313</v>
      </c>
      <c r="H206" s="295">
        <v>6</v>
      </c>
      <c r="I206" s="295">
        <v>1</v>
      </c>
      <c r="J206" s="304" t="s">
        <v>83</v>
      </c>
      <c r="K206" s="295" t="s">
        <v>84</v>
      </c>
      <c r="L206" s="296">
        <v>4200000</v>
      </c>
      <c r="M206" s="296">
        <v>25200000</v>
      </c>
      <c r="N206" s="303" t="s">
        <v>698</v>
      </c>
      <c r="O206" s="295" t="s">
        <v>122</v>
      </c>
      <c r="P206" s="295"/>
      <c r="Q206" s="294" t="s">
        <v>2032</v>
      </c>
      <c r="R206" s="297"/>
      <c r="S206" s="297" t="s">
        <v>28</v>
      </c>
      <c r="T206" s="297">
        <v>8131</v>
      </c>
      <c r="U206" s="298">
        <v>2024110010238</v>
      </c>
      <c r="V206" s="297">
        <v>8</v>
      </c>
      <c r="W206" s="299"/>
      <c r="X206" s="299"/>
      <c r="Y206" s="299"/>
      <c r="Z206" s="299"/>
    </row>
    <row r="207" spans="1:26" ht="15.75" customHeight="1">
      <c r="A207" s="294" t="s">
        <v>1516</v>
      </c>
      <c r="B207" s="295" t="s">
        <v>747</v>
      </c>
      <c r="C207" s="295" t="s">
        <v>30</v>
      </c>
      <c r="D207" s="295">
        <v>80111600</v>
      </c>
      <c r="E207" s="295" t="s">
        <v>2033</v>
      </c>
      <c r="F207" s="295" t="s">
        <v>313</v>
      </c>
      <c r="G207" s="295" t="s">
        <v>313</v>
      </c>
      <c r="H207" s="295">
        <v>6</v>
      </c>
      <c r="I207" s="295">
        <v>1</v>
      </c>
      <c r="J207" s="304" t="s">
        <v>83</v>
      </c>
      <c r="K207" s="295" t="s">
        <v>84</v>
      </c>
      <c r="L207" s="296">
        <v>4057001</v>
      </c>
      <c r="M207" s="296">
        <v>24342006</v>
      </c>
      <c r="N207" s="303" t="s">
        <v>698</v>
      </c>
      <c r="O207" s="295" t="s">
        <v>122</v>
      </c>
      <c r="P207" s="295"/>
      <c r="Q207" s="294" t="s">
        <v>2027</v>
      </c>
      <c r="R207" s="297"/>
      <c r="S207" s="297" t="s">
        <v>28</v>
      </c>
      <c r="T207" s="297">
        <v>8131</v>
      </c>
      <c r="U207" s="298">
        <v>2024110010238</v>
      </c>
      <c r="V207" s="297">
        <v>8</v>
      </c>
      <c r="W207" s="299"/>
      <c r="X207" s="299"/>
      <c r="Y207" s="299"/>
      <c r="Z207" s="299"/>
    </row>
    <row r="208" spans="1:26" ht="15.75" customHeight="1">
      <c r="A208" s="294" t="s">
        <v>1865</v>
      </c>
      <c r="B208" s="295" t="s">
        <v>701</v>
      </c>
      <c r="C208" s="295" t="s">
        <v>30</v>
      </c>
      <c r="D208" s="295">
        <v>80111601</v>
      </c>
      <c r="E208" s="295" t="s">
        <v>697</v>
      </c>
      <c r="F208" s="295" t="s">
        <v>409</v>
      </c>
      <c r="G208" s="295" t="s">
        <v>459</v>
      </c>
      <c r="H208" s="295">
        <v>6</v>
      </c>
      <c r="I208" s="295">
        <v>1</v>
      </c>
      <c r="J208" s="304" t="s">
        <v>83</v>
      </c>
      <c r="K208" s="295" t="s">
        <v>84</v>
      </c>
      <c r="L208" s="296">
        <v>3400000</v>
      </c>
      <c r="M208" s="296">
        <v>20400000</v>
      </c>
      <c r="N208" s="303" t="s">
        <v>698</v>
      </c>
      <c r="O208" s="295" t="s">
        <v>2034</v>
      </c>
      <c r="P208" s="295"/>
      <c r="Q208" s="294" t="s">
        <v>2035</v>
      </c>
      <c r="R208" s="297"/>
      <c r="S208" s="297" t="s">
        <v>28</v>
      </c>
      <c r="T208" s="297">
        <v>8131</v>
      </c>
      <c r="U208" s="298">
        <v>2024110010238</v>
      </c>
      <c r="V208" s="297">
        <v>8</v>
      </c>
      <c r="W208" s="299"/>
      <c r="X208" s="299"/>
      <c r="Y208" s="299"/>
      <c r="Z208" s="299"/>
    </row>
    <row r="209" spans="1:26" ht="15.75" customHeight="1">
      <c r="A209" s="294" t="s">
        <v>1516</v>
      </c>
      <c r="B209" s="295" t="s">
        <v>701</v>
      </c>
      <c r="C209" s="295" t="s">
        <v>30</v>
      </c>
      <c r="D209" s="295">
        <v>80111600</v>
      </c>
      <c r="E209" s="295" t="s">
        <v>2036</v>
      </c>
      <c r="F209" s="295" t="s">
        <v>307</v>
      </c>
      <c r="G209" s="295" t="s">
        <v>307</v>
      </c>
      <c r="H209" s="295">
        <v>5</v>
      </c>
      <c r="I209" s="295">
        <v>1</v>
      </c>
      <c r="J209" s="304" t="s">
        <v>83</v>
      </c>
      <c r="K209" s="295" t="s">
        <v>84</v>
      </c>
      <c r="L209" s="296">
        <v>3300000</v>
      </c>
      <c r="M209" s="296">
        <v>16500000</v>
      </c>
      <c r="N209" s="303" t="s">
        <v>698</v>
      </c>
      <c r="O209" s="295" t="s">
        <v>78</v>
      </c>
      <c r="P209" s="295"/>
      <c r="Q209" s="294" t="s">
        <v>2037</v>
      </c>
      <c r="R209" s="297"/>
      <c r="S209" s="297" t="s">
        <v>28</v>
      </c>
      <c r="T209" s="297">
        <v>8131</v>
      </c>
      <c r="U209" s="298">
        <v>2024110010238</v>
      </c>
      <c r="V209" s="297">
        <v>8</v>
      </c>
      <c r="W209" s="299"/>
      <c r="X209" s="299"/>
      <c r="Y209" s="299"/>
      <c r="Z209" s="299"/>
    </row>
    <row r="210" spans="1:26" ht="15.75" customHeight="1">
      <c r="A210" s="294" t="s">
        <v>1865</v>
      </c>
      <c r="B210" s="295" t="s">
        <v>709</v>
      </c>
      <c r="C210" s="295" t="s">
        <v>30</v>
      </c>
      <c r="D210" s="295">
        <v>80111601</v>
      </c>
      <c r="E210" s="295" t="s">
        <v>697</v>
      </c>
      <c r="F210" s="295" t="s">
        <v>409</v>
      </c>
      <c r="G210" s="295" t="s">
        <v>459</v>
      </c>
      <c r="H210" s="295">
        <v>6</v>
      </c>
      <c r="I210" s="295">
        <v>1</v>
      </c>
      <c r="J210" s="304" t="s">
        <v>83</v>
      </c>
      <c r="K210" s="295" t="s">
        <v>84</v>
      </c>
      <c r="L210" s="296">
        <v>3400000</v>
      </c>
      <c r="M210" s="296">
        <v>20400000</v>
      </c>
      <c r="N210" s="303" t="s">
        <v>698</v>
      </c>
      <c r="O210" s="295" t="s">
        <v>78</v>
      </c>
      <c r="P210" s="295"/>
      <c r="Q210" s="294" t="s">
        <v>2038</v>
      </c>
      <c r="R210" s="297"/>
      <c r="S210" s="297" t="s">
        <v>28</v>
      </c>
      <c r="T210" s="297">
        <v>8131</v>
      </c>
      <c r="U210" s="298">
        <v>2024110010238</v>
      </c>
      <c r="V210" s="297">
        <v>8</v>
      </c>
      <c r="W210" s="299"/>
      <c r="X210" s="299"/>
      <c r="Y210" s="299"/>
      <c r="Z210" s="299"/>
    </row>
    <row r="211" spans="1:26" ht="15.75" customHeight="1">
      <c r="A211" s="294" t="s">
        <v>1516</v>
      </c>
      <c r="B211" s="295" t="s">
        <v>709</v>
      </c>
      <c r="C211" s="295" t="s">
        <v>30</v>
      </c>
      <c r="D211" s="295">
        <v>80111600</v>
      </c>
      <c r="E211" s="295" t="s">
        <v>2036</v>
      </c>
      <c r="F211" s="295" t="s">
        <v>307</v>
      </c>
      <c r="G211" s="295" t="s">
        <v>307</v>
      </c>
      <c r="H211" s="295">
        <v>5</v>
      </c>
      <c r="I211" s="295">
        <v>1</v>
      </c>
      <c r="J211" s="304" t="s">
        <v>83</v>
      </c>
      <c r="K211" s="295" t="s">
        <v>84</v>
      </c>
      <c r="L211" s="296">
        <v>3300000</v>
      </c>
      <c r="M211" s="296">
        <v>16500000</v>
      </c>
      <c r="N211" s="303" t="s">
        <v>698</v>
      </c>
      <c r="O211" s="295" t="s">
        <v>78</v>
      </c>
      <c r="P211" s="295"/>
      <c r="Q211" s="294" t="s">
        <v>2039</v>
      </c>
      <c r="R211" s="297"/>
      <c r="S211" s="297" t="s">
        <v>28</v>
      </c>
      <c r="T211" s="297">
        <v>8131</v>
      </c>
      <c r="U211" s="298">
        <v>2024110010238</v>
      </c>
      <c r="V211" s="297">
        <v>8</v>
      </c>
      <c r="W211" s="299"/>
      <c r="X211" s="299"/>
      <c r="Y211" s="299"/>
      <c r="Z211" s="299"/>
    </row>
    <row r="212" spans="1:26" ht="15.75" customHeight="1">
      <c r="A212" s="294" t="s">
        <v>1865</v>
      </c>
      <c r="B212" s="295" t="s">
        <v>709</v>
      </c>
      <c r="C212" s="295" t="s">
        <v>30</v>
      </c>
      <c r="D212" s="295">
        <v>80111600</v>
      </c>
      <c r="E212" s="295" t="s">
        <v>697</v>
      </c>
      <c r="F212" s="295" t="s">
        <v>459</v>
      </c>
      <c r="G212" s="295" t="s">
        <v>307</v>
      </c>
      <c r="H212" s="295">
        <v>6</v>
      </c>
      <c r="I212" s="295">
        <v>1</v>
      </c>
      <c r="J212" s="304" t="s">
        <v>83</v>
      </c>
      <c r="K212" s="295" t="s">
        <v>84</v>
      </c>
      <c r="L212" s="296">
        <v>3200000</v>
      </c>
      <c r="M212" s="296">
        <v>19200000</v>
      </c>
      <c r="N212" s="303" t="s">
        <v>698</v>
      </c>
      <c r="O212" s="295" t="s">
        <v>78</v>
      </c>
      <c r="P212" s="295"/>
      <c r="Q212" s="294" t="s">
        <v>2040</v>
      </c>
      <c r="R212" s="297"/>
      <c r="S212" s="297" t="s">
        <v>28</v>
      </c>
      <c r="T212" s="297">
        <v>8131</v>
      </c>
      <c r="U212" s="298">
        <v>2024110010238</v>
      </c>
      <c r="V212" s="297">
        <v>8</v>
      </c>
      <c r="W212" s="299"/>
      <c r="X212" s="299"/>
      <c r="Y212" s="299"/>
      <c r="Z212" s="299"/>
    </row>
    <row r="213" spans="1:26" ht="15.75" customHeight="1">
      <c r="A213" s="294" t="s">
        <v>1516</v>
      </c>
      <c r="B213" s="295" t="s">
        <v>719</v>
      </c>
      <c r="C213" s="295" t="s">
        <v>30</v>
      </c>
      <c r="D213" s="295">
        <v>80111600</v>
      </c>
      <c r="E213" s="295" t="s">
        <v>2041</v>
      </c>
      <c r="F213" s="295" t="s">
        <v>307</v>
      </c>
      <c r="G213" s="295" t="s">
        <v>307</v>
      </c>
      <c r="H213" s="295">
        <v>6</v>
      </c>
      <c r="I213" s="295">
        <v>1</v>
      </c>
      <c r="J213" s="304" t="s">
        <v>83</v>
      </c>
      <c r="K213" s="295" t="s">
        <v>84</v>
      </c>
      <c r="L213" s="296">
        <v>3200000</v>
      </c>
      <c r="M213" s="296">
        <v>19200000</v>
      </c>
      <c r="N213" s="303" t="s">
        <v>698</v>
      </c>
      <c r="O213" s="295" t="s">
        <v>78</v>
      </c>
      <c r="P213" s="295"/>
      <c r="Q213" s="294" t="s">
        <v>2042</v>
      </c>
      <c r="R213" s="297"/>
      <c r="S213" s="297" t="s">
        <v>28</v>
      </c>
      <c r="T213" s="297">
        <v>8131</v>
      </c>
      <c r="U213" s="298">
        <v>2024110010238</v>
      </c>
      <c r="V213" s="297">
        <v>8</v>
      </c>
      <c r="W213" s="299"/>
      <c r="X213" s="299"/>
      <c r="Y213" s="299"/>
      <c r="Z213" s="299"/>
    </row>
    <row r="214" spans="1:26" ht="15.75" customHeight="1">
      <c r="A214" s="294" t="s">
        <v>1865</v>
      </c>
      <c r="B214" s="295" t="s">
        <v>1242</v>
      </c>
      <c r="C214" s="295" t="s">
        <v>30</v>
      </c>
      <c r="D214" s="295">
        <v>80111601</v>
      </c>
      <c r="E214" s="295" t="s">
        <v>2043</v>
      </c>
      <c r="F214" s="295" t="s">
        <v>313</v>
      </c>
      <c r="G214" s="295" t="s">
        <v>2019</v>
      </c>
      <c r="H214" s="295">
        <v>1</v>
      </c>
      <c r="I214" s="295">
        <v>1</v>
      </c>
      <c r="J214" s="304" t="s">
        <v>83</v>
      </c>
      <c r="K214" s="295" t="s">
        <v>84</v>
      </c>
      <c r="L214" s="296">
        <v>44382256</v>
      </c>
      <c r="M214" s="296">
        <v>44382256</v>
      </c>
      <c r="N214" s="303" t="s">
        <v>698</v>
      </c>
      <c r="O214" s="295" t="s">
        <v>78</v>
      </c>
      <c r="P214" s="295"/>
      <c r="Q214" s="294"/>
      <c r="R214" s="297"/>
      <c r="S214" s="297" t="s">
        <v>28</v>
      </c>
      <c r="T214" s="297">
        <v>8131</v>
      </c>
      <c r="U214" s="298">
        <v>2024110010238</v>
      </c>
      <c r="V214" s="297">
        <v>8</v>
      </c>
      <c r="W214" s="299"/>
      <c r="X214" s="299"/>
      <c r="Y214" s="299"/>
      <c r="Z214" s="299"/>
    </row>
    <row r="215" spans="1:26" ht="15.75" customHeight="1">
      <c r="A215" s="294" t="s">
        <v>1516</v>
      </c>
      <c r="B215" s="295" t="s">
        <v>1242</v>
      </c>
      <c r="C215" s="295" t="s">
        <v>30</v>
      </c>
      <c r="D215" s="295">
        <v>80111601</v>
      </c>
      <c r="E215" s="295" t="s">
        <v>2043</v>
      </c>
      <c r="F215" s="295" t="s">
        <v>313</v>
      </c>
      <c r="G215" s="295" t="s">
        <v>2019</v>
      </c>
      <c r="H215" s="295">
        <v>1</v>
      </c>
      <c r="I215" s="295">
        <v>1</v>
      </c>
      <c r="J215" s="304" t="s">
        <v>83</v>
      </c>
      <c r="K215" s="295" t="s">
        <v>84</v>
      </c>
      <c r="L215" s="296"/>
      <c r="M215" s="296">
        <v>11290250</v>
      </c>
      <c r="N215" s="303" t="s">
        <v>698</v>
      </c>
      <c r="O215" s="295" t="s">
        <v>78</v>
      </c>
      <c r="P215" s="295"/>
      <c r="Q215" s="294" t="s">
        <v>2044</v>
      </c>
      <c r="R215" s="297"/>
      <c r="S215" s="297" t="s">
        <v>28</v>
      </c>
      <c r="T215" s="297">
        <v>8131</v>
      </c>
      <c r="U215" s="298">
        <v>2024110010238</v>
      </c>
      <c r="V215" s="297">
        <v>8</v>
      </c>
      <c r="W215" s="299"/>
      <c r="X215" s="299"/>
      <c r="Y215" s="299"/>
      <c r="Z215" s="299"/>
    </row>
    <row r="216" spans="1:26" ht="15.75" customHeight="1">
      <c r="A216" s="294" t="s">
        <v>1865</v>
      </c>
      <c r="B216" s="295" t="s">
        <v>556</v>
      </c>
      <c r="C216" s="295" t="s">
        <v>31</v>
      </c>
      <c r="D216" s="295">
        <v>80111600</v>
      </c>
      <c r="E216" s="295" t="s">
        <v>1364</v>
      </c>
      <c r="F216" s="295" t="s">
        <v>82</v>
      </c>
      <c r="G216" s="295" t="s">
        <v>82</v>
      </c>
      <c r="H216" s="295">
        <v>3</v>
      </c>
      <c r="I216" s="295">
        <v>1</v>
      </c>
      <c r="J216" s="304" t="s">
        <v>83</v>
      </c>
      <c r="K216" s="295" t="s">
        <v>84</v>
      </c>
      <c r="L216" s="296">
        <v>4450000</v>
      </c>
      <c r="M216" s="296">
        <v>13350000</v>
      </c>
      <c r="N216" s="303" t="s">
        <v>588</v>
      </c>
      <c r="O216" s="295" t="s">
        <v>78</v>
      </c>
      <c r="P216" s="295" t="s">
        <v>461</v>
      </c>
      <c r="Q216" s="294"/>
      <c r="R216" s="297"/>
      <c r="S216" s="297" t="s">
        <v>28</v>
      </c>
      <c r="T216" s="297">
        <v>8131</v>
      </c>
      <c r="U216" s="298">
        <v>2024110010238</v>
      </c>
      <c r="V216" s="297">
        <v>8</v>
      </c>
      <c r="W216" s="299"/>
      <c r="X216" s="299"/>
      <c r="Y216" s="299"/>
      <c r="Z216" s="299"/>
    </row>
    <row r="217" spans="1:26" ht="15.75" customHeight="1">
      <c r="A217" s="294" t="s">
        <v>1516</v>
      </c>
      <c r="B217" s="295" t="s">
        <v>556</v>
      </c>
      <c r="C217" s="295" t="s">
        <v>31</v>
      </c>
      <c r="D217" s="295">
        <v>80111600</v>
      </c>
      <c r="E217" s="295" t="s">
        <v>2045</v>
      </c>
      <c r="F217" s="295" t="s">
        <v>313</v>
      </c>
      <c r="G217" s="295" t="s">
        <v>313</v>
      </c>
      <c r="H217" s="295">
        <v>5</v>
      </c>
      <c r="I217" s="295">
        <v>1</v>
      </c>
      <c r="J217" s="304" t="s">
        <v>83</v>
      </c>
      <c r="K217" s="295" t="s">
        <v>84</v>
      </c>
      <c r="L217" s="296">
        <v>4500000</v>
      </c>
      <c r="M217" s="296">
        <v>22500000</v>
      </c>
      <c r="N217" s="303" t="s">
        <v>588</v>
      </c>
      <c r="O217" s="295" t="s">
        <v>78</v>
      </c>
      <c r="P217" s="295" t="s">
        <v>461</v>
      </c>
      <c r="Q217" s="294" t="s">
        <v>2046</v>
      </c>
      <c r="R217" s="297"/>
      <c r="S217" s="297" t="s">
        <v>28</v>
      </c>
      <c r="T217" s="297">
        <v>8131</v>
      </c>
      <c r="U217" s="298">
        <v>2024110010238</v>
      </c>
      <c r="V217" s="297">
        <v>8</v>
      </c>
      <c r="W217" s="299"/>
      <c r="X217" s="299"/>
      <c r="Y217" s="299"/>
      <c r="Z217" s="299"/>
    </row>
    <row r="218" spans="1:26" ht="15.75" customHeight="1">
      <c r="A218" s="294" t="s">
        <v>1865</v>
      </c>
      <c r="B218" s="295" t="s">
        <v>557</v>
      </c>
      <c r="C218" s="295" t="s">
        <v>31</v>
      </c>
      <c r="D218" s="295">
        <v>80111600</v>
      </c>
      <c r="E218" s="295" t="s">
        <v>2047</v>
      </c>
      <c r="F218" s="295" t="s">
        <v>82</v>
      </c>
      <c r="G218" s="295" t="s">
        <v>82</v>
      </c>
      <c r="H218" s="295">
        <v>3</v>
      </c>
      <c r="I218" s="295">
        <v>1</v>
      </c>
      <c r="J218" s="304" t="s">
        <v>83</v>
      </c>
      <c r="K218" s="295" t="s">
        <v>84</v>
      </c>
      <c r="L218" s="296">
        <v>4450000</v>
      </c>
      <c r="M218" s="296">
        <v>13350000</v>
      </c>
      <c r="N218" s="303" t="s">
        <v>588</v>
      </c>
      <c r="O218" s="295" t="s">
        <v>78</v>
      </c>
      <c r="P218" s="295" t="s">
        <v>461</v>
      </c>
      <c r="Q218" s="294"/>
      <c r="R218" s="297"/>
      <c r="S218" s="297" t="s">
        <v>28</v>
      </c>
      <c r="T218" s="297">
        <v>8131</v>
      </c>
      <c r="U218" s="298">
        <v>2024110010238</v>
      </c>
      <c r="V218" s="297">
        <v>8</v>
      </c>
      <c r="W218" s="299"/>
      <c r="X218" s="299"/>
      <c r="Y218" s="299"/>
      <c r="Z218" s="299"/>
    </row>
    <row r="219" spans="1:26" ht="15.75" customHeight="1">
      <c r="A219" s="294" t="s">
        <v>1516</v>
      </c>
      <c r="B219" s="295" t="s">
        <v>557</v>
      </c>
      <c r="C219" s="295" t="s">
        <v>31</v>
      </c>
      <c r="D219" s="295">
        <v>80111600</v>
      </c>
      <c r="E219" s="295" t="s">
        <v>2045</v>
      </c>
      <c r="F219" s="295" t="s">
        <v>313</v>
      </c>
      <c r="G219" s="295" t="s">
        <v>313</v>
      </c>
      <c r="H219" s="295">
        <v>5</v>
      </c>
      <c r="I219" s="295">
        <v>1</v>
      </c>
      <c r="J219" s="304" t="s">
        <v>83</v>
      </c>
      <c r="K219" s="295" t="s">
        <v>84</v>
      </c>
      <c r="L219" s="296">
        <v>4500000</v>
      </c>
      <c r="M219" s="296">
        <v>22500000</v>
      </c>
      <c r="N219" s="303" t="s">
        <v>588</v>
      </c>
      <c r="O219" s="295" t="s">
        <v>78</v>
      </c>
      <c r="P219" s="295" t="s">
        <v>461</v>
      </c>
      <c r="Q219" s="294" t="s">
        <v>2046</v>
      </c>
      <c r="R219" s="297"/>
      <c r="S219" s="297" t="s">
        <v>28</v>
      </c>
      <c r="T219" s="297">
        <v>8131</v>
      </c>
      <c r="U219" s="298">
        <v>2024110010238</v>
      </c>
      <c r="V219" s="297">
        <v>8</v>
      </c>
      <c r="W219" s="299"/>
      <c r="X219" s="299"/>
      <c r="Y219" s="299"/>
      <c r="Z219" s="299"/>
    </row>
    <row r="220" spans="1:26" ht="15.75" customHeight="1">
      <c r="A220" s="294" t="s">
        <v>1865</v>
      </c>
      <c r="B220" s="295" t="s">
        <v>558</v>
      </c>
      <c r="C220" s="295" t="s">
        <v>31</v>
      </c>
      <c r="D220" s="295">
        <v>80111600</v>
      </c>
      <c r="E220" s="295" t="s">
        <v>1366</v>
      </c>
      <c r="F220" s="295" t="s">
        <v>82</v>
      </c>
      <c r="G220" s="295" t="s">
        <v>82</v>
      </c>
      <c r="H220" s="295">
        <v>3</v>
      </c>
      <c r="I220" s="295">
        <v>1</v>
      </c>
      <c r="J220" s="304" t="s">
        <v>83</v>
      </c>
      <c r="K220" s="295" t="s">
        <v>84</v>
      </c>
      <c r="L220" s="296">
        <v>4450000</v>
      </c>
      <c r="M220" s="296">
        <v>13350000</v>
      </c>
      <c r="N220" s="303" t="s">
        <v>588</v>
      </c>
      <c r="O220" s="295" t="s">
        <v>78</v>
      </c>
      <c r="P220" s="295" t="s">
        <v>461</v>
      </c>
      <c r="Q220" s="294"/>
      <c r="R220" s="297"/>
      <c r="S220" s="297" t="s">
        <v>28</v>
      </c>
      <c r="T220" s="297">
        <v>8131</v>
      </c>
      <c r="U220" s="298">
        <v>2024110010238</v>
      </c>
      <c r="V220" s="297">
        <v>8</v>
      </c>
      <c r="W220" s="299"/>
      <c r="X220" s="299"/>
      <c r="Y220" s="299"/>
      <c r="Z220" s="299"/>
    </row>
    <row r="221" spans="1:26" ht="15.75" customHeight="1">
      <c r="A221" s="294" t="s">
        <v>1516</v>
      </c>
      <c r="B221" s="295" t="s">
        <v>558</v>
      </c>
      <c r="C221" s="295" t="s">
        <v>31</v>
      </c>
      <c r="D221" s="295">
        <v>80111600</v>
      </c>
      <c r="E221" s="295" t="s">
        <v>2048</v>
      </c>
      <c r="F221" s="295" t="s">
        <v>313</v>
      </c>
      <c r="G221" s="295" t="s">
        <v>313</v>
      </c>
      <c r="H221" s="295">
        <v>4</v>
      </c>
      <c r="I221" s="295">
        <v>1</v>
      </c>
      <c r="J221" s="304" t="s">
        <v>83</v>
      </c>
      <c r="K221" s="295" t="s">
        <v>84</v>
      </c>
      <c r="L221" s="296">
        <v>2650000</v>
      </c>
      <c r="M221" s="296">
        <v>10600000</v>
      </c>
      <c r="N221" s="303" t="s">
        <v>588</v>
      </c>
      <c r="O221" s="295" t="s">
        <v>78</v>
      </c>
      <c r="P221" s="295" t="s">
        <v>461</v>
      </c>
      <c r="Q221" s="294" t="s">
        <v>2049</v>
      </c>
      <c r="R221" s="297"/>
      <c r="S221" s="297" t="s">
        <v>28</v>
      </c>
      <c r="T221" s="297">
        <v>8131</v>
      </c>
      <c r="U221" s="298">
        <v>2024110010238</v>
      </c>
      <c r="V221" s="297">
        <v>8</v>
      </c>
      <c r="W221" s="299"/>
      <c r="X221" s="299"/>
      <c r="Y221" s="299"/>
      <c r="Z221" s="299"/>
    </row>
    <row r="222" spans="1:26" ht="15.75" customHeight="1">
      <c r="A222" s="294" t="s">
        <v>1865</v>
      </c>
      <c r="B222" s="295" t="s">
        <v>559</v>
      </c>
      <c r="C222" s="295" t="s">
        <v>31</v>
      </c>
      <c r="D222" s="295">
        <v>80111600</v>
      </c>
      <c r="E222" s="295" t="s">
        <v>2050</v>
      </c>
      <c r="F222" s="295" t="s">
        <v>82</v>
      </c>
      <c r="G222" s="295" t="s">
        <v>82</v>
      </c>
      <c r="H222" s="295">
        <v>3</v>
      </c>
      <c r="I222" s="295">
        <v>1</v>
      </c>
      <c r="J222" s="304" t="s">
        <v>83</v>
      </c>
      <c r="K222" s="295" t="s">
        <v>84</v>
      </c>
      <c r="L222" s="296">
        <v>4630000</v>
      </c>
      <c r="M222" s="296">
        <v>13890000</v>
      </c>
      <c r="N222" s="303" t="s">
        <v>588</v>
      </c>
      <c r="O222" s="295" t="s">
        <v>78</v>
      </c>
      <c r="P222" s="295" t="s">
        <v>461</v>
      </c>
      <c r="Q222" s="294"/>
      <c r="R222" s="297"/>
      <c r="S222" s="297" t="s">
        <v>28</v>
      </c>
      <c r="T222" s="297">
        <v>8131</v>
      </c>
      <c r="U222" s="298">
        <v>2024110010238</v>
      </c>
      <c r="V222" s="297">
        <v>8</v>
      </c>
      <c r="W222" s="299"/>
      <c r="X222" s="299"/>
      <c r="Y222" s="299"/>
      <c r="Z222" s="299"/>
    </row>
    <row r="223" spans="1:26" ht="15.75" customHeight="1">
      <c r="A223" s="294" t="s">
        <v>1516</v>
      </c>
      <c r="B223" s="295" t="s">
        <v>559</v>
      </c>
      <c r="C223" s="295" t="s">
        <v>31</v>
      </c>
      <c r="D223" s="295">
        <v>80111600</v>
      </c>
      <c r="E223" s="295" t="s">
        <v>2048</v>
      </c>
      <c r="F223" s="295" t="s">
        <v>313</v>
      </c>
      <c r="G223" s="295" t="s">
        <v>313</v>
      </c>
      <c r="H223" s="295">
        <v>4</v>
      </c>
      <c r="I223" s="295">
        <v>1</v>
      </c>
      <c r="J223" s="304" t="s">
        <v>83</v>
      </c>
      <c r="K223" s="295" t="s">
        <v>84</v>
      </c>
      <c r="L223" s="296">
        <v>2650000</v>
      </c>
      <c r="M223" s="296">
        <v>10600000</v>
      </c>
      <c r="N223" s="303" t="s">
        <v>588</v>
      </c>
      <c r="O223" s="295" t="s">
        <v>78</v>
      </c>
      <c r="P223" s="295" t="s">
        <v>461</v>
      </c>
      <c r="Q223" s="294" t="s">
        <v>2049</v>
      </c>
      <c r="R223" s="297"/>
      <c r="S223" s="297" t="s">
        <v>28</v>
      </c>
      <c r="T223" s="297">
        <v>8131</v>
      </c>
      <c r="U223" s="298">
        <v>2024110010238</v>
      </c>
      <c r="V223" s="297">
        <v>8</v>
      </c>
      <c r="W223" s="299"/>
      <c r="X223" s="299"/>
      <c r="Y223" s="299"/>
      <c r="Z223" s="299"/>
    </row>
    <row r="224" spans="1:26" ht="15.75" customHeight="1">
      <c r="A224" s="294" t="s">
        <v>1865</v>
      </c>
      <c r="B224" s="295" t="s">
        <v>560</v>
      </c>
      <c r="C224" s="295" t="s">
        <v>30</v>
      </c>
      <c r="D224" s="295">
        <v>80111600</v>
      </c>
      <c r="E224" s="295" t="s">
        <v>2051</v>
      </c>
      <c r="F224" s="295" t="s">
        <v>82</v>
      </c>
      <c r="G224" s="295" t="s">
        <v>82</v>
      </c>
      <c r="H224" s="295">
        <v>3</v>
      </c>
      <c r="I224" s="295">
        <v>1</v>
      </c>
      <c r="J224" s="304" t="s">
        <v>83</v>
      </c>
      <c r="K224" s="295" t="s">
        <v>84</v>
      </c>
      <c r="L224" s="296">
        <v>4630000</v>
      </c>
      <c r="M224" s="296">
        <v>13890000</v>
      </c>
      <c r="N224" s="303" t="s">
        <v>588</v>
      </c>
      <c r="O224" s="295" t="s">
        <v>78</v>
      </c>
      <c r="P224" s="295" t="s">
        <v>461</v>
      </c>
      <c r="Q224" s="294"/>
      <c r="R224" s="297"/>
      <c r="S224" s="297" t="s">
        <v>28</v>
      </c>
      <c r="T224" s="297">
        <v>8131</v>
      </c>
      <c r="U224" s="298">
        <v>2024110010238</v>
      </c>
      <c r="V224" s="297">
        <v>8</v>
      </c>
      <c r="W224" s="299"/>
      <c r="X224" s="299"/>
      <c r="Y224" s="299"/>
      <c r="Z224" s="299"/>
    </row>
    <row r="225" spans="1:26" ht="15.75" customHeight="1">
      <c r="A225" s="294" t="s">
        <v>1516</v>
      </c>
      <c r="B225" s="295" t="s">
        <v>560</v>
      </c>
      <c r="C225" s="295" t="s">
        <v>30</v>
      </c>
      <c r="D225" s="295">
        <v>80111600</v>
      </c>
      <c r="E225" s="295" t="s">
        <v>2052</v>
      </c>
      <c r="F225" s="295" t="s">
        <v>313</v>
      </c>
      <c r="G225" s="295" t="s">
        <v>313</v>
      </c>
      <c r="H225" s="295">
        <v>4</v>
      </c>
      <c r="I225" s="295">
        <v>1</v>
      </c>
      <c r="J225" s="304" t="s">
        <v>83</v>
      </c>
      <c r="K225" s="295" t="s">
        <v>84</v>
      </c>
      <c r="L225" s="296">
        <v>3100000</v>
      </c>
      <c r="M225" s="296">
        <v>12400000</v>
      </c>
      <c r="N225" s="303" t="s">
        <v>588</v>
      </c>
      <c r="O225" s="295" t="s">
        <v>78</v>
      </c>
      <c r="P225" s="295" t="s">
        <v>461</v>
      </c>
      <c r="Q225" s="294" t="s">
        <v>2053</v>
      </c>
      <c r="R225" s="297"/>
      <c r="S225" s="297" t="s">
        <v>28</v>
      </c>
      <c r="T225" s="297">
        <v>8131</v>
      </c>
      <c r="U225" s="298">
        <v>2024110010238</v>
      </c>
      <c r="V225" s="297">
        <v>8</v>
      </c>
      <c r="W225" s="299"/>
      <c r="X225" s="299"/>
      <c r="Y225" s="299"/>
      <c r="Z225" s="299"/>
    </row>
    <row r="226" spans="1:26" ht="15.75" customHeight="1">
      <c r="A226" s="294" t="s">
        <v>1865</v>
      </c>
      <c r="B226" s="295" t="s">
        <v>561</v>
      </c>
      <c r="C226" s="295" t="s">
        <v>30</v>
      </c>
      <c r="D226" s="295">
        <v>80111600</v>
      </c>
      <c r="E226" s="295" t="s">
        <v>2054</v>
      </c>
      <c r="F226" s="295" t="s">
        <v>459</v>
      </c>
      <c r="G226" s="295" t="s">
        <v>82</v>
      </c>
      <c r="H226" s="295">
        <v>5</v>
      </c>
      <c r="I226" s="295">
        <v>1</v>
      </c>
      <c r="J226" s="304" t="s">
        <v>83</v>
      </c>
      <c r="K226" s="295" t="s">
        <v>84</v>
      </c>
      <c r="L226" s="296">
        <v>2300000</v>
      </c>
      <c r="M226" s="296">
        <v>11500000</v>
      </c>
      <c r="N226" s="303" t="s">
        <v>588</v>
      </c>
      <c r="O226" s="295" t="s">
        <v>78</v>
      </c>
      <c r="P226" s="295" t="s">
        <v>461</v>
      </c>
      <c r="Q226" s="294"/>
      <c r="R226" s="297"/>
      <c r="S226" s="297" t="s">
        <v>28</v>
      </c>
      <c r="T226" s="297">
        <v>8131</v>
      </c>
      <c r="U226" s="298">
        <v>2024110010238</v>
      </c>
      <c r="V226" s="297">
        <v>8</v>
      </c>
      <c r="W226" s="299"/>
      <c r="X226" s="299"/>
      <c r="Y226" s="299"/>
      <c r="Z226" s="299"/>
    </row>
    <row r="227" spans="1:26" ht="15.75" customHeight="1">
      <c r="A227" s="294" t="s">
        <v>1516</v>
      </c>
      <c r="B227" s="295" t="s">
        <v>561</v>
      </c>
      <c r="C227" s="295" t="s">
        <v>30</v>
      </c>
      <c r="D227" s="295">
        <v>80111600</v>
      </c>
      <c r="E227" s="295" t="s">
        <v>2055</v>
      </c>
      <c r="F227" s="295" t="s">
        <v>313</v>
      </c>
      <c r="G227" s="295" t="s">
        <v>313</v>
      </c>
      <c r="H227" s="295">
        <v>5</v>
      </c>
      <c r="I227" s="295">
        <v>1</v>
      </c>
      <c r="J227" s="304" t="s">
        <v>83</v>
      </c>
      <c r="K227" s="295" t="s">
        <v>84</v>
      </c>
      <c r="L227" s="296">
        <v>2300000</v>
      </c>
      <c r="M227" s="296">
        <v>11500000</v>
      </c>
      <c r="N227" s="303" t="s">
        <v>588</v>
      </c>
      <c r="O227" s="295" t="s">
        <v>78</v>
      </c>
      <c r="P227" s="295" t="s">
        <v>461</v>
      </c>
      <c r="Q227" s="294" t="s">
        <v>2056</v>
      </c>
      <c r="R227" s="297"/>
      <c r="S227" s="297" t="s">
        <v>28</v>
      </c>
      <c r="T227" s="297">
        <v>8131</v>
      </c>
      <c r="U227" s="298">
        <v>2024110010238</v>
      </c>
      <c r="V227" s="297">
        <v>8</v>
      </c>
      <c r="W227" s="299"/>
      <c r="X227" s="299"/>
      <c r="Y227" s="299"/>
      <c r="Z227" s="299"/>
    </row>
    <row r="228" spans="1:26" ht="15.75" customHeight="1">
      <c r="A228" s="294" t="s">
        <v>1865</v>
      </c>
      <c r="B228" s="295" t="s">
        <v>562</v>
      </c>
      <c r="C228" s="295" t="s">
        <v>30</v>
      </c>
      <c r="D228" s="295">
        <v>80111600</v>
      </c>
      <c r="E228" s="295" t="s">
        <v>2054</v>
      </c>
      <c r="F228" s="295" t="s">
        <v>82</v>
      </c>
      <c r="G228" s="295" t="s">
        <v>82</v>
      </c>
      <c r="H228" s="295">
        <v>5</v>
      </c>
      <c r="I228" s="295">
        <v>1</v>
      </c>
      <c r="J228" s="304" t="s">
        <v>83</v>
      </c>
      <c r="K228" s="295" t="s">
        <v>84</v>
      </c>
      <c r="L228" s="296">
        <v>2650000</v>
      </c>
      <c r="M228" s="296">
        <v>13250000</v>
      </c>
      <c r="N228" s="303" t="s">
        <v>588</v>
      </c>
      <c r="O228" s="295" t="s">
        <v>78</v>
      </c>
      <c r="P228" s="295" t="s">
        <v>461</v>
      </c>
      <c r="Q228" s="294"/>
      <c r="R228" s="297"/>
      <c r="S228" s="297" t="s">
        <v>28</v>
      </c>
      <c r="T228" s="297">
        <v>8131</v>
      </c>
      <c r="U228" s="298">
        <v>2024110010238</v>
      </c>
      <c r="V228" s="297">
        <v>8</v>
      </c>
      <c r="W228" s="299"/>
      <c r="X228" s="299"/>
      <c r="Y228" s="299"/>
      <c r="Z228" s="299"/>
    </row>
    <row r="229" spans="1:26" ht="15.75" customHeight="1">
      <c r="A229" s="294" t="s">
        <v>1516</v>
      </c>
      <c r="B229" s="295" t="s">
        <v>562</v>
      </c>
      <c r="C229" s="295" t="s">
        <v>30</v>
      </c>
      <c r="D229" s="295">
        <v>80111600</v>
      </c>
      <c r="E229" s="295" t="s">
        <v>2048</v>
      </c>
      <c r="F229" s="295" t="s">
        <v>313</v>
      </c>
      <c r="G229" s="295" t="s">
        <v>313</v>
      </c>
      <c r="H229" s="295">
        <v>5</v>
      </c>
      <c r="I229" s="295">
        <v>1</v>
      </c>
      <c r="J229" s="304" t="s">
        <v>83</v>
      </c>
      <c r="K229" s="295" t="s">
        <v>84</v>
      </c>
      <c r="L229" s="296">
        <v>2650000</v>
      </c>
      <c r="M229" s="296">
        <v>13250000</v>
      </c>
      <c r="N229" s="303" t="s">
        <v>588</v>
      </c>
      <c r="O229" s="295" t="s">
        <v>78</v>
      </c>
      <c r="P229" s="295" t="s">
        <v>461</v>
      </c>
      <c r="Q229" s="294" t="s">
        <v>2057</v>
      </c>
      <c r="R229" s="297"/>
      <c r="S229" s="297" t="s">
        <v>28</v>
      </c>
      <c r="T229" s="297">
        <v>8131</v>
      </c>
      <c r="U229" s="298">
        <v>2024110010238</v>
      </c>
      <c r="V229" s="297">
        <v>8</v>
      </c>
      <c r="W229" s="299"/>
      <c r="X229" s="299"/>
      <c r="Y229" s="299"/>
      <c r="Z229" s="299"/>
    </row>
    <row r="230" spans="1:26" ht="15.75" customHeight="1">
      <c r="A230" s="294" t="s">
        <v>1865</v>
      </c>
      <c r="B230" s="295" t="s">
        <v>563</v>
      </c>
      <c r="C230" s="295" t="s">
        <v>30</v>
      </c>
      <c r="D230" s="295">
        <v>80111600</v>
      </c>
      <c r="E230" s="295" t="s">
        <v>2058</v>
      </c>
      <c r="F230" s="295" t="s">
        <v>82</v>
      </c>
      <c r="G230" s="295" t="s">
        <v>82</v>
      </c>
      <c r="H230" s="295">
        <v>4</v>
      </c>
      <c r="I230" s="295">
        <v>1</v>
      </c>
      <c r="J230" s="304" t="s">
        <v>83</v>
      </c>
      <c r="K230" s="295" t="s">
        <v>84</v>
      </c>
      <c r="L230" s="296">
        <v>2650000</v>
      </c>
      <c r="M230" s="296">
        <v>10600000</v>
      </c>
      <c r="N230" s="303" t="s">
        <v>588</v>
      </c>
      <c r="O230" s="295" t="s">
        <v>78</v>
      </c>
      <c r="P230" s="295" t="s">
        <v>461</v>
      </c>
      <c r="Q230" s="294"/>
      <c r="R230" s="297"/>
      <c r="S230" s="297" t="s">
        <v>28</v>
      </c>
      <c r="T230" s="297">
        <v>8131</v>
      </c>
      <c r="U230" s="298">
        <v>2024110010238</v>
      </c>
      <c r="V230" s="297">
        <v>8</v>
      </c>
      <c r="W230" s="299"/>
      <c r="X230" s="299"/>
      <c r="Y230" s="299"/>
      <c r="Z230" s="299"/>
    </row>
    <row r="231" spans="1:26" ht="15.75" customHeight="1">
      <c r="A231" s="294" t="s">
        <v>1516</v>
      </c>
      <c r="B231" s="295" t="s">
        <v>563</v>
      </c>
      <c r="C231" s="295" t="s">
        <v>30</v>
      </c>
      <c r="D231" s="295">
        <v>80111600</v>
      </c>
      <c r="E231" s="295" t="s">
        <v>2059</v>
      </c>
      <c r="F231" s="295" t="s">
        <v>313</v>
      </c>
      <c r="G231" s="295" t="s">
        <v>313</v>
      </c>
      <c r="H231" s="295">
        <v>5</v>
      </c>
      <c r="I231" s="295">
        <v>1</v>
      </c>
      <c r="J231" s="304" t="s">
        <v>83</v>
      </c>
      <c r="K231" s="295" t="s">
        <v>84</v>
      </c>
      <c r="L231" s="296">
        <v>2650000</v>
      </c>
      <c r="M231" s="296">
        <v>13250000</v>
      </c>
      <c r="N231" s="303" t="s">
        <v>588</v>
      </c>
      <c r="O231" s="295" t="s">
        <v>78</v>
      </c>
      <c r="P231" s="295" t="s">
        <v>461</v>
      </c>
      <c r="Q231" s="294" t="s">
        <v>2060</v>
      </c>
      <c r="R231" s="297"/>
      <c r="S231" s="297" t="s">
        <v>28</v>
      </c>
      <c r="T231" s="297">
        <v>8131</v>
      </c>
      <c r="U231" s="298">
        <v>2024110010238</v>
      </c>
      <c r="V231" s="297">
        <v>8</v>
      </c>
      <c r="W231" s="299"/>
      <c r="X231" s="299"/>
      <c r="Y231" s="299"/>
      <c r="Z231" s="299"/>
    </row>
    <row r="232" spans="1:26" ht="15.75" customHeight="1">
      <c r="A232" s="294" t="s">
        <v>1865</v>
      </c>
      <c r="B232" s="295" t="s">
        <v>564</v>
      </c>
      <c r="C232" s="295" t="s">
        <v>30</v>
      </c>
      <c r="D232" s="295">
        <v>80111600</v>
      </c>
      <c r="E232" s="295" t="s">
        <v>2054</v>
      </c>
      <c r="F232" s="295" t="s">
        <v>82</v>
      </c>
      <c r="G232" s="295" t="s">
        <v>82</v>
      </c>
      <c r="H232" s="295">
        <v>7</v>
      </c>
      <c r="I232" s="295">
        <v>1</v>
      </c>
      <c r="J232" s="304" t="s">
        <v>83</v>
      </c>
      <c r="K232" s="295" t="s">
        <v>84</v>
      </c>
      <c r="L232" s="296">
        <v>2500000</v>
      </c>
      <c r="M232" s="296">
        <v>17500000</v>
      </c>
      <c r="N232" s="303" t="s">
        <v>588</v>
      </c>
      <c r="O232" s="295" t="s">
        <v>78</v>
      </c>
      <c r="P232" s="295" t="s">
        <v>461</v>
      </c>
      <c r="Q232" s="294"/>
      <c r="R232" s="297"/>
      <c r="S232" s="297" t="s">
        <v>28</v>
      </c>
      <c r="T232" s="297">
        <v>8131</v>
      </c>
      <c r="U232" s="298">
        <v>2024110010238</v>
      </c>
      <c r="V232" s="297">
        <v>8</v>
      </c>
      <c r="W232" s="299"/>
      <c r="X232" s="299"/>
      <c r="Y232" s="299"/>
      <c r="Z232" s="299"/>
    </row>
    <row r="233" spans="1:26" ht="15.75" customHeight="1">
      <c r="A233" s="294" t="s">
        <v>1516</v>
      </c>
      <c r="B233" s="295" t="s">
        <v>564</v>
      </c>
      <c r="C233" s="295" t="s">
        <v>30</v>
      </c>
      <c r="D233" s="295">
        <v>80111600</v>
      </c>
      <c r="E233" s="295" t="s">
        <v>2061</v>
      </c>
      <c r="F233" s="295" t="s">
        <v>313</v>
      </c>
      <c r="G233" s="295" t="s">
        <v>313</v>
      </c>
      <c r="H233" s="295">
        <v>7</v>
      </c>
      <c r="I233" s="295">
        <v>1</v>
      </c>
      <c r="J233" s="304" t="s">
        <v>83</v>
      </c>
      <c r="K233" s="295" t="s">
        <v>84</v>
      </c>
      <c r="L233" s="296">
        <v>2500000</v>
      </c>
      <c r="M233" s="296">
        <v>17500000</v>
      </c>
      <c r="N233" s="303" t="s">
        <v>588</v>
      </c>
      <c r="O233" s="295" t="s">
        <v>78</v>
      </c>
      <c r="P233" s="295" t="s">
        <v>461</v>
      </c>
      <c r="Q233" s="294" t="s">
        <v>2062</v>
      </c>
      <c r="R233" s="297"/>
      <c r="S233" s="297" t="s">
        <v>28</v>
      </c>
      <c r="T233" s="297">
        <v>8131</v>
      </c>
      <c r="U233" s="298">
        <v>2024110010238</v>
      </c>
      <c r="V233" s="297">
        <v>8</v>
      </c>
      <c r="W233" s="299"/>
      <c r="X233" s="299"/>
      <c r="Y233" s="299"/>
      <c r="Z233" s="299"/>
    </row>
    <row r="234" spans="1:26" ht="15.75" customHeight="1">
      <c r="A234" s="294" t="s">
        <v>1865</v>
      </c>
      <c r="B234" s="295" t="s">
        <v>565</v>
      </c>
      <c r="C234" s="295" t="s">
        <v>30</v>
      </c>
      <c r="D234" s="295">
        <v>80111600</v>
      </c>
      <c r="E234" s="295" t="s">
        <v>2054</v>
      </c>
      <c r="F234" s="295" t="s">
        <v>82</v>
      </c>
      <c r="G234" s="295" t="s">
        <v>82</v>
      </c>
      <c r="H234" s="295">
        <v>5</v>
      </c>
      <c r="I234" s="295">
        <v>1</v>
      </c>
      <c r="J234" s="304" t="s">
        <v>83</v>
      </c>
      <c r="K234" s="295" t="s">
        <v>84</v>
      </c>
      <c r="L234" s="296">
        <v>3100000</v>
      </c>
      <c r="M234" s="296">
        <v>15500000</v>
      </c>
      <c r="N234" s="303" t="s">
        <v>588</v>
      </c>
      <c r="O234" s="295" t="s">
        <v>78</v>
      </c>
      <c r="P234" s="295" t="s">
        <v>461</v>
      </c>
      <c r="Q234" s="294"/>
      <c r="R234" s="297"/>
      <c r="S234" s="297" t="s">
        <v>28</v>
      </c>
      <c r="T234" s="297">
        <v>8131</v>
      </c>
      <c r="U234" s="298">
        <v>2024110010238</v>
      </c>
      <c r="V234" s="297">
        <v>8</v>
      </c>
      <c r="W234" s="299"/>
      <c r="X234" s="299"/>
      <c r="Y234" s="299"/>
      <c r="Z234" s="299"/>
    </row>
    <row r="235" spans="1:26" ht="15.75" customHeight="1">
      <c r="A235" s="294" t="s">
        <v>1516</v>
      </c>
      <c r="B235" s="295" t="s">
        <v>565</v>
      </c>
      <c r="C235" s="295" t="s">
        <v>30</v>
      </c>
      <c r="D235" s="295">
        <v>80111600</v>
      </c>
      <c r="E235" s="295" t="s">
        <v>2063</v>
      </c>
      <c r="F235" s="295" t="s">
        <v>313</v>
      </c>
      <c r="G235" s="295" t="s">
        <v>313</v>
      </c>
      <c r="H235" s="295">
        <v>5</v>
      </c>
      <c r="I235" s="295">
        <v>1</v>
      </c>
      <c r="J235" s="304" t="s">
        <v>83</v>
      </c>
      <c r="K235" s="295" t="s">
        <v>84</v>
      </c>
      <c r="L235" s="296">
        <v>3100000</v>
      </c>
      <c r="M235" s="296">
        <v>15500000</v>
      </c>
      <c r="N235" s="303" t="s">
        <v>588</v>
      </c>
      <c r="O235" s="295" t="s">
        <v>78</v>
      </c>
      <c r="P235" s="295" t="s">
        <v>461</v>
      </c>
      <c r="Q235" s="294" t="s">
        <v>2064</v>
      </c>
      <c r="R235" s="297"/>
      <c r="S235" s="297" t="s">
        <v>28</v>
      </c>
      <c r="T235" s="297">
        <v>8131</v>
      </c>
      <c r="U235" s="298">
        <v>2024110010238</v>
      </c>
      <c r="V235" s="297">
        <v>8</v>
      </c>
      <c r="W235" s="299"/>
      <c r="X235" s="299"/>
      <c r="Y235" s="299"/>
      <c r="Z235" s="299"/>
    </row>
    <row r="236" spans="1:26" ht="15.75" customHeight="1">
      <c r="A236" s="294" t="s">
        <v>1865</v>
      </c>
      <c r="B236" s="295" t="s">
        <v>566</v>
      </c>
      <c r="C236" s="295" t="s">
        <v>30</v>
      </c>
      <c r="D236" s="295">
        <v>80111600</v>
      </c>
      <c r="E236" s="295" t="s">
        <v>2065</v>
      </c>
      <c r="F236" s="295" t="s">
        <v>82</v>
      </c>
      <c r="G236" s="295" t="s">
        <v>82</v>
      </c>
      <c r="H236" s="295">
        <v>4</v>
      </c>
      <c r="I236" s="295">
        <v>1</v>
      </c>
      <c r="J236" s="304" t="s">
        <v>83</v>
      </c>
      <c r="K236" s="295" t="s">
        <v>84</v>
      </c>
      <c r="L236" s="296">
        <v>3710000</v>
      </c>
      <c r="M236" s="296">
        <v>14840000</v>
      </c>
      <c r="N236" s="303" t="s">
        <v>588</v>
      </c>
      <c r="O236" s="295" t="s">
        <v>78</v>
      </c>
      <c r="P236" s="295" t="s">
        <v>461</v>
      </c>
      <c r="Q236" s="294"/>
      <c r="R236" s="297"/>
      <c r="S236" s="297" t="s">
        <v>28</v>
      </c>
      <c r="T236" s="297">
        <v>8131</v>
      </c>
      <c r="U236" s="298">
        <v>2024110010238</v>
      </c>
      <c r="V236" s="297">
        <v>8</v>
      </c>
      <c r="W236" s="299"/>
      <c r="X236" s="299"/>
      <c r="Y236" s="299"/>
      <c r="Z236" s="299"/>
    </row>
    <row r="237" spans="1:26" ht="15.75" customHeight="1">
      <c r="A237" s="294" t="s">
        <v>1516</v>
      </c>
      <c r="B237" s="295" t="s">
        <v>566</v>
      </c>
      <c r="C237" s="295" t="s">
        <v>30</v>
      </c>
      <c r="D237" s="295">
        <v>80111600</v>
      </c>
      <c r="E237" s="295" t="s">
        <v>2066</v>
      </c>
      <c r="F237" s="295" t="s">
        <v>313</v>
      </c>
      <c r="G237" s="295" t="s">
        <v>313</v>
      </c>
      <c r="H237" s="295">
        <v>5</v>
      </c>
      <c r="I237" s="295">
        <v>1</v>
      </c>
      <c r="J237" s="304" t="s">
        <v>83</v>
      </c>
      <c r="K237" s="295" t="s">
        <v>84</v>
      </c>
      <c r="L237" s="296">
        <v>3700000</v>
      </c>
      <c r="M237" s="296">
        <v>18500000</v>
      </c>
      <c r="N237" s="303" t="s">
        <v>588</v>
      </c>
      <c r="O237" s="295" t="s">
        <v>78</v>
      </c>
      <c r="P237" s="295" t="s">
        <v>461</v>
      </c>
      <c r="Q237" s="294" t="s">
        <v>2067</v>
      </c>
      <c r="R237" s="297"/>
      <c r="S237" s="297" t="s">
        <v>28</v>
      </c>
      <c r="T237" s="297">
        <v>8131</v>
      </c>
      <c r="U237" s="298">
        <v>2024110010238</v>
      </c>
      <c r="V237" s="297">
        <v>8</v>
      </c>
      <c r="W237" s="299"/>
      <c r="X237" s="299"/>
      <c r="Y237" s="299"/>
      <c r="Z237" s="299"/>
    </row>
    <row r="238" spans="1:26" ht="15.75" customHeight="1">
      <c r="A238" s="294" t="s">
        <v>1865</v>
      </c>
      <c r="B238" s="295" t="s">
        <v>567</v>
      </c>
      <c r="C238" s="295" t="s">
        <v>30</v>
      </c>
      <c r="D238" s="295">
        <v>80111600</v>
      </c>
      <c r="E238" s="295" t="s">
        <v>2068</v>
      </c>
      <c r="F238" s="295" t="s">
        <v>82</v>
      </c>
      <c r="G238" s="295" t="s">
        <v>82</v>
      </c>
      <c r="H238" s="295">
        <v>4</v>
      </c>
      <c r="I238" s="295">
        <v>1</v>
      </c>
      <c r="J238" s="304" t="s">
        <v>83</v>
      </c>
      <c r="K238" s="295" t="s">
        <v>84</v>
      </c>
      <c r="L238" s="296">
        <v>3710000</v>
      </c>
      <c r="M238" s="296">
        <v>14840000</v>
      </c>
      <c r="N238" s="303" t="s">
        <v>588</v>
      </c>
      <c r="O238" s="295" t="s">
        <v>78</v>
      </c>
      <c r="P238" s="295" t="s">
        <v>461</v>
      </c>
      <c r="Q238" s="294"/>
      <c r="R238" s="297"/>
      <c r="S238" s="297" t="s">
        <v>28</v>
      </c>
      <c r="T238" s="297">
        <v>8131</v>
      </c>
      <c r="U238" s="298">
        <v>2024110010238</v>
      </c>
      <c r="V238" s="297">
        <v>8</v>
      </c>
      <c r="W238" s="299"/>
      <c r="X238" s="299"/>
      <c r="Y238" s="299"/>
      <c r="Z238" s="299"/>
    </row>
    <row r="239" spans="1:26" ht="15.75" customHeight="1">
      <c r="A239" s="294" t="s">
        <v>1516</v>
      </c>
      <c r="B239" s="295" t="s">
        <v>567</v>
      </c>
      <c r="C239" s="295" t="s">
        <v>30</v>
      </c>
      <c r="D239" s="295">
        <v>80111600</v>
      </c>
      <c r="E239" s="295" t="s">
        <v>2069</v>
      </c>
      <c r="F239" s="295" t="s">
        <v>313</v>
      </c>
      <c r="G239" s="295" t="s">
        <v>313</v>
      </c>
      <c r="H239" s="295">
        <v>5</v>
      </c>
      <c r="I239" s="295">
        <v>1</v>
      </c>
      <c r="J239" s="304" t="s">
        <v>83</v>
      </c>
      <c r="K239" s="295" t="s">
        <v>84</v>
      </c>
      <c r="L239" s="296">
        <v>3820000</v>
      </c>
      <c r="M239" s="296">
        <v>19100000</v>
      </c>
      <c r="N239" s="303" t="s">
        <v>588</v>
      </c>
      <c r="O239" s="295" t="s">
        <v>78</v>
      </c>
      <c r="P239" s="295" t="s">
        <v>461</v>
      </c>
      <c r="Q239" s="294" t="s">
        <v>2070</v>
      </c>
      <c r="R239" s="297"/>
      <c r="S239" s="297" t="s">
        <v>28</v>
      </c>
      <c r="T239" s="297">
        <v>8131</v>
      </c>
      <c r="U239" s="298">
        <v>2024110010238</v>
      </c>
      <c r="V239" s="297">
        <v>8</v>
      </c>
      <c r="W239" s="299"/>
      <c r="X239" s="299"/>
      <c r="Y239" s="299"/>
      <c r="Z239" s="299"/>
    </row>
    <row r="240" spans="1:26" ht="15.75" customHeight="1">
      <c r="A240" s="294" t="s">
        <v>1587</v>
      </c>
      <c r="B240" s="295" t="s">
        <v>568</v>
      </c>
      <c r="C240" s="295" t="s">
        <v>30</v>
      </c>
      <c r="D240" s="295">
        <v>80111600</v>
      </c>
      <c r="E240" s="295" t="s">
        <v>2071</v>
      </c>
      <c r="F240" s="295" t="s">
        <v>459</v>
      </c>
      <c r="G240" s="295" t="s">
        <v>82</v>
      </c>
      <c r="H240" s="295">
        <v>6</v>
      </c>
      <c r="I240" s="295">
        <v>1</v>
      </c>
      <c r="J240" s="304" t="s">
        <v>83</v>
      </c>
      <c r="K240" s="295" t="s">
        <v>84</v>
      </c>
      <c r="L240" s="296">
        <v>3710000</v>
      </c>
      <c r="M240" s="296" t="s">
        <v>1724</v>
      </c>
      <c r="N240" s="303" t="s">
        <v>588</v>
      </c>
      <c r="O240" s="295" t="s">
        <v>78</v>
      </c>
      <c r="P240" s="295" t="s">
        <v>461</v>
      </c>
      <c r="Q240" s="294" t="s">
        <v>2072</v>
      </c>
      <c r="R240" s="297"/>
      <c r="S240" s="297" t="s">
        <v>28</v>
      </c>
      <c r="T240" s="297">
        <v>8131</v>
      </c>
      <c r="U240" s="298">
        <v>2024110010238</v>
      </c>
      <c r="V240" s="297">
        <v>8</v>
      </c>
      <c r="W240" s="299"/>
      <c r="X240" s="299"/>
      <c r="Y240" s="299"/>
      <c r="Z240" s="299"/>
    </row>
    <row r="241" spans="1:26" ht="15.75" customHeight="1">
      <c r="A241" s="294" t="s">
        <v>1865</v>
      </c>
      <c r="B241" s="295" t="s">
        <v>569</v>
      </c>
      <c r="C241" s="295" t="s">
        <v>30</v>
      </c>
      <c r="D241" s="295">
        <v>80111600</v>
      </c>
      <c r="E241" s="295" t="s">
        <v>2073</v>
      </c>
      <c r="F241" s="295" t="s">
        <v>82</v>
      </c>
      <c r="G241" s="295" t="s">
        <v>82</v>
      </c>
      <c r="H241" s="295">
        <v>4</v>
      </c>
      <c r="I241" s="295">
        <v>1</v>
      </c>
      <c r="J241" s="304" t="s">
        <v>83</v>
      </c>
      <c r="K241" s="295" t="s">
        <v>84</v>
      </c>
      <c r="L241" s="296">
        <v>3710000</v>
      </c>
      <c r="M241" s="296">
        <v>14840000</v>
      </c>
      <c r="N241" s="303" t="s">
        <v>588</v>
      </c>
      <c r="O241" s="295" t="s">
        <v>78</v>
      </c>
      <c r="P241" s="295" t="s">
        <v>461</v>
      </c>
      <c r="Q241" s="294"/>
      <c r="R241" s="297"/>
      <c r="S241" s="297" t="s">
        <v>28</v>
      </c>
      <c r="T241" s="297">
        <v>8131</v>
      </c>
      <c r="U241" s="298">
        <v>2024110010238</v>
      </c>
      <c r="V241" s="297">
        <v>8</v>
      </c>
      <c r="W241" s="299"/>
      <c r="X241" s="299"/>
      <c r="Y241" s="299"/>
      <c r="Z241" s="299"/>
    </row>
    <row r="242" spans="1:26" ht="15.75" customHeight="1">
      <c r="A242" s="294" t="s">
        <v>1516</v>
      </c>
      <c r="B242" s="295" t="s">
        <v>569</v>
      </c>
      <c r="C242" s="295" t="s">
        <v>30</v>
      </c>
      <c r="D242" s="295">
        <v>80111600</v>
      </c>
      <c r="E242" s="295" t="s">
        <v>2069</v>
      </c>
      <c r="F242" s="295" t="s">
        <v>313</v>
      </c>
      <c r="G242" s="295" t="s">
        <v>313</v>
      </c>
      <c r="H242" s="295">
        <v>5</v>
      </c>
      <c r="I242" s="295">
        <v>1</v>
      </c>
      <c r="J242" s="304" t="s">
        <v>83</v>
      </c>
      <c r="K242" s="295" t="s">
        <v>84</v>
      </c>
      <c r="L242" s="296">
        <v>3820000</v>
      </c>
      <c r="M242" s="296">
        <v>19100000</v>
      </c>
      <c r="N242" s="303" t="s">
        <v>588</v>
      </c>
      <c r="O242" s="295" t="s">
        <v>78</v>
      </c>
      <c r="P242" s="295" t="s">
        <v>461</v>
      </c>
      <c r="Q242" s="294" t="s">
        <v>2070</v>
      </c>
      <c r="R242" s="297"/>
      <c r="S242" s="297" t="s">
        <v>28</v>
      </c>
      <c r="T242" s="297">
        <v>8131</v>
      </c>
      <c r="U242" s="298">
        <v>2024110010238</v>
      </c>
      <c r="V242" s="297">
        <v>8</v>
      </c>
      <c r="W242" s="299"/>
      <c r="X242" s="299"/>
      <c r="Y242" s="299"/>
      <c r="Z242" s="299"/>
    </row>
    <row r="243" spans="1:26" ht="15.75" customHeight="1">
      <c r="A243" s="294" t="s">
        <v>1865</v>
      </c>
      <c r="B243" s="295" t="s">
        <v>570</v>
      </c>
      <c r="C243" s="295" t="s">
        <v>30</v>
      </c>
      <c r="D243" s="295">
        <v>80111600</v>
      </c>
      <c r="E243" s="295" t="s">
        <v>2074</v>
      </c>
      <c r="F243" s="295" t="s">
        <v>82</v>
      </c>
      <c r="G243" s="295" t="s">
        <v>82</v>
      </c>
      <c r="H243" s="295">
        <v>4</v>
      </c>
      <c r="I243" s="295">
        <v>1</v>
      </c>
      <c r="J243" s="304" t="s">
        <v>83</v>
      </c>
      <c r="K243" s="295" t="s">
        <v>84</v>
      </c>
      <c r="L243" s="296">
        <v>3710000</v>
      </c>
      <c r="M243" s="296">
        <v>14840000</v>
      </c>
      <c r="N243" s="303" t="s">
        <v>588</v>
      </c>
      <c r="O243" s="295" t="s">
        <v>78</v>
      </c>
      <c r="P243" s="295" t="s">
        <v>461</v>
      </c>
      <c r="Q243" s="294"/>
      <c r="R243" s="297"/>
      <c r="S243" s="297" t="s">
        <v>28</v>
      </c>
      <c r="T243" s="297">
        <v>8131</v>
      </c>
      <c r="U243" s="298">
        <v>2024110010238</v>
      </c>
      <c r="V243" s="297">
        <v>8</v>
      </c>
      <c r="W243" s="299"/>
      <c r="X243" s="299"/>
      <c r="Y243" s="299"/>
      <c r="Z243" s="299"/>
    </row>
    <row r="244" spans="1:26" ht="15.75" customHeight="1">
      <c r="A244" s="294" t="s">
        <v>1516</v>
      </c>
      <c r="B244" s="295" t="s">
        <v>570</v>
      </c>
      <c r="C244" s="295" t="s">
        <v>30</v>
      </c>
      <c r="D244" s="295">
        <v>80111600</v>
      </c>
      <c r="E244" s="295" t="s">
        <v>2054</v>
      </c>
      <c r="F244" s="295" t="s">
        <v>313</v>
      </c>
      <c r="G244" s="295" t="s">
        <v>313</v>
      </c>
      <c r="H244" s="295">
        <v>5</v>
      </c>
      <c r="I244" s="295">
        <v>1</v>
      </c>
      <c r="J244" s="304" t="s">
        <v>83</v>
      </c>
      <c r="K244" s="295" t="s">
        <v>84</v>
      </c>
      <c r="L244" s="296">
        <v>3244500</v>
      </c>
      <c r="M244" s="296">
        <v>16222500</v>
      </c>
      <c r="N244" s="303" t="s">
        <v>588</v>
      </c>
      <c r="O244" s="295" t="s">
        <v>78</v>
      </c>
      <c r="P244" s="295" t="s">
        <v>461</v>
      </c>
      <c r="Q244" s="294" t="s">
        <v>2067</v>
      </c>
      <c r="R244" s="297"/>
      <c r="S244" s="297" t="s">
        <v>28</v>
      </c>
      <c r="T244" s="297">
        <v>8131</v>
      </c>
      <c r="U244" s="298">
        <v>2024110010238</v>
      </c>
      <c r="V244" s="297">
        <v>8</v>
      </c>
      <c r="W244" s="299"/>
      <c r="X244" s="299"/>
      <c r="Y244" s="299"/>
      <c r="Z244" s="299"/>
    </row>
    <row r="245" spans="1:26" ht="15.75" customHeight="1">
      <c r="A245" s="294" t="s">
        <v>1865</v>
      </c>
      <c r="B245" s="295" t="s">
        <v>571</v>
      </c>
      <c r="C245" s="295" t="s">
        <v>30</v>
      </c>
      <c r="D245" s="295">
        <v>80111600</v>
      </c>
      <c r="E245" s="295" t="s">
        <v>2075</v>
      </c>
      <c r="F245" s="295" t="s">
        <v>82</v>
      </c>
      <c r="G245" s="295" t="s">
        <v>82</v>
      </c>
      <c r="H245" s="295">
        <v>4</v>
      </c>
      <c r="I245" s="295">
        <v>1</v>
      </c>
      <c r="J245" s="304" t="s">
        <v>83</v>
      </c>
      <c r="K245" s="295" t="s">
        <v>84</v>
      </c>
      <c r="L245" s="296">
        <v>3710000</v>
      </c>
      <c r="M245" s="296">
        <v>14840000</v>
      </c>
      <c r="N245" s="303" t="s">
        <v>588</v>
      </c>
      <c r="O245" s="295" t="s">
        <v>78</v>
      </c>
      <c r="P245" s="295" t="s">
        <v>461</v>
      </c>
      <c r="Q245" s="294"/>
      <c r="R245" s="297"/>
      <c r="S245" s="297" t="s">
        <v>28</v>
      </c>
      <c r="T245" s="297">
        <v>8131</v>
      </c>
      <c r="U245" s="298">
        <v>2024110010238</v>
      </c>
      <c r="V245" s="297">
        <v>8</v>
      </c>
      <c r="W245" s="299"/>
      <c r="X245" s="299"/>
      <c r="Y245" s="299"/>
      <c r="Z245" s="299"/>
    </row>
    <row r="246" spans="1:26" ht="15.75" customHeight="1">
      <c r="A246" s="294" t="s">
        <v>1516</v>
      </c>
      <c r="B246" s="295" t="s">
        <v>571</v>
      </c>
      <c r="C246" s="295" t="s">
        <v>30</v>
      </c>
      <c r="D246" s="295">
        <v>80111600</v>
      </c>
      <c r="E246" s="295" t="s">
        <v>2076</v>
      </c>
      <c r="F246" s="295" t="s">
        <v>313</v>
      </c>
      <c r="G246" s="295" t="s">
        <v>313</v>
      </c>
      <c r="H246" s="295">
        <v>5</v>
      </c>
      <c r="I246" s="295">
        <v>1</v>
      </c>
      <c r="J246" s="304" t="s">
        <v>83</v>
      </c>
      <c r="K246" s="295" t="s">
        <v>84</v>
      </c>
      <c r="L246" s="296">
        <v>2300000</v>
      </c>
      <c r="M246" s="296">
        <v>11500000</v>
      </c>
      <c r="N246" s="303" t="s">
        <v>588</v>
      </c>
      <c r="O246" s="295" t="s">
        <v>78</v>
      </c>
      <c r="P246" s="295" t="s">
        <v>461</v>
      </c>
      <c r="Q246" s="294" t="s">
        <v>2067</v>
      </c>
      <c r="R246" s="297"/>
      <c r="S246" s="297" t="s">
        <v>28</v>
      </c>
      <c r="T246" s="297">
        <v>8131</v>
      </c>
      <c r="U246" s="298">
        <v>2024110010238</v>
      </c>
      <c r="V246" s="297">
        <v>8</v>
      </c>
      <c r="W246" s="299"/>
      <c r="X246" s="299"/>
      <c r="Y246" s="299"/>
      <c r="Z246" s="299"/>
    </row>
    <row r="247" spans="1:26" ht="15.75" customHeight="1">
      <c r="A247" s="294" t="s">
        <v>1865</v>
      </c>
      <c r="B247" s="295" t="s">
        <v>572</v>
      </c>
      <c r="C247" s="295" t="s">
        <v>30</v>
      </c>
      <c r="D247" s="295">
        <v>80111600</v>
      </c>
      <c r="E247" s="295" t="s">
        <v>2077</v>
      </c>
      <c r="F247" s="295" t="s">
        <v>82</v>
      </c>
      <c r="G247" s="295" t="s">
        <v>82</v>
      </c>
      <c r="H247" s="295">
        <v>4</v>
      </c>
      <c r="I247" s="295">
        <v>1</v>
      </c>
      <c r="J247" s="304" t="s">
        <v>83</v>
      </c>
      <c r="K247" s="295" t="s">
        <v>84</v>
      </c>
      <c r="L247" s="296">
        <v>3710000</v>
      </c>
      <c r="M247" s="296">
        <v>14840000</v>
      </c>
      <c r="N247" s="303" t="s">
        <v>588</v>
      </c>
      <c r="O247" s="295" t="s">
        <v>78</v>
      </c>
      <c r="P247" s="295" t="s">
        <v>461</v>
      </c>
      <c r="Q247" s="294"/>
      <c r="R247" s="297"/>
      <c r="S247" s="297" t="s">
        <v>28</v>
      </c>
      <c r="T247" s="297">
        <v>8131</v>
      </c>
      <c r="U247" s="298">
        <v>2024110010238</v>
      </c>
      <c r="V247" s="297">
        <v>8</v>
      </c>
      <c r="W247" s="299"/>
      <c r="X247" s="299"/>
      <c r="Y247" s="299"/>
      <c r="Z247" s="299"/>
    </row>
    <row r="248" spans="1:26" ht="15.75" customHeight="1">
      <c r="A248" s="294" t="s">
        <v>1516</v>
      </c>
      <c r="B248" s="295" t="s">
        <v>572</v>
      </c>
      <c r="C248" s="295" t="s">
        <v>30</v>
      </c>
      <c r="D248" s="295">
        <v>80111600</v>
      </c>
      <c r="E248" s="295" t="s">
        <v>2069</v>
      </c>
      <c r="F248" s="295" t="s">
        <v>313</v>
      </c>
      <c r="G248" s="295" t="s">
        <v>313</v>
      </c>
      <c r="H248" s="295">
        <v>5</v>
      </c>
      <c r="I248" s="295">
        <v>1</v>
      </c>
      <c r="J248" s="304" t="s">
        <v>83</v>
      </c>
      <c r="K248" s="295" t="s">
        <v>84</v>
      </c>
      <c r="L248" s="296">
        <v>3820000</v>
      </c>
      <c r="M248" s="296">
        <v>19100000</v>
      </c>
      <c r="N248" s="303" t="s">
        <v>588</v>
      </c>
      <c r="O248" s="295" t="s">
        <v>78</v>
      </c>
      <c r="P248" s="295" t="s">
        <v>461</v>
      </c>
      <c r="Q248" s="294" t="s">
        <v>2070</v>
      </c>
      <c r="R248" s="297"/>
      <c r="S248" s="297" t="s">
        <v>28</v>
      </c>
      <c r="T248" s="297">
        <v>8131</v>
      </c>
      <c r="U248" s="298">
        <v>2024110010238</v>
      </c>
      <c r="V248" s="297">
        <v>8</v>
      </c>
      <c r="W248" s="299"/>
      <c r="X248" s="299"/>
      <c r="Y248" s="299"/>
      <c r="Z248" s="299"/>
    </row>
    <row r="249" spans="1:26" ht="15.75" customHeight="1">
      <c r="A249" s="294" t="s">
        <v>1865</v>
      </c>
      <c r="B249" s="295" t="s">
        <v>573</v>
      </c>
      <c r="C249" s="295" t="s">
        <v>30</v>
      </c>
      <c r="D249" s="295">
        <v>80111600</v>
      </c>
      <c r="E249" s="295" t="s">
        <v>2078</v>
      </c>
      <c r="F249" s="295" t="s">
        <v>82</v>
      </c>
      <c r="G249" s="295" t="s">
        <v>82</v>
      </c>
      <c r="H249" s="295">
        <v>4</v>
      </c>
      <c r="I249" s="295">
        <v>1</v>
      </c>
      <c r="J249" s="304" t="s">
        <v>83</v>
      </c>
      <c r="K249" s="295" t="s">
        <v>84</v>
      </c>
      <c r="L249" s="296">
        <v>3710000</v>
      </c>
      <c r="M249" s="296">
        <v>14840000</v>
      </c>
      <c r="N249" s="303" t="s">
        <v>588</v>
      </c>
      <c r="O249" s="295" t="s">
        <v>78</v>
      </c>
      <c r="P249" s="295" t="s">
        <v>461</v>
      </c>
      <c r="Q249" s="294"/>
      <c r="R249" s="297"/>
      <c r="S249" s="297" t="s">
        <v>28</v>
      </c>
      <c r="T249" s="297">
        <v>8131</v>
      </c>
      <c r="U249" s="298">
        <v>2024110010238</v>
      </c>
      <c r="V249" s="297">
        <v>8</v>
      </c>
      <c r="W249" s="299"/>
      <c r="X249" s="299"/>
      <c r="Y249" s="299"/>
      <c r="Z249" s="299"/>
    </row>
    <row r="250" spans="1:26" ht="15.75" customHeight="1">
      <c r="A250" s="294" t="s">
        <v>1516</v>
      </c>
      <c r="B250" s="295" t="s">
        <v>573</v>
      </c>
      <c r="C250" s="295" t="s">
        <v>30</v>
      </c>
      <c r="D250" s="295">
        <v>80111600</v>
      </c>
      <c r="E250" s="295" t="s">
        <v>2055</v>
      </c>
      <c r="F250" s="295" t="s">
        <v>313</v>
      </c>
      <c r="G250" s="295" t="s">
        <v>313</v>
      </c>
      <c r="H250" s="295">
        <v>5</v>
      </c>
      <c r="I250" s="295">
        <v>1</v>
      </c>
      <c r="J250" s="304" t="s">
        <v>83</v>
      </c>
      <c r="K250" s="295" t="s">
        <v>84</v>
      </c>
      <c r="L250" s="296">
        <v>2300000</v>
      </c>
      <c r="M250" s="296">
        <v>11500000</v>
      </c>
      <c r="N250" s="303" t="s">
        <v>588</v>
      </c>
      <c r="O250" s="295" t="s">
        <v>78</v>
      </c>
      <c r="P250" s="295" t="s">
        <v>461</v>
      </c>
      <c r="Q250" s="294" t="s">
        <v>2067</v>
      </c>
      <c r="R250" s="297"/>
      <c r="S250" s="297" t="s">
        <v>28</v>
      </c>
      <c r="T250" s="297">
        <v>8131</v>
      </c>
      <c r="U250" s="298">
        <v>2024110010238</v>
      </c>
      <c r="V250" s="297">
        <v>8</v>
      </c>
      <c r="W250" s="299"/>
      <c r="X250" s="299"/>
      <c r="Y250" s="299"/>
      <c r="Z250" s="299"/>
    </row>
    <row r="251" spans="1:26" ht="15.75" customHeight="1">
      <c r="A251" s="294" t="s">
        <v>1865</v>
      </c>
      <c r="B251" s="295" t="s">
        <v>574</v>
      </c>
      <c r="C251" s="295" t="s">
        <v>30</v>
      </c>
      <c r="D251" s="295">
        <v>80111600</v>
      </c>
      <c r="E251" s="295" t="s">
        <v>2079</v>
      </c>
      <c r="F251" s="295" t="s">
        <v>82</v>
      </c>
      <c r="G251" s="295" t="s">
        <v>82</v>
      </c>
      <c r="H251" s="295">
        <v>4</v>
      </c>
      <c r="I251" s="295">
        <v>1</v>
      </c>
      <c r="J251" s="304" t="s">
        <v>83</v>
      </c>
      <c r="K251" s="295" t="s">
        <v>84</v>
      </c>
      <c r="L251" s="296">
        <v>3710000</v>
      </c>
      <c r="M251" s="296">
        <v>14840000</v>
      </c>
      <c r="N251" s="303" t="s">
        <v>588</v>
      </c>
      <c r="O251" s="295" t="s">
        <v>78</v>
      </c>
      <c r="P251" s="295" t="s">
        <v>461</v>
      </c>
      <c r="Q251" s="294"/>
      <c r="R251" s="297"/>
      <c r="S251" s="297" t="s">
        <v>28</v>
      </c>
      <c r="T251" s="297">
        <v>8131</v>
      </c>
      <c r="U251" s="298">
        <v>2024110010238</v>
      </c>
      <c r="V251" s="297">
        <v>8</v>
      </c>
      <c r="W251" s="299"/>
      <c r="X251" s="299"/>
      <c r="Y251" s="299"/>
      <c r="Z251" s="299"/>
    </row>
    <row r="252" spans="1:26" ht="15.75" customHeight="1">
      <c r="A252" s="294" t="s">
        <v>1516</v>
      </c>
      <c r="B252" s="295" t="s">
        <v>574</v>
      </c>
      <c r="C252" s="295" t="s">
        <v>30</v>
      </c>
      <c r="D252" s="295">
        <v>80111600</v>
      </c>
      <c r="E252" s="295" t="s">
        <v>2055</v>
      </c>
      <c r="F252" s="295" t="s">
        <v>313</v>
      </c>
      <c r="G252" s="295" t="s">
        <v>313</v>
      </c>
      <c r="H252" s="295">
        <v>5</v>
      </c>
      <c r="I252" s="295">
        <v>1</v>
      </c>
      <c r="J252" s="304" t="s">
        <v>83</v>
      </c>
      <c r="K252" s="295" t="s">
        <v>84</v>
      </c>
      <c r="L252" s="296">
        <v>2300000</v>
      </c>
      <c r="M252" s="296">
        <v>11500000</v>
      </c>
      <c r="N252" s="303" t="s">
        <v>588</v>
      </c>
      <c r="O252" s="295" t="s">
        <v>78</v>
      </c>
      <c r="P252" s="295" t="s">
        <v>461</v>
      </c>
      <c r="Q252" s="294" t="s">
        <v>2067</v>
      </c>
      <c r="R252" s="297"/>
      <c r="S252" s="297" t="s">
        <v>28</v>
      </c>
      <c r="T252" s="297">
        <v>8131</v>
      </c>
      <c r="U252" s="298">
        <v>2024110010238</v>
      </c>
      <c r="V252" s="297">
        <v>8</v>
      </c>
      <c r="W252" s="299"/>
      <c r="X252" s="299"/>
      <c r="Y252" s="299"/>
      <c r="Z252" s="299"/>
    </row>
    <row r="253" spans="1:26" ht="15.75" customHeight="1">
      <c r="A253" s="294" t="s">
        <v>1865</v>
      </c>
      <c r="B253" s="295" t="s">
        <v>575</v>
      </c>
      <c r="C253" s="295" t="s">
        <v>30</v>
      </c>
      <c r="D253" s="295">
        <v>80111600</v>
      </c>
      <c r="E253" s="295" t="s">
        <v>2080</v>
      </c>
      <c r="F253" s="295" t="s">
        <v>82</v>
      </c>
      <c r="G253" s="295" t="s">
        <v>82</v>
      </c>
      <c r="H253" s="295">
        <v>4</v>
      </c>
      <c r="I253" s="295">
        <v>1</v>
      </c>
      <c r="J253" s="304" t="s">
        <v>83</v>
      </c>
      <c r="K253" s="295" t="s">
        <v>84</v>
      </c>
      <c r="L253" s="296">
        <v>3710000</v>
      </c>
      <c r="M253" s="296">
        <v>14840000</v>
      </c>
      <c r="N253" s="303" t="s">
        <v>588</v>
      </c>
      <c r="O253" s="295" t="s">
        <v>78</v>
      </c>
      <c r="P253" s="295" t="s">
        <v>461</v>
      </c>
      <c r="Q253" s="294"/>
      <c r="R253" s="297"/>
      <c r="S253" s="297" t="s">
        <v>28</v>
      </c>
      <c r="T253" s="297">
        <v>8131</v>
      </c>
      <c r="U253" s="298">
        <v>2024110010238</v>
      </c>
      <c r="V253" s="297">
        <v>8</v>
      </c>
      <c r="W253" s="299"/>
      <c r="X253" s="299"/>
      <c r="Y253" s="299"/>
      <c r="Z253" s="299"/>
    </row>
    <row r="254" spans="1:26" ht="15.75" customHeight="1">
      <c r="A254" s="294" t="s">
        <v>1516</v>
      </c>
      <c r="B254" s="295" t="s">
        <v>575</v>
      </c>
      <c r="C254" s="295" t="s">
        <v>30</v>
      </c>
      <c r="D254" s="295">
        <v>80111600</v>
      </c>
      <c r="E254" s="295" t="s">
        <v>2081</v>
      </c>
      <c r="F254" s="295" t="s">
        <v>313</v>
      </c>
      <c r="G254" s="295" t="s">
        <v>313</v>
      </c>
      <c r="H254" s="295">
        <v>5</v>
      </c>
      <c r="I254" s="295">
        <v>1</v>
      </c>
      <c r="J254" s="304" t="s">
        <v>83</v>
      </c>
      <c r="K254" s="295" t="s">
        <v>84</v>
      </c>
      <c r="L254" s="296">
        <v>3100000</v>
      </c>
      <c r="M254" s="296">
        <v>15500000</v>
      </c>
      <c r="N254" s="303" t="s">
        <v>588</v>
      </c>
      <c r="O254" s="295" t="s">
        <v>78</v>
      </c>
      <c r="P254" s="295" t="s">
        <v>461</v>
      </c>
      <c r="Q254" s="294" t="s">
        <v>2067</v>
      </c>
      <c r="R254" s="297"/>
      <c r="S254" s="297" t="s">
        <v>28</v>
      </c>
      <c r="T254" s="297">
        <v>8131</v>
      </c>
      <c r="U254" s="298">
        <v>2024110010238</v>
      </c>
      <c r="V254" s="297">
        <v>8</v>
      </c>
      <c r="W254" s="299"/>
      <c r="X254" s="299"/>
      <c r="Y254" s="299"/>
      <c r="Z254" s="299"/>
    </row>
    <row r="255" spans="1:26" ht="15.75" customHeight="1">
      <c r="A255" s="294" t="s">
        <v>1587</v>
      </c>
      <c r="B255" s="295" t="s">
        <v>576</v>
      </c>
      <c r="C255" s="295" t="s">
        <v>30</v>
      </c>
      <c r="D255" s="295">
        <v>80111600</v>
      </c>
      <c r="E255" s="295" t="s">
        <v>2082</v>
      </c>
      <c r="F255" s="295" t="s">
        <v>82</v>
      </c>
      <c r="G255" s="295" t="s">
        <v>82</v>
      </c>
      <c r="H255" s="295">
        <v>4</v>
      </c>
      <c r="I255" s="295">
        <v>1</v>
      </c>
      <c r="J255" s="304" t="s">
        <v>83</v>
      </c>
      <c r="K255" s="295" t="s">
        <v>84</v>
      </c>
      <c r="L255" s="296">
        <v>3710000</v>
      </c>
      <c r="M255" s="296" t="s">
        <v>1724</v>
      </c>
      <c r="N255" s="303" t="s">
        <v>588</v>
      </c>
      <c r="O255" s="295" t="s">
        <v>78</v>
      </c>
      <c r="P255" s="295" t="s">
        <v>461</v>
      </c>
      <c r="Q255" s="294" t="s">
        <v>2083</v>
      </c>
      <c r="R255" s="297"/>
      <c r="S255" s="297" t="s">
        <v>28</v>
      </c>
      <c r="T255" s="297">
        <v>8131</v>
      </c>
      <c r="U255" s="298">
        <v>2024110010238</v>
      </c>
      <c r="V255" s="297">
        <v>8</v>
      </c>
      <c r="W255" s="299"/>
      <c r="X255" s="299"/>
      <c r="Y255" s="299"/>
      <c r="Z255" s="299"/>
    </row>
    <row r="256" spans="1:26" ht="15.75" customHeight="1">
      <c r="A256" s="294" t="s">
        <v>1865</v>
      </c>
      <c r="B256" s="295" t="s">
        <v>577</v>
      </c>
      <c r="C256" s="295" t="s">
        <v>30</v>
      </c>
      <c r="D256" s="295">
        <v>80111600</v>
      </c>
      <c r="E256" s="295" t="s">
        <v>2084</v>
      </c>
      <c r="F256" s="295" t="s">
        <v>82</v>
      </c>
      <c r="G256" s="295" t="s">
        <v>82</v>
      </c>
      <c r="H256" s="295">
        <v>4</v>
      </c>
      <c r="I256" s="295">
        <v>1</v>
      </c>
      <c r="J256" s="304" t="s">
        <v>83</v>
      </c>
      <c r="K256" s="295" t="s">
        <v>84</v>
      </c>
      <c r="L256" s="296">
        <v>3800000</v>
      </c>
      <c r="M256" s="296">
        <v>15200000</v>
      </c>
      <c r="N256" s="303" t="s">
        <v>588</v>
      </c>
      <c r="O256" s="295" t="s">
        <v>78</v>
      </c>
      <c r="P256" s="295" t="s">
        <v>461</v>
      </c>
      <c r="Q256" s="294"/>
      <c r="R256" s="297"/>
      <c r="S256" s="297" t="s">
        <v>28</v>
      </c>
      <c r="T256" s="297">
        <v>8131</v>
      </c>
      <c r="U256" s="298">
        <v>2024110010238</v>
      </c>
      <c r="V256" s="297">
        <v>8</v>
      </c>
      <c r="W256" s="299"/>
      <c r="X256" s="299"/>
      <c r="Y256" s="299"/>
      <c r="Z256" s="299"/>
    </row>
    <row r="257" spans="1:26" ht="15.75" customHeight="1">
      <c r="A257" s="294" t="s">
        <v>1516</v>
      </c>
      <c r="B257" s="295" t="s">
        <v>577</v>
      </c>
      <c r="C257" s="295" t="s">
        <v>30</v>
      </c>
      <c r="D257" s="295">
        <v>80111600</v>
      </c>
      <c r="E257" s="295" t="s">
        <v>2059</v>
      </c>
      <c r="F257" s="295" t="s">
        <v>313</v>
      </c>
      <c r="G257" s="295" t="s">
        <v>313</v>
      </c>
      <c r="H257" s="295">
        <v>4</v>
      </c>
      <c r="I257" s="295">
        <v>1</v>
      </c>
      <c r="J257" s="304" t="s">
        <v>83</v>
      </c>
      <c r="K257" s="295" t="s">
        <v>84</v>
      </c>
      <c r="L257" s="296">
        <v>2650000</v>
      </c>
      <c r="M257" s="296">
        <v>10600000</v>
      </c>
      <c r="N257" s="303" t="s">
        <v>588</v>
      </c>
      <c r="O257" s="295" t="s">
        <v>78</v>
      </c>
      <c r="P257" s="295" t="s">
        <v>461</v>
      </c>
      <c r="Q257" s="294" t="s">
        <v>2085</v>
      </c>
      <c r="R257" s="297"/>
      <c r="S257" s="297" t="s">
        <v>28</v>
      </c>
      <c r="T257" s="297">
        <v>8131</v>
      </c>
      <c r="U257" s="298">
        <v>2024110010238</v>
      </c>
      <c r="V257" s="297">
        <v>8</v>
      </c>
      <c r="W257" s="299"/>
      <c r="X257" s="299"/>
      <c r="Y257" s="299"/>
      <c r="Z257" s="299"/>
    </row>
    <row r="258" spans="1:26" ht="15.75" customHeight="1">
      <c r="A258" s="294" t="s">
        <v>1865</v>
      </c>
      <c r="B258" s="295" t="s">
        <v>578</v>
      </c>
      <c r="C258" s="295" t="s">
        <v>30</v>
      </c>
      <c r="D258" s="295">
        <v>80111600</v>
      </c>
      <c r="E258" s="295" t="s">
        <v>2086</v>
      </c>
      <c r="F258" s="295" t="s">
        <v>82</v>
      </c>
      <c r="G258" s="295" t="s">
        <v>82</v>
      </c>
      <c r="H258" s="295">
        <v>4</v>
      </c>
      <c r="I258" s="295">
        <v>1</v>
      </c>
      <c r="J258" s="304" t="s">
        <v>83</v>
      </c>
      <c r="K258" s="295" t="s">
        <v>84</v>
      </c>
      <c r="L258" s="296">
        <v>3800000</v>
      </c>
      <c r="M258" s="296">
        <v>15200000</v>
      </c>
      <c r="N258" s="303" t="s">
        <v>588</v>
      </c>
      <c r="O258" s="295" t="s">
        <v>78</v>
      </c>
      <c r="P258" s="295" t="s">
        <v>461</v>
      </c>
      <c r="Q258" s="294"/>
      <c r="R258" s="297"/>
      <c r="S258" s="297" t="s">
        <v>28</v>
      </c>
      <c r="T258" s="297">
        <v>8131</v>
      </c>
      <c r="U258" s="298">
        <v>2024110010238</v>
      </c>
      <c r="V258" s="297">
        <v>8</v>
      </c>
      <c r="W258" s="299"/>
      <c r="X258" s="299"/>
      <c r="Y258" s="299"/>
      <c r="Z258" s="299"/>
    </row>
    <row r="259" spans="1:26" ht="15.75" customHeight="1">
      <c r="A259" s="294" t="s">
        <v>1516</v>
      </c>
      <c r="B259" s="295" t="s">
        <v>578</v>
      </c>
      <c r="C259" s="295" t="s">
        <v>30</v>
      </c>
      <c r="D259" s="295">
        <v>80111600</v>
      </c>
      <c r="E259" s="295" t="s">
        <v>2059</v>
      </c>
      <c r="F259" s="295" t="s">
        <v>313</v>
      </c>
      <c r="G259" s="295" t="s">
        <v>313</v>
      </c>
      <c r="H259" s="295">
        <v>4</v>
      </c>
      <c r="I259" s="295">
        <v>1</v>
      </c>
      <c r="J259" s="304" t="s">
        <v>83</v>
      </c>
      <c r="K259" s="295" t="s">
        <v>84</v>
      </c>
      <c r="L259" s="296">
        <v>2650000</v>
      </c>
      <c r="M259" s="296">
        <v>10600000</v>
      </c>
      <c r="N259" s="303" t="s">
        <v>588</v>
      </c>
      <c r="O259" s="295" t="s">
        <v>78</v>
      </c>
      <c r="P259" s="295" t="s">
        <v>461</v>
      </c>
      <c r="Q259" s="294" t="s">
        <v>2085</v>
      </c>
      <c r="R259" s="297"/>
      <c r="S259" s="297" t="s">
        <v>28</v>
      </c>
      <c r="T259" s="297">
        <v>8131</v>
      </c>
      <c r="U259" s="298">
        <v>2024110010238</v>
      </c>
      <c r="V259" s="297">
        <v>8</v>
      </c>
      <c r="W259" s="299"/>
      <c r="X259" s="299"/>
      <c r="Y259" s="299"/>
      <c r="Z259" s="299"/>
    </row>
    <row r="260" spans="1:26" ht="15.75" customHeight="1">
      <c r="A260" s="294" t="s">
        <v>1865</v>
      </c>
      <c r="B260" s="295" t="s">
        <v>579</v>
      </c>
      <c r="C260" s="295" t="s">
        <v>30</v>
      </c>
      <c r="D260" s="295">
        <v>80111600</v>
      </c>
      <c r="E260" s="295" t="s">
        <v>2087</v>
      </c>
      <c r="F260" s="295" t="s">
        <v>82</v>
      </c>
      <c r="G260" s="295" t="s">
        <v>82</v>
      </c>
      <c r="H260" s="295">
        <v>4</v>
      </c>
      <c r="I260" s="295">
        <v>1</v>
      </c>
      <c r="J260" s="304" t="s">
        <v>83</v>
      </c>
      <c r="K260" s="295" t="s">
        <v>84</v>
      </c>
      <c r="L260" s="296">
        <v>3800000</v>
      </c>
      <c r="M260" s="296">
        <v>15200000</v>
      </c>
      <c r="N260" s="303" t="s">
        <v>588</v>
      </c>
      <c r="O260" s="295" t="s">
        <v>78</v>
      </c>
      <c r="P260" s="295" t="s">
        <v>461</v>
      </c>
      <c r="Q260" s="294"/>
      <c r="R260" s="297"/>
      <c r="S260" s="297" t="s">
        <v>28</v>
      </c>
      <c r="T260" s="297">
        <v>8131</v>
      </c>
      <c r="U260" s="298">
        <v>2024110010238</v>
      </c>
      <c r="V260" s="297">
        <v>8</v>
      </c>
      <c r="W260" s="299"/>
      <c r="X260" s="299"/>
      <c r="Y260" s="299"/>
      <c r="Z260" s="299"/>
    </row>
    <row r="261" spans="1:26" ht="15.75" customHeight="1">
      <c r="A261" s="294" t="s">
        <v>1516</v>
      </c>
      <c r="B261" s="295" t="s">
        <v>579</v>
      </c>
      <c r="C261" s="295" t="s">
        <v>30</v>
      </c>
      <c r="D261" s="295">
        <v>80111600</v>
      </c>
      <c r="E261" s="295" t="s">
        <v>2059</v>
      </c>
      <c r="F261" s="295" t="s">
        <v>82</v>
      </c>
      <c r="G261" s="295" t="s">
        <v>82</v>
      </c>
      <c r="H261" s="295">
        <v>4</v>
      </c>
      <c r="I261" s="295">
        <v>1</v>
      </c>
      <c r="J261" s="304" t="s">
        <v>83</v>
      </c>
      <c r="K261" s="295" t="s">
        <v>84</v>
      </c>
      <c r="L261" s="296">
        <v>2650000</v>
      </c>
      <c r="M261" s="296">
        <v>10600000</v>
      </c>
      <c r="N261" s="303" t="s">
        <v>588</v>
      </c>
      <c r="O261" s="295" t="s">
        <v>78</v>
      </c>
      <c r="P261" s="295" t="s">
        <v>461</v>
      </c>
      <c r="Q261" s="294" t="s">
        <v>2085</v>
      </c>
      <c r="R261" s="297"/>
      <c r="S261" s="297" t="s">
        <v>28</v>
      </c>
      <c r="T261" s="297">
        <v>8131</v>
      </c>
      <c r="U261" s="298">
        <v>2024110010238</v>
      </c>
      <c r="V261" s="297">
        <v>8</v>
      </c>
      <c r="W261" s="299"/>
      <c r="X261" s="299"/>
      <c r="Y261" s="299"/>
      <c r="Z261" s="299"/>
    </row>
    <row r="262" spans="1:26" ht="15.75" customHeight="1">
      <c r="A262" s="294" t="s">
        <v>1865</v>
      </c>
      <c r="B262" s="295" t="s">
        <v>580</v>
      </c>
      <c r="C262" s="295" t="s">
        <v>30</v>
      </c>
      <c r="D262" s="295">
        <v>80111600</v>
      </c>
      <c r="E262" s="295" t="s">
        <v>2088</v>
      </c>
      <c r="F262" s="295" t="s">
        <v>82</v>
      </c>
      <c r="G262" s="295" t="s">
        <v>82</v>
      </c>
      <c r="H262" s="295">
        <v>4</v>
      </c>
      <c r="I262" s="295">
        <v>1</v>
      </c>
      <c r="J262" s="304" t="s">
        <v>83</v>
      </c>
      <c r="K262" s="295" t="s">
        <v>84</v>
      </c>
      <c r="L262" s="296">
        <v>3800000</v>
      </c>
      <c r="M262" s="296">
        <v>15200000</v>
      </c>
      <c r="N262" s="303" t="s">
        <v>588</v>
      </c>
      <c r="O262" s="295" t="s">
        <v>78</v>
      </c>
      <c r="P262" s="295" t="s">
        <v>461</v>
      </c>
      <c r="Q262" s="294"/>
      <c r="R262" s="297"/>
      <c r="S262" s="297" t="s">
        <v>28</v>
      </c>
      <c r="T262" s="297">
        <v>8131</v>
      </c>
      <c r="U262" s="298">
        <v>2024110010238</v>
      </c>
      <c r="V262" s="297">
        <v>8</v>
      </c>
      <c r="W262" s="299"/>
      <c r="X262" s="299"/>
      <c r="Y262" s="299"/>
      <c r="Z262" s="299"/>
    </row>
    <row r="263" spans="1:26" ht="15.75" customHeight="1">
      <c r="A263" s="294" t="s">
        <v>1516</v>
      </c>
      <c r="B263" s="295" t="s">
        <v>580</v>
      </c>
      <c r="C263" s="295" t="s">
        <v>30</v>
      </c>
      <c r="D263" s="295">
        <v>80111600</v>
      </c>
      <c r="E263" s="295" t="s">
        <v>2089</v>
      </c>
      <c r="F263" s="295" t="s">
        <v>313</v>
      </c>
      <c r="G263" s="295" t="s">
        <v>313</v>
      </c>
      <c r="H263" s="295"/>
      <c r="I263" s="295"/>
      <c r="J263" s="304" t="s">
        <v>83</v>
      </c>
      <c r="K263" s="295" t="s">
        <v>84</v>
      </c>
      <c r="L263" s="296"/>
      <c r="M263" s="296">
        <v>19212500</v>
      </c>
      <c r="N263" s="303" t="s">
        <v>588</v>
      </c>
      <c r="O263" s="295" t="s">
        <v>78</v>
      </c>
      <c r="P263" s="295" t="s">
        <v>461</v>
      </c>
      <c r="Q263" s="294" t="s">
        <v>2085</v>
      </c>
      <c r="R263" s="297"/>
      <c r="S263" s="297" t="s">
        <v>28</v>
      </c>
      <c r="T263" s="297">
        <v>8131</v>
      </c>
      <c r="U263" s="298">
        <v>2024110010238</v>
      </c>
      <c r="V263" s="297">
        <v>8</v>
      </c>
      <c r="W263" s="299"/>
      <c r="X263" s="299"/>
      <c r="Y263" s="299"/>
      <c r="Z263" s="299"/>
    </row>
    <row r="264" spans="1:26" ht="15.75" customHeight="1">
      <c r="A264" s="294" t="s">
        <v>1865</v>
      </c>
      <c r="B264" s="295" t="s">
        <v>581</v>
      </c>
      <c r="C264" s="295" t="s">
        <v>30</v>
      </c>
      <c r="D264" s="295">
        <v>80111600</v>
      </c>
      <c r="E264" s="295" t="s">
        <v>2090</v>
      </c>
      <c r="F264" s="295" t="s">
        <v>82</v>
      </c>
      <c r="G264" s="295" t="s">
        <v>82</v>
      </c>
      <c r="H264" s="295">
        <v>4</v>
      </c>
      <c r="I264" s="295">
        <v>1</v>
      </c>
      <c r="J264" s="304" t="s">
        <v>83</v>
      </c>
      <c r="K264" s="295" t="s">
        <v>84</v>
      </c>
      <c r="L264" s="296">
        <v>3800000</v>
      </c>
      <c r="M264" s="296">
        <v>15200000</v>
      </c>
      <c r="N264" s="303" t="s">
        <v>588</v>
      </c>
      <c r="O264" s="295" t="s">
        <v>78</v>
      </c>
      <c r="P264" s="295" t="s">
        <v>461</v>
      </c>
      <c r="Q264" s="294"/>
      <c r="R264" s="297"/>
      <c r="S264" s="297" t="s">
        <v>28</v>
      </c>
      <c r="T264" s="297">
        <v>8131</v>
      </c>
      <c r="U264" s="298">
        <v>2024110010238</v>
      </c>
      <c r="V264" s="297">
        <v>8</v>
      </c>
      <c r="W264" s="299"/>
      <c r="X264" s="299"/>
      <c r="Y264" s="299"/>
      <c r="Z264" s="299"/>
    </row>
    <row r="265" spans="1:26" ht="15.75" customHeight="1">
      <c r="A265" s="294" t="s">
        <v>1516</v>
      </c>
      <c r="B265" s="295" t="s">
        <v>581</v>
      </c>
      <c r="C265" s="295" t="s">
        <v>30</v>
      </c>
      <c r="D265" s="295">
        <v>80111600</v>
      </c>
      <c r="E265" s="295" t="s">
        <v>2091</v>
      </c>
      <c r="F265" s="295" t="s">
        <v>313</v>
      </c>
      <c r="G265" s="295" t="s">
        <v>313</v>
      </c>
      <c r="H265" s="295">
        <v>4</v>
      </c>
      <c r="I265" s="295">
        <v>1</v>
      </c>
      <c r="J265" s="304" t="s">
        <v>83</v>
      </c>
      <c r="K265" s="295" t="s">
        <v>84</v>
      </c>
      <c r="L265" s="296">
        <v>2650000</v>
      </c>
      <c r="M265" s="296">
        <v>10600000</v>
      </c>
      <c r="N265" s="303" t="s">
        <v>588</v>
      </c>
      <c r="O265" s="295" t="s">
        <v>78</v>
      </c>
      <c r="P265" s="295" t="s">
        <v>461</v>
      </c>
      <c r="Q265" s="294" t="s">
        <v>2085</v>
      </c>
      <c r="R265" s="297"/>
      <c r="S265" s="297" t="s">
        <v>28</v>
      </c>
      <c r="T265" s="297">
        <v>8131</v>
      </c>
      <c r="U265" s="298">
        <v>2024110010238</v>
      </c>
      <c r="V265" s="297">
        <v>8</v>
      </c>
      <c r="W265" s="299"/>
      <c r="X265" s="299"/>
      <c r="Y265" s="299"/>
      <c r="Z265" s="299"/>
    </row>
    <row r="266" spans="1:26" ht="15.75" customHeight="1">
      <c r="A266" s="294" t="s">
        <v>1865</v>
      </c>
      <c r="B266" s="295" t="s">
        <v>582</v>
      </c>
      <c r="C266" s="295" t="s">
        <v>30</v>
      </c>
      <c r="D266" s="295">
        <v>80111600</v>
      </c>
      <c r="E266" s="295" t="s">
        <v>1390</v>
      </c>
      <c r="F266" s="295" t="s">
        <v>82</v>
      </c>
      <c r="G266" s="295" t="s">
        <v>82</v>
      </c>
      <c r="H266" s="295">
        <v>4</v>
      </c>
      <c r="I266" s="295">
        <v>1</v>
      </c>
      <c r="J266" s="304" t="s">
        <v>83</v>
      </c>
      <c r="K266" s="295" t="s">
        <v>84</v>
      </c>
      <c r="L266" s="296">
        <v>4450000</v>
      </c>
      <c r="M266" s="296">
        <v>17800000</v>
      </c>
      <c r="N266" s="303" t="s">
        <v>588</v>
      </c>
      <c r="O266" s="295" t="s">
        <v>78</v>
      </c>
      <c r="P266" s="295" t="s">
        <v>461</v>
      </c>
      <c r="Q266" s="294"/>
      <c r="R266" s="297"/>
      <c r="S266" s="297" t="s">
        <v>28</v>
      </c>
      <c r="T266" s="297">
        <v>8131</v>
      </c>
      <c r="U266" s="298">
        <v>2024110010238</v>
      </c>
      <c r="V266" s="297">
        <v>8</v>
      </c>
      <c r="W266" s="299"/>
      <c r="X266" s="299"/>
      <c r="Y266" s="299"/>
      <c r="Z266" s="299"/>
    </row>
    <row r="267" spans="1:26" ht="15.75" customHeight="1">
      <c r="A267" s="294" t="s">
        <v>1516</v>
      </c>
      <c r="B267" s="295" t="s">
        <v>582</v>
      </c>
      <c r="C267" s="295" t="s">
        <v>30</v>
      </c>
      <c r="D267" s="295">
        <v>80111600</v>
      </c>
      <c r="E267" s="295" t="s">
        <v>1390</v>
      </c>
      <c r="F267" s="295" t="s">
        <v>313</v>
      </c>
      <c r="G267" s="295" t="s">
        <v>313</v>
      </c>
      <c r="H267" s="295">
        <v>5</v>
      </c>
      <c r="I267" s="295">
        <v>1</v>
      </c>
      <c r="J267" s="304" t="s">
        <v>83</v>
      </c>
      <c r="K267" s="295" t="s">
        <v>84</v>
      </c>
      <c r="L267" s="296">
        <v>4450000</v>
      </c>
      <c r="M267" s="296">
        <v>22250000</v>
      </c>
      <c r="N267" s="303" t="s">
        <v>588</v>
      </c>
      <c r="O267" s="295" t="s">
        <v>78</v>
      </c>
      <c r="P267" s="295" t="s">
        <v>461</v>
      </c>
      <c r="Q267" s="294" t="s">
        <v>2092</v>
      </c>
      <c r="R267" s="297"/>
      <c r="S267" s="297" t="s">
        <v>28</v>
      </c>
      <c r="T267" s="297">
        <v>8131</v>
      </c>
      <c r="U267" s="298">
        <v>2024110010238</v>
      </c>
      <c r="V267" s="297">
        <v>8</v>
      </c>
      <c r="W267" s="299"/>
      <c r="X267" s="299"/>
      <c r="Y267" s="299"/>
      <c r="Z267" s="299"/>
    </row>
    <row r="268" spans="1:26" ht="15.75" customHeight="1">
      <c r="A268" s="294" t="s">
        <v>1865</v>
      </c>
      <c r="B268" s="295" t="s">
        <v>583</v>
      </c>
      <c r="C268" s="295" t="s">
        <v>30</v>
      </c>
      <c r="D268" s="295">
        <v>80111600</v>
      </c>
      <c r="E268" s="295" t="s">
        <v>2093</v>
      </c>
      <c r="F268" s="295">
        <v>0</v>
      </c>
      <c r="G268" s="295">
        <v>0</v>
      </c>
      <c r="H268" s="295">
        <v>0</v>
      </c>
      <c r="I268" s="295">
        <v>0</v>
      </c>
      <c r="J268" s="304" t="s">
        <v>83</v>
      </c>
      <c r="K268" s="295" t="s">
        <v>84</v>
      </c>
      <c r="L268" s="296" t="s">
        <v>1724</v>
      </c>
      <c r="M268" s="296">
        <v>12130000</v>
      </c>
      <c r="N268" s="303" t="s">
        <v>588</v>
      </c>
      <c r="O268" s="295" t="s">
        <v>78</v>
      </c>
      <c r="P268" s="295" t="s">
        <v>461</v>
      </c>
      <c r="Q268" s="294"/>
      <c r="R268" s="297"/>
      <c r="S268" s="297" t="s">
        <v>28</v>
      </c>
      <c r="T268" s="297">
        <v>8131</v>
      </c>
      <c r="U268" s="298">
        <v>2024110010238</v>
      </c>
      <c r="V268" s="297">
        <v>8</v>
      </c>
      <c r="W268" s="299"/>
      <c r="X268" s="299"/>
      <c r="Y268" s="299"/>
      <c r="Z268" s="299"/>
    </row>
    <row r="269" spans="1:26" ht="15.75" customHeight="1">
      <c r="A269" s="294" t="s">
        <v>1516</v>
      </c>
      <c r="B269" s="295" t="s">
        <v>583</v>
      </c>
      <c r="C269" s="295" t="s">
        <v>30</v>
      </c>
      <c r="D269" s="295">
        <v>80111600</v>
      </c>
      <c r="E269" s="295" t="s">
        <v>2094</v>
      </c>
      <c r="F269" s="295" t="s">
        <v>313</v>
      </c>
      <c r="G269" s="295" t="s">
        <v>313</v>
      </c>
      <c r="H269" s="295">
        <v>5</v>
      </c>
      <c r="I269" s="295">
        <v>1</v>
      </c>
      <c r="J269" s="304" t="s">
        <v>83</v>
      </c>
      <c r="K269" s="295" t="s">
        <v>84</v>
      </c>
      <c r="L269" s="296">
        <v>3400000</v>
      </c>
      <c r="M269" s="296">
        <v>17000000</v>
      </c>
      <c r="N269" s="303" t="s">
        <v>588</v>
      </c>
      <c r="O269" s="295" t="s">
        <v>78</v>
      </c>
      <c r="P269" s="295" t="s">
        <v>461</v>
      </c>
      <c r="Q269" s="294" t="s">
        <v>2067</v>
      </c>
      <c r="R269" s="297"/>
      <c r="S269" s="297" t="s">
        <v>28</v>
      </c>
      <c r="T269" s="297">
        <v>8131</v>
      </c>
      <c r="U269" s="298">
        <v>2024110010238</v>
      </c>
      <c r="V269" s="297">
        <v>8</v>
      </c>
      <c r="W269" s="299"/>
      <c r="X269" s="299"/>
      <c r="Y269" s="299"/>
      <c r="Z269" s="299"/>
    </row>
    <row r="270" spans="1:26" ht="15.75" customHeight="1">
      <c r="A270" s="294" t="s">
        <v>1865</v>
      </c>
      <c r="B270" s="295" t="s">
        <v>584</v>
      </c>
      <c r="C270" s="295" t="s">
        <v>30</v>
      </c>
      <c r="D270" s="295">
        <v>80111600</v>
      </c>
      <c r="E270" s="295" t="s">
        <v>2095</v>
      </c>
      <c r="F270" s="295" t="s">
        <v>82</v>
      </c>
      <c r="G270" s="295" t="s">
        <v>82</v>
      </c>
      <c r="H270" s="295">
        <v>4</v>
      </c>
      <c r="I270" s="295">
        <v>1</v>
      </c>
      <c r="J270" s="304" t="s">
        <v>83</v>
      </c>
      <c r="K270" s="295" t="s">
        <v>84</v>
      </c>
      <c r="L270" s="296">
        <v>4450000</v>
      </c>
      <c r="M270" s="296">
        <v>17800000</v>
      </c>
      <c r="N270" s="303" t="s">
        <v>588</v>
      </c>
      <c r="O270" s="295" t="s">
        <v>78</v>
      </c>
      <c r="P270" s="295" t="s">
        <v>461</v>
      </c>
      <c r="Q270" s="294"/>
      <c r="R270" s="297"/>
      <c r="S270" s="297" t="s">
        <v>28</v>
      </c>
      <c r="T270" s="297">
        <v>8131</v>
      </c>
      <c r="U270" s="298">
        <v>2024110010238</v>
      </c>
      <c r="V270" s="297">
        <v>8</v>
      </c>
      <c r="W270" s="299"/>
      <c r="X270" s="299"/>
      <c r="Y270" s="299"/>
      <c r="Z270" s="299"/>
    </row>
    <row r="271" spans="1:26" ht="15.75" customHeight="1">
      <c r="A271" s="294" t="s">
        <v>1516</v>
      </c>
      <c r="B271" s="295" t="s">
        <v>584</v>
      </c>
      <c r="C271" s="295" t="s">
        <v>30</v>
      </c>
      <c r="D271" s="295">
        <v>80111600</v>
      </c>
      <c r="E271" s="295" t="s">
        <v>2096</v>
      </c>
      <c r="F271" s="295" t="s">
        <v>82</v>
      </c>
      <c r="G271" s="295" t="s">
        <v>82</v>
      </c>
      <c r="H271" s="295">
        <v>5</v>
      </c>
      <c r="I271" s="295">
        <v>1</v>
      </c>
      <c r="J271" s="304" t="s">
        <v>83</v>
      </c>
      <c r="K271" s="295" t="s">
        <v>84</v>
      </c>
      <c r="L271" s="296">
        <v>4700000</v>
      </c>
      <c r="M271" s="296">
        <v>23500000</v>
      </c>
      <c r="N271" s="303" t="s">
        <v>588</v>
      </c>
      <c r="O271" s="295" t="s">
        <v>78</v>
      </c>
      <c r="P271" s="295" t="s">
        <v>461</v>
      </c>
      <c r="Q271" s="294" t="s">
        <v>2092</v>
      </c>
      <c r="R271" s="297"/>
      <c r="S271" s="297" t="s">
        <v>28</v>
      </c>
      <c r="T271" s="297">
        <v>8131</v>
      </c>
      <c r="U271" s="298">
        <v>2024110010238</v>
      </c>
      <c r="V271" s="297">
        <v>8</v>
      </c>
      <c r="W271" s="299"/>
      <c r="X271" s="299"/>
      <c r="Y271" s="299"/>
      <c r="Z271" s="299"/>
    </row>
    <row r="272" spans="1:26" ht="15.75" customHeight="1">
      <c r="A272" s="294" t="s">
        <v>1865</v>
      </c>
      <c r="B272" s="295" t="s">
        <v>585</v>
      </c>
      <c r="C272" s="295" t="s">
        <v>30</v>
      </c>
      <c r="D272" s="295">
        <v>80111600</v>
      </c>
      <c r="E272" s="295" t="s">
        <v>2097</v>
      </c>
      <c r="F272" s="295" t="s">
        <v>459</v>
      </c>
      <c r="G272" s="295" t="s">
        <v>82</v>
      </c>
      <c r="H272" s="295">
        <v>5</v>
      </c>
      <c r="I272" s="295">
        <v>1</v>
      </c>
      <c r="J272" s="304" t="s">
        <v>83</v>
      </c>
      <c r="K272" s="295" t="s">
        <v>84</v>
      </c>
      <c r="L272" s="296">
        <v>4700000</v>
      </c>
      <c r="M272" s="296">
        <v>23500000</v>
      </c>
      <c r="N272" s="303" t="s">
        <v>588</v>
      </c>
      <c r="O272" s="295" t="s">
        <v>78</v>
      </c>
      <c r="P272" s="295" t="s">
        <v>461</v>
      </c>
      <c r="Q272" s="294"/>
      <c r="R272" s="297"/>
      <c r="S272" s="297" t="s">
        <v>28</v>
      </c>
      <c r="T272" s="297">
        <v>8131</v>
      </c>
      <c r="U272" s="298">
        <v>2024110010238</v>
      </c>
      <c r="V272" s="297">
        <v>8</v>
      </c>
      <c r="W272" s="299"/>
      <c r="X272" s="299"/>
      <c r="Y272" s="299"/>
      <c r="Z272" s="299"/>
    </row>
    <row r="273" spans="1:26" ht="15.75" customHeight="1">
      <c r="A273" s="294" t="s">
        <v>1516</v>
      </c>
      <c r="B273" s="295" t="s">
        <v>585</v>
      </c>
      <c r="C273" s="295" t="s">
        <v>30</v>
      </c>
      <c r="D273" s="295">
        <v>80111600</v>
      </c>
      <c r="E273" s="295" t="s">
        <v>2097</v>
      </c>
      <c r="F273" s="295" t="s">
        <v>313</v>
      </c>
      <c r="G273" s="295" t="s">
        <v>313</v>
      </c>
      <c r="H273" s="295">
        <v>5</v>
      </c>
      <c r="I273" s="295">
        <v>1</v>
      </c>
      <c r="J273" s="304" t="s">
        <v>83</v>
      </c>
      <c r="K273" s="295" t="s">
        <v>84</v>
      </c>
      <c r="L273" s="296">
        <v>4500000</v>
      </c>
      <c r="M273" s="296">
        <v>22500000</v>
      </c>
      <c r="N273" s="303" t="s">
        <v>588</v>
      </c>
      <c r="O273" s="295" t="s">
        <v>78</v>
      </c>
      <c r="P273" s="295" t="s">
        <v>461</v>
      </c>
      <c r="Q273" s="294" t="s">
        <v>2098</v>
      </c>
      <c r="R273" s="297"/>
      <c r="S273" s="297" t="s">
        <v>28</v>
      </c>
      <c r="T273" s="297">
        <v>8131</v>
      </c>
      <c r="U273" s="298">
        <v>2024110010238</v>
      </c>
      <c r="V273" s="297">
        <v>8</v>
      </c>
      <c r="W273" s="299"/>
      <c r="X273" s="299"/>
      <c r="Y273" s="299"/>
      <c r="Z273" s="299"/>
    </row>
    <row r="274" spans="1:26" ht="15.75" customHeight="1">
      <c r="A274" s="305" t="s">
        <v>1970</v>
      </c>
      <c r="B274" s="295" t="s">
        <v>677</v>
      </c>
      <c r="C274" s="295" t="s">
        <v>31</v>
      </c>
      <c r="D274" s="295">
        <v>80111600</v>
      </c>
      <c r="E274" s="295" t="s">
        <v>2099</v>
      </c>
      <c r="F274" s="295" t="s">
        <v>409</v>
      </c>
      <c r="G274" s="295" t="s">
        <v>459</v>
      </c>
      <c r="H274" s="295">
        <v>6</v>
      </c>
      <c r="I274" s="295">
        <v>6</v>
      </c>
      <c r="J274" s="304" t="s">
        <v>83</v>
      </c>
      <c r="K274" s="295" t="s">
        <v>84</v>
      </c>
      <c r="L274" s="296">
        <v>4300000</v>
      </c>
      <c r="M274" s="73">
        <v>25800000</v>
      </c>
      <c r="N274" s="303" t="s">
        <v>2100</v>
      </c>
      <c r="O274" s="295" t="s">
        <v>78</v>
      </c>
      <c r="P274" s="295" t="s">
        <v>479</v>
      </c>
      <c r="Q274" s="294" t="s">
        <v>2101</v>
      </c>
      <c r="R274" s="297"/>
      <c r="S274" s="297" t="s">
        <v>28</v>
      </c>
      <c r="T274" s="297">
        <v>8131</v>
      </c>
      <c r="U274" s="298">
        <v>2024110010238</v>
      </c>
      <c r="V274" s="297">
        <v>8</v>
      </c>
      <c r="W274" s="299"/>
      <c r="X274" s="299"/>
      <c r="Y274" s="299"/>
      <c r="Z274" s="299"/>
    </row>
    <row r="275" spans="1:26" ht="15.75" customHeight="1">
      <c r="A275" s="294" t="s">
        <v>1544</v>
      </c>
      <c r="B275" s="31" t="s">
        <v>1262</v>
      </c>
      <c r="C275" s="295" t="s">
        <v>31</v>
      </c>
      <c r="D275" s="306">
        <v>80000000</v>
      </c>
      <c r="E275" s="295" t="s">
        <v>2102</v>
      </c>
      <c r="F275" s="295" t="s">
        <v>307</v>
      </c>
      <c r="G275" s="295" t="s">
        <v>409</v>
      </c>
      <c r="H275" s="295">
        <v>10</v>
      </c>
      <c r="I275" s="295">
        <v>10</v>
      </c>
      <c r="J275" s="295" t="s">
        <v>1061</v>
      </c>
      <c r="K275" s="295" t="s">
        <v>84</v>
      </c>
      <c r="L275" s="296">
        <v>5100000</v>
      </c>
      <c r="M275" s="73">
        <v>51000000</v>
      </c>
      <c r="N275" s="303" t="s">
        <v>2100</v>
      </c>
      <c r="O275" s="295" t="s">
        <v>78</v>
      </c>
      <c r="P275" s="295" t="s">
        <v>461</v>
      </c>
      <c r="Q275" s="294" t="s">
        <v>2103</v>
      </c>
      <c r="R275" s="297"/>
      <c r="S275" s="297" t="s">
        <v>28</v>
      </c>
      <c r="T275" s="297">
        <v>8131</v>
      </c>
      <c r="U275" s="298">
        <v>2024110010238</v>
      </c>
      <c r="V275" s="297">
        <v>8</v>
      </c>
      <c r="W275" s="299"/>
      <c r="X275" s="299"/>
      <c r="Y275" s="299"/>
      <c r="Z275" s="299"/>
    </row>
    <row r="276" spans="1:26" ht="15.75" customHeight="1">
      <c r="A276" s="307" t="s">
        <v>1865</v>
      </c>
      <c r="B276" s="278" t="s">
        <v>650</v>
      </c>
      <c r="C276" s="278" t="s">
        <v>31</v>
      </c>
      <c r="D276" s="278">
        <v>80111600</v>
      </c>
      <c r="E276" s="278" t="s">
        <v>2104</v>
      </c>
      <c r="F276" s="278" t="s">
        <v>307</v>
      </c>
      <c r="G276" s="278" t="s">
        <v>307</v>
      </c>
      <c r="H276" s="278">
        <v>6</v>
      </c>
      <c r="I276" s="278">
        <v>6</v>
      </c>
      <c r="J276" s="278" t="s">
        <v>83</v>
      </c>
      <c r="K276" s="278" t="s">
        <v>84</v>
      </c>
      <c r="L276" s="279">
        <v>4000000</v>
      </c>
      <c r="M276" s="280">
        <v>24000000</v>
      </c>
      <c r="N276" s="308" t="s">
        <v>2100</v>
      </c>
      <c r="O276" s="278" t="s">
        <v>78</v>
      </c>
      <c r="P276" s="278" t="s">
        <v>461</v>
      </c>
      <c r="Q276" s="281"/>
      <c r="R276" s="275"/>
      <c r="S276" s="282" t="s">
        <v>28</v>
      </c>
      <c r="T276" s="283">
        <v>8131</v>
      </c>
      <c r="U276" s="284">
        <v>2024110010238</v>
      </c>
      <c r="V276" s="283">
        <v>8</v>
      </c>
      <c r="W276" s="216"/>
      <c r="X276" s="216"/>
      <c r="Y276" s="216"/>
      <c r="Z276" s="216"/>
    </row>
    <row r="277" spans="1:26" ht="15.75" customHeight="1">
      <c r="A277" s="285" t="s">
        <v>1516</v>
      </c>
      <c r="B277" s="286" t="s">
        <v>650</v>
      </c>
      <c r="C277" s="286" t="s">
        <v>31</v>
      </c>
      <c r="D277" s="309">
        <v>80000000</v>
      </c>
      <c r="E277" s="286" t="s">
        <v>2104</v>
      </c>
      <c r="F277" s="286" t="s">
        <v>307</v>
      </c>
      <c r="G277" s="286" t="s">
        <v>307</v>
      </c>
      <c r="H277" s="286">
        <v>5</v>
      </c>
      <c r="I277" s="286">
        <v>5</v>
      </c>
      <c r="J277" s="286" t="s">
        <v>83</v>
      </c>
      <c r="K277" s="286" t="s">
        <v>84</v>
      </c>
      <c r="L277" s="287">
        <v>3812623</v>
      </c>
      <c r="M277" s="288">
        <v>19063115</v>
      </c>
      <c r="N277" s="310" t="s">
        <v>2100</v>
      </c>
      <c r="O277" s="286" t="s">
        <v>78</v>
      </c>
      <c r="P277" s="286" t="s">
        <v>461</v>
      </c>
      <c r="Q277" s="289" t="s">
        <v>2105</v>
      </c>
      <c r="R277" s="290"/>
      <c r="S277" s="291" t="s">
        <v>28</v>
      </c>
      <c r="T277" s="292">
        <v>8131</v>
      </c>
      <c r="U277" s="293">
        <v>2024110010238</v>
      </c>
      <c r="V277" s="292">
        <v>8</v>
      </c>
      <c r="W277" s="216"/>
      <c r="X277" s="216"/>
      <c r="Y277" s="216"/>
      <c r="Z277" s="216"/>
    </row>
    <row r="278" spans="1:26" ht="15.75" customHeight="1">
      <c r="A278" s="307" t="s">
        <v>1865</v>
      </c>
      <c r="B278" s="278" t="s">
        <v>655</v>
      </c>
      <c r="C278" s="278" t="s">
        <v>31</v>
      </c>
      <c r="D278" s="278">
        <v>80111600</v>
      </c>
      <c r="E278" s="278" t="s">
        <v>689</v>
      </c>
      <c r="F278" s="278" t="s">
        <v>409</v>
      </c>
      <c r="G278" s="278" t="s">
        <v>459</v>
      </c>
      <c r="H278" s="278">
        <v>6</v>
      </c>
      <c r="I278" s="278">
        <v>6</v>
      </c>
      <c r="J278" s="278" t="s">
        <v>83</v>
      </c>
      <c r="K278" s="278" t="s">
        <v>84</v>
      </c>
      <c r="L278" s="279">
        <v>3100000</v>
      </c>
      <c r="M278" s="280">
        <v>18600000</v>
      </c>
      <c r="N278" s="308" t="s">
        <v>2100</v>
      </c>
      <c r="O278" s="278" t="s">
        <v>78</v>
      </c>
      <c r="P278" s="278" t="s">
        <v>479</v>
      </c>
      <c r="Q278" s="281"/>
      <c r="R278" s="275"/>
      <c r="S278" s="282" t="s">
        <v>28</v>
      </c>
      <c r="T278" s="283">
        <v>8131</v>
      </c>
      <c r="U278" s="284">
        <v>2024110010238</v>
      </c>
      <c r="V278" s="283">
        <v>8</v>
      </c>
      <c r="W278" s="216"/>
      <c r="X278" s="216"/>
      <c r="Y278" s="216"/>
      <c r="Z278" s="216"/>
    </row>
    <row r="279" spans="1:26" ht="15.75" customHeight="1">
      <c r="A279" s="307" t="s">
        <v>1516</v>
      </c>
      <c r="B279" s="278" t="s">
        <v>655</v>
      </c>
      <c r="C279" s="278" t="s">
        <v>31</v>
      </c>
      <c r="D279" s="311">
        <v>80000000</v>
      </c>
      <c r="E279" s="278" t="s">
        <v>689</v>
      </c>
      <c r="F279" s="278" t="s">
        <v>307</v>
      </c>
      <c r="G279" s="278" t="s">
        <v>307</v>
      </c>
      <c r="H279" s="278">
        <v>5</v>
      </c>
      <c r="I279" s="278">
        <v>5</v>
      </c>
      <c r="J279" s="278" t="s">
        <v>83</v>
      </c>
      <c r="K279" s="278" t="s">
        <v>84</v>
      </c>
      <c r="L279" s="279">
        <v>3100000</v>
      </c>
      <c r="M279" s="280">
        <v>15500000</v>
      </c>
      <c r="N279" s="308" t="s">
        <v>2100</v>
      </c>
      <c r="O279" s="278" t="s">
        <v>78</v>
      </c>
      <c r="P279" s="278" t="s">
        <v>479</v>
      </c>
      <c r="Q279" s="281" t="s">
        <v>2105</v>
      </c>
      <c r="R279" s="275"/>
      <c r="S279" s="282" t="s">
        <v>28</v>
      </c>
      <c r="T279" s="283">
        <v>8131</v>
      </c>
      <c r="U279" s="284">
        <v>2024110010238</v>
      </c>
      <c r="V279" s="283">
        <v>8</v>
      </c>
      <c r="W279" s="216"/>
      <c r="X279" s="216"/>
      <c r="Y279" s="216"/>
      <c r="Z279" s="216"/>
    </row>
    <row r="280" spans="1:26" ht="15.75" customHeight="1">
      <c r="A280" s="307" t="s">
        <v>1865</v>
      </c>
      <c r="B280" s="278" t="s">
        <v>656</v>
      </c>
      <c r="C280" s="278" t="s">
        <v>31</v>
      </c>
      <c r="D280" s="278">
        <v>80111600</v>
      </c>
      <c r="E280" s="278" t="s">
        <v>689</v>
      </c>
      <c r="F280" s="278" t="s">
        <v>409</v>
      </c>
      <c r="G280" s="278" t="s">
        <v>459</v>
      </c>
      <c r="H280" s="278">
        <v>6</v>
      </c>
      <c r="I280" s="278">
        <v>6</v>
      </c>
      <c r="J280" s="278" t="s">
        <v>83</v>
      </c>
      <c r="K280" s="278" t="s">
        <v>84</v>
      </c>
      <c r="L280" s="279">
        <v>3100000</v>
      </c>
      <c r="M280" s="280">
        <v>18600000</v>
      </c>
      <c r="N280" s="308" t="s">
        <v>2100</v>
      </c>
      <c r="O280" s="278" t="s">
        <v>78</v>
      </c>
      <c r="P280" s="278" t="s">
        <v>461</v>
      </c>
      <c r="Q280" s="281"/>
      <c r="R280" s="275"/>
      <c r="S280" s="282" t="s">
        <v>28</v>
      </c>
      <c r="T280" s="283">
        <v>8131</v>
      </c>
      <c r="U280" s="284">
        <v>2024110010238</v>
      </c>
      <c r="V280" s="283">
        <v>8</v>
      </c>
      <c r="W280" s="216"/>
      <c r="X280" s="216"/>
      <c r="Y280" s="216"/>
      <c r="Z280" s="216"/>
    </row>
    <row r="281" spans="1:26" ht="15.75" customHeight="1">
      <c r="A281" s="307" t="s">
        <v>1516</v>
      </c>
      <c r="B281" s="278" t="s">
        <v>2106</v>
      </c>
      <c r="C281" s="278" t="s">
        <v>31</v>
      </c>
      <c r="D281" s="311">
        <v>80000000</v>
      </c>
      <c r="E281" s="278" t="s">
        <v>689</v>
      </c>
      <c r="F281" s="278" t="s">
        <v>307</v>
      </c>
      <c r="G281" s="278" t="s">
        <v>307</v>
      </c>
      <c r="H281" s="278">
        <v>5</v>
      </c>
      <c r="I281" s="278">
        <v>5</v>
      </c>
      <c r="J281" s="278" t="s">
        <v>83</v>
      </c>
      <c r="K281" s="278" t="s">
        <v>84</v>
      </c>
      <c r="L281" s="279">
        <v>3100000</v>
      </c>
      <c r="M281" s="280">
        <v>15500000</v>
      </c>
      <c r="N281" s="308" t="s">
        <v>2100</v>
      </c>
      <c r="O281" s="278" t="s">
        <v>78</v>
      </c>
      <c r="P281" s="278" t="s">
        <v>461</v>
      </c>
      <c r="Q281" s="281" t="s">
        <v>2105</v>
      </c>
      <c r="R281" s="275"/>
      <c r="S281" s="282" t="s">
        <v>28</v>
      </c>
      <c r="T281" s="283">
        <v>8131</v>
      </c>
      <c r="U281" s="284">
        <v>2024110010238</v>
      </c>
      <c r="V281" s="283">
        <v>8</v>
      </c>
      <c r="W281" s="216"/>
      <c r="X281" s="216"/>
      <c r="Y281" s="216"/>
      <c r="Z281" s="216"/>
    </row>
    <row r="282" spans="1:26" ht="15.75" customHeight="1">
      <c r="A282" s="307" t="s">
        <v>1865</v>
      </c>
      <c r="B282" s="278" t="s">
        <v>666</v>
      </c>
      <c r="C282" s="278" t="s">
        <v>31</v>
      </c>
      <c r="D282" s="278">
        <v>80111600</v>
      </c>
      <c r="E282" s="278" t="s">
        <v>689</v>
      </c>
      <c r="F282" s="278" t="s">
        <v>409</v>
      </c>
      <c r="G282" s="278" t="s">
        <v>459</v>
      </c>
      <c r="H282" s="278">
        <v>6</v>
      </c>
      <c r="I282" s="278">
        <v>6</v>
      </c>
      <c r="J282" s="278" t="s">
        <v>83</v>
      </c>
      <c r="K282" s="278" t="s">
        <v>84</v>
      </c>
      <c r="L282" s="279">
        <v>3100000</v>
      </c>
      <c r="M282" s="280">
        <v>18600000</v>
      </c>
      <c r="N282" s="308" t="s">
        <v>2100</v>
      </c>
      <c r="O282" s="278" t="s">
        <v>78</v>
      </c>
      <c r="P282" s="278" t="s">
        <v>479</v>
      </c>
      <c r="Q282" s="281"/>
      <c r="R282" s="275"/>
      <c r="S282" s="282" t="s">
        <v>28</v>
      </c>
      <c r="T282" s="283">
        <v>8131</v>
      </c>
      <c r="U282" s="284">
        <v>2024110010238</v>
      </c>
      <c r="V282" s="283">
        <v>8</v>
      </c>
      <c r="W282" s="216"/>
      <c r="X282" s="216"/>
      <c r="Y282" s="216"/>
      <c r="Z282" s="216"/>
    </row>
    <row r="283" spans="1:26" ht="15.75" customHeight="1">
      <c r="A283" s="307" t="s">
        <v>1516</v>
      </c>
      <c r="B283" s="278" t="s">
        <v>2107</v>
      </c>
      <c r="C283" s="278" t="s">
        <v>31</v>
      </c>
      <c r="D283" s="311">
        <v>80000000</v>
      </c>
      <c r="E283" s="278" t="s">
        <v>689</v>
      </c>
      <c r="F283" s="278" t="s">
        <v>307</v>
      </c>
      <c r="G283" s="278" t="s">
        <v>307</v>
      </c>
      <c r="H283" s="278">
        <v>5</v>
      </c>
      <c r="I283" s="278">
        <v>5</v>
      </c>
      <c r="J283" s="278" t="s">
        <v>83</v>
      </c>
      <c r="K283" s="278" t="s">
        <v>84</v>
      </c>
      <c r="L283" s="279">
        <v>3100000</v>
      </c>
      <c r="M283" s="280">
        <v>15500000</v>
      </c>
      <c r="N283" s="308" t="s">
        <v>2100</v>
      </c>
      <c r="O283" s="278" t="s">
        <v>78</v>
      </c>
      <c r="P283" s="278" t="s">
        <v>479</v>
      </c>
      <c r="Q283" s="281" t="s">
        <v>2105</v>
      </c>
      <c r="R283" s="275"/>
      <c r="S283" s="282" t="s">
        <v>28</v>
      </c>
      <c r="T283" s="283">
        <v>8131</v>
      </c>
      <c r="U283" s="284">
        <v>2024110010238</v>
      </c>
      <c r="V283" s="283">
        <v>8</v>
      </c>
      <c r="W283" s="216"/>
      <c r="X283" s="216"/>
      <c r="Y283" s="216"/>
      <c r="Z283" s="216"/>
    </row>
    <row r="284" spans="1:26" ht="15.75" customHeight="1">
      <c r="A284" s="307" t="s">
        <v>1865</v>
      </c>
      <c r="B284" s="278" t="s">
        <v>669</v>
      </c>
      <c r="C284" s="278" t="s">
        <v>31</v>
      </c>
      <c r="D284" s="278">
        <v>80111600</v>
      </c>
      <c r="E284" s="278" t="s">
        <v>689</v>
      </c>
      <c r="F284" s="278" t="s">
        <v>409</v>
      </c>
      <c r="G284" s="278" t="s">
        <v>459</v>
      </c>
      <c r="H284" s="278">
        <v>6</v>
      </c>
      <c r="I284" s="278">
        <v>6</v>
      </c>
      <c r="J284" s="278" t="s">
        <v>83</v>
      </c>
      <c r="K284" s="278" t="s">
        <v>84</v>
      </c>
      <c r="L284" s="279">
        <v>3100000</v>
      </c>
      <c r="M284" s="280">
        <v>18600000</v>
      </c>
      <c r="N284" s="308" t="s">
        <v>2100</v>
      </c>
      <c r="O284" s="278" t="s">
        <v>78</v>
      </c>
      <c r="P284" s="278" t="s">
        <v>479</v>
      </c>
      <c r="Q284" s="281"/>
      <c r="R284" s="275"/>
      <c r="S284" s="282" t="s">
        <v>28</v>
      </c>
      <c r="T284" s="283">
        <v>8131</v>
      </c>
      <c r="U284" s="284">
        <v>2024110010238</v>
      </c>
      <c r="V284" s="283">
        <v>8</v>
      </c>
      <c r="W284" s="216"/>
      <c r="X284" s="216"/>
      <c r="Y284" s="216"/>
      <c r="Z284" s="216"/>
    </row>
    <row r="285" spans="1:26" ht="15.75" customHeight="1">
      <c r="A285" s="307" t="s">
        <v>1516</v>
      </c>
      <c r="B285" s="278" t="s">
        <v>2108</v>
      </c>
      <c r="C285" s="278" t="s">
        <v>31</v>
      </c>
      <c r="D285" s="311">
        <v>80000000</v>
      </c>
      <c r="E285" s="278" t="s">
        <v>689</v>
      </c>
      <c r="F285" s="278" t="s">
        <v>307</v>
      </c>
      <c r="G285" s="278" t="s">
        <v>307</v>
      </c>
      <c r="H285" s="278">
        <v>5</v>
      </c>
      <c r="I285" s="278">
        <v>5</v>
      </c>
      <c r="J285" s="278" t="s">
        <v>83</v>
      </c>
      <c r="K285" s="278" t="s">
        <v>84</v>
      </c>
      <c r="L285" s="279">
        <v>3100000</v>
      </c>
      <c r="M285" s="280">
        <v>15500000</v>
      </c>
      <c r="N285" s="308" t="s">
        <v>2100</v>
      </c>
      <c r="O285" s="278" t="s">
        <v>78</v>
      </c>
      <c r="P285" s="278" t="s">
        <v>479</v>
      </c>
      <c r="Q285" s="281" t="s">
        <v>2105</v>
      </c>
      <c r="R285" s="275"/>
      <c r="S285" s="282" t="s">
        <v>28</v>
      </c>
      <c r="T285" s="283">
        <v>8131</v>
      </c>
      <c r="U285" s="284">
        <v>2024110010238</v>
      </c>
      <c r="V285" s="283">
        <v>8</v>
      </c>
      <c r="W285" s="216"/>
      <c r="X285" s="216"/>
      <c r="Y285" s="216"/>
      <c r="Z285" s="216"/>
    </row>
    <row r="286" spans="1:26" ht="15.75" customHeight="1">
      <c r="A286" s="307" t="s">
        <v>1865</v>
      </c>
      <c r="B286" s="278" t="s">
        <v>670</v>
      </c>
      <c r="C286" s="278" t="s">
        <v>31</v>
      </c>
      <c r="D286" s="278">
        <v>80111600</v>
      </c>
      <c r="E286" s="278" t="s">
        <v>689</v>
      </c>
      <c r="F286" s="278" t="s">
        <v>409</v>
      </c>
      <c r="G286" s="278" t="s">
        <v>459</v>
      </c>
      <c r="H286" s="278">
        <v>6</v>
      </c>
      <c r="I286" s="278">
        <v>6</v>
      </c>
      <c r="J286" s="278" t="s">
        <v>83</v>
      </c>
      <c r="K286" s="278" t="s">
        <v>84</v>
      </c>
      <c r="L286" s="279">
        <v>3100000</v>
      </c>
      <c r="M286" s="280">
        <v>18600000</v>
      </c>
      <c r="N286" s="308" t="s">
        <v>2100</v>
      </c>
      <c r="O286" s="278" t="s">
        <v>78</v>
      </c>
      <c r="P286" s="278" t="s">
        <v>479</v>
      </c>
      <c r="Q286" s="281"/>
      <c r="R286" s="275"/>
      <c r="S286" s="282" t="s">
        <v>28</v>
      </c>
      <c r="T286" s="283">
        <v>8131</v>
      </c>
      <c r="U286" s="284">
        <v>2024110010238</v>
      </c>
      <c r="V286" s="283">
        <v>8</v>
      </c>
      <c r="W286" s="216"/>
      <c r="X286" s="216"/>
      <c r="Y286" s="216"/>
      <c r="Z286" s="216"/>
    </row>
    <row r="287" spans="1:26" ht="15.75" customHeight="1">
      <c r="A287" s="307" t="s">
        <v>1516</v>
      </c>
      <c r="B287" s="278" t="s">
        <v>2109</v>
      </c>
      <c r="C287" s="278" t="s">
        <v>31</v>
      </c>
      <c r="D287" s="311">
        <v>80000000</v>
      </c>
      <c r="E287" s="278" t="s">
        <v>689</v>
      </c>
      <c r="F287" s="278" t="s">
        <v>307</v>
      </c>
      <c r="G287" s="278" t="s">
        <v>307</v>
      </c>
      <c r="H287" s="278">
        <v>4</v>
      </c>
      <c r="I287" s="278">
        <v>4</v>
      </c>
      <c r="J287" s="278" t="s">
        <v>83</v>
      </c>
      <c r="K287" s="278" t="s">
        <v>84</v>
      </c>
      <c r="L287" s="279">
        <v>3100000</v>
      </c>
      <c r="M287" s="280">
        <v>12400000</v>
      </c>
      <c r="N287" s="308" t="s">
        <v>2100</v>
      </c>
      <c r="O287" s="278" t="s">
        <v>78</v>
      </c>
      <c r="P287" s="278" t="s">
        <v>479</v>
      </c>
      <c r="Q287" s="281" t="s">
        <v>2105</v>
      </c>
      <c r="R287" s="275"/>
      <c r="S287" s="282" t="s">
        <v>28</v>
      </c>
      <c r="T287" s="283">
        <v>8131</v>
      </c>
      <c r="U287" s="284">
        <v>2024110010238</v>
      </c>
      <c r="V287" s="283">
        <v>8</v>
      </c>
      <c r="W287" s="216"/>
      <c r="X287" s="216"/>
      <c r="Y287" s="216"/>
      <c r="Z287" s="216"/>
    </row>
    <row r="288" spans="1:26" ht="15.75" customHeight="1">
      <c r="A288" s="307" t="s">
        <v>1865</v>
      </c>
      <c r="B288" s="278" t="s">
        <v>674</v>
      </c>
      <c r="C288" s="278" t="s">
        <v>31</v>
      </c>
      <c r="D288" s="278">
        <v>80111600</v>
      </c>
      <c r="E288" s="278" t="s">
        <v>2110</v>
      </c>
      <c r="F288" s="278" t="s">
        <v>409</v>
      </c>
      <c r="G288" s="278" t="s">
        <v>459</v>
      </c>
      <c r="H288" s="278">
        <v>6</v>
      </c>
      <c r="I288" s="278">
        <v>6</v>
      </c>
      <c r="J288" s="278" t="s">
        <v>83</v>
      </c>
      <c r="K288" s="278" t="s">
        <v>84</v>
      </c>
      <c r="L288" s="279">
        <v>4300000</v>
      </c>
      <c r="M288" s="280">
        <v>25800000</v>
      </c>
      <c r="N288" s="308" t="s">
        <v>2100</v>
      </c>
      <c r="O288" s="278" t="s">
        <v>122</v>
      </c>
      <c r="P288" s="278" t="s">
        <v>479</v>
      </c>
      <c r="Q288" s="281"/>
      <c r="R288" s="275"/>
      <c r="S288" s="282" t="s">
        <v>28</v>
      </c>
      <c r="T288" s="283">
        <v>8131</v>
      </c>
      <c r="U288" s="284">
        <v>2024110010238</v>
      </c>
      <c r="V288" s="283">
        <v>8</v>
      </c>
      <c r="W288" s="216"/>
      <c r="X288" s="216"/>
      <c r="Y288" s="216"/>
      <c r="Z288" s="216"/>
    </row>
    <row r="289" spans="1:26" ht="15.75" customHeight="1">
      <c r="A289" s="307" t="s">
        <v>1516</v>
      </c>
      <c r="B289" s="278" t="s">
        <v>2111</v>
      </c>
      <c r="C289" s="278" t="s">
        <v>31</v>
      </c>
      <c r="D289" s="311">
        <v>80000000</v>
      </c>
      <c r="E289" s="278" t="s">
        <v>2110</v>
      </c>
      <c r="F289" s="278" t="s">
        <v>307</v>
      </c>
      <c r="G289" s="278" t="s">
        <v>307</v>
      </c>
      <c r="H289" s="278">
        <v>5.5</v>
      </c>
      <c r="I289" s="278">
        <v>5.5</v>
      </c>
      <c r="J289" s="278" t="s">
        <v>83</v>
      </c>
      <c r="K289" s="278" t="s">
        <v>84</v>
      </c>
      <c r="L289" s="279">
        <v>4510000</v>
      </c>
      <c r="M289" s="280">
        <v>24805000</v>
      </c>
      <c r="N289" s="308" t="s">
        <v>2100</v>
      </c>
      <c r="O289" s="278" t="s">
        <v>122</v>
      </c>
      <c r="P289" s="278" t="s">
        <v>479</v>
      </c>
      <c r="Q289" s="281" t="s">
        <v>2105</v>
      </c>
      <c r="R289" s="275"/>
      <c r="S289" s="282" t="s">
        <v>28</v>
      </c>
      <c r="T289" s="283">
        <v>8131</v>
      </c>
      <c r="U289" s="284">
        <v>2024110010238</v>
      </c>
      <c r="V289" s="283">
        <v>8</v>
      </c>
      <c r="W289" s="216"/>
      <c r="X289" s="216"/>
      <c r="Y289" s="216"/>
      <c r="Z289" s="216"/>
    </row>
    <row r="290" spans="1:26" ht="15.75" customHeight="1">
      <c r="A290" s="307" t="s">
        <v>1865</v>
      </c>
      <c r="B290" s="278" t="s">
        <v>675</v>
      </c>
      <c r="C290" s="278" t="s">
        <v>31</v>
      </c>
      <c r="D290" s="278">
        <v>80111600</v>
      </c>
      <c r="E290" s="278" t="s">
        <v>2112</v>
      </c>
      <c r="F290" s="278" t="s">
        <v>409</v>
      </c>
      <c r="G290" s="278" t="s">
        <v>459</v>
      </c>
      <c r="H290" s="278">
        <v>6</v>
      </c>
      <c r="I290" s="278">
        <v>6</v>
      </c>
      <c r="J290" s="278" t="s">
        <v>83</v>
      </c>
      <c r="K290" s="278" t="s">
        <v>84</v>
      </c>
      <c r="L290" s="279">
        <v>4400000</v>
      </c>
      <c r="M290" s="280">
        <v>26400000</v>
      </c>
      <c r="N290" s="308" t="s">
        <v>2100</v>
      </c>
      <c r="O290" s="278" t="s">
        <v>122</v>
      </c>
      <c r="P290" s="278" t="s">
        <v>479</v>
      </c>
      <c r="Q290" s="281"/>
      <c r="R290" s="275"/>
      <c r="S290" s="282" t="s">
        <v>28</v>
      </c>
      <c r="T290" s="283">
        <v>8131</v>
      </c>
      <c r="U290" s="284">
        <v>2024110010238</v>
      </c>
      <c r="V290" s="283">
        <v>8</v>
      </c>
      <c r="W290" s="216"/>
      <c r="X290" s="216"/>
      <c r="Y290" s="216"/>
      <c r="Z290" s="216"/>
    </row>
    <row r="291" spans="1:26" ht="15.75" customHeight="1">
      <c r="A291" s="307" t="s">
        <v>1516</v>
      </c>
      <c r="B291" s="278" t="s">
        <v>2113</v>
      </c>
      <c r="C291" s="278" t="s">
        <v>31</v>
      </c>
      <c r="D291" s="311">
        <v>80000000</v>
      </c>
      <c r="E291" s="278" t="s">
        <v>2112</v>
      </c>
      <c r="F291" s="278" t="s">
        <v>307</v>
      </c>
      <c r="G291" s="278" t="s">
        <v>307</v>
      </c>
      <c r="H291" s="278">
        <v>5</v>
      </c>
      <c r="I291" s="278">
        <v>5</v>
      </c>
      <c r="J291" s="278" t="s">
        <v>83</v>
      </c>
      <c r="K291" s="278" t="s">
        <v>84</v>
      </c>
      <c r="L291" s="279">
        <v>4300000</v>
      </c>
      <c r="M291" s="280">
        <v>21500000</v>
      </c>
      <c r="N291" s="308" t="s">
        <v>2100</v>
      </c>
      <c r="O291" s="278" t="s">
        <v>122</v>
      </c>
      <c r="P291" s="278" t="s">
        <v>479</v>
      </c>
      <c r="Q291" s="281" t="s">
        <v>2105</v>
      </c>
      <c r="R291" s="275"/>
      <c r="S291" s="282" t="s">
        <v>28</v>
      </c>
      <c r="T291" s="283">
        <v>8131</v>
      </c>
      <c r="U291" s="284">
        <v>2024110010238</v>
      </c>
      <c r="V291" s="283">
        <v>8</v>
      </c>
      <c r="W291" s="216"/>
      <c r="X291" s="216"/>
      <c r="Y291" s="216"/>
      <c r="Z291" s="216"/>
    </row>
    <row r="292" spans="1:26" ht="15.75" customHeight="1">
      <c r="A292" s="307" t="s">
        <v>1865</v>
      </c>
      <c r="B292" s="278" t="s">
        <v>676</v>
      </c>
      <c r="C292" s="278" t="s">
        <v>31</v>
      </c>
      <c r="D292" s="278">
        <v>80111600</v>
      </c>
      <c r="E292" s="278" t="s">
        <v>689</v>
      </c>
      <c r="F292" s="278" t="s">
        <v>680</v>
      </c>
      <c r="G292" s="278" t="s">
        <v>681</v>
      </c>
      <c r="H292" s="278">
        <v>3</v>
      </c>
      <c r="I292" s="278">
        <v>3</v>
      </c>
      <c r="J292" s="278" t="s">
        <v>83</v>
      </c>
      <c r="K292" s="278" t="s">
        <v>84</v>
      </c>
      <c r="L292" s="279">
        <v>3100000</v>
      </c>
      <c r="M292" s="280">
        <v>9300000</v>
      </c>
      <c r="N292" s="308" t="s">
        <v>2100</v>
      </c>
      <c r="O292" s="278" t="s">
        <v>78</v>
      </c>
      <c r="P292" s="278" t="s">
        <v>479</v>
      </c>
      <c r="Q292" s="281"/>
      <c r="R292" s="275"/>
      <c r="S292" s="282" t="s">
        <v>28</v>
      </c>
      <c r="T292" s="283">
        <v>8131</v>
      </c>
      <c r="U292" s="284">
        <v>2024110010238</v>
      </c>
      <c r="V292" s="283">
        <v>8</v>
      </c>
      <c r="W292" s="216"/>
      <c r="X292" s="216"/>
      <c r="Y292" s="216"/>
      <c r="Z292" s="216"/>
    </row>
    <row r="293" spans="1:26" ht="15.75" customHeight="1">
      <c r="A293" s="307" t="s">
        <v>1516</v>
      </c>
      <c r="B293" s="278" t="s">
        <v>2114</v>
      </c>
      <c r="C293" s="278" t="s">
        <v>31</v>
      </c>
      <c r="D293" s="311">
        <v>80000000</v>
      </c>
      <c r="E293" s="278" t="s">
        <v>689</v>
      </c>
      <c r="F293" s="278" t="s">
        <v>1982</v>
      </c>
      <c r="G293" s="278" t="s">
        <v>681</v>
      </c>
      <c r="H293" s="278">
        <v>4</v>
      </c>
      <c r="I293" s="278">
        <v>4</v>
      </c>
      <c r="J293" s="278" t="s">
        <v>83</v>
      </c>
      <c r="K293" s="278" t="s">
        <v>84</v>
      </c>
      <c r="L293" s="279">
        <v>3100000</v>
      </c>
      <c r="M293" s="280">
        <v>12400000</v>
      </c>
      <c r="N293" s="308" t="s">
        <v>2100</v>
      </c>
      <c r="O293" s="278" t="s">
        <v>78</v>
      </c>
      <c r="P293" s="278" t="s">
        <v>479</v>
      </c>
      <c r="Q293" s="281" t="s">
        <v>2105</v>
      </c>
      <c r="R293" s="275"/>
      <c r="S293" s="282" t="s">
        <v>28</v>
      </c>
      <c r="T293" s="283">
        <v>8131</v>
      </c>
      <c r="U293" s="284">
        <v>2024110010238</v>
      </c>
      <c r="V293" s="283">
        <v>8</v>
      </c>
      <c r="W293" s="216"/>
      <c r="X293" s="216"/>
      <c r="Y293" s="216"/>
      <c r="Z293" s="216"/>
    </row>
    <row r="294" spans="1:26" ht="15.75" customHeight="1">
      <c r="A294" s="307" t="s">
        <v>1865</v>
      </c>
      <c r="B294" s="278" t="s">
        <v>682</v>
      </c>
      <c r="C294" s="278" t="s">
        <v>31</v>
      </c>
      <c r="D294" s="278">
        <v>80111600</v>
      </c>
      <c r="E294" s="278" t="s">
        <v>2110</v>
      </c>
      <c r="F294" s="278" t="s">
        <v>680</v>
      </c>
      <c r="G294" s="278" t="s">
        <v>681</v>
      </c>
      <c r="H294" s="278">
        <v>3</v>
      </c>
      <c r="I294" s="278">
        <v>3</v>
      </c>
      <c r="J294" s="278" t="s">
        <v>83</v>
      </c>
      <c r="K294" s="278" t="s">
        <v>84</v>
      </c>
      <c r="L294" s="279">
        <v>4300000</v>
      </c>
      <c r="M294" s="280">
        <v>12900000</v>
      </c>
      <c r="N294" s="308" t="s">
        <v>2100</v>
      </c>
      <c r="O294" s="278" t="s">
        <v>122</v>
      </c>
      <c r="P294" s="278" t="s">
        <v>461</v>
      </c>
      <c r="Q294" s="281"/>
      <c r="R294" s="275"/>
      <c r="S294" s="282" t="s">
        <v>28</v>
      </c>
      <c r="T294" s="283">
        <v>8131</v>
      </c>
      <c r="U294" s="284">
        <v>2024110010238</v>
      </c>
      <c r="V294" s="283">
        <v>8</v>
      </c>
      <c r="W294" s="216"/>
      <c r="X294" s="216"/>
      <c r="Y294" s="216"/>
      <c r="Z294" s="216"/>
    </row>
    <row r="295" spans="1:26" ht="15.75" customHeight="1">
      <c r="A295" s="307" t="s">
        <v>1516</v>
      </c>
      <c r="B295" s="278" t="s">
        <v>2115</v>
      </c>
      <c r="C295" s="278" t="s">
        <v>31</v>
      </c>
      <c r="D295" s="311">
        <v>80000000</v>
      </c>
      <c r="E295" s="278" t="s">
        <v>2110</v>
      </c>
      <c r="F295" s="278" t="s">
        <v>680</v>
      </c>
      <c r="G295" s="278" t="s">
        <v>681</v>
      </c>
      <c r="H295" s="278">
        <v>3</v>
      </c>
      <c r="I295" s="278">
        <v>3</v>
      </c>
      <c r="J295" s="278" t="s">
        <v>83</v>
      </c>
      <c r="K295" s="278" t="s">
        <v>84</v>
      </c>
      <c r="L295" s="279">
        <v>4510000</v>
      </c>
      <c r="M295" s="280">
        <v>13530000</v>
      </c>
      <c r="N295" s="308" t="s">
        <v>2100</v>
      </c>
      <c r="O295" s="278" t="s">
        <v>122</v>
      </c>
      <c r="P295" s="278" t="s">
        <v>461</v>
      </c>
      <c r="Q295" s="281" t="s">
        <v>2116</v>
      </c>
      <c r="R295" s="275"/>
      <c r="S295" s="282" t="s">
        <v>28</v>
      </c>
      <c r="T295" s="283">
        <v>8131</v>
      </c>
      <c r="U295" s="284">
        <v>2024110010238</v>
      </c>
      <c r="V295" s="283">
        <v>8</v>
      </c>
      <c r="W295" s="216"/>
      <c r="X295" s="216"/>
      <c r="Y295" s="216"/>
      <c r="Z295" s="216"/>
    </row>
    <row r="296" spans="1:26" ht="15.75" customHeight="1">
      <c r="A296" s="307" t="s">
        <v>1865</v>
      </c>
      <c r="B296" s="278" t="s">
        <v>691</v>
      </c>
      <c r="C296" s="278" t="s">
        <v>31</v>
      </c>
      <c r="D296" s="311">
        <v>80000000</v>
      </c>
      <c r="E296" s="278" t="s">
        <v>1397</v>
      </c>
      <c r="F296" s="278" t="s">
        <v>307</v>
      </c>
      <c r="G296" s="278" t="s">
        <v>178</v>
      </c>
      <c r="H296" s="278">
        <v>1</v>
      </c>
      <c r="I296" s="278">
        <v>1</v>
      </c>
      <c r="J296" s="278" t="s">
        <v>1061</v>
      </c>
      <c r="K296" s="278" t="s">
        <v>84</v>
      </c>
      <c r="L296" s="279">
        <v>27250000</v>
      </c>
      <c r="M296" s="280">
        <v>27250000</v>
      </c>
      <c r="N296" s="308" t="s">
        <v>2100</v>
      </c>
      <c r="O296" s="278" t="s">
        <v>78</v>
      </c>
      <c r="P296" s="278" t="s">
        <v>461</v>
      </c>
      <c r="Q296" s="281"/>
      <c r="R296" s="275"/>
      <c r="S296" s="282" t="s">
        <v>28</v>
      </c>
      <c r="T296" s="283">
        <v>8131</v>
      </c>
      <c r="U296" s="284">
        <v>2024110010238</v>
      </c>
      <c r="V296" s="283">
        <v>8</v>
      </c>
      <c r="W296" s="216"/>
      <c r="X296" s="216"/>
      <c r="Y296" s="216"/>
      <c r="Z296" s="216"/>
    </row>
    <row r="297" spans="1:26" ht="15.75" customHeight="1">
      <c r="A297" s="285" t="s">
        <v>1516</v>
      </c>
      <c r="B297" s="286" t="s">
        <v>2117</v>
      </c>
      <c r="C297" s="286" t="s">
        <v>31</v>
      </c>
      <c r="D297" s="309">
        <v>80000000</v>
      </c>
      <c r="E297" s="286" t="s">
        <v>1397</v>
      </c>
      <c r="F297" s="286" t="s">
        <v>307</v>
      </c>
      <c r="G297" s="286" t="s">
        <v>178</v>
      </c>
      <c r="H297" s="286">
        <v>1</v>
      </c>
      <c r="I297" s="286">
        <v>1</v>
      </c>
      <c r="J297" s="286" t="s">
        <v>1061</v>
      </c>
      <c r="K297" s="286" t="s">
        <v>84</v>
      </c>
      <c r="L297" s="287">
        <v>28301885</v>
      </c>
      <c r="M297" s="288">
        <v>28301885</v>
      </c>
      <c r="N297" s="310" t="s">
        <v>2100</v>
      </c>
      <c r="O297" s="286" t="s">
        <v>78</v>
      </c>
      <c r="P297" s="286" t="s">
        <v>461</v>
      </c>
      <c r="Q297" s="289" t="s">
        <v>2118</v>
      </c>
      <c r="R297" s="290"/>
      <c r="S297" s="291" t="s">
        <v>28</v>
      </c>
      <c r="T297" s="292">
        <v>8131</v>
      </c>
      <c r="U297" s="293">
        <v>2024110010238</v>
      </c>
      <c r="V297" s="292">
        <v>8</v>
      </c>
      <c r="W297" s="216"/>
      <c r="X297" s="216"/>
      <c r="Y297" s="216"/>
      <c r="Z297" s="216"/>
    </row>
    <row r="298" spans="1:26" ht="15.75" customHeight="1">
      <c r="A298" s="277" t="s">
        <v>2119</v>
      </c>
      <c r="B298" s="278" t="s">
        <v>659</v>
      </c>
      <c r="C298" s="278" t="s">
        <v>31</v>
      </c>
      <c r="D298" s="278">
        <v>80111600</v>
      </c>
      <c r="E298" s="278" t="s">
        <v>689</v>
      </c>
      <c r="F298" s="278" t="s">
        <v>409</v>
      </c>
      <c r="G298" s="278" t="s">
        <v>459</v>
      </c>
      <c r="H298" s="278">
        <v>6</v>
      </c>
      <c r="I298" s="278">
        <v>5.5</v>
      </c>
      <c r="J298" s="278" t="s">
        <v>83</v>
      </c>
      <c r="K298" s="278" t="s">
        <v>84</v>
      </c>
      <c r="L298" s="279">
        <v>3100000</v>
      </c>
      <c r="M298" s="280">
        <v>17050000</v>
      </c>
      <c r="N298" s="308" t="s">
        <v>2100</v>
      </c>
      <c r="O298" s="278" t="s">
        <v>78</v>
      </c>
      <c r="P298" s="278" t="s">
        <v>461</v>
      </c>
      <c r="Q298" s="281"/>
      <c r="R298" s="275"/>
      <c r="S298" s="282" t="s">
        <v>28</v>
      </c>
      <c r="T298" s="283">
        <v>8131</v>
      </c>
      <c r="U298" s="284">
        <v>2024110010238</v>
      </c>
      <c r="V298" s="283">
        <v>8</v>
      </c>
      <c r="W298" s="216"/>
      <c r="X298" s="216"/>
      <c r="Y298" s="216"/>
      <c r="Z298" s="216"/>
    </row>
    <row r="299" spans="1:26" ht="15.75" customHeight="1">
      <c r="A299" s="277" t="s">
        <v>1865</v>
      </c>
      <c r="B299" s="278" t="s">
        <v>784</v>
      </c>
      <c r="C299" s="278" t="s">
        <v>31</v>
      </c>
      <c r="D299" s="278">
        <v>80111600</v>
      </c>
      <c r="E299" s="278" t="s">
        <v>2120</v>
      </c>
      <c r="F299" s="278" t="s">
        <v>81</v>
      </c>
      <c r="G299" s="278" t="s">
        <v>82</v>
      </c>
      <c r="H299" s="278">
        <v>6</v>
      </c>
      <c r="I299" s="278">
        <v>1</v>
      </c>
      <c r="J299" s="278" t="s">
        <v>83</v>
      </c>
      <c r="K299" s="278" t="s">
        <v>84</v>
      </c>
      <c r="L299" s="279">
        <v>4000000</v>
      </c>
      <c r="M299" s="280">
        <v>24000000</v>
      </c>
      <c r="N299" s="308" t="s">
        <v>85</v>
      </c>
      <c r="O299" s="278" t="s">
        <v>78</v>
      </c>
      <c r="P299" s="278" t="s">
        <v>461</v>
      </c>
      <c r="Q299" s="281"/>
      <c r="R299" s="275"/>
      <c r="S299" s="282" t="s">
        <v>28</v>
      </c>
      <c r="T299" s="283">
        <v>8131</v>
      </c>
      <c r="U299" s="284">
        <v>2024110010238</v>
      </c>
      <c r="V299" s="283">
        <v>8</v>
      </c>
      <c r="W299" s="216"/>
      <c r="X299" s="216"/>
      <c r="Y299" s="216"/>
      <c r="Z299" s="216"/>
    </row>
    <row r="300" spans="1:26" ht="15.75" customHeight="1">
      <c r="A300" s="277" t="s">
        <v>1516</v>
      </c>
      <c r="B300" s="278" t="s">
        <v>784</v>
      </c>
      <c r="C300" s="278" t="s">
        <v>31</v>
      </c>
      <c r="D300" s="278">
        <v>80111600</v>
      </c>
      <c r="E300" s="278" t="s">
        <v>2121</v>
      </c>
      <c r="F300" s="278" t="s">
        <v>81</v>
      </c>
      <c r="G300" s="278" t="s">
        <v>82</v>
      </c>
      <c r="H300" s="278">
        <v>6</v>
      </c>
      <c r="I300" s="278">
        <v>1</v>
      </c>
      <c r="J300" s="278" t="s">
        <v>83</v>
      </c>
      <c r="K300" s="278" t="s">
        <v>84</v>
      </c>
      <c r="L300" s="279">
        <v>4200000</v>
      </c>
      <c r="M300" s="280">
        <v>25200000</v>
      </c>
      <c r="N300" s="308" t="s">
        <v>85</v>
      </c>
      <c r="O300" s="278" t="s">
        <v>78</v>
      </c>
      <c r="P300" s="278" t="s">
        <v>461</v>
      </c>
      <c r="Q300" s="281" t="s">
        <v>1900</v>
      </c>
      <c r="R300" s="275"/>
      <c r="S300" s="282" t="s">
        <v>28</v>
      </c>
      <c r="T300" s="283">
        <v>8131</v>
      </c>
      <c r="U300" s="284">
        <v>2024110010238</v>
      </c>
      <c r="V300" s="283">
        <v>8</v>
      </c>
      <c r="W300" s="216"/>
      <c r="X300" s="216"/>
      <c r="Y300" s="216"/>
      <c r="Z300" s="216"/>
    </row>
    <row r="301" spans="1:26" ht="15.75" customHeight="1">
      <c r="A301" s="277" t="s">
        <v>1865</v>
      </c>
      <c r="B301" s="278" t="s">
        <v>787</v>
      </c>
      <c r="C301" s="278" t="s">
        <v>31</v>
      </c>
      <c r="D301" s="278">
        <v>80111600</v>
      </c>
      <c r="E301" s="278" t="s">
        <v>2120</v>
      </c>
      <c r="F301" s="278" t="s">
        <v>81</v>
      </c>
      <c r="G301" s="278" t="s">
        <v>82</v>
      </c>
      <c r="H301" s="278">
        <v>6</v>
      </c>
      <c r="I301" s="278">
        <v>1</v>
      </c>
      <c r="J301" s="278" t="s">
        <v>83</v>
      </c>
      <c r="K301" s="278" t="s">
        <v>84</v>
      </c>
      <c r="L301" s="279">
        <v>4700000</v>
      </c>
      <c r="M301" s="280">
        <v>28200000</v>
      </c>
      <c r="N301" s="308" t="s">
        <v>85</v>
      </c>
      <c r="O301" s="278" t="s">
        <v>78</v>
      </c>
      <c r="P301" s="278" t="s">
        <v>461</v>
      </c>
      <c r="Q301" s="281"/>
      <c r="R301" s="275"/>
      <c r="S301" s="282" t="s">
        <v>28</v>
      </c>
      <c r="T301" s="283">
        <v>8131</v>
      </c>
      <c r="U301" s="284">
        <v>2024110010238</v>
      </c>
      <c r="V301" s="283">
        <v>8</v>
      </c>
      <c r="W301" s="216"/>
      <c r="X301" s="216"/>
      <c r="Y301" s="216"/>
      <c r="Z301" s="216"/>
    </row>
    <row r="302" spans="1:26" ht="15.75" customHeight="1">
      <c r="A302" s="277" t="s">
        <v>1516</v>
      </c>
      <c r="B302" s="278" t="s">
        <v>787</v>
      </c>
      <c r="C302" s="278" t="s">
        <v>31</v>
      </c>
      <c r="D302" s="278">
        <v>80111600</v>
      </c>
      <c r="E302" s="278" t="s">
        <v>2121</v>
      </c>
      <c r="F302" s="278" t="s">
        <v>81</v>
      </c>
      <c r="G302" s="278" t="s">
        <v>82</v>
      </c>
      <c r="H302" s="278">
        <v>5</v>
      </c>
      <c r="I302" s="278">
        <v>1</v>
      </c>
      <c r="J302" s="278" t="s">
        <v>83</v>
      </c>
      <c r="K302" s="278" t="s">
        <v>84</v>
      </c>
      <c r="L302" s="279">
        <v>4700000</v>
      </c>
      <c r="M302" s="280">
        <v>23500000</v>
      </c>
      <c r="N302" s="308" t="s">
        <v>85</v>
      </c>
      <c r="O302" s="278" t="s">
        <v>78</v>
      </c>
      <c r="P302" s="278" t="s">
        <v>461</v>
      </c>
      <c r="Q302" s="281" t="s">
        <v>1900</v>
      </c>
      <c r="R302" s="275"/>
      <c r="S302" s="282" t="s">
        <v>28</v>
      </c>
      <c r="T302" s="283">
        <v>8131</v>
      </c>
      <c r="U302" s="284">
        <v>2024110010238</v>
      </c>
      <c r="V302" s="283">
        <v>8</v>
      </c>
      <c r="W302" s="216"/>
      <c r="X302" s="216"/>
      <c r="Y302" s="216"/>
      <c r="Z302" s="216"/>
    </row>
    <row r="303" spans="1:26" ht="15.75" customHeight="1">
      <c r="A303" s="277" t="s">
        <v>1865</v>
      </c>
      <c r="B303" s="278" t="s">
        <v>798</v>
      </c>
      <c r="C303" s="278" t="s">
        <v>31</v>
      </c>
      <c r="D303" s="278">
        <v>80111600</v>
      </c>
      <c r="E303" s="278" t="s">
        <v>2120</v>
      </c>
      <c r="F303" s="278" t="s">
        <v>81</v>
      </c>
      <c r="G303" s="278" t="s">
        <v>82</v>
      </c>
      <c r="H303" s="278">
        <v>6</v>
      </c>
      <c r="I303" s="278">
        <v>1</v>
      </c>
      <c r="J303" s="278" t="s">
        <v>83</v>
      </c>
      <c r="K303" s="278" t="s">
        <v>84</v>
      </c>
      <c r="L303" s="279">
        <v>5200000</v>
      </c>
      <c r="M303" s="280">
        <v>31200000</v>
      </c>
      <c r="N303" s="308" t="s">
        <v>85</v>
      </c>
      <c r="O303" s="278" t="s">
        <v>78</v>
      </c>
      <c r="P303" s="278" t="s">
        <v>461</v>
      </c>
      <c r="Q303" s="281"/>
      <c r="R303" s="275"/>
      <c r="S303" s="282" t="s">
        <v>28</v>
      </c>
      <c r="T303" s="283">
        <v>8131</v>
      </c>
      <c r="U303" s="284">
        <v>2024110010238</v>
      </c>
      <c r="V303" s="283">
        <v>8</v>
      </c>
      <c r="W303" s="216"/>
      <c r="X303" s="216"/>
      <c r="Y303" s="216"/>
      <c r="Z303" s="216"/>
    </row>
    <row r="304" spans="1:26" ht="15.75" customHeight="1">
      <c r="A304" s="277" t="s">
        <v>1516</v>
      </c>
      <c r="B304" s="278" t="s">
        <v>798</v>
      </c>
      <c r="C304" s="278" t="s">
        <v>31</v>
      </c>
      <c r="D304" s="278">
        <v>80111600</v>
      </c>
      <c r="E304" s="278" t="s">
        <v>2121</v>
      </c>
      <c r="F304" s="278" t="s">
        <v>81</v>
      </c>
      <c r="G304" s="278" t="s">
        <v>82</v>
      </c>
      <c r="H304" s="278">
        <v>5</v>
      </c>
      <c r="I304" s="278">
        <v>1</v>
      </c>
      <c r="J304" s="278" t="s">
        <v>83</v>
      </c>
      <c r="K304" s="278" t="s">
        <v>84</v>
      </c>
      <c r="L304" s="279">
        <v>4700000</v>
      </c>
      <c r="M304" s="280">
        <v>23500000</v>
      </c>
      <c r="N304" s="308" t="s">
        <v>85</v>
      </c>
      <c r="O304" s="278" t="s">
        <v>78</v>
      </c>
      <c r="P304" s="278" t="s">
        <v>461</v>
      </c>
      <c r="Q304" s="281" t="s">
        <v>1900</v>
      </c>
      <c r="R304" s="275"/>
      <c r="S304" s="282" t="s">
        <v>28</v>
      </c>
      <c r="T304" s="283">
        <v>8131</v>
      </c>
      <c r="U304" s="284">
        <v>2024110010238</v>
      </c>
      <c r="V304" s="283">
        <v>8</v>
      </c>
      <c r="W304" s="216"/>
      <c r="X304" s="216"/>
      <c r="Y304" s="216"/>
      <c r="Z304" s="216"/>
    </row>
    <row r="305" spans="1:26" ht="15.75" customHeight="1">
      <c r="A305" s="277" t="s">
        <v>1865</v>
      </c>
      <c r="B305" s="278" t="s">
        <v>799</v>
      </c>
      <c r="C305" s="278" t="s">
        <v>31</v>
      </c>
      <c r="D305" s="278">
        <v>80111600</v>
      </c>
      <c r="E305" s="278" t="s">
        <v>2122</v>
      </c>
      <c r="F305" s="278" t="s">
        <v>81</v>
      </c>
      <c r="G305" s="278" t="s">
        <v>82</v>
      </c>
      <c r="H305" s="278">
        <v>6</v>
      </c>
      <c r="I305" s="278">
        <v>1</v>
      </c>
      <c r="J305" s="278" t="s">
        <v>83</v>
      </c>
      <c r="K305" s="278" t="s">
        <v>84</v>
      </c>
      <c r="L305" s="279">
        <v>3600000</v>
      </c>
      <c r="M305" s="280">
        <v>21600000</v>
      </c>
      <c r="N305" s="308" t="s">
        <v>85</v>
      </c>
      <c r="O305" s="278" t="s">
        <v>78</v>
      </c>
      <c r="P305" s="278" t="s">
        <v>461</v>
      </c>
      <c r="Q305" s="281"/>
      <c r="R305" s="275"/>
      <c r="S305" s="282" t="s">
        <v>28</v>
      </c>
      <c r="T305" s="283">
        <v>8131</v>
      </c>
      <c r="U305" s="284">
        <v>2024110010238</v>
      </c>
      <c r="V305" s="283">
        <v>8</v>
      </c>
      <c r="W305" s="216"/>
      <c r="X305" s="216"/>
      <c r="Y305" s="216"/>
      <c r="Z305" s="216"/>
    </row>
    <row r="306" spans="1:26" ht="15.75" customHeight="1">
      <c r="A306" s="277" t="s">
        <v>1516</v>
      </c>
      <c r="B306" s="278" t="s">
        <v>799</v>
      </c>
      <c r="C306" s="278" t="s">
        <v>31</v>
      </c>
      <c r="D306" s="278">
        <v>80111600</v>
      </c>
      <c r="E306" s="278" t="s">
        <v>2121</v>
      </c>
      <c r="F306" s="278" t="s">
        <v>81</v>
      </c>
      <c r="G306" s="278" t="s">
        <v>82</v>
      </c>
      <c r="H306" s="278">
        <v>5</v>
      </c>
      <c r="I306" s="278">
        <v>1</v>
      </c>
      <c r="J306" s="278" t="s">
        <v>83</v>
      </c>
      <c r="K306" s="278" t="s">
        <v>84</v>
      </c>
      <c r="L306" s="279">
        <v>4700000</v>
      </c>
      <c r="M306" s="280">
        <v>23500000</v>
      </c>
      <c r="N306" s="308" t="s">
        <v>85</v>
      </c>
      <c r="O306" s="278" t="s">
        <v>78</v>
      </c>
      <c r="P306" s="278" t="s">
        <v>461</v>
      </c>
      <c r="Q306" s="281" t="s">
        <v>1900</v>
      </c>
      <c r="R306" s="275"/>
      <c r="S306" s="282" t="s">
        <v>28</v>
      </c>
      <c r="T306" s="283">
        <v>8131</v>
      </c>
      <c r="U306" s="284">
        <v>2024110010238</v>
      </c>
      <c r="V306" s="283">
        <v>8</v>
      </c>
      <c r="W306" s="216"/>
      <c r="X306" s="216"/>
      <c r="Y306" s="216"/>
      <c r="Z306" s="216"/>
    </row>
    <row r="307" spans="1:26" ht="15.75" customHeight="1">
      <c r="A307" s="277" t="s">
        <v>1865</v>
      </c>
      <c r="B307" s="278" t="s">
        <v>800</v>
      </c>
      <c r="C307" s="278" t="s">
        <v>31</v>
      </c>
      <c r="D307" s="278">
        <v>80111600</v>
      </c>
      <c r="E307" s="278" t="s">
        <v>2123</v>
      </c>
      <c r="F307" s="278" t="s">
        <v>81</v>
      </c>
      <c r="G307" s="278" t="s">
        <v>82</v>
      </c>
      <c r="H307" s="278">
        <v>10</v>
      </c>
      <c r="I307" s="278">
        <v>1</v>
      </c>
      <c r="J307" s="278" t="s">
        <v>83</v>
      </c>
      <c r="K307" s="278" t="s">
        <v>84</v>
      </c>
      <c r="L307" s="279">
        <v>6000000</v>
      </c>
      <c r="M307" s="280">
        <v>60000000</v>
      </c>
      <c r="N307" s="308" t="s">
        <v>85</v>
      </c>
      <c r="O307" s="278" t="s">
        <v>78</v>
      </c>
      <c r="P307" s="278" t="s">
        <v>461</v>
      </c>
      <c r="Q307" s="281"/>
      <c r="R307" s="275"/>
      <c r="S307" s="282" t="s">
        <v>28</v>
      </c>
      <c r="T307" s="283">
        <v>8131</v>
      </c>
      <c r="U307" s="284">
        <v>2024110010238</v>
      </c>
      <c r="V307" s="283">
        <v>8</v>
      </c>
      <c r="W307" s="216"/>
      <c r="X307" s="216"/>
      <c r="Y307" s="216"/>
      <c r="Z307" s="216"/>
    </row>
    <row r="308" spans="1:26" ht="15.75" customHeight="1">
      <c r="A308" s="277" t="s">
        <v>1516</v>
      </c>
      <c r="B308" s="278" t="s">
        <v>800</v>
      </c>
      <c r="C308" s="278" t="s">
        <v>31</v>
      </c>
      <c r="D308" s="278">
        <v>80111600</v>
      </c>
      <c r="E308" s="278" t="s">
        <v>2124</v>
      </c>
      <c r="F308" s="278" t="s">
        <v>81</v>
      </c>
      <c r="G308" s="278" t="s">
        <v>82</v>
      </c>
      <c r="H308" s="278">
        <v>10</v>
      </c>
      <c r="I308" s="278">
        <v>1</v>
      </c>
      <c r="J308" s="278" t="s">
        <v>83</v>
      </c>
      <c r="K308" s="278" t="s">
        <v>84</v>
      </c>
      <c r="L308" s="279">
        <v>6000000</v>
      </c>
      <c r="M308" s="280">
        <v>60000000</v>
      </c>
      <c r="N308" s="308" t="s">
        <v>85</v>
      </c>
      <c r="O308" s="278" t="s">
        <v>78</v>
      </c>
      <c r="P308" s="278" t="s">
        <v>461</v>
      </c>
      <c r="Q308" s="281" t="s">
        <v>1900</v>
      </c>
      <c r="R308" s="275"/>
      <c r="S308" s="282" t="s">
        <v>28</v>
      </c>
      <c r="T308" s="283">
        <v>8131</v>
      </c>
      <c r="U308" s="284">
        <v>2024110010238</v>
      </c>
      <c r="V308" s="283">
        <v>8</v>
      </c>
      <c r="W308" s="216"/>
      <c r="X308" s="216"/>
      <c r="Y308" s="216"/>
      <c r="Z308" s="216"/>
    </row>
    <row r="309" spans="1:26" ht="15.75" customHeight="1">
      <c r="A309" s="277" t="s">
        <v>1865</v>
      </c>
      <c r="B309" s="278" t="s">
        <v>801</v>
      </c>
      <c r="C309" s="278" t="s">
        <v>31</v>
      </c>
      <c r="D309" s="278">
        <v>80111600</v>
      </c>
      <c r="E309" s="278" t="s">
        <v>2125</v>
      </c>
      <c r="F309" s="278" t="s">
        <v>82</v>
      </c>
      <c r="G309" s="278" t="s">
        <v>313</v>
      </c>
      <c r="H309" s="278">
        <v>2</v>
      </c>
      <c r="I309" s="278">
        <v>1</v>
      </c>
      <c r="J309" s="278" t="s">
        <v>83</v>
      </c>
      <c r="K309" s="278" t="s">
        <v>84</v>
      </c>
      <c r="L309" s="279">
        <v>4800000</v>
      </c>
      <c r="M309" s="280">
        <v>8500000</v>
      </c>
      <c r="N309" s="308" t="s">
        <v>85</v>
      </c>
      <c r="O309" s="278" t="s">
        <v>78</v>
      </c>
      <c r="P309" s="278" t="s">
        <v>461</v>
      </c>
      <c r="Q309" s="281"/>
      <c r="R309" s="275"/>
      <c r="S309" s="282" t="s">
        <v>28</v>
      </c>
      <c r="T309" s="283">
        <v>8131</v>
      </c>
      <c r="U309" s="284">
        <v>2024110010238</v>
      </c>
      <c r="V309" s="283">
        <v>8</v>
      </c>
      <c r="W309" s="216"/>
      <c r="X309" s="216"/>
      <c r="Y309" s="216"/>
      <c r="Z309" s="216"/>
    </row>
    <row r="310" spans="1:26" ht="15.75" customHeight="1">
      <c r="A310" s="277" t="s">
        <v>1516</v>
      </c>
      <c r="B310" s="278" t="s">
        <v>801</v>
      </c>
      <c r="C310" s="278" t="s">
        <v>31</v>
      </c>
      <c r="D310" s="278">
        <v>80111600</v>
      </c>
      <c r="E310" s="278" t="s">
        <v>2126</v>
      </c>
      <c r="F310" s="278" t="s">
        <v>82</v>
      </c>
      <c r="G310" s="278" t="s">
        <v>313</v>
      </c>
      <c r="H310" s="278">
        <v>6</v>
      </c>
      <c r="I310" s="278">
        <v>1</v>
      </c>
      <c r="J310" s="278" t="s">
        <v>83</v>
      </c>
      <c r="K310" s="278" t="s">
        <v>84</v>
      </c>
      <c r="L310" s="279">
        <v>4500000</v>
      </c>
      <c r="M310" s="280">
        <v>27000000</v>
      </c>
      <c r="N310" s="308" t="s">
        <v>85</v>
      </c>
      <c r="O310" s="278" t="s">
        <v>78</v>
      </c>
      <c r="P310" s="278" t="s">
        <v>461</v>
      </c>
      <c r="Q310" s="281" t="s">
        <v>1900</v>
      </c>
      <c r="R310" s="275"/>
      <c r="S310" s="282" t="s">
        <v>28</v>
      </c>
      <c r="T310" s="283">
        <v>8131</v>
      </c>
      <c r="U310" s="284">
        <v>2024110010238</v>
      </c>
      <c r="V310" s="283">
        <v>8</v>
      </c>
      <c r="W310" s="216"/>
      <c r="X310" s="216"/>
      <c r="Y310" s="216"/>
      <c r="Z310" s="216"/>
    </row>
    <row r="311" spans="1:26" ht="15.75" customHeight="1">
      <c r="A311" s="277" t="s">
        <v>1865</v>
      </c>
      <c r="B311" s="278" t="s">
        <v>802</v>
      </c>
      <c r="C311" s="278" t="s">
        <v>31</v>
      </c>
      <c r="D311" s="278">
        <v>80111600</v>
      </c>
      <c r="E311" s="278" t="s">
        <v>2127</v>
      </c>
      <c r="F311" s="278" t="s">
        <v>81</v>
      </c>
      <c r="G311" s="278" t="s">
        <v>82</v>
      </c>
      <c r="H311" s="278">
        <v>6</v>
      </c>
      <c r="I311" s="278">
        <v>1</v>
      </c>
      <c r="J311" s="278" t="s">
        <v>83</v>
      </c>
      <c r="K311" s="278" t="s">
        <v>84</v>
      </c>
      <c r="L311" s="279">
        <v>3600000</v>
      </c>
      <c r="M311" s="280">
        <v>21600000</v>
      </c>
      <c r="N311" s="308" t="s">
        <v>85</v>
      </c>
      <c r="O311" s="278" t="s">
        <v>78</v>
      </c>
      <c r="P311" s="278" t="s">
        <v>461</v>
      </c>
      <c r="Q311" s="281"/>
      <c r="R311" s="275"/>
      <c r="S311" s="282" t="s">
        <v>28</v>
      </c>
      <c r="T311" s="283">
        <v>8131</v>
      </c>
      <c r="U311" s="284">
        <v>2024110010238</v>
      </c>
      <c r="V311" s="283">
        <v>8</v>
      </c>
      <c r="W311" s="216"/>
      <c r="X311" s="216"/>
      <c r="Y311" s="216"/>
      <c r="Z311" s="216"/>
    </row>
    <row r="312" spans="1:26" ht="15.75" customHeight="1">
      <c r="A312" s="277" t="s">
        <v>1516</v>
      </c>
      <c r="B312" s="278" t="s">
        <v>802</v>
      </c>
      <c r="C312" s="278" t="s">
        <v>31</v>
      </c>
      <c r="D312" s="278">
        <v>80111600</v>
      </c>
      <c r="E312" s="278" t="s">
        <v>2124</v>
      </c>
      <c r="F312" s="278" t="s">
        <v>81</v>
      </c>
      <c r="G312" s="278" t="s">
        <v>82</v>
      </c>
      <c r="H312" s="278">
        <v>6</v>
      </c>
      <c r="I312" s="278">
        <v>1</v>
      </c>
      <c r="J312" s="278" t="s">
        <v>83</v>
      </c>
      <c r="K312" s="278" t="s">
        <v>84</v>
      </c>
      <c r="L312" s="279">
        <v>6000000</v>
      </c>
      <c r="M312" s="280">
        <v>36000000</v>
      </c>
      <c r="N312" s="308" t="s">
        <v>85</v>
      </c>
      <c r="O312" s="278" t="s">
        <v>78</v>
      </c>
      <c r="P312" s="278" t="s">
        <v>461</v>
      </c>
      <c r="Q312" s="281" t="s">
        <v>1900</v>
      </c>
      <c r="R312" s="275"/>
      <c r="S312" s="282" t="s">
        <v>28</v>
      </c>
      <c r="T312" s="283">
        <v>8131</v>
      </c>
      <c r="U312" s="284">
        <v>2024110010238</v>
      </c>
      <c r="V312" s="283">
        <v>8</v>
      </c>
      <c r="W312" s="216"/>
      <c r="X312" s="216"/>
      <c r="Y312" s="216"/>
      <c r="Z312" s="216"/>
    </row>
    <row r="313" spans="1:26" ht="15.75" customHeight="1">
      <c r="A313" s="277" t="s">
        <v>1865</v>
      </c>
      <c r="B313" s="278" t="s">
        <v>803</v>
      </c>
      <c r="C313" s="278" t="s">
        <v>31</v>
      </c>
      <c r="D313" s="278">
        <v>80111600</v>
      </c>
      <c r="E313" s="278" t="s">
        <v>2127</v>
      </c>
      <c r="F313" s="278" t="s">
        <v>81</v>
      </c>
      <c r="G313" s="278" t="s">
        <v>82</v>
      </c>
      <c r="H313" s="278">
        <v>6</v>
      </c>
      <c r="I313" s="278">
        <v>1</v>
      </c>
      <c r="J313" s="278" t="s">
        <v>83</v>
      </c>
      <c r="K313" s="278" t="s">
        <v>84</v>
      </c>
      <c r="L313" s="279">
        <v>3600000</v>
      </c>
      <c r="M313" s="280">
        <v>21600000</v>
      </c>
      <c r="N313" s="308" t="s">
        <v>85</v>
      </c>
      <c r="O313" s="278" t="s">
        <v>78</v>
      </c>
      <c r="P313" s="278" t="s">
        <v>461</v>
      </c>
      <c r="Q313" s="281"/>
      <c r="R313" s="275"/>
      <c r="S313" s="282" t="s">
        <v>28</v>
      </c>
      <c r="T313" s="283">
        <v>8131</v>
      </c>
      <c r="U313" s="284">
        <v>2024110010238</v>
      </c>
      <c r="V313" s="283">
        <v>8</v>
      </c>
      <c r="W313" s="216"/>
      <c r="X313" s="216"/>
      <c r="Y313" s="216"/>
      <c r="Z313" s="216"/>
    </row>
    <row r="314" spans="1:26" ht="15.75" customHeight="1">
      <c r="A314" s="277" t="s">
        <v>1516</v>
      </c>
      <c r="B314" s="278" t="s">
        <v>803</v>
      </c>
      <c r="C314" s="278" t="s">
        <v>31</v>
      </c>
      <c r="D314" s="278">
        <v>80111600</v>
      </c>
      <c r="E314" s="278" t="s">
        <v>2128</v>
      </c>
      <c r="F314" s="278" t="s">
        <v>81</v>
      </c>
      <c r="G314" s="278" t="s">
        <v>82</v>
      </c>
      <c r="H314" s="278">
        <v>6</v>
      </c>
      <c r="I314" s="278">
        <v>1</v>
      </c>
      <c r="J314" s="278" t="s">
        <v>83</v>
      </c>
      <c r="K314" s="278" t="s">
        <v>84</v>
      </c>
      <c r="L314" s="279">
        <v>3800000</v>
      </c>
      <c r="M314" s="280">
        <v>22800000</v>
      </c>
      <c r="N314" s="308" t="s">
        <v>85</v>
      </c>
      <c r="O314" s="278" t="s">
        <v>78</v>
      </c>
      <c r="P314" s="278" t="s">
        <v>461</v>
      </c>
      <c r="Q314" s="281" t="s">
        <v>1900</v>
      </c>
      <c r="R314" s="275"/>
      <c r="S314" s="282" t="s">
        <v>28</v>
      </c>
      <c r="T314" s="283">
        <v>8131</v>
      </c>
      <c r="U314" s="284">
        <v>2024110010238</v>
      </c>
      <c r="V314" s="283">
        <v>8</v>
      </c>
      <c r="W314" s="216"/>
      <c r="X314" s="216"/>
      <c r="Y314" s="216"/>
      <c r="Z314" s="216"/>
    </row>
    <row r="315" spans="1:26" ht="15.75" customHeight="1">
      <c r="A315" s="277" t="s">
        <v>1865</v>
      </c>
      <c r="B315" s="278" t="s">
        <v>809</v>
      </c>
      <c r="C315" s="278" t="s">
        <v>31</v>
      </c>
      <c r="D315" s="278">
        <v>80111600</v>
      </c>
      <c r="E315" s="278" t="s">
        <v>2120</v>
      </c>
      <c r="F315" s="278" t="s">
        <v>81</v>
      </c>
      <c r="G315" s="278" t="s">
        <v>82</v>
      </c>
      <c r="H315" s="278">
        <v>6</v>
      </c>
      <c r="I315" s="278">
        <v>1</v>
      </c>
      <c r="J315" s="278" t="s">
        <v>83</v>
      </c>
      <c r="K315" s="278" t="s">
        <v>84</v>
      </c>
      <c r="L315" s="279">
        <v>5200000</v>
      </c>
      <c r="M315" s="280">
        <v>31200000</v>
      </c>
      <c r="N315" s="308" t="s">
        <v>85</v>
      </c>
      <c r="O315" s="278" t="s">
        <v>78</v>
      </c>
      <c r="P315" s="278" t="s">
        <v>461</v>
      </c>
      <c r="Q315" s="281"/>
      <c r="R315" s="275"/>
      <c r="S315" s="282" t="s">
        <v>28</v>
      </c>
      <c r="T315" s="283">
        <v>8131</v>
      </c>
      <c r="U315" s="284">
        <v>2024110010238</v>
      </c>
      <c r="V315" s="283">
        <v>8</v>
      </c>
      <c r="W315" s="216"/>
      <c r="X315" s="216"/>
      <c r="Y315" s="216"/>
      <c r="Z315" s="216"/>
    </row>
    <row r="316" spans="1:26" ht="15.75" customHeight="1">
      <c r="A316" s="277" t="s">
        <v>1516</v>
      </c>
      <c r="B316" s="278" t="s">
        <v>809</v>
      </c>
      <c r="C316" s="278" t="s">
        <v>31</v>
      </c>
      <c r="D316" s="278">
        <v>80111600</v>
      </c>
      <c r="E316" s="278" t="s">
        <v>2129</v>
      </c>
      <c r="F316" s="278" t="s">
        <v>81</v>
      </c>
      <c r="G316" s="278" t="s">
        <v>82</v>
      </c>
      <c r="H316" s="278">
        <v>6</v>
      </c>
      <c r="I316" s="278">
        <v>1</v>
      </c>
      <c r="J316" s="278" t="s">
        <v>83</v>
      </c>
      <c r="K316" s="278" t="s">
        <v>84</v>
      </c>
      <c r="L316" s="279">
        <v>5000000</v>
      </c>
      <c r="M316" s="280">
        <v>30000000</v>
      </c>
      <c r="N316" s="308" t="s">
        <v>85</v>
      </c>
      <c r="O316" s="278" t="s">
        <v>78</v>
      </c>
      <c r="P316" s="278" t="s">
        <v>461</v>
      </c>
      <c r="Q316" s="281" t="s">
        <v>1900</v>
      </c>
      <c r="R316" s="275"/>
      <c r="S316" s="282" t="s">
        <v>28</v>
      </c>
      <c r="T316" s="283">
        <v>8131</v>
      </c>
      <c r="U316" s="284">
        <v>2024110010238</v>
      </c>
      <c r="V316" s="283">
        <v>8</v>
      </c>
      <c r="W316" s="216"/>
      <c r="X316" s="216"/>
      <c r="Y316" s="216"/>
      <c r="Z316" s="216"/>
    </row>
    <row r="317" spans="1:26" ht="15.75" customHeight="1">
      <c r="A317" s="277" t="s">
        <v>1865</v>
      </c>
      <c r="B317" s="278" t="s">
        <v>810</v>
      </c>
      <c r="C317" s="278" t="s">
        <v>32</v>
      </c>
      <c r="D317" s="278">
        <v>80111600</v>
      </c>
      <c r="E317" s="278" t="s">
        <v>797</v>
      </c>
      <c r="F317" s="278" t="s">
        <v>81</v>
      </c>
      <c r="G317" s="278" t="s">
        <v>82</v>
      </c>
      <c r="H317" s="278">
        <v>8</v>
      </c>
      <c r="I317" s="278">
        <v>1</v>
      </c>
      <c r="J317" s="278" t="s">
        <v>83</v>
      </c>
      <c r="K317" s="278" t="s">
        <v>84</v>
      </c>
      <c r="L317" s="279">
        <v>7000000</v>
      </c>
      <c r="M317" s="280">
        <v>56000000</v>
      </c>
      <c r="N317" s="308" t="s">
        <v>85</v>
      </c>
      <c r="O317" s="278" t="s">
        <v>78</v>
      </c>
      <c r="P317" s="278" t="s">
        <v>479</v>
      </c>
      <c r="Q317" s="281"/>
      <c r="R317" s="275"/>
      <c r="S317" s="282" t="s">
        <v>28</v>
      </c>
      <c r="T317" s="283">
        <v>8131</v>
      </c>
      <c r="U317" s="284">
        <v>2024110010238</v>
      </c>
      <c r="V317" s="283">
        <v>8</v>
      </c>
      <c r="W317" s="216"/>
      <c r="X317" s="216"/>
      <c r="Y317" s="216"/>
      <c r="Z317" s="216"/>
    </row>
    <row r="318" spans="1:26" ht="15.75" customHeight="1">
      <c r="A318" s="277" t="s">
        <v>1516</v>
      </c>
      <c r="B318" s="278" t="s">
        <v>810</v>
      </c>
      <c r="C318" s="278" t="s">
        <v>32</v>
      </c>
      <c r="D318" s="278">
        <v>80111600</v>
      </c>
      <c r="E318" s="278" t="s">
        <v>2130</v>
      </c>
      <c r="F318" s="278" t="s">
        <v>81</v>
      </c>
      <c r="G318" s="278" t="s">
        <v>82</v>
      </c>
      <c r="H318" s="278">
        <v>8</v>
      </c>
      <c r="I318" s="278">
        <v>1</v>
      </c>
      <c r="J318" s="278" t="s">
        <v>83</v>
      </c>
      <c r="K318" s="278" t="s">
        <v>84</v>
      </c>
      <c r="L318" s="279">
        <v>7000000</v>
      </c>
      <c r="M318" s="280">
        <v>56000000</v>
      </c>
      <c r="N318" s="308" t="s">
        <v>85</v>
      </c>
      <c r="O318" s="278" t="s">
        <v>78</v>
      </c>
      <c r="P318" s="278" t="s">
        <v>479</v>
      </c>
      <c r="Q318" s="281" t="s">
        <v>1900</v>
      </c>
      <c r="R318" s="275"/>
      <c r="S318" s="282" t="s">
        <v>28</v>
      </c>
      <c r="T318" s="283">
        <v>8131</v>
      </c>
      <c r="U318" s="284">
        <v>2024110010238</v>
      </c>
      <c r="V318" s="283">
        <v>8</v>
      </c>
      <c r="W318" s="216"/>
      <c r="X318" s="216"/>
      <c r="Y318" s="216"/>
      <c r="Z318" s="216"/>
    </row>
    <row r="319" spans="1:26" ht="15.75" customHeight="1">
      <c r="A319" s="312" t="s">
        <v>1865</v>
      </c>
      <c r="B319" s="146" t="s">
        <v>811</v>
      </c>
      <c r="C319" s="146" t="s">
        <v>31</v>
      </c>
      <c r="D319" s="146">
        <v>80111600</v>
      </c>
      <c r="E319" s="146" t="s">
        <v>2120</v>
      </c>
      <c r="F319" s="146" t="s">
        <v>81</v>
      </c>
      <c r="G319" s="146" t="s">
        <v>82</v>
      </c>
      <c r="H319" s="146">
        <v>6</v>
      </c>
      <c r="I319" s="146">
        <v>1</v>
      </c>
      <c r="J319" s="146" t="s">
        <v>83</v>
      </c>
      <c r="K319" s="146" t="s">
        <v>84</v>
      </c>
      <c r="L319" s="313">
        <v>5200000</v>
      </c>
      <c r="M319" s="314">
        <v>31200000</v>
      </c>
      <c r="N319" s="146" t="s">
        <v>85</v>
      </c>
      <c r="O319" s="146" t="s">
        <v>78</v>
      </c>
      <c r="P319" s="146" t="s">
        <v>461</v>
      </c>
      <c r="Q319" s="146"/>
      <c r="R319" s="75"/>
      <c r="S319" s="75" t="s">
        <v>28</v>
      </c>
      <c r="T319" s="75">
        <v>8131</v>
      </c>
      <c r="U319" s="315">
        <v>2024110010238</v>
      </c>
      <c r="V319" s="75">
        <v>8</v>
      </c>
      <c r="W319" s="216"/>
      <c r="X319" s="216"/>
      <c r="Y319" s="216"/>
      <c r="Z319" s="216"/>
    </row>
    <row r="320" spans="1:26" ht="15.75" customHeight="1">
      <c r="A320" s="312" t="s">
        <v>1516</v>
      </c>
      <c r="B320" s="146" t="s">
        <v>811</v>
      </c>
      <c r="C320" s="146" t="s">
        <v>31</v>
      </c>
      <c r="D320" s="146">
        <v>80111600</v>
      </c>
      <c r="E320" s="146" t="s">
        <v>2131</v>
      </c>
      <c r="F320" s="146" t="s">
        <v>81</v>
      </c>
      <c r="G320" s="146" t="s">
        <v>82</v>
      </c>
      <c r="H320" s="146">
        <v>6</v>
      </c>
      <c r="I320" s="146">
        <v>1</v>
      </c>
      <c r="J320" s="146" t="s">
        <v>83</v>
      </c>
      <c r="K320" s="146" t="s">
        <v>84</v>
      </c>
      <c r="L320" s="313">
        <v>5200000</v>
      </c>
      <c r="M320" s="316">
        <v>31200000</v>
      </c>
      <c r="N320" s="146" t="s">
        <v>85</v>
      </c>
      <c r="O320" s="146" t="s">
        <v>78</v>
      </c>
      <c r="P320" s="146" t="s">
        <v>461</v>
      </c>
      <c r="Q320" s="146" t="s">
        <v>1900</v>
      </c>
      <c r="R320" s="75"/>
      <c r="S320" s="75" t="s">
        <v>28</v>
      </c>
      <c r="T320" s="75">
        <v>8131</v>
      </c>
      <c r="U320" s="315">
        <v>2024110010238</v>
      </c>
      <c r="V320" s="75">
        <v>8</v>
      </c>
      <c r="W320" s="216"/>
      <c r="X320" s="216"/>
      <c r="Y320" s="216"/>
      <c r="Z320" s="216"/>
    </row>
    <row r="321" spans="1:26" ht="15.75" customHeight="1">
      <c r="A321" s="312" t="s">
        <v>1865</v>
      </c>
      <c r="B321" s="146" t="s">
        <v>812</v>
      </c>
      <c r="C321" s="146" t="s">
        <v>32</v>
      </c>
      <c r="D321" s="146">
        <v>80111600</v>
      </c>
      <c r="E321" s="146" t="s">
        <v>797</v>
      </c>
      <c r="F321" s="146" t="s">
        <v>82</v>
      </c>
      <c r="G321" s="146" t="s">
        <v>82</v>
      </c>
      <c r="H321" s="146">
        <v>5</v>
      </c>
      <c r="I321" s="146">
        <v>1</v>
      </c>
      <c r="J321" s="146" t="s">
        <v>83</v>
      </c>
      <c r="K321" s="146" t="s">
        <v>84</v>
      </c>
      <c r="L321" s="313">
        <v>6000000</v>
      </c>
      <c r="M321" s="314">
        <v>30000000</v>
      </c>
      <c r="N321" s="146" t="s">
        <v>85</v>
      </c>
      <c r="O321" s="146" t="s">
        <v>78</v>
      </c>
      <c r="P321" s="146" t="s">
        <v>479</v>
      </c>
      <c r="Q321" s="146"/>
      <c r="R321" s="75"/>
      <c r="S321" s="75" t="s">
        <v>28</v>
      </c>
      <c r="T321" s="75">
        <v>8131</v>
      </c>
      <c r="U321" s="315">
        <v>2024110010238</v>
      </c>
      <c r="V321" s="75">
        <v>8</v>
      </c>
      <c r="W321" s="216"/>
      <c r="X321" s="216"/>
      <c r="Y321" s="216"/>
      <c r="Z321" s="216"/>
    </row>
    <row r="322" spans="1:26" ht="15.75" customHeight="1">
      <c r="A322" s="312" t="s">
        <v>1516</v>
      </c>
      <c r="B322" s="146" t="s">
        <v>812</v>
      </c>
      <c r="C322" s="146" t="s">
        <v>32</v>
      </c>
      <c r="D322" s="146">
        <v>80111600</v>
      </c>
      <c r="E322" s="146" t="s">
        <v>2132</v>
      </c>
      <c r="F322" s="146" t="s">
        <v>82</v>
      </c>
      <c r="G322" s="146" t="s">
        <v>82</v>
      </c>
      <c r="H322" s="146">
        <v>5</v>
      </c>
      <c r="I322" s="146">
        <v>1</v>
      </c>
      <c r="J322" s="146" t="s">
        <v>83</v>
      </c>
      <c r="K322" s="146" t="s">
        <v>84</v>
      </c>
      <c r="L322" s="313">
        <v>6000000</v>
      </c>
      <c r="M322" s="316">
        <v>30000000</v>
      </c>
      <c r="N322" s="146" t="s">
        <v>85</v>
      </c>
      <c r="O322" s="146" t="s">
        <v>78</v>
      </c>
      <c r="P322" s="146" t="s">
        <v>479</v>
      </c>
      <c r="Q322" s="146" t="s">
        <v>1900</v>
      </c>
      <c r="R322" s="75"/>
      <c r="S322" s="75" t="s">
        <v>28</v>
      </c>
      <c r="T322" s="75">
        <v>8131</v>
      </c>
      <c r="U322" s="315">
        <v>2024110010238</v>
      </c>
      <c r="V322" s="75">
        <v>8</v>
      </c>
      <c r="W322" s="216"/>
      <c r="X322" s="216"/>
      <c r="Y322" s="216"/>
      <c r="Z322" s="216"/>
    </row>
    <row r="323" spans="1:26" ht="15.75" customHeight="1">
      <c r="A323" s="312" t="s">
        <v>1865</v>
      </c>
      <c r="B323" s="146" t="s">
        <v>815</v>
      </c>
      <c r="C323" s="146" t="s">
        <v>31</v>
      </c>
      <c r="D323" s="146">
        <v>80111600</v>
      </c>
      <c r="E323" s="146" t="s">
        <v>2122</v>
      </c>
      <c r="F323" s="146" t="s">
        <v>81</v>
      </c>
      <c r="G323" s="146" t="s">
        <v>82</v>
      </c>
      <c r="H323" s="146">
        <v>6</v>
      </c>
      <c r="I323" s="146">
        <v>1</v>
      </c>
      <c r="J323" s="146" t="s">
        <v>83</v>
      </c>
      <c r="K323" s="146" t="s">
        <v>84</v>
      </c>
      <c r="L323" s="313">
        <v>3600000</v>
      </c>
      <c r="M323" s="314">
        <v>21600000</v>
      </c>
      <c r="N323" s="146" t="s">
        <v>85</v>
      </c>
      <c r="O323" s="146" t="s">
        <v>78</v>
      </c>
      <c r="P323" s="146" t="s">
        <v>461</v>
      </c>
      <c r="Q323" s="146"/>
      <c r="R323" s="75"/>
      <c r="S323" s="75" t="s">
        <v>28</v>
      </c>
      <c r="T323" s="75">
        <v>8131</v>
      </c>
      <c r="U323" s="315">
        <v>2024110010238</v>
      </c>
      <c r="V323" s="75">
        <v>8</v>
      </c>
      <c r="W323" s="216"/>
      <c r="X323" s="216"/>
      <c r="Y323" s="216"/>
      <c r="Z323" s="216"/>
    </row>
    <row r="324" spans="1:26" ht="15.75" customHeight="1">
      <c r="A324" s="312" t="s">
        <v>1516</v>
      </c>
      <c r="B324" s="146" t="s">
        <v>815</v>
      </c>
      <c r="C324" s="146" t="s">
        <v>31</v>
      </c>
      <c r="D324" s="146">
        <v>80111600</v>
      </c>
      <c r="E324" s="146" t="s">
        <v>2131</v>
      </c>
      <c r="F324" s="146" t="s">
        <v>81</v>
      </c>
      <c r="G324" s="146" t="s">
        <v>82</v>
      </c>
      <c r="H324" s="146">
        <v>6</v>
      </c>
      <c r="I324" s="146">
        <v>1</v>
      </c>
      <c r="J324" s="146" t="s">
        <v>83</v>
      </c>
      <c r="K324" s="146" t="s">
        <v>84</v>
      </c>
      <c r="L324" s="313">
        <v>5200000</v>
      </c>
      <c r="M324" s="316">
        <v>31200000</v>
      </c>
      <c r="N324" s="146" t="s">
        <v>85</v>
      </c>
      <c r="O324" s="146" t="s">
        <v>78</v>
      </c>
      <c r="P324" s="146" t="s">
        <v>461</v>
      </c>
      <c r="Q324" s="146" t="s">
        <v>1900</v>
      </c>
      <c r="R324" s="75"/>
      <c r="S324" s="75" t="s">
        <v>28</v>
      </c>
      <c r="T324" s="75">
        <v>8131</v>
      </c>
      <c r="U324" s="315">
        <v>2024110010238</v>
      </c>
      <c r="V324" s="75">
        <v>8</v>
      </c>
      <c r="W324" s="216"/>
      <c r="X324" s="216"/>
      <c r="Y324" s="216"/>
      <c r="Z324" s="216"/>
    </row>
    <row r="325" spans="1:26" ht="15.75" customHeight="1">
      <c r="A325" s="312" t="s">
        <v>1865</v>
      </c>
      <c r="B325" s="146" t="s">
        <v>816</v>
      </c>
      <c r="C325" s="146" t="s">
        <v>31</v>
      </c>
      <c r="D325" s="146">
        <v>80111600</v>
      </c>
      <c r="E325" s="146" t="s">
        <v>2123</v>
      </c>
      <c r="F325" s="146" t="s">
        <v>81</v>
      </c>
      <c r="G325" s="146" t="s">
        <v>82</v>
      </c>
      <c r="H325" s="146">
        <v>6</v>
      </c>
      <c r="I325" s="146">
        <v>1</v>
      </c>
      <c r="J325" s="146" t="s">
        <v>83</v>
      </c>
      <c r="K325" s="146" t="s">
        <v>84</v>
      </c>
      <c r="L325" s="313">
        <v>5200000</v>
      </c>
      <c r="M325" s="314">
        <v>31200000</v>
      </c>
      <c r="N325" s="146" t="s">
        <v>85</v>
      </c>
      <c r="O325" s="146" t="s">
        <v>78</v>
      </c>
      <c r="P325" s="146" t="s">
        <v>461</v>
      </c>
      <c r="Q325" s="146"/>
      <c r="R325" s="75"/>
      <c r="S325" s="75" t="s">
        <v>28</v>
      </c>
      <c r="T325" s="75">
        <v>8131</v>
      </c>
      <c r="U325" s="315">
        <v>2024110010238</v>
      </c>
      <c r="V325" s="75">
        <v>8</v>
      </c>
      <c r="W325" s="216"/>
      <c r="X325" s="216"/>
      <c r="Y325" s="216"/>
      <c r="Z325" s="216"/>
    </row>
    <row r="326" spans="1:26" ht="15.75" customHeight="1">
      <c r="A326" s="312" t="s">
        <v>1516</v>
      </c>
      <c r="B326" s="146" t="s">
        <v>816</v>
      </c>
      <c r="C326" s="146" t="s">
        <v>31</v>
      </c>
      <c r="D326" s="146">
        <v>80111600</v>
      </c>
      <c r="E326" s="146" t="s">
        <v>2129</v>
      </c>
      <c r="F326" s="146" t="s">
        <v>81</v>
      </c>
      <c r="G326" s="146" t="s">
        <v>82</v>
      </c>
      <c r="H326" s="146">
        <v>6</v>
      </c>
      <c r="I326" s="146">
        <v>1</v>
      </c>
      <c r="J326" s="146" t="s">
        <v>83</v>
      </c>
      <c r="K326" s="146" t="s">
        <v>84</v>
      </c>
      <c r="L326" s="313">
        <v>5000000</v>
      </c>
      <c r="M326" s="316">
        <v>30000000</v>
      </c>
      <c r="N326" s="146" t="s">
        <v>85</v>
      </c>
      <c r="O326" s="146" t="s">
        <v>78</v>
      </c>
      <c r="P326" s="146" t="s">
        <v>461</v>
      </c>
      <c r="Q326" s="146" t="s">
        <v>1900</v>
      </c>
      <c r="R326" s="75"/>
      <c r="S326" s="75" t="s">
        <v>28</v>
      </c>
      <c r="T326" s="75">
        <v>8131</v>
      </c>
      <c r="U326" s="315">
        <v>2024110010238</v>
      </c>
      <c r="V326" s="75">
        <v>8</v>
      </c>
      <c r="W326" s="216"/>
      <c r="X326" s="216"/>
      <c r="Y326" s="216"/>
      <c r="Z326" s="216"/>
    </row>
    <row r="327" spans="1:26" ht="15.75" customHeight="1">
      <c r="A327" s="312" t="s">
        <v>1865</v>
      </c>
      <c r="B327" s="146" t="s">
        <v>817</v>
      </c>
      <c r="C327" s="146" t="s">
        <v>31</v>
      </c>
      <c r="D327" s="146">
        <v>80111600</v>
      </c>
      <c r="E327" s="146" t="s">
        <v>2123</v>
      </c>
      <c r="F327" s="146" t="s">
        <v>81</v>
      </c>
      <c r="G327" s="146" t="s">
        <v>82</v>
      </c>
      <c r="H327" s="146">
        <v>10</v>
      </c>
      <c r="I327" s="146">
        <v>1</v>
      </c>
      <c r="J327" s="146" t="s">
        <v>83</v>
      </c>
      <c r="K327" s="146" t="s">
        <v>84</v>
      </c>
      <c r="L327" s="313">
        <v>6000000</v>
      </c>
      <c r="M327" s="314">
        <v>60000000</v>
      </c>
      <c r="N327" s="146" t="s">
        <v>85</v>
      </c>
      <c r="O327" s="146" t="s">
        <v>78</v>
      </c>
      <c r="P327" s="146" t="s">
        <v>461</v>
      </c>
      <c r="Q327" s="146"/>
      <c r="R327" s="75"/>
      <c r="S327" s="75" t="s">
        <v>28</v>
      </c>
      <c r="T327" s="75">
        <v>8131</v>
      </c>
      <c r="U327" s="315">
        <v>2024110010238</v>
      </c>
      <c r="V327" s="75">
        <v>8</v>
      </c>
      <c r="W327" s="216"/>
      <c r="X327" s="216"/>
      <c r="Y327" s="216"/>
      <c r="Z327" s="216"/>
    </row>
    <row r="328" spans="1:26" ht="15.75" customHeight="1">
      <c r="A328" s="312" t="s">
        <v>1516</v>
      </c>
      <c r="B328" s="146" t="s">
        <v>817</v>
      </c>
      <c r="C328" s="146" t="s">
        <v>31</v>
      </c>
      <c r="D328" s="146">
        <v>80111600</v>
      </c>
      <c r="E328" s="146" t="s">
        <v>2124</v>
      </c>
      <c r="F328" s="146" t="s">
        <v>81</v>
      </c>
      <c r="G328" s="146" t="s">
        <v>82</v>
      </c>
      <c r="H328" s="146">
        <v>10</v>
      </c>
      <c r="I328" s="146">
        <v>1</v>
      </c>
      <c r="J328" s="146" t="s">
        <v>83</v>
      </c>
      <c r="K328" s="146" t="s">
        <v>84</v>
      </c>
      <c r="L328" s="313">
        <v>6000000</v>
      </c>
      <c r="M328" s="316">
        <v>60000000</v>
      </c>
      <c r="N328" s="146" t="s">
        <v>85</v>
      </c>
      <c r="O328" s="146" t="s">
        <v>78</v>
      </c>
      <c r="P328" s="146" t="s">
        <v>461</v>
      </c>
      <c r="Q328" s="146" t="s">
        <v>1900</v>
      </c>
      <c r="R328" s="75"/>
      <c r="S328" s="75" t="s">
        <v>28</v>
      </c>
      <c r="T328" s="75">
        <v>8131</v>
      </c>
      <c r="U328" s="315">
        <v>2024110010238</v>
      </c>
      <c r="V328" s="75">
        <v>8</v>
      </c>
      <c r="W328" s="216"/>
      <c r="X328" s="216"/>
      <c r="Y328" s="216"/>
      <c r="Z328" s="216"/>
    </row>
    <row r="329" spans="1:26" ht="15.75" customHeight="1">
      <c r="A329" s="312" t="s">
        <v>1865</v>
      </c>
      <c r="B329" s="146" t="s">
        <v>820</v>
      </c>
      <c r="C329" s="146" t="s">
        <v>31</v>
      </c>
      <c r="D329" s="146">
        <v>80111600</v>
      </c>
      <c r="E329" s="146" t="s">
        <v>2120</v>
      </c>
      <c r="F329" s="146" t="s">
        <v>81</v>
      </c>
      <c r="G329" s="146" t="s">
        <v>82</v>
      </c>
      <c r="H329" s="146">
        <v>6</v>
      </c>
      <c r="I329" s="146">
        <v>1</v>
      </c>
      <c r="J329" s="146" t="s">
        <v>83</v>
      </c>
      <c r="K329" s="146" t="s">
        <v>84</v>
      </c>
      <c r="L329" s="313">
        <v>6000000</v>
      </c>
      <c r="M329" s="314">
        <v>36000000</v>
      </c>
      <c r="N329" s="146" t="s">
        <v>85</v>
      </c>
      <c r="O329" s="146" t="s">
        <v>78</v>
      </c>
      <c r="P329" s="146" t="s">
        <v>461</v>
      </c>
      <c r="Q329" s="146"/>
      <c r="R329" s="75"/>
      <c r="S329" s="75" t="s">
        <v>28</v>
      </c>
      <c r="T329" s="75">
        <v>8131</v>
      </c>
      <c r="U329" s="315">
        <v>2024110010238</v>
      </c>
      <c r="V329" s="75">
        <v>8</v>
      </c>
      <c r="W329" s="216"/>
      <c r="X329" s="216"/>
      <c r="Y329" s="216"/>
      <c r="Z329" s="216"/>
    </row>
    <row r="330" spans="1:26" ht="15.75" customHeight="1">
      <c r="A330" s="312" t="s">
        <v>1516</v>
      </c>
      <c r="B330" s="146" t="s">
        <v>820</v>
      </c>
      <c r="C330" s="146" t="s">
        <v>31</v>
      </c>
      <c r="D330" s="146">
        <v>80111600</v>
      </c>
      <c r="E330" s="146" t="s">
        <v>2128</v>
      </c>
      <c r="F330" s="146" t="s">
        <v>81</v>
      </c>
      <c r="G330" s="146" t="s">
        <v>82</v>
      </c>
      <c r="H330" s="146">
        <v>6</v>
      </c>
      <c r="I330" s="146">
        <v>1</v>
      </c>
      <c r="J330" s="146" t="s">
        <v>83</v>
      </c>
      <c r="K330" s="146" t="s">
        <v>84</v>
      </c>
      <c r="L330" s="313">
        <v>3800000</v>
      </c>
      <c r="M330" s="316">
        <v>22800000</v>
      </c>
      <c r="N330" s="146" t="s">
        <v>85</v>
      </c>
      <c r="O330" s="146" t="s">
        <v>78</v>
      </c>
      <c r="P330" s="146" t="s">
        <v>461</v>
      </c>
      <c r="Q330" s="146" t="s">
        <v>1900</v>
      </c>
      <c r="R330" s="75"/>
      <c r="S330" s="75" t="s">
        <v>28</v>
      </c>
      <c r="T330" s="75">
        <v>8131</v>
      </c>
      <c r="U330" s="315">
        <v>2024110010238</v>
      </c>
      <c r="V330" s="75">
        <v>8</v>
      </c>
      <c r="W330" s="216"/>
      <c r="X330" s="216"/>
      <c r="Y330" s="216"/>
      <c r="Z330" s="216"/>
    </row>
    <row r="331" spans="1:26" ht="15.75" customHeight="1">
      <c r="A331" s="312" t="s">
        <v>1865</v>
      </c>
      <c r="B331" s="146" t="s">
        <v>821</v>
      </c>
      <c r="C331" s="146" t="s">
        <v>31</v>
      </c>
      <c r="D331" s="146">
        <v>80111600</v>
      </c>
      <c r="E331" s="146" t="s">
        <v>2120</v>
      </c>
      <c r="F331" s="146" t="s">
        <v>81</v>
      </c>
      <c r="G331" s="146" t="s">
        <v>82</v>
      </c>
      <c r="H331" s="146">
        <v>6</v>
      </c>
      <c r="I331" s="146">
        <v>1</v>
      </c>
      <c r="J331" s="146" t="s">
        <v>83</v>
      </c>
      <c r="K331" s="146" t="s">
        <v>84</v>
      </c>
      <c r="L331" s="313">
        <v>5300000</v>
      </c>
      <c r="M331" s="314">
        <v>31800000</v>
      </c>
      <c r="N331" s="146" t="s">
        <v>85</v>
      </c>
      <c r="O331" s="146" t="s">
        <v>78</v>
      </c>
      <c r="P331" s="146" t="s">
        <v>461</v>
      </c>
      <c r="Q331" s="146"/>
      <c r="R331" s="75"/>
      <c r="S331" s="75" t="s">
        <v>28</v>
      </c>
      <c r="T331" s="75">
        <v>8131</v>
      </c>
      <c r="U331" s="315">
        <v>2024110010238</v>
      </c>
      <c r="V331" s="75">
        <v>8</v>
      </c>
      <c r="W331" s="216"/>
      <c r="X331" s="216"/>
      <c r="Y331" s="216"/>
      <c r="Z331" s="216"/>
    </row>
    <row r="332" spans="1:26" ht="15.75" customHeight="1">
      <c r="A332" s="312" t="s">
        <v>1516</v>
      </c>
      <c r="B332" s="146" t="s">
        <v>821</v>
      </c>
      <c r="C332" s="146" t="s">
        <v>31</v>
      </c>
      <c r="D332" s="146">
        <v>80111600</v>
      </c>
      <c r="E332" s="146" t="s">
        <v>2131</v>
      </c>
      <c r="F332" s="146" t="s">
        <v>81</v>
      </c>
      <c r="G332" s="146" t="s">
        <v>82</v>
      </c>
      <c r="H332" s="146">
        <v>6</v>
      </c>
      <c r="I332" s="146">
        <v>1</v>
      </c>
      <c r="J332" s="146" t="s">
        <v>83</v>
      </c>
      <c r="K332" s="146" t="s">
        <v>84</v>
      </c>
      <c r="L332" s="313">
        <v>5200000</v>
      </c>
      <c r="M332" s="316">
        <v>31200000</v>
      </c>
      <c r="N332" s="146" t="s">
        <v>85</v>
      </c>
      <c r="O332" s="146" t="s">
        <v>78</v>
      </c>
      <c r="P332" s="146" t="s">
        <v>461</v>
      </c>
      <c r="Q332" s="146" t="s">
        <v>1900</v>
      </c>
      <c r="R332" s="75"/>
      <c r="S332" s="75" t="s">
        <v>28</v>
      </c>
      <c r="T332" s="75">
        <v>8131</v>
      </c>
      <c r="U332" s="315">
        <v>2024110010238</v>
      </c>
      <c r="V332" s="75">
        <v>8</v>
      </c>
      <c r="W332" s="216"/>
      <c r="X332" s="216"/>
      <c r="Y332" s="216"/>
      <c r="Z332" s="216"/>
    </row>
    <row r="333" spans="1:26" ht="15.75" customHeight="1">
      <c r="A333" s="312" t="s">
        <v>1865</v>
      </c>
      <c r="B333" s="146" t="s">
        <v>828</v>
      </c>
      <c r="C333" s="146" t="s">
        <v>32</v>
      </c>
      <c r="D333" s="146">
        <v>80111600</v>
      </c>
      <c r="E333" s="146" t="s">
        <v>806</v>
      </c>
      <c r="F333" s="146" t="s">
        <v>81</v>
      </c>
      <c r="G333" s="146" t="s">
        <v>82</v>
      </c>
      <c r="H333" s="146">
        <v>9</v>
      </c>
      <c r="I333" s="146">
        <v>1</v>
      </c>
      <c r="J333" s="146" t="s">
        <v>83</v>
      </c>
      <c r="K333" s="146" t="s">
        <v>84</v>
      </c>
      <c r="L333" s="313">
        <v>7200000</v>
      </c>
      <c r="M333" s="314">
        <v>64800000</v>
      </c>
      <c r="N333" s="146" t="s">
        <v>85</v>
      </c>
      <c r="O333" s="146" t="s">
        <v>78</v>
      </c>
      <c r="P333" s="146" t="s">
        <v>479</v>
      </c>
      <c r="Q333" s="146"/>
      <c r="R333" s="75"/>
      <c r="S333" s="75" t="s">
        <v>28</v>
      </c>
      <c r="T333" s="75">
        <v>8131</v>
      </c>
      <c r="U333" s="315">
        <v>2024110010238</v>
      </c>
      <c r="V333" s="75">
        <v>8</v>
      </c>
      <c r="W333" s="216"/>
      <c r="X333" s="216"/>
      <c r="Y333" s="216"/>
      <c r="Z333" s="216"/>
    </row>
    <row r="334" spans="1:26" ht="15.75" customHeight="1">
      <c r="A334" s="312" t="s">
        <v>1516</v>
      </c>
      <c r="B334" s="146" t="s">
        <v>828</v>
      </c>
      <c r="C334" s="146" t="s">
        <v>32</v>
      </c>
      <c r="D334" s="146">
        <v>80111600</v>
      </c>
      <c r="E334" s="146" t="s">
        <v>2133</v>
      </c>
      <c r="F334" s="146" t="s">
        <v>81</v>
      </c>
      <c r="G334" s="146" t="s">
        <v>82</v>
      </c>
      <c r="H334" s="146">
        <v>9</v>
      </c>
      <c r="I334" s="146">
        <v>1</v>
      </c>
      <c r="J334" s="146" t="s">
        <v>83</v>
      </c>
      <c r="K334" s="146" t="s">
        <v>84</v>
      </c>
      <c r="L334" s="313">
        <v>7200000</v>
      </c>
      <c r="M334" s="316">
        <v>64800000</v>
      </c>
      <c r="N334" s="146" t="s">
        <v>85</v>
      </c>
      <c r="O334" s="146" t="s">
        <v>78</v>
      </c>
      <c r="P334" s="146" t="s">
        <v>479</v>
      </c>
      <c r="Q334" s="146" t="s">
        <v>1900</v>
      </c>
      <c r="R334" s="75"/>
      <c r="S334" s="75" t="s">
        <v>28</v>
      </c>
      <c r="T334" s="75">
        <v>8131</v>
      </c>
      <c r="U334" s="315">
        <v>2024110010238</v>
      </c>
      <c r="V334" s="75">
        <v>8</v>
      </c>
      <c r="W334" s="216"/>
      <c r="X334" s="216"/>
      <c r="Y334" s="216"/>
      <c r="Z334" s="216"/>
    </row>
    <row r="335" spans="1:26" ht="15.75" customHeight="1">
      <c r="A335" s="312" t="s">
        <v>1865</v>
      </c>
      <c r="B335" s="146" t="s">
        <v>829</v>
      </c>
      <c r="C335" s="146" t="s">
        <v>31</v>
      </c>
      <c r="D335" s="146">
        <v>80111600</v>
      </c>
      <c r="E335" s="146" t="s">
        <v>2127</v>
      </c>
      <c r="F335" s="146" t="s">
        <v>81</v>
      </c>
      <c r="G335" s="146" t="s">
        <v>82</v>
      </c>
      <c r="H335" s="146">
        <v>6</v>
      </c>
      <c r="I335" s="146">
        <v>1</v>
      </c>
      <c r="J335" s="146" t="s">
        <v>83</v>
      </c>
      <c r="K335" s="146" t="s">
        <v>84</v>
      </c>
      <c r="L335" s="313">
        <v>3600000</v>
      </c>
      <c r="M335" s="314">
        <v>21600000</v>
      </c>
      <c r="N335" s="146" t="s">
        <v>85</v>
      </c>
      <c r="O335" s="146" t="s">
        <v>78</v>
      </c>
      <c r="P335" s="146" t="s">
        <v>461</v>
      </c>
      <c r="Q335" s="146" t="s">
        <v>1900</v>
      </c>
      <c r="R335" s="75"/>
      <c r="S335" s="75" t="s">
        <v>28</v>
      </c>
      <c r="T335" s="75">
        <v>8131</v>
      </c>
      <c r="U335" s="315">
        <v>2024110010238</v>
      </c>
      <c r="V335" s="75">
        <v>8</v>
      </c>
      <c r="W335" s="216"/>
      <c r="X335" s="216"/>
      <c r="Y335" s="216"/>
      <c r="Z335" s="216"/>
    </row>
    <row r="336" spans="1:26" ht="15.75" customHeight="1">
      <c r="A336" s="312" t="s">
        <v>1516</v>
      </c>
      <c r="B336" s="146" t="s">
        <v>829</v>
      </c>
      <c r="C336" s="146" t="s">
        <v>31</v>
      </c>
      <c r="D336" s="146">
        <v>80111600</v>
      </c>
      <c r="E336" s="146" t="s">
        <v>2128</v>
      </c>
      <c r="F336" s="146" t="s">
        <v>81</v>
      </c>
      <c r="G336" s="146" t="s">
        <v>82</v>
      </c>
      <c r="H336" s="146">
        <v>7</v>
      </c>
      <c r="I336" s="146">
        <v>1</v>
      </c>
      <c r="J336" s="146" t="s">
        <v>83</v>
      </c>
      <c r="K336" s="146" t="s">
        <v>84</v>
      </c>
      <c r="L336" s="313">
        <v>3800000</v>
      </c>
      <c r="M336" s="316">
        <v>26600000</v>
      </c>
      <c r="N336" s="146" t="s">
        <v>85</v>
      </c>
      <c r="O336" s="146" t="s">
        <v>78</v>
      </c>
      <c r="P336" s="146" t="s">
        <v>461</v>
      </c>
      <c r="Q336" s="146" t="s">
        <v>1900</v>
      </c>
      <c r="R336" s="75"/>
      <c r="S336" s="75" t="s">
        <v>28</v>
      </c>
      <c r="T336" s="75">
        <v>8131</v>
      </c>
      <c r="U336" s="315">
        <v>2024110010238</v>
      </c>
      <c r="V336" s="75">
        <v>8</v>
      </c>
      <c r="W336" s="216"/>
      <c r="X336" s="216"/>
      <c r="Y336" s="216"/>
      <c r="Z336" s="216"/>
    </row>
    <row r="337" spans="1:26" ht="15.75" customHeight="1">
      <c r="A337" s="312" t="s">
        <v>1865</v>
      </c>
      <c r="B337" s="146" t="s">
        <v>832</v>
      </c>
      <c r="C337" s="146" t="s">
        <v>31</v>
      </c>
      <c r="D337" s="146">
        <v>80111600</v>
      </c>
      <c r="E337" s="146" t="s">
        <v>2127</v>
      </c>
      <c r="F337" s="146" t="s">
        <v>81</v>
      </c>
      <c r="G337" s="146" t="s">
        <v>82</v>
      </c>
      <c r="H337" s="146">
        <v>6</v>
      </c>
      <c r="I337" s="146">
        <v>1</v>
      </c>
      <c r="J337" s="146" t="s">
        <v>83</v>
      </c>
      <c r="K337" s="146" t="s">
        <v>84</v>
      </c>
      <c r="L337" s="313">
        <v>3600000</v>
      </c>
      <c r="M337" s="314">
        <v>21600000</v>
      </c>
      <c r="N337" s="146" t="s">
        <v>85</v>
      </c>
      <c r="O337" s="146" t="s">
        <v>78</v>
      </c>
      <c r="P337" s="146" t="s">
        <v>461</v>
      </c>
      <c r="Q337" s="146"/>
      <c r="R337" s="75"/>
      <c r="S337" s="75" t="s">
        <v>28</v>
      </c>
      <c r="T337" s="75">
        <v>8131</v>
      </c>
      <c r="U337" s="315">
        <v>2024110010238</v>
      </c>
      <c r="V337" s="75">
        <v>8</v>
      </c>
      <c r="W337" s="216"/>
      <c r="X337" s="216"/>
      <c r="Y337" s="216"/>
      <c r="Z337" s="216"/>
    </row>
    <row r="338" spans="1:26" ht="15.75" customHeight="1">
      <c r="A338" s="312" t="s">
        <v>1516</v>
      </c>
      <c r="B338" s="146" t="s">
        <v>832</v>
      </c>
      <c r="C338" s="146" t="s">
        <v>31</v>
      </c>
      <c r="D338" s="146">
        <v>80111600</v>
      </c>
      <c r="E338" s="146" t="s">
        <v>2128</v>
      </c>
      <c r="F338" s="146" t="s">
        <v>81</v>
      </c>
      <c r="G338" s="146" t="s">
        <v>82</v>
      </c>
      <c r="H338" s="146">
        <v>6</v>
      </c>
      <c r="I338" s="146">
        <v>1</v>
      </c>
      <c r="J338" s="146" t="s">
        <v>83</v>
      </c>
      <c r="K338" s="146" t="s">
        <v>84</v>
      </c>
      <c r="L338" s="313">
        <v>3800000</v>
      </c>
      <c r="M338" s="316">
        <v>22800000</v>
      </c>
      <c r="N338" s="146" t="s">
        <v>85</v>
      </c>
      <c r="O338" s="146" t="s">
        <v>78</v>
      </c>
      <c r="P338" s="146" t="s">
        <v>461</v>
      </c>
      <c r="Q338" s="146" t="s">
        <v>1900</v>
      </c>
      <c r="R338" s="75"/>
      <c r="S338" s="75" t="s">
        <v>28</v>
      </c>
      <c r="T338" s="75">
        <v>8131</v>
      </c>
      <c r="U338" s="315">
        <v>2024110010238</v>
      </c>
      <c r="V338" s="75">
        <v>8</v>
      </c>
      <c r="W338" s="216"/>
      <c r="X338" s="216"/>
      <c r="Y338" s="216"/>
      <c r="Z338" s="216"/>
    </row>
    <row r="339" spans="1:26" ht="15.75" customHeight="1">
      <c r="A339" s="312" t="s">
        <v>1865</v>
      </c>
      <c r="B339" s="146" t="s">
        <v>833</v>
      </c>
      <c r="C339" s="146" t="s">
        <v>31</v>
      </c>
      <c r="D339" s="146">
        <v>80111600</v>
      </c>
      <c r="E339" s="146" t="s">
        <v>2120</v>
      </c>
      <c r="F339" s="146" t="s">
        <v>81</v>
      </c>
      <c r="G339" s="146" t="s">
        <v>82</v>
      </c>
      <c r="H339" s="146">
        <v>6</v>
      </c>
      <c r="I339" s="146">
        <v>1</v>
      </c>
      <c r="J339" s="146" t="s">
        <v>83</v>
      </c>
      <c r="K339" s="146" t="s">
        <v>84</v>
      </c>
      <c r="L339" s="313">
        <v>4100000</v>
      </c>
      <c r="M339" s="314">
        <v>24600000</v>
      </c>
      <c r="N339" s="146" t="s">
        <v>85</v>
      </c>
      <c r="O339" s="146" t="s">
        <v>78</v>
      </c>
      <c r="P339" s="146" t="s">
        <v>461</v>
      </c>
      <c r="Q339" s="146"/>
      <c r="R339" s="75"/>
      <c r="S339" s="75" t="s">
        <v>28</v>
      </c>
      <c r="T339" s="75">
        <v>8131</v>
      </c>
      <c r="U339" s="315">
        <v>2024110010238</v>
      </c>
      <c r="V339" s="75">
        <v>8</v>
      </c>
      <c r="W339" s="216"/>
      <c r="X339" s="216"/>
      <c r="Y339" s="216"/>
      <c r="Z339" s="216"/>
    </row>
    <row r="340" spans="1:26" ht="15.75" customHeight="1">
      <c r="A340" s="312" t="s">
        <v>1516</v>
      </c>
      <c r="B340" s="146" t="s">
        <v>833</v>
      </c>
      <c r="C340" s="146" t="s">
        <v>31</v>
      </c>
      <c r="D340" s="146">
        <v>80111600</v>
      </c>
      <c r="E340" s="146" t="s">
        <v>2126</v>
      </c>
      <c r="F340" s="146" t="s">
        <v>81</v>
      </c>
      <c r="G340" s="146" t="s">
        <v>82</v>
      </c>
      <c r="H340" s="146">
        <v>6</v>
      </c>
      <c r="I340" s="146">
        <v>1</v>
      </c>
      <c r="J340" s="146" t="s">
        <v>83</v>
      </c>
      <c r="K340" s="146" t="s">
        <v>84</v>
      </c>
      <c r="L340" s="313">
        <v>4500000</v>
      </c>
      <c r="M340" s="316">
        <v>27000000</v>
      </c>
      <c r="N340" s="146" t="s">
        <v>85</v>
      </c>
      <c r="O340" s="146" t="s">
        <v>78</v>
      </c>
      <c r="P340" s="146" t="s">
        <v>461</v>
      </c>
      <c r="Q340" s="146" t="s">
        <v>1900</v>
      </c>
      <c r="R340" s="75"/>
      <c r="S340" s="75" t="s">
        <v>28</v>
      </c>
      <c r="T340" s="75">
        <v>8131</v>
      </c>
      <c r="U340" s="315">
        <v>2024110010238</v>
      </c>
      <c r="V340" s="75">
        <v>8</v>
      </c>
      <c r="W340" s="216"/>
      <c r="X340" s="216"/>
      <c r="Y340" s="216"/>
      <c r="Z340" s="216"/>
    </row>
    <row r="341" spans="1:26" ht="15.75" customHeight="1">
      <c r="A341" s="312" t="s">
        <v>1865</v>
      </c>
      <c r="B341" s="146" t="s">
        <v>834</v>
      </c>
      <c r="C341" s="146" t="s">
        <v>30</v>
      </c>
      <c r="D341" s="146">
        <v>80111600</v>
      </c>
      <c r="E341" s="146" t="s">
        <v>1410</v>
      </c>
      <c r="F341" s="146" t="s">
        <v>81</v>
      </c>
      <c r="G341" s="146" t="s">
        <v>82</v>
      </c>
      <c r="H341" s="146">
        <v>6</v>
      </c>
      <c r="I341" s="146">
        <v>1</v>
      </c>
      <c r="J341" s="146" t="s">
        <v>83</v>
      </c>
      <c r="K341" s="146" t="s">
        <v>84</v>
      </c>
      <c r="L341" s="313">
        <v>4200000</v>
      </c>
      <c r="M341" s="314">
        <v>25200000</v>
      </c>
      <c r="N341" s="146" t="s">
        <v>85</v>
      </c>
      <c r="O341" s="146" t="s">
        <v>78</v>
      </c>
      <c r="P341" s="146" t="s">
        <v>461</v>
      </c>
      <c r="Q341" s="146"/>
      <c r="R341" s="75"/>
      <c r="S341" s="75" t="s">
        <v>28</v>
      </c>
      <c r="T341" s="75">
        <v>8131</v>
      </c>
      <c r="U341" s="315">
        <v>2024110010238</v>
      </c>
      <c r="V341" s="75">
        <v>8</v>
      </c>
      <c r="W341" s="216"/>
      <c r="X341" s="216"/>
      <c r="Y341" s="216"/>
      <c r="Z341" s="216"/>
    </row>
    <row r="342" spans="1:26" ht="15.75" customHeight="1">
      <c r="A342" s="312" t="s">
        <v>1516</v>
      </c>
      <c r="B342" s="146" t="s">
        <v>834</v>
      </c>
      <c r="C342" s="146" t="s">
        <v>30</v>
      </c>
      <c r="D342" s="146">
        <v>80111600</v>
      </c>
      <c r="E342" s="146" t="s">
        <v>2134</v>
      </c>
      <c r="F342" s="146" t="s">
        <v>81</v>
      </c>
      <c r="G342" s="146" t="s">
        <v>82</v>
      </c>
      <c r="H342" s="146">
        <v>6</v>
      </c>
      <c r="I342" s="146">
        <v>1</v>
      </c>
      <c r="J342" s="146" t="s">
        <v>83</v>
      </c>
      <c r="K342" s="146" t="s">
        <v>84</v>
      </c>
      <c r="L342" s="313">
        <v>4200000</v>
      </c>
      <c r="M342" s="316">
        <v>25200000</v>
      </c>
      <c r="N342" s="146" t="s">
        <v>85</v>
      </c>
      <c r="O342" s="146" t="s">
        <v>78</v>
      </c>
      <c r="P342" s="146" t="s">
        <v>461</v>
      </c>
      <c r="Q342" s="146" t="s">
        <v>1900</v>
      </c>
      <c r="R342" s="75"/>
      <c r="S342" s="75" t="s">
        <v>28</v>
      </c>
      <c r="T342" s="75">
        <v>8131</v>
      </c>
      <c r="U342" s="315">
        <v>2024110010238</v>
      </c>
      <c r="V342" s="75">
        <v>8</v>
      </c>
      <c r="W342" s="216"/>
      <c r="X342" s="216"/>
      <c r="Y342" s="216"/>
      <c r="Z342" s="216"/>
    </row>
    <row r="343" spans="1:26" ht="15.75" customHeight="1">
      <c r="A343" s="312" t="s">
        <v>1865</v>
      </c>
      <c r="B343" s="146" t="s">
        <v>835</v>
      </c>
      <c r="C343" s="146" t="s">
        <v>32</v>
      </c>
      <c r="D343" s="146">
        <v>80111600</v>
      </c>
      <c r="E343" s="146" t="s">
        <v>2135</v>
      </c>
      <c r="F343" s="146" t="s">
        <v>81</v>
      </c>
      <c r="G343" s="146" t="s">
        <v>82</v>
      </c>
      <c r="H343" s="146">
        <v>6</v>
      </c>
      <c r="I343" s="146">
        <v>1</v>
      </c>
      <c r="J343" s="146" t="s">
        <v>83</v>
      </c>
      <c r="K343" s="146" t="s">
        <v>84</v>
      </c>
      <c r="L343" s="313">
        <v>3600000</v>
      </c>
      <c r="M343" s="314">
        <v>21600000</v>
      </c>
      <c r="N343" s="146" t="s">
        <v>85</v>
      </c>
      <c r="O343" s="146" t="s">
        <v>78</v>
      </c>
      <c r="P343" s="146" t="s">
        <v>479</v>
      </c>
      <c r="Q343" s="146"/>
      <c r="R343" s="75"/>
      <c r="S343" s="75" t="s">
        <v>28</v>
      </c>
      <c r="T343" s="75">
        <v>8131</v>
      </c>
      <c r="U343" s="315">
        <v>2024110010238</v>
      </c>
      <c r="V343" s="75">
        <v>8</v>
      </c>
      <c r="W343" s="216"/>
      <c r="X343" s="216"/>
      <c r="Y343" s="216"/>
      <c r="Z343" s="216"/>
    </row>
    <row r="344" spans="1:26" ht="15.75" customHeight="1">
      <c r="A344" s="312" t="s">
        <v>1516</v>
      </c>
      <c r="B344" s="146" t="s">
        <v>835</v>
      </c>
      <c r="C344" s="146" t="s">
        <v>32</v>
      </c>
      <c r="D344" s="146">
        <v>80111600</v>
      </c>
      <c r="E344" s="146" t="s">
        <v>2136</v>
      </c>
      <c r="F344" s="146" t="s">
        <v>81</v>
      </c>
      <c r="G344" s="146" t="s">
        <v>82</v>
      </c>
      <c r="H344" s="146">
        <v>6</v>
      </c>
      <c r="I344" s="146">
        <v>1</v>
      </c>
      <c r="J344" s="146" t="s">
        <v>83</v>
      </c>
      <c r="K344" s="146" t="s">
        <v>84</v>
      </c>
      <c r="L344" s="313">
        <v>4500000</v>
      </c>
      <c r="M344" s="316">
        <v>27000000</v>
      </c>
      <c r="N344" s="146" t="s">
        <v>85</v>
      </c>
      <c r="O344" s="146" t="s">
        <v>78</v>
      </c>
      <c r="P344" s="146" t="s">
        <v>479</v>
      </c>
      <c r="Q344" s="146" t="s">
        <v>1900</v>
      </c>
      <c r="R344" s="75"/>
      <c r="S344" s="75" t="s">
        <v>28</v>
      </c>
      <c r="T344" s="75">
        <v>8131</v>
      </c>
      <c r="U344" s="315">
        <v>2024110010238</v>
      </c>
      <c r="V344" s="75">
        <v>8</v>
      </c>
      <c r="W344" s="216"/>
      <c r="X344" s="216"/>
      <c r="Y344" s="216"/>
      <c r="Z344" s="216"/>
    </row>
    <row r="345" spans="1:26" ht="15.75" customHeight="1">
      <c r="A345" s="312" t="s">
        <v>1865</v>
      </c>
      <c r="B345" s="146" t="s">
        <v>836</v>
      </c>
      <c r="C345" s="146" t="s">
        <v>32</v>
      </c>
      <c r="D345" s="146">
        <v>80111600</v>
      </c>
      <c r="E345" s="146" t="s">
        <v>797</v>
      </c>
      <c r="F345" s="146" t="s">
        <v>81</v>
      </c>
      <c r="G345" s="146" t="s">
        <v>82</v>
      </c>
      <c r="H345" s="146">
        <v>6</v>
      </c>
      <c r="I345" s="146">
        <v>1</v>
      </c>
      <c r="J345" s="146" t="s">
        <v>83</v>
      </c>
      <c r="K345" s="146" t="s">
        <v>84</v>
      </c>
      <c r="L345" s="313">
        <v>6000000</v>
      </c>
      <c r="M345" s="314">
        <v>36000000</v>
      </c>
      <c r="N345" s="146" t="s">
        <v>85</v>
      </c>
      <c r="O345" s="146" t="s">
        <v>78</v>
      </c>
      <c r="P345" s="146" t="s">
        <v>479</v>
      </c>
      <c r="Q345" s="146"/>
      <c r="R345" s="75"/>
      <c r="S345" s="75" t="s">
        <v>28</v>
      </c>
      <c r="T345" s="75">
        <v>8131</v>
      </c>
      <c r="U345" s="315">
        <v>2024110010238</v>
      </c>
      <c r="V345" s="75">
        <v>8</v>
      </c>
      <c r="W345" s="216"/>
      <c r="X345" s="216"/>
      <c r="Y345" s="216"/>
      <c r="Z345" s="216"/>
    </row>
    <row r="346" spans="1:26" ht="15.75" customHeight="1">
      <c r="A346" s="312" t="s">
        <v>1516</v>
      </c>
      <c r="B346" s="146" t="s">
        <v>836</v>
      </c>
      <c r="C346" s="146" t="s">
        <v>32</v>
      </c>
      <c r="D346" s="146">
        <v>80111600</v>
      </c>
      <c r="E346" s="146" t="s">
        <v>2136</v>
      </c>
      <c r="F346" s="146" t="s">
        <v>81</v>
      </c>
      <c r="G346" s="146" t="s">
        <v>82</v>
      </c>
      <c r="H346" s="146">
        <v>6</v>
      </c>
      <c r="I346" s="146">
        <v>1</v>
      </c>
      <c r="J346" s="146" t="s">
        <v>83</v>
      </c>
      <c r="K346" s="146" t="s">
        <v>84</v>
      </c>
      <c r="L346" s="313">
        <v>4500000</v>
      </c>
      <c r="M346" s="316">
        <v>27000000</v>
      </c>
      <c r="N346" s="146" t="s">
        <v>85</v>
      </c>
      <c r="O346" s="146" t="s">
        <v>78</v>
      </c>
      <c r="P346" s="146" t="s">
        <v>479</v>
      </c>
      <c r="Q346" s="146" t="s">
        <v>1900</v>
      </c>
      <c r="R346" s="75"/>
      <c r="S346" s="75" t="s">
        <v>28</v>
      </c>
      <c r="T346" s="75">
        <v>8131</v>
      </c>
      <c r="U346" s="315">
        <v>2024110010238</v>
      </c>
      <c r="V346" s="75">
        <v>8</v>
      </c>
      <c r="W346" s="216"/>
      <c r="X346" s="216"/>
      <c r="Y346" s="216"/>
      <c r="Z346" s="216"/>
    </row>
    <row r="347" spans="1:26" ht="15.75" customHeight="1">
      <c r="A347" s="312" t="s">
        <v>1865</v>
      </c>
      <c r="B347" s="146" t="s">
        <v>837</v>
      </c>
      <c r="C347" s="146" t="s">
        <v>31</v>
      </c>
      <c r="D347" s="146">
        <v>80111600</v>
      </c>
      <c r="E347" s="146" t="s">
        <v>2120</v>
      </c>
      <c r="F347" s="146" t="s">
        <v>82</v>
      </c>
      <c r="G347" s="146" t="s">
        <v>82</v>
      </c>
      <c r="H347" s="146">
        <v>6</v>
      </c>
      <c r="I347" s="146">
        <v>1</v>
      </c>
      <c r="J347" s="146" t="s">
        <v>83</v>
      </c>
      <c r="K347" s="146" t="s">
        <v>84</v>
      </c>
      <c r="L347" s="313">
        <v>9000000</v>
      </c>
      <c r="M347" s="314">
        <v>54000000</v>
      </c>
      <c r="N347" s="146" t="s">
        <v>85</v>
      </c>
      <c r="O347" s="146" t="s">
        <v>78</v>
      </c>
      <c r="P347" s="146" t="s">
        <v>461</v>
      </c>
      <c r="Q347" s="146"/>
      <c r="R347" s="75"/>
      <c r="S347" s="75" t="s">
        <v>28</v>
      </c>
      <c r="T347" s="75">
        <v>8131</v>
      </c>
      <c r="U347" s="315">
        <v>2024110010238</v>
      </c>
      <c r="V347" s="75">
        <v>8</v>
      </c>
      <c r="W347" s="216"/>
      <c r="X347" s="216"/>
      <c r="Y347" s="216"/>
      <c r="Z347" s="216"/>
    </row>
    <row r="348" spans="1:26" ht="15.75" customHeight="1">
      <c r="A348" s="312" t="s">
        <v>1516</v>
      </c>
      <c r="B348" s="146" t="s">
        <v>837</v>
      </c>
      <c r="C348" s="146" t="s">
        <v>31</v>
      </c>
      <c r="D348" s="146">
        <v>80111600</v>
      </c>
      <c r="E348" s="146" t="s">
        <v>2137</v>
      </c>
      <c r="F348" s="146" t="s">
        <v>82</v>
      </c>
      <c r="G348" s="146" t="s">
        <v>82</v>
      </c>
      <c r="H348" s="146">
        <v>6</v>
      </c>
      <c r="I348" s="146">
        <v>1</v>
      </c>
      <c r="J348" s="146" t="s">
        <v>83</v>
      </c>
      <c r="K348" s="146" t="s">
        <v>84</v>
      </c>
      <c r="L348" s="313">
        <v>9000000</v>
      </c>
      <c r="M348" s="316">
        <v>54000000</v>
      </c>
      <c r="N348" s="146" t="s">
        <v>85</v>
      </c>
      <c r="O348" s="146" t="s">
        <v>78</v>
      </c>
      <c r="P348" s="146" t="s">
        <v>461</v>
      </c>
      <c r="Q348" s="146" t="s">
        <v>1900</v>
      </c>
      <c r="R348" s="75"/>
      <c r="S348" s="75" t="s">
        <v>28</v>
      </c>
      <c r="T348" s="75">
        <v>8131</v>
      </c>
      <c r="U348" s="315">
        <v>2024110010238</v>
      </c>
      <c r="V348" s="75">
        <v>8</v>
      </c>
      <c r="W348" s="216"/>
      <c r="X348" s="216"/>
      <c r="Y348" s="216"/>
      <c r="Z348" s="216"/>
    </row>
    <row r="349" spans="1:26" ht="15.75" customHeight="1">
      <c r="A349" s="312" t="s">
        <v>1865</v>
      </c>
      <c r="B349" s="146" t="s">
        <v>838</v>
      </c>
      <c r="C349" s="146" t="s">
        <v>31</v>
      </c>
      <c r="D349" s="146">
        <v>80111600</v>
      </c>
      <c r="E349" s="146" t="s">
        <v>2120</v>
      </c>
      <c r="F349" s="146" t="s">
        <v>81</v>
      </c>
      <c r="G349" s="146" t="s">
        <v>82</v>
      </c>
      <c r="H349" s="146">
        <v>6</v>
      </c>
      <c r="I349" s="146">
        <v>1</v>
      </c>
      <c r="J349" s="146" t="s">
        <v>83</v>
      </c>
      <c r="K349" s="146" t="s">
        <v>84</v>
      </c>
      <c r="L349" s="313">
        <v>4700000</v>
      </c>
      <c r="M349" s="314">
        <v>28200000</v>
      </c>
      <c r="N349" s="146" t="s">
        <v>85</v>
      </c>
      <c r="O349" s="146" t="s">
        <v>78</v>
      </c>
      <c r="P349" s="146" t="s">
        <v>461</v>
      </c>
      <c r="Q349" s="146"/>
      <c r="R349" s="75"/>
      <c r="S349" s="75" t="s">
        <v>28</v>
      </c>
      <c r="T349" s="75">
        <v>8131</v>
      </c>
      <c r="U349" s="315">
        <v>2024110010238</v>
      </c>
      <c r="V349" s="75">
        <v>8</v>
      </c>
      <c r="W349" s="216"/>
      <c r="X349" s="216"/>
      <c r="Y349" s="216"/>
      <c r="Z349" s="216"/>
    </row>
    <row r="350" spans="1:26" ht="15.75" customHeight="1">
      <c r="A350" s="312" t="s">
        <v>1516</v>
      </c>
      <c r="B350" s="146" t="s">
        <v>838</v>
      </c>
      <c r="C350" s="146" t="s">
        <v>31</v>
      </c>
      <c r="D350" s="146">
        <v>80111600</v>
      </c>
      <c r="E350" s="146" t="s">
        <v>2126</v>
      </c>
      <c r="F350" s="146" t="s">
        <v>81</v>
      </c>
      <c r="G350" s="146" t="s">
        <v>82</v>
      </c>
      <c r="H350" s="146">
        <v>6</v>
      </c>
      <c r="I350" s="146">
        <v>1</v>
      </c>
      <c r="J350" s="146" t="s">
        <v>83</v>
      </c>
      <c r="K350" s="146" t="s">
        <v>84</v>
      </c>
      <c r="L350" s="313">
        <v>4500000</v>
      </c>
      <c r="M350" s="316">
        <v>27000000</v>
      </c>
      <c r="N350" s="146" t="s">
        <v>85</v>
      </c>
      <c r="O350" s="146" t="s">
        <v>78</v>
      </c>
      <c r="P350" s="146" t="s">
        <v>461</v>
      </c>
      <c r="Q350" s="146" t="s">
        <v>1900</v>
      </c>
      <c r="R350" s="75"/>
      <c r="S350" s="75" t="s">
        <v>28</v>
      </c>
      <c r="T350" s="75">
        <v>8131</v>
      </c>
      <c r="U350" s="315">
        <v>2024110010238</v>
      </c>
      <c r="V350" s="75">
        <v>8</v>
      </c>
      <c r="W350" s="216"/>
      <c r="X350" s="216"/>
      <c r="Y350" s="216"/>
      <c r="Z350" s="216"/>
    </row>
    <row r="351" spans="1:26" ht="15.75" customHeight="1">
      <c r="A351" s="312" t="s">
        <v>1865</v>
      </c>
      <c r="B351" s="146" t="s">
        <v>848</v>
      </c>
      <c r="C351" s="146" t="s">
        <v>32</v>
      </c>
      <c r="D351" s="146">
        <v>80111600</v>
      </c>
      <c r="E351" s="146" t="s">
        <v>797</v>
      </c>
      <c r="F351" s="146" t="s">
        <v>81</v>
      </c>
      <c r="G351" s="146" t="s">
        <v>82</v>
      </c>
      <c r="H351" s="146">
        <v>6</v>
      </c>
      <c r="I351" s="146">
        <v>1</v>
      </c>
      <c r="J351" s="146" t="s">
        <v>83</v>
      </c>
      <c r="K351" s="146" t="s">
        <v>84</v>
      </c>
      <c r="L351" s="313">
        <v>4600000</v>
      </c>
      <c r="M351" s="314">
        <v>27600000</v>
      </c>
      <c r="N351" s="146" t="s">
        <v>85</v>
      </c>
      <c r="O351" s="146" t="s">
        <v>78</v>
      </c>
      <c r="P351" s="146" t="s">
        <v>479</v>
      </c>
      <c r="Q351" s="146"/>
      <c r="R351" s="75"/>
      <c r="S351" s="75" t="s">
        <v>28</v>
      </c>
      <c r="T351" s="75">
        <v>8131</v>
      </c>
      <c r="U351" s="315">
        <v>2024110010238</v>
      </c>
      <c r="V351" s="75">
        <v>8</v>
      </c>
      <c r="W351" s="216"/>
      <c r="X351" s="216"/>
      <c r="Y351" s="216"/>
      <c r="Z351" s="216"/>
    </row>
    <row r="352" spans="1:26" ht="15.75" customHeight="1">
      <c r="A352" s="312" t="s">
        <v>1516</v>
      </c>
      <c r="B352" s="146" t="s">
        <v>848</v>
      </c>
      <c r="C352" s="146" t="s">
        <v>32</v>
      </c>
      <c r="D352" s="146">
        <v>80111600</v>
      </c>
      <c r="E352" s="146" t="s">
        <v>2136</v>
      </c>
      <c r="F352" s="146" t="s">
        <v>81</v>
      </c>
      <c r="G352" s="146" t="s">
        <v>82</v>
      </c>
      <c r="H352" s="146">
        <v>6</v>
      </c>
      <c r="I352" s="146">
        <v>1</v>
      </c>
      <c r="J352" s="146" t="s">
        <v>83</v>
      </c>
      <c r="K352" s="146" t="s">
        <v>84</v>
      </c>
      <c r="L352" s="313">
        <v>4500000</v>
      </c>
      <c r="M352" s="316">
        <v>27000000</v>
      </c>
      <c r="N352" s="146" t="s">
        <v>85</v>
      </c>
      <c r="O352" s="146" t="s">
        <v>78</v>
      </c>
      <c r="P352" s="146" t="s">
        <v>479</v>
      </c>
      <c r="Q352" s="146" t="s">
        <v>1900</v>
      </c>
      <c r="R352" s="75"/>
      <c r="S352" s="75" t="s">
        <v>28</v>
      </c>
      <c r="T352" s="75">
        <v>8131</v>
      </c>
      <c r="U352" s="315">
        <v>2024110010238</v>
      </c>
      <c r="V352" s="75">
        <v>8</v>
      </c>
      <c r="W352" s="216"/>
      <c r="X352" s="216"/>
      <c r="Y352" s="216"/>
      <c r="Z352" s="216"/>
    </row>
    <row r="353" spans="1:26" ht="15.75" customHeight="1">
      <c r="A353" s="312" t="s">
        <v>1865</v>
      </c>
      <c r="B353" s="146" t="s">
        <v>854</v>
      </c>
      <c r="C353" s="146" t="s">
        <v>31</v>
      </c>
      <c r="D353" s="146">
        <v>80111600</v>
      </c>
      <c r="E353" s="146" t="s">
        <v>2120</v>
      </c>
      <c r="F353" s="146" t="s">
        <v>82</v>
      </c>
      <c r="G353" s="146" t="s">
        <v>82</v>
      </c>
      <c r="H353" s="146">
        <v>6</v>
      </c>
      <c r="I353" s="146">
        <v>1</v>
      </c>
      <c r="J353" s="146" t="s">
        <v>83</v>
      </c>
      <c r="K353" s="146" t="s">
        <v>84</v>
      </c>
      <c r="L353" s="313">
        <v>6000000</v>
      </c>
      <c r="M353" s="314">
        <v>36000000</v>
      </c>
      <c r="N353" s="146" t="s">
        <v>85</v>
      </c>
      <c r="O353" s="146" t="s">
        <v>78</v>
      </c>
      <c r="P353" s="146" t="s">
        <v>461</v>
      </c>
      <c r="Q353" s="146"/>
      <c r="R353" s="75"/>
      <c r="S353" s="75" t="s">
        <v>28</v>
      </c>
      <c r="T353" s="75">
        <v>8131</v>
      </c>
      <c r="U353" s="315">
        <v>2024110010238</v>
      </c>
      <c r="V353" s="75">
        <v>8</v>
      </c>
      <c r="W353" s="216"/>
      <c r="X353" s="216"/>
      <c r="Y353" s="216"/>
      <c r="Z353" s="216"/>
    </row>
    <row r="354" spans="1:26" ht="15.75" customHeight="1">
      <c r="A354" s="312" t="s">
        <v>1516</v>
      </c>
      <c r="B354" s="146" t="s">
        <v>854</v>
      </c>
      <c r="C354" s="146" t="s">
        <v>31</v>
      </c>
      <c r="D354" s="146">
        <v>80111600</v>
      </c>
      <c r="E354" s="146" t="s">
        <v>2124</v>
      </c>
      <c r="F354" s="146" t="s">
        <v>82</v>
      </c>
      <c r="G354" s="146" t="s">
        <v>82</v>
      </c>
      <c r="H354" s="146">
        <v>7</v>
      </c>
      <c r="I354" s="146">
        <v>1</v>
      </c>
      <c r="J354" s="146" t="s">
        <v>83</v>
      </c>
      <c r="K354" s="146" t="s">
        <v>84</v>
      </c>
      <c r="L354" s="313">
        <v>6000000</v>
      </c>
      <c r="M354" s="316">
        <v>42000000</v>
      </c>
      <c r="N354" s="146" t="s">
        <v>85</v>
      </c>
      <c r="O354" s="146" t="s">
        <v>78</v>
      </c>
      <c r="P354" s="146" t="s">
        <v>461</v>
      </c>
      <c r="Q354" s="146" t="s">
        <v>1900</v>
      </c>
      <c r="R354" s="75"/>
      <c r="S354" s="75" t="s">
        <v>28</v>
      </c>
      <c r="T354" s="75">
        <v>8131</v>
      </c>
      <c r="U354" s="315">
        <v>2024110010238</v>
      </c>
      <c r="V354" s="75">
        <v>8</v>
      </c>
      <c r="W354" s="216"/>
      <c r="X354" s="216"/>
      <c r="Y354" s="216"/>
      <c r="Z354" s="216"/>
    </row>
    <row r="355" spans="1:26" ht="15.75" customHeight="1">
      <c r="A355" s="312" t="s">
        <v>1865</v>
      </c>
      <c r="B355" s="146" t="s">
        <v>855</v>
      </c>
      <c r="C355" s="146" t="s">
        <v>29</v>
      </c>
      <c r="D355" s="146">
        <v>80111600</v>
      </c>
      <c r="E355" s="146" t="s">
        <v>2138</v>
      </c>
      <c r="F355" s="146" t="s">
        <v>82</v>
      </c>
      <c r="G355" s="146" t="s">
        <v>313</v>
      </c>
      <c r="H355" s="146">
        <v>6</v>
      </c>
      <c r="I355" s="146">
        <v>1</v>
      </c>
      <c r="J355" s="146" t="s">
        <v>83</v>
      </c>
      <c r="K355" s="146" t="s">
        <v>84</v>
      </c>
      <c r="L355" s="313">
        <v>4600000</v>
      </c>
      <c r="M355" s="314">
        <v>27600000</v>
      </c>
      <c r="N355" s="146" t="s">
        <v>85</v>
      </c>
      <c r="O355" s="146" t="s">
        <v>78</v>
      </c>
      <c r="P355" s="146" t="s">
        <v>461</v>
      </c>
      <c r="Q355" s="146"/>
      <c r="R355" s="75"/>
      <c r="S355" s="75" t="s">
        <v>28</v>
      </c>
      <c r="T355" s="75">
        <v>8131</v>
      </c>
      <c r="U355" s="315">
        <v>2024110010238</v>
      </c>
      <c r="V355" s="75">
        <v>8</v>
      </c>
      <c r="W355" s="216"/>
      <c r="X355" s="216"/>
      <c r="Y355" s="216"/>
      <c r="Z355" s="216"/>
    </row>
    <row r="356" spans="1:26" ht="15.75" customHeight="1">
      <c r="A356" s="312" t="s">
        <v>1516</v>
      </c>
      <c r="B356" s="146" t="s">
        <v>855</v>
      </c>
      <c r="C356" s="146" t="s">
        <v>29</v>
      </c>
      <c r="D356" s="146">
        <v>80111600</v>
      </c>
      <c r="E356" s="146" t="s">
        <v>2139</v>
      </c>
      <c r="F356" s="146" t="s">
        <v>82</v>
      </c>
      <c r="G356" s="146" t="s">
        <v>313</v>
      </c>
      <c r="H356" s="146">
        <v>8</v>
      </c>
      <c r="I356" s="146">
        <v>1</v>
      </c>
      <c r="J356" s="146" t="s">
        <v>83</v>
      </c>
      <c r="K356" s="146" t="s">
        <v>84</v>
      </c>
      <c r="L356" s="313">
        <v>3800000</v>
      </c>
      <c r="M356" s="316">
        <v>30400000</v>
      </c>
      <c r="N356" s="146" t="s">
        <v>85</v>
      </c>
      <c r="O356" s="146" t="s">
        <v>78</v>
      </c>
      <c r="P356" s="146" t="s">
        <v>461</v>
      </c>
      <c r="Q356" s="146" t="s">
        <v>1900</v>
      </c>
      <c r="R356" s="75"/>
      <c r="S356" s="75" t="s">
        <v>28</v>
      </c>
      <c r="T356" s="75">
        <v>8131</v>
      </c>
      <c r="U356" s="315">
        <v>2024110010238</v>
      </c>
      <c r="V356" s="75">
        <v>8</v>
      </c>
      <c r="W356" s="216"/>
      <c r="X356" s="216"/>
      <c r="Y356" s="216"/>
      <c r="Z356" s="216"/>
    </row>
    <row r="357" spans="1:26" ht="15.75" customHeight="1">
      <c r="A357" s="312" t="s">
        <v>1865</v>
      </c>
      <c r="B357" s="146" t="s">
        <v>856</v>
      </c>
      <c r="C357" s="146" t="s">
        <v>29</v>
      </c>
      <c r="D357" s="146">
        <v>80111600</v>
      </c>
      <c r="E357" s="146" t="s">
        <v>2140</v>
      </c>
      <c r="F357" s="146" t="s">
        <v>82</v>
      </c>
      <c r="G357" s="146" t="s">
        <v>313</v>
      </c>
      <c r="H357" s="146">
        <v>6</v>
      </c>
      <c r="I357" s="146">
        <v>1</v>
      </c>
      <c r="J357" s="146" t="s">
        <v>83</v>
      </c>
      <c r="K357" s="146" t="s">
        <v>84</v>
      </c>
      <c r="L357" s="313">
        <v>4600000</v>
      </c>
      <c r="M357" s="314">
        <v>27600000</v>
      </c>
      <c r="N357" s="146" t="s">
        <v>85</v>
      </c>
      <c r="O357" s="146" t="s">
        <v>78</v>
      </c>
      <c r="P357" s="146" t="s">
        <v>461</v>
      </c>
      <c r="Q357" s="146"/>
      <c r="R357" s="75"/>
      <c r="S357" s="75" t="s">
        <v>28</v>
      </c>
      <c r="T357" s="75">
        <v>8131</v>
      </c>
      <c r="U357" s="315">
        <v>2024110010238</v>
      </c>
      <c r="V357" s="75">
        <v>8</v>
      </c>
      <c r="W357" s="216"/>
      <c r="X357" s="216"/>
      <c r="Y357" s="216"/>
      <c r="Z357" s="216"/>
    </row>
    <row r="358" spans="1:26" ht="15.75" customHeight="1">
      <c r="A358" s="312" t="s">
        <v>1516</v>
      </c>
      <c r="B358" s="146" t="s">
        <v>856</v>
      </c>
      <c r="C358" s="146" t="s">
        <v>29</v>
      </c>
      <c r="D358" s="146">
        <v>80111600</v>
      </c>
      <c r="E358" s="146" t="s">
        <v>2141</v>
      </c>
      <c r="F358" s="146" t="s">
        <v>82</v>
      </c>
      <c r="G358" s="146" t="s">
        <v>313</v>
      </c>
      <c r="H358" s="146">
        <v>9</v>
      </c>
      <c r="I358" s="146">
        <v>1</v>
      </c>
      <c r="J358" s="146" t="s">
        <v>83</v>
      </c>
      <c r="K358" s="146" t="s">
        <v>84</v>
      </c>
      <c r="L358" s="313">
        <v>2900000</v>
      </c>
      <c r="M358" s="316">
        <v>26100000</v>
      </c>
      <c r="N358" s="146" t="s">
        <v>85</v>
      </c>
      <c r="O358" s="146" t="s">
        <v>78</v>
      </c>
      <c r="P358" s="146" t="s">
        <v>461</v>
      </c>
      <c r="Q358" s="146" t="s">
        <v>1900</v>
      </c>
      <c r="R358" s="75"/>
      <c r="S358" s="75" t="s">
        <v>28</v>
      </c>
      <c r="T358" s="75">
        <v>8131</v>
      </c>
      <c r="U358" s="315">
        <v>2024110010238</v>
      </c>
      <c r="V358" s="75">
        <v>8</v>
      </c>
      <c r="W358" s="216"/>
      <c r="X358" s="216"/>
      <c r="Y358" s="216"/>
      <c r="Z358" s="216"/>
    </row>
    <row r="359" spans="1:26" ht="15.75" customHeight="1">
      <c r="A359" s="312" t="s">
        <v>1865</v>
      </c>
      <c r="B359" s="146" t="s">
        <v>857</v>
      </c>
      <c r="C359" s="146" t="s">
        <v>29</v>
      </c>
      <c r="D359" s="146">
        <v>80111600</v>
      </c>
      <c r="E359" s="146" t="s">
        <v>2140</v>
      </c>
      <c r="F359" s="146" t="s">
        <v>82</v>
      </c>
      <c r="G359" s="146" t="s">
        <v>313</v>
      </c>
      <c r="H359" s="146">
        <v>6</v>
      </c>
      <c r="I359" s="146">
        <v>1</v>
      </c>
      <c r="J359" s="146" t="s">
        <v>83</v>
      </c>
      <c r="K359" s="146" t="s">
        <v>84</v>
      </c>
      <c r="L359" s="313">
        <v>4200000</v>
      </c>
      <c r="M359" s="314">
        <v>25200000</v>
      </c>
      <c r="N359" s="146" t="s">
        <v>85</v>
      </c>
      <c r="O359" s="146" t="s">
        <v>78</v>
      </c>
      <c r="P359" s="146" t="s">
        <v>461</v>
      </c>
      <c r="Q359" s="146"/>
      <c r="R359" s="75"/>
      <c r="S359" s="75" t="s">
        <v>28</v>
      </c>
      <c r="T359" s="75">
        <v>8131</v>
      </c>
      <c r="U359" s="315">
        <v>2024110010238</v>
      </c>
      <c r="V359" s="75">
        <v>8</v>
      </c>
      <c r="W359" s="216"/>
      <c r="X359" s="216"/>
      <c r="Y359" s="216"/>
      <c r="Z359" s="216"/>
    </row>
    <row r="360" spans="1:26" ht="15.75" customHeight="1">
      <c r="A360" s="312" t="s">
        <v>1516</v>
      </c>
      <c r="B360" s="146" t="s">
        <v>857</v>
      </c>
      <c r="C360" s="146" t="s">
        <v>29</v>
      </c>
      <c r="D360" s="146">
        <v>80111600</v>
      </c>
      <c r="E360" s="146" t="s">
        <v>2139</v>
      </c>
      <c r="F360" s="146" t="s">
        <v>82</v>
      </c>
      <c r="G360" s="146" t="s">
        <v>313</v>
      </c>
      <c r="H360" s="146">
        <v>6</v>
      </c>
      <c r="I360" s="146">
        <v>1</v>
      </c>
      <c r="J360" s="146" t="s">
        <v>83</v>
      </c>
      <c r="K360" s="146" t="s">
        <v>84</v>
      </c>
      <c r="L360" s="313">
        <v>3800000</v>
      </c>
      <c r="M360" s="316">
        <v>22800000</v>
      </c>
      <c r="N360" s="146" t="s">
        <v>85</v>
      </c>
      <c r="O360" s="146" t="s">
        <v>78</v>
      </c>
      <c r="P360" s="146" t="s">
        <v>461</v>
      </c>
      <c r="Q360" s="146" t="s">
        <v>1900</v>
      </c>
      <c r="R360" s="75"/>
      <c r="S360" s="75" t="s">
        <v>28</v>
      </c>
      <c r="T360" s="75">
        <v>8131</v>
      </c>
      <c r="U360" s="315">
        <v>2024110010238</v>
      </c>
      <c r="V360" s="75">
        <v>8</v>
      </c>
      <c r="W360" s="216"/>
      <c r="X360" s="216"/>
      <c r="Y360" s="216"/>
      <c r="Z360" s="216"/>
    </row>
    <row r="361" spans="1:26" ht="15.75" customHeight="1">
      <c r="A361" s="312" t="s">
        <v>1865</v>
      </c>
      <c r="B361" s="146" t="s">
        <v>858</v>
      </c>
      <c r="C361" s="146" t="s">
        <v>29</v>
      </c>
      <c r="D361" s="146">
        <v>80111600</v>
      </c>
      <c r="E361" s="146" t="s">
        <v>2140</v>
      </c>
      <c r="F361" s="146" t="s">
        <v>82</v>
      </c>
      <c r="G361" s="146" t="s">
        <v>313</v>
      </c>
      <c r="H361" s="146">
        <v>6</v>
      </c>
      <c r="I361" s="146">
        <v>1</v>
      </c>
      <c r="J361" s="146" t="s">
        <v>83</v>
      </c>
      <c r="K361" s="146" t="s">
        <v>84</v>
      </c>
      <c r="L361" s="313">
        <v>4200000</v>
      </c>
      <c r="M361" s="314">
        <v>25200000</v>
      </c>
      <c r="N361" s="146" t="s">
        <v>85</v>
      </c>
      <c r="O361" s="146" t="s">
        <v>78</v>
      </c>
      <c r="P361" s="146" t="s">
        <v>461</v>
      </c>
      <c r="Q361" s="146"/>
      <c r="R361" s="75"/>
      <c r="S361" s="75" t="s">
        <v>28</v>
      </c>
      <c r="T361" s="75">
        <v>8131</v>
      </c>
      <c r="U361" s="315">
        <v>2024110010238</v>
      </c>
      <c r="V361" s="75">
        <v>8</v>
      </c>
      <c r="W361" s="216"/>
      <c r="X361" s="216"/>
      <c r="Y361" s="216"/>
      <c r="Z361" s="216"/>
    </row>
    <row r="362" spans="1:26" ht="15.75" customHeight="1">
      <c r="A362" s="312" t="s">
        <v>1516</v>
      </c>
      <c r="B362" s="146" t="s">
        <v>858</v>
      </c>
      <c r="C362" s="146" t="s">
        <v>29</v>
      </c>
      <c r="D362" s="146">
        <v>80111600</v>
      </c>
      <c r="E362" s="146" t="s">
        <v>2139</v>
      </c>
      <c r="F362" s="146" t="s">
        <v>82</v>
      </c>
      <c r="G362" s="146" t="s">
        <v>313</v>
      </c>
      <c r="H362" s="146">
        <v>6</v>
      </c>
      <c r="I362" s="146">
        <v>1</v>
      </c>
      <c r="J362" s="146" t="s">
        <v>83</v>
      </c>
      <c r="K362" s="146" t="s">
        <v>84</v>
      </c>
      <c r="L362" s="313">
        <v>3800000</v>
      </c>
      <c r="M362" s="316">
        <v>22800000</v>
      </c>
      <c r="N362" s="146" t="s">
        <v>85</v>
      </c>
      <c r="O362" s="146" t="s">
        <v>78</v>
      </c>
      <c r="P362" s="146" t="s">
        <v>461</v>
      </c>
      <c r="Q362" s="146" t="s">
        <v>1900</v>
      </c>
      <c r="R362" s="75"/>
      <c r="S362" s="75" t="s">
        <v>28</v>
      </c>
      <c r="T362" s="75">
        <v>8131</v>
      </c>
      <c r="U362" s="315">
        <v>2024110010238</v>
      </c>
      <c r="V362" s="75">
        <v>8</v>
      </c>
      <c r="W362" s="216"/>
      <c r="X362" s="216"/>
      <c r="Y362" s="216"/>
      <c r="Z362" s="216"/>
    </row>
    <row r="363" spans="1:26" ht="15.75" customHeight="1">
      <c r="A363" s="312" t="s">
        <v>1865</v>
      </c>
      <c r="B363" s="146" t="s">
        <v>859</v>
      </c>
      <c r="C363" s="146" t="s">
        <v>29</v>
      </c>
      <c r="D363" s="146">
        <v>80111600</v>
      </c>
      <c r="E363" s="146" t="s">
        <v>2142</v>
      </c>
      <c r="F363" s="146" t="s">
        <v>82</v>
      </c>
      <c r="G363" s="146" t="s">
        <v>313</v>
      </c>
      <c r="H363" s="146">
        <v>6</v>
      </c>
      <c r="I363" s="146">
        <v>1</v>
      </c>
      <c r="J363" s="146" t="s">
        <v>83</v>
      </c>
      <c r="K363" s="146" t="s">
        <v>84</v>
      </c>
      <c r="L363" s="313">
        <v>2800000</v>
      </c>
      <c r="M363" s="314">
        <v>16800000</v>
      </c>
      <c r="N363" s="146" t="s">
        <v>85</v>
      </c>
      <c r="O363" s="146" t="s">
        <v>78</v>
      </c>
      <c r="P363" s="146" t="s">
        <v>461</v>
      </c>
      <c r="Q363" s="146"/>
      <c r="R363" s="75"/>
      <c r="S363" s="75" t="s">
        <v>28</v>
      </c>
      <c r="T363" s="75">
        <v>8131</v>
      </c>
      <c r="U363" s="315">
        <v>2024110010238</v>
      </c>
      <c r="V363" s="75">
        <v>8</v>
      </c>
      <c r="W363" s="216"/>
      <c r="X363" s="216"/>
      <c r="Y363" s="216"/>
      <c r="Z363" s="216"/>
    </row>
    <row r="364" spans="1:26" ht="15.75" customHeight="1">
      <c r="A364" s="143" t="s">
        <v>1516</v>
      </c>
      <c r="B364" s="146" t="s">
        <v>859</v>
      </c>
      <c r="C364" s="146" t="s">
        <v>29</v>
      </c>
      <c r="D364" s="146">
        <v>80111600</v>
      </c>
      <c r="E364" s="146" t="s">
        <v>2141</v>
      </c>
      <c r="F364" s="146" t="s">
        <v>82</v>
      </c>
      <c r="G364" s="146" t="s">
        <v>313</v>
      </c>
      <c r="H364" s="146">
        <v>6</v>
      </c>
      <c r="I364" s="146">
        <v>1</v>
      </c>
      <c r="J364" s="146" t="s">
        <v>83</v>
      </c>
      <c r="K364" s="146" t="s">
        <v>84</v>
      </c>
      <c r="L364" s="313">
        <v>2900000</v>
      </c>
      <c r="M364" s="316">
        <v>17400000</v>
      </c>
      <c r="N364" s="146" t="s">
        <v>85</v>
      </c>
      <c r="O364" s="146" t="s">
        <v>78</v>
      </c>
      <c r="P364" s="146" t="s">
        <v>461</v>
      </c>
      <c r="Q364" s="146" t="s">
        <v>1900</v>
      </c>
      <c r="R364" s="75"/>
      <c r="S364" s="75" t="s">
        <v>28</v>
      </c>
      <c r="T364" s="75">
        <v>8131</v>
      </c>
      <c r="U364" s="315">
        <v>2024110010238</v>
      </c>
      <c r="V364" s="75">
        <v>8</v>
      </c>
      <c r="W364" s="216"/>
      <c r="X364" s="216"/>
      <c r="Y364" s="216"/>
      <c r="Z364" s="216"/>
    </row>
    <row r="365" spans="1:26" ht="15.75" customHeight="1">
      <c r="A365" s="317" t="s">
        <v>1865</v>
      </c>
      <c r="B365" s="146" t="s">
        <v>860</v>
      </c>
      <c r="C365" s="146" t="s">
        <v>29</v>
      </c>
      <c r="D365" s="146">
        <v>80111600</v>
      </c>
      <c r="E365" s="146" t="s">
        <v>2143</v>
      </c>
      <c r="F365" s="146" t="s">
        <v>82</v>
      </c>
      <c r="G365" s="146" t="s">
        <v>313</v>
      </c>
      <c r="H365" s="146">
        <v>6</v>
      </c>
      <c r="I365" s="146">
        <v>1</v>
      </c>
      <c r="J365" s="146" t="s">
        <v>83</v>
      </c>
      <c r="K365" s="146" t="s">
        <v>84</v>
      </c>
      <c r="L365" s="313">
        <v>2800000</v>
      </c>
      <c r="M365" s="314">
        <v>16800000</v>
      </c>
      <c r="N365" s="146" t="s">
        <v>85</v>
      </c>
      <c r="O365" s="146" t="s">
        <v>78</v>
      </c>
      <c r="P365" s="146" t="s">
        <v>461</v>
      </c>
      <c r="Q365" s="146"/>
      <c r="R365" s="75"/>
      <c r="S365" s="75" t="s">
        <v>28</v>
      </c>
      <c r="T365" s="75">
        <v>8131</v>
      </c>
      <c r="U365" s="315">
        <v>2024110010238</v>
      </c>
      <c r="V365" s="75">
        <v>8</v>
      </c>
      <c r="W365" s="216"/>
      <c r="X365" s="216"/>
      <c r="Y365" s="216"/>
      <c r="Z365" s="216"/>
    </row>
    <row r="366" spans="1:26" ht="15.75" customHeight="1">
      <c r="A366" s="317" t="s">
        <v>1516</v>
      </c>
      <c r="B366" s="146" t="s">
        <v>860</v>
      </c>
      <c r="C366" s="146" t="s">
        <v>29</v>
      </c>
      <c r="D366" s="146">
        <v>80111600</v>
      </c>
      <c r="E366" s="146" t="s">
        <v>2141</v>
      </c>
      <c r="F366" s="146" t="s">
        <v>82</v>
      </c>
      <c r="G366" s="146" t="s">
        <v>313</v>
      </c>
      <c r="H366" s="146">
        <v>6</v>
      </c>
      <c r="I366" s="146">
        <v>1</v>
      </c>
      <c r="J366" s="146" t="s">
        <v>83</v>
      </c>
      <c r="K366" s="146" t="s">
        <v>84</v>
      </c>
      <c r="L366" s="313">
        <v>2900000</v>
      </c>
      <c r="M366" s="316">
        <v>17400000</v>
      </c>
      <c r="N366" s="146" t="s">
        <v>85</v>
      </c>
      <c r="O366" s="146" t="s">
        <v>78</v>
      </c>
      <c r="P366" s="146" t="s">
        <v>461</v>
      </c>
      <c r="Q366" s="146" t="s">
        <v>1900</v>
      </c>
      <c r="R366" s="75"/>
      <c r="S366" s="75" t="s">
        <v>28</v>
      </c>
      <c r="T366" s="75">
        <v>8131</v>
      </c>
      <c r="U366" s="315">
        <v>2024110010238</v>
      </c>
      <c r="V366" s="75">
        <v>8</v>
      </c>
      <c r="W366" s="216"/>
      <c r="X366" s="216"/>
      <c r="Y366" s="216"/>
      <c r="Z366" s="216"/>
    </row>
    <row r="367" spans="1:26" ht="15.75" customHeight="1">
      <c r="A367" s="317" t="s">
        <v>1865</v>
      </c>
      <c r="B367" s="146" t="s">
        <v>861</v>
      </c>
      <c r="C367" s="146" t="s">
        <v>29</v>
      </c>
      <c r="D367" s="146">
        <v>80111600</v>
      </c>
      <c r="E367" s="146" t="s">
        <v>2143</v>
      </c>
      <c r="F367" s="146" t="s">
        <v>82</v>
      </c>
      <c r="G367" s="146" t="s">
        <v>313</v>
      </c>
      <c r="H367" s="146">
        <v>6</v>
      </c>
      <c r="I367" s="146">
        <v>1</v>
      </c>
      <c r="J367" s="146" t="s">
        <v>83</v>
      </c>
      <c r="K367" s="146" t="s">
        <v>84</v>
      </c>
      <c r="L367" s="313">
        <v>3500000</v>
      </c>
      <c r="M367" s="314">
        <v>21000000</v>
      </c>
      <c r="N367" s="146" t="s">
        <v>85</v>
      </c>
      <c r="O367" s="146" t="s">
        <v>78</v>
      </c>
      <c r="P367" s="146" t="s">
        <v>461</v>
      </c>
      <c r="Q367" s="146"/>
      <c r="R367" s="75"/>
      <c r="S367" s="75" t="s">
        <v>28</v>
      </c>
      <c r="T367" s="75">
        <v>8131</v>
      </c>
      <c r="U367" s="315">
        <v>2024110010238</v>
      </c>
      <c r="V367" s="75">
        <v>8</v>
      </c>
      <c r="W367" s="216"/>
      <c r="X367" s="216"/>
      <c r="Y367" s="216"/>
      <c r="Z367" s="216"/>
    </row>
    <row r="368" spans="1:26" ht="15.75" customHeight="1">
      <c r="A368" s="317" t="s">
        <v>1516</v>
      </c>
      <c r="B368" s="146" t="s">
        <v>861</v>
      </c>
      <c r="C368" s="146" t="s">
        <v>29</v>
      </c>
      <c r="D368" s="146">
        <v>80111600</v>
      </c>
      <c r="E368" s="146" t="s">
        <v>2139</v>
      </c>
      <c r="F368" s="146" t="s">
        <v>82</v>
      </c>
      <c r="G368" s="146" t="s">
        <v>313</v>
      </c>
      <c r="H368" s="146">
        <v>6</v>
      </c>
      <c r="I368" s="146">
        <v>1</v>
      </c>
      <c r="J368" s="146" t="s">
        <v>83</v>
      </c>
      <c r="K368" s="146" t="s">
        <v>84</v>
      </c>
      <c r="L368" s="313">
        <v>3800000</v>
      </c>
      <c r="M368" s="316">
        <v>23300000</v>
      </c>
      <c r="N368" s="146" t="s">
        <v>85</v>
      </c>
      <c r="O368" s="146" t="s">
        <v>78</v>
      </c>
      <c r="P368" s="146" t="s">
        <v>461</v>
      </c>
      <c r="Q368" s="146" t="s">
        <v>1900</v>
      </c>
      <c r="R368" s="75"/>
      <c r="S368" s="75" t="s">
        <v>28</v>
      </c>
      <c r="T368" s="75">
        <v>8131</v>
      </c>
      <c r="U368" s="315">
        <v>2024110010238</v>
      </c>
      <c r="V368" s="75">
        <v>8</v>
      </c>
      <c r="W368" s="216"/>
      <c r="X368" s="216"/>
      <c r="Y368" s="216"/>
      <c r="Z368" s="216"/>
    </row>
    <row r="369" spans="1:26" ht="15.75" customHeight="1">
      <c r="A369" s="317" t="s">
        <v>1865</v>
      </c>
      <c r="B369" s="146" t="s">
        <v>862</v>
      </c>
      <c r="C369" s="146" t="s">
        <v>31</v>
      </c>
      <c r="D369" s="146">
        <v>80111600</v>
      </c>
      <c r="E369" s="146" t="s">
        <v>2120</v>
      </c>
      <c r="F369" s="146" t="s">
        <v>81</v>
      </c>
      <c r="G369" s="146" t="s">
        <v>82</v>
      </c>
      <c r="H369" s="146">
        <v>6</v>
      </c>
      <c r="I369" s="146">
        <v>1</v>
      </c>
      <c r="J369" s="146" t="s">
        <v>83</v>
      </c>
      <c r="K369" s="146" t="s">
        <v>84</v>
      </c>
      <c r="L369" s="313">
        <v>4600000</v>
      </c>
      <c r="M369" s="314">
        <v>27600000</v>
      </c>
      <c r="N369" s="146" t="s">
        <v>85</v>
      </c>
      <c r="O369" s="146" t="s">
        <v>78</v>
      </c>
      <c r="P369" s="146" t="s">
        <v>461</v>
      </c>
      <c r="Q369" s="146"/>
      <c r="R369" s="75"/>
      <c r="S369" s="75" t="s">
        <v>28</v>
      </c>
      <c r="T369" s="75">
        <v>8131</v>
      </c>
      <c r="U369" s="315">
        <v>2024110010238</v>
      </c>
      <c r="V369" s="75">
        <v>8</v>
      </c>
      <c r="W369" s="216"/>
      <c r="X369" s="216"/>
      <c r="Y369" s="216"/>
      <c r="Z369" s="216"/>
    </row>
    <row r="370" spans="1:26" ht="15.75" customHeight="1">
      <c r="A370" s="317" t="s">
        <v>1516</v>
      </c>
      <c r="B370" s="146" t="s">
        <v>862</v>
      </c>
      <c r="C370" s="146" t="s">
        <v>31</v>
      </c>
      <c r="D370" s="146">
        <v>80111600</v>
      </c>
      <c r="E370" s="146" t="s">
        <v>2126</v>
      </c>
      <c r="F370" s="146" t="s">
        <v>81</v>
      </c>
      <c r="G370" s="146" t="s">
        <v>82</v>
      </c>
      <c r="H370" s="146">
        <v>6</v>
      </c>
      <c r="I370" s="146">
        <v>1</v>
      </c>
      <c r="J370" s="146" t="s">
        <v>83</v>
      </c>
      <c r="K370" s="146" t="s">
        <v>84</v>
      </c>
      <c r="L370" s="313">
        <v>4500000</v>
      </c>
      <c r="M370" s="316">
        <v>27000000</v>
      </c>
      <c r="N370" s="146" t="s">
        <v>85</v>
      </c>
      <c r="O370" s="146" t="s">
        <v>78</v>
      </c>
      <c r="P370" s="146" t="s">
        <v>461</v>
      </c>
      <c r="Q370" s="146" t="s">
        <v>1900</v>
      </c>
      <c r="R370" s="75"/>
      <c r="S370" s="75" t="s">
        <v>28</v>
      </c>
      <c r="T370" s="75">
        <v>8131</v>
      </c>
      <c r="U370" s="315">
        <v>2024110010238</v>
      </c>
      <c r="V370" s="75">
        <v>8</v>
      </c>
      <c r="W370" s="216"/>
      <c r="X370" s="216"/>
      <c r="Y370" s="216"/>
      <c r="Z370" s="216"/>
    </row>
    <row r="371" spans="1:26" ht="15.75" customHeight="1">
      <c r="A371" s="317" t="s">
        <v>1865</v>
      </c>
      <c r="B371" s="146" t="s">
        <v>863</v>
      </c>
      <c r="C371" s="146" t="s">
        <v>31</v>
      </c>
      <c r="D371" s="146">
        <v>80111600</v>
      </c>
      <c r="E371" s="146" t="s">
        <v>2120</v>
      </c>
      <c r="F371" s="146" t="s">
        <v>81</v>
      </c>
      <c r="G371" s="146" t="s">
        <v>82</v>
      </c>
      <c r="H371" s="146">
        <v>6</v>
      </c>
      <c r="I371" s="146">
        <v>1</v>
      </c>
      <c r="J371" s="146" t="s">
        <v>83</v>
      </c>
      <c r="K371" s="146" t="s">
        <v>84</v>
      </c>
      <c r="L371" s="313">
        <v>4600000</v>
      </c>
      <c r="M371" s="314">
        <v>27600000</v>
      </c>
      <c r="N371" s="146" t="s">
        <v>85</v>
      </c>
      <c r="O371" s="146" t="s">
        <v>78</v>
      </c>
      <c r="P371" s="146" t="s">
        <v>461</v>
      </c>
      <c r="Q371" s="146"/>
      <c r="R371" s="75"/>
      <c r="S371" s="75" t="s">
        <v>28</v>
      </c>
      <c r="T371" s="75">
        <v>8131</v>
      </c>
      <c r="U371" s="315">
        <v>2024110010238</v>
      </c>
      <c r="V371" s="75">
        <v>8</v>
      </c>
      <c r="W371" s="216"/>
      <c r="X371" s="216"/>
      <c r="Y371" s="216"/>
      <c r="Z371" s="216"/>
    </row>
    <row r="372" spans="1:26" ht="15.75" customHeight="1">
      <c r="A372" s="317" t="s">
        <v>1516</v>
      </c>
      <c r="B372" s="146" t="s">
        <v>863</v>
      </c>
      <c r="C372" s="146" t="s">
        <v>31</v>
      </c>
      <c r="D372" s="146">
        <v>80111600</v>
      </c>
      <c r="E372" s="146" t="s">
        <v>2126</v>
      </c>
      <c r="F372" s="146" t="s">
        <v>81</v>
      </c>
      <c r="G372" s="146" t="s">
        <v>82</v>
      </c>
      <c r="H372" s="146">
        <v>6</v>
      </c>
      <c r="I372" s="146">
        <v>1</v>
      </c>
      <c r="J372" s="146" t="s">
        <v>83</v>
      </c>
      <c r="K372" s="146" t="s">
        <v>84</v>
      </c>
      <c r="L372" s="313">
        <v>4500000</v>
      </c>
      <c r="M372" s="316">
        <v>27000000</v>
      </c>
      <c r="N372" s="146" t="s">
        <v>85</v>
      </c>
      <c r="O372" s="146" t="s">
        <v>78</v>
      </c>
      <c r="P372" s="146" t="s">
        <v>461</v>
      </c>
      <c r="Q372" s="146" t="s">
        <v>1900</v>
      </c>
      <c r="R372" s="75"/>
      <c r="S372" s="75" t="s">
        <v>28</v>
      </c>
      <c r="T372" s="75">
        <v>8131</v>
      </c>
      <c r="U372" s="315">
        <v>2024110010238</v>
      </c>
      <c r="V372" s="75">
        <v>8</v>
      </c>
      <c r="W372" s="216"/>
      <c r="X372" s="216"/>
      <c r="Y372" s="216"/>
      <c r="Z372" s="216"/>
    </row>
    <row r="373" spans="1:26" ht="15.75" customHeight="1">
      <c r="A373" s="317" t="s">
        <v>1865</v>
      </c>
      <c r="B373" s="146" t="s">
        <v>864</v>
      </c>
      <c r="C373" s="146" t="s">
        <v>31</v>
      </c>
      <c r="D373" s="146">
        <v>80111600</v>
      </c>
      <c r="E373" s="146" t="s">
        <v>2120</v>
      </c>
      <c r="F373" s="146" t="s">
        <v>82</v>
      </c>
      <c r="G373" s="146" t="s">
        <v>82</v>
      </c>
      <c r="H373" s="146">
        <v>6</v>
      </c>
      <c r="I373" s="146">
        <v>1</v>
      </c>
      <c r="J373" s="146" t="s">
        <v>83</v>
      </c>
      <c r="K373" s="146" t="s">
        <v>84</v>
      </c>
      <c r="L373" s="313">
        <v>4600000</v>
      </c>
      <c r="M373" s="314">
        <v>27600000</v>
      </c>
      <c r="N373" s="146" t="s">
        <v>85</v>
      </c>
      <c r="O373" s="146" t="s">
        <v>78</v>
      </c>
      <c r="P373" s="146" t="s">
        <v>461</v>
      </c>
      <c r="Q373" s="146"/>
      <c r="R373" s="75"/>
      <c r="S373" s="75" t="s">
        <v>28</v>
      </c>
      <c r="T373" s="75">
        <v>8131</v>
      </c>
      <c r="U373" s="315">
        <v>2024110010238</v>
      </c>
      <c r="V373" s="75">
        <v>8</v>
      </c>
      <c r="W373" s="216"/>
      <c r="X373" s="216"/>
      <c r="Y373" s="216"/>
      <c r="Z373" s="216"/>
    </row>
    <row r="374" spans="1:26" ht="15.75" customHeight="1">
      <c r="A374" s="317" t="s">
        <v>1516</v>
      </c>
      <c r="B374" s="146" t="s">
        <v>864</v>
      </c>
      <c r="C374" s="146" t="s">
        <v>31</v>
      </c>
      <c r="D374" s="146">
        <v>80111600</v>
      </c>
      <c r="E374" s="146" t="s">
        <v>2126</v>
      </c>
      <c r="F374" s="146" t="s">
        <v>82</v>
      </c>
      <c r="G374" s="146" t="s">
        <v>82</v>
      </c>
      <c r="H374" s="146">
        <v>6</v>
      </c>
      <c r="I374" s="146">
        <v>1</v>
      </c>
      <c r="J374" s="146" t="s">
        <v>83</v>
      </c>
      <c r="K374" s="146" t="s">
        <v>84</v>
      </c>
      <c r="L374" s="313">
        <v>4500000</v>
      </c>
      <c r="M374" s="316">
        <v>27000000</v>
      </c>
      <c r="N374" s="146" t="s">
        <v>85</v>
      </c>
      <c r="O374" s="146" t="s">
        <v>78</v>
      </c>
      <c r="P374" s="146" t="s">
        <v>461</v>
      </c>
      <c r="Q374" s="146" t="s">
        <v>1900</v>
      </c>
      <c r="R374" s="75"/>
      <c r="S374" s="75" t="s">
        <v>28</v>
      </c>
      <c r="T374" s="75">
        <v>8131</v>
      </c>
      <c r="U374" s="315">
        <v>2024110010238</v>
      </c>
      <c r="V374" s="75">
        <v>8</v>
      </c>
      <c r="W374" s="216"/>
      <c r="X374" s="216"/>
      <c r="Y374" s="216"/>
      <c r="Z374" s="216"/>
    </row>
    <row r="375" spans="1:26" ht="15.75" customHeight="1">
      <c r="A375" s="317" t="s">
        <v>1865</v>
      </c>
      <c r="B375" s="146" t="s">
        <v>865</v>
      </c>
      <c r="C375" s="146" t="s">
        <v>31</v>
      </c>
      <c r="D375" s="146">
        <v>80111600</v>
      </c>
      <c r="E375" s="146" t="s">
        <v>2120</v>
      </c>
      <c r="F375" s="146" t="s">
        <v>82</v>
      </c>
      <c r="G375" s="146" t="s">
        <v>82</v>
      </c>
      <c r="H375" s="146">
        <v>6</v>
      </c>
      <c r="I375" s="146">
        <v>1</v>
      </c>
      <c r="J375" s="146" t="s">
        <v>83</v>
      </c>
      <c r="K375" s="146" t="s">
        <v>84</v>
      </c>
      <c r="L375" s="313">
        <v>4600000</v>
      </c>
      <c r="M375" s="314">
        <v>27600000</v>
      </c>
      <c r="N375" s="146" t="s">
        <v>85</v>
      </c>
      <c r="O375" s="146" t="s">
        <v>78</v>
      </c>
      <c r="P375" s="146" t="s">
        <v>461</v>
      </c>
      <c r="Q375" s="146"/>
      <c r="R375" s="75"/>
      <c r="S375" s="75" t="s">
        <v>28</v>
      </c>
      <c r="T375" s="75">
        <v>8131</v>
      </c>
      <c r="U375" s="315">
        <v>2024110010238</v>
      </c>
      <c r="V375" s="75">
        <v>8</v>
      </c>
      <c r="W375" s="216"/>
      <c r="X375" s="216"/>
      <c r="Y375" s="216"/>
      <c r="Z375" s="216"/>
    </row>
    <row r="376" spans="1:26" ht="15.75" customHeight="1">
      <c r="A376" s="317" t="s">
        <v>1516</v>
      </c>
      <c r="B376" s="146" t="s">
        <v>865</v>
      </c>
      <c r="C376" s="146" t="s">
        <v>31</v>
      </c>
      <c r="D376" s="146">
        <v>80111600</v>
      </c>
      <c r="E376" s="146" t="s">
        <v>2126</v>
      </c>
      <c r="F376" s="146" t="s">
        <v>82</v>
      </c>
      <c r="G376" s="146" t="s">
        <v>82</v>
      </c>
      <c r="H376" s="146">
        <v>6</v>
      </c>
      <c r="I376" s="146">
        <v>1</v>
      </c>
      <c r="J376" s="146" t="s">
        <v>83</v>
      </c>
      <c r="K376" s="146" t="s">
        <v>84</v>
      </c>
      <c r="L376" s="313">
        <v>4500000</v>
      </c>
      <c r="M376" s="316">
        <v>27000000</v>
      </c>
      <c r="N376" s="146" t="s">
        <v>85</v>
      </c>
      <c r="O376" s="146" t="s">
        <v>78</v>
      </c>
      <c r="P376" s="146" t="s">
        <v>461</v>
      </c>
      <c r="Q376" s="146" t="s">
        <v>1900</v>
      </c>
      <c r="R376" s="75"/>
      <c r="S376" s="75" t="s">
        <v>28</v>
      </c>
      <c r="T376" s="75">
        <v>8131</v>
      </c>
      <c r="U376" s="315">
        <v>2024110010238</v>
      </c>
      <c r="V376" s="75">
        <v>8</v>
      </c>
      <c r="W376" s="216"/>
      <c r="X376" s="216"/>
      <c r="Y376" s="216"/>
      <c r="Z376" s="216"/>
    </row>
    <row r="377" spans="1:26" ht="15.75" customHeight="1">
      <c r="A377" s="317" t="s">
        <v>1865</v>
      </c>
      <c r="B377" s="146" t="s">
        <v>866</v>
      </c>
      <c r="C377" s="146" t="s">
        <v>31</v>
      </c>
      <c r="D377" s="146">
        <v>80111600</v>
      </c>
      <c r="E377" s="146" t="s">
        <v>2120</v>
      </c>
      <c r="F377" s="146" t="s">
        <v>82</v>
      </c>
      <c r="G377" s="146" t="s">
        <v>82</v>
      </c>
      <c r="H377" s="146">
        <v>6</v>
      </c>
      <c r="I377" s="146">
        <v>1</v>
      </c>
      <c r="J377" s="146" t="s">
        <v>83</v>
      </c>
      <c r="K377" s="146" t="s">
        <v>84</v>
      </c>
      <c r="L377" s="313">
        <v>4600000</v>
      </c>
      <c r="M377" s="314">
        <v>27600000</v>
      </c>
      <c r="N377" s="146" t="s">
        <v>85</v>
      </c>
      <c r="O377" s="146" t="s">
        <v>78</v>
      </c>
      <c r="P377" s="146" t="s">
        <v>461</v>
      </c>
      <c r="Q377" s="146"/>
      <c r="R377" s="75"/>
      <c r="S377" s="75" t="s">
        <v>28</v>
      </c>
      <c r="T377" s="75">
        <v>8131</v>
      </c>
      <c r="U377" s="315">
        <v>2024110010238</v>
      </c>
      <c r="V377" s="75">
        <v>8</v>
      </c>
      <c r="W377" s="216"/>
      <c r="X377" s="216"/>
      <c r="Y377" s="216"/>
      <c r="Z377" s="216"/>
    </row>
    <row r="378" spans="1:26" ht="15.75" customHeight="1">
      <c r="A378" s="317" t="s">
        <v>1516</v>
      </c>
      <c r="B378" s="146" t="s">
        <v>866</v>
      </c>
      <c r="C378" s="146" t="s">
        <v>31</v>
      </c>
      <c r="D378" s="146">
        <v>80111600</v>
      </c>
      <c r="E378" s="146" t="s">
        <v>2126</v>
      </c>
      <c r="F378" s="146" t="s">
        <v>82</v>
      </c>
      <c r="G378" s="146" t="s">
        <v>82</v>
      </c>
      <c r="H378" s="146">
        <v>6</v>
      </c>
      <c r="I378" s="146">
        <v>1</v>
      </c>
      <c r="J378" s="146" t="s">
        <v>83</v>
      </c>
      <c r="K378" s="146" t="s">
        <v>84</v>
      </c>
      <c r="L378" s="313">
        <v>4500000</v>
      </c>
      <c r="M378" s="316">
        <v>27000000</v>
      </c>
      <c r="N378" s="146" t="s">
        <v>85</v>
      </c>
      <c r="O378" s="146" t="s">
        <v>78</v>
      </c>
      <c r="P378" s="146" t="s">
        <v>461</v>
      </c>
      <c r="Q378" s="146" t="s">
        <v>1900</v>
      </c>
      <c r="R378" s="75"/>
      <c r="S378" s="75" t="s">
        <v>28</v>
      </c>
      <c r="T378" s="75">
        <v>8131</v>
      </c>
      <c r="U378" s="315">
        <v>2024110010238</v>
      </c>
      <c r="V378" s="75">
        <v>8</v>
      </c>
      <c r="W378" s="216"/>
      <c r="X378" s="216"/>
      <c r="Y378" s="216"/>
      <c r="Z378" s="216"/>
    </row>
    <row r="379" spans="1:26" ht="15.75" customHeight="1">
      <c r="A379" s="317" t="s">
        <v>1865</v>
      </c>
      <c r="B379" s="146" t="s">
        <v>867</v>
      </c>
      <c r="C379" s="146" t="s">
        <v>31</v>
      </c>
      <c r="D379" s="146">
        <v>80111600</v>
      </c>
      <c r="E379" s="146" t="s">
        <v>2120</v>
      </c>
      <c r="F379" s="146" t="s">
        <v>82</v>
      </c>
      <c r="G379" s="146" t="s">
        <v>82</v>
      </c>
      <c r="H379" s="146">
        <v>6</v>
      </c>
      <c r="I379" s="146">
        <v>1</v>
      </c>
      <c r="J379" s="146" t="s">
        <v>83</v>
      </c>
      <c r="K379" s="146" t="s">
        <v>84</v>
      </c>
      <c r="L379" s="313">
        <v>4600000</v>
      </c>
      <c r="M379" s="314">
        <v>27600000</v>
      </c>
      <c r="N379" s="146" t="s">
        <v>85</v>
      </c>
      <c r="O379" s="146" t="s">
        <v>78</v>
      </c>
      <c r="P379" s="146" t="s">
        <v>461</v>
      </c>
      <c r="Q379" s="146"/>
      <c r="R379" s="75"/>
      <c r="S379" s="75" t="s">
        <v>28</v>
      </c>
      <c r="T379" s="75">
        <v>8131</v>
      </c>
      <c r="U379" s="315">
        <v>2024110010238</v>
      </c>
      <c r="V379" s="75">
        <v>8</v>
      </c>
      <c r="W379" s="216"/>
      <c r="X379" s="216"/>
      <c r="Y379" s="216"/>
      <c r="Z379" s="216"/>
    </row>
    <row r="380" spans="1:26" ht="15.75" customHeight="1">
      <c r="A380" s="317" t="s">
        <v>1516</v>
      </c>
      <c r="B380" s="146" t="s">
        <v>867</v>
      </c>
      <c r="C380" s="146" t="s">
        <v>31</v>
      </c>
      <c r="D380" s="146">
        <v>80111600</v>
      </c>
      <c r="E380" s="146" t="s">
        <v>2126</v>
      </c>
      <c r="F380" s="146" t="s">
        <v>82</v>
      </c>
      <c r="G380" s="146" t="s">
        <v>82</v>
      </c>
      <c r="H380" s="146">
        <v>6</v>
      </c>
      <c r="I380" s="146">
        <v>1</v>
      </c>
      <c r="J380" s="146" t="s">
        <v>83</v>
      </c>
      <c r="K380" s="146" t="s">
        <v>84</v>
      </c>
      <c r="L380" s="313">
        <v>4500000</v>
      </c>
      <c r="M380" s="316">
        <v>27000000</v>
      </c>
      <c r="N380" s="146" t="s">
        <v>85</v>
      </c>
      <c r="O380" s="146" t="s">
        <v>78</v>
      </c>
      <c r="P380" s="146" t="s">
        <v>461</v>
      </c>
      <c r="Q380" s="146" t="s">
        <v>1900</v>
      </c>
      <c r="R380" s="75"/>
      <c r="S380" s="75" t="s">
        <v>28</v>
      </c>
      <c r="T380" s="75">
        <v>8131</v>
      </c>
      <c r="U380" s="315">
        <v>2024110010238</v>
      </c>
      <c r="V380" s="75">
        <v>8</v>
      </c>
      <c r="W380" s="216"/>
      <c r="X380" s="216"/>
      <c r="Y380" s="216"/>
      <c r="Z380" s="216"/>
    </row>
    <row r="381" spans="1:26" ht="15.75" customHeight="1">
      <c r="A381" s="317" t="s">
        <v>1865</v>
      </c>
      <c r="B381" s="146" t="s">
        <v>868</v>
      </c>
      <c r="C381" s="146" t="s">
        <v>31</v>
      </c>
      <c r="D381" s="146">
        <v>80111600</v>
      </c>
      <c r="E381" s="146" t="s">
        <v>2120</v>
      </c>
      <c r="F381" s="146" t="s">
        <v>81</v>
      </c>
      <c r="G381" s="146" t="s">
        <v>82</v>
      </c>
      <c r="H381" s="146">
        <v>6</v>
      </c>
      <c r="I381" s="146">
        <v>1</v>
      </c>
      <c r="J381" s="146" t="s">
        <v>83</v>
      </c>
      <c r="K381" s="146" t="s">
        <v>84</v>
      </c>
      <c r="L381" s="313">
        <v>4200000</v>
      </c>
      <c r="M381" s="314">
        <v>25200000</v>
      </c>
      <c r="N381" s="146" t="s">
        <v>85</v>
      </c>
      <c r="O381" s="146" t="s">
        <v>78</v>
      </c>
      <c r="P381" s="146" t="s">
        <v>461</v>
      </c>
      <c r="Q381" s="146"/>
      <c r="R381" s="75"/>
      <c r="S381" s="75" t="s">
        <v>28</v>
      </c>
      <c r="T381" s="75">
        <v>8131</v>
      </c>
      <c r="U381" s="315">
        <v>2024110010238</v>
      </c>
      <c r="V381" s="75">
        <v>8</v>
      </c>
      <c r="W381" s="216"/>
      <c r="X381" s="216"/>
      <c r="Y381" s="216"/>
      <c r="Z381" s="216"/>
    </row>
    <row r="382" spans="1:26" ht="15.75" customHeight="1">
      <c r="A382" s="317" t="s">
        <v>1516</v>
      </c>
      <c r="B382" s="146" t="s">
        <v>868</v>
      </c>
      <c r="C382" s="146" t="s">
        <v>31</v>
      </c>
      <c r="D382" s="146">
        <v>80111600</v>
      </c>
      <c r="E382" s="146" t="s">
        <v>2121</v>
      </c>
      <c r="F382" s="146" t="s">
        <v>81</v>
      </c>
      <c r="G382" s="146" t="s">
        <v>82</v>
      </c>
      <c r="H382" s="146">
        <v>7</v>
      </c>
      <c r="I382" s="146">
        <v>1</v>
      </c>
      <c r="J382" s="146" t="s">
        <v>83</v>
      </c>
      <c r="K382" s="146" t="s">
        <v>84</v>
      </c>
      <c r="L382" s="313">
        <v>4200000</v>
      </c>
      <c r="M382" s="316">
        <v>29400000</v>
      </c>
      <c r="N382" s="146" t="s">
        <v>85</v>
      </c>
      <c r="O382" s="146" t="s">
        <v>78</v>
      </c>
      <c r="P382" s="146" t="s">
        <v>461</v>
      </c>
      <c r="Q382" s="146" t="s">
        <v>1900</v>
      </c>
      <c r="R382" s="75"/>
      <c r="S382" s="75" t="s">
        <v>28</v>
      </c>
      <c r="T382" s="75">
        <v>8131</v>
      </c>
      <c r="U382" s="315">
        <v>2024110010238</v>
      </c>
      <c r="V382" s="75">
        <v>8</v>
      </c>
      <c r="W382" s="216"/>
      <c r="X382" s="216"/>
      <c r="Y382" s="216"/>
      <c r="Z382" s="216"/>
    </row>
    <row r="383" spans="1:26" ht="15.75" customHeight="1">
      <c r="A383" s="317" t="s">
        <v>1865</v>
      </c>
      <c r="B383" s="146" t="s">
        <v>869</v>
      </c>
      <c r="C383" s="146" t="s">
        <v>31</v>
      </c>
      <c r="D383" s="146">
        <v>80111600</v>
      </c>
      <c r="E383" s="146" t="s">
        <v>2120</v>
      </c>
      <c r="F383" s="146" t="s">
        <v>81</v>
      </c>
      <c r="G383" s="146" t="s">
        <v>82</v>
      </c>
      <c r="H383" s="146">
        <v>6</v>
      </c>
      <c r="I383" s="146">
        <v>1</v>
      </c>
      <c r="J383" s="146" t="s">
        <v>83</v>
      </c>
      <c r="K383" s="146" t="s">
        <v>84</v>
      </c>
      <c r="L383" s="313">
        <v>4200000</v>
      </c>
      <c r="M383" s="314">
        <v>25200000</v>
      </c>
      <c r="N383" s="146" t="s">
        <v>85</v>
      </c>
      <c r="O383" s="146" t="s">
        <v>78</v>
      </c>
      <c r="P383" s="146" t="s">
        <v>461</v>
      </c>
      <c r="Q383" s="146"/>
      <c r="R383" s="75"/>
      <c r="S383" s="75" t="s">
        <v>28</v>
      </c>
      <c r="T383" s="75">
        <v>8131</v>
      </c>
      <c r="U383" s="315">
        <v>2024110010238</v>
      </c>
      <c r="V383" s="75">
        <v>8</v>
      </c>
      <c r="W383" s="216"/>
      <c r="X383" s="216"/>
      <c r="Y383" s="216"/>
      <c r="Z383" s="216"/>
    </row>
    <row r="384" spans="1:26" ht="15.75" customHeight="1">
      <c r="A384" s="317" t="s">
        <v>1516</v>
      </c>
      <c r="B384" s="146" t="s">
        <v>869</v>
      </c>
      <c r="C384" s="146" t="s">
        <v>31</v>
      </c>
      <c r="D384" s="146">
        <v>80111600</v>
      </c>
      <c r="E384" s="146" t="s">
        <v>2121</v>
      </c>
      <c r="F384" s="146" t="s">
        <v>81</v>
      </c>
      <c r="G384" s="146" t="s">
        <v>82</v>
      </c>
      <c r="H384" s="146">
        <v>6</v>
      </c>
      <c r="I384" s="146">
        <v>1</v>
      </c>
      <c r="J384" s="146" t="s">
        <v>83</v>
      </c>
      <c r="K384" s="146" t="s">
        <v>84</v>
      </c>
      <c r="L384" s="313">
        <v>4200000</v>
      </c>
      <c r="M384" s="316">
        <v>25200000</v>
      </c>
      <c r="N384" s="146" t="s">
        <v>85</v>
      </c>
      <c r="O384" s="146" t="s">
        <v>78</v>
      </c>
      <c r="P384" s="146" t="s">
        <v>461</v>
      </c>
      <c r="Q384" s="146" t="s">
        <v>1900</v>
      </c>
      <c r="R384" s="75"/>
      <c r="S384" s="75" t="s">
        <v>28</v>
      </c>
      <c r="T384" s="75">
        <v>8131</v>
      </c>
      <c r="U384" s="315">
        <v>2024110010238</v>
      </c>
      <c r="V384" s="75">
        <v>8</v>
      </c>
      <c r="W384" s="216"/>
      <c r="X384" s="216"/>
      <c r="Y384" s="216"/>
      <c r="Z384" s="216"/>
    </row>
    <row r="385" spans="1:26" ht="15.75" customHeight="1">
      <c r="A385" s="317" t="s">
        <v>1865</v>
      </c>
      <c r="B385" s="146" t="s">
        <v>870</v>
      </c>
      <c r="C385" s="146" t="s">
        <v>31</v>
      </c>
      <c r="D385" s="146">
        <v>80111600</v>
      </c>
      <c r="E385" s="146" t="s">
        <v>2120</v>
      </c>
      <c r="F385" s="146" t="s">
        <v>82</v>
      </c>
      <c r="G385" s="146" t="s">
        <v>82</v>
      </c>
      <c r="H385" s="146">
        <v>6</v>
      </c>
      <c r="I385" s="146">
        <v>1</v>
      </c>
      <c r="J385" s="146" t="s">
        <v>83</v>
      </c>
      <c r="K385" s="146" t="s">
        <v>84</v>
      </c>
      <c r="L385" s="313">
        <v>4200000</v>
      </c>
      <c r="M385" s="314">
        <v>25200000</v>
      </c>
      <c r="N385" s="146" t="s">
        <v>85</v>
      </c>
      <c r="O385" s="146" t="s">
        <v>78</v>
      </c>
      <c r="P385" s="146" t="s">
        <v>461</v>
      </c>
      <c r="Q385" s="146"/>
      <c r="R385" s="75"/>
      <c r="S385" s="75" t="s">
        <v>28</v>
      </c>
      <c r="T385" s="75">
        <v>8131</v>
      </c>
      <c r="U385" s="315">
        <v>2024110010238</v>
      </c>
      <c r="V385" s="75">
        <v>8</v>
      </c>
      <c r="W385" s="216"/>
      <c r="X385" s="216"/>
      <c r="Y385" s="216"/>
      <c r="Z385" s="216"/>
    </row>
    <row r="386" spans="1:26" ht="15.75" customHeight="1">
      <c r="A386" s="317" t="s">
        <v>1516</v>
      </c>
      <c r="B386" s="146" t="s">
        <v>870</v>
      </c>
      <c r="C386" s="146" t="s">
        <v>31</v>
      </c>
      <c r="D386" s="146">
        <v>80111600</v>
      </c>
      <c r="E386" s="146" t="s">
        <v>2121</v>
      </c>
      <c r="F386" s="146" t="s">
        <v>82</v>
      </c>
      <c r="G386" s="146" t="s">
        <v>82</v>
      </c>
      <c r="H386" s="146">
        <v>6</v>
      </c>
      <c r="I386" s="146">
        <v>1</v>
      </c>
      <c r="J386" s="146" t="s">
        <v>83</v>
      </c>
      <c r="K386" s="146" t="s">
        <v>84</v>
      </c>
      <c r="L386" s="313">
        <v>4200000</v>
      </c>
      <c r="M386" s="316">
        <v>25200000</v>
      </c>
      <c r="N386" s="146" t="s">
        <v>85</v>
      </c>
      <c r="O386" s="146" t="s">
        <v>78</v>
      </c>
      <c r="P386" s="146" t="s">
        <v>461</v>
      </c>
      <c r="Q386" s="146" t="s">
        <v>1900</v>
      </c>
      <c r="R386" s="75"/>
      <c r="S386" s="75" t="s">
        <v>28</v>
      </c>
      <c r="T386" s="75">
        <v>8131</v>
      </c>
      <c r="U386" s="315">
        <v>2024110010238</v>
      </c>
      <c r="V386" s="75">
        <v>8</v>
      </c>
      <c r="W386" s="216"/>
      <c r="X386" s="216"/>
      <c r="Y386" s="216"/>
      <c r="Z386" s="216"/>
    </row>
    <row r="387" spans="1:26" ht="15.75" customHeight="1">
      <c r="A387" s="317" t="s">
        <v>1865</v>
      </c>
      <c r="B387" s="146" t="s">
        <v>871</v>
      </c>
      <c r="C387" s="146" t="s">
        <v>31</v>
      </c>
      <c r="D387" s="146">
        <v>80111600</v>
      </c>
      <c r="E387" s="146" t="s">
        <v>2120</v>
      </c>
      <c r="F387" s="146" t="s">
        <v>82</v>
      </c>
      <c r="G387" s="146" t="s">
        <v>82</v>
      </c>
      <c r="H387" s="146">
        <v>6</v>
      </c>
      <c r="I387" s="146">
        <v>1</v>
      </c>
      <c r="J387" s="146" t="s">
        <v>83</v>
      </c>
      <c r="K387" s="146" t="s">
        <v>84</v>
      </c>
      <c r="L387" s="313">
        <v>4200000</v>
      </c>
      <c r="M387" s="314">
        <v>25200000</v>
      </c>
      <c r="N387" s="146" t="s">
        <v>85</v>
      </c>
      <c r="O387" s="146" t="s">
        <v>78</v>
      </c>
      <c r="P387" s="146" t="s">
        <v>461</v>
      </c>
      <c r="Q387" s="146"/>
      <c r="R387" s="75"/>
      <c r="S387" s="75" t="s">
        <v>28</v>
      </c>
      <c r="T387" s="75">
        <v>8131</v>
      </c>
      <c r="U387" s="315">
        <v>2024110010238</v>
      </c>
      <c r="V387" s="75">
        <v>8</v>
      </c>
      <c r="W387" s="216"/>
      <c r="X387" s="216"/>
      <c r="Y387" s="216"/>
      <c r="Z387" s="216"/>
    </row>
    <row r="388" spans="1:26" ht="15.75" customHeight="1">
      <c r="A388" s="317" t="s">
        <v>1516</v>
      </c>
      <c r="B388" s="146" t="s">
        <v>871</v>
      </c>
      <c r="C388" s="146" t="s">
        <v>31</v>
      </c>
      <c r="D388" s="146">
        <v>80111600</v>
      </c>
      <c r="E388" s="146" t="s">
        <v>2121</v>
      </c>
      <c r="F388" s="146" t="s">
        <v>82</v>
      </c>
      <c r="G388" s="146" t="s">
        <v>82</v>
      </c>
      <c r="H388" s="146">
        <v>5</v>
      </c>
      <c r="I388" s="146">
        <v>1</v>
      </c>
      <c r="J388" s="146" t="s">
        <v>83</v>
      </c>
      <c r="K388" s="146" t="s">
        <v>84</v>
      </c>
      <c r="L388" s="313">
        <v>4200000</v>
      </c>
      <c r="M388" s="316">
        <v>21000000</v>
      </c>
      <c r="N388" s="146" t="s">
        <v>85</v>
      </c>
      <c r="O388" s="146" t="s">
        <v>78</v>
      </c>
      <c r="P388" s="146" t="s">
        <v>461</v>
      </c>
      <c r="Q388" s="146" t="s">
        <v>1900</v>
      </c>
      <c r="R388" s="75"/>
      <c r="S388" s="75" t="s">
        <v>28</v>
      </c>
      <c r="T388" s="75">
        <v>8131</v>
      </c>
      <c r="U388" s="315">
        <v>2024110010238</v>
      </c>
      <c r="V388" s="75">
        <v>8</v>
      </c>
      <c r="W388" s="216"/>
      <c r="X388" s="216"/>
      <c r="Y388" s="216"/>
      <c r="Z388" s="216"/>
    </row>
    <row r="389" spans="1:26" ht="15.75" customHeight="1">
      <c r="A389" s="317" t="s">
        <v>1865</v>
      </c>
      <c r="B389" s="146" t="s">
        <v>872</v>
      </c>
      <c r="C389" s="146" t="s">
        <v>31</v>
      </c>
      <c r="D389" s="146">
        <v>80111600</v>
      </c>
      <c r="E389" s="146" t="s">
        <v>2122</v>
      </c>
      <c r="F389" s="146" t="s">
        <v>82</v>
      </c>
      <c r="G389" s="146" t="s">
        <v>82</v>
      </c>
      <c r="H389" s="146">
        <v>6</v>
      </c>
      <c r="I389" s="146">
        <v>1</v>
      </c>
      <c r="J389" s="146" t="s">
        <v>83</v>
      </c>
      <c r="K389" s="146" t="s">
        <v>84</v>
      </c>
      <c r="L389" s="313">
        <v>3500000</v>
      </c>
      <c r="M389" s="314">
        <v>21000000</v>
      </c>
      <c r="N389" s="146" t="s">
        <v>85</v>
      </c>
      <c r="O389" s="146" t="s">
        <v>78</v>
      </c>
      <c r="P389" s="146" t="s">
        <v>461</v>
      </c>
      <c r="Q389" s="146"/>
      <c r="R389" s="75"/>
      <c r="S389" s="75" t="s">
        <v>28</v>
      </c>
      <c r="T389" s="75">
        <v>8131</v>
      </c>
      <c r="U389" s="315">
        <v>2024110010238</v>
      </c>
      <c r="V389" s="75">
        <v>8</v>
      </c>
      <c r="W389" s="216"/>
      <c r="X389" s="216"/>
      <c r="Y389" s="216"/>
      <c r="Z389" s="216"/>
    </row>
    <row r="390" spans="1:26" ht="15.75" customHeight="1">
      <c r="A390" s="317" t="s">
        <v>1516</v>
      </c>
      <c r="B390" s="146" t="s">
        <v>872</v>
      </c>
      <c r="C390" s="146" t="s">
        <v>31</v>
      </c>
      <c r="D390" s="146">
        <v>80111600</v>
      </c>
      <c r="E390" s="146" t="s">
        <v>2129</v>
      </c>
      <c r="F390" s="146" t="s">
        <v>82</v>
      </c>
      <c r="G390" s="146" t="s">
        <v>82</v>
      </c>
      <c r="H390" s="146">
        <v>5</v>
      </c>
      <c r="I390" s="146">
        <v>1</v>
      </c>
      <c r="J390" s="146" t="s">
        <v>83</v>
      </c>
      <c r="K390" s="146" t="s">
        <v>84</v>
      </c>
      <c r="L390" s="313">
        <v>5000000</v>
      </c>
      <c r="M390" s="316">
        <v>25000000</v>
      </c>
      <c r="N390" s="146" t="s">
        <v>85</v>
      </c>
      <c r="O390" s="146" t="s">
        <v>78</v>
      </c>
      <c r="P390" s="146" t="s">
        <v>461</v>
      </c>
      <c r="Q390" s="146" t="s">
        <v>1900</v>
      </c>
      <c r="R390" s="75"/>
      <c r="S390" s="75" t="s">
        <v>28</v>
      </c>
      <c r="T390" s="75">
        <v>8131</v>
      </c>
      <c r="U390" s="315">
        <v>2024110010238</v>
      </c>
      <c r="V390" s="75">
        <v>8</v>
      </c>
      <c r="W390" s="216"/>
      <c r="X390" s="216"/>
      <c r="Y390" s="216"/>
      <c r="Z390" s="216"/>
    </row>
    <row r="391" spans="1:26" ht="15.75" customHeight="1">
      <c r="A391" s="317" t="s">
        <v>1865</v>
      </c>
      <c r="B391" s="146" t="s">
        <v>873</v>
      </c>
      <c r="C391" s="146" t="s">
        <v>31</v>
      </c>
      <c r="D391" s="146">
        <v>80111600</v>
      </c>
      <c r="E391" s="146" t="s">
        <v>2122</v>
      </c>
      <c r="F391" s="146" t="s">
        <v>82</v>
      </c>
      <c r="G391" s="146" t="s">
        <v>82</v>
      </c>
      <c r="H391" s="146">
        <v>6</v>
      </c>
      <c r="I391" s="146">
        <v>1</v>
      </c>
      <c r="J391" s="146" t="s">
        <v>83</v>
      </c>
      <c r="K391" s="146" t="s">
        <v>84</v>
      </c>
      <c r="L391" s="313">
        <v>3500000</v>
      </c>
      <c r="M391" s="314">
        <v>21000000</v>
      </c>
      <c r="N391" s="146" t="s">
        <v>85</v>
      </c>
      <c r="O391" s="146" t="s">
        <v>78</v>
      </c>
      <c r="P391" s="146" t="s">
        <v>461</v>
      </c>
      <c r="Q391" s="146"/>
      <c r="R391" s="75"/>
      <c r="S391" s="75" t="s">
        <v>28</v>
      </c>
      <c r="T391" s="75">
        <v>8131</v>
      </c>
      <c r="U391" s="315">
        <v>2024110010238</v>
      </c>
      <c r="V391" s="75">
        <v>8</v>
      </c>
      <c r="W391" s="216"/>
      <c r="X391" s="216"/>
      <c r="Y391" s="216"/>
      <c r="Z391" s="216"/>
    </row>
    <row r="392" spans="1:26" ht="15.75" customHeight="1">
      <c r="A392" s="317" t="s">
        <v>1516</v>
      </c>
      <c r="B392" s="146" t="s">
        <v>873</v>
      </c>
      <c r="C392" s="146" t="s">
        <v>31</v>
      </c>
      <c r="D392" s="146">
        <v>80111600</v>
      </c>
      <c r="E392" s="146" t="s">
        <v>2129</v>
      </c>
      <c r="F392" s="146" t="s">
        <v>82</v>
      </c>
      <c r="G392" s="146" t="s">
        <v>82</v>
      </c>
      <c r="H392" s="146">
        <v>5</v>
      </c>
      <c r="I392" s="146">
        <v>1</v>
      </c>
      <c r="J392" s="146" t="s">
        <v>83</v>
      </c>
      <c r="K392" s="146" t="s">
        <v>84</v>
      </c>
      <c r="L392" s="313">
        <v>5000000</v>
      </c>
      <c r="M392" s="316">
        <v>25000000</v>
      </c>
      <c r="N392" s="146" t="s">
        <v>85</v>
      </c>
      <c r="O392" s="146" t="s">
        <v>78</v>
      </c>
      <c r="P392" s="146" t="s">
        <v>461</v>
      </c>
      <c r="Q392" s="146" t="s">
        <v>1900</v>
      </c>
      <c r="R392" s="75"/>
      <c r="S392" s="75" t="s">
        <v>28</v>
      </c>
      <c r="T392" s="75">
        <v>8131</v>
      </c>
      <c r="U392" s="315">
        <v>2024110010238</v>
      </c>
      <c r="V392" s="75">
        <v>8</v>
      </c>
      <c r="W392" s="216"/>
      <c r="X392" s="216"/>
      <c r="Y392" s="216"/>
      <c r="Z392" s="216"/>
    </row>
    <row r="393" spans="1:26" ht="15.75" customHeight="1">
      <c r="A393" s="317" t="s">
        <v>1865</v>
      </c>
      <c r="B393" s="146" t="s">
        <v>874</v>
      </c>
      <c r="C393" s="146" t="s">
        <v>31</v>
      </c>
      <c r="D393" s="146">
        <v>80111600</v>
      </c>
      <c r="E393" s="146" t="s">
        <v>2127</v>
      </c>
      <c r="F393" s="146" t="s">
        <v>81</v>
      </c>
      <c r="G393" s="146" t="s">
        <v>82</v>
      </c>
      <c r="H393" s="146">
        <v>7</v>
      </c>
      <c r="I393" s="146">
        <v>1</v>
      </c>
      <c r="J393" s="146" t="s">
        <v>83</v>
      </c>
      <c r="K393" s="146" t="s">
        <v>84</v>
      </c>
      <c r="L393" s="313">
        <v>3500000</v>
      </c>
      <c r="M393" s="314">
        <v>24500000</v>
      </c>
      <c r="N393" s="146" t="s">
        <v>85</v>
      </c>
      <c r="O393" s="146" t="s">
        <v>78</v>
      </c>
      <c r="P393" s="146" t="s">
        <v>461</v>
      </c>
      <c r="Q393" s="146"/>
      <c r="R393" s="75"/>
      <c r="S393" s="75" t="s">
        <v>28</v>
      </c>
      <c r="T393" s="75">
        <v>8131</v>
      </c>
      <c r="U393" s="315">
        <v>2024110010238</v>
      </c>
      <c r="V393" s="75">
        <v>8</v>
      </c>
      <c r="W393" s="216"/>
      <c r="X393" s="216"/>
      <c r="Y393" s="216"/>
      <c r="Z393" s="216"/>
    </row>
    <row r="394" spans="1:26" ht="15.75" customHeight="1">
      <c r="A394" s="317" t="s">
        <v>1516</v>
      </c>
      <c r="B394" s="146" t="s">
        <v>874</v>
      </c>
      <c r="C394" s="146" t="s">
        <v>31</v>
      </c>
      <c r="D394" s="146">
        <v>80111600</v>
      </c>
      <c r="E394" s="146" t="s">
        <v>2128</v>
      </c>
      <c r="F394" s="146" t="s">
        <v>81</v>
      </c>
      <c r="G394" s="146" t="s">
        <v>82</v>
      </c>
      <c r="H394" s="146">
        <v>5</v>
      </c>
      <c r="I394" s="146">
        <v>1</v>
      </c>
      <c r="J394" s="146" t="s">
        <v>83</v>
      </c>
      <c r="K394" s="146" t="s">
        <v>84</v>
      </c>
      <c r="L394" s="313">
        <v>3800000</v>
      </c>
      <c r="M394" s="316">
        <v>20584000</v>
      </c>
      <c r="N394" s="146" t="s">
        <v>85</v>
      </c>
      <c r="O394" s="146" t="s">
        <v>78</v>
      </c>
      <c r="P394" s="146" t="s">
        <v>461</v>
      </c>
      <c r="Q394" s="146" t="s">
        <v>1900</v>
      </c>
      <c r="R394" s="75"/>
      <c r="S394" s="75" t="s">
        <v>28</v>
      </c>
      <c r="T394" s="75">
        <v>8131</v>
      </c>
      <c r="U394" s="315">
        <v>2024110010238</v>
      </c>
      <c r="V394" s="75">
        <v>8</v>
      </c>
      <c r="W394" s="216"/>
      <c r="X394" s="216"/>
      <c r="Y394" s="216"/>
      <c r="Z394" s="216"/>
    </row>
    <row r="395" spans="1:26" ht="15.75" customHeight="1">
      <c r="A395" s="317" t="s">
        <v>1865</v>
      </c>
      <c r="B395" s="146" t="s">
        <v>1238</v>
      </c>
      <c r="C395" s="146" t="s">
        <v>32</v>
      </c>
      <c r="D395" s="146">
        <v>80111600</v>
      </c>
      <c r="E395" s="146" t="s">
        <v>797</v>
      </c>
      <c r="F395" s="146" t="s">
        <v>82</v>
      </c>
      <c r="G395" s="146" t="s">
        <v>82</v>
      </c>
      <c r="H395" s="146">
        <v>5</v>
      </c>
      <c r="I395" s="146">
        <v>1</v>
      </c>
      <c r="J395" s="146" t="s">
        <v>83</v>
      </c>
      <c r="K395" s="146" t="s">
        <v>84</v>
      </c>
      <c r="L395" s="313">
        <v>4300000</v>
      </c>
      <c r="M395" s="314">
        <v>21500000</v>
      </c>
      <c r="N395" s="146" t="s">
        <v>85</v>
      </c>
      <c r="O395" s="146" t="s">
        <v>78</v>
      </c>
      <c r="P395" s="146" t="s">
        <v>479</v>
      </c>
      <c r="Q395" s="146"/>
      <c r="R395" s="75"/>
      <c r="S395" s="75" t="s">
        <v>28</v>
      </c>
      <c r="T395" s="75">
        <v>8131</v>
      </c>
      <c r="U395" s="315">
        <v>2024110010238</v>
      </c>
      <c r="V395" s="75">
        <v>8</v>
      </c>
      <c r="W395" s="216"/>
      <c r="X395" s="216"/>
      <c r="Y395" s="216"/>
      <c r="Z395" s="216"/>
    </row>
    <row r="396" spans="1:26" ht="15.75" customHeight="1">
      <c r="A396" s="317" t="s">
        <v>1516</v>
      </c>
      <c r="B396" s="146" t="s">
        <v>1238</v>
      </c>
      <c r="C396" s="146" t="s">
        <v>32</v>
      </c>
      <c r="D396" s="146">
        <v>80111600</v>
      </c>
      <c r="E396" s="146" t="s">
        <v>2136</v>
      </c>
      <c r="F396" s="146" t="s">
        <v>82</v>
      </c>
      <c r="G396" s="146" t="s">
        <v>82</v>
      </c>
      <c r="H396" s="146">
        <v>7</v>
      </c>
      <c r="I396" s="146">
        <v>1</v>
      </c>
      <c r="J396" s="146" t="s">
        <v>83</v>
      </c>
      <c r="K396" s="146" t="s">
        <v>84</v>
      </c>
      <c r="L396" s="313">
        <v>4200000</v>
      </c>
      <c r="M396" s="316">
        <v>28800000</v>
      </c>
      <c r="N396" s="146" t="s">
        <v>85</v>
      </c>
      <c r="O396" s="146" t="s">
        <v>78</v>
      </c>
      <c r="P396" s="146" t="s">
        <v>479</v>
      </c>
      <c r="Q396" s="146" t="s">
        <v>1900</v>
      </c>
      <c r="R396" s="75"/>
      <c r="S396" s="75" t="s">
        <v>28</v>
      </c>
      <c r="T396" s="75">
        <v>8131</v>
      </c>
      <c r="U396" s="315">
        <v>2024110010238</v>
      </c>
      <c r="V396" s="75">
        <v>8</v>
      </c>
      <c r="W396" s="216"/>
      <c r="X396" s="216"/>
      <c r="Y396" s="216"/>
      <c r="Z396" s="216"/>
    </row>
    <row r="397" spans="1:26" ht="15.75" customHeight="1">
      <c r="A397" s="317" t="s">
        <v>1865</v>
      </c>
      <c r="B397" s="146" t="s">
        <v>1239</v>
      </c>
      <c r="C397" s="146" t="s">
        <v>31</v>
      </c>
      <c r="D397" s="146">
        <v>80111600</v>
      </c>
      <c r="E397" s="146" t="s">
        <v>2127</v>
      </c>
      <c r="F397" s="146" t="s">
        <v>82</v>
      </c>
      <c r="G397" s="146" t="s">
        <v>82</v>
      </c>
      <c r="H397" s="146">
        <v>6</v>
      </c>
      <c r="I397" s="146">
        <v>1</v>
      </c>
      <c r="J397" s="146" t="s">
        <v>83</v>
      </c>
      <c r="K397" s="146" t="s">
        <v>84</v>
      </c>
      <c r="L397" s="313">
        <v>2900000</v>
      </c>
      <c r="M397" s="314">
        <v>17400000</v>
      </c>
      <c r="N397" s="146" t="s">
        <v>85</v>
      </c>
      <c r="O397" s="146" t="s">
        <v>78</v>
      </c>
      <c r="P397" s="146" t="s">
        <v>461</v>
      </c>
      <c r="Q397" s="146"/>
      <c r="R397" s="75"/>
      <c r="S397" s="75" t="s">
        <v>28</v>
      </c>
      <c r="T397" s="75">
        <v>8131</v>
      </c>
      <c r="U397" s="315">
        <v>2024110010238</v>
      </c>
      <c r="V397" s="75">
        <v>8</v>
      </c>
      <c r="W397" s="216"/>
      <c r="X397" s="216"/>
      <c r="Y397" s="216"/>
      <c r="Z397" s="216"/>
    </row>
    <row r="398" spans="1:26" ht="15.75" customHeight="1">
      <c r="A398" s="317" t="s">
        <v>2144</v>
      </c>
      <c r="B398" s="146" t="s">
        <v>1239</v>
      </c>
      <c r="C398" s="146" t="s">
        <v>31</v>
      </c>
      <c r="D398" s="146">
        <v>80111600</v>
      </c>
      <c r="E398" s="146" t="s">
        <v>2129</v>
      </c>
      <c r="F398" s="146" t="s">
        <v>82</v>
      </c>
      <c r="G398" s="146" t="s">
        <v>82</v>
      </c>
      <c r="H398" s="146">
        <v>6</v>
      </c>
      <c r="I398" s="146">
        <v>1</v>
      </c>
      <c r="J398" s="146" t="s">
        <v>83</v>
      </c>
      <c r="K398" s="146" t="s">
        <v>84</v>
      </c>
      <c r="L398" s="313" t="s">
        <v>1724</v>
      </c>
      <c r="M398" s="146" t="s">
        <v>1724</v>
      </c>
      <c r="N398" s="146" t="s">
        <v>85</v>
      </c>
      <c r="O398" s="146" t="s">
        <v>78</v>
      </c>
      <c r="P398" s="146" t="s">
        <v>461</v>
      </c>
      <c r="Q398" s="146" t="s">
        <v>2145</v>
      </c>
      <c r="R398" s="75"/>
      <c r="S398" s="75" t="s">
        <v>28</v>
      </c>
      <c r="T398" s="75">
        <v>8131</v>
      </c>
      <c r="U398" s="315">
        <v>2024110010238</v>
      </c>
      <c r="V398" s="75">
        <v>8</v>
      </c>
      <c r="W398" s="216"/>
      <c r="X398" s="216"/>
      <c r="Y398" s="216"/>
      <c r="Z398" s="216"/>
    </row>
    <row r="399" spans="1:26" ht="15.75" customHeight="1">
      <c r="A399" s="317" t="s">
        <v>1865</v>
      </c>
      <c r="B399" s="146" t="s">
        <v>1240</v>
      </c>
      <c r="C399" s="146" t="s">
        <v>31</v>
      </c>
      <c r="D399" s="146">
        <v>80111600</v>
      </c>
      <c r="E399" s="146" t="s">
        <v>2127</v>
      </c>
      <c r="F399" s="146" t="s">
        <v>82</v>
      </c>
      <c r="G399" s="146" t="s">
        <v>82</v>
      </c>
      <c r="H399" s="146">
        <v>6</v>
      </c>
      <c r="I399" s="146">
        <v>1</v>
      </c>
      <c r="J399" s="146" t="s">
        <v>83</v>
      </c>
      <c r="K399" s="146" t="s">
        <v>84</v>
      </c>
      <c r="L399" s="313">
        <v>2964000</v>
      </c>
      <c r="M399" s="314">
        <v>17784000</v>
      </c>
      <c r="N399" s="146" t="s">
        <v>85</v>
      </c>
      <c r="O399" s="146" t="s">
        <v>78</v>
      </c>
      <c r="P399" s="146" t="s">
        <v>461</v>
      </c>
      <c r="Q399" s="146"/>
      <c r="R399" s="75"/>
      <c r="S399" s="75" t="s">
        <v>28</v>
      </c>
      <c r="T399" s="75">
        <v>8131</v>
      </c>
      <c r="U399" s="315">
        <v>2024110010238</v>
      </c>
      <c r="V399" s="75">
        <v>8</v>
      </c>
      <c r="W399" s="216"/>
      <c r="X399" s="216"/>
      <c r="Y399" s="216"/>
      <c r="Z399" s="216"/>
    </row>
    <row r="400" spans="1:26" ht="15.75" customHeight="1">
      <c r="A400" s="317" t="s">
        <v>2144</v>
      </c>
      <c r="B400" s="146" t="s">
        <v>1240</v>
      </c>
      <c r="C400" s="146" t="s">
        <v>31</v>
      </c>
      <c r="D400" s="146">
        <v>80111600</v>
      </c>
      <c r="E400" s="146" t="s">
        <v>2127</v>
      </c>
      <c r="F400" s="146" t="s">
        <v>82</v>
      </c>
      <c r="G400" s="146" t="s">
        <v>82</v>
      </c>
      <c r="H400" s="146">
        <v>6</v>
      </c>
      <c r="I400" s="146">
        <v>1</v>
      </c>
      <c r="J400" s="146" t="s">
        <v>83</v>
      </c>
      <c r="K400" s="146" t="s">
        <v>84</v>
      </c>
      <c r="L400" s="313" t="s">
        <v>1724</v>
      </c>
      <c r="M400" s="146" t="s">
        <v>1724</v>
      </c>
      <c r="N400" s="146" t="s">
        <v>85</v>
      </c>
      <c r="O400" s="146" t="s">
        <v>78</v>
      </c>
      <c r="P400" s="146" t="s">
        <v>461</v>
      </c>
      <c r="Q400" s="146" t="s">
        <v>2146</v>
      </c>
      <c r="R400" s="75"/>
      <c r="S400" s="75" t="s">
        <v>28</v>
      </c>
      <c r="T400" s="75">
        <v>8131</v>
      </c>
      <c r="U400" s="315">
        <v>2024110010238</v>
      </c>
      <c r="V400" s="75">
        <v>8</v>
      </c>
      <c r="W400" s="216"/>
      <c r="X400" s="216"/>
      <c r="Y400" s="216"/>
      <c r="Z400" s="216"/>
    </row>
    <row r="401" spans="1:26" ht="15.75" customHeight="1">
      <c r="A401" s="317" t="s">
        <v>1865</v>
      </c>
      <c r="B401" s="146" t="s">
        <v>928</v>
      </c>
      <c r="C401" s="146" t="s">
        <v>22</v>
      </c>
      <c r="D401" s="146">
        <v>80111601</v>
      </c>
      <c r="E401" s="146" t="s">
        <v>2147</v>
      </c>
      <c r="F401" s="146" t="s">
        <v>459</v>
      </c>
      <c r="G401" s="146" t="s">
        <v>459</v>
      </c>
      <c r="H401" s="146">
        <v>6</v>
      </c>
      <c r="I401" s="146">
        <v>1</v>
      </c>
      <c r="J401" s="146" t="s">
        <v>883</v>
      </c>
      <c r="K401" s="146" t="s">
        <v>884</v>
      </c>
      <c r="L401" s="313">
        <v>3156000</v>
      </c>
      <c r="M401" s="316">
        <v>18936000</v>
      </c>
      <c r="N401" s="146" t="s">
        <v>885</v>
      </c>
      <c r="O401" s="146" t="s">
        <v>122</v>
      </c>
      <c r="P401" s="146" t="s">
        <v>886</v>
      </c>
      <c r="Q401" s="146"/>
      <c r="R401" s="75"/>
      <c r="S401" s="75" t="s">
        <v>17</v>
      </c>
      <c r="T401" s="75">
        <v>8146</v>
      </c>
      <c r="U401" s="315">
        <v>2024110010254</v>
      </c>
      <c r="V401" s="75">
        <v>9</v>
      </c>
      <c r="W401" s="216"/>
      <c r="X401" s="216"/>
      <c r="Y401" s="216"/>
      <c r="Z401" s="216"/>
    </row>
    <row r="402" spans="1:26" ht="15.75" customHeight="1">
      <c r="A402" s="317" t="s">
        <v>1516</v>
      </c>
      <c r="B402" s="146" t="s">
        <v>928</v>
      </c>
      <c r="C402" s="146" t="s">
        <v>22</v>
      </c>
      <c r="D402" s="146">
        <v>80111601</v>
      </c>
      <c r="E402" s="146" t="s">
        <v>2148</v>
      </c>
      <c r="F402" s="146" t="s">
        <v>459</v>
      </c>
      <c r="G402" s="146" t="s">
        <v>459</v>
      </c>
      <c r="H402" s="146">
        <v>5</v>
      </c>
      <c r="I402" s="146">
        <v>1</v>
      </c>
      <c r="J402" s="146" t="s">
        <v>883</v>
      </c>
      <c r="K402" s="146" t="s">
        <v>884</v>
      </c>
      <c r="L402" s="313">
        <v>3156000</v>
      </c>
      <c r="M402" s="316">
        <v>15780000</v>
      </c>
      <c r="N402" s="146" t="s">
        <v>885</v>
      </c>
      <c r="O402" s="146" t="s">
        <v>122</v>
      </c>
      <c r="P402" s="146" t="s">
        <v>886</v>
      </c>
      <c r="Q402" s="146" t="s">
        <v>2149</v>
      </c>
      <c r="R402" s="75"/>
      <c r="S402" s="75" t="s">
        <v>17</v>
      </c>
      <c r="T402" s="75">
        <v>8146</v>
      </c>
      <c r="U402" s="315">
        <v>2024110010254</v>
      </c>
      <c r="V402" s="75">
        <v>9</v>
      </c>
      <c r="W402" s="216"/>
      <c r="X402" s="216"/>
      <c r="Y402" s="216"/>
      <c r="Z402" s="216"/>
    </row>
    <row r="403" spans="1:26" ht="15.75" customHeight="1">
      <c r="A403" s="317" t="s">
        <v>1865</v>
      </c>
      <c r="B403" s="146" t="s">
        <v>938</v>
      </c>
      <c r="C403" s="146" t="s">
        <v>22</v>
      </c>
      <c r="D403" s="146">
        <v>80111601</v>
      </c>
      <c r="E403" s="146" t="s">
        <v>2150</v>
      </c>
      <c r="F403" s="146" t="s">
        <v>459</v>
      </c>
      <c r="G403" s="146" t="s">
        <v>459</v>
      </c>
      <c r="H403" s="146">
        <v>4</v>
      </c>
      <c r="I403" s="146">
        <v>1</v>
      </c>
      <c r="J403" s="146" t="s">
        <v>883</v>
      </c>
      <c r="K403" s="146" t="s">
        <v>884</v>
      </c>
      <c r="L403" s="313">
        <v>4500000</v>
      </c>
      <c r="M403" s="316">
        <v>18000000</v>
      </c>
      <c r="N403" s="146" t="s">
        <v>885</v>
      </c>
      <c r="O403" s="146" t="s">
        <v>897</v>
      </c>
      <c r="P403" s="146" t="s">
        <v>886</v>
      </c>
      <c r="Q403" s="146"/>
      <c r="R403" s="75"/>
      <c r="S403" s="75" t="s">
        <v>17</v>
      </c>
      <c r="T403" s="75">
        <v>8146</v>
      </c>
      <c r="U403" s="315">
        <v>2024110010254</v>
      </c>
      <c r="V403" s="75">
        <v>9</v>
      </c>
      <c r="W403" s="216"/>
      <c r="X403" s="216"/>
      <c r="Y403" s="216"/>
      <c r="Z403" s="216"/>
    </row>
    <row r="404" spans="1:26" ht="15.75" customHeight="1">
      <c r="A404" s="317" t="s">
        <v>1516</v>
      </c>
      <c r="B404" s="146" t="s">
        <v>938</v>
      </c>
      <c r="C404" s="146" t="s">
        <v>22</v>
      </c>
      <c r="D404" s="146">
        <v>80111601</v>
      </c>
      <c r="E404" s="146" t="s">
        <v>2151</v>
      </c>
      <c r="F404" s="146" t="s">
        <v>459</v>
      </c>
      <c r="G404" s="146" t="s">
        <v>459</v>
      </c>
      <c r="H404" s="146">
        <v>4</v>
      </c>
      <c r="I404" s="146">
        <v>1</v>
      </c>
      <c r="J404" s="146" t="s">
        <v>883</v>
      </c>
      <c r="K404" s="146" t="s">
        <v>884</v>
      </c>
      <c r="L404" s="313">
        <v>4500000</v>
      </c>
      <c r="M404" s="316">
        <v>18000000</v>
      </c>
      <c r="N404" s="146" t="s">
        <v>885</v>
      </c>
      <c r="O404" s="146" t="s">
        <v>897</v>
      </c>
      <c r="P404" s="146" t="s">
        <v>886</v>
      </c>
      <c r="Q404" s="146" t="s">
        <v>2152</v>
      </c>
      <c r="R404" s="75"/>
      <c r="S404" s="75" t="s">
        <v>17</v>
      </c>
      <c r="T404" s="75">
        <v>8146</v>
      </c>
      <c r="U404" s="315">
        <v>2024110010254</v>
      </c>
      <c r="V404" s="75">
        <v>9</v>
      </c>
      <c r="W404" s="216"/>
      <c r="X404" s="216"/>
      <c r="Y404" s="216"/>
      <c r="Z404" s="216"/>
    </row>
    <row r="405" spans="1:26" ht="15.75" customHeight="1">
      <c r="A405" s="317" t="s">
        <v>1865</v>
      </c>
      <c r="B405" s="146" t="s">
        <v>879</v>
      </c>
      <c r="C405" s="146" t="s">
        <v>20</v>
      </c>
      <c r="D405" s="146">
        <v>80111601</v>
      </c>
      <c r="E405" s="146" t="s">
        <v>2153</v>
      </c>
      <c r="F405" s="146" t="s">
        <v>459</v>
      </c>
      <c r="G405" s="146" t="s">
        <v>459</v>
      </c>
      <c r="H405" s="146">
        <v>6</v>
      </c>
      <c r="I405" s="146">
        <v>1</v>
      </c>
      <c r="J405" s="146" t="s">
        <v>883</v>
      </c>
      <c r="K405" s="146" t="s">
        <v>884</v>
      </c>
      <c r="L405" s="313">
        <v>4400000</v>
      </c>
      <c r="M405" s="316">
        <v>26400000</v>
      </c>
      <c r="N405" s="146" t="s">
        <v>885</v>
      </c>
      <c r="O405" s="146" t="s">
        <v>122</v>
      </c>
      <c r="P405" s="146" t="s">
        <v>886</v>
      </c>
      <c r="Q405" s="146"/>
      <c r="R405" s="75"/>
      <c r="S405" s="75" t="s">
        <v>17</v>
      </c>
      <c r="T405" s="75">
        <v>8146</v>
      </c>
      <c r="U405" s="315">
        <v>2024110010254</v>
      </c>
      <c r="V405" s="75">
        <v>9</v>
      </c>
      <c r="W405" s="216"/>
      <c r="X405" s="216"/>
      <c r="Y405" s="216"/>
      <c r="Z405" s="216"/>
    </row>
    <row r="406" spans="1:26" ht="15.75" customHeight="1">
      <c r="A406" s="317" t="s">
        <v>1516</v>
      </c>
      <c r="B406" s="146" t="s">
        <v>879</v>
      </c>
      <c r="C406" s="146" t="s">
        <v>20</v>
      </c>
      <c r="D406" s="146">
        <v>80111601</v>
      </c>
      <c r="E406" s="146" t="s">
        <v>2154</v>
      </c>
      <c r="F406" s="146" t="s">
        <v>459</v>
      </c>
      <c r="G406" s="146" t="s">
        <v>459</v>
      </c>
      <c r="H406" s="146">
        <v>8</v>
      </c>
      <c r="I406" s="146">
        <v>1</v>
      </c>
      <c r="J406" s="146" t="s">
        <v>883</v>
      </c>
      <c r="K406" s="146" t="s">
        <v>884</v>
      </c>
      <c r="L406" s="313">
        <v>5380000</v>
      </c>
      <c r="M406" s="316">
        <v>43040000</v>
      </c>
      <c r="N406" s="146" t="s">
        <v>885</v>
      </c>
      <c r="O406" s="146" t="s">
        <v>122</v>
      </c>
      <c r="P406" s="146" t="s">
        <v>886</v>
      </c>
      <c r="Q406" s="146" t="s">
        <v>2155</v>
      </c>
      <c r="R406" s="75"/>
      <c r="S406" s="75" t="s">
        <v>17</v>
      </c>
      <c r="T406" s="75">
        <v>8146</v>
      </c>
      <c r="U406" s="315">
        <v>2024110010254</v>
      </c>
      <c r="V406" s="75">
        <v>9</v>
      </c>
      <c r="W406" s="216"/>
      <c r="X406" s="216"/>
      <c r="Y406" s="216"/>
      <c r="Z406" s="216"/>
    </row>
    <row r="407" spans="1:26" ht="15.75" customHeight="1">
      <c r="A407" s="317" t="s">
        <v>1865</v>
      </c>
      <c r="B407" s="146" t="s">
        <v>995</v>
      </c>
      <c r="C407" s="146" t="s">
        <v>23</v>
      </c>
      <c r="D407" s="146">
        <v>80111601</v>
      </c>
      <c r="E407" s="146" t="s">
        <v>2156</v>
      </c>
      <c r="F407" s="146" t="s">
        <v>307</v>
      </c>
      <c r="G407" s="146" t="s">
        <v>307</v>
      </c>
      <c r="H407" s="146">
        <v>4</v>
      </c>
      <c r="I407" s="146">
        <v>1</v>
      </c>
      <c r="J407" s="146" t="s">
        <v>883</v>
      </c>
      <c r="K407" s="146" t="s">
        <v>884</v>
      </c>
      <c r="L407" s="313">
        <v>3157000</v>
      </c>
      <c r="M407" s="316">
        <v>12628000</v>
      </c>
      <c r="N407" s="146" t="s">
        <v>885</v>
      </c>
      <c r="O407" s="146" t="s">
        <v>122</v>
      </c>
      <c r="P407" s="146" t="s">
        <v>886</v>
      </c>
      <c r="Q407" s="146"/>
      <c r="R407" s="75"/>
      <c r="S407" s="75" t="s">
        <v>17</v>
      </c>
      <c r="T407" s="75">
        <v>8146</v>
      </c>
      <c r="U407" s="315">
        <v>2024110010254</v>
      </c>
      <c r="V407" s="75">
        <v>9</v>
      </c>
      <c r="W407" s="216"/>
      <c r="X407" s="216"/>
      <c r="Y407" s="216"/>
      <c r="Z407" s="216"/>
    </row>
    <row r="408" spans="1:26" ht="15.75" customHeight="1">
      <c r="A408" s="317" t="s">
        <v>1516</v>
      </c>
      <c r="B408" s="146" t="s">
        <v>995</v>
      </c>
      <c r="C408" s="146" t="s">
        <v>23</v>
      </c>
      <c r="D408" s="146">
        <v>80111601</v>
      </c>
      <c r="E408" s="146" t="s">
        <v>2156</v>
      </c>
      <c r="F408" s="146" t="s">
        <v>307</v>
      </c>
      <c r="G408" s="146" t="s">
        <v>307</v>
      </c>
      <c r="H408" s="146">
        <v>6</v>
      </c>
      <c r="I408" s="146">
        <v>1</v>
      </c>
      <c r="J408" s="146" t="s">
        <v>883</v>
      </c>
      <c r="K408" s="146" t="s">
        <v>884</v>
      </c>
      <c r="L408" s="313">
        <v>3157000</v>
      </c>
      <c r="M408" s="316">
        <v>18942000</v>
      </c>
      <c r="N408" s="146" t="s">
        <v>885</v>
      </c>
      <c r="O408" s="146" t="s">
        <v>122</v>
      </c>
      <c r="P408" s="146" t="s">
        <v>886</v>
      </c>
      <c r="Q408" s="146" t="s">
        <v>2149</v>
      </c>
      <c r="R408" s="75"/>
      <c r="S408" s="75" t="s">
        <v>17</v>
      </c>
      <c r="T408" s="75">
        <v>8146</v>
      </c>
      <c r="U408" s="315">
        <v>2024110010254</v>
      </c>
      <c r="V408" s="75">
        <v>9</v>
      </c>
      <c r="W408" s="216"/>
      <c r="X408" s="216"/>
      <c r="Y408" s="216"/>
      <c r="Z408" s="216"/>
    </row>
    <row r="409" spans="1:26" ht="15.75" customHeight="1">
      <c r="A409" s="317" t="s">
        <v>1865</v>
      </c>
      <c r="B409" s="146" t="s">
        <v>932</v>
      </c>
      <c r="C409" s="146" t="s">
        <v>22</v>
      </c>
      <c r="D409" s="146">
        <v>80111601</v>
      </c>
      <c r="E409" s="146" t="s">
        <v>1435</v>
      </c>
      <c r="F409" s="146" t="s">
        <v>459</v>
      </c>
      <c r="G409" s="146" t="s">
        <v>459</v>
      </c>
      <c r="H409" s="146">
        <v>6</v>
      </c>
      <c r="I409" s="146">
        <v>1</v>
      </c>
      <c r="J409" s="146" t="s">
        <v>883</v>
      </c>
      <c r="K409" s="146" t="s">
        <v>884</v>
      </c>
      <c r="L409" s="313">
        <v>5500000</v>
      </c>
      <c r="M409" s="316">
        <v>33000000</v>
      </c>
      <c r="N409" s="146" t="s">
        <v>885</v>
      </c>
      <c r="O409" s="146" t="s">
        <v>122</v>
      </c>
      <c r="P409" s="146" t="s">
        <v>886</v>
      </c>
      <c r="Q409" s="146"/>
      <c r="R409" s="75"/>
      <c r="S409" s="75" t="s">
        <v>17</v>
      </c>
      <c r="T409" s="75">
        <v>8146</v>
      </c>
      <c r="U409" s="315">
        <v>2024110010254</v>
      </c>
      <c r="V409" s="75">
        <v>9</v>
      </c>
      <c r="W409" s="216"/>
      <c r="X409" s="216"/>
      <c r="Y409" s="216"/>
      <c r="Z409" s="216"/>
    </row>
    <row r="410" spans="1:26" ht="15.75" customHeight="1">
      <c r="A410" s="317" t="s">
        <v>1516</v>
      </c>
      <c r="B410" s="146" t="s">
        <v>932</v>
      </c>
      <c r="C410" s="146" t="s">
        <v>22</v>
      </c>
      <c r="D410" s="146">
        <v>80111601</v>
      </c>
      <c r="E410" s="146" t="s">
        <v>2157</v>
      </c>
      <c r="F410" s="146" t="s">
        <v>459</v>
      </c>
      <c r="G410" s="146" t="s">
        <v>459</v>
      </c>
      <c r="H410" s="146">
        <v>5</v>
      </c>
      <c r="I410" s="146">
        <v>1</v>
      </c>
      <c r="J410" s="146" t="s">
        <v>883</v>
      </c>
      <c r="K410" s="146" t="s">
        <v>884</v>
      </c>
      <c r="L410" s="313">
        <v>5500000</v>
      </c>
      <c r="M410" s="316">
        <v>27500000</v>
      </c>
      <c r="N410" s="146" t="s">
        <v>885</v>
      </c>
      <c r="O410" s="146" t="s">
        <v>122</v>
      </c>
      <c r="P410" s="146" t="s">
        <v>886</v>
      </c>
      <c r="Q410" s="146" t="s">
        <v>2149</v>
      </c>
      <c r="R410" s="75"/>
      <c r="S410" s="75" t="s">
        <v>17</v>
      </c>
      <c r="T410" s="75">
        <v>8146</v>
      </c>
      <c r="U410" s="315">
        <v>2024110010254</v>
      </c>
      <c r="V410" s="75">
        <v>9</v>
      </c>
      <c r="W410" s="216"/>
      <c r="X410" s="216"/>
      <c r="Y410" s="216"/>
      <c r="Z410" s="216"/>
    </row>
    <row r="411" spans="1:26" ht="15.75" customHeight="1">
      <c r="A411" s="317" t="s">
        <v>1865</v>
      </c>
      <c r="B411" s="146" t="s">
        <v>947</v>
      </c>
      <c r="C411" s="146" t="s">
        <v>22</v>
      </c>
      <c r="D411" s="146">
        <v>80111601</v>
      </c>
      <c r="E411" s="146" t="s">
        <v>2158</v>
      </c>
      <c r="F411" s="146" t="s">
        <v>459</v>
      </c>
      <c r="G411" s="146" t="s">
        <v>459</v>
      </c>
      <c r="H411" s="146">
        <v>6</v>
      </c>
      <c r="I411" s="146">
        <v>1</v>
      </c>
      <c r="J411" s="146" t="s">
        <v>883</v>
      </c>
      <c r="K411" s="146" t="s">
        <v>884</v>
      </c>
      <c r="L411" s="313">
        <v>3600000</v>
      </c>
      <c r="M411" s="316">
        <v>21600000</v>
      </c>
      <c r="N411" s="146" t="s">
        <v>885</v>
      </c>
      <c r="O411" s="146" t="s">
        <v>122</v>
      </c>
      <c r="P411" s="146" t="s">
        <v>886</v>
      </c>
      <c r="Q411" s="146"/>
      <c r="R411" s="75"/>
      <c r="S411" s="75" t="s">
        <v>17</v>
      </c>
      <c r="T411" s="75">
        <v>8146</v>
      </c>
      <c r="U411" s="315">
        <v>2024110010254</v>
      </c>
      <c r="V411" s="75">
        <v>9</v>
      </c>
      <c r="W411" s="216"/>
      <c r="X411" s="216"/>
      <c r="Y411" s="216"/>
      <c r="Z411" s="216"/>
    </row>
    <row r="412" spans="1:26" ht="15.75" customHeight="1">
      <c r="A412" s="317" t="s">
        <v>1516</v>
      </c>
      <c r="B412" s="146" t="s">
        <v>947</v>
      </c>
      <c r="C412" s="146" t="s">
        <v>22</v>
      </c>
      <c r="D412" s="146">
        <v>80111601</v>
      </c>
      <c r="E412" s="146" t="s">
        <v>2159</v>
      </c>
      <c r="F412" s="146" t="s">
        <v>459</v>
      </c>
      <c r="G412" s="146" t="s">
        <v>459</v>
      </c>
      <c r="H412" s="146">
        <v>10</v>
      </c>
      <c r="I412" s="146">
        <v>1</v>
      </c>
      <c r="J412" s="146" t="s">
        <v>883</v>
      </c>
      <c r="K412" s="146" t="s">
        <v>884</v>
      </c>
      <c r="L412" s="313">
        <v>4300000</v>
      </c>
      <c r="M412" s="316">
        <v>43000000</v>
      </c>
      <c r="N412" s="146" t="s">
        <v>885</v>
      </c>
      <c r="O412" s="146" t="s">
        <v>122</v>
      </c>
      <c r="P412" s="146" t="s">
        <v>886</v>
      </c>
      <c r="Q412" s="146" t="s">
        <v>2160</v>
      </c>
      <c r="R412" s="75"/>
      <c r="S412" s="75" t="s">
        <v>17</v>
      </c>
      <c r="T412" s="75">
        <v>8146</v>
      </c>
      <c r="U412" s="315">
        <v>2024110010254</v>
      </c>
      <c r="V412" s="75">
        <v>9</v>
      </c>
      <c r="W412" s="216"/>
      <c r="X412" s="216"/>
      <c r="Y412" s="216"/>
      <c r="Z412" s="216"/>
    </row>
    <row r="413" spans="1:26" ht="15.75" customHeight="1">
      <c r="A413" s="317" t="s">
        <v>1865</v>
      </c>
      <c r="B413" s="146" t="s">
        <v>966</v>
      </c>
      <c r="C413" s="146" t="s">
        <v>23</v>
      </c>
      <c r="D413" s="146">
        <v>80111601</v>
      </c>
      <c r="E413" s="146" t="s">
        <v>2161</v>
      </c>
      <c r="F413" s="146" t="s">
        <v>459</v>
      </c>
      <c r="G413" s="146" t="s">
        <v>459</v>
      </c>
      <c r="H413" s="146">
        <v>6</v>
      </c>
      <c r="I413" s="146">
        <v>1</v>
      </c>
      <c r="J413" s="146" t="s">
        <v>883</v>
      </c>
      <c r="K413" s="146" t="s">
        <v>884</v>
      </c>
      <c r="L413" s="313">
        <v>2253000</v>
      </c>
      <c r="M413" s="316">
        <v>13518000</v>
      </c>
      <c r="N413" s="146" t="s">
        <v>885</v>
      </c>
      <c r="O413" s="146" t="s">
        <v>122</v>
      </c>
      <c r="P413" s="146" t="s">
        <v>886</v>
      </c>
      <c r="Q413" s="146"/>
      <c r="R413" s="75"/>
      <c r="S413" s="75" t="s">
        <v>17</v>
      </c>
      <c r="T413" s="75">
        <v>8146</v>
      </c>
      <c r="U413" s="315">
        <v>2024110010254</v>
      </c>
      <c r="V413" s="75">
        <v>9</v>
      </c>
      <c r="W413" s="216"/>
      <c r="X413" s="216"/>
      <c r="Y413" s="216"/>
      <c r="Z413" s="216"/>
    </row>
    <row r="414" spans="1:26" ht="15.75" customHeight="1">
      <c r="A414" s="317" t="s">
        <v>1516</v>
      </c>
      <c r="B414" s="146" t="s">
        <v>966</v>
      </c>
      <c r="C414" s="146" t="s">
        <v>23</v>
      </c>
      <c r="D414" s="146">
        <v>80111601</v>
      </c>
      <c r="E414" s="146" t="s">
        <v>2161</v>
      </c>
      <c r="F414" s="146" t="s">
        <v>459</v>
      </c>
      <c r="G414" s="146" t="s">
        <v>459</v>
      </c>
      <c r="H414" s="146">
        <v>5</v>
      </c>
      <c r="I414" s="146">
        <v>1</v>
      </c>
      <c r="J414" s="146" t="s">
        <v>883</v>
      </c>
      <c r="K414" s="146" t="s">
        <v>884</v>
      </c>
      <c r="L414" s="313">
        <v>2253000</v>
      </c>
      <c r="M414" s="316">
        <v>11265000</v>
      </c>
      <c r="N414" s="146" t="s">
        <v>885</v>
      </c>
      <c r="O414" s="146" t="s">
        <v>122</v>
      </c>
      <c r="P414" s="146" t="s">
        <v>886</v>
      </c>
      <c r="Q414" s="146" t="s">
        <v>2149</v>
      </c>
      <c r="R414" s="75"/>
      <c r="S414" s="75" t="s">
        <v>17</v>
      </c>
      <c r="T414" s="75">
        <v>8146</v>
      </c>
      <c r="U414" s="315">
        <v>2024110010254</v>
      </c>
      <c r="V414" s="75">
        <v>9</v>
      </c>
      <c r="W414" s="216"/>
      <c r="X414" s="216"/>
      <c r="Y414" s="216"/>
      <c r="Z414" s="216"/>
    </row>
    <row r="415" spans="1:26" ht="15.75" customHeight="1">
      <c r="A415" s="317" t="s">
        <v>1865</v>
      </c>
      <c r="B415" s="146" t="s">
        <v>929</v>
      </c>
      <c r="C415" s="146" t="s">
        <v>22</v>
      </c>
      <c r="D415" s="146">
        <v>80111601</v>
      </c>
      <c r="E415" s="146" t="s">
        <v>2162</v>
      </c>
      <c r="F415" s="146" t="s">
        <v>307</v>
      </c>
      <c r="G415" s="146" t="s">
        <v>307</v>
      </c>
      <c r="H415" s="146">
        <v>4</v>
      </c>
      <c r="I415" s="146">
        <v>1</v>
      </c>
      <c r="J415" s="146" t="s">
        <v>883</v>
      </c>
      <c r="K415" s="146" t="s">
        <v>884</v>
      </c>
      <c r="L415" s="313">
        <v>4400000</v>
      </c>
      <c r="M415" s="316">
        <v>17600000</v>
      </c>
      <c r="N415" s="146" t="s">
        <v>885</v>
      </c>
      <c r="O415" s="146" t="s">
        <v>122</v>
      </c>
      <c r="P415" s="146" t="s">
        <v>886</v>
      </c>
      <c r="Q415" s="146"/>
      <c r="R415" s="75"/>
      <c r="S415" s="75" t="s">
        <v>17</v>
      </c>
      <c r="T415" s="75">
        <v>8146</v>
      </c>
      <c r="U415" s="315">
        <v>2024110010254</v>
      </c>
      <c r="V415" s="75">
        <v>9</v>
      </c>
      <c r="W415" s="216"/>
      <c r="X415" s="216"/>
      <c r="Y415" s="216"/>
      <c r="Z415" s="216"/>
    </row>
    <row r="416" spans="1:26" ht="15.75" customHeight="1">
      <c r="A416" s="317" t="s">
        <v>1516</v>
      </c>
      <c r="B416" s="146" t="s">
        <v>929</v>
      </c>
      <c r="C416" s="146" t="s">
        <v>22</v>
      </c>
      <c r="D416" s="146">
        <v>80111601</v>
      </c>
      <c r="E416" s="146" t="s">
        <v>2162</v>
      </c>
      <c r="F416" s="146" t="s">
        <v>307</v>
      </c>
      <c r="G416" s="146" t="s">
        <v>307</v>
      </c>
      <c r="H416" s="146">
        <v>5</v>
      </c>
      <c r="I416" s="146">
        <v>1</v>
      </c>
      <c r="J416" s="146" t="s">
        <v>883</v>
      </c>
      <c r="K416" s="146" t="s">
        <v>884</v>
      </c>
      <c r="L416" s="313">
        <v>4400000</v>
      </c>
      <c r="M416" s="316">
        <v>22000000</v>
      </c>
      <c r="N416" s="146" t="s">
        <v>885</v>
      </c>
      <c r="O416" s="146" t="s">
        <v>122</v>
      </c>
      <c r="P416" s="146" t="s">
        <v>886</v>
      </c>
      <c r="Q416" s="146" t="s">
        <v>2149</v>
      </c>
      <c r="R416" s="75"/>
      <c r="S416" s="75" t="s">
        <v>17</v>
      </c>
      <c r="T416" s="75">
        <v>8146</v>
      </c>
      <c r="U416" s="315">
        <v>2024110010254</v>
      </c>
      <c r="V416" s="75">
        <v>9</v>
      </c>
      <c r="W416" s="216"/>
      <c r="X416" s="216"/>
      <c r="Y416" s="216"/>
      <c r="Z416" s="216"/>
    </row>
    <row r="417" spans="1:26" ht="15.75" customHeight="1">
      <c r="A417" s="317" t="s">
        <v>1865</v>
      </c>
      <c r="B417" s="146" t="s">
        <v>880</v>
      </c>
      <c r="C417" s="146" t="s">
        <v>20</v>
      </c>
      <c r="D417" s="146">
        <v>80111601</v>
      </c>
      <c r="E417" s="146" t="s">
        <v>1418</v>
      </c>
      <c r="F417" s="146" t="s">
        <v>459</v>
      </c>
      <c r="G417" s="146" t="s">
        <v>459</v>
      </c>
      <c r="H417" s="146">
        <v>6</v>
      </c>
      <c r="I417" s="146">
        <v>1</v>
      </c>
      <c r="J417" s="146" t="s">
        <v>883</v>
      </c>
      <c r="K417" s="146" t="s">
        <v>884</v>
      </c>
      <c r="L417" s="313">
        <v>4277000</v>
      </c>
      <c r="M417" s="316">
        <v>25662000</v>
      </c>
      <c r="N417" s="146" t="s">
        <v>885</v>
      </c>
      <c r="O417" s="146" t="s">
        <v>122</v>
      </c>
      <c r="P417" s="146" t="s">
        <v>886</v>
      </c>
      <c r="Q417" s="146"/>
      <c r="R417" s="75"/>
      <c r="S417" s="75" t="s">
        <v>17</v>
      </c>
      <c r="T417" s="75">
        <v>8146</v>
      </c>
      <c r="U417" s="315">
        <v>2024110010254</v>
      </c>
      <c r="V417" s="75">
        <v>9</v>
      </c>
      <c r="W417" s="216"/>
      <c r="X417" s="216"/>
      <c r="Y417" s="216"/>
      <c r="Z417" s="216"/>
    </row>
    <row r="418" spans="1:26" ht="15.75" customHeight="1">
      <c r="A418" s="317" t="s">
        <v>1516</v>
      </c>
      <c r="B418" s="146" t="s">
        <v>880</v>
      </c>
      <c r="C418" s="146" t="s">
        <v>20</v>
      </c>
      <c r="D418" s="146">
        <v>80111601</v>
      </c>
      <c r="E418" s="146" t="s">
        <v>1418</v>
      </c>
      <c r="F418" s="146" t="s">
        <v>459</v>
      </c>
      <c r="G418" s="146" t="s">
        <v>459</v>
      </c>
      <c r="H418" s="146">
        <v>5</v>
      </c>
      <c r="I418" s="146">
        <v>1</v>
      </c>
      <c r="J418" s="146" t="s">
        <v>883</v>
      </c>
      <c r="K418" s="146" t="s">
        <v>884</v>
      </c>
      <c r="L418" s="313">
        <v>4277000</v>
      </c>
      <c r="M418" s="316">
        <v>21385000</v>
      </c>
      <c r="N418" s="146" t="s">
        <v>885</v>
      </c>
      <c r="O418" s="146" t="s">
        <v>122</v>
      </c>
      <c r="P418" s="146" t="s">
        <v>886</v>
      </c>
      <c r="Q418" s="146" t="s">
        <v>2149</v>
      </c>
      <c r="R418" s="75"/>
      <c r="S418" s="75" t="s">
        <v>17</v>
      </c>
      <c r="T418" s="75">
        <v>8146</v>
      </c>
      <c r="U418" s="315">
        <v>2024110010254</v>
      </c>
      <c r="V418" s="75">
        <v>9</v>
      </c>
      <c r="W418" s="216"/>
      <c r="X418" s="216"/>
      <c r="Y418" s="216"/>
      <c r="Z418" s="216"/>
    </row>
    <row r="419" spans="1:26" ht="15.75" customHeight="1">
      <c r="A419" s="317" t="s">
        <v>1865</v>
      </c>
      <c r="B419" s="146" t="s">
        <v>969</v>
      </c>
      <c r="C419" s="146" t="s">
        <v>23</v>
      </c>
      <c r="D419" s="146">
        <v>80111601</v>
      </c>
      <c r="E419" s="146" t="s">
        <v>2163</v>
      </c>
      <c r="F419" s="146" t="s">
        <v>459</v>
      </c>
      <c r="G419" s="146" t="s">
        <v>459</v>
      </c>
      <c r="H419" s="146">
        <v>6</v>
      </c>
      <c r="I419" s="146">
        <v>1</v>
      </c>
      <c r="J419" s="146" t="s">
        <v>883</v>
      </c>
      <c r="K419" s="146" t="s">
        <v>884</v>
      </c>
      <c r="L419" s="313">
        <v>2253000</v>
      </c>
      <c r="M419" s="316">
        <v>13518000</v>
      </c>
      <c r="N419" s="146" t="s">
        <v>885</v>
      </c>
      <c r="O419" s="146" t="s">
        <v>122</v>
      </c>
      <c r="P419" s="146" t="s">
        <v>886</v>
      </c>
      <c r="Q419" s="146"/>
      <c r="R419" s="75"/>
      <c r="S419" s="75" t="s">
        <v>17</v>
      </c>
      <c r="T419" s="75">
        <v>8146</v>
      </c>
      <c r="U419" s="315">
        <v>2024110010254</v>
      </c>
      <c r="V419" s="75">
        <v>9</v>
      </c>
      <c r="W419" s="216"/>
      <c r="X419" s="216"/>
      <c r="Y419" s="216"/>
      <c r="Z419" s="216"/>
    </row>
    <row r="420" spans="1:26" ht="15.75" customHeight="1">
      <c r="A420" s="317" t="s">
        <v>1516</v>
      </c>
      <c r="B420" s="146" t="s">
        <v>969</v>
      </c>
      <c r="C420" s="146" t="s">
        <v>23</v>
      </c>
      <c r="D420" s="146">
        <v>80111601</v>
      </c>
      <c r="E420" s="146" t="s">
        <v>2163</v>
      </c>
      <c r="F420" s="146" t="s">
        <v>459</v>
      </c>
      <c r="G420" s="146" t="s">
        <v>459</v>
      </c>
      <c r="H420" s="146">
        <v>5</v>
      </c>
      <c r="I420" s="146">
        <v>1</v>
      </c>
      <c r="J420" s="146" t="s">
        <v>883</v>
      </c>
      <c r="K420" s="146" t="s">
        <v>884</v>
      </c>
      <c r="L420" s="313">
        <v>2253000</v>
      </c>
      <c r="M420" s="316">
        <v>11265000</v>
      </c>
      <c r="N420" s="146" t="s">
        <v>885</v>
      </c>
      <c r="O420" s="146" t="s">
        <v>122</v>
      </c>
      <c r="P420" s="146" t="s">
        <v>886</v>
      </c>
      <c r="Q420" s="146" t="s">
        <v>2149</v>
      </c>
      <c r="R420" s="75"/>
      <c r="S420" s="75" t="s">
        <v>17</v>
      </c>
      <c r="T420" s="75">
        <v>8146</v>
      </c>
      <c r="U420" s="315">
        <v>2024110010254</v>
      </c>
      <c r="V420" s="75">
        <v>9</v>
      </c>
      <c r="W420" s="216"/>
      <c r="X420" s="216"/>
      <c r="Y420" s="216"/>
      <c r="Z420" s="216"/>
    </row>
    <row r="421" spans="1:26" ht="15.75" customHeight="1">
      <c r="A421" s="317" t="s">
        <v>1865</v>
      </c>
      <c r="B421" s="146" t="s">
        <v>978</v>
      </c>
      <c r="C421" s="146" t="s">
        <v>23</v>
      </c>
      <c r="D421" s="146">
        <v>80111601</v>
      </c>
      <c r="E421" s="146" t="s">
        <v>2164</v>
      </c>
      <c r="F421" s="146" t="s">
        <v>459</v>
      </c>
      <c r="G421" s="146" t="s">
        <v>459</v>
      </c>
      <c r="H421" s="146">
        <v>6</v>
      </c>
      <c r="I421" s="146">
        <v>1</v>
      </c>
      <c r="J421" s="146" t="s">
        <v>883</v>
      </c>
      <c r="K421" s="146" t="s">
        <v>884</v>
      </c>
      <c r="L421" s="313">
        <v>4500000</v>
      </c>
      <c r="M421" s="316">
        <v>27000000</v>
      </c>
      <c r="N421" s="146" t="s">
        <v>885</v>
      </c>
      <c r="O421" s="146" t="s">
        <v>122</v>
      </c>
      <c r="P421" s="146" t="s">
        <v>886</v>
      </c>
      <c r="Q421" s="146"/>
      <c r="R421" s="75"/>
      <c r="S421" s="75" t="s">
        <v>17</v>
      </c>
      <c r="T421" s="75">
        <v>8146</v>
      </c>
      <c r="U421" s="315">
        <v>2024110010254</v>
      </c>
      <c r="V421" s="75">
        <v>9</v>
      </c>
      <c r="W421" s="216"/>
      <c r="X421" s="216"/>
      <c r="Y421" s="216"/>
      <c r="Z421" s="216"/>
    </row>
    <row r="422" spans="1:26" ht="15.75" customHeight="1">
      <c r="A422" s="317" t="s">
        <v>1516</v>
      </c>
      <c r="B422" s="146" t="s">
        <v>978</v>
      </c>
      <c r="C422" s="146" t="s">
        <v>23</v>
      </c>
      <c r="D422" s="146">
        <v>80111601</v>
      </c>
      <c r="E422" s="146" t="s">
        <v>2164</v>
      </c>
      <c r="F422" s="146" t="s">
        <v>459</v>
      </c>
      <c r="G422" s="146" t="s">
        <v>459</v>
      </c>
      <c r="H422" s="146">
        <v>5</v>
      </c>
      <c r="I422" s="146">
        <v>1</v>
      </c>
      <c r="J422" s="146" t="s">
        <v>883</v>
      </c>
      <c r="K422" s="146" t="s">
        <v>884</v>
      </c>
      <c r="L422" s="313">
        <v>4500000</v>
      </c>
      <c r="M422" s="316">
        <v>22500000</v>
      </c>
      <c r="N422" s="146" t="s">
        <v>885</v>
      </c>
      <c r="O422" s="146" t="s">
        <v>122</v>
      </c>
      <c r="P422" s="146" t="s">
        <v>886</v>
      </c>
      <c r="Q422" s="146" t="s">
        <v>2149</v>
      </c>
      <c r="R422" s="75"/>
      <c r="S422" s="75" t="s">
        <v>17</v>
      </c>
      <c r="T422" s="75">
        <v>8146</v>
      </c>
      <c r="U422" s="315">
        <v>2024110010254</v>
      </c>
      <c r="V422" s="75">
        <v>9</v>
      </c>
      <c r="W422" s="216"/>
      <c r="X422" s="216"/>
      <c r="Y422" s="216"/>
      <c r="Z422" s="216"/>
    </row>
    <row r="423" spans="1:26" ht="15.75" customHeight="1">
      <c r="A423" s="317" t="s">
        <v>1865</v>
      </c>
      <c r="B423" s="146" t="s">
        <v>908</v>
      </c>
      <c r="C423" s="146" t="s">
        <v>22</v>
      </c>
      <c r="D423" s="146">
        <v>80111601</v>
      </c>
      <c r="E423" s="146" t="s">
        <v>2165</v>
      </c>
      <c r="F423" s="146" t="s">
        <v>307</v>
      </c>
      <c r="G423" s="146" t="s">
        <v>307</v>
      </c>
      <c r="H423" s="146">
        <v>4</v>
      </c>
      <c r="I423" s="146">
        <v>1</v>
      </c>
      <c r="J423" s="146" t="s">
        <v>883</v>
      </c>
      <c r="K423" s="146" t="s">
        <v>884</v>
      </c>
      <c r="L423" s="313">
        <v>3156000</v>
      </c>
      <c r="M423" s="316">
        <v>12624000</v>
      </c>
      <c r="N423" s="146" t="s">
        <v>885</v>
      </c>
      <c r="O423" s="146" t="s">
        <v>122</v>
      </c>
      <c r="P423" s="146" t="s">
        <v>886</v>
      </c>
      <c r="Q423" s="146"/>
      <c r="R423" s="75"/>
      <c r="S423" s="75" t="s">
        <v>17</v>
      </c>
      <c r="T423" s="75">
        <v>8146</v>
      </c>
      <c r="U423" s="315">
        <v>2024110010254</v>
      </c>
      <c r="V423" s="75">
        <v>9</v>
      </c>
      <c r="W423" s="216"/>
      <c r="X423" s="216"/>
      <c r="Y423" s="216"/>
      <c r="Z423" s="216"/>
    </row>
    <row r="424" spans="1:26" ht="15.75" customHeight="1">
      <c r="A424" s="317" t="s">
        <v>1516</v>
      </c>
      <c r="B424" s="146" t="s">
        <v>908</v>
      </c>
      <c r="C424" s="146" t="s">
        <v>22</v>
      </c>
      <c r="D424" s="146">
        <v>80111601</v>
      </c>
      <c r="E424" s="146" t="s">
        <v>2166</v>
      </c>
      <c r="F424" s="146" t="s">
        <v>307</v>
      </c>
      <c r="G424" s="146" t="s">
        <v>307</v>
      </c>
      <c r="H424" s="146">
        <v>5</v>
      </c>
      <c r="I424" s="146">
        <v>1</v>
      </c>
      <c r="J424" s="146" t="s">
        <v>883</v>
      </c>
      <c r="K424" s="146" t="s">
        <v>884</v>
      </c>
      <c r="L424" s="313">
        <v>4000000</v>
      </c>
      <c r="M424" s="316">
        <v>20000000</v>
      </c>
      <c r="N424" s="146" t="s">
        <v>885</v>
      </c>
      <c r="O424" s="146" t="s">
        <v>122</v>
      </c>
      <c r="P424" s="146" t="s">
        <v>886</v>
      </c>
      <c r="Q424" s="146" t="s">
        <v>2160</v>
      </c>
      <c r="R424" s="75"/>
      <c r="S424" s="75" t="s">
        <v>17</v>
      </c>
      <c r="T424" s="75">
        <v>8146</v>
      </c>
      <c r="U424" s="315">
        <v>2024110010254</v>
      </c>
      <c r="V424" s="75">
        <v>9</v>
      </c>
      <c r="W424" s="216"/>
      <c r="X424" s="216"/>
      <c r="Y424" s="216"/>
      <c r="Z424" s="216"/>
    </row>
    <row r="425" spans="1:26" ht="15.75" customHeight="1">
      <c r="A425" s="317" t="s">
        <v>1865</v>
      </c>
      <c r="B425" s="146" t="s">
        <v>950</v>
      </c>
      <c r="C425" s="146" t="s">
        <v>22</v>
      </c>
      <c r="D425" s="146">
        <v>80111601</v>
      </c>
      <c r="E425" s="146" t="s">
        <v>1438</v>
      </c>
      <c r="F425" s="146" t="s">
        <v>307</v>
      </c>
      <c r="G425" s="146" t="s">
        <v>307</v>
      </c>
      <c r="H425" s="146">
        <v>4</v>
      </c>
      <c r="I425" s="146">
        <v>1</v>
      </c>
      <c r="J425" s="146" t="s">
        <v>883</v>
      </c>
      <c r="K425" s="146" t="s">
        <v>884</v>
      </c>
      <c r="L425" s="313">
        <v>2253000</v>
      </c>
      <c r="M425" s="316">
        <v>9012000</v>
      </c>
      <c r="N425" s="146" t="s">
        <v>885</v>
      </c>
      <c r="O425" s="146" t="s">
        <v>122</v>
      </c>
      <c r="P425" s="146" t="s">
        <v>886</v>
      </c>
      <c r="Q425" s="146"/>
      <c r="R425" s="75"/>
      <c r="S425" s="75" t="s">
        <v>17</v>
      </c>
      <c r="T425" s="75">
        <v>8146</v>
      </c>
      <c r="U425" s="315">
        <v>2024110010254</v>
      </c>
      <c r="V425" s="75">
        <v>9</v>
      </c>
      <c r="W425" s="216"/>
      <c r="X425" s="216"/>
      <c r="Y425" s="216"/>
      <c r="Z425" s="216"/>
    </row>
    <row r="426" spans="1:26" ht="15.75" customHeight="1">
      <c r="A426" s="317" t="s">
        <v>1516</v>
      </c>
      <c r="B426" s="146" t="s">
        <v>950</v>
      </c>
      <c r="C426" s="146" t="s">
        <v>22</v>
      </c>
      <c r="D426" s="146">
        <v>80111601</v>
      </c>
      <c r="E426" s="146" t="s">
        <v>1438</v>
      </c>
      <c r="F426" s="146" t="s">
        <v>307</v>
      </c>
      <c r="G426" s="146" t="s">
        <v>307</v>
      </c>
      <c r="H426" s="146">
        <v>5</v>
      </c>
      <c r="I426" s="146">
        <v>1</v>
      </c>
      <c r="J426" s="146" t="s">
        <v>883</v>
      </c>
      <c r="K426" s="146" t="s">
        <v>884</v>
      </c>
      <c r="L426" s="313">
        <v>2253000</v>
      </c>
      <c r="M426" s="316">
        <v>11265000</v>
      </c>
      <c r="N426" s="146" t="s">
        <v>885</v>
      </c>
      <c r="O426" s="146" t="s">
        <v>122</v>
      </c>
      <c r="P426" s="146" t="s">
        <v>886</v>
      </c>
      <c r="Q426" s="146" t="s">
        <v>2149</v>
      </c>
      <c r="R426" s="75"/>
      <c r="S426" s="75" t="s">
        <v>17</v>
      </c>
      <c r="T426" s="75">
        <v>8146</v>
      </c>
      <c r="U426" s="315">
        <v>2024110010254</v>
      </c>
      <c r="V426" s="75">
        <v>9</v>
      </c>
      <c r="W426" s="216"/>
      <c r="X426" s="216"/>
      <c r="Y426" s="216"/>
      <c r="Z426" s="216"/>
    </row>
    <row r="427" spans="1:26" ht="15.75" customHeight="1">
      <c r="A427" s="317" t="s">
        <v>1865</v>
      </c>
      <c r="B427" s="146" t="s">
        <v>875</v>
      </c>
      <c r="C427" s="146" t="s">
        <v>20</v>
      </c>
      <c r="D427" s="146">
        <v>80111601</v>
      </c>
      <c r="E427" s="146" t="s">
        <v>2167</v>
      </c>
      <c r="F427" s="146" t="s">
        <v>459</v>
      </c>
      <c r="G427" s="146" t="s">
        <v>459</v>
      </c>
      <c r="H427" s="146">
        <v>6</v>
      </c>
      <c r="I427" s="146">
        <v>1</v>
      </c>
      <c r="J427" s="146" t="s">
        <v>883</v>
      </c>
      <c r="K427" s="146" t="s">
        <v>884</v>
      </c>
      <c r="L427" s="313">
        <v>4400000</v>
      </c>
      <c r="M427" s="316">
        <v>26400000</v>
      </c>
      <c r="N427" s="146" t="s">
        <v>885</v>
      </c>
      <c r="O427" s="146" t="s">
        <v>122</v>
      </c>
      <c r="P427" s="146" t="s">
        <v>886</v>
      </c>
      <c r="Q427" s="146"/>
      <c r="R427" s="75"/>
      <c r="S427" s="75" t="s">
        <v>17</v>
      </c>
      <c r="T427" s="75">
        <v>8146</v>
      </c>
      <c r="U427" s="315">
        <v>2024110010254</v>
      </c>
      <c r="V427" s="75">
        <v>9</v>
      </c>
      <c r="W427" s="216"/>
      <c r="X427" s="216"/>
      <c r="Y427" s="216"/>
      <c r="Z427" s="216"/>
    </row>
    <row r="428" spans="1:26" ht="15.75" customHeight="1">
      <c r="A428" s="317" t="s">
        <v>1516</v>
      </c>
      <c r="B428" s="146" t="s">
        <v>875</v>
      </c>
      <c r="C428" s="146" t="s">
        <v>20</v>
      </c>
      <c r="D428" s="146">
        <v>80111601</v>
      </c>
      <c r="E428" s="146" t="s">
        <v>2168</v>
      </c>
      <c r="F428" s="146" t="s">
        <v>459</v>
      </c>
      <c r="G428" s="146" t="s">
        <v>459</v>
      </c>
      <c r="H428" s="146">
        <v>8</v>
      </c>
      <c r="I428" s="146">
        <v>1</v>
      </c>
      <c r="J428" s="146" t="s">
        <v>883</v>
      </c>
      <c r="K428" s="146" t="s">
        <v>884</v>
      </c>
      <c r="L428" s="313">
        <v>5000000</v>
      </c>
      <c r="M428" s="316">
        <v>40000000</v>
      </c>
      <c r="N428" s="146" t="s">
        <v>885</v>
      </c>
      <c r="O428" s="146" t="s">
        <v>122</v>
      </c>
      <c r="P428" s="146" t="s">
        <v>886</v>
      </c>
      <c r="Q428" s="146" t="s">
        <v>2160</v>
      </c>
      <c r="R428" s="75"/>
      <c r="S428" s="75" t="s">
        <v>17</v>
      </c>
      <c r="T428" s="75">
        <v>8146</v>
      </c>
      <c r="U428" s="315">
        <v>2024110010254</v>
      </c>
      <c r="V428" s="75">
        <v>9</v>
      </c>
      <c r="W428" s="216"/>
      <c r="X428" s="216"/>
      <c r="Y428" s="216"/>
      <c r="Z428" s="216"/>
    </row>
    <row r="429" spans="1:26" ht="15.75" customHeight="1">
      <c r="A429" s="317" t="s">
        <v>1865</v>
      </c>
      <c r="B429" s="146" t="s">
        <v>967</v>
      </c>
      <c r="C429" s="146" t="s">
        <v>23</v>
      </c>
      <c r="D429" s="146">
        <v>80111601</v>
      </c>
      <c r="E429" s="146" t="s">
        <v>2169</v>
      </c>
      <c r="F429" s="146" t="s">
        <v>307</v>
      </c>
      <c r="G429" s="146" t="s">
        <v>307</v>
      </c>
      <c r="H429" s="146">
        <v>4</v>
      </c>
      <c r="I429" s="146">
        <v>1</v>
      </c>
      <c r="J429" s="146" t="s">
        <v>883</v>
      </c>
      <c r="K429" s="146" t="s">
        <v>884</v>
      </c>
      <c r="L429" s="313">
        <v>4277000</v>
      </c>
      <c r="M429" s="316">
        <v>17108000</v>
      </c>
      <c r="N429" s="146" t="s">
        <v>885</v>
      </c>
      <c r="O429" s="146" t="s">
        <v>122</v>
      </c>
      <c r="P429" s="146" t="s">
        <v>886</v>
      </c>
      <c r="Q429" s="146"/>
      <c r="R429" s="75"/>
      <c r="S429" s="75" t="s">
        <v>17</v>
      </c>
      <c r="T429" s="75">
        <v>8146</v>
      </c>
      <c r="U429" s="315">
        <v>2024110010254</v>
      </c>
      <c r="V429" s="75">
        <v>9</v>
      </c>
      <c r="W429" s="216"/>
      <c r="X429" s="216"/>
      <c r="Y429" s="216"/>
      <c r="Z429" s="216"/>
    </row>
    <row r="430" spans="1:26" ht="15.75" customHeight="1">
      <c r="A430" s="317" t="s">
        <v>1516</v>
      </c>
      <c r="B430" s="146" t="s">
        <v>967</v>
      </c>
      <c r="C430" s="146" t="s">
        <v>23</v>
      </c>
      <c r="D430" s="146">
        <v>80111601</v>
      </c>
      <c r="E430" s="146" t="s">
        <v>2169</v>
      </c>
      <c r="F430" s="146" t="s">
        <v>307</v>
      </c>
      <c r="G430" s="146" t="s">
        <v>307</v>
      </c>
      <c r="H430" s="146">
        <v>8.5</v>
      </c>
      <c r="I430" s="146">
        <v>1</v>
      </c>
      <c r="J430" s="146" t="s">
        <v>883</v>
      </c>
      <c r="K430" s="146" t="s">
        <v>884</v>
      </c>
      <c r="L430" s="313">
        <v>4277000</v>
      </c>
      <c r="M430" s="316">
        <v>36354500</v>
      </c>
      <c r="N430" s="146" t="s">
        <v>885</v>
      </c>
      <c r="O430" s="146" t="s">
        <v>122</v>
      </c>
      <c r="P430" s="146" t="s">
        <v>886</v>
      </c>
      <c r="Q430" s="146" t="s">
        <v>2170</v>
      </c>
      <c r="R430" s="75"/>
      <c r="S430" s="75" t="s">
        <v>17</v>
      </c>
      <c r="T430" s="75">
        <v>8146</v>
      </c>
      <c r="U430" s="315">
        <v>2024110010254</v>
      </c>
      <c r="V430" s="75">
        <v>9</v>
      </c>
      <c r="W430" s="216"/>
      <c r="X430" s="216"/>
      <c r="Y430" s="216"/>
      <c r="Z430" s="216"/>
    </row>
    <row r="431" spans="1:26" ht="15.75" customHeight="1">
      <c r="A431" s="317" t="s">
        <v>1865</v>
      </c>
      <c r="B431" s="146" t="s">
        <v>935</v>
      </c>
      <c r="C431" s="146" t="s">
        <v>22</v>
      </c>
      <c r="D431" s="146">
        <v>80111601</v>
      </c>
      <c r="E431" s="146" t="s">
        <v>931</v>
      </c>
      <c r="F431" s="146" t="s">
        <v>307</v>
      </c>
      <c r="G431" s="146" t="s">
        <v>307</v>
      </c>
      <c r="H431" s="146">
        <v>4</v>
      </c>
      <c r="I431" s="146">
        <v>1</v>
      </c>
      <c r="J431" s="146" t="s">
        <v>883</v>
      </c>
      <c r="K431" s="146" t="s">
        <v>884</v>
      </c>
      <c r="L431" s="313">
        <v>4000000</v>
      </c>
      <c r="M431" s="316">
        <v>16000000</v>
      </c>
      <c r="N431" s="146" t="s">
        <v>885</v>
      </c>
      <c r="O431" s="146" t="s">
        <v>122</v>
      </c>
      <c r="P431" s="146" t="s">
        <v>886</v>
      </c>
      <c r="Q431" s="146"/>
      <c r="R431" s="75"/>
      <c r="S431" s="75" t="s">
        <v>17</v>
      </c>
      <c r="T431" s="75">
        <v>8146</v>
      </c>
      <c r="U431" s="315">
        <v>2024110010254</v>
      </c>
      <c r="V431" s="75">
        <v>9</v>
      </c>
      <c r="W431" s="216"/>
      <c r="X431" s="216"/>
      <c r="Y431" s="216"/>
      <c r="Z431" s="216"/>
    </row>
    <row r="432" spans="1:26" ht="15.75" customHeight="1">
      <c r="A432" s="317" t="s">
        <v>1516</v>
      </c>
      <c r="B432" s="146" t="s">
        <v>935</v>
      </c>
      <c r="C432" s="146" t="s">
        <v>22</v>
      </c>
      <c r="D432" s="146">
        <v>80111601</v>
      </c>
      <c r="E432" s="146" t="s">
        <v>931</v>
      </c>
      <c r="F432" s="146" t="s">
        <v>307</v>
      </c>
      <c r="G432" s="146" t="s">
        <v>307</v>
      </c>
      <c r="H432" s="146">
        <v>5</v>
      </c>
      <c r="I432" s="146">
        <v>1</v>
      </c>
      <c r="J432" s="146" t="s">
        <v>883</v>
      </c>
      <c r="K432" s="146" t="s">
        <v>884</v>
      </c>
      <c r="L432" s="313">
        <v>4000000</v>
      </c>
      <c r="M432" s="316">
        <v>20000000</v>
      </c>
      <c r="N432" s="146" t="s">
        <v>885</v>
      </c>
      <c r="O432" s="146" t="s">
        <v>122</v>
      </c>
      <c r="P432" s="146" t="s">
        <v>886</v>
      </c>
      <c r="Q432" s="146" t="s">
        <v>2149</v>
      </c>
      <c r="R432" s="75"/>
      <c r="S432" s="75" t="s">
        <v>17</v>
      </c>
      <c r="T432" s="75">
        <v>8146</v>
      </c>
      <c r="U432" s="315">
        <v>2024110010254</v>
      </c>
      <c r="V432" s="75">
        <v>9</v>
      </c>
      <c r="W432" s="216"/>
      <c r="X432" s="216"/>
      <c r="Y432" s="216"/>
      <c r="Z432" s="216"/>
    </row>
    <row r="433" spans="1:26" ht="15.75" customHeight="1">
      <c r="A433" s="317" t="s">
        <v>1865</v>
      </c>
      <c r="B433" s="146" t="s">
        <v>987</v>
      </c>
      <c r="C433" s="146" t="s">
        <v>23</v>
      </c>
      <c r="D433" s="146">
        <v>80111601</v>
      </c>
      <c r="E433" s="146" t="s">
        <v>1873</v>
      </c>
      <c r="F433" s="146" t="s">
        <v>307</v>
      </c>
      <c r="G433" s="146" t="s">
        <v>307</v>
      </c>
      <c r="H433" s="146">
        <v>4</v>
      </c>
      <c r="I433" s="146">
        <v>1</v>
      </c>
      <c r="J433" s="146" t="s">
        <v>883</v>
      </c>
      <c r="K433" s="146" t="s">
        <v>884</v>
      </c>
      <c r="L433" s="313">
        <v>2253000</v>
      </c>
      <c r="M433" s="316">
        <v>9012000</v>
      </c>
      <c r="N433" s="146" t="s">
        <v>885</v>
      </c>
      <c r="O433" s="146" t="s">
        <v>122</v>
      </c>
      <c r="P433" s="146" t="s">
        <v>886</v>
      </c>
      <c r="Q433" s="146"/>
      <c r="R433" s="75"/>
      <c r="S433" s="75" t="s">
        <v>17</v>
      </c>
      <c r="T433" s="75">
        <v>8146</v>
      </c>
      <c r="U433" s="315">
        <v>2024110010254</v>
      </c>
      <c r="V433" s="75">
        <v>9</v>
      </c>
      <c r="W433" s="216"/>
      <c r="X433" s="216"/>
      <c r="Y433" s="216"/>
      <c r="Z433" s="216"/>
    </row>
    <row r="434" spans="1:26" ht="15.75" customHeight="1">
      <c r="A434" s="317" t="s">
        <v>1516</v>
      </c>
      <c r="B434" s="146" t="s">
        <v>987</v>
      </c>
      <c r="C434" s="146" t="s">
        <v>23</v>
      </c>
      <c r="D434" s="146">
        <v>80111601</v>
      </c>
      <c r="E434" s="146" t="s">
        <v>1873</v>
      </c>
      <c r="F434" s="146" t="s">
        <v>307</v>
      </c>
      <c r="G434" s="146" t="s">
        <v>307</v>
      </c>
      <c r="H434" s="146">
        <v>5</v>
      </c>
      <c r="I434" s="146">
        <v>1</v>
      </c>
      <c r="J434" s="146" t="s">
        <v>883</v>
      </c>
      <c r="K434" s="146" t="s">
        <v>884</v>
      </c>
      <c r="L434" s="313">
        <v>2253000</v>
      </c>
      <c r="M434" s="316">
        <v>11265000</v>
      </c>
      <c r="N434" s="146" t="s">
        <v>885</v>
      </c>
      <c r="O434" s="146" t="s">
        <v>122</v>
      </c>
      <c r="P434" s="146" t="s">
        <v>886</v>
      </c>
      <c r="Q434" s="146" t="s">
        <v>2149</v>
      </c>
      <c r="R434" s="75"/>
      <c r="S434" s="75" t="s">
        <v>17</v>
      </c>
      <c r="T434" s="75">
        <v>8146</v>
      </c>
      <c r="U434" s="315">
        <v>2024110010254</v>
      </c>
      <c r="V434" s="75">
        <v>9</v>
      </c>
      <c r="W434" s="216"/>
      <c r="X434" s="216"/>
      <c r="Y434" s="216"/>
      <c r="Z434" s="216"/>
    </row>
    <row r="435" spans="1:26" ht="15.75" customHeight="1">
      <c r="A435" s="317" t="s">
        <v>1865</v>
      </c>
      <c r="B435" s="146" t="s">
        <v>887</v>
      </c>
      <c r="C435" s="146" t="s">
        <v>20</v>
      </c>
      <c r="D435" s="146">
        <v>80111601</v>
      </c>
      <c r="E435" s="146" t="s">
        <v>2171</v>
      </c>
      <c r="F435" s="146" t="s">
        <v>307</v>
      </c>
      <c r="G435" s="146" t="s">
        <v>307</v>
      </c>
      <c r="H435" s="146">
        <v>4</v>
      </c>
      <c r="I435" s="146">
        <v>1</v>
      </c>
      <c r="J435" s="146" t="s">
        <v>883</v>
      </c>
      <c r="K435" s="146" t="s">
        <v>884</v>
      </c>
      <c r="L435" s="313">
        <v>6000000</v>
      </c>
      <c r="M435" s="316">
        <v>24000000</v>
      </c>
      <c r="N435" s="146" t="s">
        <v>885</v>
      </c>
      <c r="O435" s="146" t="s">
        <v>122</v>
      </c>
      <c r="P435" s="146" t="s">
        <v>886</v>
      </c>
      <c r="Q435" s="146"/>
      <c r="R435" s="75"/>
      <c r="S435" s="75" t="s">
        <v>17</v>
      </c>
      <c r="T435" s="75">
        <v>8146</v>
      </c>
      <c r="U435" s="315">
        <v>2024110010254</v>
      </c>
      <c r="V435" s="75">
        <v>9</v>
      </c>
      <c r="W435" s="216"/>
      <c r="X435" s="216"/>
      <c r="Y435" s="216"/>
      <c r="Z435" s="216"/>
    </row>
    <row r="436" spans="1:26" ht="15.75" customHeight="1">
      <c r="A436" s="317" t="s">
        <v>1516</v>
      </c>
      <c r="B436" s="146" t="s">
        <v>887</v>
      </c>
      <c r="C436" s="146" t="s">
        <v>20</v>
      </c>
      <c r="D436" s="146">
        <v>80111601</v>
      </c>
      <c r="E436" s="146" t="s">
        <v>2172</v>
      </c>
      <c r="F436" s="146" t="s">
        <v>307</v>
      </c>
      <c r="G436" s="146" t="s">
        <v>307</v>
      </c>
      <c r="H436" s="146">
        <v>5</v>
      </c>
      <c r="I436" s="146">
        <v>1</v>
      </c>
      <c r="J436" s="146" t="s">
        <v>883</v>
      </c>
      <c r="K436" s="146" t="s">
        <v>884</v>
      </c>
      <c r="L436" s="313">
        <v>5500000</v>
      </c>
      <c r="M436" s="316">
        <v>27500000</v>
      </c>
      <c r="N436" s="146" t="s">
        <v>885</v>
      </c>
      <c r="O436" s="146" t="s">
        <v>122</v>
      </c>
      <c r="P436" s="146" t="s">
        <v>886</v>
      </c>
      <c r="Q436" s="146" t="s">
        <v>2160</v>
      </c>
      <c r="R436" s="75"/>
      <c r="S436" s="75" t="s">
        <v>17</v>
      </c>
      <c r="T436" s="75">
        <v>8146</v>
      </c>
      <c r="U436" s="315">
        <v>2024110010254</v>
      </c>
      <c r="V436" s="75">
        <v>9</v>
      </c>
      <c r="W436" s="216"/>
      <c r="X436" s="216"/>
      <c r="Y436" s="216"/>
      <c r="Z436" s="216"/>
    </row>
    <row r="437" spans="1:26" ht="15.75" customHeight="1">
      <c r="A437" s="317" t="s">
        <v>1865</v>
      </c>
      <c r="B437" s="146" t="s">
        <v>888</v>
      </c>
      <c r="C437" s="146" t="s">
        <v>20</v>
      </c>
      <c r="D437" s="146">
        <v>80111601</v>
      </c>
      <c r="E437" s="146" t="s">
        <v>2173</v>
      </c>
      <c r="F437" s="146" t="s">
        <v>1421</v>
      </c>
      <c r="G437" s="146" t="s">
        <v>1421</v>
      </c>
      <c r="H437" s="146">
        <v>1</v>
      </c>
      <c r="I437" s="146">
        <v>1</v>
      </c>
      <c r="J437" s="146" t="s">
        <v>883</v>
      </c>
      <c r="K437" s="146" t="s">
        <v>884</v>
      </c>
      <c r="L437" s="313" t="s">
        <v>1724</v>
      </c>
      <c r="M437" s="316">
        <v>44538000</v>
      </c>
      <c r="N437" s="146" t="s">
        <v>885</v>
      </c>
      <c r="O437" s="146" t="s">
        <v>122</v>
      </c>
      <c r="P437" s="146" t="s">
        <v>886</v>
      </c>
      <c r="Q437" s="146"/>
      <c r="R437" s="75"/>
      <c r="S437" s="75" t="s">
        <v>17</v>
      </c>
      <c r="T437" s="75">
        <v>8146</v>
      </c>
      <c r="U437" s="315">
        <v>2024110010254</v>
      </c>
      <c r="V437" s="75">
        <v>9</v>
      </c>
      <c r="W437" s="216"/>
      <c r="X437" s="216"/>
      <c r="Y437" s="216"/>
      <c r="Z437" s="216"/>
    </row>
    <row r="438" spans="1:26" ht="15.75" customHeight="1">
      <c r="A438" s="317" t="s">
        <v>1516</v>
      </c>
      <c r="B438" s="146" t="s">
        <v>888</v>
      </c>
      <c r="C438" s="146" t="s">
        <v>20</v>
      </c>
      <c r="D438" s="146">
        <v>80111601</v>
      </c>
      <c r="E438" s="146" t="s">
        <v>2173</v>
      </c>
      <c r="F438" s="146" t="s">
        <v>1421</v>
      </c>
      <c r="G438" s="146" t="s">
        <v>1421</v>
      </c>
      <c r="H438" s="146">
        <v>1</v>
      </c>
      <c r="I438" s="146">
        <v>1</v>
      </c>
      <c r="J438" s="146" t="s">
        <v>883</v>
      </c>
      <c r="K438" s="146" t="s">
        <v>884</v>
      </c>
      <c r="L438" s="313" t="s">
        <v>1724</v>
      </c>
      <c r="M438" s="316">
        <v>15075000</v>
      </c>
      <c r="N438" s="146" t="s">
        <v>885</v>
      </c>
      <c r="O438" s="146" t="s">
        <v>122</v>
      </c>
      <c r="P438" s="146" t="s">
        <v>886</v>
      </c>
      <c r="Q438" s="146" t="s">
        <v>2174</v>
      </c>
      <c r="R438" s="75"/>
      <c r="S438" s="75" t="s">
        <v>17</v>
      </c>
      <c r="T438" s="75">
        <v>8146</v>
      </c>
      <c r="U438" s="315">
        <v>2024110010254</v>
      </c>
      <c r="V438" s="75">
        <v>9</v>
      </c>
      <c r="W438" s="216"/>
      <c r="X438" s="216"/>
      <c r="Y438" s="216"/>
      <c r="Z438" s="216"/>
    </row>
    <row r="439" spans="1:26" ht="15.75" customHeight="1">
      <c r="A439" s="317" t="s">
        <v>1865</v>
      </c>
      <c r="B439" s="146" t="s">
        <v>939</v>
      </c>
      <c r="C439" s="146" t="s">
        <v>22</v>
      </c>
      <c r="D439" s="146">
        <v>80111601</v>
      </c>
      <c r="E439" s="146" t="s">
        <v>931</v>
      </c>
      <c r="F439" s="146" t="s">
        <v>307</v>
      </c>
      <c r="G439" s="146" t="s">
        <v>307</v>
      </c>
      <c r="H439" s="146">
        <v>4</v>
      </c>
      <c r="I439" s="146">
        <v>1</v>
      </c>
      <c r="J439" s="146" t="s">
        <v>883</v>
      </c>
      <c r="K439" s="146" t="s">
        <v>884</v>
      </c>
      <c r="L439" s="313">
        <v>4000000</v>
      </c>
      <c r="M439" s="316">
        <v>16000000</v>
      </c>
      <c r="N439" s="146" t="s">
        <v>885</v>
      </c>
      <c r="O439" s="146" t="s">
        <v>122</v>
      </c>
      <c r="P439" s="146" t="s">
        <v>886</v>
      </c>
      <c r="Q439" s="146"/>
      <c r="R439" s="75"/>
      <c r="S439" s="75" t="s">
        <v>17</v>
      </c>
      <c r="T439" s="75">
        <v>8146</v>
      </c>
      <c r="U439" s="315">
        <v>2024110010254</v>
      </c>
      <c r="V439" s="75">
        <v>9</v>
      </c>
      <c r="W439" s="216"/>
      <c r="X439" s="216"/>
      <c r="Y439" s="216"/>
      <c r="Z439" s="216"/>
    </row>
    <row r="440" spans="1:26" ht="15.75" customHeight="1">
      <c r="A440" s="317" t="s">
        <v>1516</v>
      </c>
      <c r="B440" s="146" t="s">
        <v>939</v>
      </c>
      <c r="C440" s="146" t="s">
        <v>22</v>
      </c>
      <c r="D440" s="146">
        <v>80111601</v>
      </c>
      <c r="E440" s="146" t="s">
        <v>931</v>
      </c>
      <c r="F440" s="146" t="s">
        <v>307</v>
      </c>
      <c r="G440" s="146" t="s">
        <v>307</v>
      </c>
      <c r="H440" s="146">
        <v>7</v>
      </c>
      <c r="I440" s="146">
        <v>1</v>
      </c>
      <c r="J440" s="146" t="s">
        <v>883</v>
      </c>
      <c r="K440" s="146" t="s">
        <v>884</v>
      </c>
      <c r="L440" s="313">
        <v>4000000</v>
      </c>
      <c r="M440" s="316">
        <v>28000000</v>
      </c>
      <c r="N440" s="146" t="s">
        <v>885</v>
      </c>
      <c r="O440" s="146" t="s">
        <v>122</v>
      </c>
      <c r="P440" s="146" t="s">
        <v>886</v>
      </c>
      <c r="Q440" s="146" t="s">
        <v>2149</v>
      </c>
      <c r="R440" s="75"/>
      <c r="S440" s="75" t="s">
        <v>17</v>
      </c>
      <c r="T440" s="75">
        <v>8146</v>
      </c>
      <c r="U440" s="315">
        <v>2024110010254</v>
      </c>
      <c r="V440" s="75">
        <v>9</v>
      </c>
      <c r="W440" s="216"/>
      <c r="X440" s="216"/>
      <c r="Y440" s="216"/>
      <c r="Z440" s="216"/>
    </row>
    <row r="441" spans="1:26" ht="15.75" customHeight="1">
      <c r="A441" s="317" t="s">
        <v>1865</v>
      </c>
      <c r="B441" s="146" t="s">
        <v>940</v>
      </c>
      <c r="C441" s="146" t="s">
        <v>22</v>
      </c>
      <c r="D441" s="146">
        <v>80111601</v>
      </c>
      <c r="E441" s="146" t="s">
        <v>931</v>
      </c>
      <c r="F441" s="146" t="s">
        <v>307</v>
      </c>
      <c r="G441" s="146" t="s">
        <v>307</v>
      </c>
      <c r="H441" s="146">
        <v>4</v>
      </c>
      <c r="I441" s="146">
        <v>1</v>
      </c>
      <c r="J441" s="146" t="s">
        <v>883</v>
      </c>
      <c r="K441" s="146" t="s">
        <v>884</v>
      </c>
      <c r="L441" s="313">
        <v>4000000</v>
      </c>
      <c r="M441" s="316">
        <v>16000000</v>
      </c>
      <c r="N441" s="146" t="s">
        <v>885</v>
      </c>
      <c r="O441" s="146" t="s">
        <v>122</v>
      </c>
      <c r="P441" s="146" t="s">
        <v>886</v>
      </c>
      <c r="Q441" s="146"/>
      <c r="R441" s="75"/>
      <c r="S441" s="75" t="s">
        <v>17</v>
      </c>
      <c r="T441" s="75">
        <v>8146</v>
      </c>
      <c r="U441" s="315">
        <v>2024110010254</v>
      </c>
      <c r="V441" s="75">
        <v>9</v>
      </c>
      <c r="W441" s="216"/>
      <c r="X441" s="216"/>
      <c r="Y441" s="216"/>
      <c r="Z441" s="216"/>
    </row>
    <row r="442" spans="1:26" ht="15.75" customHeight="1">
      <c r="A442" s="317" t="s">
        <v>1516</v>
      </c>
      <c r="B442" s="146" t="s">
        <v>940</v>
      </c>
      <c r="C442" s="146" t="s">
        <v>22</v>
      </c>
      <c r="D442" s="146">
        <v>80111601</v>
      </c>
      <c r="E442" s="146" t="s">
        <v>931</v>
      </c>
      <c r="F442" s="146" t="s">
        <v>307</v>
      </c>
      <c r="G442" s="146" t="s">
        <v>307</v>
      </c>
      <c r="H442" s="146">
        <v>7</v>
      </c>
      <c r="I442" s="146">
        <v>1</v>
      </c>
      <c r="J442" s="146" t="s">
        <v>883</v>
      </c>
      <c r="K442" s="146" t="s">
        <v>884</v>
      </c>
      <c r="L442" s="313">
        <v>4000000</v>
      </c>
      <c r="M442" s="316">
        <v>28000000</v>
      </c>
      <c r="N442" s="146" t="s">
        <v>885</v>
      </c>
      <c r="O442" s="146" t="s">
        <v>122</v>
      </c>
      <c r="P442" s="146" t="s">
        <v>886</v>
      </c>
      <c r="Q442" s="146" t="s">
        <v>2149</v>
      </c>
      <c r="R442" s="75"/>
      <c r="S442" s="75" t="s">
        <v>17</v>
      </c>
      <c r="T442" s="75">
        <v>8146</v>
      </c>
      <c r="U442" s="315">
        <v>2024110010254</v>
      </c>
      <c r="V442" s="75">
        <v>9</v>
      </c>
      <c r="W442" s="216"/>
      <c r="X442" s="216"/>
      <c r="Y442" s="216"/>
      <c r="Z442" s="216"/>
    </row>
    <row r="443" spans="1:26" ht="15.75" customHeight="1">
      <c r="A443" s="317" t="s">
        <v>1865</v>
      </c>
      <c r="B443" s="146" t="s">
        <v>923</v>
      </c>
      <c r="C443" s="146" t="s">
        <v>22</v>
      </c>
      <c r="D443" s="146">
        <v>80111601</v>
      </c>
      <c r="E443" s="146" t="s">
        <v>2175</v>
      </c>
      <c r="F443" s="146" t="s">
        <v>307</v>
      </c>
      <c r="G443" s="146" t="s">
        <v>307</v>
      </c>
      <c r="H443" s="146">
        <v>4</v>
      </c>
      <c r="I443" s="146">
        <v>1</v>
      </c>
      <c r="J443" s="146" t="s">
        <v>883</v>
      </c>
      <c r="K443" s="146" t="s">
        <v>884</v>
      </c>
      <c r="L443" s="313">
        <v>3700000</v>
      </c>
      <c r="M443" s="316">
        <v>14800000</v>
      </c>
      <c r="N443" s="146" t="s">
        <v>885</v>
      </c>
      <c r="O443" s="146" t="s">
        <v>122</v>
      </c>
      <c r="P443" s="146" t="s">
        <v>886</v>
      </c>
      <c r="Q443" s="146"/>
      <c r="R443" s="75"/>
      <c r="S443" s="75" t="s">
        <v>17</v>
      </c>
      <c r="T443" s="75">
        <v>8146</v>
      </c>
      <c r="U443" s="315">
        <v>2024110010254</v>
      </c>
      <c r="V443" s="75">
        <v>9</v>
      </c>
      <c r="W443" s="216"/>
      <c r="X443" s="216"/>
      <c r="Y443" s="216"/>
      <c r="Z443" s="216"/>
    </row>
    <row r="444" spans="1:26" ht="15.75" customHeight="1">
      <c r="A444" s="317" t="s">
        <v>1516</v>
      </c>
      <c r="B444" s="146" t="s">
        <v>923</v>
      </c>
      <c r="C444" s="146" t="s">
        <v>22</v>
      </c>
      <c r="D444" s="146">
        <v>80111601</v>
      </c>
      <c r="E444" s="146" t="s">
        <v>2176</v>
      </c>
      <c r="F444" s="146" t="s">
        <v>307</v>
      </c>
      <c r="G444" s="146" t="s">
        <v>307</v>
      </c>
      <c r="H444" s="146">
        <v>5</v>
      </c>
      <c r="I444" s="146">
        <v>1</v>
      </c>
      <c r="J444" s="146" t="s">
        <v>883</v>
      </c>
      <c r="K444" s="146" t="s">
        <v>884</v>
      </c>
      <c r="L444" s="313">
        <v>5000000</v>
      </c>
      <c r="M444" s="316">
        <v>25000000</v>
      </c>
      <c r="N444" s="146" t="s">
        <v>885</v>
      </c>
      <c r="O444" s="146" t="s">
        <v>122</v>
      </c>
      <c r="P444" s="146" t="s">
        <v>886</v>
      </c>
      <c r="Q444" s="146" t="s">
        <v>2160</v>
      </c>
      <c r="R444" s="75"/>
      <c r="S444" s="75" t="s">
        <v>17</v>
      </c>
      <c r="T444" s="75">
        <v>8146</v>
      </c>
      <c r="U444" s="315">
        <v>2024110010254</v>
      </c>
      <c r="V444" s="75">
        <v>9</v>
      </c>
      <c r="W444" s="216"/>
      <c r="X444" s="216"/>
      <c r="Y444" s="216"/>
      <c r="Z444" s="216"/>
    </row>
    <row r="445" spans="1:26" ht="15.75" customHeight="1">
      <c r="A445" s="317" t="s">
        <v>1865</v>
      </c>
      <c r="B445" s="146" t="s">
        <v>915</v>
      </c>
      <c r="C445" s="146" t="s">
        <v>22</v>
      </c>
      <c r="D445" s="146">
        <v>80111601</v>
      </c>
      <c r="E445" s="146" t="s">
        <v>2177</v>
      </c>
      <c r="F445" s="146" t="s">
        <v>459</v>
      </c>
      <c r="G445" s="146" t="s">
        <v>459</v>
      </c>
      <c r="H445" s="146">
        <v>6</v>
      </c>
      <c r="I445" s="146">
        <v>1</v>
      </c>
      <c r="J445" s="146" t="s">
        <v>883</v>
      </c>
      <c r="K445" s="146" t="s">
        <v>884</v>
      </c>
      <c r="L445" s="313">
        <v>3000000</v>
      </c>
      <c r="M445" s="316">
        <v>18000000</v>
      </c>
      <c r="N445" s="146" t="s">
        <v>885</v>
      </c>
      <c r="O445" s="146" t="s">
        <v>122</v>
      </c>
      <c r="P445" s="146" t="s">
        <v>886</v>
      </c>
      <c r="Q445" s="146"/>
      <c r="R445" s="75"/>
      <c r="S445" s="75" t="s">
        <v>17</v>
      </c>
      <c r="T445" s="75">
        <v>8146</v>
      </c>
      <c r="U445" s="315">
        <v>2024110010254</v>
      </c>
      <c r="V445" s="75">
        <v>9</v>
      </c>
      <c r="W445" s="216"/>
      <c r="X445" s="216"/>
      <c r="Y445" s="216"/>
      <c r="Z445" s="216"/>
    </row>
    <row r="446" spans="1:26" ht="15.75" customHeight="1">
      <c r="A446" s="317" t="s">
        <v>1516</v>
      </c>
      <c r="B446" s="146" t="s">
        <v>915</v>
      </c>
      <c r="C446" s="146" t="s">
        <v>22</v>
      </c>
      <c r="D446" s="146">
        <v>80111601</v>
      </c>
      <c r="E446" s="146" t="s">
        <v>2178</v>
      </c>
      <c r="F446" s="146" t="s">
        <v>459</v>
      </c>
      <c r="G446" s="146" t="s">
        <v>459</v>
      </c>
      <c r="H446" s="146">
        <v>9</v>
      </c>
      <c r="I446" s="146">
        <v>1</v>
      </c>
      <c r="J446" s="146" t="s">
        <v>883</v>
      </c>
      <c r="K446" s="146" t="s">
        <v>884</v>
      </c>
      <c r="L446" s="313">
        <v>3200000</v>
      </c>
      <c r="M446" s="316">
        <v>28800000</v>
      </c>
      <c r="N446" s="146" t="s">
        <v>885</v>
      </c>
      <c r="O446" s="146" t="s">
        <v>122</v>
      </c>
      <c r="P446" s="146" t="s">
        <v>886</v>
      </c>
      <c r="Q446" s="146" t="s">
        <v>2160</v>
      </c>
      <c r="R446" s="75"/>
      <c r="S446" s="75" t="s">
        <v>17</v>
      </c>
      <c r="T446" s="75">
        <v>8146</v>
      </c>
      <c r="U446" s="315">
        <v>2024110010254</v>
      </c>
      <c r="V446" s="75">
        <v>9</v>
      </c>
      <c r="W446" s="216"/>
      <c r="X446" s="216"/>
      <c r="Y446" s="216"/>
      <c r="Z446" s="216"/>
    </row>
    <row r="447" spans="1:26" ht="15.75" customHeight="1">
      <c r="A447" s="317" t="s">
        <v>1865</v>
      </c>
      <c r="B447" s="146" t="s">
        <v>951</v>
      </c>
      <c r="C447" s="146" t="s">
        <v>22</v>
      </c>
      <c r="D447" s="146">
        <v>80111601</v>
      </c>
      <c r="E447" s="146" t="s">
        <v>1439</v>
      </c>
      <c r="F447" s="146" t="s">
        <v>1421</v>
      </c>
      <c r="G447" s="146" t="s">
        <v>1421</v>
      </c>
      <c r="H447" s="146">
        <v>1</v>
      </c>
      <c r="I447" s="146">
        <v>1</v>
      </c>
      <c r="J447" s="146" t="s">
        <v>883</v>
      </c>
      <c r="K447" s="146" t="s">
        <v>884</v>
      </c>
      <c r="L447" s="313" t="s">
        <v>1724</v>
      </c>
      <c r="M447" s="316">
        <v>296696000</v>
      </c>
      <c r="N447" s="146" t="s">
        <v>885</v>
      </c>
      <c r="O447" s="146" t="s">
        <v>897</v>
      </c>
      <c r="P447" s="146" t="s">
        <v>886</v>
      </c>
      <c r="Q447" s="146"/>
      <c r="R447" s="75"/>
      <c r="S447" s="75" t="s">
        <v>17</v>
      </c>
      <c r="T447" s="75">
        <v>8146</v>
      </c>
      <c r="U447" s="315">
        <v>2024110010254</v>
      </c>
      <c r="V447" s="75">
        <v>9</v>
      </c>
      <c r="W447" s="216"/>
      <c r="X447" s="216"/>
      <c r="Y447" s="216"/>
      <c r="Z447" s="216"/>
    </row>
    <row r="448" spans="1:26" ht="15.75" customHeight="1">
      <c r="A448" s="317" t="s">
        <v>1516</v>
      </c>
      <c r="B448" s="146" t="s">
        <v>951</v>
      </c>
      <c r="C448" s="146" t="s">
        <v>22</v>
      </c>
      <c r="D448" s="146">
        <v>80111601</v>
      </c>
      <c r="E448" s="146" t="s">
        <v>1439</v>
      </c>
      <c r="F448" s="146" t="s">
        <v>1421</v>
      </c>
      <c r="G448" s="146" t="s">
        <v>1421</v>
      </c>
      <c r="H448" s="146">
        <v>1</v>
      </c>
      <c r="I448" s="146">
        <v>1</v>
      </c>
      <c r="J448" s="146" t="s">
        <v>883</v>
      </c>
      <c r="K448" s="146" t="s">
        <v>884</v>
      </c>
      <c r="L448" s="313" t="s">
        <v>1724</v>
      </c>
      <c r="M448" s="316">
        <v>220923000</v>
      </c>
      <c r="N448" s="146" t="s">
        <v>885</v>
      </c>
      <c r="O448" s="146" t="s">
        <v>897</v>
      </c>
      <c r="P448" s="146" t="s">
        <v>886</v>
      </c>
      <c r="Q448" s="146" t="s">
        <v>2174</v>
      </c>
      <c r="R448" s="75"/>
      <c r="S448" s="75" t="s">
        <v>17</v>
      </c>
      <c r="T448" s="75">
        <v>8146</v>
      </c>
      <c r="U448" s="315">
        <v>2024110010254</v>
      </c>
      <c r="V448" s="75">
        <v>9</v>
      </c>
      <c r="W448" s="216"/>
      <c r="X448" s="216"/>
      <c r="Y448" s="216"/>
      <c r="Z448" s="216"/>
    </row>
    <row r="449" spans="1:26" ht="15.75" customHeight="1">
      <c r="A449" s="317" t="s">
        <v>1865</v>
      </c>
      <c r="B449" s="146" t="s">
        <v>968</v>
      </c>
      <c r="C449" s="146" t="s">
        <v>23</v>
      </c>
      <c r="D449" s="146">
        <v>80111601</v>
      </c>
      <c r="E449" s="146" t="s">
        <v>2179</v>
      </c>
      <c r="F449" s="146" t="s">
        <v>307</v>
      </c>
      <c r="G449" s="146" t="s">
        <v>307</v>
      </c>
      <c r="H449" s="146">
        <v>4</v>
      </c>
      <c r="I449" s="146">
        <v>1</v>
      </c>
      <c r="J449" s="146" t="s">
        <v>883</v>
      </c>
      <c r="K449" s="146" t="s">
        <v>884</v>
      </c>
      <c r="L449" s="313">
        <v>4500000</v>
      </c>
      <c r="M449" s="316">
        <v>18000000</v>
      </c>
      <c r="N449" s="146" t="s">
        <v>885</v>
      </c>
      <c r="O449" s="146" t="s">
        <v>122</v>
      </c>
      <c r="P449" s="146" t="s">
        <v>886</v>
      </c>
      <c r="Q449" s="146"/>
      <c r="R449" s="75"/>
      <c r="S449" s="75" t="s">
        <v>17</v>
      </c>
      <c r="T449" s="75">
        <v>8146</v>
      </c>
      <c r="U449" s="315">
        <v>2024110010254</v>
      </c>
      <c r="V449" s="75">
        <v>9</v>
      </c>
      <c r="W449" s="216"/>
      <c r="X449" s="216"/>
      <c r="Y449" s="216"/>
      <c r="Z449" s="216"/>
    </row>
    <row r="450" spans="1:26" ht="15.75" customHeight="1">
      <c r="A450" s="317" t="s">
        <v>1516</v>
      </c>
      <c r="B450" s="146" t="s">
        <v>968</v>
      </c>
      <c r="C450" s="146" t="s">
        <v>23</v>
      </c>
      <c r="D450" s="146">
        <v>80111601</v>
      </c>
      <c r="E450" s="146" t="s">
        <v>2180</v>
      </c>
      <c r="F450" s="146" t="s">
        <v>307</v>
      </c>
      <c r="G450" s="146" t="s">
        <v>307</v>
      </c>
      <c r="H450" s="146">
        <v>5</v>
      </c>
      <c r="I450" s="146">
        <v>1</v>
      </c>
      <c r="J450" s="146" t="s">
        <v>883</v>
      </c>
      <c r="K450" s="146" t="s">
        <v>884</v>
      </c>
      <c r="L450" s="313">
        <v>4500000</v>
      </c>
      <c r="M450" s="316">
        <v>22500000</v>
      </c>
      <c r="N450" s="146" t="s">
        <v>885</v>
      </c>
      <c r="O450" s="146" t="s">
        <v>122</v>
      </c>
      <c r="P450" s="146" t="s">
        <v>886</v>
      </c>
      <c r="Q450" s="146" t="s">
        <v>2181</v>
      </c>
      <c r="R450" s="75"/>
      <c r="S450" s="75" t="s">
        <v>17</v>
      </c>
      <c r="T450" s="75">
        <v>8146</v>
      </c>
      <c r="U450" s="315">
        <v>2024110010254</v>
      </c>
      <c r="V450" s="75">
        <v>9</v>
      </c>
      <c r="W450" s="216"/>
      <c r="X450" s="216"/>
      <c r="Y450" s="216"/>
      <c r="Z450" s="216"/>
    </row>
    <row r="451" spans="1:26" ht="15.75" customHeight="1">
      <c r="A451" s="317" t="s">
        <v>1865</v>
      </c>
      <c r="B451" s="146" t="s">
        <v>994</v>
      </c>
      <c r="C451" s="146" t="s">
        <v>23</v>
      </c>
      <c r="D451" s="146">
        <v>80111601</v>
      </c>
      <c r="E451" s="146" t="s">
        <v>2182</v>
      </c>
      <c r="F451" s="146" t="s">
        <v>307</v>
      </c>
      <c r="G451" s="146" t="s">
        <v>307</v>
      </c>
      <c r="H451" s="146">
        <v>4</v>
      </c>
      <c r="I451" s="146">
        <v>1</v>
      </c>
      <c r="J451" s="146" t="s">
        <v>883</v>
      </c>
      <c r="K451" s="146" t="s">
        <v>884</v>
      </c>
      <c r="L451" s="313">
        <v>6000000</v>
      </c>
      <c r="M451" s="316">
        <v>24000000</v>
      </c>
      <c r="N451" s="146" t="s">
        <v>885</v>
      </c>
      <c r="O451" s="146" t="s">
        <v>122</v>
      </c>
      <c r="P451" s="146" t="s">
        <v>886</v>
      </c>
      <c r="Q451" s="146"/>
      <c r="R451" s="75"/>
      <c r="S451" s="75" t="s">
        <v>17</v>
      </c>
      <c r="T451" s="75">
        <v>8146</v>
      </c>
      <c r="U451" s="315">
        <v>2024110010254</v>
      </c>
      <c r="V451" s="75">
        <v>9</v>
      </c>
      <c r="W451" s="216"/>
      <c r="X451" s="216"/>
      <c r="Y451" s="216"/>
      <c r="Z451" s="216"/>
    </row>
    <row r="452" spans="1:26" ht="15.75" customHeight="1">
      <c r="A452" s="317" t="s">
        <v>1516</v>
      </c>
      <c r="B452" s="146" t="s">
        <v>994</v>
      </c>
      <c r="C452" s="146" t="s">
        <v>23</v>
      </c>
      <c r="D452" s="146">
        <v>80111601</v>
      </c>
      <c r="E452" s="146" t="s">
        <v>2182</v>
      </c>
      <c r="F452" s="146" t="s">
        <v>307</v>
      </c>
      <c r="G452" s="146" t="s">
        <v>307</v>
      </c>
      <c r="H452" s="146">
        <v>5</v>
      </c>
      <c r="I452" s="146">
        <v>1</v>
      </c>
      <c r="J452" s="146" t="s">
        <v>883</v>
      </c>
      <c r="K452" s="146" t="s">
        <v>884</v>
      </c>
      <c r="L452" s="313">
        <v>8000000</v>
      </c>
      <c r="M452" s="316">
        <v>40000000</v>
      </c>
      <c r="N452" s="146" t="s">
        <v>885</v>
      </c>
      <c r="O452" s="146" t="s">
        <v>122</v>
      </c>
      <c r="P452" s="146" t="s">
        <v>886</v>
      </c>
      <c r="Q452" s="146" t="s">
        <v>2183</v>
      </c>
      <c r="R452" s="75"/>
      <c r="S452" s="75" t="s">
        <v>17</v>
      </c>
      <c r="T452" s="75">
        <v>8146</v>
      </c>
      <c r="U452" s="315">
        <v>2024110010254</v>
      </c>
      <c r="V452" s="75">
        <v>9</v>
      </c>
      <c r="W452" s="216"/>
      <c r="X452" s="216"/>
      <c r="Y452" s="216"/>
      <c r="Z452" s="216"/>
    </row>
    <row r="453" spans="1:26" ht="15.75" customHeight="1">
      <c r="A453" s="317" t="s">
        <v>1865</v>
      </c>
      <c r="B453" s="146" t="s">
        <v>1002</v>
      </c>
      <c r="C453" s="146" t="s">
        <v>23</v>
      </c>
      <c r="D453" s="146">
        <v>80111601</v>
      </c>
      <c r="E453" s="146" t="s">
        <v>1555</v>
      </c>
      <c r="F453" s="146" t="s">
        <v>1421</v>
      </c>
      <c r="G453" s="146" t="s">
        <v>1421</v>
      </c>
      <c r="H453" s="146">
        <v>1</v>
      </c>
      <c r="I453" s="146">
        <v>1</v>
      </c>
      <c r="J453" s="146" t="s">
        <v>883</v>
      </c>
      <c r="K453" s="146" t="s">
        <v>884</v>
      </c>
      <c r="L453" s="313" t="s">
        <v>1724</v>
      </c>
      <c r="M453" s="316">
        <v>41380000</v>
      </c>
      <c r="N453" s="146" t="s">
        <v>885</v>
      </c>
      <c r="O453" s="146" t="s">
        <v>897</v>
      </c>
      <c r="P453" s="146" t="s">
        <v>886</v>
      </c>
      <c r="Q453" s="146"/>
      <c r="R453" s="75"/>
      <c r="S453" s="75" t="s">
        <v>17</v>
      </c>
      <c r="T453" s="75">
        <v>8146</v>
      </c>
      <c r="U453" s="315">
        <v>2024110010254</v>
      </c>
      <c r="V453" s="75">
        <v>9</v>
      </c>
      <c r="W453" s="216"/>
      <c r="X453" s="216"/>
      <c r="Y453" s="216"/>
      <c r="Z453" s="216"/>
    </row>
    <row r="454" spans="1:26" ht="15.75" customHeight="1">
      <c r="A454" s="317" t="s">
        <v>1516</v>
      </c>
      <c r="B454" s="146" t="s">
        <v>1002</v>
      </c>
      <c r="C454" s="146" t="s">
        <v>23</v>
      </c>
      <c r="D454" s="146">
        <v>80111601</v>
      </c>
      <c r="E454" s="146" t="s">
        <v>1555</v>
      </c>
      <c r="F454" s="146" t="s">
        <v>1421</v>
      </c>
      <c r="G454" s="146" t="s">
        <v>1421</v>
      </c>
      <c r="H454" s="146">
        <v>1</v>
      </c>
      <c r="I454" s="146">
        <v>1</v>
      </c>
      <c r="J454" s="146" t="s">
        <v>883</v>
      </c>
      <c r="K454" s="146" t="s">
        <v>884</v>
      </c>
      <c r="L454" s="313" t="s">
        <v>1724</v>
      </c>
      <c r="M454" s="316">
        <v>2072500</v>
      </c>
      <c r="N454" s="146" t="s">
        <v>885</v>
      </c>
      <c r="O454" s="146" t="s">
        <v>897</v>
      </c>
      <c r="P454" s="146" t="s">
        <v>886</v>
      </c>
      <c r="Q454" s="146"/>
      <c r="R454" s="75"/>
      <c r="S454" s="75" t="s">
        <v>17</v>
      </c>
      <c r="T454" s="75">
        <v>8146</v>
      </c>
      <c r="U454" s="315">
        <v>2024110010254</v>
      </c>
      <c r="V454" s="75">
        <v>9</v>
      </c>
      <c r="W454" s="216"/>
      <c r="X454" s="216"/>
      <c r="Y454" s="216"/>
      <c r="Z454" s="216"/>
    </row>
    <row r="455" spans="1:26" ht="15.75" customHeight="1">
      <c r="A455" s="317" t="s">
        <v>1865</v>
      </c>
      <c r="B455" s="146" t="s">
        <v>1024</v>
      </c>
      <c r="C455" s="146" t="s">
        <v>24</v>
      </c>
      <c r="D455" s="146">
        <v>80111600</v>
      </c>
      <c r="E455" s="146" t="s">
        <v>2184</v>
      </c>
      <c r="F455" s="146" t="s">
        <v>459</v>
      </c>
      <c r="G455" s="146" t="s">
        <v>459</v>
      </c>
      <c r="H455" s="146">
        <v>6</v>
      </c>
      <c r="I455" s="146">
        <v>1</v>
      </c>
      <c r="J455" s="146" t="s">
        <v>883</v>
      </c>
      <c r="K455" s="146" t="s">
        <v>884</v>
      </c>
      <c r="L455" s="313">
        <v>5000000</v>
      </c>
      <c r="M455" s="316">
        <v>30000000</v>
      </c>
      <c r="N455" s="146" t="s">
        <v>1009</v>
      </c>
      <c r="O455" s="146" t="s">
        <v>894</v>
      </c>
      <c r="P455" s="146" t="s">
        <v>886</v>
      </c>
      <c r="Q455" s="146" t="s">
        <v>1557</v>
      </c>
      <c r="R455" s="75"/>
      <c r="S455" s="75" t="s">
        <v>17</v>
      </c>
      <c r="T455" s="75">
        <v>8146</v>
      </c>
      <c r="U455" s="315">
        <v>2024110010254</v>
      </c>
      <c r="V455" s="75">
        <v>9</v>
      </c>
      <c r="W455" s="216"/>
      <c r="X455" s="216"/>
      <c r="Y455" s="216"/>
      <c r="Z455" s="216"/>
    </row>
    <row r="456" spans="1:26" ht="15.75" customHeight="1">
      <c r="A456" s="317" t="s">
        <v>1516</v>
      </c>
      <c r="B456" s="146" t="s">
        <v>1024</v>
      </c>
      <c r="C456" s="146" t="s">
        <v>24</v>
      </c>
      <c r="D456" s="146">
        <v>80111600</v>
      </c>
      <c r="E456" s="146" t="s">
        <v>1559</v>
      </c>
      <c r="F456" s="146" t="s">
        <v>313</v>
      </c>
      <c r="G456" s="146" t="s">
        <v>313</v>
      </c>
      <c r="H456" s="146">
        <v>9</v>
      </c>
      <c r="I456" s="146">
        <v>1</v>
      </c>
      <c r="J456" s="146" t="s">
        <v>883</v>
      </c>
      <c r="K456" s="146" t="s">
        <v>884</v>
      </c>
      <c r="L456" s="313">
        <v>4000000</v>
      </c>
      <c r="M456" s="316">
        <v>36000000</v>
      </c>
      <c r="N456" s="146" t="s">
        <v>1009</v>
      </c>
      <c r="O456" s="146" t="s">
        <v>894</v>
      </c>
      <c r="P456" s="146" t="s">
        <v>886</v>
      </c>
      <c r="Q456" s="146" t="s">
        <v>2185</v>
      </c>
      <c r="R456" s="75"/>
      <c r="S456" s="75" t="s">
        <v>17</v>
      </c>
      <c r="T456" s="75">
        <v>8146</v>
      </c>
      <c r="U456" s="315">
        <v>2024110010254</v>
      </c>
      <c r="V456" s="75">
        <v>9</v>
      </c>
      <c r="W456" s="216"/>
      <c r="X456" s="216"/>
      <c r="Y456" s="216"/>
      <c r="Z456" s="216"/>
    </row>
    <row r="457" spans="1:26" ht="15.75" customHeight="1">
      <c r="A457" s="317" t="s">
        <v>1865</v>
      </c>
      <c r="B457" s="146" t="s">
        <v>1027</v>
      </c>
      <c r="C457" s="146" t="s">
        <v>24</v>
      </c>
      <c r="D457" s="146">
        <v>80111600</v>
      </c>
      <c r="E457" s="146" t="s">
        <v>1560</v>
      </c>
      <c r="F457" s="146" t="s">
        <v>459</v>
      </c>
      <c r="G457" s="146" t="s">
        <v>459</v>
      </c>
      <c r="H457" s="146">
        <v>6</v>
      </c>
      <c r="I457" s="146">
        <v>1</v>
      </c>
      <c r="J457" s="146" t="s">
        <v>883</v>
      </c>
      <c r="K457" s="146" t="s">
        <v>884</v>
      </c>
      <c r="L457" s="313">
        <v>6000000</v>
      </c>
      <c r="M457" s="316">
        <v>36000000</v>
      </c>
      <c r="N457" s="146" t="s">
        <v>1009</v>
      </c>
      <c r="O457" s="146" t="s">
        <v>894</v>
      </c>
      <c r="P457" s="146" t="s">
        <v>886</v>
      </c>
      <c r="Q457" s="146"/>
      <c r="R457" s="75"/>
      <c r="S457" s="75" t="s">
        <v>17</v>
      </c>
      <c r="T457" s="75">
        <v>8146</v>
      </c>
      <c r="U457" s="315">
        <v>2024110010254</v>
      </c>
      <c r="V457" s="75">
        <v>9</v>
      </c>
      <c r="W457" s="216"/>
      <c r="X457" s="216"/>
      <c r="Y457" s="216"/>
      <c r="Z457" s="216"/>
    </row>
    <row r="458" spans="1:26" ht="15.75" customHeight="1">
      <c r="A458" s="317" t="s">
        <v>1516</v>
      </c>
      <c r="B458" s="146" t="s">
        <v>1027</v>
      </c>
      <c r="C458" s="146" t="s">
        <v>24</v>
      </c>
      <c r="D458" s="146">
        <v>80111600</v>
      </c>
      <c r="E458" s="146" t="s">
        <v>2186</v>
      </c>
      <c r="F458" s="146" t="s">
        <v>313</v>
      </c>
      <c r="G458" s="146" t="s">
        <v>313</v>
      </c>
      <c r="H458" s="146">
        <v>7</v>
      </c>
      <c r="I458" s="146">
        <v>1</v>
      </c>
      <c r="J458" s="146" t="s">
        <v>883</v>
      </c>
      <c r="K458" s="146" t="s">
        <v>884</v>
      </c>
      <c r="L458" s="313">
        <v>6000000</v>
      </c>
      <c r="M458" s="316">
        <v>42000000</v>
      </c>
      <c r="N458" s="146" t="s">
        <v>1009</v>
      </c>
      <c r="O458" s="146" t="s">
        <v>894</v>
      </c>
      <c r="P458" s="146" t="s">
        <v>886</v>
      </c>
      <c r="Q458" s="146" t="s">
        <v>1557</v>
      </c>
      <c r="R458" s="75"/>
      <c r="S458" s="75" t="s">
        <v>17</v>
      </c>
      <c r="T458" s="75">
        <v>8146</v>
      </c>
      <c r="U458" s="315">
        <v>2024110010254</v>
      </c>
      <c r="V458" s="75">
        <v>9</v>
      </c>
      <c r="W458" s="216"/>
      <c r="X458" s="216"/>
      <c r="Y458" s="216"/>
      <c r="Z458" s="216"/>
    </row>
    <row r="459" spans="1:26" ht="15.75" customHeight="1">
      <c r="A459" s="317" t="s">
        <v>1865</v>
      </c>
      <c r="B459" s="146" t="s">
        <v>1051</v>
      </c>
      <c r="C459" s="146" t="s">
        <v>24</v>
      </c>
      <c r="D459" s="146">
        <v>80111600</v>
      </c>
      <c r="E459" s="146" t="s">
        <v>1561</v>
      </c>
      <c r="F459" s="146" t="s">
        <v>459</v>
      </c>
      <c r="G459" s="146" t="s">
        <v>459</v>
      </c>
      <c r="H459" s="146">
        <v>6</v>
      </c>
      <c r="I459" s="146">
        <v>1</v>
      </c>
      <c r="J459" s="146" t="s">
        <v>883</v>
      </c>
      <c r="K459" s="146" t="s">
        <v>884</v>
      </c>
      <c r="L459" s="313">
        <v>2500000</v>
      </c>
      <c r="M459" s="316">
        <v>15000000</v>
      </c>
      <c r="N459" s="146" t="s">
        <v>1009</v>
      </c>
      <c r="O459" s="146" t="s">
        <v>894</v>
      </c>
      <c r="P459" s="146" t="s">
        <v>886</v>
      </c>
      <c r="Q459" s="146"/>
      <c r="R459" s="75"/>
      <c r="S459" s="75" t="s">
        <v>17</v>
      </c>
      <c r="T459" s="75">
        <v>8146</v>
      </c>
      <c r="U459" s="315">
        <v>2024110010254</v>
      </c>
      <c r="V459" s="75">
        <v>9</v>
      </c>
      <c r="W459" s="216"/>
      <c r="X459" s="216"/>
      <c r="Y459" s="216"/>
      <c r="Z459" s="216"/>
    </row>
    <row r="460" spans="1:26" ht="15.75" customHeight="1">
      <c r="A460" s="317" t="s">
        <v>1516</v>
      </c>
      <c r="B460" s="146" t="s">
        <v>1051</v>
      </c>
      <c r="C460" s="146" t="s">
        <v>24</v>
      </c>
      <c r="D460" s="146">
        <v>80111600</v>
      </c>
      <c r="E460" s="146" t="s">
        <v>2187</v>
      </c>
      <c r="F460" s="146" t="s">
        <v>313</v>
      </c>
      <c r="G460" s="146" t="s">
        <v>313</v>
      </c>
      <c r="H460" s="146">
        <v>5</v>
      </c>
      <c r="I460" s="146">
        <v>1</v>
      </c>
      <c r="J460" s="146" t="s">
        <v>883</v>
      </c>
      <c r="K460" s="146" t="s">
        <v>884</v>
      </c>
      <c r="L460" s="313">
        <v>3000000</v>
      </c>
      <c r="M460" s="316">
        <v>15000000</v>
      </c>
      <c r="N460" s="146" t="s">
        <v>1009</v>
      </c>
      <c r="O460" s="146" t="s">
        <v>894</v>
      </c>
      <c r="P460" s="146" t="s">
        <v>886</v>
      </c>
      <c r="Q460" s="146" t="s">
        <v>1557</v>
      </c>
      <c r="R460" s="75"/>
      <c r="S460" s="75" t="s">
        <v>17</v>
      </c>
      <c r="T460" s="75">
        <v>8146</v>
      </c>
      <c r="U460" s="315">
        <v>2024110010254</v>
      </c>
      <c r="V460" s="75">
        <v>9</v>
      </c>
      <c r="W460" s="216"/>
      <c r="X460" s="216"/>
      <c r="Y460" s="216"/>
      <c r="Z460" s="216"/>
    </row>
    <row r="461" spans="1:26" ht="15.75" customHeight="1">
      <c r="A461" s="317" t="s">
        <v>1865</v>
      </c>
      <c r="B461" s="146" t="s">
        <v>1030</v>
      </c>
      <c r="C461" s="146" t="s">
        <v>24</v>
      </c>
      <c r="D461" s="146">
        <v>80111600</v>
      </c>
      <c r="E461" s="146" t="s">
        <v>1029</v>
      </c>
      <c r="F461" s="146" t="s">
        <v>459</v>
      </c>
      <c r="G461" s="146" t="s">
        <v>459</v>
      </c>
      <c r="H461" s="146">
        <v>10</v>
      </c>
      <c r="I461" s="146">
        <v>1</v>
      </c>
      <c r="J461" s="146" t="s">
        <v>883</v>
      </c>
      <c r="K461" s="146" t="s">
        <v>884</v>
      </c>
      <c r="L461" s="313">
        <v>5000000</v>
      </c>
      <c r="M461" s="316">
        <v>50000000</v>
      </c>
      <c r="N461" s="146" t="s">
        <v>1009</v>
      </c>
      <c r="O461" s="146" t="s">
        <v>894</v>
      </c>
      <c r="P461" s="146" t="s">
        <v>886</v>
      </c>
      <c r="Q461" s="146"/>
      <c r="R461" s="75"/>
      <c r="S461" s="75" t="s">
        <v>17</v>
      </c>
      <c r="T461" s="75">
        <v>8146</v>
      </c>
      <c r="U461" s="315">
        <v>2024110010254</v>
      </c>
      <c r="V461" s="75">
        <v>9</v>
      </c>
      <c r="W461" s="216"/>
      <c r="X461" s="216"/>
      <c r="Y461" s="216"/>
      <c r="Z461" s="216"/>
    </row>
    <row r="462" spans="1:26" ht="15.75" customHeight="1">
      <c r="A462" s="317" t="s">
        <v>1516</v>
      </c>
      <c r="B462" s="146" t="s">
        <v>1030</v>
      </c>
      <c r="C462" s="146" t="s">
        <v>24</v>
      </c>
      <c r="D462" s="146">
        <v>80111600</v>
      </c>
      <c r="E462" s="146" t="s">
        <v>2188</v>
      </c>
      <c r="F462" s="146" t="s">
        <v>459</v>
      </c>
      <c r="G462" s="146" t="s">
        <v>459</v>
      </c>
      <c r="H462" s="146">
        <v>10</v>
      </c>
      <c r="I462" s="146">
        <v>1</v>
      </c>
      <c r="J462" s="146" t="s">
        <v>883</v>
      </c>
      <c r="K462" s="146" t="s">
        <v>884</v>
      </c>
      <c r="L462" s="313">
        <v>5000000</v>
      </c>
      <c r="M462" s="316">
        <v>50000000</v>
      </c>
      <c r="N462" s="146" t="s">
        <v>1009</v>
      </c>
      <c r="O462" s="146" t="s">
        <v>894</v>
      </c>
      <c r="P462" s="146" t="s">
        <v>886</v>
      </c>
      <c r="Q462" s="146"/>
      <c r="R462" s="75"/>
      <c r="S462" s="75" t="s">
        <v>17</v>
      </c>
      <c r="T462" s="75">
        <v>8146</v>
      </c>
      <c r="U462" s="315">
        <v>2024110010254</v>
      </c>
      <c r="V462" s="75">
        <v>9</v>
      </c>
      <c r="W462" s="216"/>
      <c r="X462" s="216"/>
      <c r="Y462" s="216"/>
      <c r="Z462" s="216"/>
    </row>
    <row r="463" spans="1:26" ht="15.75" customHeight="1">
      <c r="A463" s="317" t="s">
        <v>1865</v>
      </c>
      <c r="B463" s="146" t="s">
        <v>1064</v>
      </c>
      <c r="C463" s="146" t="s">
        <v>24</v>
      </c>
      <c r="D463" s="146" t="s">
        <v>1055</v>
      </c>
      <c r="E463" s="146" t="s">
        <v>1562</v>
      </c>
      <c r="F463" s="146" t="s">
        <v>1472</v>
      </c>
      <c r="G463" s="146" t="s">
        <v>1472</v>
      </c>
      <c r="H463" s="146">
        <v>1</v>
      </c>
      <c r="I463" s="146">
        <v>1</v>
      </c>
      <c r="J463" s="146" t="s">
        <v>883</v>
      </c>
      <c r="K463" s="146" t="s">
        <v>884</v>
      </c>
      <c r="L463" s="313" t="s">
        <v>1724</v>
      </c>
      <c r="M463" s="316">
        <v>179550000</v>
      </c>
      <c r="N463" s="146" t="s">
        <v>1009</v>
      </c>
      <c r="O463" s="146" t="s">
        <v>894</v>
      </c>
      <c r="P463" s="146" t="s">
        <v>886</v>
      </c>
      <c r="Q463" s="146"/>
      <c r="R463" s="75"/>
      <c r="S463" s="75" t="s">
        <v>17</v>
      </c>
      <c r="T463" s="75">
        <v>8146</v>
      </c>
      <c r="U463" s="315">
        <v>2024110010254</v>
      </c>
      <c r="V463" s="75">
        <v>9</v>
      </c>
      <c r="W463" s="216"/>
      <c r="X463" s="216"/>
      <c r="Y463" s="216"/>
      <c r="Z463" s="216"/>
    </row>
    <row r="464" spans="1:26" ht="15.75" customHeight="1">
      <c r="A464" s="317" t="s">
        <v>1516</v>
      </c>
      <c r="B464" s="146" t="s">
        <v>1064</v>
      </c>
      <c r="C464" s="146" t="s">
        <v>24</v>
      </c>
      <c r="D464" s="146" t="s">
        <v>1055</v>
      </c>
      <c r="E464" s="146" t="s">
        <v>1562</v>
      </c>
      <c r="F464" s="146" t="s">
        <v>1472</v>
      </c>
      <c r="G464" s="146" t="s">
        <v>1472</v>
      </c>
      <c r="H464" s="146">
        <v>1</v>
      </c>
      <c r="I464" s="146">
        <v>1</v>
      </c>
      <c r="J464" s="146" t="s">
        <v>883</v>
      </c>
      <c r="K464" s="146" t="s">
        <v>884</v>
      </c>
      <c r="L464" s="313" t="s">
        <v>1724</v>
      </c>
      <c r="M464" s="316">
        <v>167550000</v>
      </c>
      <c r="N464" s="146" t="s">
        <v>1009</v>
      </c>
      <c r="O464" s="146" t="s">
        <v>894</v>
      </c>
      <c r="P464" s="146" t="s">
        <v>886</v>
      </c>
      <c r="Q464" s="146" t="s">
        <v>1508</v>
      </c>
      <c r="R464" s="75"/>
      <c r="S464" s="75" t="s">
        <v>17</v>
      </c>
      <c r="T464" s="75">
        <v>8146</v>
      </c>
      <c r="U464" s="315">
        <v>2024110010254</v>
      </c>
      <c r="V464" s="75">
        <v>9</v>
      </c>
      <c r="W464" s="216"/>
      <c r="X464" s="216"/>
      <c r="Y464" s="216"/>
      <c r="Z464" s="216"/>
    </row>
    <row r="465" spans="1:26" ht="15.75" customHeight="1">
      <c r="A465" s="317" t="s">
        <v>1865</v>
      </c>
      <c r="B465" s="146" t="s">
        <v>1159</v>
      </c>
      <c r="C465" s="146" t="s">
        <v>21</v>
      </c>
      <c r="D465" s="146">
        <v>80111600</v>
      </c>
      <c r="E465" s="146" t="s">
        <v>2189</v>
      </c>
      <c r="F465" s="146" t="s">
        <v>459</v>
      </c>
      <c r="G465" s="146" t="s">
        <v>459</v>
      </c>
      <c r="H465" s="146">
        <v>5</v>
      </c>
      <c r="I465" s="146">
        <v>1</v>
      </c>
      <c r="J465" s="146" t="s">
        <v>883</v>
      </c>
      <c r="K465" s="146" t="s">
        <v>84</v>
      </c>
      <c r="L465" s="313">
        <v>4350000</v>
      </c>
      <c r="M465" s="316">
        <v>21750000</v>
      </c>
      <c r="N465" s="146" t="s">
        <v>1152</v>
      </c>
      <c r="O465" s="146" t="s">
        <v>78</v>
      </c>
      <c r="P465" s="146" t="s">
        <v>1153</v>
      </c>
      <c r="Q465" s="146"/>
      <c r="R465" s="75"/>
      <c r="S465" s="75" t="s">
        <v>17</v>
      </c>
      <c r="T465" s="75">
        <v>8146</v>
      </c>
      <c r="U465" s="315">
        <v>2024110010254</v>
      </c>
      <c r="V465" s="75">
        <v>9</v>
      </c>
      <c r="W465" s="216"/>
      <c r="X465" s="216"/>
      <c r="Y465" s="216"/>
      <c r="Z465" s="216"/>
    </row>
    <row r="466" spans="1:26" ht="15.75" customHeight="1">
      <c r="A466" s="317" t="s">
        <v>2119</v>
      </c>
      <c r="B466" s="146" t="s">
        <v>1159</v>
      </c>
      <c r="C466" s="146" t="s">
        <v>21</v>
      </c>
      <c r="D466" s="146">
        <v>80111600</v>
      </c>
      <c r="E466" s="146" t="s">
        <v>2189</v>
      </c>
      <c r="F466" s="146" t="s">
        <v>459</v>
      </c>
      <c r="G466" s="146" t="s">
        <v>459</v>
      </c>
      <c r="H466" s="146">
        <v>5</v>
      </c>
      <c r="I466" s="146">
        <v>1</v>
      </c>
      <c r="J466" s="146" t="s">
        <v>883</v>
      </c>
      <c r="K466" s="146" t="s">
        <v>84</v>
      </c>
      <c r="L466" s="313">
        <v>4350000</v>
      </c>
      <c r="M466" s="316">
        <v>21750000</v>
      </c>
      <c r="N466" s="146" t="s">
        <v>1152</v>
      </c>
      <c r="O466" s="146" t="s">
        <v>78</v>
      </c>
      <c r="P466" s="146" t="s">
        <v>1153</v>
      </c>
      <c r="Q466" s="146" t="s">
        <v>2190</v>
      </c>
      <c r="R466" s="75"/>
      <c r="S466" s="75" t="s">
        <v>17</v>
      </c>
      <c r="T466" s="75">
        <v>8146</v>
      </c>
      <c r="U466" s="315">
        <v>2024110010254</v>
      </c>
      <c r="V466" s="75">
        <v>9</v>
      </c>
      <c r="W466" s="216"/>
      <c r="X466" s="216"/>
      <c r="Y466" s="216"/>
      <c r="Z466" s="216"/>
    </row>
    <row r="467" spans="1:26" ht="15.75" customHeight="1">
      <c r="A467" s="317" t="s">
        <v>1865</v>
      </c>
      <c r="B467" s="146" t="s">
        <v>1171</v>
      </c>
      <c r="C467" s="146" t="s">
        <v>21</v>
      </c>
      <c r="D467" s="146">
        <v>80111600</v>
      </c>
      <c r="E467" s="146" t="s">
        <v>2191</v>
      </c>
      <c r="F467" s="146" t="s">
        <v>459</v>
      </c>
      <c r="G467" s="146" t="s">
        <v>459</v>
      </c>
      <c r="H467" s="146">
        <v>5</v>
      </c>
      <c r="I467" s="146">
        <v>1</v>
      </c>
      <c r="J467" s="146" t="s">
        <v>883</v>
      </c>
      <c r="K467" s="146" t="s">
        <v>84</v>
      </c>
      <c r="L467" s="313">
        <v>4350000</v>
      </c>
      <c r="M467" s="316">
        <v>21750000</v>
      </c>
      <c r="N467" s="146" t="s">
        <v>1152</v>
      </c>
      <c r="O467" s="146" t="s">
        <v>78</v>
      </c>
      <c r="P467" s="146" t="s">
        <v>1153</v>
      </c>
      <c r="Q467" s="146"/>
      <c r="R467" s="75"/>
      <c r="S467" s="75" t="s">
        <v>17</v>
      </c>
      <c r="T467" s="75">
        <v>8146</v>
      </c>
      <c r="U467" s="315">
        <v>2024110010254</v>
      </c>
      <c r="V467" s="75">
        <v>9</v>
      </c>
      <c r="W467" s="216"/>
      <c r="X467" s="216"/>
      <c r="Y467" s="216"/>
      <c r="Z467" s="216"/>
    </row>
    <row r="468" spans="1:26" ht="15.75" customHeight="1">
      <c r="A468" s="317" t="s">
        <v>1516</v>
      </c>
      <c r="B468" s="146" t="s">
        <v>1171</v>
      </c>
      <c r="C468" s="146" t="s">
        <v>21</v>
      </c>
      <c r="D468" s="146">
        <v>80111600</v>
      </c>
      <c r="E468" s="146" t="s">
        <v>2192</v>
      </c>
      <c r="F468" s="146" t="s">
        <v>307</v>
      </c>
      <c r="G468" s="146" t="s">
        <v>459</v>
      </c>
      <c r="H468" s="146">
        <v>5</v>
      </c>
      <c r="I468" s="146">
        <v>1</v>
      </c>
      <c r="J468" s="146" t="s">
        <v>883</v>
      </c>
      <c r="K468" s="146" t="s">
        <v>84</v>
      </c>
      <c r="L468" s="313">
        <v>4508000</v>
      </c>
      <c r="M468" s="316">
        <v>22540000</v>
      </c>
      <c r="N468" s="146" t="s">
        <v>1152</v>
      </c>
      <c r="O468" s="146" t="s">
        <v>78</v>
      </c>
      <c r="P468" s="146" t="s">
        <v>1153</v>
      </c>
      <c r="Q468" s="146" t="s">
        <v>2193</v>
      </c>
      <c r="R468" s="75"/>
      <c r="S468" s="75" t="s">
        <v>17</v>
      </c>
      <c r="T468" s="75">
        <v>8146</v>
      </c>
      <c r="U468" s="315">
        <v>2024110010254</v>
      </c>
      <c r="V468" s="75">
        <v>9</v>
      </c>
      <c r="W468" s="216"/>
      <c r="X468" s="216"/>
      <c r="Y468" s="216"/>
      <c r="Z468" s="216"/>
    </row>
    <row r="469" spans="1:26" ht="15.75" customHeight="1">
      <c r="A469" s="317" t="s">
        <v>1865</v>
      </c>
      <c r="B469" s="146" t="s">
        <v>1170</v>
      </c>
      <c r="C469" s="146" t="s">
        <v>21</v>
      </c>
      <c r="D469" s="146">
        <v>80111600</v>
      </c>
      <c r="E469" s="146" t="s">
        <v>2194</v>
      </c>
      <c r="F469" s="146" t="s">
        <v>673</v>
      </c>
      <c r="G469" s="146" t="s">
        <v>307</v>
      </c>
      <c r="H469" s="146">
        <v>3</v>
      </c>
      <c r="I469" s="146">
        <v>1</v>
      </c>
      <c r="J469" s="146" t="s">
        <v>883</v>
      </c>
      <c r="K469" s="146" t="s">
        <v>84</v>
      </c>
      <c r="L469" s="313">
        <v>4500000</v>
      </c>
      <c r="M469" s="316">
        <v>13500000</v>
      </c>
      <c r="N469" s="146" t="s">
        <v>1152</v>
      </c>
      <c r="O469" s="146" t="s">
        <v>78</v>
      </c>
      <c r="P469" s="146" t="s">
        <v>1153</v>
      </c>
      <c r="Q469" s="146"/>
      <c r="R469" s="75"/>
      <c r="S469" s="75" t="s">
        <v>17</v>
      </c>
      <c r="T469" s="75">
        <v>8146</v>
      </c>
      <c r="U469" s="315">
        <v>2024110010254</v>
      </c>
      <c r="V469" s="75">
        <v>9</v>
      </c>
      <c r="W469" s="216"/>
      <c r="X469" s="216"/>
      <c r="Y469" s="216"/>
      <c r="Z469" s="216"/>
    </row>
    <row r="470" spans="1:26" ht="15.75" customHeight="1">
      <c r="A470" s="317" t="s">
        <v>1516</v>
      </c>
      <c r="B470" s="146" t="s">
        <v>1170</v>
      </c>
      <c r="C470" s="146" t="s">
        <v>21</v>
      </c>
      <c r="D470" s="146">
        <v>80111600</v>
      </c>
      <c r="E470" s="146" t="s">
        <v>2194</v>
      </c>
      <c r="F470" s="146" t="s">
        <v>307</v>
      </c>
      <c r="G470" s="146" t="s">
        <v>307</v>
      </c>
      <c r="H470" s="146">
        <v>5</v>
      </c>
      <c r="I470" s="146">
        <v>1</v>
      </c>
      <c r="J470" s="146" t="s">
        <v>883</v>
      </c>
      <c r="K470" s="146" t="s">
        <v>84</v>
      </c>
      <c r="L470" s="313">
        <v>4500000</v>
      </c>
      <c r="M470" s="316">
        <v>22500000</v>
      </c>
      <c r="N470" s="146" t="s">
        <v>1152</v>
      </c>
      <c r="O470" s="146" t="s">
        <v>78</v>
      </c>
      <c r="P470" s="146" t="s">
        <v>1153</v>
      </c>
      <c r="Q470" s="146" t="s">
        <v>2195</v>
      </c>
      <c r="R470" s="75"/>
      <c r="S470" s="75" t="s">
        <v>17</v>
      </c>
      <c r="T470" s="75">
        <v>8146</v>
      </c>
      <c r="U470" s="315">
        <v>2024110010254</v>
      </c>
      <c r="V470" s="75">
        <v>9</v>
      </c>
      <c r="W470" s="216"/>
      <c r="X470" s="216"/>
      <c r="Y470" s="216"/>
      <c r="Z470" s="216"/>
    </row>
    <row r="471" spans="1:26" ht="15.75" customHeight="1">
      <c r="A471" s="317" t="s">
        <v>1865</v>
      </c>
      <c r="B471" s="146" t="s">
        <v>1208</v>
      </c>
      <c r="C471" s="146" t="s">
        <v>21</v>
      </c>
      <c r="D471" s="146">
        <v>80111600</v>
      </c>
      <c r="E471" s="146" t="s">
        <v>2196</v>
      </c>
      <c r="F471" s="146" t="s">
        <v>673</v>
      </c>
      <c r="G471" s="146" t="s">
        <v>673</v>
      </c>
      <c r="H471" s="146">
        <v>1</v>
      </c>
      <c r="I471" s="146">
        <v>1</v>
      </c>
      <c r="J471" s="146" t="s">
        <v>883</v>
      </c>
      <c r="K471" s="146" t="s">
        <v>84</v>
      </c>
      <c r="L471" s="313">
        <v>19909460</v>
      </c>
      <c r="M471" s="316">
        <v>19909460</v>
      </c>
      <c r="N471" s="146" t="s">
        <v>1152</v>
      </c>
      <c r="O471" s="146" t="s">
        <v>78</v>
      </c>
      <c r="P471" s="146" t="s">
        <v>1153</v>
      </c>
      <c r="Q471" s="146"/>
      <c r="R471" s="75"/>
      <c r="S471" s="75" t="s">
        <v>17</v>
      </c>
      <c r="T471" s="75">
        <v>8146</v>
      </c>
      <c r="U471" s="315">
        <v>2024110010254</v>
      </c>
      <c r="V471" s="75">
        <v>9</v>
      </c>
      <c r="W471" s="216"/>
      <c r="X471" s="216"/>
      <c r="Y471" s="216"/>
      <c r="Z471" s="216"/>
    </row>
    <row r="472" spans="1:26" ht="15.75" customHeight="1">
      <c r="A472" s="317" t="s">
        <v>1516</v>
      </c>
      <c r="B472" s="146" t="s">
        <v>1208</v>
      </c>
      <c r="C472" s="146" t="s">
        <v>21</v>
      </c>
      <c r="D472" s="146">
        <v>80111600</v>
      </c>
      <c r="E472" s="146" t="s">
        <v>2196</v>
      </c>
      <c r="F472" s="146" t="s">
        <v>673</v>
      </c>
      <c r="G472" s="146" t="s">
        <v>673</v>
      </c>
      <c r="H472" s="146">
        <v>1</v>
      </c>
      <c r="I472" s="146">
        <v>1</v>
      </c>
      <c r="J472" s="146" t="s">
        <v>883</v>
      </c>
      <c r="K472" s="146" t="s">
        <v>84</v>
      </c>
      <c r="L472" s="313">
        <v>18345460</v>
      </c>
      <c r="M472" s="316">
        <v>18345460</v>
      </c>
      <c r="N472" s="146" t="s">
        <v>1152</v>
      </c>
      <c r="O472" s="146" t="s">
        <v>78</v>
      </c>
      <c r="P472" s="146" t="s">
        <v>1153</v>
      </c>
      <c r="Q472" s="146" t="s">
        <v>2197</v>
      </c>
      <c r="R472" s="75"/>
      <c r="S472" s="75" t="s">
        <v>17</v>
      </c>
      <c r="T472" s="75">
        <v>8146</v>
      </c>
      <c r="U472" s="315">
        <v>2024110010254</v>
      </c>
      <c r="V472" s="75">
        <v>9</v>
      </c>
      <c r="W472" s="216"/>
      <c r="X472" s="216"/>
      <c r="Y472" s="216"/>
      <c r="Z472" s="216"/>
    </row>
    <row r="473" spans="1:26" ht="15.75" customHeight="1">
      <c r="A473" s="317" t="s">
        <v>1865</v>
      </c>
      <c r="B473" s="146" t="s">
        <v>1245</v>
      </c>
      <c r="C473" s="146" t="s">
        <v>21</v>
      </c>
      <c r="D473" s="146">
        <v>80111600</v>
      </c>
      <c r="E473" s="146" t="s">
        <v>2198</v>
      </c>
      <c r="F473" s="146" t="s">
        <v>459</v>
      </c>
      <c r="G473" s="146" t="s">
        <v>459</v>
      </c>
      <c r="H473" s="146">
        <v>5</v>
      </c>
      <c r="I473" s="146">
        <v>1</v>
      </c>
      <c r="J473" s="146" t="s">
        <v>883</v>
      </c>
      <c r="K473" s="146" t="s">
        <v>84</v>
      </c>
      <c r="L473" s="313">
        <v>3600000</v>
      </c>
      <c r="M473" s="316">
        <v>18000000</v>
      </c>
      <c r="N473" s="146" t="s">
        <v>1152</v>
      </c>
      <c r="O473" s="146" t="s">
        <v>2199</v>
      </c>
      <c r="P473" s="146" t="s">
        <v>1153</v>
      </c>
      <c r="Q473" s="146"/>
      <c r="R473" s="75"/>
      <c r="S473" s="75" t="s">
        <v>17</v>
      </c>
      <c r="T473" s="75">
        <v>8146</v>
      </c>
      <c r="U473" s="315">
        <v>2024110010254</v>
      </c>
      <c r="V473" s="75">
        <v>9</v>
      </c>
      <c r="W473" s="216"/>
      <c r="X473" s="216"/>
      <c r="Y473" s="216"/>
      <c r="Z473" s="216"/>
    </row>
    <row r="474" spans="1:26" ht="15.75" customHeight="1">
      <c r="A474" s="317" t="s">
        <v>1516</v>
      </c>
      <c r="B474" s="146" t="s">
        <v>1245</v>
      </c>
      <c r="C474" s="146" t="s">
        <v>21</v>
      </c>
      <c r="D474" s="146">
        <v>80111600</v>
      </c>
      <c r="E474" s="146" t="s">
        <v>2198</v>
      </c>
      <c r="F474" s="146" t="s">
        <v>459</v>
      </c>
      <c r="G474" s="146" t="s">
        <v>459</v>
      </c>
      <c r="H474" s="146">
        <v>5</v>
      </c>
      <c r="I474" s="146">
        <v>1</v>
      </c>
      <c r="J474" s="146" t="s">
        <v>883</v>
      </c>
      <c r="K474" s="146" t="s">
        <v>84</v>
      </c>
      <c r="L474" s="313">
        <v>3600000</v>
      </c>
      <c r="M474" s="316">
        <v>18000000</v>
      </c>
      <c r="N474" s="146" t="s">
        <v>1152</v>
      </c>
      <c r="O474" s="146" t="s">
        <v>78</v>
      </c>
      <c r="P474" s="146" t="s">
        <v>1153</v>
      </c>
      <c r="Q474" s="146" t="s">
        <v>2200</v>
      </c>
      <c r="R474" s="75"/>
      <c r="S474" s="75" t="s">
        <v>17</v>
      </c>
      <c r="T474" s="75">
        <v>8146</v>
      </c>
      <c r="U474" s="315">
        <v>2024110010254</v>
      </c>
      <c r="V474" s="75">
        <v>9</v>
      </c>
      <c r="W474" s="216"/>
      <c r="X474" s="216"/>
      <c r="Y474" s="216"/>
      <c r="Z474" s="216"/>
    </row>
    <row r="475" spans="1:26" ht="15.75" customHeight="1">
      <c r="A475" s="317" t="s">
        <v>1865</v>
      </c>
      <c r="B475" s="146" t="s">
        <v>1158</v>
      </c>
      <c r="C475" s="146" t="s">
        <v>21</v>
      </c>
      <c r="D475" s="146">
        <v>80111600</v>
      </c>
      <c r="E475" s="146" t="s">
        <v>2201</v>
      </c>
      <c r="F475" s="146" t="s">
        <v>459</v>
      </c>
      <c r="G475" s="146" t="s">
        <v>459</v>
      </c>
      <c r="H475" s="146">
        <v>2</v>
      </c>
      <c r="I475" s="146">
        <v>1</v>
      </c>
      <c r="J475" s="146" t="s">
        <v>883</v>
      </c>
      <c r="K475" s="146" t="s">
        <v>84</v>
      </c>
      <c r="L475" s="313">
        <v>4508000</v>
      </c>
      <c r="M475" s="316">
        <v>9016000</v>
      </c>
      <c r="N475" s="146" t="s">
        <v>1152</v>
      </c>
      <c r="O475" s="146" t="s">
        <v>78</v>
      </c>
      <c r="P475" s="146" t="s">
        <v>1153</v>
      </c>
      <c r="Q475" s="146"/>
      <c r="R475" s="75"/>
      <c r="S475" s="75" t="s">
        <v>17</v>
      </c>
      <c r="T475" s="75">
        <v>8146</v>
      </c>
      <c r="U475" s="315">
        <v>2024110010254</v>
      </c>
      <c r="V475" s="75">
        <v>9</v>
      </c>
      <c r="W475" s="216"/>
      <c r="X475" s="216"/>
      <c r="Y475" s="216"/>
      <c r="Z475" s="216"/>
    </row>
    <row r="476" spans="1:26" ht="15.75" customHeight="1">
      <c r="A476" s="317" t="s">
        <v>1516</v>
      </c>
      <c r="B476" s="146" t="s">
        <v>1158</v>
      </c>
      <c r="C476" s="146" t="s">
        <v>21</v>
      </c>
      <c r="D476" s="146">
        <v>80111600</v>
      </c>
      <c r="E476" s="146" t="s">
        <v>2201</v>
      </c>
      <c r="F476" s="146" t="s">
        <v>307</v>
      </c>
      <c r="G476" s="146" t="s">
        <v>459</v>
      </c>
      <c r="H476" s="146">
        <v>5</v>
      </c>
      <c r="I476" s="146">
        <v>1</v>
      </c>
      <c r="J476" s="146" t="s">
        <v>883</v>
      </c>
      <c r="K476" s="146" t="s">
        <v>84</v>
      </c>
      <c r="L476" s="313">
        <v>4508000</v>
      </c>
      <c r="M476" s="316">
        <v>22540000</v>
      </c>
      <c r="N476" s="146" t="s">
        <v>1152</v>
      </c>
      <c r="O476" s="146" t="s">
        <v>78</v>
      </c>
      <c r="P476" s="146" t="s">
        <v>1153</v>
      </c>
      <c r="Q476" s="146" t="s">
        <v>2202</v>
      </c>
      <c r="R476" s="75"/>
      <c r="S476" s="75" t="s">
        <v>17</v>
      </c>
      <c r="T476" s="75">
        <v>8146</v>
      </c>
      <c r="U476" s="315">
        <v>2024110010254</v>
      </c>
      <c r="V476" s="75">
        <v>9</v>
      </c>
      <c r="W476" s="216"/>
      <c r="X476" s="216"/>
      <c r="Y476" s="216"/>
      <c r="Z476" s="216"/>
    </row>
    <row r="477" spans="1:26" ht="15.75" customHeight="1">
      <c r="A477" s="277"/>
      <c r="B477" s="146"/>
      <c r="C477" s="146"/>
      <c r="D477" s="146"/>
      <c r="E477" s="146"/>
      <c r="F477" s="146"/>
      <c r="G477" s="146"/>
      <c r="H477" s="146"/>
      <c r="I477" s="146"/>
      <c r="J477" s="146"/>
      <c r="K477" s="146"/>
      <c r="L477" s="313"/>
      <c r="M477" s="146"/>
      <c r="N477" s="146"/>
      <c r="O477" s="146"/>
      <c r="P477" s="146"/>
      <c r="Q477" s="146"/>
      <c r="R477" s="75"/>
      <c r="S477" s="75"/>
      <c r="T477" s="75"/>
      <c r="U477" s="315"/>
      <c r="V477" s="75"/>
      <c r="W477" s="216"/>
      <c r="X477" s="216"/>
      <c r="Y477" s="216"/>
      <c r="Z477" s="216"/>
    </row>
    <row r="478" spans="1:26" ht="15.75" customHeight="1">
      <c r="A478" s="317"/>
      <c r="B478" s="146"/>
      <c r="C478" s="146"/>
      <c r="D478" s="146"/>
      <c r="E478" s="146"/>
      <c r="F478" s="146"/>
      <c r="G478" s="146"/>
      <c r="H478" s="146"/>
      <c r="I478" s="146"/>
      <c r="J478" s="146"/>
      <c r="K478" s="146"/>
      <c r="L478" s="313"/>
      <c r="M478" s="146"/>
      <c r="N478" s="146"/>
      <c r="O478" s="146"/>
      <c r="P478" s="146"/>
      <c r="Q478" s="146"/>
      <c r="R478" s="75"/>
      <c r="S478" s="75"/>
      <c r="T478" s="75"/>
      <c r="U478" s="315"/>
      <c r="V478" s="75"/>
      <c r="W478" s="216"/>
      <c r="X478" s="216"/>
      <c r="Y478" s="216"/>
      <c r="Z478" s="216"/>
    </row>
    <row r="479" spans="1:26" ht="15.75" customHeight="1">
      <c r="A479" s="317"/>
      <c r="B479" s="146"/>
      <c r="C479" s="146"/>
      <c r="D479" s="146"/>
      <c r="E479" s="146"/>
      <c r="F479" s="146"/>
      <c r="G479" s="146"/>
      <c r="H479" s="146"/>
      <c r="I479" s="146"/>
      <c r="J479" s="146"/>
      <c r="K479" s="146"/>
      <c r="L479" s="313"/>
      <c r="M479" s="146"/>
      <c r="N479" s="146"/>
      <c r="O479" s="146"/>
      <c r="P479" s="146"/>
      <c r="Q479" s="146"/>
      <c r="R479" s="75"/>
      <c r="S479" s="75"/>
      <c r="T479" s="75"/>
      <c r="U479" s="315"/>
      <c r="V479" s="75"/>
      <c r="W479" s="216"/>
      <c r="X479" s="216"/>
      <c r="Y479" s="216"/>
      <c r="Z479" s="216"/>
    </row>
    <row r="480" spans="1:26" ht="15.75" customHeight="1">
      <c r="A480" s="317"/>
      <c r="B480" s="146"/>
      <c r="C480" s="146"/>
      <c r="D480" s="146"/>
      <c r="E480" s="146"/>
      <c r="F480" s="146"/>
      <c r="G480" s="146"/>
      <c r="H480" s="146"/>
      <c r="I480" s="146"/>
      <c r="J480" s="146"/>
      <c r="K480" s="146"/>
      <c r="L480" s="313"/>
      <c r="M480" s="146"/>
      <c r="N480" s="146"/>
      <c r="O480" s="146"/>
      <c r="P480" s="146"/>
      <c r="Q480" s="146"/>
      <c r="R480" s="75"/>
      <c r="S480" s="75"/>
      <c r="T480" s="75"/>
      <c r="U480" s="315"/>
      <c r="V480" s="75"/>
      <c r="W480" s="216"/>
      <c r="X480" s="216"/>
      <c r="Y480" s="216"/>
      <c r="Z480" s="216"/>
    </row>
    <row r="481" spans="1:26" ht="15.75" customHeight="1">
      <c r="A481" s="317"/>
      <c r="B481" s="146"/>
      <c r="C481" s="146"/>
      <c r="D481" s="146"/>
      <c r="E481" s="146"/>
      <c r="F481" s="146"/>
      <c r="G481" s="146"/>
      <c r="H481" s="146"/>
      <c r="I481" s="146"/>
      <c r="J481" s="146"/>
      <c r="K481" s="146"/>
      <c r="L481" s="313"/>
      <c r="M481" s="146"/>
      <c r="N481" s="146"/>
      <c r="O481" s="146"/>
      <c r="P481" s="146"/>
      <c r="Q481" s="146"/>
      <c r="R481" s="75"/>
      <c r="S481" s="75"/>
      <c r="T481" s="75"/>
      <c r="U481" s="315"/>
      <c r="V481" s="75"/>
      <c r="W481" s="216"/>
      <c r="X481" s="216"/>
      <c r="Y481" s="216"/>
      <c r="Z481" s="216"/>
    </row>
    <row r="482" spans="1:26" ht="15.75" customHeight="1">
      <c r="A482" s="317"/>
      <c r="B482" s="146"/>
      <c r="C482" s="146"/>
      <c r="D482" s="146"/>
      <c r="E482" s="146"/>
      <c r="F482" s="146"/>
      <c r="G482" s="146"/>
      <c r="H482" s="146"/>
      <c r="I482" s="146"/>
      <c r="J482" s="146"/>
      <c r="K482" s="146"/>
      <c r="L482" s="313"/>
      <c r="M482" s="146"/>
      <c r="N482" s="146"/>
      <c r="O482" s="146"/>
      <c r="P482" s="146"/>
      <c r="Q482" s="146"/>
      <c r="R482" s="75"/>
      <c r="S482" s="75"/>
      <c r="T482" s="75"/>
      <c r="U482" s="315"/>
      <c r="V482" s="75"/>
      <c r="W482" s="216"/>
      <c r="X482" s="216"/>
      <c r="Y482" s="216"/>
      <c r="Z482" s="216"/>
    </row>
    <row r="483" spans="1:26" ht="15.75" customHeight="1">
      <c r="A483" s="317"/>
      <c r="B483" s="146"/>
      <c r="C483" s="146"/>
      <c r="D483" s="146"/>
      <c r="E483" s="146"/>
      <c r="F483" s="146"/>
      <c r="G483" s="146"/>
      <c r="H483" s="146"/>
      <c r="I483" s="146"/>
      <c r="J483" s="146"/>
      <c r="K483" s="146"/>
      <c r="L483" s="313"/>
      <c r="M483" s="146"/>
      <c r="N483" s="146"/>
      <c r="O483" s="146"/>
      <c r="P483" s="146"/>
      <c r="Q483" s="146"/>
      <c r="R483" s="75"/>
      <c r="S483" s="75"/>
      <c r="T483" s="75"/>
      <c r="U483" s="315"/>
      <c r="V483" s="75"/>
      <c r="W483" s="216"/>
      <c r="X483" s="216"/>
      <c r="Y483" s="216"/>
      <c r="Z483" s="216"/>
    </row>
    <row r="484" spans="1:26" ht="15.75" customHeight="1">
      <c r="A484" s="317"/>
      <c r="B484" s="146"/>
      <c r="C484" s="146"/>
      <c r="D484" s="146"/>
      <c r="E484" s="146"/>
      <c r="F484" s="146"/>
      <c r="G484" s="146"/>
      <c r="H484" s="146"/>
      <c r="I484" s="146"/>
      <c r="J484" s="146"/>
      <c r="K484" s="146"/>
      <c r="L484" s="313"/>
      <c r="M484" s="146"/>
      <c r="N484" s="146"/>
      <c r="O484" s="146"/>
      <c r="P484" s="146"/>
      <c r="Q484" s="146"/>
      <c r="R484" s="75"/>
      <c r="S484" s="75"/>
      <c r="T484" s="75"/>
      <c r="U484" s="315"/>
      <c r="V484" s="75"/>
      <c r="W484" s="216"/>
      <c r="X484" s="216"/>
      <c r="Y484" s="216"/>
      <c r="Z484" s="216"/>
    </row>
    <row r="485" spans="1:26" ht="15.75" customHeight="1">
      <c r="A485" s="317"/>
      <c r="B485" s="146"/>
      <c r="C485" s="146"/>
      <c r="D485" s="146"/>
      <c r="E485" s="146"/>
      <c r="F485" s="146"/>
      <c r="G485" s="146"/>
      <c r="H485" s="146"/>
      <c r="I485" s="146"/>
      <c r="J485" s="146"/>
      <c r="K485" s="146"/>
      <c r="L485" s="313"/>
      <c r="M485" s="146"/>
      <c r="N485" s="146"/>
      <c r="O485" s="146"/>
      <c r="P485" s="146"/>
      <c r="Q485" s="146"/>
      <c r="R485" s="75"/>
      <c r="S485" s="75"/>
      <c r="T485" s="75"/>
      <c r="U485" s="315"/>
      <c r="V485" s="75"/>
      <c r="W485" s="216"/>
      <c r="X485" s="216"/>
      <c r="Y485" s="216"/>
      <c r="Z485" s="216"/>
    </row>
    <row r="486" spans="1:26" ht="15.75" customHeight="1">
      <c r="A486" s="317"/>
      <c r="B486" s="146"/>
      <c r="C486" s="146"/>
      <c r="D486" s="146"/>
      <c r="E486" s="146"/>
      <c r="F486" s="146"/>
      <c r="G486" s="146"/>
      <c r="H486" s="146"/>
      <c r="I486" s="146"/>
      <c r="J486" s="146"/>
      <c r="K486" s="146"/>
      <c r="L486" s="313"/>
      <c r="M486" s="146"/>
      <c r="N486" s="146"/>
      <c r="O486" s="146"/>
      <c r="P486" s="146"/>
      <c r="Q486" s="146"/>
      <c r="R486" s="75"/>
      <c r="S486" s="75"/>
      <c r="T486" s="75"/>
      <c r="U486" s="315"/>
      <c r="V486" s="75"/>
      <c r="W486" s="216"/>
      <c r="X486" s="216"/>
      <c r="Y486" s="216"/>
      <c r="Z486" s="216"/>
    </row>
    <row r="487" spans="1:26" ht="15.75" customHeight="1">
      <c r="A487" s="317"/>
      <c r="B487" s="146"/>
      <c r="C487" s="146"/>
      <c r="D487" s="146"/>
      <c r="E487" s="146"/>
      <c r="F487" s="146"/>
      <c r="G487" s="146"/>
      <c r="H487" s="146"/>
      <c r="I487" s="146"/>
      <c r="J487" s="146"/>
      <c r="K487" s="146"/>
      <c r="L487" s="313"/>
      <c r="M487" s="146"/>
      <c r="N487" s="146"/>
      <c r="O487" s="146"/>
      <c r="P487" s="146"/>
      <c r="Q487" s="146"/>
      <c r="R487" s="75"/>
      <c r="S487" s="75"/>
      <c r="T487" s="75"/>
      <c r="U487" s="315"/>
      <c r="V487" s="75"/>
      <c r="W487" s="216"/>
      <c r="X487" s="216"/>
      <c r="Y487" s="216"/>
      <c r="Z487" s="216"/>
    </row>
    <row r="488" spans="1:26" ht="15.75" customHeight="1">
      <c r="A488" s="317"/>
      <c r="B488" s="146"/>
      <c r="C488" s="146"/>
      <c r="D488" s="146"/>
      <c r="E488" s="146"/>
      <c r="F488" s="146"/>
      <c r="G488" s="146"/>
      <c r="H488" s="146"/>
      <c r="I488" s="146"/>
      <c r="J488" s="146"/>
      <c r="K488" s="146"/>
      <c r="L488" s="313"/>
      <c r="M488" s="146"/>
      <c r="N488" s="146"/>
      <c r="O488" s="146"/>
      <c r="P488" s="146"/>
      <c r="Q488" s="146"/>
      <c r="R488" s="75"/>
      <c r="S488" s="75"/>
      <c r="T488" s="75"/>
      <c r="U488" s="315"/>
      <c r="V488" s="75"/>
      <c r="W488" s="216"/>
      <c r="X488" s="216"/>
      <c r="Y488" s="216"/>
      <c r="Z488" s="216"/>
    </row>
    <row r="489" spans="1:26" ht="15.75" customHeight="1">
      <c r="A489" s="317"/>
      <c r="B489" s="146"/>
      <c r="C489" s="146"/>
      <c r="D489" s="146"/>
      <c r="E489" s="146"/>
      <c r="F489" s="146"/>
      <c r="G489" s="146"/>
      <c r="H489" s="146"/>
      <c r="I489" s="146"/>
      <c r="J489" s="146"/>
      <c r="K489" s="146"/>
      <c r="L489" s="313"/>
      <c r="M489" s="146"/>
      <c r="N489" s="146"/>
      <c r="O489" s="146"/>
      <c r="P489" s="146"/>
      <c r="Q489" s="146"/>
      <c r="R489" s="75"/>
      <c r="S489" s="75"/>
      <c r="T489" s="75"/>
      <c r="U489" s="315"/>
      <c r="V489" s="75"/>
      <c r="W489" s="216"/>
      <c r="X489" s="216"/>
      <c r="Y489" s="216"/>
      <c r="Z489" s="216"/>
    </row>
    <row r="490" spans="1:26" ht="15.75" customHeight="1">
      <c r="A490" s="317"/>
      <c r="B490" s="146"/>
      <c r="C490" s="146"/>
      <c r="D490" s="146"/>
      <c r="E490" s="146"/>
      <c r="F490" s="146"/>
      <c r="G490" s="146"/>
      <c r="H490" s="146"/>
      <c r="I490" s="146"/>
      <c r="J490" s="146"/>
      <c r="K490" s="146"/>
      <c r="L490" s="313"/>
      <c r="M490" s="146"/>
      <c r="N490" s="146"/>
      <c r="O490" s="146"/>
      <c r="P490" s="146"/>
      <c r="Q490" s="146"/>
      <c r="R490" s="75"/>
      <c r="S490" s="75"/>
      <c r="T490" s="75"/>
      <c r="U490" s="315"/>
      <c r="V490" s="75"/>
      <c r="W490" s="216"/>
      <c r="X490" s="216"/>
      <c r="Y490" s="216"/>
      <c r="Z490" s="216"/>
    </row>
    <row r="491" spans="1:26" ht="15.75" customHeight="1">
      <c r="A491" s="317"/>
      <c r="B491" s="146"/>
      <c r="C491" s="146"/>
      <c r="D491" s="146"/>
      <c r="E491" s="146"/>
      <c r="F491" s="146"/>
      <c r="G491" s="146"/>
      <c r="H491" s="146"/>
      <c r="I491" s="146"/>
      <c r="J491" s="146"/>
      <c r="K491" s="146"/>
      <c r="L491" s="313"/>
      <c r="M491" s="146"/>
      <c r="N491" s="146"/>
      <c r="O491" s="146"/>
      <c r="P491" s="146"/>
      <c r="Q491" s="146"/>
      <c r="R491" s="75"/>
      <c r="S491" s="75"/>
      <c r="T491" s="75"/>
      <c r="U491" s="315"/>
      <c r="V491" s="75"/>
      <c r="W491" s="216"/>
      <c r="X491" s="216"/>
      <c r="Y491" s="216"/>
      <c r="Z491" s="216"/>
    </row>
    <row r="492" spans="1:26" ht="15.75" customHeight="1">
      <c r="A492" s="317"/>
      <c r="B492" s="146"/>
      <c r="C492" s="146"/>
      <c r="D492" s="146"/>
      <c r="E492" s="146"/>
      <c r="F492" s="146"/>
      <c r="G492" s="146"/>
      <c r="H492" s="146"/>
      <c r="I492" s="146"/>
      <c r="J492" s="146"/>
      <c r="K492" s="146"/>
      <c r="L492" s="313"/>
      <c r="M492" s="146"/>
      <c r="N492" s="146"/>
      <c r="O492" s="146"/>
      <c r="P492" s="146"/>
      <c r="Q492" s="146"/>
      <c r="R492" s="75"/>
      <c r="S492" s="75"/>
      <c r="T492" s="75"/>
      <c r="U492" s="315"/>
      <c r="V492" s="75"/>
      <c r="W492" s="216"/>
      <c r="X492" s="216"/>
      <c r="Y492" s="216"/>
      <c r="Z492" s="216"/>
    </row>
    <row r="493" spans="1:26" ht="15.75" customHeight="1">
      <c r="A493" s="317"/>
      <c r="B493" s="146"/>
      <c r="C493" s="146"/>
      <c r="D493" s="146"/>
      <c r="E493" s="146"/>
      <c r="F493" s="146"/>
      <c r="G493" s="146"/>
      <c r="H493" s="146"/>
      <c r="I493" s="146"/>
      <c r="J493" s="146"/>
      <c r="K493" s="146"/>
      <c r="L493" s="313"/>
      <c r="M493" s="146"/>
      <c r="N493" s="146"/>
      <c r="O493" s="146"/>
      <c r="P493" s="146"/>
      <c r="Q493" s="146"/>
      <c r="R493" s="75"/>
      <c r="S493" s="75"/>
      <c r="T493" s="75"/>
      <c r="U493" s="315"/>
      <c r="V493" s="75"/>
      <c r="W493" s="216"/>
      <c r="X493" s="216"/>
      <c r="Y493" s="216"/>
      <c r="Z493" s="216"/>
    </row>
    <row r="494" spans="1:26" ht="15.75" customHeight="1">
      <c r="A494" s="317"/>
      <c r="B494" s="146"/>
      <c r="C494" s="146"/>
      <c r="D494" s="146"/>
      <c r="E494" s="146"/>
      <c r="F494" s="146"/>
      <c r="G494" s="146"/>
      <c r="H494" s="146"/>
      <c r="I494" s="146"/>
      <c r="J494" s="146"/>
      <c r="K494" s="146"/>
      <c r="L494" s="313"/>
      <c r="M494" s="146"/>
      <c r="N494" s="146"/>
      <c r="O494" s="146"/>
      <c r="P494" s="146"/>
      <c r="Q494" s="146"/>
      <c r="R494" s="75"/>
      <c r="S494" s="75"/>
      <c r="T494" s="75"/>
      <c r="U494" s="315"/>
      <c r="V494" s="75"/>
      <c r="W494" s="216"/>
      <c r="X494" s="216"/>
      <c r="Y494" s="216"/>
      <c r="Z494" s="216"/>
    </row>
    <row r="495" spans="1:26" ht="15.75" customHeight="1">
      <c r="A495" s="317"/>
      <c r="B495" s="146"/>
      <c r="C495" s="146"/>
      <c r="D495" s="146"/>
      <c r="E495" s="146"/>
      <c r="F495" s="146"/>
      <c r="G495" s="146"/>
      <c r="H495" s="146"/>
      <c r="I495" s="146"/>
      <c r="J495" s="146"/>
      <c r="K495" s="146"/>
      <c r="L495" s="313"/>
      <c r="M495" s="146"/>
      <c r="N495" s="146"/>
      <c r="O495" s="146"/>
      <c r="P495" s="146"/>
      <c r="Q495" s="146"/>
      <c r="R495" s="75"/>
      <c r="S495" s="75"/>
      <c r="T495" s="75"/>
      <c r="U495" s="315"/>
      <c r="V495" s="75"/>
      <c r="W495" s="216"/>
      <c r="X495" s="216"/>
      <c r="Y495" s="216"/>
      <c r="Z495" s="216"/>
    </row>
    <row r="496" spans="1:26" ht="15.75" customHeight="1">
      <c r="A496" s="317"/>
      <c r="B496" s="146"/>
      <c r="C496" s="146"/>
      <c r="D496" s="146"/>
      <c r="E496" s="146"/>
      <c r="F496" s="146"/>
      <c r="G496" s="146"/>
      <c r="H496" s="146"/>
      <c r="I496" s="146"/>
      <c r="J496" s="146"/>
      <c r="K496" s="146"/>
      <c r="L496" s="313"/>
      <c r="M496" s="146"/>
      <c r="N496" s="146"/>
      <c r="O496" s="146"/>
      <c r="P496" s="146"/>
      <c r="Q496" s="146"/>
      <c r="R496" s="75"/>
      <c r="S496" s="75"/>
      <c r="T496" s="75"/>
      <c r="U496" s="315"/>
      <c r="V496" s="75"/>
      <c r="W496" s="216"/>
      <c r="X496" s="216"/>
      <c r="Y496" s="216"/>
      <c r="Z496" s="216"/>
    </row>
    <row r="497" spans="1:26" ht="15.75" customHeight="1">
      <c r="A497" s="317"/>
      <c r="B497" s="146"/>
      <c r="C497" s="146"/>
      <c r="D497" s="146"/>
      <c r="E497" s="146"/>
      <c r="F497" s="146"/>
      <c r="G497" s="146"/>
      <c r="H497" s="146"/>
      <c r="I497" s="146"/>
      <c r="J497" s="146"/>
      <c r="K497" s="146"/>
      <c r="L497" s="313"/>
      <c r="M497" s="146"/>
      <c r="N497" s="146"/>
      <c r="O497" s="146"/>
      <c r="P497" s="146"/>
      <c r="Q497" s="146"/>
      <c r="R497" s="75"/>
      <c r="S497" s="75"/>
      <c r="T497" s="75"/>
      <c r="U497" s="315"/>
      <c r="V497" s="75"/>
      <c r="W497" s="216"/>
      <c r="X497" s="216"/>
      <c r="Y497" s="216"/>
      <c r="Z497" s="216"/>
    </row>
    <row r="498" spans="1:26" ht="15.75" customHeight="1">
      <c r="A498" s="317"/>
      <c r="B498" s="146"/>
      <c r="C498" s="146"/>
      <c r="D498" s="146"/>
      <c r="E498" s="146"/>
      <c r="F498" s="146"/>
      <c r="G498" s="146"/>
      <c r="H498" s="146"/>
      <c r="I498" s="146"/>
      <c r="J498" s="146"/>
      <c r="K498" s="146"/>
      <c r="L498" s="313"/>
      <c r="M498" s="146"/>
      <c r="N498" s="146"/>
      <c r="O498" s="146"/>
      <c r="P498" s="146"/>
      <c r="Q498" s="146"/>
      <c r="R498" s="75"/>
      <c r="S498" s="75"/>
      <c r="T498" s="75"/>
      <c r="U498" s="315"/>
      <c r="V498" s="75"/>
      <c r="W498" s="216"/>
      <c r="X498" s="216"/>
      <c r="Y498" s="216"/>
      <c r="Z498" s="216"/>
    </row>
    <row r="499" spans="1:26" ht="15.75" customHeight="1">
      <c r="A499" s="317"/>
      <c r="B499" s="146"/>
      <c r="C499" s="146"/>
      <c r="D499" s="146"/>
      <c r="E499" s="146"/>
      <c r="F499" s="146"/>
      <c r="G499" s="146"/>
      <c r="H499" s="146"/>
      <c r="I499" s="146"/>
      <c r="J499" s="146"/>
      <c r="K499" s="146"/>
      <c r="L499" s="313"/>
      <c r="M499" s="146"/>
      <c r="N499" s="146"/>
      <c r="O499" s="146"/>
      <c r="P499" s="146"/>
      <c r="Q499" s="146"/>
      <c r="R499" s="75"/>
      <c r="S499" s="75"/>
      <c r="T499" s="75"/>
      <c r="U499" s="315"/>
      <c r="V499" s="75"/>
      <c r="W499" s="216"/>
      <c r="X499" s="216"/>
      <c r="Y499" s="216"/>
      <c r="Z499" s="216"/>
    </row>
    <row r="500" spans="1:26" ht="15.75" customHeight="1">
      <c r="A500" s="317"/>
      <c r="B500" s="146"/>
      <c r="C500" s="146"/>
      <c r="D500" s="146"/>
      <c r="E500" s="146"/>
      <c r="F500" s="146"/>
      <c r="G500" s="146"/>
      <c r="H500" s="146"/>
      <c r="I500" s="146"/>
      <c r="J500" s="146"/>
      <c r="K500" s="146"/>
      <c r="L500" s="313"/>
      <c r="M500" s="146"/>
      <c r="N500" s="146"/>
      <c r="O500" s="146"/>
      <c r="P500" s="146"/>
      <c r="Q500" s="146"/>
      <c r="R500" s="75"/>
      <c r="S500" s="75"/>
      <c r="T500" s="75"/>
      <c r="U500" s="315"/>
      <c r="V500" s="75"/>
      <c r="W500" s="216"/>
      <c r="X500" s="216"/>
      <c r="Y500" s="216"/>
      <c r="Z500" s="216"/>
    </row>
    <row r="501" spans="1:26" ht="15.75" customHeight="1">
      <c r="A501" s="317"/>
      <c r="B501" s="146"/>
      <c r="C501" s="146"/>
      <c r="D501" s="146"/>
      <c r="E501" s="146"/>
      <c r="F501" s="146"/>
      <c r="G501" s="146"/>
      <c r="H501" s="146"/>
      <c r="I501" s="146"/>
      <c r="J501" s="146"/>
      <c r="K501" s="146"/>
      <c r="L501" s="313"/>
      <c r="M501" s="146"/>
      <c r="N501" s="146"/>
      <c r="O501" s="146"/>
      <c r="P501" s="146"/>
      <c r="Q501" s="146"/>
      <c r="R501" s="75"/>
      <c r="S501" s="75"/>
      <c r="T501" s="75"/>
      <c r="U501" s="315"/>
      <c r="V501" s="75"/>
      <c r="W501" s="216"/>
      <c r="X501" s="216"/>
      <c r="Y501" s="216"/>
      <c r="Z501" s="216"/>
    </row>
    <row r="502" spans="1:26" ht="15.75" customHeight="1">
      <c r="A502" s="317"/>
      <c r="B502" s="146"/>
      <c r="C502" s="146"/>
      <c r="D502" s="146"/>
      <c r="E502" s="146"/>
      <c r="F502" s="146"/>
      <c r="G502" s="146"/>
      <c r="H502" s="146"/>
      <c r="I502" s="146"/>
      <c r="J502" s="146"/>
      <c r="K502" s="146"/>
      <c r="L502" s="313"/>
      <c r="M502" s="146"/>
      <c r="N502" s="146"/>
      <c r="O502" s="146"/>
      <c r="P502" s="146"/>
      <c r="Q502" s="146"/>
      <c r="R502" s="75"/>
      <c r="S502" s="75"/>
      <c r="T502" s="75"/>
      <c r="U502" s="315"/>
      <c r="V502" s="75"/>
      <c r="W502" s="216"/>
      <c r="X502" s="216"/>
      <c r="Y502" s="216"/>
      <c r="Z502" s="216"/>
    </row>
    <row r="503" spans="1:26" ht="15.75" customHeight="1">
      <c r="A503" s="317"/>
      <c r="B503" s="146"/>
      <c r="C503" s="146"/>
      <c r="D503" s="146"/>
      <c r="E503" s="146"/>
      <c r="F503" s="146"/>
      <c r="G503" s="146"/>
      <c r="H503" s="146"/>
      <c r="I503" s="146"/>
      <c r="J503" s="146"/>
      <c r="K503" s="146"/>
      <c r="L503" s="313"/>
      <c r="M503" s="146"/>
      <c r="N503" s="146"/>
      <c r="O503" s="146"/>
      <c r="P503" s="146"/>
      <c r="Q503" s="146"/>
      <c r="R503" s="75"/>
      <c r="S503" s="75"/>
      <c r="T503" s="75"/>
      <c r="U503" s="315"/>
      <c r="V503" s="75"/>
      <c r="W503" s="216"/>
      <c r="X503" s="216"/>
      <c r="Y503" s="216"/>
      <c r="Z503" s="216"/>
    </row>
    <row r="504" spans="1:26" ht="15.75" customHeight="1">
      <c r="A504" s="317"/>
      <c r="B504" s="146"/>
      <c r="C504" s="146"/>
      <c r="D504" s="146"/>
      <c r="E504" s="146"/>
      <c r="F504" s="146"/>
      <c r="G504" s="146"/>
      <c r="H504" s="146"/>
      <c r="I504" s="146"/>
      <c r="J504" s="146"/>
      <c r="K504" s="146"/>
      <c r="L504" s="313"/>
      <c r="M504" s="146"/>
      <c r="N504" s="146"/>
      <c r="O504" s="146"/>
      <c r="P504" s="146"/>
      <c r="Q504" s="146"/>
      <c r="R504" s="75"/>
      <c r="S504" s="75"/>
      <c r="T504" s="75"/>
      <c r="U504" s="315"/>
      <c r="V504" s="75"/>
      <c r="W504" s="216"/>
      <c r="X504" s="216"/>
      <c r="Y504" s="216"/>
      <c r="Z504" s="216"/>
    </row>
    <row r="505" spans="1:26" ht="15.75" customHeight="1">
      <c r="A505" s="317"/>
      <c r="B505" s="146"/>
      <c r="C505" s="146"/>
      <c r="D505" s="146"/>
      <c r="E505" s="146"/>
      <c r="F505" s="146"/>
      <c r="G505" s="146"/>
      <c r="H505" s="146"/>
      <c r="I505" s="146"/>
      <c r="J505" s="146"/>
      <c r="K505" s="146"/>
      <c r="L505" s="313"/>
      <c r="M505" s="146"/>
      <c r="N505" s="146"/>
      <c r="O505" s="146"/>
      <c r="P505" s="146"/>
      <c r="Q505" s="146"/>
      <c r="R505" s="75"/>
      <c r="S505" s="75"/>
      <c r="T505" s="75"/>
      <c r="U505" s="315"/>
      <c r="V505" s="75"/>
      <c r="W505" s="216"/>
      <c r="X505" s="216"/>
      <c r="Y505" s="216"/>
      <c r="Z505" s="216"/>
    </row>
    <row r="506" spans="1:26" ht="15.75" customHeight="1">
      <c r="A506" s="317"/>
      <c r="B506" s="146"/>
      <c r="C506" s="146"/>
      <c r="D506" s="146"/>
      <c r="E506" s="146"/>
      <c r="F506" s="146"/>
      <c r="G506" s="146"/>
      <c r="H506" s="146"/>
      <c r="I506" s="146"/>
      <c r="J506" s="146"/>
      <c r="K506" s="146"/>
      <c r="L506" s="313"/>
      <c r="M506" s="146"/>
      <c r="N506" s="146"/>
      <c r="O506" s="146"/>
      <c r="P506" s="146"/>
      <c r="Q506" s="146"/>
      <c r="R506" s="75"/>
      <c r="S506" s="75"/>
      <c r="T506" s="75"/>
      <c r="U506" s="315"/>
      <c r="V506" s="75"/>
      <c r="W506" s="216"/>
      <c r="X506" s="216"/>
      <c r="Y506" s="216"/>
      <c r="Z506" s="216"/>
    </row>
    <row r="507" spans="1:26" ht="15.75" customHeight="1">
      <c r="A507" s="317"/>
      <c r="B507" s="146"/>
      <c r="C507" s="146"/>
      <c r="D507" s="146"/>
      <c r="E507" s="146"/>
      <c r="F507" s="146"/>
      <c r="G507" s="146"/>
      <c r="H507" s="146"/>
      <c r="I507" s="146"/>
      <c r="J507" s="146"/>
      <c r="K507" s="146"/>
      <c r="L507" s="313"/>
      <c r="M507" s="146"/>
      <c r="N507" s="146"/>
      <c r="O507" s="146"/>
      <c r="P507" s="146"/>
      <c r="Q507" s="146"/>
      <c r="R507" s="75"/>
      <c r="S507" s="75"/>
      <c r="T507" s="75"/>
      <c r="U507" s="315"/>
      <c r="V507" s="75"/>
      <c r="W507" s="216"/>
      <c r="X507" s="216"/>
      <c r="Y507" s="216"/>
      <c r="Z507" s="216"/>
    </row>
    <row r="508" spans="1:26" ht="15.75" customHeight="1">
      <c r="A508" s="317"/>
      <c r="B508" s="146"/>
      <c r="C508" s="146"/>
      <c r="D508" s="146"/>
      <c r="E508" s="146"/>
      <c r="F508" s="146"/>
      <c r="G508" s="146"/>
      <c r="H508" s="146"/>
      <c r="I508" s="146"/>
      <c r="J508" s="146"/>
      <c r="K508" s="146"/>
      <c r="L508" s="313"/>
      <c r="M508" s="146"/>
      <c r="N508" s="146"/>
      <c r="O508" s="146"/>
      <c r="P508" s="146"/>
      <c r="Q508" s="146"/>
      <c r="R508" s="75"/>
      <c r="S508" s="75"/>
      <c r="T508" s="75"/>
      <c r="U508" s="315"/>
      <c r="V508" s="75"/>
      <c r="W508" s="216"/>
      <c r="X508" s="216"/>
      <c r="Y508" s="216"/>
      <c r="Z508" s="216"/>
    </row>
    <row r="509" spans="1:26" ht="15.75" customHeight="1">
      <c r="A509" s="317"/>
      <c r="B509" s="146"/>
      <c r="C509" s="146"/>
      <c r="D509" s="146"/>
      <c r="E509" s="146"/>
      <c r="F509" s="146"/>
      <c r="G509" s="146"/>
      <c r="H509" s="146"/>
      <c r="I509" s="146"/>
      <c r="J509" s="146"/>
      <c r="K509" s="146"/>
      <c r="L509" s="313"/>
      <c r="M509" s="146"/>
      <c r="N509" s="146"/>
      <c r="O509" s="146"/>
      <c r="P509" s="146"/>
      <c r="Q509" s="146"/>
      <c r="R509" s="75"/>
      <c r="S509" s="75"/>
      <c r="T509" s="75"/>
      <c r="U509" s="315"/>
      <c r="V509" s="75"/>
      <c r="W509" s="216"/>
      <c r="X509" s="216"/>
      <c r="Y509" s="216"/>
      <c r="Z509" s="216"/>
    </row>
    <row r="510" spans="1:26" ht="15.75" customHeight="1">
      <c r="A510" s="317"/>
      <c r="B510" s="146"/>
      <c r="C510" s="146"/>
      <c r="D510" s="146"/>
      <c r="E510" s="146"/>
      <c r="F510" s="146"/>
      <c r="G510" s="146"/>
      <c r="H510" s="146"/>
      <c r="I510" s="146"/>
      <c r="J510" s="146"/>
      <c r="K510" s="146"/>
      <c r="L510" s="313"/>
      <c r="M510" s="146"/>
      <c r="N510" s="146"/>
      <c r="O510" s="146"/>
      <c r="P510" s="146"/>
      <c r="Q510" s="146"/>
      <c r="R510" s="75"/>
      <c r="S510" s="75"/>
      <c r="T510" s="75"/>
      <c r="U510" s="315"/>
      <c r="V510" s="75"/>
      <c r="W510" s="216"/>
      <c r="X510" s="216"/>
      <c r="Y510" s="216"/>
      <c r="Z510" s="216"/>
    </row>
    <row r="511" spans="1:26" ht="15.75" customHeight="1">
      <c r="A511" s="317"/>
      <c r="B511" s="146"/>
      <c r="C511" s="146"/>
      <c r="D511" s="146"/>
      <c r="E511" s="146"/>
      <c r="F511" s="146"/>
      <c r="G511" s="146"/>
      <c r="H511" s="146"/>
      <c r="I511" s="146"/>
      <c r="J511" s="146"/>
      <c r="K511" s="146"/>
      <c r="L511" s="313"/>
      <c r="M511" s="146"/>
      <c r="N511" s="146"/>
      <c r="O511" s="146"/>
      <c r="P511" s="146"/>
      <c r="Q511" s="146"/>
      <c r="R511" s="75"/>
      <c r="S511" s="75"/>
      <c r="T511" s="75"/>
      <c r="U511" s="315"/>
      <c r="V511" s="75"/>
      <c r="W511" s="216"/>
      <c r="X511" s="216"/>
      <c r="Y511" s="216"/>
      <c r="Z511" s="216"/>
    </row>
    <row r="512" spans="1:26" ht="15.75" customHeight="1">
      <c r="A512" s="317"/>
      <c r="B512" s="146"/>
      <c r="C512" s="146"/>
      <c r="D512" s="146"/>
      <c r="E512" s="146"/>
      <c r="F512" s="146"/>
      <c r="G512" s="146"/>
      <c r="H512" s="146"/>
      <c r="I512" s="146"/>
      <c r="J512" s="146"/>
      <c r="K512" s="146"/>
      <c r="L512" s="313"/>
      <c r="M512" s="146"/>
      <c r="N512" s="146"/>
      <c r="O512" s="146"/>
      <c r="P512" s="146"/>
      <c r="Q512" s="146"/>
      <c r="R512" s="75"/>
      <c r="S512" s="75"/>
      <c r="T512" s="75"/>
      <c r="U512" s="315"/>
      <c r="V512" s="75"/>
      <c r="W512" s="216"/>
      <c r="X512" s="216"/>
      <c r="Y512" s="216"/>
      <c r="Z512" s="216"/>
    </row>
    <row r="513" spans="1:26" ht="15.75" customHeight="1">
      <c r="A513" s="317"/>
      <c r="B513" s="146"/>
      <c r="C513" s="146"/>
      <c r="D513" s="146"/>
      <c r="E513" s="146"/>
      <c r="F513" s="146"/>
      <c r="G513" s="146"/>
      <c r="H513" s="146"/>
      <c r="I513" s="146"/>
      <c r="J513" s="146"/>
      <c r="K513" s="146"/>
      <c r="L513" s="313"/>
      <c r="M513" s="146"/>
      <c r="N513" s="146"/>
      <c r="O513" s="146"/>
      <c r="P513" s="146"/>
      <c r="Q513" s="146"/>
      <c r="R513" s="75"/>
      <c r="S513" s="75"/>
      <c r="T513" s="75"/>
      <c r="U513" s="315"/>
      <c r="V513" s="75"/>
      <c r="W513" s="216"/>
      <c r="X513" s="216"/>
      <c r="Y513" s="216"/>
      <c r="Z513" s="216"/>
    </row>
    <row r="514" spans="1:26" ht="15.75" customHeight="1">
      <c r="A514" s="317"/>
      <c r="B514" s="146"/>
      <c r="C514" s="146"/>
      <c r="D514" s="146"/>
      <c r="E514" s="146"/>
      <c r="F514" s="146"/>
      <c r="G514" s="146"/>
      <c r="H514" s="146"/>
      <c r="I514" s="146"/>
      <c r="J514" s="146"/>
      <c r="K514" s="146"/>
      <c r="L514" s="313"/>
      <c r="M514" s="146"/>
      <c r="N514" s="146"/>
      <c r="O514" s="146"/>
      <c r="P514" s="146"/>
      <c r="Q514" s="146"/>
      <c r="R514" s="75"/>
      <c r="S514" s="75"/>
      <c r="T514" s="75"/>
      <c r="U514" s="315"/>
      <c r="V514" s="75"/>
      <c r="W514" s="216"/>
      <c r="X514" s="216"/>
      <c r="Y514" s="216"/>
      <c r="Z514" s="216"/>
    </row>
    <row r="515" spans="1:26" ht="15.75" customHeight="1">
      <c r="A515" s="317"/>
      <c r="B515" s="146"/>
      <c r="C515" s="146"/>
      <c r="D515" s="146"/>
      <c r="E515" s="146"/>
      <c r="F515" s="146"/>
      <c r="G515" s="146"/>
      <c r="H515" s="146"/>
      <c r="I515" s="146"/>
      <c r="J515" s="146"/>
      <c r="K515" s="146"/>
      <c r="L515" s="313"/>
      <c r="M515" s="146"/>
      <c r="N515" s="146"/>
      <c r="O515" s="146"/>
      <c r="P515" s="146"/>
      <c r="Q515" s="146"/>
      <c r="R515" s="75"/>
      <c r="S515" s="75"/>
      <c r="T515" s="75"/>
      <c r="U515" s="315"/>
      <c r="V515" s="75"/>
      <c r="W515" s="216"/>
      <c r="X515" s="216"/>
      <c r="Y515" s="216"/>
      <c r="Z515" s="216"/>
    </row>
    <row r="516" spans="1:26" ht="15.75" customHeight="1">
      <c r="A516" s="317"/>
      <c r="B516" s="146"/>
      <c r="C516" s="146"/>
      <c r="D516" s="146"/>
      <c r="E516" s="146"/>
      <c r="F516" s="146"/>
      <c r="G516" s="146"/>
      <c r="H516" s="146"/>
      <c r="I516" s="146"/>
      <c r="J516" s="146"/>
      <c r="K516" s="146"/>
      <c r="L516" s="313"/>
      <c r="M516" s="146"/>
      <c r="N516" s="146"/>
      <c r="O516" s="146"/>
      <c r="P516" s="146"/>
      <c r="Q516" s="146"/>
      <c r="R516" s="75"/>
      <c r="S516" s="75"/>
      <c r="T516" s="75"/>
      <c r="U516" s="315"/>
      <c r="V516" s="75"/>
      <c r="W516" s="216"/>
      <c r="X516" s="216"/>
      <c r="Y516" s="216"/>
      <c r="Z516" s="216"/>
    </row>
    <row r="517" spans="1:26" ht="15.75" customHeight="1">
      <c r="A517" s="317"/>
      <c r="B517" s="146"/>
      <c r="C517" s="146"/>
      <c r="D517" s="146"/>
      <c r="E517" s="146"/>
      <c r="F517" s="146"/>
      <c r="G517" s="146"/>
      <c r="H517" s="146"/>
      <c r="I517" s="146"/>
      <c r="J517" s="146"/>
      <c r="K517" s="146"/>
      <c r="L517" s="313"/>
      <c r="M517" s="146"/>
      <c r="N517" s="146"/>
      <c r="O517" s="146"/>
      <c r="P517" s="146"/>
      <c r="Q517" s="146"/>
      <c r="R517" s="75"/>
      <c r="S517" s="75"/>
      <c r="T517" s="75"/>
      <c r="U517" s="315"/>
      <c r="V517" s="75"/>
      <c r="W517" s="216"/>
      <c r="X517" s="216"/>
      <c r="Y517" s="216"/>
      <c r="Z517" s="216"/>
    </row>
    <row r="518" spans="1:26" ht="15.75" customHeight="1">
      <c r="A518" s="317"/>
      <c r="B518" s="146"/>
      <c r="C518" s="146"/>
      <c r="D518" s="146"/>
      <c r="E518" s="146"/>
      <c r="F518" s="146"/>
      <c r="G518" s="146"/>
      <c r="H518" s="146"/>
      <c r="I518" s="146"/>
      <c r="J518" s="146"/>
      <c r="K518" s="146"/>
      <c r="L518" s="313"/>
      <c r="M518" s="146"/>
      <c r="N518" s="146"/>
      <c r="O518" s="146"/>
      <c r="P518" s="146"/>
      <c r="Q518" s="146"/>
      <c r="R518" s="75"/>
      <c r="S518" s="75"/>
      <c r="T518" s="75"/>
      <c r="U518" s="315"/>
      <c r="V518" s="75"/>
      <c r="W518" s="216"/>
      <c r="X518" s="216"/>
      <c r="Y518" s="216"/>
      <c r="Z518" s="216"/>
    </row>
    <row r="519" spans="1:26" ht="15.75" customHeight="1">
      <c r="A519" s="317"/>
      <c r="B519" s="146"/>
      <c r="C519" s="146"/>
      <c r="D519" s="146"/>
      <c r="E519" s="146"/>
      <c r="F519" s="146"/>
      <c r="G519" s="146"/>
      <c r="H519" s="146"/>
      <c r="I519" s="146"/>
      <c r="J519" s="146"/>
      <c r="K519" s="146"/>
      <c r="L519" s="313"/>
      <c r="M519" s="146"/>
      <c r="N519" s="146"/>
      <c r="O519" s="146"/>
      <c r="P519" s="146"/>
      <c r="Q519" s="146"/>
      <c r="R519" s="75"/>
      <c r="S519" s="75"/>
      <c r="T519" s="75"/>
      <c r="U519" s="315"/>
      <c r="V519" s="75"/>
      <c r="W519" s="216"/>
      <c r="X519" s="216"/>
      <c r="Y519" s="216"/>
      <c r="Z519" s="216"/>
    </row>
    <row r="520" spans="1:26" ht="15.75" customHeight="1">
      <c r="A520" s="317"/>
      <c r="B520" s="146"/>
      <c r="C520" s="146"/>
      <c r="D520" s="146"/>
      <c r="E520" s="146"/>
      <c r="F520" s="146"/>
      <c r="G520" s="146"/>
      <c r="H520" s="146"/>
      <c r="I520" s="146"/>
      <c r="J520" s="146"/>
      <c r="K520" s="146"/>
      <c r="L520" s="313"/>
      <c r="M520" s="146"/>
      <c r="N520" s="146"/>
      <c r="O520" s="146"/>
      <c r="P520" s="146"/>
      <c r="Q520" s="146"/>
      <c r="R520" s="75"/>
      <c r="S520" s="75"/>
      <c r="T520" s="75"/>
      <c r="U520" s="315"/>
      <c r="V520" s="75"/>
      <c r="W520" s="216"/>
      <c r="X520" s="216"/>
      <c r="Y520" s="216"/>
      <c r="Z520" s="216"/>
    </row>
    <row r="521" spans="1:26" ht="15.75" customHeight="1">
      <c r="A521" s="317"/>
      <c r="B521" s="146"/>
      <c r="C521" s="146"/>
      <c r="D521" s="146"/>
      <c r="E521" s="146"/>
      <c r="F521" s="146"/>
      <c r="G521" s="146"/>
      <c r="H521" s="146"/>
      <c r="I521" s="146"/>
      <c r="J521" s="146"/>
      <c r="K521" s="146"/>
      <c r="L521" s="313"/>
      <c r="M521" s="146"/>
      <c r="N521" s="146"/>
      <c r="O521" s="146"/>
      <c r="P521" s="146"/>
      <c r="Q521" s="146"/>
      <c r="R521" s="75"/>
      <c r="S521" s="75"/>
      <c r="T521" s="75"/>
      <c r="U521" s="315"/>
      <c r="V521" s="75"/>
      <c r="W521" s="216"/>
      <c r="X521" s="216"/>
      <c r="Y521" s="216"/>
      <c r="Z521" s="216"/>
    </row>
    <row r="522" spans="1:26" ht="15.75" customHeight="1">
      <c r="A522" s="317"/>
      <c r="B522" s="146"/>
      <c r="C522" s="146"/>
      <c r="D522" s="146"/>
      <c r="E522" s="146"/>
      <c r="F522" s="146"/>
      <c r="G522" s="146"/>
      <c r="H522" s="146"/>
      <c r="I522" s="146"/>
      <c r="J522" s="146"/>
      <c r="K522" s="146"/>
      <c r="L522" s="313"/>
      <c r="M522" s="146"/>
      <c r="N522" s="146"/>
      <c r="O522" s="146"/>
      <c r="P522" s="146"/>
      <c r="Q522" s="146"/>
      <c r="R522" s="75"/>
      <c r="S522" s="75"/>
      <c r="T522" s="75"/>
      <c r="U522" s="315"/>
      <c r="V522" s="75"/>
      <c r="W522" s="216"/>
      <c r="X522" s="216"/>
      <c r="Y522" s="216"/>
      <c r="Z522" s="216"/>
    </row>
    <row r="523" spans="1:26" ht="15.75" customHeight="1">
      <c r="A523" s="317"/>
      <c r="B523" s="146"/>
      <c r="C523" s="146"/>
      <c r="D523" s="146"/>
      <c r="E523" s="146"/>
      <c r="F523" s="146"/>
      <c r="G523" s="146"/>
      <c r="H523" s="146"/>
      <c r="I523" s="146"/>
      <c r="J523" s="146"/>
      <c r="K523" s="146"/>
      <c r="L523" s="313"/>
      <c r="M523" s="146"/>
      <c r="N523" s="146"/>
      <c r="O523" s="146"/>
      <c r="P523" s="146"/>
      <c r="Q523" s="146"/>
      <c r="R523" s="75"/>
      <c r="S523" s="75"/>
      <c r="T523" s="75"/>
      <c r="U523" s="315"/>
      <c r="V523" s="75"/>
      <c r="W523" s="216"/>
      <c r="X523" s="216"/>
      <c r="Y523" s="216"/>
      <c r="Z523" s="216"/>
    </row>
    <row r="524" spans="1:26" ht="15.75" customHeight="1">
      <c r="A524" s="317"/>
      <c r="B524" s="146"/>
      <c r="C524" s="146"/>
      <c r="D524" s="146"/>
      <c r="E524" s="146"/>
      <c r="F524" s="146"/>
      <c r="G524" s="146"/>
      <c r="H524" s="146"/>
      <c r="I524" s="146"/>
      <c r="J524" s="146"/>
      <c r="K524" s="146"/>
      <c r="L524" s="313"/>
      <c r="M524" s="146"/>
      <c r="N524" s="146"/>
      <c r="O524" s="146"/>
      <c r="P524" s="146"/>
      <c r="Q524" s="146"/>
      <c r="R524" s="75"/>
      <c r="S524" s="75"/>
      <c r="T524" s="75"/>
      <c r="U524" s="315"/>
      <c r="V524" s="75"/>
      <c r="W524" s="216"/>
      <c r="X524" s="216"/>
      <c r="Y524" s="216"/>
      <c r="Z524" s="216"/>
    </row>
    <row r="525" spans="1:26" ht="15.75" customHeight="1">
      <c r="A525" s="317"/>
      <c r="B525" s="146"/>
      <c r="C525" s="146"/>
      <c r="D525" s="146"/>
      <c r="E525" s="146"/>
      <c r="F525" s="146"/>
      <c r="G525" s="146"/>
      <c r="H525" s="146"/>
      <c r="I525" s="146"/>
      <c r="J525" s="146"/>
      <c r="K525" s="146"/>
      <c r="L525" s="313"/>
      <c r="M525" s="146"/>
      <c r="N525" s="146"/>
      <c r="O525" s="146"/>
      <c r="P525" s="146"/>
      <c r="Q525" s="146"/>
      <c r="R525" s="75"/>
      <c r="S525" s="75"/>
      <c r="T525" s="75"/>
      <c r="U525" s="315"/>
      <c r="V525" s="75"/>
      <c r="W525" s="216"/>
      <c r="X525" s="216"/>
      <c r="Y525" s="216"/>
      <c r="Z525" s="216"/>
    </row>
    <row r="526" spans="1:26" ht="15.75" customHeight="1">
      <c r="A526" s="317"/>
      <c r="B526" s="146"/>
      <c r="C526" s="146"/>
      <c r="D526" s="146"/>
      <c r="E526" s="146"/>
      <c r="F526" s="146"/>
      <c r="G526" s="146"/>
      <c r="H526" s="146"/>
      <c r="I526" s="146"/>
      <c r="J526" s="146"/>
      <c r="K526" s="146"/>
      <c r="L526" s="313"/>
      <c r="M526" s="146"/>
      <c r="N526" s="146"/>
      <c r="O526" s="146"/>
      <c r="P526" s="146"/>
      <c r="Q526" s="146"/>
      <c r="R526" s="75"/>
      <c r="S526" s="75"/>
      <c r="T526" s="75"/>
      <c r="U526" s="315"/>
      <c r="V526" s="75"/>
      <c r="W526" s="216"/>
      <c r="X526" s="216"/>
      <c r="Y526" s="216"/>
      <c r="Z526" s="216"/>
    </row>
    <row r="527" spans="1:26" ht="15.75" customHeight="1">
      <c r="A527" s="317"/>
      <c r="B527" s="146"/>
      <c r="C527" s="146"/>
      <c r="D527" s="146"/>
      <c r="E527" s="146"/>
      <c r="F527" s="146"/>
      <c r="G527" s="146"/>
      <c r="H527" s="146"/>
      <c r="I527" s="146"/>
      <c r="J527" s="146"/>
      <c r="K527" s="146"/>
      <c r="L527" s="313"/>
      <c r="M527" s="146"/>
      <c r="N527" s="146"/>
      <c r="O527" s="146"/>
      <c r="P527" s="146"/>
      <c r="Q527" s="146"/>
      <c r="R527" s="75"/>
      <c r="S527" s="75"/>
      <c r="T527" s="75"/>
      <c r="U527" s="315"/>
      <c r="V527" s="75"/>
      <c r="W527" s="216"/>
      <c r="X527" s="216"/>
      <c r="Y527" s="216"/>
      <c r="Z527" s="216"/>
    </row>
    <row r="528" spans="1:26" ht="15.75" customHeight="1">
      <c r="A528" s="317"/>
      <c r="B528" s="146"/>
      <c r="C528" s="146"/>
      <c r="D528" s="146"/>
      <c r="E528" s="146"/>
      <c r="F528" s="146"/>
      <c r="G528" s="146"/>
      <c r="H528" s="146"/>
      <c r="I528" s="146"/>
      <c r="J528" s="146"/>
      <c r="K528" s="146"/>
      <c r="L528" s="313"/>
      <c r="M528" s="146"/>
      <c r="N528" s="146"/>
      <c r="O528" s="146"/>
      <c r="P528" s="146"/>
      <c r="Q528" s="146"/>
      <c r="R528" s="75"/>
      <c r="S528" s="75"/>
      <c r="T528" s="75"/>
      <c r="U528" s="315"/>
      <c r="V528" s="75"/>
      <c r="W528" s="216"/>
      <c r="X528" s="216"/>
      <c r="Y528" s="216"/>
      <c r="Z528" s="216"/>
    </row>
    <row r="529" spans="1:26" ht="15.75" customHeight="1">
      <c r="A529" s="317"/>
      <c r="B529" s="146"/>
      <c r="C529" s="146"/>
      <c r="D529" s="146"/>
      <c r="E529" s="146"/>
      <c r="F529" s="146"/>
      <c r="G529" s="146"/>
      <c r="H529" s="146"/>
      <c r="I529" s="146"/>
      <c r="J529" s="146"/>
      <c r="K529" s="146"/>
      <c r="L529" s="313"/>
      <c r="M529" s="146"/>
      <c r="N529" s="146"/>
      <c r="O529" s="146"/>
      <c r="P529" s="146"/>
      <c r="Q529" s="146"/>
      <c r="R529" s="75"/>
      <c r="S529" s="75"/>
      <c r="T529" s="75"/>
      <c r="U529" s="315"/>
      <c r="V529" s="75"/>
      <c r="W529" s="216"/>
      <c r="X529" s="216"/>
      <c r="Y529" s="216"/>
      <c r="Z529" s="216"/>
    </row>
    <row r="530" spans="1:26" ht="15.75" customHeight="1">
      <c r="A530" s="317"/>
      <c r="B530" s="146"/>
      <c r="C530" s="146"/>
      <c r="D530" s="146"/>
      <c r="E530" s="146"/>
      <c r="F530" s="146"/>
      <c r="G530" s="146"/>
      <c r="H530" s="146"/>
      <c r="I530" s="146"/>
      <c r="J530" s="146"/>
      <c r="K530" s="146"/>
      <c r="L530" s="313"/>
      <c r="M530" s="146"/>
      <c r="N530" s="146"/>
      <c r="O530" s="146"/>
      <c r="P530" s="146"/>
      <c r="Q530" s="146"/>
      <c r="R530" s="75"/>
      <c r="S530" s="75"/>
      <c r="T530" s="75"/>
      <c r="U530" s="315"/>
      <c r="V530" s="75"/>
      <c r="W530" s="216"/>
      <c r="X530" s="216"/>
      <c r="Y530" s="216"/>
      <c r="Z530" s="216"/>
    </row>
    <row r="531" spans="1:26" ht="15.75" customHeight="1">
      <c r="A531" s="317"/>
      <c r="B531" s="146"/>
      <c r="C531" s="146"/>
      <c r="D531" s="146"/>
      <c r="E531" s="146"/>
      <c r="F531" s="146"/>
      <c r="G531" s="146"/>
      <c r="H531" s="146"/>
      <c r="I531" s="146"/>
      <c r="J531" s="146"/>
      <c r="K531" s="146"/>
      <c r="L531" s="313"/>
      <c r="M531" s="146"/>
      <c r="N531" s="146"/>
      <c r="O531" s="146"/>
      <c r="P531" s="146"/>
      <c r="Q531" s="146"/>
      <c r="R531" s="75"/>
      <c r="S531" s="75"/>
      <c r="T531" s="75"/>
      <c r="U531" s="315"/>
      <c r="V531" s="75"/>
      <c r="W531" s="216"/>
      <c r="X531" s="216"/>
      <c r="Y531" s="216"/>
      <c r="Z531" s="216"/>
    </row>
    <row r="532" spans="1:26" ht="15.75" customHeight="1">
      <c r="A532" s="317"/>
      <c r="B532" s="146"/>
      <c r="C532" s="146"/>
      <c r="D532" s="146"/>
      <c r="E532" s="146"/>
      <c r="F532" s="146"/>
      <c r="G532" s="146"/>
      <c r="H532" s="146"/>
      <c r="I532" s="146"/>
      <c r="J532" s="146"/>
      <c r="K532" s="146"/>
      <c r="L532" s="313"/>
      <c r="M532" s="146"/>
      <c r="N532" s="146"/>
      <c r="O532" s="146"/>
      <c r="P532" s="146"/>
      <c r="Q532" s="146"/>
      <c r="R532" s="75"/>
      <c r="S532" s="75"/>
      <c r="T532" s="75"/>
      <c r="U532" s="315"/>
      <c r="V532" s="75"/>
      <c r="W532" s="216"/>
      <c r="X532" s="216"/>
      <c r="Y532" s="216"/>
      <c r="Z532" s="216"/>
    </row>
    <row r="533" spans="1:26" ht="15.75" customHeight="1">
      <c r="A533" s="317"/>
      <c r="B533" s="146"/>
      <c r="C533" s="146"/>
      <c r="D533" s="146"/>
      <c r="E533" s="146"/>
      <c r="F533" s="146"/>
      <c r="G533" s="146"/>
      <c r="H533" s="146"/>
      <c r="I533" s="146"/>
      <c r="J533" s="146"/>
      <c r="K533" s="146"/>
      <c r="L533" s="313"/>
      <c r="M533" s="146"/>
      <c r="N533" s="146"/>
      <c r="O533" s="146"/>
      <c r="P533" s="146"/>
      <c r="Q533" s="146"/>
      <c r="R533" s="75"/>
      <c r="S533" s="75"/>
      <c r="T533" s="75"/>
      <c r="U533" s="315"/>
      <c r="V533" s="75"/>
      <c r="W533" s="216"/>
      <c r="X533" s="216"/>
      <c r="Y533" s="216"/>
      <c r="Z533" s="216"/>
    </row>
    <row r="534" spans="1:26" ht="15.75" customHeight="1">
      <c r="A534" s="317"/>
      <c r="B534" s="146"/>
      <c r="C534" s="146"/>
      <c r="D534" s="146"/>
      <c r="E534" s="146"/>
      <c r="F534" s="146"/>
      <c r="G534" s="146"/>
      <c r="H534" s="146"/>
      <c r="I534" s="146"/>
      <c r="J534" s="146"/>
      <c r="K534" s="146"/>
      <c r="L534" s="313"/>
      <c r="M534" s="146"/>
      <c r="N534" s="146"/>
      <c r="O534" s="146"/>
      <c r="P534" s="146"/>
      <c r="Q534" s="146"/>
      <c r="R534" s="75"/>
      <c r="S534" s="75"/>
      <c r="T534" s="75"/>
      <c r="U534" s="315"/>
      <c r="V534" s="75"/>
      <c r="W534" s="216"/>
      <c r="X534" s="216"/>
      <c r="Y534" s="216"/>
      <c r="Z534" s="216"/>
    </row>
    <row r="535" spans="1:26" ht="15.75" customHeight="1">
      <c r="A535" s="317"/>
      <c r="B535" s="146"/>
      <c r="C535" s="146"/>
      <c r="D535" s="146"/>
      <c r="E535" s="146"/>
      <c r="F535" s="146"/>
      <c r="G535" s="146"/>
      <c r="H535" s="146"/>
      <c r="I535" s="146"/>
      <c r="J535" s="146"/>
      <c r="K535" s="146"/>
      <c r="L535" s="313"/>
      <c r="M535" s="146"/>
      <c r="N535" s="146"/>
      <c r="O535" s="146"/>
      <c r="P535" s="146"/>
      <c r="Q535" s="146"/>
      <c r="R535" s="75"/>
      <c r="S535" s="75"/>
      <c r="T535" s="75"/>
      <c r="U535" s="315"/>
      <c r="V535" s="75"/>
      <c r="W535" s="216"/>
      <c r="X535" s="216"/>
      <c r="Y535" s="216"/>
      <c r="Z535" s="216"/>
    </row>
    <row r="536" spans="1:26" ht="15.75" customHeight="1">
      <c r="A536" s="317"/>
      <c r="B536" s="146"/>
      <c r="C536" s="146"/>
      <c r="D536" s="146"/>
      <c r="E536" s="146"/>
      <c r="F536" s="146"/>
      <c r="G536" s="146"/>
      <c r="H536" s="146"/>
      <c r="I536" s="146"/>
      <c r="J536" s="146"/>
      <c r="K536" s="146"/>
      <c r="L536" s="313"/>
      <c r="M536" s="146"/>
      <c r="N536" s="146"/>
      <c r="O536" s="146"/>
      <c r="P536" s="146"/>
      <c r="Q536" s="146"/>
      <c r="R536" s="75"/>
      <c r="S536" s="75"/>
      <c r="T536" s="75"/>
      <c r="U536" s="315"/>
      <c r="V536" s="75"/>
      <c r="W536" s="216"/>
      <c r="X536" s="216"/>
      <c r="Y536" s="216"/>
      <c r="Z536" s="216"/>
    </row>
    <row r="537" spans="1:26" ht="15.75" customHeight="1">
      <c r="A537" s="317"/>
      <c r="B537" s="146"/>
      <c r="C537" s="146"/>
      <c r="D537" s="146"/>
      <c r="E537" s="146"/>
      <c r="F537" s="146"/>
      <c r="G537" s="146"/>
      <c r="H537" s="146"/>
      <c r="I537" s="146"/>
      <c r="J537" s="146"/>
      <c r="K537" s="146"/>
      <c r="L537" s="313"/>
      <c r="M537" s="146"/>
      <c r="N537" s="146"/>
      <c r="O537" s="146"/>
      <c r="P537" s="146"/>
      <c r="Q537" s="146"/>
      <c r="R537" s="75"/>
      <c r="S537" s="75"/>
      <c r="T537" s="75"/>
      <c r="U537" s="315"/>
      <c r="V537" s="75"/>
      <c r="W537" s="216"/>
      <c r="X537" s="216"/>
      <c r="Y537" s="216"/>
      <c r="Z537" s="216"/>
    </row>
    <row r="538" spans="1:26" ht="15.75" customHeight="1">
      <c r="A538" s="317"/>
      <c r="B538" s="146"/>
      <c r="C538" s="146"/>
      <c r="D538" s="146"/>
      <c r="E538" s="146"/>
      <c r="F538" s="146"/>
      <c r="G538" s="146"/>
      <c r="H538" s="146"/>
      <c r="I538" s="146"/>
      <c r="J538" s="146"/>
      <c r="K538" s="146"/>
      <c r="L538" s="313"/>
      <c r="M538" s="146"/>
      <c r="N538" s="146"/>
      <c r="O538" s="146"/>
      <c r="P538" s="146"/>
      <c r="Q538" s="146"/>
      <c r="R538" s="75"/>
      <c r="S538" s="75"/>
      <c r="T538" s="75"/>
      <c r="U538" s="315"/>
      <c r="V538" s="75"/>
      <c r="W538" s="216"/>
      <c r="X538" s="216"/>
      <c r="Y538" s="216"/>
      <c r="Z538" s="216"/>
    </row>
    <row r="539" spans="1:26" ht="15.75" customHeight="1">
      <c r="A539" s="317"/>
      <c r="B539" s="146"/>
      <c r="C539" s="146"/>
      <c r="D539" s="146"/>
      <c r="E539" s="146"/>
      <c r="F539" s="146"/>
      <c r="G539" s="146"/>
      <c r="H539" s="146"/>
      <c r="I539" s="146"/>
      <c r="J539" s="146"/>
      <c r="K539" s="146"/>
      <c r="L539" s="313"/>
      <c r="M539" s="146"/>
      <c r="N539" s="146"/>
      <c r="O539" s="146"/>
      <c r="P539" s="146"/>
      <c r="Q539" s="146"/>
      <c r="R539" s="75"/>
      <c r="S539" s="75"/>
      <c r="T539" s="75"/>
      <c r="U539" s="315"/>
      <c r="V539" s="75"/>
      <c r="W539" s="216"/>
      <c r="X539" s="216"/>
      <c r="Y539" s="216"/>
      <c r="Z539" s="216"/>
    </row>
    <row r="540" spans="1:26" ht="15.75" customHeight="1">
      <c r="A540" s="317"/>
      <c r="B540" s="146"/>
      <c r="C540" s="146"/>
      <c r="D540" s="146"/>
      <c r="E540" s="146"/>
      <c r="F540" s="146"/>
      <c r="G540" s="146"/>
      <c r="H540" s="146"/>
      <c r="I540" s="146"/>
      <c r="J540" s="146"/>
      <c r="K540" s="146"/>
      <c r="L540" s="313"/>
      <c r="M540" s="146"/>
      <c r="N540" s="146"/>
      <c r="O540" s="146"/>
      <c r="P540" s="146"/>
      <c r="Q540" s="146"/>
      <c r="R540" s="75"/>
      <c r="S540" s="75"/>
      <c r="T540" s="75"/>
      <c r="U540" s="315"/>
      <c r="V540" s="75"/>
      <c r="W540" s="216"/>
      <c r="X540" s="216"/>
      <c r="Y540" s="216"/>
      <c r="Z540" s="216"/>
    </row>
    <row r="541" spans="1:26" ht="15.75" customHeight="1">
      <c r="A541" s="317"/>
      <c r="B541" s="146"/>
      <c r="C541" s="146"/>
      <c r="D541" s="146"/>
      <c r="E541" s="146"/>
      <c r="F541" s="146"/>
      <c r="G541" s="146"/>
      <c r="H541" s="146"/>
      <c r="I541" s="146"/>
      <c r="J541" s="146"/>
      <c r="K541" s="146"/>
      <c r="L541" s="313"/>
      <c r="M541" s="146"/>
      <c r="N541" s="146"/>
      <c r="O541" s="146"/>
      <c r="P541" s="146"/>
      <c r="Q541" s="146"/>
      <c r="R541" s="75"/>
      <c r="S541" s="75"/>
      <c r="T541" s="75"/>
      <c r="U541" s="315"/>
      <c r="V541" s="75"/>
      <c r="W541" s="216"/>
      <c r="X541" s="216"/>
      <c r="Y541" s="216"/>
      <c r="Z541" s="216"/>
    </row>
    <row r="542" spans="1:26" ht="15.75" customHeight="1">
      <c r="A542" s="317"/>
      <c r="B542" s="146"/>
      <c r="C542" s="146"/>
      <c r="D542" s="146"/>
      <c r="E542" s="146"/>
      <c r="F542" s="146"/>
      <c r="G542" s="146"/>
      <c r="H542" s="146"/>
      <c r="I542" s="146"/>
      <c r="J542" s="146"/>
      <c r="K542" s="146"/>
      <c r="L542" s="313"/>
      <c r="M542" s="146"/>
      <c r="N542" s="146"/>
      <c r="O542" s="146"/>
      <c r="P542" s="146"/>
      <c r="Q542" s="146"/>
      <c r="R542" s="75"/>
      <c r="S542" s="75"/>
      <c r="T542" s="75"/>
      <c r="U542" s="315"/>
      <c r="V542" s="75"/>
      <c r="W542" s="216"/>
      <c r="X542" s="216"/>
      <c r="Y542" s="216"/>
      <c r="Z542" s="216"/>
    </row>
    <row r="543" spans="1:26" ht="15.75" customHeight="1">
      <c r="A543" s="317"/>
      <c r="B543" s="146"/>
      <c r="C543" s="146"/>
      <c r="D543" s="146"/>
      <c r="E543" s="146"/>
      <c r="F543" s="146"/>
      <c r="G543" s="146"/>
      <c r="H543" s="146"/>
      <c r="I543" s="146"/>
      <c r="J543" s="146"/>
      <c r="K543" s="146"/>
      <c r="L543" s="313"/>
      <c r="M543" s="146"/>
      <c r="N543" s="146"/>
      <c r="O543" s="146"/>
      <c r="P543" s="146"/>
      <c r="Q543" s="146"/>
      <c r="R543" s="75"/>
      <c r="S543" s="75"/>
      <c r="T543" s="75"/>
      <c r="U543" s="315"/>
      <c r="V543" s="75"/>
      <c r="W543" s="216"/>
      <c r="X543" s="216"/>
      <c r="Y543" s="216"/>
      <c r="Z543" s="216"/>
    </row>
    <row r="544" spans="1:26" ht="15.75" customHeight="1">
      <c r="A544" s="317"/>
      <c r="B544" s="146"/>
      <c r="C544" s="146"/>
      <c r="D544" s="146"/>
      <c r="E544" s="146"/>
      <c r="F544" s="146"/>
      <c r="G544" s="146"/>
      <c r="H544" s="146"/>
      <c r="I544" s="146"/>
      <c r="J544" s="146"/>
      <c r="K544" s="146"/>
      <c r="L544" s="313"/>
      <c r="M544" s="146"/>
      <c r="N544" s="146"/>
      <c r="O544" s="146"/>
      <c r="P544" s="146"/>
      <c r="Q544" s="146"/>
      <c r="R544" s="75"/>
      <c r="S544" s="75"/>
      <c r="T544" s="75"/>
      <c r="U544" s="315"/>
      <c r="V544" s="75"/>
      <c r="W544" s="216"/>
      <c r="X544" s="216"/>
      <c r="Y544" s="216"/>
      <c r="Z544" s="216"/>
    </row>
    <row r="545" spans="1:26" ht="15.75" customHeight="1">
      <c r="A545" s="317"/>
      <c r="B545" s="146"/>
      <c r="C545" s="146"/>
      <c r="D545" s="146"/>
      <c r="E545" s="146"/>
      <c r="F545" s="146"/>
      <c r="G545" s="146"/>
      <c r="H545" s="146"/>
      <c r="I545" s="146"/>
      <c r="J545" s="146"/>
      <c r="K545" s="146"/>
      <c r="L545" s="313"/>
      <c r="M545" s="146"/>
      <c r="N545" s="146"/>
      <c r="O545" s="146"/>
      <c r="P545" s="146"/>
      <c r="Q545" s="146"/>
      <c r="R545" s="75"/>
      <c r="S545" s="75"/>
      <c r="T545" s="75"/>
      <c r="U545" s="315"/>
      <c r="V545" s="75"/>
      <c r="W545" s="216"/>
      <c r="X545" s="216"/>
      <c r="Y545" s="216"/>
      <c r="Z545" s="216"/>
    </row>
    <row r="546" spans="1:26" ht="15.75" customHeight="1">
      <c r="A546" s="317"/>
      <c r="B546" s="146"/>
      <c r="C546" s="146"/>
      <c r="D546" s="146"/>
      <c r="E546" s="146"/>
      <c r="F546" s="146"/>
      <c r="G546" s="146"/>
      <c r="H546" s="146"/>
      <c r="I546" s="146"/>
      <c r="J546" s="146"/>
      <c r="K546" s="146"/>
      <c r="L546" s="313"/>
      <c r="M546" s="146"/>
      <c r="N546" s="146"/>
      <c r="O546" s="146"/>
      <c r="P546" s="146"/>
      <c r="Q546" s="146"/>
      <c r="R546" s="75"/>
      <c r="S546" s="75"/>
      <c r="T546" s="75"/>
      <c r="U546" s="315"/>
      <c r="V546" s="75"/>
      <c r="W546" s="216"/>
      <c r="X546" s="216"/>
      <c r="Y546" s="216"/>
      <c r="Z546" s="216"/>
    </row>
    <row r="547" spans="1:26" ht="15.75" customHeight="1">
      <c r="A547" s="317"/>
      <c r="B547" s="146"/>
      <c r="C547" s="146"/>
      <c r="D547" s="146"/>
      <c r="E547" s="146"/>
      <c r="F547" s="146"/>
      <c r="G547" s="146"/>
      <c r="H547" s="146"/>
      <c r="I547" s="146"/>
      <c r="J547" s="146"/>
      <c r="K547" s="146"/>
      <c r="L547" s="313"/>
      <c r="M547" s="146"/>
      <c r="N547" s="146"/>
      <c r="O547" s="146"/>
      <c r="P547" s="146"/>
      <c r="Q547" s="146"/>
      <c r="R547" s="75"/>
      <c r="S547" s="75"/>
      <c r="T547" s="75"/>
      <c r="U547" s="315"/>
      <c r="V547" s="75"/>
      <c r="W547" s="216"/>
      <c r="X547" s="216"/>
      <c r="Y547" s="216"/>
      <c r="Z547" s="216"/>
    </row>
    <row r="548" spans="1:26" ht="15.75" customHeight="1">
      <c r="A548" s="317"/>
      <c r="B548" s="146"/>
      <c r="C548" s="146"/>
      <c r="D548" s="146"/>
      <c r="E548" s="146"/>
      <c r="F548" s="146"/>
      <c r="G548" s="146"/>
      <c r="H548" s="146"/>
      <c r="I548" s="146"/>
      <c r="J548" s="146"/>
      <c r="K548" s="146"/>
      <c r="L548" s="313"/>
      <c r="M548" s="146"/>
      <c r="N548" s="146"/>
      <c r="O548" s="146"/>
      <c r="P548" s="146"/>
      <c r="Q548" s="146"/>
      <c r="R548" s="75"/>
      <c r="S548" s="75"/>
      <c r="T548" s="75"/>
      <c r="U548" s="315"/>
      <c r="V548" s="75"/>
      <c r="W548" s="216"/>
      <c r="X548" s="216"/>
      <c r="Y548" s="216"/>
      <c r="Z548" s="216"/>
    </row>
    <row r="549" spans="1:26" ht="15.75" customHeight="1">
      <c r="A549" s="317"/>
      <c r="B549" s="146"/>
      <c r="C549" s="146"/>
      <c r="D549" s="146"/>
      <c r="E549" s="146"/>
      <c r="F549" s="146"/>
      <c r="G549" s="146"/>
      <c r="H549" s="146"/>
      <c r="I549" s="146"/>
      <c r="J549" s="146"/>
      <c r="K549" s="146"/>
      <c r="L549" s="313"/>
      <c r="M549" s="146"/>
      <c r="N549" s="146"/>
      <c r="O549" s="146"/>
      <c r="P549" s="146"/>
      <c r="Q549" s="146"/>
      <c r="R549" s="75"/>
      <c r="S549" s="75"/>
      <c r="T549" s="75"/>
      <c r="U549" s="315"/>
      <c r="V549" s="75"/>
      <c r="W549" s="216"/>
      <c r="X549" s="216"/>
      <c r="Y549" s="216"/>
      <c r="Z549" s="216"/>
    </row>
    <row r="550" spans="1:26" ht="15.75" customHeight="1">
      <c r="A550" s="317"/>
      <c r="B550" s="146"/>
      <c r="C550" s="146"/>
      <c r="D550" s="146"/>
      <c r="E550" s="146"/>
      <c r="F550" s="146"/>
      <c r="G550" s="146"/>
      <c r="H550" s="146"/>
      <c r="I550" s="146"/>
      <c r="J550" s="146"/>
      <c r="K550" s="146"/>
      <c r="L550" s="313"/>
      <c r="M550" s="146"/>
      <c r="N550" s="146"/>
      <c r="O550" s="146"/>
      <c r="P550" s="146"/>
      <c r="Q550" s="146"/>
      <c r="R550" s="75"/>
      <c r="S550" s="75"/>
      <c r="T550" s="75"/>
      <c r="U550" s="315"/>
      <c r="V550" s="75"/>
      <c r="W550" s="216"/>
      <c r="X550" s="216"/>
      <c r="Y550" s="216"/>
      <c r="Z550" s="216"/>
    </row>
    <row r="551" spans="1:26" ht="15.75" customHeight="1">
      <c r="A551" s="317"/>
      <c r="B551" s="146"/>
      <c r="C551" s="146"/>
      <c r="D551" s="146"/>
      <c r="E551" s="146"/>
      <c r="F551" s="146"/>
      <c r="G551" s="146"/>
      <c r="H551" s="146"/>
      <c r="I551" s="146"/>
      <c r="J551" s="146"/>
      <c r="K551" s="146"/>
      <c r="L551" s="313"/>
      <c r="M551" s="146"/>
      <c r="N551" s="146"/>
      <c r="O551" s="146"/>
      <c r="P551" s="146"/>
      <c r="Q551" s="146"/>
      <c r="R551" s="75"/>
      <c r="S551" s="75"/>
      <c r="T551" s="75"/>
      <c r="U551" s="315"/>
      <c r="V551" s="75"/>
      <c r="W551" s="216"/>
      <c r="X551" s="216"/>
      <c r="Y551" s="216"/>
      <c r="Z551" s="216"/>
    </row>
    <row r="552" spans="1:26" ht="15.75" customHeight="1">
      <c r="A552" s="317"/>
      <c r="B552" s="146"/>
      <c r="C552" s="146"/>
      <c r="D552" s="146"/>
      <c r="E552" s="146"/>
      <c r="F552" s="146"/>
      <c r="G552" s="146"/>
      <c r="H552" s="146"/>
      <c r="I552" s="146"/>
      <c r="J552" s="146"/>
      <c r="K552" s="146"/>
      <c r="L552" s="313"/>
      <c r="M552" s="146"/>
      <c r="N552" s="146"/>
      <c r="O552" s="146"/>
      <c r="P552" s="146"/>
      <c r="Q552" s="146"/>
      <c r="R552" s="75"/>
      <c r="S552" s="75"/>
      <c r="T552" s="75"/>
      <c r="U552" s="315"/>
      <c r="V552" s="75"/>
      <c r="W552" s="216"/>
      <c r="X552" s="216"/>
      <c r="Y552" s="216"/>
      <c r="Z552" s="216"/>
    </row>
    <row r="553" spans="1:26" ht="15.75" customHeight="1">
      <c r="A553" s="317"/>
      <c r="B553" s="146"/>
      <c r="C553" s="146"/>
      <c r="D553" s="146"/>
      <c r="E553" s="146"/>
      <c r="F553" s="146"/>
      <c r="G553" s="146"/>
      <c r="H553" s="146"/>
      <c r="I553" s="146"/>
      <c r="J553" s="146"/>
      <c r="K553" s="146"/>
      <c r="L553" s="313"/>
      <c r="M553" s="146"/>
      <c r="N553" s="146"/>
      <c r="O553" s="146"/>
      <c r="P553" s="146"/>
      <c r="Q553" s="146"/>
      <c r="R553" s="75"/>
      <c r="S553" s="75"/>
      <c r="T553" s="75"/>
      <c r="U553" s="315"/>
      <c r="V553" s="75"/>
      <c r="W553" s="216"/>
      <c r="X553" s="216"/>
      <c r="Y553" s="216"/>
      <c r="Z553" s="216"/>
    </row>
    <row r="554" spans="1:26" ht="15.75" customHeight="1">
      <c r="A554" s="317"/>
      <c r="B554" s="146"/>
      <c r="C554" s="146"/>
      <c r="D554" s="146"/>
      <c r="E554" s="146"/>
      <c r="F554" s="146"/>
      <c r="G554" s="146"/>
      <c r="H554" s="146"/>
      <c r="I554" s="146"/>
      <c r="J554" s="146"/>
      <c r="K554" s="146"/>
      <c r="L554" s="313"/>
      <c r="M554" s="146"/>
      <c r="N554" s="146"/>
      <c r="O554" s="146"/>
      <c r="P554" s="146"/>
      <c r="Q554" s="146"/>
      <c r="R554" s="75"/>
      <c r="S554" s="75"/>
      <c r="T554" s="75"/>
      <c r="U554" s="315"/>
      <c r="V554" s="75"/>
      <c r="W554" s="216"/>
      <c r="X554" s="216"/>
      <c r="Y554" s="216"/>
      <c r="Z554" s="216"/>
    </row>
    <row r="555" spans="1:26" ht="15.75" customHeight="1">
      <c r="A555" s="317"/>
      <c r="B555" s="146"/>
      <c r="C555" s="146"/>
      <c r="D555" s="146"/>
      <c r="E555" s="146"/>
      <c r="F555" s="146"/>
      <c r="G555" s="146"/>
      <c r="H555" s="146"/>
      <c r="I555" s="146"/>
      <c r="J555" s="146"/>
      <c r="K555" s="146"/>
      <c r="L555" s="313"/>
      <c r="M555" s="146"/>
      <c r="N555" s="146"/>
      <c r="O555" s="146"/>
      <c r="P555" s="146"/>
      <c r="Q555" s="146"/>
      <c r="R555" s="75"/>
      <c r="S555" s="75"/>
      <c r="T555" s="75"/>
      <c r="U555" s="315"/>
      <c r="V555" s="75"/>
      <c r="W555" s="216"/>
      <c r="X555" s="216"/>
      <c r="Y555" s="216"/>
      <c r="Z555" s="216"/>
    </row>
    <row r="556" spans="1:26" ht="15.75" customHeight="1">
      <c r="A556" s="317"/>
      <c r="B556" s="146"/>
      <c r="C556" s="146"/>
      <c r="D556" s="146"/>
      <c r="E556" s="146"/>
      <c r="F556" s="146"/>
      <c r="G556" s="146"/>
      <c r="H556" s="146"/>
      <c r="I556" s="146"/>
      <c r="J556" s="146"/>
      <c r="K556" s="146"/>
      <c r="L556" s="313"/>
      <c r="M556" s="146"/>
      <c r="N556" s="146"/>
      <c r="O556" s="146"/>
      <c r="P556" s="146"/>
      <c r="Q556" s="146"/>
      <c r="R556" s="75"/>
      <c r="S556" s="75"/>
      <c r="T556" s="75"/>
      <c r="U556" s="315"/>
      <c r="V556" s="75"/>
      <c r="W556" s="216"/>
      <c r="X556" s="216"/>
      <c r="Y556" s="216"/>
      <c r="Z556" s="216"/>
    </row>
    <row r="557" spans="1:26" ht="15.75" customHeight="1">
      <c r="A557" s="317"/>
      <c r="B557" s="146"/>
      <c r="C557" s="146"/>
      <c r="D557" s="146"/>
      <c r="E557" s="146"/>
      <c r="F557" s="146"/>
      <c r="G557" s="146"/>
      <c r="H557" s="146"/>
      <c r="I557" s="146"/>
      <c r="J557" s="146"/>
      <c r="K557" s="146"/>
      <c r="L557" s="313"/>
      <c r="M557" s="146"/>
      <c r="N557" s="146"/>
      <c r="O557" s="146"/>
      <c r="P557" s="146"/>
      <c r="Q557" s="146"/>
      <c r="R557" s="75"/>
      <c r="S557" s="75"/>
      <c r="T557" s="75"/>
      <c r="U557" s="315"/>
      <c r="V557" s="75"/>
      <c r="W557" s="216"/>
      <c r="X557" s="216"/>
      <c r="Y557" s="216"/>
      <c r="Z557" s="216"/>
    </row>
    <row r="558" spans="1:26" ht="15.75" customHeight="1">
      <c r="A558" s="317"/>
      <c r="B558" s="146"/>
      <c r="C558" s="146"/>
      <c r="D558" s="146"/>
      <c r="E558" s="146"/>
      <c r="F558" s="146"/>
      <c r="G558" s="146"/>
      <c r="H558" s="146"/>
      <c r="I558" s="146"/>
      <c r="J558" s="146"/>
      <c r="K558" s="146"/>
      <c r="L558" s="313"/>
      <c r="M558" s="146"/>
      <c r="N558" s="146"/>
      <c r="O558" s="146"/>
      <c r="P558" s="146"/>
      <c r="Q558" s="146"/>
      <c r="R558" s="75"/>
      <c r="S558" s="75"/>
      <c r="T558" s="75"/>
      <c r="U558" s="315"/>
      <c r="V558" s="75"/>
      <c r="W558" s="216"/>
      <c r="X558" s="216"/>
      <c r="Y558" s="216"/>
      <c r="Z558" s="216"/>
    </row>
    <row r="559" spans="1:26" ht="15.75" customHeight="1">
      <c r="A559" s="317"/>
      <c r="B559" s="146"/>
      <c r="C559" s="146"/>
      <c r="D559" s="146"/>
      <c r="E559" s="146"/>
      <c r="F559" s="146"/>
      <c r="G559" s="146"/>
      <c r="H559" s="146"/>
      <c r="I559" s="146"/>
      <c r="J559" s="146"/>
      <c r="K559" s="146"/>
      <c r="L559" s="313"/>
      <c r="M559" s="146"/>
      <c r="N559" s="146"/>
      <c r="O559" s="146"/>
      <c r="P559" s="146"/>
      <c r="Q559" s="146"/>
      <c r="R559" s="75"/>
      <c r="S559" s="75"/>
      <c r="T559" s="75"/>
      <c r="U559" s="315"/>
      <c r="V559" s="75"/>
      <c r="W559" s="216"/>
      <c r="X559" s="216"/>
      <c r="Y559" s="216"/>
      <c r="Z559" s="216"/>
    </row>
    <row r="560" spans="1:26" ht="15.75" customHeight="1">
      <c r="A560" s="317"/>
      <c r="B560" s="146"/>
      <c r="C560" s="146"/>
      <c r="D560" s="146"/>
      <c r="E560" s="146"/>
      <c r="F560" s="146"/>
      <c r="G560" s="146"/>
      <c r="H560" s="146"/>
      <c r="I560" s="146"/>
      <c r="J560" s="146"/>
      <c r="K560" s="146"/>
      <c r="L560" s="313"/>
      <c r="M560" s="146"/>
      <c r="N560" s="146"/>
      <c r="O560" s="146"/>
      <c r="P560" s="146"/>
      <c r="Q560" s="146"/>
      <c r="R560" s="75"/>
      <c r="S560" s="75"/>
      <c r="T560" s="75"/>
      <c r="U560" s="315"/>
      <c r="V560" s="75"/>
      <c r="W560" s="216"/>
      <c r="X560" s="216"/>
      <c r="Y560" s="216"/>
      <c r="Z560" s="216"/>
    </row>
    <row r="561" spans="1:26" ht="15.75" customHeight="1">
      <c r="A561" s="317"/>
      <c r="B561" s="146"/>
      <c r="C561" s="146"/>
      <c r="D561" s="146"/>
      <c r="E561" s="146"/>
      <c r="F561" s="146"/>
      <c r="G561" s="146"/>
      <c r="H561" s="146"/>
      <c r="I561" s="146"/>
      <c r="J561" s="146"/>
      <c r="K561" s="146"/>
      <c r="L561" s="313"/>
      <c r="M561" s="146"/>
      <c r="N561" s="146"/>
      <c r="O561" s="146"/>
      <c r="P561" s="146"/>
      <c r="Q561" s="146"/>
      <c r="R561" s="75"/>
      <c r="S561" s="75"/>
      <c r="T561" s="75"/>
      <c r="U561" s="315"/>
      <c r="V561" s="75"/>
      <c r="W561" s="216"/>
      <c r="X561" s="216"/>
      <c r="Y561" s="216"/>
      <c r="Z561" s="216"/>
    </row>
    <row r="562" spans="1:26" ht="15.75" customHeight="1">
      <c r="A562" s="317"/>
      <c r="B562" s="146"/>
      <c r="C562" s="146"/>
      <c r="D562" s="146"/>
      <c r="E562" s="146"/>
      <c r="F562" s="146"/>
      <c r="G562" s="146"/>
      <c r="H562" s="146"/>
      <c r="I562" s="146"/>
      <c r="J562" s="146"/>
      <c r="K562" s="146"/>
      <c r="L562" s="313"/>
      <c r="M562" s="146"/>
      <c r="N562" s="146"/>
      <c r="O562" s="146"/>
      <c r="P562" s="146"/>
      <c r="Q562" s="146"/>
      <c r="R562" s="75"/>
      <c r="S562" s="75"/>
      <c r="T562" s="75"/>
      <c r="U562" s="315"/>
      <c r="V562" s="75"/>
      <c r="W562" s="216"/>
      <c r="X562" s="216"/>
      <c r="Y562" s="216"/>
      <c r="Z562" s="216"/>
    </row>
    <row r="563" spans="1:26" ht="15.75" customHeight="1">
      <c r="A563" s="317"/>
      <c r="B563" s="146"/>
      <c r="C563" s="146"/>
      <c r="D563" s="146"/>
      <c r="E563" s="146"/>
      <c r="F563" s="146"/>
      <c r="G563" s="146"/>
      <c r="H563" s="146"/>
      <c r="I563" s="146"/>
      <c r="J563" s="146"/>
      <c r="K563" s="146"/>
      <c r="L563" s="313"/>
      <c r="M563" s="146"/>
      <c r="N563" s="146"/>
      <c r="O563" s="146"/>
      <c r="P563" s="146"/>
      <c r="Q563" s="146"/>
      <c r="R563" s="75"/>
      <c r="S563" s="75"/>
      <c r="T563" s="75"/>
      <c r="U563" s="315"/>
      <c r="V563" s="75"/>
      <c r="W563" s="216"/>
      <c r="X563" s="216"/>
      <c r="Y563" s="216"/>
      <c r="Z563" s="216"/>
    </row>
    <row r="564" spans="1:26" ht="15.75" customHeight="1">
      <c r="A564" s="317"/>
      <c r="B564" s="146"/>
      <c r="C564" s="146"/>
      <c r="D564" s="146"/>
      <c r="E564" s="146"/>
      <c r="F564" s="146"/>
      <c r="G564" s="146"/>
      <c r="H564" s="146"/>
      <c r="I564" s="146"/>
      <c r="J564" s="146"/>
      <c r="K564" s="146"/>
      <c r="L564" s="313"/>
      <c r="M564" s="146"/>
      <c r="N564" s="146"/>
      <c r="O564" s="146"/>
      <c r="P564" s="146"/>
      <c r="Q564" s="146"/>
      <c r="R564" s="75"/>
      <c r="S564" s="75"/>
      <c r="T564" s="75"/>
      <c r="U564" s="315"/>
      <c r="V564" s="75"/>
      <c r="W564" s="216"/>
      <c r="X564" s="216"/>
      <c r="Y564" s="216"/>
      <c r="Z564" s="216"/>
    </row>
    <row r="565" spans="1:26" ht="15.75" customHeight="1">
      <c r="A565" s="35"/>
      <c r="B565" s="35"/>
      <c r="C565" s="35"/>
      <c r="D565" s="35"/>
      <c r="E565" s="35"/>
      <c r="F565" s="35"/>
      <c r="G565" s="35"/>
      <c r="H565" s="35"/>
      <c r="I565" s="35"/>
      <c r="J565" s="35"/>
      <c r="K565" s="35"/>
      <c r="L565" s="318"/>
      <c r="M565" s="35"/>
      <c r="N565" s="35"/>
      <c r="O565" s="35"/>
      <c r="P565" s="35"/>
      <c r="Q565" s="35"/>
      <c r="R565" s="319"/>
      <c r="S565" s="319"/>
      <c r="T565" s="216"/>
      <c r="U565" s="320"/>
      <c r="V565" s="216"/>
      <c r="W565" s="216"/>
      <c r="X565" s="216"/>
      <c r="Y565" s="216"/>
      <c r="Z565" s="216"/>
    </row>
    <row r="566" spans="1:26" ht="15.75" customHeight="1">
      <c r="A566" s="35"/>
      <c r="B566" s="35"/>
      <c r="C566" s="35"/>
      <c r="D566" s="35"/>
      <c r="E566" s="35"/>
      <c r="F566" s="35"/>
      <c r="G566" s="35"/>
      <c r="H566" s="35"/>
      <c r="I566" s="35"/>
      <c r="J566" s="35"/>
      <c r="K566" s="35"/>
      <c r="L566" s="318"/>
      <c r="M566" s="35"/>
      <c r="N566" s="35"/>
      <c r="O566" s="35"/>
      <c r="P566" s="35"/>
      <c r="Q566" s="35"/>
      <c r="R566" s="319"/>
      <c r="S566" s="319"/>
      <c r="T566" s="216"/>
      <c r="U566" s="320"/>
      <c r="V566" s="216"/>
      <c r="W566" s="216"/>
      <c r="X566" s="216"/>
      <c r="Y566" s="216"/>
      <c r="Z566" s="216"/>
    </row>
    <row r="567" spans="1:26" ht="15.75" customHeight="1">
      <c r="A567" s="35"/>
      <c r="B567" s="35"/>
      <c r="C567" s="35"/>
      <c r="D567" s="35"/>
      <c r="E567" s="35"/>
      <c r="F567" s="35"/>
      <c r="G567" s="35"/>
      <c r="H567" s="35"/>
      <c r="I567" s="35"/>
      <c r="J567" s="35"/>
      <c r="K567" s="35"/>
      <c r="L567" s="318"/>
      <c r="M567" s="35"/>
      <c r="N567" s="35"/>
      <c r="O567" s="35"/>
      <c r="P567" s="35"/>
      <c r="Q567" s="35"/>
      <c r="R567" s="319"/>
      <c r="S567" s="319"/>
      <c r="T567" s="216"/>
      <c r="U567" s="320"/>
      <c r="V567" s="216"/>
      <c r="W567" s="216"/>
      <c r="X567" s="216"/>
      <c r="Y567" s="216"/>
      <c r="Z567" s="216"/>
    </row>
    <row r="568" spans="1:26" ht="15.75" customHeight="1">
      <c r="A568" s="35"/>
      <c r="B568" s="35"/>
      <c r="C568" s="35"/>
      <c r="D568" s="35"/>
      <c r="E568" s="35"/>
      <c r="F568" s="35"/>
      <c r="G568" s="35"/>
      <c r="H568" s="35"/>
      <c r="I568" s="35"/>
      <c r="J568" s="35"/>
      <c r="K568" s="35"/>
      <c r="L568" s="318"/>
      <c r="M568" s="35"/>
      <c r="N568" s="35"/>
      <c r="O568" s="35"/>
      <c r="P568" s="35"/>
      <c r="Q568" s="35"/>
      <c r="R568" s="319"/>
      <c r="S568" s="319"/>
      <c r="T568" s="216"/>
      <c r="U568" s="320"/>
      <c r="V568" s="216"/>
      <c r="W568" s="216"/>
      <c r="X568" s="216"/>
      <c r="Y568" s="216"/>
      <c r="Z568" s="216"/>
    </row>
    <row r="569" spans="1:26" ht="15.75" customHeight="1">
      <c r="A569" s="35"/>
      <c r="B569" s="35"/>
      <c r="C569" s="35"/>
      <c r="D569" s="35"/>
      <c r="E569" s="35"/>
      <c r="F569" s="35"/>
      <c r="G569" s="35"/>
      <c r="H569" s="35"/>
      <c r="I569" s="35"/>
      <c r="J569" s="35"/>
      <c r="K569" s="35"/>
      <c r="L569" s="318"/>
      <c r="M569" s="35"/>
      <c r="N569" s="35"/>
      <c r="O569" s="35"/>
      <c r="P569" s="35"/>
      <c r="Q569" s="35"/>
      <c r="R569" s="319"/>
      <c r="S569" s="319"/>
      <c r="T569" s="216"/>
      <c r="U569" s="320"/>
      <c r="V569" s="216"/>
      <c r="W569" s="216"/>
      <c r="X569" s="216"/>
      <c r="Y569" s="216"/>
      <c r="Z569" s="216"/>
    </row>
    <row r="570" spans="1:26" ht="15.75" customHeight="1">
      <c r="A570" s="35"/>
      <c r="B570" s="35"/>
      <c r="C570" s="35"/>
      <c r="D570" s="35"/>
      <c r="E570" s="35"/>
      <c r="F570" s="35"/>
      <c r="G570" s="35"/>
      <c r="H570" s="35"/>
      <c r="I570" s="35"/>
      <c r="J570" s="35"/>
      <c r="K570" s="35"/>
      <c r="L570" s="318"/>
      <c r="M570" s="35"/>
      <c r="N570" s="35"/>
      <c r="O570" s="35"/>
      <c r="P570" s="35"/>
      <c r="Q570" s="35"/>
      <c r="R570" s="319"/>
      <c r="S570" s="319"/>
      <c r="T570" s="216"/>
      <c r="U570" s="320"/>
      <c r="V570" s="216"/>
      <c r="W570" s="216"/>
      <c r="X570" s="216"/>
      <c r="Y570" s="216"/>
      <c r="Z570" s="216"/>
    </row>
    <row r="571" spans="1:26" ht="15.75" customHeight="1">
      <c r="A571" s="35"/>
      <c r="B571" s="35"/>
      <c r="C571" s="35"/>
      <c r="D571" s="35"/>
      <c r="E571" s="35"/>
      <c r="F571" s="35"/>
      <c r="G571" s="35"/>
      <c r="H571" s="35"/>
      <c r="I571" s="35"/>
      <c r="J571" s="35"/>
      <c r="K571" s="35"/>
      <c r="L571" s="318"/>
      <c r="M571" s="35"/>
      <c r="N571" s="35"/>
      <c r="O571" s="35"/>
      <c r="P571" s="35"/>
      <c r="Q571" s="35"/>
      <c r="R571" s="319"/>
      <c r="S571" s="319"/>
      <c r="T571" s="216"/>
      <c r="U571" s="320"/>
      <c r="V571" s="216"/>
      <c r="W571" s="216"/>
      <c r="X571" s="216"/>
      <c r="Y571" s="216"/>
      <c r="Z571" s="216"/>
    </row>
    <row r="572" spans="1:26" ht="15.75" customHeight="1">
      <c r="A572" s="35"/>
      <c r="B572" s="35"/>
      <c r="C572" s="35"/>
      <c r="D572" s="35"/>
      <c r="E572" s="35"/>
      <c r="F572" s="35"/>
      <c r="G572" s="35"/>
      <c r="H572" s="35"/>
      <c r="I572" s="35"/>
      <c r="J572" s="35"/>
      <c r="K572" s="35"/>
      <c r="L572" s="318"/>
      <c r="M572" s="35"/>
      <c r="N572" s="35"/>
      <c r="O572" s="35"/>
      <c r="P572" s="35"/>
      <c r="Q572" s="35"/>
      <c r="R572" s="319"/>
      <c r="S572" s="319"/>
      <c r="T572" s="216"/>
      <c r="U572" s="320"/>
      <c r="V572" s="216"/>
      <c r="W572" s="216"/>
      <c r="X572" s="216"/>
      <c r="Y572" s="216"/>
      <c r="Z572" s="216"/>
    </row>
    <row r="573" spans="1:26" ht="15.75" customHeight="1">
      <c r="A573" s="35"/>
      <c r="B573" s="35"/>
      <c r="C573" s="35"/>
      <c r="D573" s="35"/>
      <c r="E573" s="35"/>
      <c r="F573" s="35"/>
      <c r="G573" s="35"/>
      <c r="H573" s="35"/>
      <c r="I573" s="35"/>
      <c r="J573" s="35"/>
      <c r="K573" s="35"/>
      <c r="L573" s="318"/>
      <c r="M573" s="35"/>
      <c r="N573" s="35"/>
      <c r="O573" s="35"/>
      <c r="P573" s="35"/>
      <c r="Q573" s="35"/>
      <c r="R573" s="319"/>
      <c r="S573" s="319"/>
      <c r="T573" s="216"/>
      <c r="U573" s="320"/>
      <c r="V573" s="216"/>
      <c r="W573" s="216"/>
      <c r="X573" s="216"/>
      <c r="Y573" s="216"/>
      <c r="Z573" s="216"/>
    </row>
    <row r="574" spans="1:26" ht="15.75" customHeight="1">
      <c r="A574" s="35"/>
      <c r="B574" s="35"/>
      <c r="C574" s="35"/>
      <c r="D574" s="35"/>
      <c r="E574" s="35"/>
      <c r="F574" s="35"/>
      <c r="G574" s="35"/>
      <c r="H574" s="35"/>
      <c r="I574" s="35"/>
      <c r="J574" s="35"/>
      <c r="K574" s="35"/>
      <c r="L574" s="318"/>
      <c r="M574" s="35"/>
      <c r="N574" s="35"/>
      <c r="O574" s="35"/>
      <c r="P574" s="35"/>
      <c r="Q574" s="35"/>
      <c r="R574" s="319"/>
      <c r="S574" s="319"/>
      <c r="T574" s="216"/>
      <c r="U574" s="320"/>
      <c r="V574" s="216"/>
      <c r="W574" s="216"/>
      <c r="X574" s="216"/>
      <c r="Y574" s="216"/>
      <c r="Z574" s="216"/>
    </row>
    <row r="575" spans="1:26" ht="15.75" customHeight="1">
      <c r="A575" s="35"/>
      <c r="B575" s="35"/>
      <c r="C575" s="35"/>
      <c r="D575" s="35"/>
      <c r="E575" s="35"/>
      <c r="F575" s="35"/>
      <c r="G575" s="35"/>
      <c r="H575" s="35"/>
      <c r="I575" s="35"/>
      <c r="J575" s="35"/>
      <c r="K575" s="35"/>
      <c r="L575" s="318"/>
      <c r="M575" s="35"/>
      <c r="N575" s="35"/>
      <c r="O575" s="35"/>
      <c r="P575" s="35"/>
      <c r="Q575" s="35"/>
      <c r="R575" s="319"/>
      <c r="S575" s="319"/>
      <c r="T575" s="216"/>
      <c r="U575" s="320"/>
      <c r="V575" s="216"/>
      <c r="W575" s="216"/>
      <c r="X575" s="216"/>
      <c r="Y575" s="216"/>
      <c r="Z575" s="216"/>
    </row>
    <row r="576" spans="1:26" ht="15.75" customHeight="1">
      <c r="A576" s="35"/>
      <c r="B576" s="35"/>
      <c r="C576" s="35"/>
      <c r="D576" s="35"/>
      <c r="E576" s="35"/>
      <c r="F576" s="35"/>
      <c r="G576" s="35"/>
      <c r="H576" s="35"/>
      <c r="I576" s="35"/>
      <c r="J576" s="35"/>
      <c r="K576" s="35"/>
      <c r="L576" s="318"/>
      <c r="M576" s="35"/>
      <c r="N576" s="35"/>
      <c r="O576" s="35"/>
      <c r="P576" s="35"/>
      <c r="Q576" s="35"/>
      <c r="R576" s="319"/>
      <c r="S576" s="319"/>
      <c r="T576" s="216"/>
      <c r="U576" s="320"/>
      <c r="V576" s="216"/>
      <c r="W576" s="216"/>
      <c r="X576" s="216"/>
      <c r="Y576" s="216"/>
      <c r="Z576" s="216"/>
    </row>
    <row r="577" spans="1:26" ht="15.75" customHeight="1">
      <c r="A577" s="35"/>
      <c r="B577" s="35"/>
      <c r="C577" s="35"/>
      <c r="D577" s="35"/>
      <c r="E577" s="35"/>
      <c r="F577" s="35"/>
      <c r="G577" s="35"/>
      <c r="H577" s="35"/>
      <c r="I577" s="35"/>
      <c r="J577" s="35"/>
      <c r="K577" s="35"/>
      <c r="L577" s="318"/>
      <c r="M577" s="35"/>
      <c r="N577" s="35"/>
      <c r="O577" s="35"/>
      <c r="P577" s="35"/>
      <c r="Q577" s="35"/>
      <c r="R577" s="319"/>
      <c r="S577" s="319"/>
      <c r="T577" s="216"/>
      <c r="U577" s="320"/>
      <c r="V577" s="216"/>
      <c r="W577" s="216"/>
      <c r="X577" s="216"/>
      <c r="Y577" s="216"/>
      <c r="Z577" s="216"/>
    </row>
    <row r="578" spans="1:26" ht="15.75" customHeight="1">
      <c r="A578" s="35"/>
      <c r="B578" s="35"/>
      <c r="C578" s="35"/>
      <c r="D578" s="35"/>
      <c r="E578" s="35"/>
      <c r="F578" s="35"/>
      <c r="G578" s="35"/>
      <c r="H578" s="35"/>
      <c r="I578" s="35"/>
      <c r="J578" s="35"/>
      <c r="K578" s="35"/>
      <c r="L578" s="318"/>
      <c r="M578" s="35"/>
      <c r="N578" s="35"/>
      <c r="O578" s="35"/>
      <c r="P578" s="35"/>
      <c r="Q578" s="35"/>
      <c r="R578" s="319"/>
      <c r="S578" s="319"/>
      <c r="T578" s="216"/>
      <c r="U578" s="320"/>
      <c r="V578" s="216"/>
      <c r="W578" s="216"/>
      <c r="X578" s="216"/>
      <c r="Y578" s="216"/>
      <c r="Z578" s="216"/>
    </row>
    <row r="579" spans="1:26" ht="15.75" customHeight="1">
      <c r="A579" s="35"/>
      <c r="B579" s="35"/>
      <c r="C579" s="35"/>
      <c r="D579" s="35"/>
      <c r="E579" s="35"/>
      <c r="F579" s="35"/>
      <c r="G579" s="35"/>
      <c r="H579" s="35"/>
      <c r="I579" s="35"/>
      <c r="J579" s="35"/>
      <c r="K579" s="35"/>
      <c r="L579" s="318"/>
      <c r="M579" s="35"/>
      <c r="N579" s="35"/>
      <c r="O579" s="35"/>
      <c r="P579" s="35"/>
      <c r="Q579" s="35"/>
      <c r="R579" s="319"/>
      <c r="S579" s="319"/>
      <c r="T579" s="216"/>
      <c r="U579" s="320"/>
      <c r="V579" s="216"/>
      <c r="W579" s="216"/>
      <c r="X579" s="216"/>
      <c r="Y579" s="216"/>
      <c r="Z579" s="216"/>
    </row>
    <row r="580" spans="1:26" ht="15.75" customHeight="1">
      <c r="A580" s="35"/>
      <c r="B580" s="35"/>
      <c r="C580" s="35"/>
      <c r="D580" s="35"/>
      <c r="E580" s="35"/>
      <c r="F580" s="35"/>
      <c r="G580" s="35"/>
      <c r="H580" s="35"/>
      <c r="I580" s="35"/>
      <c r="J580" s="35"/>
      <c r="K580" s="35"/>
      <c r="L580" s="318"/>
      <c r="M580" s="35"/>
      <c r="N580" s="35"/>
      <c r="O580" s="35"/>
      <c r="P580" s="35"/>
      <c r="Q580" s="35"/>
      <c r="R580" s="319"/>
      <c r="S580" s="319"/>
      <c r="T580" s="216"/>
      <c r="U580" s="320"/>
      <c r="V580" s="216"/>
      <c r="W580" s="216"/>
      <c r="X580" s="216"/>
      <c r="Y580" s="216"/>
      <c r="Z580" s="216"/>
    </row>
    <row r="581" spans="1:26" ht="15.75" customHeight="1">
      <c r="A581" s="35"/>
      <c r="B581" s="35"/>
      <c r="C581" s="35"/>
      <c r="D581" s="35"/>
      <c r="E581" s="35"/>
      <c r="F581" s="35"/>
      <c r="G581" s="35"/>
      <c r="H581" s="35"/>
      <c r="I581" s="35"/>
      <c r="J581" s="35"/>
      <c r="K581" s="35"/>
      <c r="L581" s="318"/>
      <c r="M581" s="35"/>
      <c r="N581" s="35"/>
      <c r="O581" s="35"/>
      <c r="P581" s="35"/>
      <c r="Q581" s="35"/>
      <c r="R581" s="319"/>
      <c r="S581" s="319"/>
      <c r="T581" s="216"/>
      <c r="U581" s="320"/>
      <c r="V581" s="216"/>
      <c r="W581" s="216"/>
      <c r="X581" s="216"/>
      <c r="Y581" s="216"/>
      <c r="Z581" s="216"/>
    </row>
    <row r="582" spans="1:26" ht="15.75" customHeight="1">
      <c r="A582" s="35"/>
      <c r="B582" s="35"/>
      <c r="C582" s="35"/>
      <c r="D582" s="35"/>
      <c r="E582" s="35"/>
      <c r="F582" s="35"/>
      <c r="G582" s="35"/>
      <c r="H582" s="35"/>
      <c r="I582" s="35"/>
      <c r="J582" s="35"/>
      <c r="K582" s="35"/>
      <c r="L582" s="318"/>
      <c r="M582" s="35"/>
      <c r="N582" s="35"/>
      <c r="O582" s="35"/>
      <c r="P582" s="35"/>
      <c r="Q582" s="35"/>
      <c r="R582" s="319"/>
      <c r="S582" s="319"/>
      <c r="T582" s="216"/>
      <c r="U582" s="320"/>
      <c r="V582" s="216"/>
      <c r="W582" s="216"/>
      <c r="X582" s="216"/>
      <c r="Y582" s="216"/>
      <c r="Z582" s="216"/>
    </row>
    <row r="583" spans="1:26" ht="15.75" customHeight="1">
      <c r="A583" s="35"/>
      <c r="B583" s="35"/>
      <c r="C583" s="35"/>
      <c r="D583" s="35"/>
      <c r="E583" s="35"/>
      <c r="F583" s="35"/>
      <c r="G583" s="35"/>
      <c r="H583" s="35"/>
      <c r="I583" s="35"/>
      <c r="J583" s="35"/>
      <c r="K583" s="35"/>
      <c r="L583" s="318"/>
      <c r="M583" s="35"/>
      <c r="N583" s="35"/>
      <c r="O583" s="35"/>
      <c r="P583" s="35"/>
      <c r="Q583" s="35"/>
      <c r="R583" s="319"/>
      <c r="S583" s="319"/>
      <c r="T583" s="216"/>
      <c r="U583" s="320"/>
      <c r="V583" s="216"/>
      <c r="W583" s="216"/>
      <c r="X583" s="216"/>
      <c r="Y583" s="216"/>
      <c r="Z583" s="216"/>
    </row>
    <row r="584" spans="1:26" ht="15.75" customHeight="1">
      <c r="A584" s="35"/>
      <c r="B584" s="35"/>
      <c r="C584" s="35"/>
      <c r="D584" s="35"/>
      <c r="E584" s="35"/>
      <c r="F584" s="35"/>
      <c r="G584" s="35"/>
      <c r="H584" s="35"/>
      <c r="I584" s="35"/>
      <c r="J584" s="35"/>
      <c r="K584" s="35"/>
      <c r="L584" s="318"/>
      <c r="M584" s="35"/>
      <c r="N584" s="35"/>
      <c r="O584" s="35"/>
      <c r="P584" s="35"/>
      <c r="Q584" s="35"/>
      <c r="R584" s="319"/>
      <c r="S584" s="319"/>
      <c r="T584" s="216"/>
      <c r="U584" s="320"/>
      <c r="V584" s="216"/>
      <c r="W584" s="216"/>
      <c r="X584" s="216"/>
      <c r="Y584" s="216"/>
      <c r="Z584" s="216"/>
    </row>
    <row r="585" spans="1:26" ht="15.75" customHeight="1">
      <c r="A585" s="35"/>
      <c r="B585" s="35"/>
      <c r="C585" s="35"/>
      <c r="D585" s="35"/>
      <c r="E585" s="35"/>
      <c r="F585" s="35"/>
      <c r="G585" s="35"/>
      <c r="H585" s="35"/>
      <c r="I585" s="35"/>
      <c r="J585" s="35"/>
      <c r="K585" s="35"/>
      <c r="L585" s="318"/>
      <c r="M585" s="35"/>
      <c r="N585" s="35"/>
      <c r="O585" s="35"/>
      <c r="P585" s="35"/>
      <c r="Q585" s="35"/>
      <c r="R585" s="319"/>
      <c r="S585" s="319"/>
      <c r="T585" s="216"/>
      <c r="U585" s="320"/>
      <c r="V585" s="216"/>
      <c r="W585" s="216"/>
      <c r="X585" s="216"/>
      <c r="Y585" s="216"/>
      <c r="Z585" s="216"/>
    </row>
    <row r="586" spans="1:26" ht="15.75" customHeight="1">
      <c r="A586" s="35"/>
      <c r="B586" s="35"/>
      <c r="C586" s="35"/>
      <c r="D586" s="35"/>
      <c r="E586" s="35"/>
      <c r="F586" s="35"/>
      <c r="G586" s="35"/>
      <c r="H586" s="35"/>
      <c r="I586" s="35"/>
      <c r="J586" s="35"/>
      <c r="K586" s="35"/>
      <c r="L586" s="318"/>
      <c r="M586" s="35"/>
      <c r="N586" s="35"/>
      <c r="O586" s="35"/>
      <c r="P586" s="35"/>
      <c r="Q586" s="35"/>
      <c r="R586" s="319"/>
      <c r="S586" s="319"/>
      <c r="T586" s="216"/>
      <c r="U586" s="320"/>
      <c r="V586" s="216"/>
      <c r="W586" s="216"/>
      <c r="X586" s="216"/>
      <c r="Y586" s="216"/>
      <c r="Z586" s="216"/>
    </row>
    <row r="587" spans="1:26" ht="15.75" customHeight="1">
      <c r="A587" s="35"/>
      <c r="B587" s="35"/>
      <c r="C587" s="35"/>
      <c r="D587" s="35"/>
      <c r="E587" s="35"/>
      <c r="F587" s="35"/>
      <c r="G587" s="35"/>
      <c r="H587" s="35"/>
      <c r="I587" s="35"/>
      <c r="J587" s="35"/>
      <c r="K587" s="35"/>
      <c r="L587" s="318"/>
      <c r="M587" s="35"/>
      <c r="N587" s="35"/>
      <c r="O587" s="35"/>
      <c r="P587" s="35"/>
      <c r="Q587" s="35"/>
      <c r="R587" s="319"/>
      <c r="S587" s="319"/>
      <c r="T587" s="216"/>
      <c r="U587" s="320"/>
      <c r="V587" s="216"/>
      <c r="W587" s="216"/>
      <c r="X587" s="216"/>
      <c r="Y587" s="216"/>
      <c r="Z587" s="216"/>
    </row>
    <row r="588" spans="1:26" ht="15.75" customHeight="1">
      <c r="A588" s="35"/>
      <c r="B588" s="35"/>
      <c r="C588" s="35"/>
      <c r="D588" s="35"/>
      <c r="E588" s="35"/>
      <c r="F588" s="35"/>
      <c r="G588" s="35"/>
      <c r="H588" s="35"/>
      <c r="I588" s="35"/>
      <c r="J588" s="35"/>
      <c r="K588" s="35"/>
      <c r="L588" s="318"/>
      <c r="M588" s="35"/>
      <c r="N588" s="35"/>
      <c r="O588" s="35"/>
      <c r="P588" s="35"/>
      <c r="Q588" s="35"/>
      <c r="R588" s="319"/>
      <c r="S588" s="319"/>
      <c r="T588" s="216"/>
      <c r="U588" s="320"/>
      <c r="V588" s="216"/>
      <c r="W588" s="216"/>
      <c r="X588" s="216"/>
      <c r="Y588" s="216"/>
      <c r="Z588" s="216"/>
    </row>
    <row r="589" spans="1:26" ht="15.75" customHeight="1">
      <c r="A589" s="35"/>
      <c r="B589" s="35"/>
      <c r="C589" s="35"/>
      <c r="D589" s="35"/>
      <c r="E589" s="35"/>
      <c r="F589" s="35"/>
      <c r="G589" s="35"/>
      <c r="H589" s="35"/>
      <c r="I589" s="35"/>
      <c r="J589" s="35"/>
      <c r="K589" s="35"/>
      <c r="L589" s="318"/>
      <c r="M589" s="35"/>
      <c r="N589" s="35"/>
      <c r="O589" s="35"/>
      <c r="P589" s="35"/>
      <c r="Q589" s="35"/>
      <c r="R589" s="319"/>
      <c r="S589" s="319"/>
      <c r="T589" s="216"/>
      <c r="U589" s="320"/>
      <c r="V589" s="216"/>
      <c r="W589" s="216"/>
      <c r="X589" s="216"/>
      <c r="Y589" s="216"/>
      <c r="Z589" s="216"/>
    </row>
    <row r="590" spans="1:26" ht="15.75" customHeight="1">
      <c r="A590" s="35"/>
      <c r="B590" s="35"/>
      <c r="C590" s="35"/>
      <c r="D590" s="35"/>
      <c r="E590" s="35"/>
      <c r="F590" s="35"/>
      <c r="G590" s="35"/>
      <c r="H590" s="35"/>
      <c r="I590" s="35"/>
      <c r="J590" s="35"/>
      <c r="K590" s="35"/>
      <c r="L590" s="318"/>
      <c r="M590" s="35"/>
      <c r="N590" s="35"/>
      <c r="O590" s="35"/>
      <c r="P590" s="35"/>
      <c r="Q590" s="35"/>
      <c r="R590" s="319"/>
      <c r="S590" s="319"/>
      <c r="T590" s="216"/>
      <c r="U590" s="320"/>
      <c r="V590" s="216"/>
      <c r="W590" s="216"/>
      <c r="X590" s="216"/>
      <c r="Y590" s="216"/>
      <c r="Z590" s="216"/>
    </row>
    <row r="591" spans="1:26" ht="15.75" customHeight="1">
      <c r="A591" s="35"/>
      <c r="B591" s="35"/>
      <c r="C591" s="35"/>
      <c r="D591" s="35"/>
      <c r="E591" s="35"/>
      <c r="F591" s="35"/>
      <c r="G591" s="35"/>
      <c r="H591" s="35"/>
      <c r="I591" s="35"/>
      <c r="J591" s="35"/>
      <c r="K591" s="35"/>
      <c r="L591" s="318"/>
      <c r="M591" s="35"/>
      <c r="N591" s="35"/>
      <c r="O591" s="35"/>
      <c r="P591" s="35"/>
      <c r="Q591" s="35"/>
      <c r="R591" s="319"/>
      <c r="S591" s="319"/>
      <c r="T591" s="216"/>
      <c r="U591" s="320"/>
      <c r="V591" s="216"/>
      <c r="W591" s="216"/>
      <c r="X591" s="216"/>
      <c r="Y591" s="216"/>
      <c r="Z591" s="216"/>
    </row>
    <row r="592" spans="1:26" ht="15.75" customHeight="1">
      <c r="A592" s="35"/>
      <c r="B592" s="35"/>
      <c r="C592" s="35"/>
      <c r="D592" s="35"/>
      <c r="E592" s="35"/>
      <c r="F592" s="35"/>
      <c r="G592" s="35"/>
      <c r="H592" s="35"/>
      <c r="I592" s="35"/>
      <c r="J592" s="35"/>
      <c r="K592" s="35"/>
      <c r="L592" s="318"/>
      <c r="M592" s="35"/>
      <c r="N592" s="35"/>
      <c r="O592" s="35"/>
      <c r="P592" s="35"/>
      <c r="Q592" s="35"/>
      <c r="R592" s="319"/>
      <c r="S592" s="319"/>
      <c r="T592" s="216"/>
      <c r="U592" s="320"/>
      <c r="V592" s="216"/>
      <c r="W592" s="216"/>
      <c r="X592" s="216"/>
      <c r="Y592" s="216"/>
      <c r="Z592" s="216"/>
    </row>
    <row r="593" spans="1:26" ht="15.75" customHeight="1">
      <c r="A593" s="35"/>
      <c r="B593" s="35"/>
      <c r="C593" s="35"/>
      <c r="D593" s="35"/>
      <c r="E593" s="35"/>
      <c r="F593" s="35"/>
      <c r="G593" s="35"/>
      <c r="H593" s="35"/>
      <c r="I593" s="35"/>
      <c r="J593" s="35"/>
      <c r="K593" s="35"/>
      <c r="L593" s="318"/>
      <c r="M593" s="35"/>
      <c r="N593" s="35"/>
      <c r="O593" s="35"/>
      <c r="P593" s="35"/>
      <c r="Q593" s="35"/>
      <c r="R593" s="319"/>
      <c r="S593" s="319"/>
      <c r="T593" s="216"/>
      <c r="U593" s="320"/>
      <c r="V593" s="216"/>
      <c r="W593" s="216"/>
      <c r="X593" s="216"/>
      <c r="Y593" s="216"/>
      <c r="Z593" s="216"/>
    </row>
    <row r="594" spans="1:26" ht="15.75" customHeight="1">
      <c r="A594" s="35"/>
      <c r="B594" s="35"/>
      <c r="C594" s="35"/>
      <c r="D594" s="35"/>
      <c r="E594" s="35"/>
      <c r="F594" s="35"/>
      <c r="G594" s="35"/>
      <c r="H594" s="35"/>
      <c r="I594" s="35"/>
      <c r="J594" s="35"/>
      <c r="K594" s="35"/>
      <c r="L594" s="318"/>
      <c r="M594" s="35"/>
      <c r="N594" s="35"/>
      <c r="O594" s="35"/>
      <c r="P594" s="35"/>
      <c r="Q594" s="35"/>
      <c r="R594" s="319"/>
      <c r="S594" s="319"/>
      <c r="T594" s="216"/>
      <c r="U594" s="320"/>
      <c r="V594" s="216"/>
      <c r="W594" s="216"/>
      <c r="X594" s="216"/>
      <c r="Y594" s="216"/>
      <c r="Z594" s="216"/>
    </row>
    <row r="595" spans="1:26" ht="15.75" customHeight="1">
      <c r="A595" s="35"/>
      <c r="B595" s="35"/>
      <c r="C595" s="35"/>
      <c r="D595" s="35"/>
      <c r="E595" s="35"/>
      <c r="F595" s="35"/>
      <c r="G595" s="35"/>
      <c r="H595" s="35"/>
      <c r="I595" s="35"/>
      <c r="J595" s="35"/>
      <c r="K595" s="35"/>
      <c r="L595" s="318"/>
      <c r="M595" s="35"/>
      <c r="N595" s="35"/>
      <c r="O595" s="35"/>
      <c r="P595" s="35"/>
      <c r="Q595" s="35"/>
      <c r="R595" s="319"/>
      <c r="S595" s="319"/>
      <c r="T595" s="216"/>
      <c r="U595" s="320"/>
      <c r="V595" s="216"/>
      <c r="W595" s="216"/>
      <c r="X595" s="216"/>
      <c r="Y595" s="216"/>
      <c r="Z595" s="216"/>
    </row>
    <row r="596" spans="1:26" ht="15.75" customHeight="1">
      <c r="A596" s="35"/>
      <c r="B596" s="35"/>
      <c r="C596" s="35"/>
      <c r="D596" s="35"/>
      <c r="E596" s="35"/>
      <c r="F596" s="35"/>
      <c r="G596" s="35"/>
      <c r="H596" s="35"/>
      <c r="I596" s="35"/>
      <c r="J596" s="35"/>
      <c r="K596" s="35"/>
      <c r="L596" s="318"/>
      <c r="M596" s="35"/>
      <c r="N596" s="35"/>
      <c r="O596" s="35"/>
      <c r="P596" s="35"/>
      <c r="Q596" s="35"/>
      <c r="R596" s="319"/>
      <c r="S596" s="319"/>
      <c r="T596" s="216"/>
      <c r="U596" s="320"/>
      <c r="V596" s="216"/>
      <c r="W596" s="216"/>
      <c r="X596" s="216"/>
      <c r="Y596" s="216"/>
      <c r="Z596" s="216"/>
    </row>
    <row r="597" spans="1:26" ht="15.75" customHeight="1">
      <c r="A597" s="35"/>
      <c r="B597" s="35"/>
      <c r="C597" s="35"/>
      <c r="D597" s="35"/>
      <c r="E597" s="35"/>
      <c r="F597" s="35"/>
      <c r="G597" s="35"/>
      <c r="H597" s="35"/>
      <c r="I597" s="35"/>
      <c r="J597" s="35"/>
      <c r="K597" s="35"/>
      <c r="L597" s="318"/>
      <c r="M597" s="35"/>
      <c r="N597" s="35"/>
      <c r="O597" s="35"/>
      <c r="P597" s="35"/>
      <c r="Q597" s="35"/>
      <c r="R597" s="319"/>
      <c r="S597" s="319"/>
      <c r="T597" s="216"/>
      <c r="U597" s="320"/>
      <c r="V597" s="216"/>
      <c r="W597" s="216"/>
      <c r="X597" s="216"/>
      <c r="Y597" s="216"/>
      <c r="Z597" s="216"/>
    </row>
    <row r="598" spans="1:26" ht="15.75" customHeight="1">
      <c r="A598" s="35"/>
      <c r="B598" s="35"/>
      <c r="C598" s="35"/>
      <c r="D598" s="35"/>
      <c r="E598" s="35"/>
      <c r="F598" s="35"/>
      <c r="G598" s="35"/>
      <c r="H598" s="35"/>
      <c r="I598" s="35"/>
      <c r="J598" s="35"/>
      <c r="K598" s="35"/>
      <c r="L598" s="318"/>
      <c r="M598" s="35"/>
      <c r="N598" s="35"/>
      <c r="O598" s="35"/>
      <c r="P598" s="35"/>
      <c r="Q598" s="35"/>
      <c r="R598" s="319"/>
      <c r="S598" s="319"/>
      <c r="T598" s="216"/>
      <c r="U598" s="320"/>
      <c r="V598" s="216"/>
      <c r="W598" s="216"/>
      <c r="X598" s="216"/>
      <c r="Y598" s="216"/>
      <c r="Z598" s="216"/>
    </row>
    <row r="599" spans="1:26" ht="15.75" customHeight="1">
      <c r="A599" s="35"/>
      <c r="B599" s="35"/>
      <c r="C599" s="35"/>
      <c r="D599" s="35"/>
      <c r="E599" s="35"/>
      <c r="F599" s="35"/>
      <c r="G599" s="35"/>
      <c r="H599" s="35"/>
      <c r="I599" s="35"/>
      <c r="J599" s="35"/>
      <c r="K599" s="35"/>
      <c r="L599" s="318"/>
      <c r="M599" s="35"/>
      <c r="N599" s="35"/>
      <c r="O599" s="35"/>
      <c r="P599" s="35"/>
      <c r="Q599" s="35"/>
      <c r="R599" s="319"/>
      <c r="S599" s="319"/>
      <c r="T599" s="216"/>
      <c r="U599" s="320"/>
      <c r="V599" s="216"/>
      <c r="W599" s="216"/>
      <c r="X599" s="216"/>
      <c r="Y599" s="216"/>
      <c r="Z599" s="216"/>
    </row>
    <row r="600" spans="1:26" ht="15.75" customHeight="1">
      <c r="A600" s="35"/>
      <c r="B600" s="35"/>
      <c r="C600" s="35"/>
      <c r="D600" s="35"/>
      <c r="E600" s="35"/>
      <c r="F600" s="35"/>
      <c r="G600" s="35"/>
      <c r="H600" s="35"/>
      <c r="I600" s="35"/>
      <c r="J600" s="35"/>
      <c r="K600" s="35"/>
      <c r="L600" s="318"/>
      <c r="M600" s="35"/>
      <c r="N600" s="35"/>
      <c r="O600" s="35"/>
      <c r="P600" s="35"/>
      <c r="Q600" s="35"/>
      <c r="R600" s="319"/>
      <c r="S600" s="319"/>
      <c r="T600" s="216"/>
      <c r="U600" s="320"/>
      <c r="V600" s="216"/>
      <c r="W600" s="216"/>
      <c r="X600" s="216"/>
      <c r="Y600" s="216"/>
      <c r="Z600" s="216"/>
    </row>
    <row r="601" spans="1:26" ht="15.75" customHeight="1">
      <c r="A601" s="35"/>
      <c r="B601" s="35"/>
      <c r="C601" s="35"/>
      <c r="D601" s="35"/>
      <c r="E601" s="35"/>
      <c r="F601" s="35"/>
      <c r="G601" s="35"/>
      <c r="H601" s="35"/>
      <c r="I601" s="35"/>
      <c r="J601" s="35"/>
      <c r="K601" s="35"/>
      <c r="L601" s="318"/>
      <c r="M601" s="35"/>
      <c r="N601" s="35"/>
      <c r="O601" s="35"/>
      <c r="P601" s="35"/>
      <c r="Q601" s="35"/>
      <c r="R601" s="319"/>
      <c r="S601" s="319"/>
      <c r="T601" s="216"/>
      <c r="U601" s="320"/>
      <c r="V601" s="216"/>
      <c r="W601" s="216"/>
      <c r="X601" s="216"/>
      <c r="Y601" s="216"/>
      <c r="Z601" s="216"/>
    </row>
    <row r="602" spans="1:26" ht="15.75" customHeight="1">
      <c r="A602" s="35"/>
      <c r="B602" s="35"/>
      <c r="C602" s="35"/>
      <c r="D602" s="35"/>
      <c r="E602" s="35"/>
      <c r="F602" s="35"/>
      <c r="G602" s="35"/>
      <c r="H602" s="35"/>
      <c r="I602" s="35"/>
      <c r="J602" s="35"/>
      <c r="K602" s="35"/>
      <c r="L602" s="318"/>
      <c r="M602" s="35"/>
      <c r="N602" s="35"/>
      <c r="O602" s="35"/>
      <c r="P602" s="35"/>
      <c r="Q602" s="35"/>
      <c r="R602" s="319"/>
      <c r="S602" s="319"/>
      <c r="T602" s="216"/>
      <c r="U602" s="320"/>
      <c r="V602" s="216"/>
      <c r="W602" s="216"/>
      <c r="X602" s="216"/>
      <c r="Y602" s="216"/>
      <c r="Z602" s="216"/>
    </row>
    <row r="603" spans="1:26" ht="15.75" customHeight="1">
      <c r="A603" s="35"/>
      <c r="B603" s="35"/>
      <c r="C603" s="35"/>
      <c r="D603" s="35"/>
      <c r="E603" s="35"/>
      <c r="F603" s="35"/>
      <c r="G603" s="35"/>
      <c r="H603" s="35"/>
      <c r="I603" s="35"/>
      <c r="J603" s="35"/>
      <c r="K603" s="35"/>
      <c r="L603" s="318"/>
      <c r="M603" s="35"/>
      <c r="N603" s="35"/>
      <c r="O603" s="35"/>
      <c r="P603" s="35"/>
      <c r="Q603" s="35"/>
      <c r="R603" s="319"/>
      <c r="S603" s="319"/>
      <c r="T603" s="216"/>
      <c r="U603" s="320"/>
      <c r="V603" s="216"/>
      <c r="W603" s="216"/>
      <c r="X603" s="216"/>
      <c r="Y603" s="216"/>
      <c r="Z603" s="216"/>
    </row>
    <row r="604" spans="1:26" ht="15.75" customHeight="1">
      <c r="A604" s="35"/>
      <c r="B604" s="35"/>
      <c r="C604" s="35"/>
      <c r="D604" s="35"/>
      <c r="E604" s="35"/>
      <c r="F604" s="35"/>
      <c r="G604" s="35"/>
      <c r="H604" s="35"/>
      <c r="I604" s="35"/>
      <c r="J604" s="35"/>
      <c r="K604" s="35"/>
      <c r="L604" s="318"/>
      <c r="M604" s="35"/>
      <c r="N604" s="35"/>
      <c r="O604" s="35"/>
      <c r="P604" s="35"/>
      <c r="Q604" s="35"/>
      <c r="R604" s="319"/>
      <c r="S604" s="319"/>
      <c r="T604" s="216"/>
      <c r="U604" s="320"/>
      <c r="V604" s="216"/>
      <c r="W604" s="216"/>
      <c r="X604" s="216"/>
      <c r="Y604" s="216"/>
      <c r="Z604" s="216"/>
    </row>
    <row r="605" spans="1:26" ht="15.75" customHeight="1">
      <c r="A605" s="35"/>
      <c r="B605" s="35"/>
      <c r="C605" s="35"/>
      <c r="D605" s="35"/>
      <c r="E605" s="35"/>
      <c r="F605" s="35"/>
      <c r="G605" s="35"/>
      <c r="H605" s="35"/>
      <c r="I605" s="35"/>
      <c r="J605" s="35"/>
      <c r="K605" s="35"/>
      <c r="L605" s="318"/>
      <c r="M605" s="35"/>
      <c r="N605" s="35"/>
      <c r="O605" s="35"/>
      <c r="P605" s="35"/>
      <c r="Q605" s="35"/>
      <c r="R605" s="319"/>
      <c r="S605" s="319"/>
      <c r="T605" s="216"/>
      <c r="U605" s="320"/>
      <c r="V605" s="216"/>
      <c r="W605" s="216"/>
      <c r="X605" s="216"/>
      <c r="Y605" s="216"/>
      <c r="Z605" s="216"/>
    </row>
    <row r="606" spans="1:26" ht="15.75" customHeight="1">
      <c r="A606" s="35"/>
      <c r="B606" s="35"/>
      <c r="C606" s="35"/>
      <c r="D606" s="35"/>
      <c r="E606" s="35"/>
      <c r="F606" s="35"/>
      <c r="G606" s="35"/>
      <c r="H606" s="35"/>
      <c r="I606" s="35"/>
      <c r="J606" s="35"/>
      <c r="K606" s="35"/>
      <c r="L606" s="318"/>
      <c r="M606" s="35"/>
      <c r="N606" s="35"/>
      <c r="O606" s="35"/>
      <c r="P606" s="35"/>
      <c r="Q606" s="35"/>
      <c r="R606" s="319"/>
      <c r="S606" s="319"/>
      <c r="T606" s="216"/>
      <c r="U606" s="320"/>
      <c r="V606" s="216"/>
      <c r="W606" s="216"/>
      <c r="X606" s="216"/>
      <c r="Y606" s="216"/>
      <c r="Z606" s="216"/>
    </row>
    <row r="607" spans="1:26" ht="15.75" customHeight="1">
      <c r="A607" s="35"/>
      <c r="B607" s="35"/>
      <c r="C607" s="35"/>
      <c r="D607" s="35"/>
      <c r="E607" s="35"/>
      <c r="F607" s="35"/>
      <c r="G607" s="35"/>
      <c r="H607" s="35"/>
      <c r="I607" s="35"/>
      <c r="J607" s="35"/>
      <c r="K607" s="35"/>
      <c r="L607" s="318"/>
      <c r="M607" s="35"/>
      <c r="N607" s="35"/>
      <c r="O607" s="35"/>
      <c r="P607" s="35"/>
      <c r="Q607" s="35"/>
      <c r="R607" s="319"/>
      <c r="S607" s="319"/>
      <c r="T607" s="216"/>
      <c r="U607" s="320"/>
      <c r="V607" s="216"/>
      <c r="W607" s="216"/>
      <c r="X607" s="216"/>
      <c r="Y607" s="216"/>
      <c r="Z607" s="216"/>
    </row>
    <row r="608" spans="1:26" ht="15.75" customHeight="1">
      <c r="A608" s="35"/>
      <c r="B608" s="35"/>
      <c r="C608" s="35"/>
      <c r="D608" s="35"/>
      <c r="E608" s="35"/>
      <c r="F608" s="35"/>
      <c r="G608" s="35"/>
      <c r="H608" s="35"/>
      <c r="I608" s="35"/>
      <c r="J608" s="35"/>
      <c r="K608" s="35"/>
      <c r="L608" s="318"/>
      <c r="M608" s="35"/>
      <c r="N608" s="35"/>
      <c r="O608" s="35"/>
      <c r="P608" s="35"/>
      <c r="Q608" s="35"/>
      <c r="R608" s="319"/>
      <c r="S608" s="319"/>
      <c r="T608" s="216"/>
      <c r="U608" s="320"/>
      <c r="V608" s="216"/>
      <c r="W608" s="216"/>
      <c r="X608" s="216"/>
      <c r="Y608" s="216"/>
      <c r="Z608" s="216"/>
    </row>
    <row r="609" spans="1:26" ht="15.75" customHeight="1">
      <c r="A609" s="35"/>
      <c r="B609" s="35"/>
      <c r="C609" s="35"/>
      <c r="D609" s="35"/>
      <c r="E609" s="35"/>
      <c r="F609" s="35"/>
      <c r="G609" s="35"/>
      <c r="H609" s="35"/>
      <c r="I609" s="35"/>
      <c r="J609" s="35"/>
      <c r="K609" s="35"/>
      <c r="L609" s="318"/>
      <c r="M609" s="35"/>
      <c r="N609" s="35"/>
      <c r="O609" s="35"/>
      <c r="P609" s="35"/>
      <c r="Q609" s="35"/>
      <c r="R609" s="319"/>
      <c r="S609" s="319"/>
      <c r="T609" s="216"/>
      <c r="U609" s="320"/>
      <c r="V609" s="216"/>
      <c r="W609" s="216"/>
      <c r="X609" s="216"/>
      <c r="Y609" s="216"/>
      <c r="Z609" s="216"/>
    </row>
    <row r="610" spans="1:26" ht="15.75" customHeight="1">
      <c r="A610" s="35"/>
      <c r="B610" s="35"/>
      <c r="C610" s="35"/>
      <c r="D610" s="35"/>
      <c r="E610" s="35"/>
      <c r="F610" s="35"/>
      <c r="G610" s="35"/>
      <c r="H610" s="35"/>
      <c r="I610" s="35"/>
      <c r="J610" s="35"/>
      <c r="K610" s="35"/>
      <c r="L610" s="318"/>
      <c r="M610" s="35"/>
      <c r="N610" s="35"/>
      <c r="O610" s="35"/>
      <c r="P610" s="35"/>
      <c r="Q610" s="35"/>
      <c r="R610" s="319"/>
      <c r="S610" s="319"/>
      <c r="T610" s="216"/>
      <c r="U610" s="320"/>
      <c r="V610" s="216"/>
      <c r="W610" s="216"/>
      <c r="X610" s="216"/>
      <c r="Y610" s="216"/>
      <c r="Z610" s="216"/>
    </row>
    <row r="611" spans="1:26" ht="15.75" customHeight="1">
      <c r="A611" s="35"/>
      <c r="B611" s="35"/>
      <c r="C611" s="35"/>
      <c r="D611" s="35"/>
      <c r="E611" s="35"/>
      <c r="F611" s="35"/>
      <c r="G611" s="35"/>
      <c r="H611" s="35"/>
      <c r="I611" s="35"/>
      <c r="J611" s="35"/>
      <c r="K611" s="35"/>
      <c r="L611" s="318"/>
      <c r="M611" s="35"/>
      <c r="N611" s="35"/>
      <c r="O611" s="35"/>
      <c r="P611" s="35"/>
      <c r="Q611" s="35"/>
      <c r="R611" s="319"/>
      <c r="S611" s="319"/>
      <c r="T611" s="216"/>
      <c r="U611" s="320"/>
      <c r="V611" s="216"/>
      <c r="W611" s="216"/>
      <c r="X611" s="216"/>
      <c r="Y611" s="216"/>
      <c r="Z611" s="216"/>
    </row>
    <row r="612" spans="1:26" ht="15.75" customHeight="1">
      <c r="A612" s="35"/>
      <c r="B612" s="35"/>
      <c r="C612" s="35"/>
      <c r="D612" s="35"/>
      <c r="E612" s="35"/>
      <c r="F612" s="35"/>
      <c r="G612" s="35"/>
      <c r="H612" s="35"/>
      <c r="I612" s="35"/>
      <c r="J612" s="35"/>
      <c r="K612" s="35"/>
      <c r="L612" s="318"/>
      <c r="M612" s="35"/>
      <c r="N612" s="35"/>
      <c r="O612" s="35"/>
      <c r="P612" s="35"/>
      <c r="Q612" s="35"/>
      <c r="R612" s="319"/>
      <c r="S612" s="319"/>
      <c r="T612" s="216"/>
      <c r="U612" s="320"/>
      <c r="V612" s="216"/>
      <c r="W612" s="216"/>
      <c r="X612" s="216"/>
      <c r="Y612" s="216"/>
      <c r="Z612" s="216"/>
    </row>
    <row r="613" spans="1:26" ht="15.75" customHeight="1">
      <c r="A613" s="35"/>
      <c r="B613" s="35"/>
      <c r="C613" s="35"/>
      <c r="D613" s="35"/>
      <c r="E613" s="35"/>
      <c r="F613" s="35"/>
      <c r="G613" s="35"/>
      <c r="H613" s="35"/>
      <c r="I613" s="35"/>
      <c r="J613" s="35"/>
      <c r="K613" s="35"/>
      <c r="L613" s="318"/>
      <c r="M613" s="35"/>
      <c r="N613" s="35"/>
      <c r="O613" s="35"/>
      <c r="P613" s="35"/>
      <c r="Q613" s="35"/>
      <c r="R613" s="319"/>
      <c r="S613" s="319"/>
      <c r="T613" s="216"/>
      <c r="U613" s="320"/>
      <c r="V613" s="216"/>
      <c r="W613" s="216"/>
      <c r="X613" s="216"/>
      <c r="Y613" s="216"/>
      <c r="Z613" s="216"/>
    </row>
    <row r="614" spans="1:26" ht="15.75" customHeight="1">
      <c r="A614" s="35"/>
      <c r="B614" s="35"/>
      <c r="C614" s="35"/>
      <c r="D614" s="35"/>
      <c r="E614" s="35"/>
      <c r="F614" s="35"/>
      <c r="G614" s="35"/>
      <c r="H614" s="35"/>
      <c r="I614" s="35"/>
      <c r="J614" s="35"/>
      <c r="K614" s="35"/>
      <c r="L614" s="318"/>
      <c r="M614" s="35"/>
      <c r="N614" s="35"/>
      <c r="O614" s="35"/>
      <c r="P614" s="35"/>
      <c r="Q614" s="35"/>
      <c r="R614" s="319"/>
      <c r="S614" s="319"/>
      <c r="T614" s="216"/>
      <c r="U614" s="320"/>
      <c r="V614" s="216"/>
      <c r="W614" s="216"/>
      <c r="X614" s="216"/>
      <c r="Y614" s="216"/>
      <c r="Z614" s="216"/>
    </row>
    <row r="615" spans="1:26" ht="15.75" customHeight="1">
      <c r="A615" s="35"/>
      <c r="B615" s="35"/>
      <c r="C615" s="35"/>
      <c r="D615" s="35"/>
      <c r="E615" s="35"/>
      <c r="F615" s="35"/>
      <c r="G615" s="35"/>
      <c r="H615" s="35"/>
      <c r="I615" s="35"/>
      <c r="J615" s="35"/>
      <c r="K615" s="35"/>
      <c r="L615" s="318"/>
      <c r="M615" s="35"/>
      <c r="N615" s="35"/>
      <c r="O615" s="35"/>
      <c r="P615" s="35"/>
      <c r="Q615" s="35"/>
      <c r="R615" s="319"/>
      <c r="S615" s="319"/>
      <c r="T615" s="216"/>
      <c r="U615" s="320"/>
      <c r="V615" s="216"/>
      <c r="W615" s="216"/>
      <c r="X615" s="216"/>
      <c r="Y615" s="216"/>
      <c r="Z615" s="216"/>
    </row>
    <row r="616" spans="1:26" ht="15.75" customHeight="1">
      <c r="A616" s="35"/>
      <c r="B616" s="35"/>
      <c r="C616" s="35"/>
      <c r="D616" s="35"/>
      <c r="E616" s="35"/>
      <c r="F616" s="35"/>
      <c r="G616" s="35"/>
      <c r="H616" s="35"/>
      <c r="I616" s="35"/>
      <c r="J616" s="35"/>
      <c r="K616" s="35"/>
      <c r="L616" s="318"/>
      <c r="M616" s="35"/>
      <c r="N616" s="35"/>
      <c r="O616" s="35"/>
      <c r="P616" s="35"/>
      <c r="Q616" s="35"/>
      <c r="R616" s="319"/>
      <c r="S616" s="319"/>
      <c r="T616" s="216"/>
      <c r="U616" s="320"/>
      <c r="V616" s="216"/>
      <c r="W616" s="216"/>
      <c r="X616" s="216"/>
      <c r="Y616" s="216"/>
      <c r="Z616" s="216"/>
    </row>
    <row r="617" spans="1:26" ht="15.75" customHeight="1">
      <c r="A617" s="35"/>
      <c r="B617" s="35"/>
      <c r="C617" s="35"/>
      <c r="D617" s="35"/>
      <c r="E617" s="35"/>
      <c r="F617" s="35"/>
      <c r="G617" s="35"/>
      <c r="H617" s="35"/>
      <c r="I617" s="35"/>
      <c r="J617" s="35"/>
      <c r="K617" s="35"/>
      <c r="L617" s="318"/>
      <c r="M617" s="35"/>
      <c r="N617" s="35"/>
      <c r="O617" s="35"/>
      <c r="P617" s="35"/>
      <c r="Q617" s="35"/>
      <c r="R617" s="319"/>
      <c r="S617" s="319"/>
      <c r="T617" s="216"/>
      <c r="U617" s="320"/>
      <c r="V617" s="216"/>
      <c r="W617" s="216"/>
      <c r="X617" s="216"/>
      <c r="Y617" s="216"/>
      <c r="Z617" s="216"/>
    </row>
    <row r="618" spans="1:26" ht="15.75" customHeight="1">
      <c r="A618" s="35"/>
      <c r="B618" s="35"/>
      <c r="C618" s="35"/>
      <c r="D618" s="35"/>
      <c r="E618" s="35"/>
      <c r="F618" s="35"/>
      <c r="G618" s="35"/>
      <c r="H618" s="35"/>
      <c r="I618" s="35"/>
      <c r="J618" s="35"/>
      <c r="K618" s="35"/>
      <c r="L618" s="318"/>
      <c r="M618" s="35"/>
      <c r="N618" s="35"/>
      <c r="O618" s="35"/>
      <c r="P618" s="35"/>
      <c r="Q618" s="35"/>
      <c r="R618" s="319"/>
      <c r="S618" s="319"/>
      <c r="T618" s="216"/>
      <c r="U618" s="320"/>
      <c r="V618" s="216"/>
      <c r="W618" s="216"/>
      <c r="X618" s="216"/>
      <c r="Y618" s="216"/>
      <c r="Z618" s="216"/>
    </row>
    <row r="619" spans="1:26" ht="15.75" customHeight="1">
      <c r="A619" s="35"/>
      <c r="B619" s="35"/>
      <c r="C619" s="35"/>
      <c r="D619" s="35"/>
      <c r="E619" s="35"/>
      <c r="F619" s="35"/>
      <c r="G619" s="35"/>
      <c r="H619" s="35"/>
      <c r="I619" s="35"/>
      <c r="J619" s="35"/>
      <c r="K619" s="35"/>
      <c r="L619" s="318"/>
      <c r="M619" s="35"/>
      <c r="N619" s="35"/>
      <c r="O619" s="35"/>
      <c r="P619" s="35"/>
      <c r="Q619" s="35"/>
      <c r="R619" s="319"/>
      <c r="S619" s="319"/>
      <c r="T619" s="216"/>
      <c r="U619" s="320"/>
      <c r="V619" s="216"/>
      <c r="W619" s="216"/>
      <c r="X619" s="216"/>
      <c r="Y619" s="216"/>
      <c r="Z619" s="216"/>
    </row>
    <row r="620" spans="1:26" ht="15.75" customHeight="1">
      <c r="A620" s="35"/>
      <c r="B620" s="35"/>
      <c r="C620" s="35"/>
      <c r="D620" s="35"/>
      <c r="E620" s="35"/>
      <c r="F620" s="35"/>
      <c r="G620" s="35"/>
      <c r="H620" s="35"/>
      <c r="I620" s="35"/>
      <c r="J620" s="35"/>
      <c r="K620" s="35"/>
      <c r="L620" s="318"/>
      <c r="M620" s="35"/>
      <c r="N620" s="35"/>
      <c r="O620" s="35"/>
      <c r="P620" s="35"/>
      <c r="Q620" s="35"/>
      <c r="R620" s="319"/>
      <c r="S620" s="319"/>
      <c r="T620" s="216"/>
      <c r="U620" s="320"/>
      <c r="V620" s="216"/>
      <c r="W620" s="216"/>
      <c r="X620" s="216"/>
      <c r="Y620" s="216"/>
      <c r="Z620" s="216"/>
    </row>
    <row r="621" spans="1:26" ht="15.75" customHeight="1">
      <c r="A621" s="35"/>
      <c r="B621" s="35"/>
      <c r="C621" s="35"/>
      <c r="D621" s="35"/>
      <c r="E621" s="35"/>
      <c r="F621" s="35"/>
      <c r="G621" s="35"/>
      <c r="H621" s="35"/>
      <c r="I621" s="35"/>
      <c r="J621" s="35"/>
      <c r="K621" s="35"/>
      <c r="L621" s="318"/>
      <c r="M621" s="35"/>
      <c r="N621" s="35"/>
      <c r="O621" s="35"/>
      <c r="P621" s="35"/>
      <c r="Q621" s="35"/>
      <c r="R621" s="319"/>
      <c r="S621" s="319"/>
      <c r="T621" s="216"/>
      <c r="U621" s="320"/>
      <c r="V621" s="216"/>
      <c r="W621" s="216"/>
      <c r="X621" s="216"/>
      <c r="Y621" s="216"/>
      <c r="Z621" s="216"/>
    </row>
    <row r="622" spans="1:26" ht="15.75" customHeight="1">
      <c r="A622" s="35"/>
      <c r="B622" s="35"/>
      <c r="C622" s="35"/>
      <c r="D622" s="35"/>
      <c r="E622" s="35"/>
      <c r="F622" s="35"/>
      <c r="G622" s="35"/>
      <c r="H622" s="35"/>
      <c r="I622" s="35"/>
      <c r="J622" s="35"/>
      <c r="K622" s="35"/>
      <c r="L622" s="318"/>
      <c r="M622" s="35"/>
      <c r="N622" s="35"/>
      <c r="O622" s="35"/>
      <c r="P622" s="35"/>
      <c r="Q622" s="35"/>
      <c r="R622" s="319"/>
      <c r="S622" s="319"/>
      <c r="T622" s="216"/>
      <c r="U622" s="320"/>
      <c r="V622" s="216"/>
      <c r="W622" s="216"/>
      <c r="X622" s="216"/>
      <c r="Y622" s="216"/>
      <c r="Z622" s="216"/>
    </row>
    <row r="623" spans="1:26" ht="15.75" customHeight="1">
      <c r="A623" s="35"/>
      <c r="B623" s="35"/>
      <c r="C623" s="35"/>
      <c r="D623" s="35"/>
      <c r="E623" s="35"/>
      <c r="F623" s="35"/>
      <c r="G623" s="35"/>
      <c r="H623" s="35"/>
      <c r="I623" s="35"/>
      <c r="J623" s="35"/>
      <c r="K623" s="35"/>
      <c r="L623" s="318"/>
      <c r="M623" s="35"/>
      <c r="N623" s="35"/>
      <c r="O623" s="35"/>
      <c r="P623" s="35"/>
      <c r="Q623" s="35"/>
      <c r="R623" s="319"/>
      <c r="S623" s="319"/>
      <c r="T623" s="216"/>
      <c r="U623" s="320"/>
      <c r="V623" s="216"/>
      <c r="W623" s="216"/>
      <c r="X623" s="216"/>
      <c r="Y623" s="216"/>
      <c r="Z623" s="216"/>
    </row>
    <row r="624" spans="1:26" ht="15.75" customHeight="1">
      <c r="A624" s="35"/>
      <c r="B624" s="35"/>
      <c r="C624" s="35"/>
      <c r="D624" s="35"/>
      <c r="E624" s="35"/>
      <c r="F624" s="35"/>
      <c r="G624" s="35"/>
      <c r="H624" s="35"/>
      <c r="I624" s="35"/>
      <c r="J624" s="35"/>
      <c r="K624" s="35"/>
      <c r="L624" s="318"/>
      <c r="M624" s="35"/>
      <c r="N624" s="35"/>
      <c r="O624" s="35"/>
      <c r="P624" s="35"/>
      <c r="Q624" s="35"/>
      <c r="R624" s="319"/>
      <c r="S624" s="319"/>
      <c r="T624" s="216"/>
      <c r="U624" s="320"/>
      <c r="V624" s="216"/>
      <c r="W624" s="216"/>
      <c r="X624" s="216"/>
      <c r="Y624" s="216"/>
      <c r="Z624" s="216"/>
    </row>
    <row r="625" spans="1:26" ht="15.75" customHeight="1">
      <c r="A625" s="35"/>
      <c r="B625" s="35"/>
      <c r="C625" s="35"/>
      <c r="D625" s="35"/>
      <c r="E625" s="35"/>
      <c r="F625" s="35"/>
      <c r="G625" s="35"/>
      <c r="H625" s="35"/>
      <c r="I625" s="35"/>
      <c r="J625" s="35"/>
      <c r="K625" s="35"/>
      <c r="L625" s="318"/>
      <c r="M625" s="35"/>
      <c r="N625" s="35"/>
      <c r="O625" s="35"/>
      <c r="P625" s="35"/>
      <c r="Q625" s="35"/>
      <c r="R625" s="319"/>
      <c r="S625" s="319"/>
      <c r="T625" s="216"/>
      <c r="U625" s="320"/>
      <c r="V625" s="216"/>
      <c r="W625" s="216"/>
      <c r="X625" s="216"/>
      <c r="Y625" s="216"/>
      <c r="Z625" s="216"/>
    </row>
    <row r="626" spans="1:26" ht="15.75" customHeight="1">
      <c r="A626" s="35"/>
      <c r="B626" s="35"/>
      <c r="C626" s="35"/>
      <c r="D626" s="35"/>
      <c r="E626" s="35"/>
      <c r="F626" s="35"/>
      <c r="G626" s="35"/>
      <c r="H626" s="35"/>
      <c r="I626" s="35"/>
      <c r="J626" s="35"/>
      <c r="K626" s="35"/>
      <c r="L626" s="318"/>
      <c r="M626" s="35"/>
      <c r="N626" s="35"/>
      <c r="O626" s="35"/>
      <c r="P626" s="35"/>
      <c r="Q626" s="35"/>
      <c r="R626" s="319"/>
      <c r="S626" s="319"/>
      <c r="T626" s="216"/>
      <c r="U626" s="320"/>
      <c r="V626" s="216"/>
      <c r="W626" s="216"/>
      <c r="X626" s="216"/>
      <c r="Y626" s="216"/>
      <c r="Z626" s="216"/>
    </row>
    <row r="627" spans="1:26" ht="15.75" customHeight="1">
      <c r="A627" s="35"/>
      <c r="B627" s="35"/>
      <c r="C627" s="35"/>
      <c r="D627" s="35"/>
      <c r="E627" s="35"/>
      <c r="F627" s="35"/>
      <c r="G627" s="35"/>
      <c r="H627" s="35"/>
      <c r="I627" s="35"/>
      <c r="J627" s="35"/>
      <c r="K627" s="35"/>
      <c r="L627" s="318"/>
      <c r="M627" s="35"/>
      <c r="N627" s="35"/>
      <c r="O627" s="35"/>
      <c r="P627" s="35"/>
      <c r="Q627" s="35"/>
      <c r="R627" s="319"/>
      <c r="S627" s="319"/>
      <c r="T627" s="216"/>
      <c r="U627" s="320"/>
      <c r="V627" s="216"/>
      <c r="W627" s="216"/>
      <c r="X627" s="216"/>
      <c r="Y627" s="216"/>
      <c r="Z627" s="216"/>
    </row>
    <row r="628" spans="1:26" ht="15.75" customHeight="1">
      <c r="A628" s="35"/>
      <c r="B628" s="35"/>
      <c r="C628" s="35"/>
      <c r="D628" s="35"/>
      <c r="E628" s="35"/>
      <c r="F628" s="35"/>
      <c r="G628" s="35"/>
      <c r="H628" s="35"/>
      <c r="I628" s="35"/>
      <c r="J628" s="35"/>
      <c r="K628" s="35"/>
      <c r="L628" s="318"/>
      <c r="M628" s="35"/>
      <c r="N628" s="35"/>
      <c r="O628" s="35"/>
      <c r="P628" s="35"/>
      <c r="Q628" s="35"/>
      <c r="R628" s="319"/>
      <c r="S628" s="319"/>
      <c r="T628" s="216"/>
      <c r="U628" s="320"/>
      <c r="V628" s="216"/>
      <c r="W628" s="216"/>
      <c r="X628" s="216"/>
      <c r="Y628" s="216"/>
      <c r="Z628" s="216"/>
    </row>
    <row r="629" spans="1:26" ht="15.75" customHeight="1">
      <c r="A629" s="35"/>
      <c r="B629" s="35"/>
      <c r="C629" s="35"/>
      <c r="D629" s="35"/>
      <c r="E629" s="35"/>
      <c r="F629" s="35"/>
      <c r="G629" s="35"/>
      <c r="H629" s="35"/>
      <c r="I629" s="35"/>
      <c r="J629" s="35"/>
      <c r="K629" s="35"/>
      <c r="L629" s="318"/>
      <c r="M629" s="35"/>
      <c r="N629" s="35"/>
      <c r="O629" s="35"/>
      <c r="P629" s="35"/>
      <c r="Q629" s="35"/>
      <c r="R629" s="319"/>
      <c r="S629" s="319"/>
      <c r="T629" s="216"/>
      <c r="U629" s="320"/>
      <c r="V629" s="216"/>
      <c r="W629" s="216"/>
      <c r="X629" s="216"/>
      <c r="Y629" s="216"/>
      <c r="Z629" s="216"/>
    </row>
    <row r="630" spans="1:26" ht="15.75" customHeight="1">
      <c r="A630" s="35"/>
      <c r="B630" s="35"/>
      <c r="C630" s="35"/>
      <c r="D630" s="35"/>
      <c r="E630" s="35"/>
      <c r="F630" s="35"/>
      <c r="G630" s="35"/>
      <c r="H630" s="35"/>
      <c r="I630" s="35"/>
      <c r="J630" s="35"/>
      <c r="K630" s="35"/>
      <c r="L630" s="318"/>
      <c r="M630" s="35"/>
      <c r="N630" s="35"/>
      <c r="O630" s="35"/>
      <c r="P630" s="35"/>
      <c r="Q630" s="35"/>
      <c r="R630" s="319"/>
      <c r="S630" s="319"/>
      <c r="T630" s="216"/>
      <c r="U630" s="320"/>
      <c r="V630" s="216"/>
      <c r="W630" s="216"/>
      <c r="X630" s="216"/>
      <c r="Y630" s="216"/>
      <c r="Z630" s="216"/>
    </row>
    <row r="631" spans="1:26" ht="15.75" customHeight="1">
      <c r="A631" s="35"/>
      <c r="B631" s="35"/>
      <c r="C631" s="35"/>
      <c r="D631" s="35"/>
      <c r="E631" s="35"/>
      <c r="F631" s="35"/>
      <c r="G631" s="35"/>
      <c r="H631" s="35"/>
      <c r="I631" s="35"/>
      <c r="J631" s="35"/>
      <c r="K631" s="35"/>
      <c r="L631" s="318"/>
      <c r="M631" s="35"/>
      <c r="N631" s="35"/>
      <c r="O631" s="35"/>
      <c r="P631" s="35"/>
      <c r="Q631" s="35"/>
      <c r="R631" s="319"/>
      <c r="S631" s="319"/>
      <c r="T631" s="216"/>
      <c r="U631" s="320"/>
      <c r="V631" s="216"/>
      <c r="W631" s="216"/>
      <c r="X631" s="216"/>
      <c r="Y631" s="216"/>
      <c r="Z631" s="216"/>
    </row>
    <row r="632" spans="1:26" ht="15.75" customHeight="1">
      <c r="A632" s="35"/>
      <c r="B632" s="35"/>
      <c r="C632" s="35"/>
      <c r="D632" s="35"/>
      <c r="E632" s="35"/>
      <c r="F632" s="35"/>
      <c r="G632" s="35"/>
      <c r="H632" s="35"/>
      <c r="I632" s="35"/>
      <c r="J632" s="35"/>
      <c r="K632" s="35"/>
      <c r="L632" s="318"/>
      <c r="M632" s="35"/>
      <c r="N632" s="35"/>
      <c r="O632" s="35"/>
      <c r="P632" s="35"/>
      <c r="Q632" s="35"/>
      <c r="R632" s="319"/>
      <c r="S632" s="319"/>
      <c r="T632" s="216"/>
      <c r="U632" s="320"/>
      <c r="V632" s="216"/>
      <c r="W632" s="216"/>
      <c r="X632" s="216"/>
      <c r="Y632" s="216"/>
      <c r="Z632" s="216"/>
    </row>
    <row r="633" spans="1:26" ht="15.75" customHeight="1">
      <c r="A633" s="35"/>
      <c r="B633" s="35"/>
      <c r="C633" s="35"/>
      <c r="D633" s="35"/>
      <c r="E633" s="35"/>
      <c r="F633" s="35"/>
      <c r="G633" s="35"/>
      <c r="H633" s="35"/>
      <c r="I633" s="35"/>
      <c r="J633" s="35"/>
      <c r="K633" s="35"/>
      <c r="L633" s="318"/>
      <c r="M633" s="35"/>
      <c r="N633" s="35"/>
      <c r="O633" s="35"/>
      <c r="P633" s="35"/>
      <c r="Q633" s="35"/>
      <c r="R633" s="319"/>
      <c r="S633" s="319"/>
      <c r="T633" s="216"/>
      <c r="U633" s="320"/>
      <c r="V633" s="216"/>
      <c r="W633" s="216"/>
      <c r="X633" s="216"/>
      <c r="Y633" s="216"/>
      <c r="Z633" s="216"/>
    </row>
    <row r="634" spans="1:26" ht="15.75" customHeight="1">
      <c r="A634" s="35"/>
      <c r="B634" s="35"/>
      <c r="C634" s="35"/>
      <c r="D634" s="35"/>
      <c r="E634" s="35"/>
      <c r="F634" s="35"/>
      <c r="G634" s="35"/>
      <c r="H634" s="35"/>
      <c r="I634" s="35"/>
      <c r="J634" s="35"/>
      <c r="K634" s="35"/>
      <c r="L634" s="318"/>
      <c r="M634" s="35"/>
      <c r="N634" s="35"/>
      <c r="O634" s="35"/>
      <c r="P634" s="35"/>
      <c r="Q634" s="35"/>
      <c r="R634" s="319"/>
      <c r="S634" s="319"/>
      <c r="T634" s="216"/>
      <c r="U634" s="320"/>
      <c r="V634" s="216"/>
      <c r="W634" s="216"/>
      <c r="X634" s="216"/>
      <c r="Y634" s="216"/>
      <c r="Z634" s="216"/>
    </row>
    <row r="635" spans="1:26" ht="15.75" customHeight="1">
      <c r="A635" s="35"/>
      <c r="B635" s="35"/>
      <c r="C635" s="35"/>
      <c r="D635" s="35"/>
      <c r="E635" s="35"/>
      <c r="F635" s="35"/>
      <c r="G635" s="35"/>
      <c r="H635" s="35"/>
      <c r="I635" s="35"/>
      <c r="J635" s="35"/>
      <c r="K635" s="35"/>
      <c r="L635" s="318"/>
      <c r="M635" s="35"/>
      <c r="N635" s="35"/>
      <c r="O635" s="35"/>
      <c r="P635" s="35"/>
      <c r="Q635" s="35"/>
      <c r="R635" s="319"/>
      <c r="S635" s="319"/>
      <c r="T635" s="216"/>
      <c r="U635" s="320"/>
      <c r="V635" s="216"/>
      <c r="W635" s="216"/>
      <c r="X635" s="216"/>
      <c r="Y635" s="216"/>
      <c r="Z635" s="216"/>
    </row>
    <row r="636" spans="1:26" ht="15.75" customHeight="1">
      <c r="A636" s="35"/>
      <c r="B636" s="35"/>
      <c r="C636" s="35"/>
      <c r="D636" s="35"/>
      <c r="E636" s="35"/>
      <c r="F636" s="35"/>
      <c r="G636" s="35"/>
      <c r="H636" s="35"/>
      <c r="I636" s="35"/>
      <c r="J636" s="35"/>
      <c r="K636" s="35"/>
      <c r="L636" s="318"/>
      <c r="M636" s="35"/>
      <c r="N636" s="35"/>
      <c r="O636" s="35"/>
      <c r="P636" s="35"/>
      <c r="Q636" s="35"/>
      <c r="R636" s="319"/>
      <c r="S636" s="319"/>
      <c r="T636" s="216"/>
      <c r="U636" s="320"/>
      <c r="V636" s="216"/>
      <c r="W636" s="216"/>
      <c r="X636" s="216"/>
      <c r="Y636" s="216"/>
      <c r="Z636" s="216"/>
    </row>
    <row r="637" spans="1:26" ht="15.75" customHeight="1">
      <c r="A637" s="35"/>
      <c r="B637" s="35"/>
      <c r="C637" s="35"/>
      <c r="D637" s="35"/>
      <c r="E637" s="35"/>
      <c r="F637" s="35"/>
      <c r="G637" s="35"/>
      <c r="H637" s="35"/>
      <c r="I637" s="35"/>
      <c r="J637" s="35"/>
      <c r="K637" s="35"/>
      <c r="L637" s="318"/>
      <c r="M637" s="35"/>
      <c r="N637" s="35"/>
      <c r="O637" s="35"/>
      <c r="P637" s="35"/>
      <c r="Q637" s="35"/>
      <c r="R637" s="319"/>
      <c r="S637" s="319"/>
      <c r="T637" s="216"/>
      <c r="U637" s="320"/>
      <c r="V637" s="216"/>
      <c r="W637" s="216"/>
      <c r="X637" s="216"/>
      <c r="Y637" s="216"/>
      <c r="Z637" s="216"/>
    </row>
    <row r="638" spans="1:26" ht="15.75" customHeight="1">
      <c r="A638" s="35"/>
      <c r="B638" s="35"/>
      <c r="C638" s="35"/>
      <c r="D638" s="35"/>
      <c r="E638" s="35"/>
      <c r="F638" s="35"/>
      <c r="G638" s="35"/>
      <c r="H638" s="35"/>
      <c r="I638" s="35"/>
      <c r="J638" s="35"/>
      <c r="K638" s="35"/>
      <c r="L638" s="318"/>
      <c r="M638" s="35"/>
      <c r="N638" s="35"/>
      <c r="O638" s="35"/>
      <c r="P638" s="35"/>
      <c r="Q638" s="35"/>
      <c r="R638" s="319"/>
      <c r="S638" s="319"/>
      <c r="T638" s="216"/>
      <c r="U638" s="320"/>
      <c r="V638" s="216"/>
      <c r="W638" s="216"/>
      <c r="X638" s="216"/>
      <c r="Y638" s="216"/>
      <c r="Z638" s="216"/>
    </row>
    <row r="639" spans="1:26" ht="15.75" customHeight="1">
      <c r="A639" s="35"/>
      <c r="B639" s="35"/>
      <c r="C639" s="35"/>
      <c r="D639" s="35"/>
      <c r="E639" s="35"/>
      <c r="F639" s="35"/>
      <c r="G639" s="35"/>
      <c r="H639" s="35"/>
      <c r="I639" s="35"/>
      <c r="J639" s="35"/>
      <c r="K639" s="35"/>
      <c r="L639" s="318"/>
      <c r="M639" s="35"/>
      <c r="N639" s="35"/>
      <c r="O639" s="35"/>
      <c r="P639" s="35"/>
      <c r="Q639" s="35"/>
      <c r="R639" s="319"/>
      <c r="S639" s="319"/>
      <c r="T639" s="216"/>
      <c r="U639" s="320"/>
      <c r="V639" s="216"/>
      <c r="W639" s="216"/>
      <c r="X639" s="216"/>
      <c r="Y639" s="216"/>
      <c r="Z639" s="216"/>
    </row>
    <row r="640" spans="1:26" ht="15.75" customHeight="1">
      <c r="A640" s="35"/>
      <c r="B640" s="35"/>
      <c r="C640" s="35"/>
      <c r="D640" s="35"/>
      <c r="E640" s="35"/>
      <c r="F640" s="35"/>
      <c r="G640" s="35"/>
      <c r="H640" s="35"/>
      <c r="I640" s="35"/>
      <c r="J640" s="35"/>
      <c r="K640" s="35"/>
      <c r="L640" s="318"/>
      <c r="M640" s="35"/>
      <c r="N640" s="35"/>
      <c r="O640" s="35"/>
      <c r="P640" s="35"/>
      <c r="Q640" s="35"/>
      <c r="R640" s="319"/>
      <c r="S640" s="319"/>
      <c r="T640" s="216"/>
      <c r="U640" s="320"/>
      <c r="V640" s="216"/>
      <c r="W640" s="216"/>
      <c r="X640" s="216"/>
      <c r="Y640" s="216"/>
      <c r="Z640" s="216"/>
    </row>
    <row r="641" spans="1:26" ht="15.75" customHeight="1">
      <c r="A641" s="35"/>
      <c r="B641" s="35"/>
      <c r="C641" s="35"/>
      <c r="D641" s="35"/>
      <c r="E641" s="35"/>
      <c r="F641" s="35"/>
      <c r="G641" s="35"/>
      <c r="H641" s="35"/>
      <c r="I641" s="35"/>
      <c r="J641" s="35"/>
      <c r="K641" s="35"/>
      <c r="L641" s="318"/>
      <c r="M641" s="35"/>
      <c r="N641" s="35"/>
      <c r="O641" s="35"/>
      <c r="P641" s="35"/>
      <c r="Q641" s="35"/>
      <c r="R641" s="319"/>
      <c r="S641" s="319"/>
      <c r="T641" s="216"/>
      <c r="U641" s="320"/>
      <c r="V641" s="216"/>
      <c r="W641" s="216"/>
      <c r="X641" s="216"/>
      <c r="Y641" s="216"/>
      <c r="Z641" s="216"/>
    </row>
    <row r="642" spans="1:26" ht="15.75" customHeight="1">
      <c r="A642" s="35"/>
      <c r="B642" s="35"/>
      <c r="C642" s="35"/>
      <c r="D642" s="35"/>
      <c r="E642" s="35"/>
      <c r="F642" s="35"/>
      <c r="G642" s="35"/>
      <c r="H642" s="35"/>
      <c r="I642" s="35"/>
      <c r="J642" s="35"/>
      <c r="K642" s="35"/>
      <c r="L642" s="318"/>
      <c r="M642" s="35"/>
      <c r="N642" s="35"/>
      <c r="O642" s="35"/>
      <c r="P642" s="35"/>
      <c r="Q642" s="35"/>
      <c r="R642" s="319"/>
      <c r="S642" s="319"/>
      <c r="T642" s="216"/>
      <c r="U642" s="320"/>
      <c r="V642" s="216"/>
      <c r="W642" s="216"/>
      <c r="X642" s="216"/>
      <c r="Y642" s="216"/>
      <c r="Z642" s="216"/>
    </row>
    <row r="643" spans="1:26" ht="15.75" customHeight="1">
      <c r="A643" s="35"/>
      <c r="B643" s="35"/>
      <c r="C643" s="35"/>
      <c r="D643" s="35"/>
      <c r="E643" s="35"/>
      <c r="F643" s="35"/>
      <c r="G643" s="35"/>
      <c r="H643" s="35"/>
      <c r="I643" s="35"/>
      <c r="J643" s="35"/>
      <c r="K643" s="35"/>
      <c r="L643" s="318"/>
      <c r="M643" s="35"/>
      <c r="N643" s="35"/>
      <c r="O643" s="35"/>
      <c r="P643" s="35"/>
      <c r="Q643" s="35"/>
      <c r="R643" s="319"/>
      <c r="S643" s="319"/>
      <c r="T643" s="216"/>
      <c r="U643" s="320"/>
      <c r="V643" s="216"/>
      <c r="W643" s="216"/>
      <c r="X643" s="216"/>
      <c r="Y643" s="216"/>
      <c r="Z643" s="216"/>
    </row>
    <row r="644" spans="1:26" ht="15.75" customHeight="1">
      <c r="A644" s="35"/>
      <c r="B644" s="35"/>
      <c r="C644" s="35"/>
      <c r="D644" s="35"/>
      <c r="E644" s="35"/>
      <c r="F644" s="35"/>
      <c r="G644" s="35"/>
      <c r="H644" s="35"/>
      <c r="I644" s="35"/>
      <c r="J644" s="35"/>
      <c r="K644" s="35"/>
      <c r="L644" s="318"/>
      <c r="M644" s="35"/>
      <c r="N644" s="35"/>
      <c r="O644" s="35"/>
      <c r="P644" s="35"/>
      <c r="Q644" s="35"/>
      <c r="R644" s="319"/>
      <c r="S644" s="319"/>
      <c r="T644" s="216"/>
      <c r="U644" s="320"/>
      <c r="V644" s="216"/>
      <c r="W644" s="216"/>
      <c r="X644" s="216"/>
      <c r="Y644" s="216"/>
      <c r="Z644" s="216"/>
    </row>
    <row r="645" spans="1:26" ht="15.75" customHeight="1">
      <c r="A645" s="35"/>
      <c r="B645" s="35"/>
      <c r="C645" s="35"/>
      <c r="D645" s="35"/>
      <c r="E645" s="35"/>
      <c r="F645" s="35"/>
      <c r="G645" s="35"/>
      <c r="H645" s="35"/>
      <c r="I645" s="35"/>
      <c r="J645" s="35"/>
      <c r="K645" s="35"/>
      <c r="L645" s="318"/>
      <c r="M645" s="35"/>
      <c r="N645" s="35"/>
      <c r="O645" s="35"/>
      <c r="P645" s="35"/>
      <c r="Q645" s="35"/>
      <c r="R645" s="319"/>
      <c r="S645" s="319"/>
      <c r="T645" s="216"/>
      <c r="U645" s="320"/>
      <c r="V645" s="216"/>
      <c r="W645" s="216"/>
      <c r="X645" s="216"/>
      <c r="Y645" s="216"/>
      <c r="Z645" s="216"/>
    </row>
    <row r="646" spans="1:26" ht="15.75" customHeight="1">
      <c r="A646" s="35"/>
      <c r="B646" s="35"/>
      <c r="C646" s="35"/>
      <c r="D646" s="35"/>
      <c r="E646" s="35"/>
      <c r="F646" s="35"/>
      <c r="G646" s="35"/>
      <c r="H646" s="35"/>
      <c r="I646" s="35"/>
      <c r="J646" s="35"/>
      <c r="K646" s="35"/>
      <c r="L646" s="318"/>
      <c r="M646" s="35"/>
      <c r="N646" s="35"/>
      <c r="O646" s="35"/>
      <c r="P646" s="35"/>
      <c r="Q646" s="35"/>
      <c r="R646" s="319"/>
      <c r="S646" s="319"/>
      <c r="T646" s="216"/>
      <c r="U646" s="320"/>
      <c r="V646" s="216"/>
      <c r="W646" s="216"/>
      <c r="X646" s="216"/>
      <c r="Y646" s="216"/>
      <c r="Z646" s="216"/>
    </row>
    <row r="647" spans="1:26" ht="15.75" customHeight="1">
      <c r="A647" s="35"/>
      <c r="B647" s="35"/>
      <c r="C647" s="35"/>
      <c r="D647" s="35"/>
      <c r="E647" s="35"/>
      <c r="F647" s="35"/>
      <c r="G647" s="35"/>
      <c r="H647" s="35"/>
      <c r="I647" s="35"/>
      <c r="J647" s="35"/>
      <c r="K647" s="35"/>
      <c r="L647" s="318"/>
      <c r="M647" s="35"/>
      <c r="N647" s="35"/>
      <c r="O647" s="35"/>
      <c r="P647" s="35"/>
      <c r="Q647" s="35"/>
      <c r="R647" s="319"/>
      <c r="S647" s="319"/>
      <c r="T647" s="216"/>
      <c r="U647" s="320"/>
      <c r="V647" s="216"/>
      <c r="W647" s="216"/>
      <c r="X647" s="216"/>
      <c r="Y647" s="216"/>
      <c r="Z647" s="216"/>
    </row>
    <row r="648" spans="1:26" ht="15.75" customHeight="1">
      <c r="A648" s="35"/>
      <c r="B648" s="35"/>
      <c r="C648" s="35"/>
      <c r="D648" s="35"/>
      <c r="E648" s="35"/>
      <c r="F648" s="35"/>
      <c r="G648" s="35"/>
      <c r="H648" s="35"/>
      <c r="I648" s="35"/>
      <c r="J648" s="35"/>
      <c r="K648" s="35"/>
      <c r="L648" s="318"/>
      <c r="M648" s="35"/>
      <c r="N648" s="35"/>
      <c r="O648" s="35"/>
      <c r="P648" s="35"/>
      <c r="Q648" s="35"/>
      <c r="R648" s="319"/>
      <c r="S648" s="319"/>
      <c r="T648" s="216"/>
      <c r="U648" s="320"/>
      <c r="V648" s="216"/>
      <c r="W648" s="216"/>
      <c r="X648" s="216"/>
      <c r="Y648" s="216"/>
      <c r="Z648" s="216"/>
    </row>
    <row r="649" spans="1:26" ht="15.75" customHeight="1">
      <c r="A649" s="35"/>
      <c r="B649" s="35"/>
      <c r="C649" s="35"/>
      <c r="D649" s="35"/>
      <c r="E649" s="35"/>
      <c r="F649" s="35"/>
      <c r="G649" s="35"/>
      <c r="H649" s="35"/>
      <c r="I649" s="35"/>
      <c r="J649" s="35"/>
      <c r="K649" s="35"/>
      <c r="L649" s="318"/>
      <c r="M649" s="35"/>
      <c r="N649" s="35"/>
      <c r="O649" s="35"/>
      <c r="P649" s="35"/>
      <c r="Q649" s="35"/>
      <c r="R649" s="319"/>
      <c r="S649" s="319"/>
      <c r="T649" s="216"/>
      <c r="U649" s="320"/>
      <c r="V649" s="216"/>
      <c r="W649" s="216"/>
      <c r="X649" s="216"/>
      <c r="Y649" s="216"/>
      <c r="Z649" s="216"/>
    </row>
    <row r="650" spans="1:26" ht="15.75" customHeight="1">
      <c r="A650" s="35"/>
      <c r="B650" s="35"/>
      <c r="C650" s="35"/>
      <c r="D650" s="35"/>
      <c r="E650" s="35"/>
      <c r="F650" s="35"/>
      <c r="G650" s="35"/>
      <c r="H650" s="35"/>
      <c r="I650" s="35"/>
      <c r="J650" s="35"/>
      <c r="K650" s="35"/>
      <c r="L650" s="318"/>
      <c r="M650" s="35"/>
      <c r="N650" s="35"/>
      <c r="O650" s="35"/>
      <c r="P650" s="35"/>
      <c r="Q650" s="35"/>
      <c r="R650" s="319"/>
      <c r="S650" s="319"/>
      <c r="T650" s="216"/>
      <c r="U650" s="320"/>
      <c r="V650" s="216"/>
      <c r="W650" s="216"/>
      <c r="X650" s="216"/>
      <c r="Y650" s="216"/>
      <c r="Z650" s="216"/>
    </row>
    <row r="651" spans="1:26" ht="15.75" customHeight="1">
      <c r="A651" s="35"/>
      <c r="B651" s="35"/>
      <c r="C651" s="35"/>
      <c r="D651" s="35"/>
      <c r="E651" s="35"/>
      <c r="F651" s="35"/>
      <c r="G651" s="35"/>
      <c r="H651" s="35"/>
      <c r="I651" s="35"/>
      <c r="J651" s="35"/>
      <c r="K651" s="35"/>
      <c r="L651" s="318"/>
      <c r="M651" s="35"/>
      <c r="N651" s="35"/>
      <c r="O651" s="35"/>
      <c r="P651" s="35"/>
      <c r="Q651" s="35"/>
      <c r="R651" s="319"/>
      <c r="S651" s="319"/>
      <c r="T651" s="216"/>
      <c r="U651" s="320"/>
      <c r="V651" s="216"/>
      <c r="W651" s="216"/>
      <c r="X651" s="216"/>
      <c r="Y651" s="216"/>
      <c r="Z651" s="216"/>
    </row>
    <row r="652" spans="1:26" ht="15.75" customHeight="1">
      <c r="A652" s="35"/>
      <c r="B652" s="35"/>
      <c r="C652" s="35"/>
      <c r="D652" s="35"/>
      <c r="E652" s="35"/>
      <c r="F652" s="35"/>
      <c r="G652" s="35"/>
      <c r="H652" s="35"/>
      <c r="I652" s="35"/>
      <c r="J652" s="35"/>
      <c r="K652" s="35"/>
      <c r="L652" s="318"/>
      <c r="M652" s="35"/>
      <c r="N652" s="35"/>
      <c r="O652" s="35"/>
      <c r="P652" s="35"/>
      <c r="Q652" s="35"/>
      <c r="R652" s="319"/>
      <c r="S652" s="319"/>
      <c r="T652" s="216"/>
      <c r="U652" s="320"/>
      <c r="V652" s="216"/>
      <c r="W652" s="216"/>
      <c r="X652" s="216"/>
      <c r="Y652" s="216"/>
      <c r="Z652" s="216"/>
    </row>
    <row r="653" spans="1:26" ht="15.75" customHeight="1">
      <c r="A653" s="35"/>
      <c r="B653" s="35"/>
      <c r="C653" s="35"/>
      <c r="D653" s="35"/>
      <c r="E653" s="35"/>
      <c r="F653" s="35"/>
      <c r="G653" s="35"/>
      <c r="H653" s="35"/>
      <c r="I653" s="35"/>
      <c r="J653" s="35"/>
      <c r="K653" s="35"/>
      <c r="L653" s="318"/>
      <c r="M653" s="35"/>
      <c r="N653" s="35"/>
      <c r="O653" s="35"/>
      <c r="P653" s="35"/>
      <c r="Q653" s="35"/>
      <c r="R653" s="319"/>
      <c r="S653" s="319"/>
      <c r="T653" s="216"/>
      <c r="U653" s="320"/>
      <c r="V653" s="216"/>
      <c r="W653" s="216"/>
      <c r="X653" s="216"/>
      <c r="Y653" s="216"/>
      <c r="Z653" s="216"/>
    </row>
    <row r="654" spans="1:26" ht="15.75" customHeight="1">
      <c r="A654" s="35"/>
      <c r="B654" s="35"/>
      <c r="C654" s="35"/>
      <c r="D654" s="35"/>
      <c r="E654" s="35"/>
      <c r="F654" s="35"/>
      <c r="G654" s="35"/>
      <c r="H654" s="35"/>
      <c r="I654" s="35"/>
      <c r="J654" s="35"/>
      <c r="K654" s="35"/>
      <c r="L654" s="318"/>
      <c r="M654" s="35"/>
      <c r="N654" s="35"/>
      <c r="O654" s="35"/>
      <c r="P654" s="35"/>
      <c r="Q654" s="35"/>
      <c r="R654" s="319"/>
      <c r="S654" s="319"/>
      <c r="T654" s="216"/>
      <c r="U654" s="320"/>
      <c r="V654" s="216"/>
      <c r="W654" s="216"/>
      <c r="X654" s="216"/>
      <c r="Y654" s="216"/>
      <c r="Z654" s="216"/>
    </row>
    <row r="655" spans="1:26" ht="15.75" customHeight="1">
      <c r="A655" s="35"/>
      <c r="B655" s="35"/>
      <c r="C655" s="35"/>
      <c r="D655" s="35"/>
      <c r="E655" s="35"/>
      <c r="F655" s="35"/>
      <c r="G655" s="35"/>
      <c r="H655" s="35"/>
      <c r="I655" s="35"/>
      <c r="J655" s="35"/>
      <c r="K655" s="35"/>
      <c r="L655" s="318"/>
      <c r="M655" s="35"/>
      <c r="N655" s="35"/>
      <c r="O655" s="35"/>
      <c r="P655" s="35"/>
      <c r="Q655" s="35"/>
      <c r="R655" s="319"/>
      <c r="S655" s="319"/>
      <c r="T655" s="216"/>
      <c r="U655" s="320"/>
      <c r="V655" s="216"/>
      <c r="W655" s="216"/>
      <c r="X655" s="216"/>
      <c r="Y655" s="216"/>
      <c r="Z655" s="216"/>
    </row>
    <row r="656" spans="1:26" ht="15.75" customHeight="1">
      <c r="A656" s="35"/>
      <c r="B656" s="35"/>
      <c r="C656" s="35"/>
      <c r="D656" s="35"/>
      <c r="E656" s="35"/>
      <c r="F656" s="35"/>
      <c r="G656" s="35"/>
      <c r="H656" s="35"/>
      <c r="I656" s="35"/>
      <c r="J656" s="35"/>
      <c r="K656" s="35"/>
      <c r="L656" s="318"/>
      <c r="M656" s="35"/>
      <c r="N656" s="35"/>
      <c r="O656" s="35"/>
      <c r="P656" s="35"/>
      <c r="Q656" s="35"/>
      <c r="R656" s="319"/>
      <c r="S656" s="319"/>
      <c r="T656" s="216"/>
      <c r="U656" s="320"/>
      <c r="V656" s="216"/>
      <c r="W656" s="216"/>
      <c r="X656" s="216"/>
      <c r="Y656" s="216"/>
      <c r="Z656" s="216"/>
    </row>
    <row r="657" spans="1:26" ht="15.75" customHeight="1">
      <c r="A657" s="35"/>
      <c r="B657" s="35"/>
      <c r="C657" s="35"/>
      <c r="D657" s="35"/>
      <c r="E657" s="35"/>
      <c r="F657" s="35"/>
      <c r="G657" s="35"/>
      <c r="H657" s="35"/>
      <c r="I657" s="35"/>
      <c r="J657" s="35"/>
      <c r="K657" s="35"/>
      <c r="L657" s="318"/>
      <c r="M657" s="35"/>
      <c r="N657" s="35"/>
      <c r="O657" s="35"/>
      <c r="P657" s="35"/>
      <c r="Q657" s="35"/>
      <c r="R657" s="319"/>
      <c r="S657" s="319"/>
      <c r="T657" s="216"/>
      <c r="U657" s="320"/>
      <c r="V657" s="216"/>
      <c r="W657" s="216"/>
      <c r="X657" s="216"/>
      <c r="Y657" s="216"/>
      <c r="Z657" s="216"/>
    </row>
    <row r="658" spans="1:26" ht="15.75" customHeight="1">
      <c r="A658" s="35"/>
      <c r="B658" s="35"/>
      <c r="C658" s="35"/>
      <c r="D658" s="35"/>
      <c r="E658" s="35"/>
      <c r="F658" s="35"/>
      <c r="G658" s="35"/>
      <c r="H658" s="35"/>
      <c r="I658" s="35"/>
      <c r="J658" s="35"/>
      <c r="K658" s="35"/>
      <c r="L658" s="318"/>
      <c r="M658" s="35"/>
      <c r="N658" s="35"/>
      <c r="O658" s="35"/>
      <c r="P658" s="35"/>
      <c r="Q658" s="35"/>
      <c r="R658" s="319"/>
      <c r="S658" s="319"/>
      <c r="T658" s="216"/>
      <c r="U658" s="320"/>
      <c r="V658" s="216"/>
      <c r="W658" s="216"/>
      <c r="X658" s="216"/>
      <c r="Y658" s="216"/>
      <c r="Z658" s="216"/>
    </row>
    <row r="659" spans="1:26" ht="15.75" customHeight="1">
      <c r="A659" s="35"/>
      <c r="B659" s="35"/>
      <c r="C659" s="35"/>
      <c r="D659" s="35"/>
      <c r="E659" s="35"/>
      <c r="F659" s="35"/>
      <c r="G659" s="35"/>
      <c r="H659" s="35"/>
      <c r="I659" s="35"/>
      <c r="J659" s="35"/>
      <c r="K659" s="35"/>
      <c r="L659" s="318"/>
      <c r="M659" s="35"/>
      <c r="N659" s="35"/>
      <c r="O659" s="35"/>
      <c r="P659" s="35"/>
      <c r="Q659" s="35"/>
      <c r="R659" s="319"/>
      <c r="S659" s="319"/>
      <c r="T659" s="216"/>
      <c r="U659" s="320"/>
      <c r="V659" s="216"/>
      <c r="W659" s="216"/>
      <c r="X659" s="216"/>
      <c r="Y659" s="216"/>
      <c r="Z659" s="216"/>
    </row>
    <row r="660" spans="1:26" ht="15.75" customHeight="1">
      <c r="A660" s="35"/>
      <c r="B660" s="35"/>
      <c r="C660" s="35"/>
      <c r="D660" s="35"/>
      <c r="E660" s="35"/>
      <c r="F660" s="35"/>
      <c r="G660" s="35"/>
      <c r="H660" s="35"/>
      <c r="I660" s="35"/>
      <c r="J660" s="35"/>
      <c r="K660" s="35"/>
      <c r="L660" s="318"/>
      <c r="M660" s="35"/>
      <c r="N660" s="35"/>
      <c r="O660" s="35"/>
      <c r="P660" s="35"/>
      <c r="Q660" s="35"/>
      <c r="R660" s="319"/>
      <c r="S660" s="319"/>
      <c r="T660" s="216"/>
      <c r="U660" s="320"/>
      <c r="V660" s="216"/>
      <c r="W660" s="216"/>
      <c r="X660" s="216"/>
      <c r="Y660" s="216"/>
      <c r="Z660" s="216"/>
    </row>
    <row r="661" spans="1:26" ht="15.75" customHeight="1">
      <c r="A661" s="35"/>
      <c r="B661" s="35"/>
      <c r="C661" s="35"/>
      <c r="D661" s="35"/>
      <c r="E661" s="35"/>
      <c r="F661" s="35"/>
      <c r="G661" s="35"/>
      <c r="H661" s="35"/>
      <c r="I661" s="35"/>
      <c r="J661" s="35"/>
      <c r="K661" s="35"/>
      <c r="L661" s="318"/>
      <c r="M661" s="35"/>
      <c r="N661" s="35"/>
      <c r="O661" s="35"/>
      <c r="P661" s="35"/>
      <c r="Q661" s="35"/>
      <c r="R661" s="319"/>
      <c r="S661" s="319"/>
      <c r="T661" s="216"/>
      <c r="U661" s="320"/>
      <c r="V661" s="216"/>
      <c r="W661" s="216"/>
      <c r="X661" s="216"/>
      <c r="Y661" s="216"/>
      <c r="Z661" s="216"/>
    </row>
    <row r="662" spans="1:26" ht="15.75" customHeight="1">
      <c r="A662" s="35"/>
      <c r="B662" s="35"/>
      <c r="C662" s="35"/>
      <c r="D662" s="35"/>
      <c r="E662" s="35"/>
      <c r="F662" s="35"/>
      <c r="G662" s="35"/>
      <c r="H662" s="35"/>
      <c r="I662" s="35"/>
      <c r="J662" s="35"/>
      <c r="K662" s="35"/>
      <c r="L662" s="318"/>
      <c r="M662" s="35"/>
      <c r="N662" s="35"/>
      <c r="O662" s="35"/>
      <c r="P662" s="35"/>
      <c r="Q662" s="35"/>
      <c r="R662" s="319"/>
      <c r="S662" s="319"/>
      <c r="T662" s="216"/>
      <c r="U662" s="320"/>
      <c r="V662" s="216"/>
      <c r="W662" s="216"/>
      <c r="X662" s="216"/>
      <c r="Y662" s="216"/>
      <c r="Z662" s="216"/>
    </row>
    <row r="663" spans="1:26" ht="15.75" customHeight="1">
      <c r="A663" s="35"/>
      <c r="B663" s="35"/>
      <c r="C663" s="35"/>
      <c r="D663" s="35"/>
      <c r="E663" s="35"/>
      <c r="F663" s="35"/>
      <c r="G663" s="35"/>
      <c r="H663" s="35"/>
      <c r="I663" s="35"/>
      <c r="J663" s="35"/>
      <c r="K663" s="35"/>
      <c r="L663" s="318"/>
      <c r="M663" s="35"/>
      <c r="N663" s="35"/>
      <c r="O663" s="35"/>
      <c r="P663" s="35"/>
      <c r="Q663" s="35"/>
      <c r="R663" s="319"/>
      <c r="S663" s="319"/>
      <c r="T663" s="216"/>
      <c r="U663" s="320"/>
      <c r="V663" s="216"/>
      <c r="W663" s="216"/>
      <c r="X663" s="216"/>
      <c r="Y663" s="216"/>
      <c r="Z663" s="216"/>
    </row>
    <row r="664" spans="1:26" ht="15.75" customHeight="1">
      <c r="A664" s="35"/>
      <c r="B664" s="35"/>
      <c r="C664" s="35"/>
      <c r="D664" s="35"/>
      <c r="E664" s="35"/>
      <c r="F664" s="35"/>
      <c r="G664" s="35"/>
      <c r="H664" s="35"/>
      <c r="I664" s="35"/>
      <c r="J664" s="35"/>
      <c r="K664" s="35"/>
      <c r="L664" s="318"/>
      <c r="M664" s="35"/>
      <c r="N664" s="35"/>
      <c r="O664" s="35"/>
      <c r="P664" s="35"/>
      <c r="Q664" s="35"/>
      <c r="R664" s="319"/>
      <c r="S664" s="319"/>
      <c r="T664" s="216"/>
      <c r="U664" s="320"/>
      <c r="V664" s="216"/>
      <c r="W664" s="216"/>
      <c r="X664" s="216"/>
      <c r="Y664" s="216"/>
      <c r="Z664" s="216"/>
    </row>
    <row r="665" spans="1:26" ht="15.75" customHeight="1">
      <c r="A665" s="35"/>
      <c r="B665" s="35"/>
      <c r="C665" s="35"/>
      <c r="D665" s="35"/>
      <c r="E665" s="35"/>
      <c r="F665" s="35"/>
      <c r="G665" s="35"/>
      <c r="H665" s="35"/>
      <c r="I665" s="35"/>
      <c r="J665" s="35"/>
      <c r="K665" s="35"/>
      <c r="L665" s="318"/>
      <c r="M665" s="35"/>
      <c r="N665" s="35"/>
      <c r="O665" s="35"/>
      <c r="P665" s="35"/>
      <c r="Q665" s="35"/>
      <c r="R665" s="319"/>
      <c r="S665" s="319"/>
      <c r="T665" s="216"/>
      <c r="U665" s="320"/>
      <c r="V665" s="216"/>
      <c r="W665" s="216"/>
      <c r="X665" s="216"/>
      <c r="Y665" s="216"/>
      <c r="Z665" s="216"/>
    </row>
    <row r="666" spans="1:26" ht="15.75" customHeight="1">
      <c r="A666" s="35"/>
      <c r="B666" s="35"/>
      <c r="C666" s="35"/>
      <c r="D666" s="35"/>
      <c r="E666" s="35"/>
      <c r="F666" s="35"/>
      <c r="G666" s="35"/>
      <c r="H666" s="35"/>
      <c r="I666" s="35"/>
      <c r="J666" s="35"/>
      <c r="K666" s="35"/>
      <c r="L666" s="318"/>
      <c r="M666" s="35"/>
      <c r="N666" s="35"/>
      <c r="O666" s="35"/>
      <c r="P666" s="35"/>
      <c r="Q666" s="35"/>
      <c r="R666" s="319"/>
      <c r="S666" s="319"/>
      <c r="T666" s="216"/>
      <c r="U666" s="320"/>
      <c r="V666" s="216"/>
      <c r="W666" s="216"/>
      <c r="X666" s="216"/>
      <c r="Y666" s="216"/>
      <c r="Z666" s="216"/>
    </row>
    <row r="667" spans="1:26" ht="15.75" customHeight="1">
      <c r="A667" s="35"/>
      <c r="B667" s="35"/>
      <c r="C667" s="35"/>
      <c r="D667" s="35"/>
      <c r="E667" s="35"/>
      <c r="F667" s="35"/>
      <c r="G667" s="35"/>
      <c r="H667" s="35"/>
      <c r="I667" s="35"/>
      <c r="J667" s="35"/>
      <c r="K667" s="35"/>
      <c r="L667" s="318"/>
      <c r="M667" s="35"/>
      <c r="N667" s="35"/>
      <c r="O667" s="35"/>
      <c r="P667" s="35"/>
      <c r="Q667" s="35"/>
      <c r="R667" s="319"/>
      <c r="S667" s="319"/>
      <c r="T667" s="216"/>
      <c r="U667" s="320"/>
      <c r="V667" s="216"/>
      <c r="W667" s="216"/>
      <c r="X667" s="216"/>
      <c r="Y667" s="216"/>
      <c r="Z667" s="216"/>
    </row>
    <row r="668" spans="1:26" ht="15.75" customHeight="1">
      <c r="A668" s="35"/>
      <c r="B668" s="35"/>
      <c r="C668" s="35"/>
      <c r="D668" s="35"/>
      <c r="E668" s="35"/>
      <c r="F668" s="35"/>
      <c r="G668" s="35"/>
      <c r="H668" s="35"/>
      <c r="I668" s="35"/>
      <c r="J668" s="35"/>
      <c r="K668" s="35"/>
      <c r="L668" s="318"/>
      <c r="M668" s="35"/>
      <c r="N668" s="35"/>
      <c r="O668" s="35"/>
      <c r="P668" s="35"/>
      <c r="Q668" s="35"/>
      <c r="R668" s="319"/>
      <c r="S668" s="319"/>
      <c r="T668" s="216"/>
      <c r="U668" s="320"/>
      <c r="V668" s="216"/>
      <c r="W668" s="216"/>
      <c r="X668" s="216"/>
      <c r="Y668" s="216"/>
      <c r="Z668" s="216"/>
    </row>
    <row r="669" spans="1:26" ht="15.75" customHeight="1">
      <c r="A669" s="35"/>
      <c r="B669" s="35"/>
      <c r="C669" s="35"/>
      <c r="D669" s="35"/>
      <c r="E669" s="35"/>
      <c r="F669" s="35"/>
      <c r="G669" s="35"/>
      <c r="H669" s="35"/>
      <c r="I669" s="35"/>
      <c r="J669" s="35"/>
      <c r="K669" s="35"/>
      <c r="L669" s="318"/>
      <c r="M669" s="35"/>
      <c r="N669" s="35"/>
      <c r="O669" s="35"/>
      <c r="P669" s="35"/>
      <c r="Q669" s="35"/>
      <c r="R669" s="319"/>
      <c r="S669" s="319"/>
      <c r="T669" s="216"/>
      <c r="U669" s="320"/>
      <c r="V669" s="216"/>
      <c r="W669" s="216"/>
      <c r="X669" s="216"/>
      <c r="Y669" s="216"/>
      <c r="Z669" s="216"/>
    </row>
    <row r="670" spans="1:26" ht="15.75" customHeight="1">
      <c r="A670" s="35"/>
      <c r="B670" s="35"/>
      <c r="C670" s="35"/>
      <c r="D670" s="35"/>
      <c r="E670" s="35"/>
      <c r="F670" s="35"/>
      <c r="G670" s="35"/>
      <c r="H670" s="35"/>
      <c r="I670" s="35"/>
      <c r="J670" s="35"/>
      <c r="K670" s="35"/>
      <c r="L670" s="318"/>
      <c r="M670" s="35"/>
      <c r="N670" s="35"/>
      <c r="O670" s="35"/>
      <c r="P670" s="35"/>
      <c r="Q670" s="35"/>
      <c r="R670" s="319"/>
      <c r="S670" s="319"/>
      <c r="T670" s="216"/>
      <c r="U670" s="320"/>
      <c r="V670" s="216"/>
      <c r="W670" s="216"/>
      <c r="X670" s="216"/>
      <c r="Y670" s="216"/>
      <c r="Z670" s="216"/>
    </row>
    <row r="671" spans="1:26" ht="15.75" customHeight="1">
      <c r="A671" s="35"/>
      <c r="B671" s="35"/>
      <c r="C671" s="35"/>
      <c r="D671" s="35"/>
      <c r="E671" s="35"/>
      <c r="F671" s="35"/>
      <c r="G671" s="35"/>
      <c r="H671" s="35"/>
      <c r="I671" s="35"/>
      <c r="J671" s="35"/>
      <c r="K671" s="35"/>
      <c r="L671" s="318"/>
      <c r="M671" s="35"/>
      <c r="N671" s="35"/>
      <c r="O671" s="35"/>
      <c r="P671" s="35"/>
      <c r="Q671" s="35"/>
      <c r="R671" s="319"/>
      <c r="S671" s="319"/>
      <c r="T671" s="216"/>
      <c r="U671" s="320"/>
      <c r="V671" s="216"/>
      <c r="W671" s="216"/>
      <c r="X671" s="216"/>
      <c r="Y671" s="216"/>
      <c r="Z671" s="216"/>
    </row>
    <row r="672" spans="1:26" ht="15.75" customHeight="1">
      <c r="A672" s="35"/>
      <c r="B672" s="35"/>
      <c r="C672" s="35"/>
      <c r="D672" s="35"/>
      <c r="E672" s="35"/>
      <c r="F672" s="35"/>
      <c r="G672" s="35"/>
      <c r="H672" s="35"/>
      <c r="I672" s="35"/>
      <c r="J672" s="35"/>
      <c r="K672" s="35"/>
      <c r="L672" s="318"/>
      <c r="M672" s="35"/>
      <c r="N672" s="35"/>
      <c r="O672" s="35"/>
      <c r="P672" s="35"/>
      <c r="Q672" s="35"/>
      <c r="R672" s="319"/>
      <c r="S672" s="319"/>
      <c r="T672" s="216"/>
      <c r="U672" s="320"/>
      <c r="V672" s="216"/>
      <c r="W672" s="216"/>
      <c r="X672" s="216"/>
      <c r="Y672" s="216"/>
      <c r="Z672" s="216"/>
    </row>
    <row r="673" spans="1:26" ht="15.75" customHeight="1">
      <c r="A673" s="35"/>
      <c r="B673" s="35"/>
      <c r="C673" s="35"/>
      <c r="D673" s="35"/>
      <c r="E673" s="35"/>
      <c r="F673" s="35"/>
      <c r="G673" s="35"/>
      <c r="H673" s="35"/>
      <c r="I673" s="35"/>
      <c r="J673" s="35"/>
      <c r="K673" s="35"/>
      <c r="L673" s="318"/>
      <c r="M673" s="35"/>
      <c r="N673" s="35"/>
      <c r="O673" s="35"/>
      <c r="P673" s="35"/>
      <c r="Q673" s="35"/>
      <c r="R673" s="319"/>
      <c r="S673" s="319"/>
      <c r="T673" s="216"/>
      <c r="U673" s="320"/>
      <c r="V673" s="216"/>
      <c r="W673" s="216"/>
      <c r="X673" s="216"/>
      <c r="Y673" s="216"/>
      <c r="Z673" s="216"/>
    </row>
    <row r="674" spans="1:26" ht="15.75" customHeight="1">
      <c r="A674" s="35"/>
      <c r="B674" s="35"/>
      <c r="C674" s="35"/>
      <c r="D674" s="35"/>
      <c r="E674" s="35"/>
      <c r="F674" s="35"/>
      <c r="G674" s="35"/>
      <c r="H674" s="35"/>
      <c r="I674" s="35"/>
      <c r="J674" s="35"/>
      <c r="K674" s="35"/>
      <c r="L674" s="318"/>
      <c r="M674" s="35"/>
      <c r="N674" s="35"/>
      <c r="O674" s="35"/>
      <c r="P674" s="35"/>
      <c r="Q674" s="35"/>
      <c r="R674" s="319"/>
      <c r="S674" s="319"/>
      <c r="T674" s="216"/>
      <c r="U674" s="320"/>
      <c r="V674" s="216"/>
      <c r="W674" s="216"/>
      <c r="X674" s="216"/>
      <c r="Y674" s="216"/>
      <c r="Z674" s="216"/>
    </row>
    <row r="675" spans="1:26" ht="15.75" customHeight="1">
      <c r="A675" s="35"/>
      <c r="B675" s="35"/>
      <c r="C675" s="35"/>
      <c r="D675" s="35"/>
      <c r="E675" s="35"/>
      <c r="F675" s="35"/>
      <c r="G675" s="35"/>
      <c r="H675" s="35"/>
      <c r="I675" s="35"/>
      <c r="J675" s="35"/>
      <c r="K675" s="35"/>
      <c r="L675" s="318"/>
      <c r="M675" s="35"/>
      <c r="N675" s="35"/>
      <c r="O675" s="35"/>
      <c r="P675" s="35"/>
      <c r="Q675" s="35"/>
      <c r="R675" s="319"/>
      <c r="S675" s="319"/>
      <c r="T675" s="216"/>
      <c r="U675" s="320"/>
      <c r="V675" s="216"/>
      <c r="W675" s="216"/>
      <c r="X675" s="216"/>
      <c r="Y675" s="216"/>
      <c r="Z675" s="216"/>
    </row>
    <row r="676" spans="1:26" ht="15.75" customHeight="1">
      <c r="A676" s="35"/>
      <c r="B676" s="35"/>
      <c r="C676" s="35"/>
      <c r="D676" s="35"/>
      <c r="E676" s="35"/>
      <c r="F676" s="35"/>
      <c r="G676" s="35"/>
      <c r="H676" s="35"/>
      <c r="I676" s="35"/>
      <c r="J676" s="35"/>
      <c r="K676" s="35"/>
      <c r="L676" s="318"/>
      <c r="M676" s="35"/>
      <c r="N676" s="35"/>
      <c r="O676" s="35"/>
      <c r="P676" s="35"/>
      <c r="Q676" s="35"/>
      <c r="R676" s="319"/>
      <c r="S676" s="319"/>
      <c r="T676" s="216"/>
      <c r="U676" s="320"/>
      <c r="V676" s="216"/>
      <c r="W676" s="216"/>
      <c r="X676" s="216"/>
      <c r="Y676" s="216"/>
      <c r="Z676" s="216"/>
    </row>
    <row r="677" spans="1:26" ht="15.75" customHeight="1">
      <c r="A677" s="35"/>
      <c r="B677" s="35"/>
      <c r="C677" s="35"/>
      <c r="D677" s="35"/>
      <c r="E677" s="35"/>
      <c r="F677" s="35"/>
      <c r="G677" s="35"/>
      <c r="H677" s="35"/>
      <c r="I677" s="35"/>
      <c r="J677" s="35"/>
      <c r="K677" s="35"/>
      <c r="L677" s="318"/>
      <c r="M677" s="35"/>
      <c r="N677" s="35"/>
      <c r="O677" s="35"/>
      <c r="P677" s="35"/>
      <c r="Q677" s="35"/>
      <c r="R677" s="319"/>
      <c r="S677" s="319"/>
      <c r="T677" s="216"/>
      <c r="U677" s="320"/>
      <c r="V677" s="216"/>
      <c r="W677" s="216"/>
      <c r="X677" s="216"/>
      <c r="Y677" s="216"/>
      <c r="Z677" s="216"/>
    </row>
    <row r="678" spans="1:26" ht="15.75" customHeight="1">
      <c r="A678" s="35"/>
      <c r="B678" s="35"/>
      <c r="C678" s="35"/>
      <c r="D678" s="35"/>
      <c r="E678" s="35"/>
      <c r="F678" s="35"/>
      <c r="G678" s="35"/>
      <c r="H678" s="35"/>
      <c r="I678" s="35"/>
      <c r="J678" s="35"/>
      <c r="K678" s="35"/>
      <c r="L678" s="318"/>
      <c r="M678" s="35"/>
      <c r="N678" s="35"/>
      <c r="O678" s="35"/>
      <c r="P678" s="35"/>
      <c r="Q678" s="35"/>
      <c r="R678" s="319"/>
      <c r="S678" s="319"/>
      <c r="T678" s="216"/>
      <c r="U678" s="320"/>
      <c r="V678" s="216"/>
      <c r="W678" s="216"/>
      <c r="X678" s="216"/>
      <c r="Y678" s="216"/>
      <c r="Z678" s="216"/>
    </row>
    <row r="679" spans="1:26" ht="15.75" customHeight="1">
      <c r="A679" s="35"/>
      <c r="B679" s="35"/>
      <c r="C679" s="35"/>
      <c r="D679" s="35"/>
      <c r="E679" s="35"/>
      <c r="F679" s="35"/>
      <c r="G679" s="35"/>
      <c r="H679" s="35"/>
      <c r="I679" s="35"/>
      <c r="J679" s="35"/>
      <c r="K679" s="35"/>
      <c r="L679" s="318"/>
      <c r="M679" s="35"/>
      <c r="N679" s="35"/>
      <c r="O679" s="35"/>
      <c r="P679" s="35"/>
      <c r="Q679" s="35"/>
      <c r="R679" s="319"/>
      <c r="S679" s="319"/>
      <c r="T679" s="216"/>
      <c r="U679" s="320"/>
      <c r="V679" s="216"/>
      <c r="W679" s="216"/>
      <c r="X679" s="216"/>
      <c r="Y679" s="216"/>
      <c r="Z679" s="216"/>
    </row>
    <row r="680" spans="1:26" ht="15.75" customHeight="1">
      <c r="A680" s="35"/>
      <c r="B680" s="35"/>
      <c r="C680" s="35"/>
      <c r="D680" s="35"/>
      <c r="E680" s="35"/>
      <c r="F680" s="35"/>
      <c r="G680" s="35"/>
      <c r="H680" s="35"/>
      <c r="I680" s="35"/>
      <c r="J680" s="35"/>
      <c r="K680" s="35"/>
      <c r="L680" s="318"/>
      <c r="M680" s="35"/>
      <c r="N680" s="35"/>
      <c r="O680" s="35"/>
      <c r="P680" s="35"/>
      <c r="Q680" s="35"/>
      <c r="R680" s="319"/>
      <c r="S680" s="319"/>
      <c r="T680" s="216"/>
      <c r="U680" s="320"/>
      <c r="V680" s="216"/>
      <c r="W680" s="216"/>
      <c r="X680" s="216"/>
      <c r="Y680" s="216"/>
      <c r="Z680" s="216"/>
    </row>
    <row r="681" spans="1:26" ht="15.75" customHeight="1">
      <c r="A681" s="35"/>
      <c r="B681" s="35"/>
      <c r="C681" s="35"/>
      <c r="D681" s="35"/>
      <c r="E681" s="35"/>
      <c r="F681" s="35"/>
      <c r="G681" s="35"/>
      <c r="H681" s="35"/>
      <c r="I681" s="35"/>
      <c r="J681" s="35"/>
      <c r="K681" s="35"/>
      <c r="L681" s="318"/>
      <c r="M681" s="35"/>
      <c r="N681" s="35"/>
      <c r="O681" s="35"/>
      <c r="P681" s="35"/>
      <c r="Q681" s="35"/>
      <c r="R681" s="319"/>
      <c r="S681" s="319"/>
      <c r="T681" s="216"/>
      <c r="U681" s="320"/>
      <c r="V681" s="216"/>
      <c r="W681" s="216"/>
      <c r="X681" s="216"/>
      <c r="Y681" s="216"/>
      <c r="Z681" s="216"/>
    </row>
    <row r="682" spans="1:26" ht="15.75" customHeight="1">
      <c r="A682" s="35"/>
      <c r="B682" s="35"/>
      <c r="C682" s="35"/>
      <c r="D682" s="35"/>
      <c r="E682" s="35"/>
      <c r="F682" s="35"/>
      <c r="G682" s="35"/>
      <c r="H682" s="35"/>
      <c r="I682" s="35"/>
      <c r="J682" s="35"/>
      <c r="K682" s="35"/>
      <c r="L682" s="318"/>
      <c r="M682" s="35"/>
      <c r="N682" s="35"/>
      <c r="O682" s="35"/>
      <c r="P682" s="35"/>
      <c r="Q682" s="35"/>
      <c r="R682" s="319"/>
      <c r="S682" s="319"/>
      <c r="T682" s="216"/>
      <c r="U682" s="320"/>
      <c r="V682" s="216"/>
      <c r="W682" s="216"/>
      <c r="X682" s="216"/>
      <c r="Y682" s="216"/>
      <c r="Z682" s="216"/>
    </row>
    <row r="683" spans="1:26" ht="15.75" customHeight="1">
      <c r="A683" s="35"/>
      <c r="B683" s="35"/>
      <c r="C683" s="35"/>
      <c r="D683" s="35"/>
      <c r="E683" s="35"/>
      <c r="F683" s="35"/>
      <c r="G683" s="35"/>
      <c r="H683" s="35"/>
      <c r="I683" s="35"/>
      <c r="J683" s="35"/>
      <c r="K683" s="35"/>
      <c r="L683" s="318"/>
      <c r="M683" s="35"/>
      <c r="N683" s="35"/>
      <c r="O683" s="35"/>
      <c r="P683" s="35"/>
      <c r="Q683" s="35"/>
      <c r="R683" s="319"/>
      <c r="S683" s="319"/>
      <c r="T683" s="216"/>
      <c r="U683" s="320"/>
      <c r="V683" s="216"/>
      <c r="W683" s="216"/>
      <c r="X683" s="216"/>
      <c r="Y683" s="216"/>
      <c r="Z683" s="216"/>
    </row>
    <row r="684" spans="1:26" ht="15.75" customHeight="1">
      <c r="A684" s="35"/>
      <c r="B684" s="35"/>
      <c r="C684" s="35"/>
      <c r="D684" s="35"/>
      <c r="E684" s="35"/>
      <c r="F684" s="35"/>
      <c r="G684" s="35"/>
      <c r="H684" s="35"/>
      <c r="I684" s="35"/>
      <c r="J684" s="35"/>
      <c r="K684" s="35"/>
      <c r="L684" s="318"/>
      <c r="M684" s="35"/>
      <c r="N684" s="35"/>
      <c r="O684" s="35"/>
      <c r="P684" s="35"/>
      <c r="Q684" s="35"/>
      <c r="R684" s="319"/>
      <c r="S684" s="319"/>
      <c r="T684" s="216"/>
      <c r="U684" s="320"/>
      <c r="V684" s="216"/>
      <c r="W684" s="216"/>
      <c r="X684" s="216"/>
      <c r="Y684" s="216"/>
      <c r="Z684" s="216"/>
    </row>
    <row r="685" spans="1:26" ht="15.75" customHeight="1">
      <c r="A685" s="35"/>
      <c r="B685" s="35"/>
      <c r="C685" s="35"/>
      <c r="D685" s="35"/>
      <c r="E685" s="35"/>
      <c r="F685" s="35"/>
      <c r="G685" s="35"/>
      <c r="H685" s="35"/>
      <c r="I685" s="35"/>
      <c r="J685" s="35"/>
      <c r="K685" s="35"/>
      <c r="L685" s="318"/>
      <c r="M685" s="35"/>
      <c r="N685" s="35"/>
      <c r="O685" s="35"/>
      <c r="P685" s="35"/>
      <c r="Q685" s="35"/>
      <c r="R685" s="319"/>
      <c r="S685" s="319"/>
      <c r="T685" s="216"/>
      <c r="U685" s="320"/>
      <c r="V685" s="216"/>
      <c r="W685" s="216"/>
      <c r="X685" s="216"/>
      <c r="Y685" s="216"/>
      <c r="Z685" s="216"/>
    </row>
    <row r="686" spans="1:26" ht="15.75" customHeight="1">
      <c r="A686" s="35"/>
      <c r="B686" s="35"/>
      <c r="C686" s="35"/>
      <c r="D686" s="35"/>
      <c r="E686" s="35"/>
      <c r="F686" s="35"/>
      <c r="G686" s="35"/>
      <c r="H686" s="35"/>
      <c r="I686" s="35"/>
      <c r="J686" s="35"/>
      <c r="K686" s="35"/>
      <c r="L686" s="318"/>
      <c r="M686" s="35"/>
      <c r="N686" s="35"/>
      <c r="O686" s="35"/>
      <c r="P686" s="35"/>
      <c r="Q686" s="35"/>
      <c r="R686" s="319"/>
      <c r="S686" s="319"/>
      <c r="T686" s="216"/>
      <c r="U686" s="320"/>
      <c r="V686" s="216"/>
      <c r="W686" s="216"/>
      <c r="X686" s="216"/>
      <c r="Y686" s="216"/>
      <c r="Z686" s="216"/>
    </row>
    <row r="687" spans="1:26" ht="15.75" customHeight="1">
      <c r="A687" s="35"/>
      <c r="B687" s="35"/>
      <c r="C687" s="35"/>
      <c r="D687" s="35"/>
      <c r="E687" s="35"/>
      <c r="F687" s="35"/>
      <c r="G687" s="35"/>
      <c r="H687" s="35"/>
      <c r="I687" s="35"/>
      <c r="J687" s="35"/>
      <c r="K687" s="35"/>
      <c r="L687" s="318"/>
      <c r="M687" s="35"/>
      <c r="N687" s="35"/>
      <c r="O687" s="35"/>
      <c r="P687" s="35"/>
      <c r="Q687" s="35"/>
      <c r="R687" s="319"/>
      <c r="S687" s="319"/>
      <c r="T687" s="216"/>
      <c r="U687" s="320"/>
      <c r="V687" s="216"/>
      <c r="W687" s="216"/>
      <c r="X687" s="216"/>
      <c r="Y687" s="216"/>
      <c r="Z687" s="216"/>
    </row>
    <row r="688" spans="1:26" ht="15.75" customHeight="1">
      <c r="A688" s="35"/>
      <c r="B688" s="35"/>
      <c r="C688" s="35"/>
      <c r="D688" s="35"/>
      <c r="E688" s="35"/>
      <c r="F688" s="35"/>
      <c r="G688" s="35"/>
      <c r="H688" s="35"/>
      <c r="I688" s="35"/>
      <c r="J688" s="35"/>
      <c r="K688" s="35"/>
      <c r="L688" s="318"/>
      <c r="M688" s="35"/>
      <c r="N688" s="35"/>
      <c r="O688" s="35"/>
      <c r="P688" s="35"/>
      <c r="Q688" s="35"/>
      <c r="R688" s="319"/>
      <c r="S688" s="319"/>
      <c r="T688" s="216"/>
      <c r="U688" s="320"/>
      <c r="V688" s="216"/>
      <c r="W688" s="216"/>
      <c r="X688" s="216"/>
      <c r="Y688" s="216"/>
      <c r="Z688" s="216"/>
    </row>
    <row r="689" spans="1:26" ht="15.75" customHeight="1">
      <c r="A689" s="35"/>
      <c r="B689" s="35"/>
      <c r="C689" s="35"/>
      <c r="D689" s="35"/>
      <c r="E689" s="35"/>
      <c r="F689" s="35"/>
      <c r="G689" s="35"/>
      <c r="H689" s="35"/>
      <c r="I689" s="35"/>
      <c r="J689" s="35"/>
      <c r="K689" s="35"/>
      <c r="L689" s="318"/>
      <c r="M689" s="35"/>
      <c r="N689" s="35"/>
      <c r="O689" s="35"/>
      <c r="P689" s="35"/>
      <c r="Q689" s="35"/>
      <c r="R689" s="319"/>
      <c r="S689" s="319"/>
      <c r="T689" s="216"/>
      <c r="U689" s="320"/>
      <c r="V689" s="216"/>
      <c r="W689" s="216"/>
      <c r="X689" s="216"/>
      <c r="Y689" s="216"/>
      <c r="Z689" s="216"/>
    </row>
    <row r="690" spans="1:26" ht="15.75" customHeight="1">
      <c r="A690" s="35"/>
      <c r="B690" s="35"/>
      <c r="C690" s="35"/>
      <c r="D690" s="35"/>
      <c r="E690" s="35"/>
      <c r="F690" s="35"/>
      <c r="G690" s="35"/>
      <c r="H690" s="35"/>
      <c r="I690" s="35"/>
      <c r="J690" s="35"/>
      <c r="K690" s="35"/>
      <c r="L690" s="318"/>
      <c r="M690" s="35"/>
      <c r="N690" s="35"/>
      <c r="O690" s="35"/>
      <c r="P690" s="35"/>
      <c r="Q690" s="35"/>
      <c r="R690" s="319"/>
      <c r="S690" s="319"/>
      <c r="T690" s="216"/>
      <c r="U690" s="320"/>
      <c r="V690" s="216"/>
      <c r="W690" s="216"/>
      <c r="X690" s="216"/>
      <c r="Y690" s="216"/>
      <c r="Z690" s="216"/>
    </row>
    <row r="691" spans="1:26" ht="15.75" customHeight="1">
      <c r="A691" s="35"/>
      <c r="B691" s="35"/>
      <c r="C691" s="35"/>
      <c r="D691" s="35"/>
      <c r="E691" s="35"/>
      <c r="F691" s="35"/>
      <c r="G691" s="35"/>
      <c r="H691" s="35"/>
      <c r="I691" s="35"/>
      <c r="J691" s="35"/>
      <c r="K691" s="35"/>
      <c r="L691" s="318"/>
      <c r="M691" s="35"/>
      <c r="N691" s="35"/>
      <c r="O691" s="35"/>
      <c r="P691" s="35"/>
      <c r="Q691" s="35"/>
      <c r="R691" s="319"/>
      <c r="S691" s="319"/>
      <c r="T691" s="216"/>
      <c r="U691" s="320"/>
      <c r="V691" s="216"/>
      <c r="W691" s="216"/>
      <c r="X691" s="216"/>
      <c r="Y691" s="216"/>
      <c r="Z691" s="216"/>
    </row>
    <row r="692" spans="1:26" ht="15.75" customHeight="1">
      <c r="A692" s="35"/>
      <c r="B692" s="35"/>
      <c r="C692" s="35"/>
      <c r="D692" s="35"/>
      <c r="E692" s="35"/>
      <c r="F692" s="35"/>
      <c r="G692" s="35"/>
      <c r="H692" s="35"/>
      <c r="I692" s="35"/>
      <c r="J692" s="35"/>
      <c r="K692" s="35"/>
      <c r="L692" s="318"/>
      <c r="M692" s="35"/>
      <c r="N692" s="35"/>
      <c r="O692" s="35"/>
      <c r="P692" s="35"/>
      <c r="Q692" s="35"/>
      <c r="R692" s="319"/>
      <c r="S692" s="319"/>
      <c r="T692" s="216"/>
      <c r="U692" s="320"/>
      <c r="V692" s="216"/>
      <c r="W692" s="216"/>
      <c r="X692" s="216"/>
      <c r="Y692" s="216"/>
      <c r="Z692" s="216"/>
    </row>
    <row r="693" spans="1:26" ht="15.75" customHeight="1">
      <c r="A693" s="35"/>
      <c r="B693" s="35"/>
      <c r="C693" s="35"/>
      <c r="D693" s="35"/>
      <c r="E693" s="35"/>
      <c r="F693" s="35"/>
      <c r="G693" s="35"/>
      <c r="H693" s="35"/>
      <c r="I693" s="35"/>
      <c r="J693" s="35"/>
      <c r="K693" s="35"/>
      <c r="L693" s="318"/>
      <c r="M693" s="35"/>
      <c r="N693" s="35"/>
      <c r="O693" s="35"/>
      <c r="P693" s="35"/>
      <c r="Q693" s="35"/>
      <c r="R693" s="319"/>
      <c r="S693" s="319"/>
      <c r="T693" s="216"/>
      <c r="U693" s="320"/>
      <c r="V693" s="216"/>
      <c r="W693" s="216"/>
      <c r="X693" s="216"/>
      <c r="Y693" s="216"/>
      <c r="Z693" s="216"/>
    </row>
    <row r="694" spans="1:26" ht="15.75" customHeight="1">
      <c r="A694" s="35"/>
      <c r="B694" s="35"/>
      <c r="C694" s="35"/>
      <c r="D694" s="35"/>
      <c r="E694" s="35"/>
      <c r="F694" s="35"/>
      <c r="G694" s="35"/>
      <c r="H694" s="35"/>
      <c r="I694" s="35"/>
      <c r="J694" s="35"/>
      <c r="K694" s="35"/>
      <c r="L694" s="318"/>
      <c r="M694" s="35"/>
      <c r="N694" s="35"/>
      <c r="O694" s="35"/>
      <c r="P694" s="35"/>
      <c r="Q694" s="35"/>
      <c r="R694" s="319"/>
      <c r="S694" s="319"/>
      <c r="T694" s="216"/>
      <c r="U694" s="320"/>
      <c r="V694" s="216"/>
      <c r="W694" s="216"/>
      <c r="X694" s="216"/>
      <c r="Y694" s="216"/>
      <c r="Z694" s="216"/>
    </row>
    <row r="695" spans="1:26" ht="15.75" customHeight="1">
      <c r="A695" s="35"/>
      <c r="B695" s="35"/>
      <c r="C695" s="35"/>
      <c r="D695" s="35"/>
      <c r="E695" s="35"/>
      <c r="F695" s="35"/>
      <c r="G695" s="35"/>
      <c r="H695" s="35"/>
      <c r="I695" s="35"/>
      <c r="J695" s="35"/>
      <c r="K695" s="35"/>
      <c r="L695" s="318"/>
      <c r="M695" s="35"/>
      <c r="N695" s="35"/>
      <c r="O695" s="35"/>
      <c r="P695" s="35"/>
      <c r="Q695" s="35"/>
      <c r="R695" s="319"/>
      <c r="S695" s="319"/>
      <c r="T695" s="216"/>
      <c r="U695" s="320"/>
      <c r="V695" s="216"/>
      <c r="W695" s="216"/>
      <c r="X695" s="216"/>
      <c r="Y695" s="216"/>
      <c r="Z695" s="216"/>
    </row>
    <row r="696" spans="1:26" ht="15.75" customHeight="1">
      <c r="A696" s="35"/>
      <c r="B696" s="35"/>
      <c r="C696" s="35"/>
      <c r="D696" s="35"/>
      <c r="E696" s="35"/>
      <c r="F696" s="35"/>
      <c r="G696" s="35"/>
      <c r="H696" s="35"/>
      <c r="I696" s="35"/>
      <c r="J696" s="35"/>
      <c r="K696" s="35"/>
      <c r="L696" s="318"/>
      <c r="M696" s="35"/>
      <c r="N696" s="35"/>
      <c r="O696" s="35"/>
      <c r="P696" s="35"/>
      <c r="Q696" s="35"/>
      <c r="R696" s="319"/>
      <c r="S696" s="319"/>
      <c r="T696" s="216"/>
      <c r="U696" s="320"/>
      <c r="V696" s="216"/>
      <c r="W696" s="216"/>
      <c r="X696" s="216"/>
      <c r="Y696" s="216"/>
      <c r="Z696" s="216"/>
    </row>
    <row r="697" spans="1:26" ht="15.75" customHeight="1">
      <c r="A697" s="35"/>
      <c r="B697" s="35"/>
      <c r="C697" s="35"/>
      <c r="D697" s="35"/>
      <c r="E697" s="35"/>
      <c r="F697" s="35"/>
      <c r="G697" s="35"/>
      <c r="H697" s="35"/>
      <c r="I697" s="35"/>
      <c r="J697" s="35"/>
      <c r="K697" s="35"/>
      <c r="L697" s="318"/>
      <c r="M697" s="35"/>
      <c r="N697" s="35"/>
      <c r="O697" s="35"/>
      <c r="P697" s="35"/>
      <c r="Q697" s="35"/>
      <c r="R697" s="319"/>
      <c r="S697" s="319"/>
      <c r="T697" s="216"/>
      <c r="U697" s="320"/>
      <c r="V697" s="216"/>
      <c r="W697" s="216"/>
      <c r="X697" s="216"/>
      <c r="Y697" s="216"/>
      <c r="Z697" s="216"/>
    </row>
    <row r="698" spans="1:26" ht="15.75" customHeight="1">
      <c r="A698" s="35"/>
      <c r="B698" s="35"/>
      <c r="C698" s="35"/>
      <c r="D698" s="35"/>
      <c r="E698" s="35"/>
      <c r="F698" s="35"/>
      <c r="G698" s="35"/>
      <c r="H698" s="35"/>
      <c r="I698" s="35"/>
      <c r="J698" s="35"/>
      <c r="K698" s="35"/>
      <c r="L698" s="318"/>
      <c r="M698" s="35"/>
      <c r="N698" s="35"/>
      <c r="O698" s="35"/>
      <c r="P698" s="35"/>
      <c r="Q698" s="35"/>
      <c r="R698" s="319"/>
      <c r="S698" s="319"/>
      <c r="T698" s="216"/>
      <c r="U698" s="320"/>
      <c r="V698" s="216"/>
      <c r="W698" s="216"/>
      <c r="X698" s="216"/>
      <c r="Y698" s="216"/>
      <c r="Z698" s="216"/>
    </row>
    <row r="699" spans="1:26" ht="15.75" customHeight="1">
      <c r="A699" s="35"/>
      <c r="B699" s="35"/>
      <c r="C699" s="35"/>
      <c r="D699" s="35"/>
      <c r="E699" s="35"/>
      <c r="F699" s="35"/>
      <c r="G699" s="35"/>
      <c r="H699" s="35"/>
      <c r="I699" s="35"/>
      <c r="J699" s="35"/>
      <c r="K699" s="35"/>
      <c r="L699" s="318"/>
      <c r="M699" s="35"/>
      <c r="N699" s="35"/>
      <c r="O699" s="35"/>
      <c r="P699" s="35"/>
      <c r="Q699" s="35"/>
      <c r="R699" s="319"/>
      <c r="S699" s="319"/>
      <c r="T699" s="216"/>
      <c r="U699" s="320"/>
      <c r="V699" s="216"/>
      <c r="W699" s="216"/>
      <c r="X699" s="216"/>
      <c r="Y699" s="216"/>
      <c r="Z699" s="216"/>
    </row>
    <row r="700" spans="1:26" ht="15.75" customHeight="1">
      <c r="A700" s="35"/>
      <c r="B700" s="35"/>
      <c r="C700" s="35"/>
      <c r="D700" s="35"/>
      <c r="E700" s="35"/>
      <c r="F700" s="35"/>
      <c r="G700" s="35"/>
      <c r="H700" s="35"/>
      <c r="I700" s="35"/>
      <c r="J700" s="35"/>
      <c r="K700" s="35"/>
      <c r="L700" s="318"/>
      <c r="M700" s="35"/>
      <c r="N700" s="35"/>
      <c r="O700" s="35"/>
      <c r="P700" s="35"/>
      <c r="Q700" s="35"/>
      <c r="R700" s="319"/>
      <c r="S700" s="319"/>
      <c r="T700" s="216"/>
      <c r="U700" s="320"/>
      <c r="V700" s="216"/>
      <c r="W700" s="216"/>
      <c r="X700" s="216"/>
      <c r="Y700" s="216"/>
      <c r="Z700" s="216"/>
    </row>
    <row r="701" spans="1:26" ht="15.75" customHeight="1">
      <c r="A701" s="35"/>
      <c r="B701" s="35"/>
      <c r="C701" s="35"/>
      <c r="D701" s="35"/>
      <c r="E701" s="35"/>
      <c r="F701" s="35"/>
      <c r="G701" s="35"/>
      <c r="H701" s="35"/>
      <c r="I701" s="35"/>
      <c r="J701" s="35"/>
      <c r="K701" s="35"/>
      <c r="L701" s="318"/>
      <c r="M701" s="35"/>
      <c r="N701" s="35"/>
      <c r="O701" s="35"/>
      <c r="P701" s="35"/>
      <c r="Q701" s="35"/>
      <c r="R701" s="319"/>
      <c r="S701" s="319"/>
      <c r="T701" s="216"/>
      <c r="U701" s="320"/>
      <c r="V701" s="216"/>
      <c r="W701" s="216"/>
      <c r="X701" s="216"/>
      <c r="Y701" s="216"/>
      <c r="Z701" s="216"/>
    </row>
    <row r="702" spans="1:26" ht="15.75" customHeight="1">
      <c r="A702" s="35"/>
      <c r="B702" s="35"/>
      <c r="C702" s="35"/>
      <c r="D702" s="35"/>
      <c r="E702" s="35"/>
      <c r="F702" s="35"/>
      <c r="G702" s="35"/>
      <c r="H702" s="35"/>
      <c r="I702" s="35"/>
      <c r="J702" s="35"/>
      <c r="K702" s="35"/>
      <c r="L702" s="318"/>
      <c r="M702" s="35"/>
      <c r="N702" s="35"/>
      <c r="O702" s="35"/>
      <c r="P702" s="35"/>
      <c r="Q702" s="35"/>
      <c r="R702" s="319"/>
      <c r="S702" s="319"/>
      <c r="T702" s="216"/>
      <c r="U702" s="320"/>
      <c r="V702" s="216"/>
      <c r="W702" s="216"/>
      <c r="X702" s="216"/>
      <c r="Y702" s="216"/>
      <c r="Z702" s="216"/>
    </row>
    <row r="703" spans="1:26" ht="15.75" customHeight="1">
      <c r="A703" s="35"/>
      <c r="B703" s="35"/>
      <c r="C703" s="35"/>
      <c r="D703" s="35"/>
      <c r="E703" s="35"/>
      <c r="F703" s="35"/>
      <c r="G703" s="35"/>
      <c r="H703" s="35"/>
      <c r="I703" s="35"/>
      <c r="J703" s="35"/>
      <c r="K703" s="35"/>
      <c r="L703" s="318"/>
      <c r="M703" s="35"/>
      <c r="N703" s="35"/>
      <c r="O703" s="35"/>
      <c r="P703" s="35"/>
      <c r="Q703" s="35"/>
      <c r="R703" s="319"/>
      <c r="S703" s="319"/>
      <c r="T703" s="216"/>
      <c r="U703" s="320"/>
      <c r="V703" s="216"/>
      <c r="W703" s="216"/>
      <c r="X703" s="216"/>
      <c r="Y703" s="216"/>
      <c r="Z703" s="216"/>
    </row>
    <row r="704" spans="1:26" ht="15.75" customHeight="1">
      <c r="A704" s="35"/>
      <c r="B704" s="35"/>
      <c r="C704" s="35"/>
      <c r="D704" s="35"/>
      <c r="E704" s="35"/>
      <c r="F704" s="35"/>
      <c r="G704" s="35"/>
      <c r="H704" s="35"/>
      <c r="I704" s="35"/>
      <c r="J704" s="35"/>
      <c r="K704" s="35"/>
      <c r="L704" s="318"/>
      <c r="M704" s="35"/>
      <c r="N704" s="35"/>
      <c r="O704" s="35"/>
      <c r="P704" s="35"/>
      <c r="Q704" s="35"/>
      <c r="R704" s="319"/>
      <c r="S704" s="319"/>
      <c r="T704" s="216"/>
      <c r="U704" s="320"/>
      <c r="V704" s="216"/>
      <c r="W704" s="216"/>
      <c r="X704" s="216"/>
      <c r="Y704" s="216"/>
      <c r="Z704" s="216"/>
    </row>
    <row r="705" spans="1:26" ht="15.75" customHeight="1">
      <c r="A705" s="35"/>
      <c r="B705" s="35"/>
      <c r="C705" s="35"/>
      <c r="D705" s="35"/>
      <c r="E705" s="35"/>
      <c r="F705" s="35"/>
      <c r="G705" s="35"/>
      <c r="H705" s="35"/>
      <c r="I705" s="35"/>
      <c r="J705" s="35"/>
      <c r="K705" s="35"/>
      <c r="L705" s="318"/>
      <c r="M705" s="35"/>
      <c r="N705" s="35"/>
      <c r="O705" s="35"/>
      <c r="P705" s="35"/>
      <c r="Q705" s="35"/>
      <c r="R705" s="319"/>
      <c r="S705" s="319"/>
      <c r="T705" s="216"/>
      <c r="U705" s="320"/>
      <c r="V705" s="216"/>
      <c r="W705" s="216"/>
      <c r="X705" s="216"/>
      <c r="Y705" s="216"/>
      <c r="Z705" s="216"/>
    </row>
    <row r="706" spans="1:26" ht="15.75" customHeight="1">
      <c r="A706" s="35"/>
      <c r="B706" s="35"/>
      <c r="C706" s="35"/>
      <c r="D706" s="35"/>
      <c r="E706" s="35"/>
      <c r="F706" s="35"/>
      <c r="G706" s="35"/>
      <c r="H706" s="35"/>
      <c r="I706" s="35"/>
      <c r="J706" s="35"/>
      <c r="K706" s="35"/>
      <c r="L706" s="318"/>
      <c r="M706" s="35"/>
      <c r="N706" s="35"/>
      <c r="O706" s="35"/>
      <c r="P706" s="35"/>
      <c r="Q706" s="35"/>
      <c r="R706" s="319"/>
      <c r="S706" s="319"/>
      <c r="T706" s="216"/>
      <c r="U706" s="320"/>
      <c r="V706" s="216"/>
      <c r="W706" s="216"/>
      <c r="X706" s="216"/>
      <c r="Y706" s="216"/>
      <c r="Z706" s="216"/>
    </row>
    <row r="707" spans="1:26" ht="15.75" customHeight="1">
      <c r="A707" s="35"/>
      <c r="B707" s="35"/>
      <c r="C707" s="35"/>
      <c r="D707" s="35"/>
      <c r="E707" s="35"/>
      <c r="F707" s="35"/>
      <c r="G707" s="35"/>
      <c r="H707" s="35"/>
      <c r="I707" s="35"/>
      <c r="J707" s="35"/>
      <c r="K707" s="35"/>
      <c r="L707" s="318"/>
      <c r="M707" s="35"/>
      <c r="N707" s="35"/>
      <c r="O707" s="35"/>
      <c r="P707" s="35"/>
      <c r="Q707" s="35"/>
      <c r="R707" s="319"/>
      <c r="S707" s="319"/>
      <c r="T707" s="216"/>
      <c r="U707" s="320"/>
      <c r="V707" s="216"/>
      <c r="W707" s="216"/>
      <c r="X707" s="216"/>
      <c r="Y707" s="216"/>
      <c r="Z707" s="216"/>
    </row>
    <row r="708" spans="1:26" ht="15.75" customHeight="1">
      <c r="A708" s="35"/>
      <c r="B708" s="35"/>
      <c r="C708" s="35"/>
      <c r="D708" s="35"/>
      <c r="E708" s="35"/>
      <c r="F708" s="35"/>
      <c r="G708" s="35"/>
      <c r="H708" s="35"/>
      <c r="I708" s="35"/>
      <c r="J708" s="35"/>
      <c r="K708" s="35"/>
      <c r="L708" s="318"/>
      <c r="M708" s="35"/>
      <c r="N708" s="35"/>
      <c r="O708" s="35"/>
      <c r="P708" s="35"/>
      <c r="Q708" s="35"/>
      <c r="R708" s="319"/>
      <c r="S708" s="319"/>
      <c r="T708" s="216"/>
      <c r="U708" s="320"/>
      <c r="V708" s="216"/>
      <c r="W708" s="216"/>
      <c r="X708" s="216"/>
      <c r="Y708" s="216"/>
      <c r="Z708" s="216"/>
    </row>
    <row r="709" spans="1:26" ht="15.75" customHeight="1">
      <c r="A709" s="35"/>
      <c r="B709" s="35"/>
      <c r="C709" s="35"/>
      <c r="D709" s="35"/>
      <c r="E709" s="35"/>
      <c r="F709" s="35"/>
      <c r="G709" s="35"/>
      <c r="H709" s="35"/>
      <c r="I709" s="35"/>
      <c r="J709" s="35"/>
      <c r="K709" s="35"/>
      <c r="L709" s="318"/>
      <c r="M709" s="35"/>
      <c r="N709" s="35"/>
      <c r="O709" s="35"/>
      <c r="P709" s="35"/>
      <c r="Q709" s="35"/>
      <c r="R709" s="319"/>
      <c r="S709" s="319"/>
      <c r="T709" s="216"/>
      <c r="U709" s="320"/>
      <c r="V709" s="216"/>
      <c r="W709" s="216"/>
      <c r="X709" s="216"/>
      <c r="Y709" s="216"/>
      <c r="Z709" s="216"/>
    </row>
    <row r="710" spans="1:26" ht="15.75" customHeight="1">
      <c r="A710" s="35"/>
      <c r="B710" s="35"/>
      <c r="C710" s="35"/>
      <c r="D710" s="35"/>
      <c r="E710" s="35"/>
      <c r="F710" s="35"/>
      <c r="G710" s="35"/>
      <c r="H710" s="35"/>
      <c r="I710" s="35"/>
      <c r="J710" s="35"/>
      <c r="K710" s="35"/>
      <c r="L710" s="318"/>
      <c r="M710" s="35"/>
      <c r="N710" s="35"/>
      <c r="O710" s="35"/>
      <c r="P710" s="35"/>
      <c r="Q710" s="35"/>
      <c r="R710" s="319"/>
      <c r="S710" s="319"/>
      <c r="T710" s="216"/>
      <c r="U710" s="320"/>
      <c r="V710" s="216"/>
      <c r="W710" s="216"/>
      <c r="X710" s="216"/>
      <c r="Y710" s="216"/>
      <c r="Z710" s="216"/>
    </row>
    <row r="711" spans="1:26" ht="15.75" customHeight="1">
      <c r="A711" s="35"/>
      <c r="B711" s="35"/>
      <c r="C711" s="35"/>
      <c r="D711" s="35"/>
      <c r="E711" s="35"/>
      <c r="F711" s="35"/>
      <c r="G711" s="35"/>
      <c r="H711" s="35"/>
      <c r="I711" s="35"/>
      <c r="J711" s="35"/>
      <c r="K711" s="35"/>
      <c r="L711" s="318"/>
      <c r="M711" s="35"/>
      <c r="N711" s="35"/>
      <c r="O711" s="35"/>
      <c r="P711" s="35"/>
      <c r="Q711" s="35"/>
      <c r="R711" s="319"/>
      <c r="S711" s="319"/>
      <c r="T711" s="216"/>
      <c r="U711" s="320"/>
      <c r="V711" s="216"/>
      <c r="W711" s="216"/>
      <c r="X711" s="216"/>
      <c r="Y711" s="216"/>
      <c r="Z711" s="216"/>
    </row>
    <row r="712" spans="1:26" ht="15.75" customHeight="1">
      <c r="A712" s="35"/>
      <c r="B712" s="35"/>
      <c r="C712" s="35"/>
      <c r="D712" s="35"/>
      <c r="E712" s="35"/>
      <c r="F712" s="35"/>
      <c r="G712" s="35"/>
      <c r="H712" s="35"/>
      <c r="I712" s="35"/>
      <c r="J712" s="35"/>
      <c r="K712" s="35"/>
      <c r="L712" s="318"/>
      <c r="M712" s="35"/>
      <c r="N712" s="35"/>
      <c r="O712" s="35"/>
      <c r="P712" s="35"/>
      <c r="Q712" s="35"/>
      <c r="R712" s="319"/>
      <c r="S712" s="319"/>
      <c r="T712" s="216"/>
      <c r="U712" s="320"/>
      <c r="V712" s="216"/>
      <c r="W712" s="216"/>
      <c r="X712" s="216"/>
      <c r="Y712" s="216"/>
      <c r="Z712" s="216"/>
    </row>
    <row r="713" spans="1:26" ht="15.75" customHeight="1">
      <c r="A713" s="35"/>
      <c r="B713" s="35"/>
      <c r="C713" s="35"/>
      <c r="D713" s="35"/>
      <c r="E713" s="35"/>
      <c r="F713" s="35"/>
      <c r="G713" s="35"/>
      <c r="H713" s="35"/>
      <c r="I713" s="35"/>
      <c r="J713" s="35"/>
      <c r="K713" s="35"/>
      <c r="L713" s="318"/>
      <c r="M713" s="35"/>
      <c r="N713" s="35"/>
      <c r="O713" s="35"/>
      <c r="P713" s="35"/>
      <c r="Q713" s="35"/>
      <c r="R713" s="319"/>
      <c r="S713" s="319"/>
      <c r="T713" s="216"/>
      <c r="U713" s="320"/>
      <c r="V713" s="216"/>
      <c r="W713" s="216"/>
      <c r="X713" s="216"/>
      <c r="Y713" s="216"/>
      <c r="Z713" s="216"/>
    </row>
    <row r="714" spans="1:26" ht="15.75" customHeight="1">
      <c r="A714" s="35"/>
      <c r="B714" s="35"/>
      <c r="C714" s="35"/>
      <c r="D714" s="35"/>
      <c r="E714" s="35"/>
      <c r="F714" s="35"/>
      <c r="G714" s="35"/>
      <c r="H714" s="35"/>
      <c r="I714" s="35"/>
      <c r="J714" s="35"/>
      <c r="K714" s="35"/>
      <c r="L714" s="318"/>
      <c r="M714" s="35"/>
      <c r="N714" s="35"/>
      <c r="O714" s="35"/>
      <c r="P714" s="35"/>
      <c r="Q714" s="35"/>
      <c r="R714" s="319"/>
      <c r="S714" s="319"/>
      <c r="T714" s="216"/>
      <c r="U714" s="320"/>
      <c r="V714" s="216"/>
      <c r="W714" s="216"/>
      <c r="X714" s="216"/>
      <c r="Y714" s="216"/>
      <c r="Z714" s="216"/>
    </row>
    <row r="715" spans="1:26" ht="15.75" customHeight="1">
      <c r="A715" s="35"/>
      <c r="B715" s="35"/>
      <c r="C715" s="35"/>
      <c r="D715" s="35"/>
      <c r="E715" s="35"/>
      <c r="F715" s="35"/>
      <c r="G715" s="35"/>
      <c r="H715" s="35"/>
      <c r="I715" s="35"/>
      <c r="J715" s="35"/>
      <c r="K715" s="35"/>
      <c r="L715" s="318"/>
      <c r="M715" s="35"/>
      <c r="N715" s="35"/>
      <c r="O715" s="35"/>
      <c r="P715" s="35"/>
      <c r="Q715" s="35"/>
      <c r="R715" s="319"/>
      <c r="S715" s="319"/>
      <c r="T715" s="216"/>
      <c r="U715" s="320"/>
      <c r="V715" s="216"/>
      <c r="W715" s="216"/>
      <c r="X715" s="216"/>
      <c r="Y715" s="216"/>
      <c r="Z715" s="216"/>
    </row>
    <row r="716" spans="1:26" ht="15.75" customHeight="1">
      <c r="A716" s="35"/>
      <c r="B716" s="35"/>
      <c r="C716" s="35"/>
      <c r="D716" s="35"/>
      <c r="E716" s="35"/>
      <c r="F716" s="35"/>
      <c r="G716" s="35"/>
      <c r="H716" s="35"/>
      <c r="I716" s="35"/>
      <c r="J716" s="35"/>
      <c r="K716" s="35"/>
      <c r="L716" s="318"/>
      <c r="M716" s="35"/>
      <c r="N716" s="35"/>
      <c r="O716" s="35"/>
      <c r="P716" s="35"/>
      <c r="Q716" s="35"/>
      <c r="R716" s="319"/>
      <c r="S716" s="319"/>
      <c r="T716" s="216"/>
      <c r="U716" s="320"/>
      <c r="V716" s="216"/>
      <c r="W716" s="216"/>
      <c r="X716" s="216"/>
      <c r="Y716" s="216"/>
      <c r="Z716" s="216"/>
    </row>
    <row r="717" spans="1:26" ht="15.75" customHeight="1">
      <c r="A717" s="35"/>
      <c r="B717" s="35"/>
      <c r="C717" s="35"/>
      <c r="D717" s="35"/>
      <c r="E717" s="35"/>
      <c r="F717" s="35"/>
      <c r="G717" s="35"/>
      <c r="H717" s="35"/>
      <c r="I717" s="35"/>
      <c r="J717" s="35"/>
      <c r="K717" s="35"/>
      <c r="L717" s="318"/>
      <c r="M717" s="35"/>
      <c r="N717" s="35"/>
      <c r="O717" s="35"/>
      <c r="P717" s="35"/>
      <c r="Q717" s="35"/>
      <c r="R717" s="319"/>
      <c r="S717" s="319"/>
      <c r="T717" s="216"/>
      <c r="U717" s="320"/>
      <c r="V717" s="216"/>
      <c r="W717" s="216"/>
      <c r="X717" s="216"/>
      <c r="Y717" s="216"/>
      <c r="Z717" s="216"/>
    </row>
    <row r="718" spans="1:26" ht="15.75" customHeight="1">
      <c r="A718" s="35"/>
      <c r="B718" s="35"/>
      <c r="C718" s="35"/>
      <c r="D718" s="35"/>
      <c r="E718" s="35"/>
      <c r="F718" s="35"/>
      <c r="G718" s="35"/>
      <c r="H718" s="35"/>
      <c r="I718" s="35"/>
      <c r="J718" s="35"/>
      <c r="K718" s="35"/>
      <c r="L718" s="318"/>
      <c r="M718" s="35"/>
      <c r="N718" s="35"/>
      <c r="O718" s="35"/>
      <c r="P718" s="35"/>
      <c r="Q718" s="35"/>
      <c r="R718" s="319"/>
      <c r="S718" s="319"/>
      <c r="T718" s="216"/>
      <c r="U718" s="320"/>
      <c r="V718" s="216"/>
      <c r="W718" s="216"/>
      <c r="X718" s="216"/>
      <c r="Y718" s="216"/>
      <c r="Z718" s="216"/>
    </row>
    <row r="719" spans="1:26" ht="15.75" customHeight="1">
      <c r="A719" s="35"/>
      <c r="B719" s="35"/>
      <c r="C719" s="35"/>
      <c r="D719" s="35"/>
      <c r="E719" s="35"/>
      <c r="F719" s="35"/>
      <c r="G719" s="35"/>
      <c r="H719" s="35"/>
      <c r="I719" s="35"/>
      <c r="J719" s="35"/>
      <c r="K719" s="35"/>
      <c r="L719" s="318"/>
      <c r="M719" s="35"/>
      <c r="N719" s="35"/>
      <c r="O719" s="35"/>
      <c r="P719" s="35"/>
      <c r="Q719" s="35"/>
      <c r="R719" s="319"/>
      <c r="S719" s="319"/>
      <c r="T719" s="216"/>
      <c r="U719" s="320"/>
      <c r="V719" s="216"/>
      <c r="W719" s="216"/>
      <c r="X719" s="216"/>
      <c r="Y719" s="216"/>
      <c r="Z719" s="216"/>
    </row>
    <row r="720" spans="1:26" ht="15.75" customHeight="1">
      <c r="A720" s="35"/>
      <c r="B720" s="35"/>
      <c r="C720" s="35"/>
      <c r="D720" s="35"/>
      <c r="E720" s="35"/>
      <c r="F720" s="35"/>
      <c r="G720" s="35"/>
      <c r="H720" s="35"/>
      <c r="I720" s="35"/>
      <c r="J720" s="35"/>
      <c r="K720" s="35"/>
      <c r="L720" s="318"/>
      <c r="M720" s="35"/>
      <c r="N720" s="35"/>
      <c r="O720" s="35"/>
      <c r="P720" s="35"/>
      <c r="Q720" s="35"/>
      <c r="R720" s="319"/>
      <c r="S720" s="319"/>
      <c r="T720" s="216"/>
      <c r="U720" s="320"/>
      <c r="V720" s="216"/>
      <c r="W720" s="216"/>
      <c r="X720" s="216"/>
      <c r="Y720" s="216"/>
      <c r="Z720" s="216"/>
    </row>
    <row r="721" spans="1:26" ht="15.75" customHeight="1">
      <c r="A721" s="35"/>
      <c r="B721" s="35"/>
      <c r="C721" s="35"/>
      <c r="D721" s="35"/>
      <c r="E721" s="35"/>
      <c r="F721" s="35"/>
      <c r="G721" s="35"/>
      <c r="H721" s="35"/>
      <c r="I721" s="35"/>
      <c r="J721" s="35"/>
      <c r="K721" s="35"/>
      <c r="L721" s="318"/>
      <c r="M721" s="35"/>
      <c r="N721" s="35"/>
      <c r="O721" s="35"/>
      <c r="P721" s="35"/>
      <c r="Q721" s="35"/>
      <c r="R721" s="319"/>
      <c r="S721" s="319"/>
      <c r="T721" s="216"/>
      <c r="U721" s="320"/>
      <c r="V721" s="216"/>
      <c r="W721" s="216"/>
      <c r="X721" s="216"/>
      <c r="Y721" s="216"/>
      <c r="Z721" s="216"/>
    </row>
    <row r="722" spans="1:26" ht="15.75" customHeight="1">
      <c r="A722" s="35"/>
      <c r="B722" s="35"/>
      <c r="C722" s="35"/>
      <c r="D722" s="35"/>
      <c r="E722" s="35"/>
      <c r="F722" s="35"/>
      <c r="G722" s="35"/>
      <c r="H722" s="35"/>
      <c r="I722" s="35"/>
      <c r="J722" s="35"/>
      <c r="K722" s="35"/>
      <c r="L722" s="318"/>
      <c r="M722" s="35"/>
      <c r="N722" s="35"/>
      <c r="O722" s="35"/>
      <c r="P722" s="35"/>
      <c r="Q722" s="35"/>
      <c r="R722" s="319"/>
      <c r="S722" s="319"/>
      <c r="T722" s="216"/>
      <c r="U722" s="320"/>
      <c r="V722" s="216"/>
      <c r="W722" s="216"/>
      <c r="X722" s="216"/>
      <c r="Y722" s="216"/>
      <c r="Z722" s="216"/>
    </row>
    <row r="723" spans="1:26" ht="15.75" customHeight="1">
      <c r="A723" s="35"/>
      <c r="B723" s="35"/>
      <c r="C723" s="35"/>
      <c r="D723" s="35"/>
      <c r="E723" s="35"/>
      <c r="F723" s="35"/>
      <c r="G723" s="35"/>
      <c r="H723" s="35"/>
      <c r="I723" s="35"/>
      <c r="J723" s="35"/>
      <c r="K723" s="35"/>
      <c r="L723" s="318"/>
      <c r="M723" s="35"/>
      <c r="N723" s="35"/>
      <c r="O723" s="35"/>
      <c r="P723" s="35"/>
      <c r="Q723" s="35"/>
      <c r="R723" s="319"/>
      <c r="S723" s="319"/>
      <c r="T723" s="216"/>
      <c r="U723" s="320"/>
      <c r="V723" s="216"/>
      <c r="W723" s="216"/>
      <c r="X723" s="216"/>
      <c r="Y723" s="216"/>
      <c r="Z723" s="216"/>
    </row>
    <row r="724" spans="1:26" ht="15.75" customHeight="1">
      <c r="A724" s="35"/>
      <c r="B724" s="35"/>
      <c r="C724" s="35"/>
      <c r="D724" s="35"/>
      <c r="E724" s="35"/>
      <c r="F724" s="35"/>
      <c r="G724" s="35"/>
      <c r="H724" s="35"/>
      <c r="I724" s="35"/>
      <c r="J724" s="35"/>
      <c r="K724" s="35"/>
      <c r="L724" s="318"/>
      <c r="M724" s="35"/>
      <c r="N724" s="35"/>
      <c r="O724" s="35"/>
      <c r="P724" s="35"/>
      <c r="Q724" s="35"/>
      <c r="R724" s="319"/>
      <c r="S724" s="319"/>
      <c r="T724" s="216"/>
      <c r="U724" s="320"/>
      <c r="V724" s="216"/>
      <c r="W724" s="216"/>
      <c r="X724" s="216"/>
      <c r="Y724" s="216"/>
      <c r="Z724" s="216"/>
    </row>
    <row r="725" spans="1:26" ht="15.75" customHeight="1">
      <c r="A725" s="35"/>
      <c r="B725" s="35"/>
      <c r="C725" s="35"/>
      <c r="D725" s="35"/>
      <c r="E725" s="35"/>
      <c r="F725" s="35"/>
      <c r="G725" s="35"/>
      <c r="H725" s="35"/>
      <c r="I725" s="35"/>
      <c r="J725" s="35"/>
      <c r="K725" s="35"/>
      <c r="L725" s="318"/>
      <c r="M725" s="35"/>
      <c r="N725" s="35"/>
      <c r="O725" s="35"/>
      <c r="P725" s="35"/>
      <c r="Q725" s="35"/>
      <c r="R725" s="319"/>
      <c r="S725" s="319"/>
      <c r="T725" s="216"/>
      <c r="U725" s="320"/>
      <c r="V725" s="216"/>
      <c r="W725" s="216"/>
      <c r="X725" s="216"/>
      <c r="Y725" s="216"/>
      <c r="Z725" s="216"/>
    </row>
    <row r="726" spans="1:26" ht="15.75" customHeight="1">
      <c r="A726" s="35"/>
      <c r="B726" s="35"/>
      <c r="C726" s="35"/>
      <c r="D726" s="35"/>
      <c r="E726" s="35"/>
      <c r="F726" s="35"/>
      <c r="G726" s="35"/>
      <c r="H726" s="35"/>
      <c r="I726" s="35"/>
      <c r="J726" s="35"/>
      <c r="K726" s="35"/>
      <c r="L726" s="318"/>
      <c r="M726" s="35"/>
      <c r="N726" s="35"/>
      <c r="O726" s="35"/>
      <c r="P726" s="35"/>
      <c r="Q726" s="35"/>
      <c r="R726" s="319"/>
      <c r="S726" s="319"/>
      <c r="T726" s="216"/>
      <c r="U726" s="320"/>
      <c r="V726" s="216"/>
      <c r="W726" s="216"/>
      <c r="X726" s="216"/>
      <c r="Y726" s="216"/>
      <c r="Z726" s="216"/>
    </row>
    <row r="727" spans="1:26" ht="15.75" customHeight="1">
      <c r="A727" s="35"/>
      <c r="B727" s="35"/>
      <c r="C727" s="35"/>
      <c r="D727" s="35"/>
      <c r="E727" s="35"/>
      <c r="F727" s="35"/>
      <c r="G727" s="35"/>
      <c r="H727" s="35"/>
      <c r="I727" s="35"/>
      <c r="J727" s="35"/>
      <c r="K727" s="35"/>
      <c r="L727" s="318"/>
      <c r="M727" s="35"/>
      <c r="N727" s="35"/>
      <c r="O727" s="35"/>
      <c r="P727" s="35"/>
      <c r="Q727" s="35"/>
      <c r="R727" s="319"/>
      <c r="S727" s="319"/>
      <c r="T727" s="216"/>
      <c r="U727" s="320"/>
      <c r="V727" s="216"/>
      <c r="W727" s="216"/>
      <c r="X727" s="216"/>
      <c r="Y727" s="216"/>
      <c r="Z727" s="216"/>
    </row>
    <row r="728" spans="1:26" ht="15.75" customHeight="1">
      <c r="A728" s="35"/>
      <c r="B728" s="35"/>
      <c r="C728" s="35"/>
      <c r="D728" s="35"/>
      <c r="E728" s="35"/>
      <c r="F728" s="35"/>
      <c r="G728" s="35"/>
      <c r="H728" s="35"/>
      <c r="I728" s="35"/>
      <c r="J728" s="35"/>
      <c r="K728" s="35"/>
      <c r="L728" s="318"/>
      <c r="M728" s="35"/>
      <c r="N728" s="35"/>
      <c r="O728" s="35"/>
      <c r="P728" s="35"/>
      <c r="Q728" s="35"/>
      <c r="R728" s="319"/>
      <c r="S728" s="319"/>
      <c r="T728" s="216"/>
      <c r="U728" s="320"/>
      <c r="V728" s="216"/>
      <c r="W728" s="216"/>
      <c r="X728" s="216"/>
      <c r="Y728" s="216"/>
      <c r="Z728" s="216"/>
    </row>
    <row r="729" spans="1:26" ht="15.75" customHeight="1">
      <c r="A729" s="35"/>
      <c r="B729" s="35"/>
      <c r="C729" s="35"/>
      <c r="D729" s="35"/>
      <c r="E729" s="35"/>
      <c r="F729" s="35"/>
      <c r="G729" s="35"/>
      <c r="H729" s="35"/>
      <c r="I729" s="35"/>
      <c r="J729" s="35"/>
      <c r="K729" s="35"/>
      <c r="L729" s="318"/>
      <c r="M729" s="35"/>
      <c r="N729" s="35"/>
      <c r="O729" s="35"/>
      <c r="P729" s="35"/>
      <c r="Q729" s="35"/>
      <c r="R729" s="319"/>
      <c r="S729" s="319"/>
      <c r="T729" s="216"/>
      <c r="U729" s="320"/>
      <c r="V729" s="216"/>
      <c r="W729" s="216"/>
      <c r="X729" s="216"/>
      <c r="Y729" s="216"/>
      <c r="Z729" s="216"/>
    </row>
    <row r="730" spans="1:26" ht="15.75" customHeight="1">
      <c r="A730" s="35"/>
      <c r="B730" s="35"/>
      <c r="C730" s="35"/>
      <c r="D730" s="35"/>
      <c r="E730" s="35"/>
      <c r="F730" s="35"/>
      <c r="G730" s="35"/>
      <c r="H730" s="35"/>
      <c r="I730" s="35"/>
      <c r="J730" s="35"/>
      <c r="K730" s="35"/>
      <c r="L730" s="318"/>
      <c r="M730" s="35"/>
      <c r="N730" s="35"/>
      <c r="O730" s="35"/>
      <c r="P730" s="35"/>
      <c r="Q730" s="35"/>
      <c r="R730" s="319"/>
      <c r="S730" s="319"/>
      <c r="T730" s="216"/>
      <c r="U730" s="320"/>
      <c r="V730" s="216"/>
      <c r="W730" s="216"/>
      <c r="X730" s="216"/>
      <c r="Y730" s="216"/>
      <c r="Z730" s="216"/>
    </row>
    <row r="731" spans="1:26" ht="15.75" customHeight="1">
      <c r="A731" s="35"/>
      <c r="B731" s="35"/>
      <c r="C731" s="35"/>
      <c r="D731" s="35"/>
      <c r="E731" s="35"/>
      <c r="F731" s="35"/>
      <c r="G731" s="35"/>
      <c r="H731" s="35"/>
      <c r="I731" s="35"/>
      <c r="J731" s="35"/>
      <c r="K731" s="35"/>
      <c r="L731" s="318"/>
      <c r="M731" s="35"/>
      <c r="N731" s="35"/>
      <c r="O731" s="35"/>
      <c r="P731" s="35"/>
      <c r="Q731" s="35"/>
      <c r="R731" s="319"/>
      <c r="S731" s="319"/>
      <c r="T731" s="216"/>
      <c r="U731" s="320"/>
      <c r="V731" s="216"/>
      <c r="W731" s="216"/>
      <c r="X731" s="216"/>
      <c r="Y731" s="216"/>
      <c r="Z731" s="216"/>
    </row>
    <row r="732" spans="1:26" ht="15.75" customHeight="1">
      <c r="A732" s="35"/>
      <c r="B732" s="35"/>
      <c r="C732" s="35"/>
      <c r="D732" s="35"/>
      <c r="E732" s="35"/>
      <c r="F732" s="35"/>
      <c r="G732" s="35"/>
      <c r="H732" s="35"/>
      <c r="I732" s="35"/>
      <c r="J732" s="35"/>
      <c r="K732" s="35"/>
      <c r="L732" s="318"/>
      <c r="M732" s="35"/>
      <c r="N732" s="35"/>
      <c r="O732" s="35"/>
      <c r="P732" s="35"/>
      <c r="Q732" s="35"/>
      <c r="R732" s="319"/>
      <c r="S732" s="319"/>
      <c r="T732" s="216"/>
      <c r="U732" s="320"/>
      <c r="V732" s="216"/>
      <c r="W732" s="216"/>
      <c r="X732" s="216"/>
      <c r="Y732" s="216"/>
      <c r="Z732" s="216"/>
    </row>
    <row r="733" spans="1:26" ht="15.75" customHeight="1">
      <c r="A733" s="35"/>
      <c r="B733" s="35"/>
      <c r="C733" s="35"/>
      <c r="D733" s="35"/>
      <c r="E733" s="35"/>
      <c r="F733" s="35"/>
      <c r="G733" s="35"/>
      <c r="H733" s="35"/>
      <c r="I733" s="35"/>
      <c r="J733" s="35"/>
      <c r="K733" s="35"/>
      <c r="L733" s="318"/>
      <c r="M733" s="35"/>
      <c r="N733" s="35"/>
      <c r="O733" s="35"/>
      <c r="P733" s="35"/>
      <c r="Q733" s="35"/>
      <c r="R733" s="319"/>
      <c r="S733" s="319"/>
      <c r="T733" s="216"/>
      <c r="U733" s="320"/>
      <c r="V733" s="216"/>
      <c r="W733" s="216"/>
      <c r="X733" s="216"/>
      <c r="Y733" s="216"/>
      <c r="Z733" s="216"/>
    </row>
    <row r="734" spans="1:26" ht="15.75" customHeight="1">
      <c r="A734" s="35"/>
      <c r="B734" s="35"/>
      <c r="C734" s="35"/>
      <c r="D734" s="35"/>
      <c r="E734" s="35"/>
      <c r="F734" s="35"/>
      <c r="G734" s="35"/>
      <c r="H734" s="35"/>
      <c r="I734" s="35"/>
      <c r="J734" s="35"/>
      <c r="K734" s="35"/>
      <c r="L734" s="318"/>
      <c r="M734" s="35"/>
      <c r="N734" s="35"/>
      <c r="O734" s="35"/>
      <c r="P734" s="35"/>
      <c r="Q734" s="35"/>
      <c r="R734" s="319"/>
      <c r="S734" s="319"/>
      <c r="T734" s="216"/>
      <c r="U734" s="320"/>
      <c r="V734" s="216"/>
      <c r="W734" s="216"/>
      <c r="X734" s="216"/>
      <c r="Y734" s="216"/>
      <c r="Z734" s="216"/>
    </row>
    <row r="735" spans="1:26" ht="15.75" customHeight="1">
      <c r="A735" s="35"/>
      <c r="B735" s="35"/>
      <c r="C735" s="35"/>
      <c r="D735" s="35"/>
      <c r="E735" s="35"/>
      <c r="F735" s="35"/>
      <c r="G735" s="35"/>
      <c r="H735" s="35"/>
      <c r="I735" s="35"/>
      <c r="J735" s="35"/>
      <c r="K735" s="35"/>
      <c r="L735" s="318"/>
      <c r="M735" s="35"/>
      <c r="N735" s="35"/>
      <c r="O735" s="35"/>
      <c r="P735" s="35"/>
      <c r="Q735" s="35"/>
      <c r="R735" s="319"/>
      <c r="S735" s="319"/>
      <c r="T735" s="216"/>
      <c r="U735" s="320"/>
      <c r="V735" s="216"/>
      <c r="W735" s="216"/>
      <c r="X735" s="216"/>
      <c r="Y735" s="216"/>
      <c r="Z735" s="216"/>
    </row>
    <row r="736" spans="1:26" ht="15.75" customHeight="1">
      <c r="A736" s="35"/>
      <c r="B736" s="35"/>
      <c r="C736" s="35"/>
      <c r="D736" s="35"/>
      <c r="E736" s="35"/>
      <c r="F736" s="35"/>
      <c r="G736" s="35"/>
      <c r="H736" s="35"/>
      <c r="I736" s="35"/>
      <c r="J736" s="35"/>
      <c r="K736" s="35"/>
      <c r="L736" s="318"/>
      <c r="M736" s="35"/>
      <c r="N736" s="35"/>
      <c r="O736" s="35"/>
      <c r="P736" s="35"/>
      <c r="Q736" s="35"/>
      <c r="R736" s="319"/>
      <c r="S736" s="319"/>
      <c r="T736" s="216"/>
      <c r="U736" s="320"/>
      <c r="V736" s="216"/>
      <c r="W736" s="216"/>
      <c r="X736" s="216"/>
      <c r="Y736" s="216"/>
      <c r="Z736" s="216"/>
    </row>
    <row r="737" spans="1:26" ht="15.75" customHeight="1">
      <c r="A737" s="35"/>
      <c r="B737" s="35"/>
      <c r="C737" s="35"/>
      <c r="D737" s="35"/>
      <c r="E737" s="35"/>
      <c r="F737" s="35"/>
      <c r="G737" s="35"/>
      <c r="H737" s="35"/>
      <c r="I737" s="35"/>
      <c r="J737" s="35"/>
      <c r="K737" s="35"/>
      <c r="L737" s="318"/>
      <c r="M737" s="35"/>
      <c r="N737" s="35"/>
      <c r="O737" s="35"/>
      <c r="P737" s="35"/>
      <c r="Q737" s="35"/>
      <c r="R737" s="319"/>
      <c r="S737" s="319"/>
      <c r="T737" s="216"/>
      <c r="U737" s="320"/>
      <c r="V737" s="216"/>
      <c r="W737" s="216"/>
      <c r="X737" s="216"/>
      <c r="Y737" s="216"/>
      <c r="Z737" s="216"/>
    </row>
    <row r="738" spans="1:26" ht="15.75" customHeight="1">
      <c r="A738" s="35"/>
      <c r="B738" s="35"/>
      <c r="C738" s="35"/>
      <c r="D738" s="35"/>
      <c r="E738" s="35"/>
      <c r="F738" s="35"/>
      <c r="G738" s="35"/>
      <c r="H738" s="35"/>
      <c r="I738" s="35"/>
      <c r="J738" s="35"/>
      <c r="K738" s="35"/>
      <c r="L738" s="318"/>
      <c r="M738" s="35"/>
      <c r="N738" s="35"/>
      <c r="O738" s="35"/>
      <c r="P738" s="35"/>
      <c r="Q738" s="35"/>
      <c r="R738" s="319"/>
      <c r="S738" s="319"/>
      <c r="T738" s="216"/>
      <c r="U738" s="320"/>
      <c r="V738" s="216"/>
      <c r="W738" s="216"/>
      <c r="X738" s="216"/>
      <c r="Y738" s="216"/>
      <c r="Z738" s="216"/>
    </row>
    <row r="739" spans="1:26" ht="15.75" customHeight="1">
      <c r="A739" s="35"/>
      <c r="B739" s="35"/>
      <c r="C739" s="35"/>
      <c r="D739" s="35"/>
      <c r="E739" s="35"/>
      <c r="F739" s="35"/>
      <c r="G739" s="35"/>
      <c r="H739" s="35"/>
      <c r="I739" s="35"/>
      <c r="J739" s="35"/>
      <c r="K739" s="35"/>
      <c r="L739" s="318"/>
      <c r="M739" s="35"/>
      <c r="N739" s="35"/>
      <c r="O739" s="35"/>
      <c r="P739" s="35"/>
      <c r="Q739" s="35"/>
      <c r="R739" s="319"/>
      <c r="S739" s="319"/>
      <c r="T739" s="216"/>
      <c r="U739" s="320"/>
      <c r="V739" s="216"/>
      <c r="W739" s="216"/>
      <c r="X739" s="216"/>
      <c r="Y739" s="216"/>
      <c r="Z739" s="216"/>
    </row>
    <row r="740" spans="1:26" ht="15.75" customHeight="1">
      <c r="A740" s="35"/>
      <c r="B740" s="35"/>
      <c r="C740" s="35"/>
      <c r="D740" s="35"/>
      <c r="E740" s="35"/>
      <c r="F740" s="35"/>
      <c r="G740" s="35"/>
      <c r="H740" s="35"/>
      <c r="I740" s="35"/>
      <c r="J740" s="35"/>
      <c r="K740" s="35"/>
      <c r="L740" s="318"/>
      <c r="M740" s="35"/>
      <c r="N740" s="35"/>
      <c r="O740" s="35"/>
      <c r="P740" s="35"/>
      <c r="Q740" s="35"/>
      <c r="R740" s="319"/>
      <c r="S740" s="319"/>
      <c r="T740" s="216"/>
      <c r="U740" s="320"/>
      <c r="V740" s="216"/>
      <c r="W740" s="216"/>
      <c r="X740" s="216"/>
      <c r="Y740" s="216"/>
      <c r="Z740" s="216"/>
    </row>
    <row r="741" spans="1:26" ht="15.75" customHeight="1">
      <c r="A741" s="35"/>
      <c r="B741" s="35"/>
      <c r="C741" s="35"/>
      <c r="D741" s="35"/>
      <c r="E741" s="35"/>
      <c r="F741" s="35"/>
      <c r="G741" s="35"/>
      <c r="H741" s="35"/>
      <c r="I741" s="35"/>
      <c r="J741" s="35"/>
      <c r="K741" s="35"/>
      <c r="L741" s="318"/>
      <c r="M741" s="35"/>
      <c r="N741" s="35"/>
      <c r="O741" s="35"/>
      <c r="P741" s="35"/>
      <c r="Q741" s="35"/>
      <c r="R741" s="319"/>
      <c r="S741" s="319"/>
      <c r="T741" s="216"/>
      <c r="U741" s="320"/>
      <c r="V741" s="216"/>
      <c r="W741" s="216"/>
      <c r="X741" s="216"/>
      <c r="Y741" s="216"/>
      <c r="Z741" s="216"/>
    </row>
    <row r="742" spans="1:26" ht="15.75" customHeight="1">
      <c r="A742" s="35"/>
      <c r="B742" s="35"/>
      <c r="C742" s="35"/>
      <c r="D742" s="35"/>
      <c r="E742" s="35"/>
      <c r="F742" s="35"/>
      <c r="G742" s="35"/>
      <c r="H742" s="35"/>
      <c r="I742" s="35"/>
      <c r="J742" s="35"/>
      <c r="K742" s="35"/>
      <c r="L742" s="318"/>
      <c r="M742" s="35"/>
      <c r="N742" s="35"/>
      <c r="O742" s="35"/>
      <c r="P742" s="35"/>
      <c r="Q742" s="35"/>
      <c r="R742" s="319"/>
      <c r="S742" s="319"/>
      <c r="T742" s="216"/>
      <c r="U742" s="320"/>
      <c r="V742" s="216"/>
      <c r="W742" s="216"/>
      <c r="X742" s="216"/>
      <c r="Y742" s="216"/>
      <c r="Z742" s="216"/>
    </row>
    <row r="743" spans="1:26" ht="15.75" customHeight="1">
      <c r="A743" s="35"/>
      <c r="B743" s="35"/>
      <c r="C743" s="35"/>
      <c r="D743" s="35"/>
      <c r="E743" s="35"/>
      <c r="F743" s="35"/>
      <c r="G743" s="35"/>
      <c r="H743" s="35"/>
      <c r="I743" s="35"/>
      <c r="J743" s="35"/>
      <c r="K743" s="35"/>
      <c r="L743" s="318"/>
      <c r="M743" s="35"/>
      <c r="N743" s="35"/>
      <c r="O743" s="35"/>
      <c r="P743" s="35"/>
      <c r="Q743" s="35"/>
      <c r="R743" s="319"/>
      <c r="S743" s="319"/>
      <c r="T743" s="216"/>
      <c r="U743" s="320"/>
      <c r="V743" s="216"/>
      <c r="W743" s="216"/>
      <c r="X743" s="216"/>
      <c r="Y743" s="216"/>
      <c r="Z743" s="216"/>
    </row>
    <row r="744" spans="1:26" ht="15.75" customHeight="1">
      <c r="A744" s="35"/>
      <c r="B744" s="35"/>
      <c r="C744" s="35"/>
      <c r="D744" s="35"/>
      <c r="E744" s="35"/>
      <c r="F744" s="35"/>
      <c r="G744" s="35"/>
      <c r="H744" s="35"/>
      <c r="I744" s="35"/>
      <c r="J744" s="35"/>
      <c r="K744" s="35"/>
      <c r="L744" s="318"/>
      <c r="M744" s="35"/>
      <c r="N744" s="35"/>
      <c r="O744" s="35"/>
      <c r="P744" s="35"/>
      <c r="Q744" s="35"/>
      <c r="R744" s="319"/>
      <c r="S744" s="319"/>
      <c r="T744" s="216"/>
      <c r="U744" s="320"/>
      <c r="V744" s="216"/>
      <c r="W744" s="216"/>
      <c r="X744" s="216"/>
      <c r="Y744" s="216"/>
      <c r="Z744" s="216"/>
    </row>
    <row r="745" spans="1:26" ht="15.75" customHeight="1">
      <c r="A745" s="35"/>
      <c r="B745" s="35"/>
      <c r="C745" s="35"/>
      <c r="D745" s="35"/>
      <c r="E745" s="35"/>
      <c r="F745" s="35"/>
      <c r="G745" s="35"/>
      <c r="H745" s="35"/>
      <c r="I745" s="35"/>
      <c r="J745" s="35"/>
      <c r="K745" s="35"/>
      <c r="L745" s="318"/>
      <c r="M745" s="35"/>
      <c r="N745" s="35"/>
      <c r="O745" s="35"/>
      <c r="P745" s="35"/>
      <c r="Q745" s="35"/>
      <c r="R745" s="319"/>
      <c r="S745" s="319"/>
      <c r="T745" s="216"/>
      <c r="U745" s="320"/>
      <c r="V745" s="216"/>
      <c r="W745" s="216"/>
      <c r="X745" s="216"/>
      <c r="Y745" s="216"/>
      <c r="Z745" s="216"/>
    </row>
    <row r="746" spans="1:26" ht="15.75" customHeight="1">
      <c r="A746" s="35"/>
      <c r="B746" s="35"/>
      <c r="C746" s="35"/>
      <c r="D746" s="35"/>
      <c r="E746" s="35"/>
      <c r="F746" s="35"/>
      <c r="G746" s="35"/>
      <c r="H746" s="35"/>
      <c r="I746" s="35"/>
      <c r="J746" s="35"/>
      <c r="K746" s="35"/>
      <c r="L746" s="318"/>
      <c r="M746" s="35"/>
      <c r="N746" s="35"/>
      <c r="O746" s="35"/>
      <c r="P746" s="35"/>
      <c r="Q746" s="35"/>
      <c r="R746" s="319"/>
      <c r="S746" s="319"/>
      <c r="T746" s="216"/>
      <c r="U746" s="320"/>
      <c r="V746" s="216"/>
      <c r="W746" s="216"/>
      <c r="X746" s="216"/>
      <c r="Y746" s="216"/>
      <c r="Z746" s="216"/>
    </row>
    <row r="747" spans="1:26" ht="15.75" customHeight="1">
      <c r="A747" s="35"/>
      <c r="B747" s="35"/>
      <c r="C747" s="35"/>
      <c r="D747" s="35"/>
      <c r="E747" s="35"/>
      <c r="F747" s="35"/>
      <c r="G747" s="35"/>
      <c r="H747" s="35"/>
      <c r="I747" s="35"/>
      <c r="J747" s="35"/>
      <c r="K747" s="35"/>
      <c r="L747" s="318"/>
      <c r="M747" s="35"/>
      <c r="N747" s="35"/>
      <c r="O747" s="35"/>
      <c r="P747" s="35"/>
      <c r="Q747" s="35"/>
      <c r="R747" s="319"/>
      <c r="S747" s="319"/>
      <c r="T747" s="216"/>
      <c r="U747" s="320"/>
      <c r="V747" s="216"/>
      <c r="W747" s="216"/>
      <c r="X747" s="216"/>
      <c r="Y747" s="216"/>
      <c r="Z747" s="216"/>
    </row>
    <row r="748" spans="1:26" ht="15.75" customHeight="1">
      <c r="A748" s="35"/>
      <c r="B748" s="35"/>
      <c r="C748" s="35"/>
      <c r="D748" s="35"/>
      <c r="E748" s="35"/>
      <c r="F748" s="35"/>
      <c r="G748" s="35"/>
      <c r="H748" s="35"/>
      <c r="I748" s="35"/>
      <c r="J748" s="35"/>
      <c r="K748" s="35"/>
      <c r="L748" s="318"/>
      <c r="M748" s="35"/>
      <c r="N748" s="35"/>
      <c r="O748" s="35"/>
      <c r="P748" s="35"/>
      <c r="Q748" s="35"/>
      <c r="R748" s="319"/>
      <c r="S748" s="319"/>
      <c r="T748" s="216"/>
      <c r="U748" s="320"/>
      <c r="V748" s="216"/>
      <c r="W748" s="216"/>
      <c r="X748" s="216"/>
      <c r="Y748" s="216"/>
      <c r="Z748" s="216"/>
    </row>
    <row r="749" spans="1:26" ht="15.75" customHeight="1">
      <c r="A749" s="35"/>
      <c r="B749" s="35"/>
      <c r="C749" s="35"/>
      <c r="D749" s="35"/>
      <c r="E749" s="35"/>
      <c r="F749" s="35"/>
      <c r="G749" s="35"/>
      <c r="H749" s="35"/>
      <c r="I749" s="35"/>
      <c r="J749" s="35"/>
      <c r="K749" s="35"/>
      <c r="L749" s="318"/>
      <c r="M749" s="35"/>
      <c r="N749" s="35"/>
      <c r="O749" s="35"/>
      <c r="P749" s="35"/>
      <c r="Q749" s="35"/>
      <c r="R749" s="319"/>
      <c r="S749" s="319"/>
      <c r="T749" s="216"/>
      <c r="U749" s="320"/>
      <c r="V749" s="216"/>
      <c r="W749" s="216"/>
      <c r="X749" s="216"/>
      <c r="Y749" s="216"/>
      <c r="Z749" s="216"/>
    </row>
    <row r="750" spans="1:26" ht="15.75" customHeight="1">
      <c r="A750" s="35"/>
      <c r="B750" s="35"/>
      <c r="C750" s="35"/>
      <c r="D750" s="35"/>
      <c r="E750" s="35"/>
      <c r="F750" s="35"/>
      <c r="G750" s="35"/>
      <c r="H750" s="35"/>
      <c r="I750" s="35"/>
      <c r="J750" s="35"/>
      <c r="K750" s="35"/>
      <c r="L750" s="318"/>
      <c r="M750" s="35"/>
      <c r="N750" s="35"/>
      <c r="O750" s="35"/>
      <c r="P750" s="35"/>
      <c r="Q750" s="35"/>
      <c r="R750" s="319"/>
      <c r="S750" s="319"/>
      <c r="T750" s="216"/>
      <c r="U750" s="320"/>
      <c r="V750" s="216"/>
      <c r="W750" s="216"/>
      <c r="X750" s="216"/>
      <c r="Y750" s="216"/>
      <c r="Z750" s="216"/>
    </row>
    <row r="751" spans="1:26" ht="15.75" customHeight="1">
      <c r="A751" s="35"/>
      <c r="B751" s="35"/>
      <c r="C751" s="35"/>
      <c r="D751" s="35"/>
      <c r="E751" s="35"/>
      <c r="F751" s="35"/>
      <c r="G751" s="35"/>
      <c r="H751" s="35"/>
      <c r="I751" s="35"/>
      <c r="J751" s="35"/>
      <c r="K751" s="35"/>
      <c r="L751" s="318"/>
      <c r="M751" s="35"/>
      <c r="N751" s="35"/>
      <c r="O751" s="35"/>
      <c r="P751" s="35"/>
      <c r="Q751" s="35"/>
      <c r="R751" s="319"/>
      <c r="S751" s="319"/>
      <c r="T751" s="216"/>
      <c r="U751" s="320"/>
      <c r="V751" s="216"/>
      <c r="W751" s="216"/>
      <c r="X751" s="216"/>
      <c r="Y751" s="216"/>
      <c r="Z751" s="216"/>
    </row>
    <row r="752" spans="1:26" ht="15.75" customHeight="1">
      <c r="A752" s="35"/>
      <c r="B752" s="35"/>
      <c r="C752" s="35"/>
      <c r="D752" s="35"/>
      <c r="E752" s="35"/>
      <c r="F752" s="35"/>
      <c r="G752" s="35"/>
      <c r="H752" s="35"/>
      <c r="I752" s="35"/>
      <c r="J752" s="35"/>
      <c r="K752" s="35"/>
      <c r="L752" s="318"/>
      <c r="M752" s="35"/>
      <c r="N752" s="35"/>
      <c r="O752" s="35"/>
      <c r="P752" s="35"/>
      <c r="Q752" s="35"/>
      <c r="R752" s="319"/>
      <c r="S752" s="319"/>
      <c r="T752" s="216"/>
      <c r="U752" s="320"/>
      <c r="V752" s="216"/>
      <c r="W752" s="216"/>
      <c r="X752" s="216"/>
      <c r="Y752" s="216"/>
      <c r="Z752" s="216"/>
    </row>
    <row r="753" spans="1:26" ht="15.75" customHeight="1">
      <c r="A753" s="35"/>
      <c r="B753" s="35"/>
      <c r="C753" s="35"/>
      <c r="D753" s="35"/>
      <c r="E753" s="35"/>
      <c r="F753" s="35"/>
      <c r="G753" s="35"/>
      <c r="H753" s="35"/>
      <c r="I753" s="35"/>
      <c r="J753" s="35"/>
      <c r="K753" s="35"/>
      <c r="L753" s="318"/>
      <c r="M753" s="35"/>
      <c r="N753" s="35"/>
      <c r="O753" s="35"/>
      <c r="P753" s="35"/>
      <c r="Q753" s="35"/>
      <c r="R753" s="319"/>
      <c r="S753" s="319"/>
      <c r="T753" s="216"/>
      <c r="U753" s="320"/>
      <c r="V753" s="216"/>
      <c r="W753" s="216"/>
      <c r="X753" s="216"/>
      <c r="Y753" s="216"/>
      <c r="Z753" s="216"/>
    </row>
    <row r="754" spans="1:26" ht="15.75" customHeight="1">
      <c r="A754" s="35"/>
      <c r="B754" s="35"/>
      <c r="C754" s="35"/>
      <c r="D754" s="35"/>
      <c r="E754" s="35"/>
      <c r="F754" s="35"/>
      <c r="G754" s="35"/>
      <c r="H754" s="35"/>
      <c r="I754" s="35"/>
      <c r="J754" s="35"/>
      <c r="K754" s="35"/>
      <c r="L754" s="318"/>
      <c r="M754" s="35"/>
      <c r="N754" s="35"/>
      <c r="O754" s="35"/>
      <c r="P754" s="35"/>
      <c r="Q754" s="35"/>
      <c r="R754" s="319"/>
      <c r="S754" s="319"/>
      <c r="T754" s="216"/>
      <c r="U754" s="320"/>
      <c r="V754" s="216"/>
      <c r="W754" s="216"/>
      <c r="X754" s="216"/>
      <c r="Y754" s="216"/>
      <c r="Z754" s="216"/>
    </row>
    <row r="755" spans="1:26" ht="15.75" customHeight="1">
      <c r="A755" s="35"/>
      <c r="B755" s="35"/>
      <c r="C755" s="35"/>
      <c r="D755" s="35"/>
      <c r="E755" s="35"/>
      <c r="F755" s="35"/>
      <c r="G755" s="35"/>
      <c r="H755" s="35"/>
      <c r="I755" s="35"/>
      <c r="J755" s="35"/>
      <c r="K755" s="35"/>
      <c r="L755" s="318"/>
      <c r="M755" s="35"/>
      <c r="N755" s="35"/>
      <c r="O755" s="35"/>
      <c r="P755" s="35"/>
      <c r="Q755" s="35"/>
      <c r="R755" s="319"/>
      <c r="S755" s="319"/>
      <c r="T755" s="216"/>
      <c r="U755" s="320"/>
      <c r="V755" s="216"/>
      <c r="W755" s="216"/>
      <c r="X755" s="216"/>
      <c r="Y755" s="216"/>
      <c r="Z755" s="216"/>
    </row>
    <row r="756" spans="1:26" ht="15.75" customHeight="1">
      <c r="A756" s="35"/>
      <c r="B756" s="35"/>
      <c r="C756" s="35"/>
      <c r="D756" s="35"/>
      <c r="E756" s="35"/>
      <c r="F756" s="35"/>
      <c r="G756" s="35"/>
      <c r="H756" s="35"/>
      <c r="I756" s="35"/>
      <c r="J756" s="35"/>
      <c r="K756" s="35"/>
      <c r="L756" s="318"/>
      <c r="M756" s="35"/>
      <c r="N756" s="35"/>
      <c r="O756" s="35"/>
      <c r="P756" s="35"/>
      <c r="Q756" s="35"/>
      <c r="R756" s="319"/>
      <c r="S756" s="319"/>
      <c r="T756" s="216"/>
      <c r="U756" s="320"/>
      <c r="V756" s="216"/>
      <c r="W756" s="216"/>
      <c r="X756" s="216"/>
      <c r="Y756" s="216"/>
      <c r="Z756" s="216"/>
    </row>
    <row r="757" spans="1:26" ht="15.75" customHeight="1">
      <c r="A757" s="35"/>
      <c r="B757" s="35"/>
      <c r="C757" s="35"/>
      <c r="D757" s="35"/>
      <c r="E757" s="35"/>
      <c r="F757" s="35"/>
      <c r="G757" s="35"/>
      <c r="H757" s="35"/>
      <c r="I757" s="35"/>
      <c r="J757" s="35"/>
      <c r="K757" s="35"/>
      <c r="L757" s="318"/>
      <c r="M757" s="35"/>
      <c r="N757" s="35"/>
      <c r="O757" s="35"/>
      <c r="P757" s="35"/>
      <c r="Q757" s="35"/>
      <c r="R757" s="319"/>
      <c r="S757" s="319"/>
      <c r="T757" s="216"/>
      <c r="U757" s="320"/>
      <c r="V757" s="216"/>
      <c r="W757" s="216"/>
      <c r="X757" s="216"/>
      <c r="Y757" s="216"/>
      <c r="Z757" s="216"/>
    </row>
    <row r="758" spans="1:26" ht="15.75" customHeight="1">
      <c r="A758" s="35"/>
      <c r="B758" s="35"/>
      <c r="C758" s="35"/>
      <c r="D758" s="35"/>
      <c r="E758" s="35"/>
      <c r="F758" s="35"/>
      <c r="G758" s="35"/>
      <c r="H758" s="35"/>
      <c r="I758" s="35"/>
      <c r="J758" s="35"/>
      <c r="K758" s="35"/>
      <c r="L758" s="318"/>
      <c r="M758" s="35"/>
      <c r="N758" s="35"/>
      <c r="O758" s="35"/>
      <c r="P758" s="35"/>
      <c r="Q758" s="35"/>
      <c r="R758" s="319"/>
      <c r="S758" s="319"/>
      <c r="T758" s="216"/>
      <c r="U758" s="320"/>
      <c r="V758" s="216"/>
      <c r="W758" s="216"/>
      <c r="X758" s="216"/>
      <c r="Y758" s="216"/>
      <c r="Z758" s="216"/>
    </row>
    <row r="759" spans="1:26" ht="15.75" customHeight="1">
      <c r="A759" s="35"/>
      <c r="B759" s="35"/>
      <c r="C759" s="35"/>
      <c r="D759" s="35"/>
      <c r="E759" s="35"/>
      <c r="F759" s="35"/>
      <c r="G759" s="35"/>
      <c r="H759" s="35"/>
      <c r="I759" s="35"/>
      <c r="J759" s="35"/>
      <c r="K759" s="35"/>
      <c r="L759" s="318"/>
      <c r="M759" s="35"/>
      <c r="N759" s="35"/>
      <c r="O759" s="35"/>
      <c r="P759" s="35"/>
      <c r="Q759" s="35"/>
      <c r="R759" s="319"/>
      <c r="S759" s="319"/>
      <c r="T759" s="216"/>
      <c r="U759" s="320"/>
      <c r="V759" s="216"/>
      <c r="W759" s="216"/>
      <c r="X759" s="216"/>
      <c r="Y759" s="216"/>
      <c r="Z759" s="216"/>
    </row>
    <row r="760" spans="1:26" ht="15.75" customHeight="1">
      <c r="A760" s="35"/>
      <c r="B760" s="35"/>
      <c r="C760" s="35"/>
      <c r="D760" s="35"/>
      <c r="E760" s="35"/>
      <c r="F760" s="35"/>
      <c r="G760" s="35"/>
      <c r="H760" s="35"/>
      <c r="I760" s="35"/>
      <c r="J760" s="35"/>
      <c r="K760" s="35"/>
      <c r="L760" s="318"/>
      <c r="M760" s="35"/>
      <c r="N760" s="35"/>
      <c r="O760" s="35"/>
      <c r="P760" s="35"/>
      <c r="Q760" s="35"/>
      <c r="R760" s="319"/>
      <c r="S760" s="319"/>
      <c r="T760" s="216"/>
      <c r="U760" s="320"/>
      <c r="V760" s="216"/>
      <c r="W760" s="216"/>
      <c r="X760" s="216"/>
      <c r="Y760" s="216"/>
      <c r="Z760" s="216"/>
    </row>
    <row r="761" spans="1:26" ht="15.75" customHeight="1">
      <c r="A761" s="35"/>
      <c r="B761" s="35"/>
      <c r="C761" s="35"/>
      <c r="D761" s="35"/>
      <c r="E761" s="35"/>
      <c r="F761" s="35"/>
      <c r="G761" s="35"/>
      <c r="H761" s="35"/>
      <c r="I761" s="35"/>
      <c r="J761" s="35"/>
      <c r="K761" s="35"/>
      <c r="L761" s="318"/>
      <c r="M761" s="35"/>
      <c r="N761" s="35"/>
      <c r="O761" s="35"/>
      <c r="P761" s="35"/>
      <c r="Q761" s="35"/>
      <c r="R761" s="319"/>
      <c r="S761" s="319"/>
      <c r="T761" s="216"/>
      <c r="U761" s="320"/>
      <c r="V761" s="216"/>
      <c r="W761" s="216"/>
      <c r="X761" s="216"/>
      <c r="Y761" s="216"/>
      <c r="Z761" s="216"/>
    </row>
    <row r="762" spans="1:26" ht="15.75" customHeight="1">
      <c r="A762" s="35"/>
      <c r="B762" s="35"/>
      <c r="C762" s="35"/>
      <c r="D762" s="35"/>
      <c r="E762" s="35"/>
      <c r="F762" s="35"/>
      <c r="G762" s="35"/>
      <c r="H762" s="35"/>
      <c r="I762" s="35"/>
      <c r="J762" s="35"/>
      <c r="K762" s="35"/>
      <c r="L762" s="318"/>
      <c r="M762" s="35"/>
      <c r="N762" s="35"/>
      <c r="O762" s="35"/>
      <c r="P762" s="35"/>
      <c r="Q762" s="35"/>
      <c r="R762" s="319"/>
      <c r="S762" s="319"/>
      <c r="T762" s="216"/>
      <c r="U762" s="320"/>
      <c r="V762" s="216"/>
      <c r="W762" s="216"/>
      <c r="X762" s="216"/>
      <c r="Y762" s="216"/>
      <c r="Z762" s="216"/>
    </row>
    <row r="763" spans="1:26" ht="15.75" customHeight="1">
      <c r="A763" s="35"/>
      <c r="B763" s="35"/>
      <c r="C763" s="35"/>
      <c r="D763" s="35"/>
      <c r="E763" s="35"/>
      <c r="F763" s="35"/>
      <c r="G763" s="35"/>
      <c r="H763" s="35"/>
      <c r="I763" s="35"/>
      <c r="J763" s="35"/>
      <c r="K763" s="35"/>
      <c r="L763" s="318"/>
      <c r="M763" s="35"/>
      <c r="N763" s="35"/>
      <c r="O763" s="35"/>
      <c r="P763" s="35"/>
      <c r="Q763" s="35"/>
      <c r="R763" s="319"/>
      <c r="S763" s="319"/>
      <c r="T763" s="216"/>
      <c r="U763" s="320"/>
      <c r="V763" s="216"/>
      <c r="W763" s="216"/>
      <c r="X763" s="216"/>
      <c r="Y763" s="216"/>
      <c r="Z763" s="216"/>
    </row>
    <row r="764" spans="1:26" ht="15.75" customHeight="1">
      <c r="A764" s="35"/>
      <c r="B764" s="35"/>
      <c r="C764" s="35"/>
      <c r="D764" s="35"/>
      <c r="E764" s="35"/>
      <c r="F764" s="35"/>
      <c r="G764" s="35"/>
      <c r="H764" s="35"/>
      <c r="I764" s="35"/>
      <c r="J764" s="35"/>
      <c r="K764" s="35"/>
      <c r="L764" s="318"/>
      <c r="M764" s="35"/>
      <c r="N764" s="35"/>
      <c r="O764" s="35"/>
      <c r="P764" s="35"/>
      <c r="Q764" s="35"/>
      <c r="R764" s="319"/>
      <c r="S764" s="319"/>
      <c r="T764" s="216"/>
      <c r="U764" s="320"/>
      <c r="V764" s="216"/>
      <c r="W764" s="216"/>
      <c r="X764" s="216"/>
      <c r="Y764" s="216"/>
      <c r="Z764" s="216"/>
    </row>
    <row r="765" spans="1:26" ht="15.75" customHeight="1">
      <c r="A765" s="35"/>
      <c r="B765" s="35"/>
      <c r="C765" s="35"/>
      <c r="D765" s="35"/>
      <c r="E765" s="35"/>
      <c r="F765" s="35"/>
      <c r="G765" s="35"/>
      <c r="H765" s="35"/>
      <c r="I765" s="35"/>
      <c r="J765" s="35"/>
      <c r="K765" s="35"/>
      <c r="L765" s="318"/>
      <c r="M765" s="35"/>
      <c r="N765" s="35"/>
      <c r="O765" s="35"/>
      <c r="P765" s="35"/>
      <c r="Q765" s="35"/>
      <c r="R765" s="319"/>
      <c r="S765" s="319"/>
      <c r="T765" s="216"/>
      <c r="U765" s="320"/>
      <c r="V765" s="216"/>
      <c r="W765" s="216"/>
      <c r="X765" s="216"/>
      <c r="Y765" s="216"/>
      <c r="Z765" s="216"/>
    </row>
    <row r="766" spans="1:26" ht="15.75" customHeight="1">
      <c r="A766" s="35"/>
      <c r="B766" s="35"/>
      <c r="C766" s="35"/>
      <c r="D766" s="35"/>
      <c r="E766" s="35"/>
      <c r="F766" s="35"/>
      <c r="G766" s="35"/>
      <c r="H766" s="35"/>
      <c r="I766" s="35"/>
      <c r="J766" s="35"/>
      <c r="K766" s="35"/>
      <c r="L766" s="318"/>
      <c r="M766" s="35"/>
      <c r="N766" s="35"/>
      <c r="O766" s="35"/>
      <c r="P766" s="35"/>
      <c r="Q766" s="35"/>
      <c r="R766" s="319"/>
      <c r="S766" s="319"/>
      <c r="T766" s="216"/>
      <c r="U766" s="320"/>
      <c r="V766" s="216"/>
      <c r="W766" s="216"/>
      <c r="X766" s="216"/>
      <c r="Y766" s="216"/>
      <c r="Z766" s="216"/>
    </row>
    <row r="767" spans="1:26" ht="15.75" customHeight="1">
      <c r="A767" s="35"/>
      <c r="B767" s="35"/>
      <c r="C767" s="35"/>
      <c r="D767" s="35"/>
      <c r="E767" s="35"/>
      <c r="F767" s="35"/>
      <c r="G767" s="35"/>
      <c r="H767" s="35"/>
      <c r="I767" s="35"/>
      <c r="J767" s="35"/>
      <c r="K767" s="35"/>
      <c r="L767" s="318"/>
      <c r="M767" s="35"/>
      <c r="N767" s="35"/>
      <c r="O767" s="35"/>
      <c r="P767" s="35"/>
      <c r="Q767" s="35"/>
      <c r="R767" s="319"/>
      <c r="S767" s="319"/>
      <c r="T767" s="216"/>
      <c r="U767" s="320"/>
      <c r="V767" s="216"/>
      <c r="W767" s="216"/>
      <c r="X767" s="216"/>
      <c r="Y767" s="216"/>
      <c r="Z767" s="216"/>
    </row>
    <row r="768" spans="1:26" ht="15.75" customHeight="1">
      <c r="A768" s="35"/>
      <c r="B768" s="35"/>
      <c r="C768" s="35"/>
      <c r="D768" s="35"/>
      <c r="E768" s="35"/>
      <c r="F768" s="35"/>
      <c r="G768" s="35"/>
      <c r="H768" s="35"/>
      <c r="I768" s="35"/>
      <c r="J768" s="35"/>
      <c r="K768" s="35"/>
      <c r="L768" s="318"/>
      <c r="M768" s="35"/>
      <c r="N768" s="35"/>
      <c r="O768" s="35"/>
      <c r="P768" s="35"/>
      <c r="Q768" s="35"/>
      <c r="R768" s="319"/>
      <c r="S768" s="319"/>
      <c r="T768" s="216"/>
      <c r="U768" s="320"/>
      <c r="V768" s="216"/>
      <c r="W768" s="216"/>
      <c r="X768" s="216"/>
      <c r="Y768" s="216"/>
      <c r="Z768" s="216"/>
    </row>
    <row r="769" spans="1:26" ht="15.75" customHeight="1">
      <c r="A769" s="35"/>
      <c r="B769" s="35"/>
      <c r="C769" s="35"/>
      <c r="D769" s="35"/>
      <c r="E769" s="35"/>
      <c r="F769" s="35"/>
      <c r="G769" s="35"/>
      <c r="H769" s="35"/>
      <c r="I769" s="35"/>
      <c r="J769" s="35"/>
      <c r="K769" s="35"/>
      <c r="L769" s="318"/>
      <c r="M769" s="35"/>
      <c r="N769" s="35"/>
      <c r="O769" s="35"/>
      <c r="P769" s="35"/>
      <c r="Q769" s="35"/>
      <c r="R769" s="319"/>
      <c r="S769" s="319"/>
      <c r="T769" s="216"/>
      <c r="U769" s="320"/>
      <c r="V769" s="216"/>
      <c r="W769" s="216"/>
      <c r="X769" s="216"/>
      <c r="Y769" s="216"/>
      <c r="Z769" s="216"/>
    </row>
    <row r="770" spans="1:26" ht="15.75" customHeight="1">
      <c r="A770" s="35"/>
      <c r="B770" s="35"/>
      <c r="C770" s="35"/>
      <c r="D770" s="35"/>
      <c r="E770" s="35"/>
      <c r="F770" s="35"/>
      <c r="G770" s="35"/>
      <c r="H770" s="35"/>
      <c r="I770" s="35"/>
      <c r="J770" s="35"/>
      <c r="K770" s="35"/>
      <c r="L770" s="318"/>
      <c r="M770" s="35"/>
      <c r="N770" s="35"/>
      <c r="O770" s="35"/>
      <c r="P770" s="35"/>
      <c r="Q770" s="35"/>
      <c r="R770" s="319"/>
      <c r="S770" s="319"/>
      <c r="T770" s="216"/>
      <c r="U770" s="320"/>
      <c r="V770" s="216"/>
      <c r="W770" s="216"/>
      <c r="X770" s="216"/>
      <c r="Y770" s="216"/>
      <c r="Z770" s="216"/>
    </row>
    <row r="771" spans="1:26" ht="15.75" customHeight="1">
      <c r="A771" s="35"/>
      <c r="B771" s="35"/>
      <c r="C771" s="35"/>
      <c r="D771" s="35"/>
      <c r="E771" s="35"/>
      <c r="F771" s="35"/>
      <c r="G771" s="35"/>
      <c r="H771" s="35"/>
      <c r="I771" s="35"/>
      <c r="J771" s="35"/>
      <c r="K771" s="35"/>
      <c r="L771" s="318"/>
      <c r="M771" s="35"/>
      <c r="N771" s="35"/>
      <c r="O771" s="35"/>
      <c r="P771" s="35"/>
      <c r="Q771" s="35"/>
      <c r="R771" s="319"/>
      <c r="S771" s="319"/>
      <c r="T771" s="216"/>
      <c r="U771" s="320"/>
      <c r="V771" s="216"/>
      <c r="W771" s="216"/>
      <c r="X771" s="216"/>
      <c r="Y771" s="216"/>
      <c r="Z771" s="216"/>
    </row>
    <row r="772" spans="1:26" ht="15.75" customHeight="1">
      <c r="A772" s="35"/>
      <c r="B772" s="35"/>
      <c r="C772" s="35"/>
      <c r="D772" s="35"/>
      <c r="E772" s="35"/>
      <c r="F772" s="35"/>
      <c r="G772" s="35"/>
      <c r="H772" s="35"/>
      <c r="I772" s="35"/>
      <c r="J772" s="35"/>
      <c r="K772" s="35"/>
      <c r="L772" s="318"/>
      <c r="M772" s="35"/>
      <c r="N772" s="35"/>
      <c r="O772" s="35"/>
      <c r="P772" s="35"/>
      <c r="Q772" s="35"/>
      <c r="R772" s="319"/>
      <c r="S772" s="319"/>
      <c r="T772" s="216"/>
      <c r="U772" s="320"/>
      <c r="V772" s="216"/>
      <c r="W772" s="216"/>
      <c r="X772" s="216"/>
      <c r="Y772" s="216"/>
      <c r="Z772" s="216"/>
    </row>
    <row r="773" spans="1:26" ht="15.75" customHeight="1">
      <c r="A773" s="35"/>
      <c r="B773" s="35"/>
      <c r="C773" s="35"/>
      <c r="D773" s="35"/>
      <c r="E773" s="35"/>
      <c r="F773" s="35"/>
      <c r="G773" s="35"/>
      <c r="H773" s="35"/>
      <c r="I773" s="35"/>
      <c r="J773" s="35"/>
      <c r="K773" s="35"/>
      <c r="L773" s="318"/>
      <c r="M773" s="35"/>
      <c r="N773" s="35"/>
      <c r="O773" s="35"/>
      <c r="P773" s="35"/>
      <c r="Q773" s="35"/>
      <c r="R773" s="319"/>
      <c r="S773" s="319"/>
      <c r="T773" s="216"/>
      <c r="U773" s="320"/>
      <c r="V773" s="216"/>
      <c r="W773" s="216"/>
      <c r="X773" s="216"/>
      <c r="Y773" s="216"/>
      <c r="Z773" s="216"/>
    </row>
    <row r="774" spans="1:26" ht="15.75" customHeight="1">
      <c r="A774" s="35"/>
      <c r="B774" s="35"/>
      <c r="C774" s="35"/>
      <c r="D774" s="35"/>
      <c r="E774" s="35"/>
      <c r="F774" s="35"/>
      <c r="G774" s="35"/>
      <c r="H774" s="35"/>
      <c r="I774" s="35"/>
      <c r="J774" s="35"/>
      <c r="K774" s="35"/>
      <c r="L774" s="318"/>
      <c r="M774" s="35"/>
      <c r="N774" s="35"/>
      <c r="O774" s="35"/>
      <c r="P774" s="35"/>
      <c r="Q774" s="35"/>
      <c r="R774" s="319"/>
      <c r="S774" s="319"/>
      <c r="T774" s="216"/>
      <c r="U774" s="320"/>
      <c r="V774" s="216"/>
      <c r="W774" s="216"/>
      <c r="X774" s="216"/>
      <c r="Y774" s="216"/>
      <c r="Z774" s="216"/>
    </row>
    <row r="775" spans="1:26" ht="15.75" customHeight="1">
      <c r="A775" s="35"/>
      <c r="B775" s="35"/>
      <c r="C775" s="35"/>
      <c r="D775" s="35"/>
      <c r="E775" s="35"/>
      <c r="F775" s="35"/>
      <c r="G775" s="35"/>
      <c r="H775" s="35"/>
      <c r="I775" s="35"/>
      <c r="J775" s="35"/>
      <c r="K775" s="35"/>
      <c r="L775" s="318"/>
      <c r="M775" s="35"/>
      <c r="N775" s="35"/>
      <c r="O775" s="35"/>
      <c r="P775" s="35"/>
      <c r="Q775" s="35"/>
      <c r="R775" s="319"/>
      <c r="S775" s="319"/>
      <c r="T775" s="216"/>
      <c r="U775" s="320"/>
      <c r="V775" s="216"/>
      <c r="W775" s="216"/>
      <c r="X775" s="216"/>
      <c r="Y775" s="216"/>
      <c r="Z775" s="216"/>
    </row>
    <row r="776" spans="1:26" ht="15.75" customHeight="1">
      <c r="A776" s="35"/>
      <c r="B776" s="35"/>
      <c r="C776" s="35"/>
      <c r="D776" s="35"/>
      <c r="E776" s="35"/>
      <c r="F776" s="35"/>
      <c r="G776" s="35"/>
      <c r="H776" s="35"/>
      <c r="I776" s="35"/>
      <c r="J776" s="35"/>
      <c r="K776" s="35"/>
      <c r="L776" s="318"/>
      <c r="M776" s="35"/>
      <c r="N776" s="35"/>
      <c r="O776" s="35"/>
      <c r="P776" s="35"/>
      <c r="Q776" s="35"/>
      <c r="R776" s="319"/>
      <c r="S776" s="319"/>
      <c r="T776" s="216"/>
      <c r="U776" s="320"/>
      <c r="V776" s="216"/>
      <c r="W776" s="216"/>
      <c r="X776" s="216"/>
      <c r="Y776" s="216"/>
      <c r="Z776" s="216"/>
    </row>
    <row r="777" spans="1:26" ht="15.75" customHeight="1">
      <c r="A777" s="35"/>
      <c r="B777" s="35"/>
      <c r="C777" s="35"/>
      <c r="D777" s="35"/>
      <c r="E777" s="35"/>
      <c r="F777" s="35"/>
      <c r="G777" s="35"/>
      <c r="H777" s="35"/>
      <c r="I777" s="35"/>
      <c r="J777" s="35"/>
      <c r="K777" s="35"/>
      <c r="L777" s="318"/>
      <c r="M777" s="35"/>
      <c r="N777" s="35"/>
      <c r="O777" s="35"/>
      <c r="P777" s="35"/>
      <c r="Q777" s="35"/>
      <c r="R777" s="319"/>
      <c r="S777" s="319"/>
      <c r="T777" s="216"/>
      <c r="U777" s="320"/>
      <c r="V777" s="216"/>
      <c r="W777" s="216"/>
      <c r="X777" s="216"/>
      <c r="Y777" s="216"/>
      <c r="Z777" s="216"/>
    </row>
    <row r="778" spans="1:26" ht="15.75" customHeight="1">
      <c r="A778" s="35"/>
      <c r="B778" s="35"/>
      <c r="C778" s="35"/>
      <c r="D778" s="35"/>
      <c r="E778" s="35"/>
      <c r="F778" s="35"/>
      <c r="G778" s="35"/>
      <c r="H778" s="35"/>
      <c r="I778" s="35"/>
      <c r="J778" s="35"/>
      <c r="K778" s="35"/>
      <c r="L778" s="318"/>
      <c r="M778" s="35"/>
      <c r="N778" s="35"/>
      <c r="O778" s="35"/>
      <c r="P778" s="35"/>
      <c r="Q778" s="35"/>
      <c r="R778" s="319"/>
      <c r="S778" s="319"/>
      <c r="T778" s="216"/>
      <c r="U778" s="320"/>
      <c r="V778" s="216"/>
      <c r="W778" s="216"/>
      <c r="X778" s="216"/>
      <c r="Y778" s="216"/>
      <c r="Z778" s="216"/>
    </row>
    <row r="779" spans="1:26" ht="15.75" customHeight="1">
      <c r="A779" s="35"/>
      <c r="B779" s="35"/>
      <c r="C779" s="35"/>
      <c r="D779" s="35"/>
      <c r="E779" s="35"/>
      <c r="F779" s="35"/>
      <c r="G779" s="35"/>
      <c r="H779" s="35"/>
      <c r="I779" s="35"/>
      <c r="J779" s="35"/>
      <c r="K779" s="35"/>
      <c r="L779" s="318"/>
      <c r="M779" s="35"/>
      <c r="N779" s="35"/>
      <c r="O779" s="35"/>
      <c r="P779" s="35"/>
      <c r="Q779" s="35"/>
      <c r="R779" s="319"/>
      <c r="S779" s="319"/>
      <c r="T779" s="216"/>
      <c r="U779" s="320"/>
      <c r="V779" s="216"/>
      <c r="W779" s="216"/>
      <c r="X779" s="216"/>
      <c r="Y779" s="216"/>
      <c r="Z779" s="216"/>
    </row>
    <row r="780" spans="1:26" ht="15.75" customHeight="1">
      <c r="A780" s="35"/>
      <c r="B780" s="35"/>
      <c r="C780" s="35"/>
      <c r="D780" s="35"/>
      <c r="E780" s="35"/>
      <c r="F780" s="35"/>
      <c r="G780" s="35"/>
      <c r="H780" s="35"/>
      <c r="I780" s="35"/>
      <c r="J780" s="35"/>
      <c r="K780" s="35"/>
      <c r="L780" s="318"/>
      <c r="M780" s="35"/>
      <c r="N780" s="35"/>
      <c r="O780" s="35"/>
      <c r="P780" s="35"/>
      <c r="Q780" s="35"/>
      <c r="R780" s="319"/>
      <c r="S780" s="319"/>
      <c r="T780" s="216"/>
      <c r="U780" s="320"/>
      <c r="V780" s="216"/>
      <c r="W780" s="216"/>
      <c r="X780" s="216"/>
      <c r="Y780" s="216"/>
      <c r="Z780" s="216"/>
    </row>
    <row r="781" spans="1:26" ht="15.75" customHeight="1">
      <c r="A781" s="35"/>
      <c r="B781" s="35"/>
      <c r="C781" s="35"/>
      <c r="D781" s="35"/>
      <c r="E781" s="35"/>
      <c r="F781" s="35"/>
      <c r="G781" s="35"/>
      <c r="H781" s="35"/>
      <c r="I781" s="35"/>
      <c r="J781" s="35"/>
      <c r="K781" s="35"/>
      <c r="L781" s="318"/>
      <c r="M781" s="35"/>
      <c r="N781" s="35"/>
      <c r="O781" s="35"/>
      <c r="P781" s="35"/>
      <c r="Q781" s="35"/>
      <c r="R781" s="319"/>
      <c r="S781" s="319"/>
      <c r="T781" s="216"/>
      <c r="U781" s="320"/>
      <c r="V781" s="216"/>
      <c r="W781" s="216"/>
      <c r="X781" s="216"/>
      <c r="Y781" s="216"/>
      <c r="Z781" s="216"/>
    </row>
    <row r="782" spans="1:26" ht="15.75" customHeight="1">
      <c r="A782" s="35"/>
      <c r="B782" s="35"/>
      <c r="C782" s="35"/>
      <c r="D782" s="35"/>
      <c r="E782" s="35"/>
      <c r="F782" s="35"/>
      <c r="G782" s="35"/>
      <c r="H782" s="35"/>
      <c r="I782" s="35"/>
      <c r="J782" s="35"/>
      <c r="K782" s="35"/>
      <c r="L782" s="318"/>
      <c r="M782" s="35"/>
      <c r="N782" s="35"/>
      <c r="O782" s="35"/>
      <c r="P782" s="35"/>
      <c r="Q782" s="35"/>
      <c r="R782" s="319"/>
      <c r="S782" s="319"/>
      <c r="T782" s="216"/>
      <c r="U782" s="320"/>
      <c r="V782" s="216"/>
      <c r="W782" s="216"/>
      <c r="X782" s="216"/>
      <c r="Y782" s="216"/>
      <c r="Z782" s="216"/>
    </row>
    <row r="783" spans="1:26" ht="15.75" customHeight="1">
      <c r="A783" s="35"/>
      <c r="B783" s="35"/>
      <c r="C783" s="35"/>
      <c r="D783" s="35"/>
      <c r="E783" s="35"/>
      <c r="F783" s="35"/>
      <c r="G783" s="35"/>
      <c r="H783" s="35"/>
      <c r="I783" s="35"/>
      <c r="J783" s="35"/>
      <c r="K783" s="35"/>
      <c r="L783" s="318"/>
      <c r="M783" s="35"/>
      <c r="N783" s="35"/>
      <c r="O783" s="35"/>
      <c r="P783" s="35"/>
      <c r="Q783" s="35"/>
      <c r="R783" s="319"/>
      <c r="S783" s="319"/>
      <c r="T783" s="216"/>
      <c r="U783" s="320"/>
      <c r="V783" s="216"/>
      <c r="W783" s="216"/>
      <c r="X783" s="216"/>
      <c r="Y783" s="216"/>
      <c r="Z783" s="216"/>
    </row>
    <row r="784" spans="1:26" ht="15.75" customHeight="1">
      <c r="A784" s="35"/>
      <c r="B784" s="35"/>
      <c r="C784" s="35"/>
      <c r="D784" s="35"/>
      <c r="E784" s="35"/>
      <c r="F784" s="35"/>
      <c r="G784" s="35"/>
      <c r="H784" s="35"/>
      <c r="I784" s="35"/>
      <c r="J784" s="35"/>
      <c r="K784" s="35"/>
      <c r="L784" s="318"/>
      <c r="M784" s="35"/>
      <c r="N784" s="35"/>
      <c r="O784" s="35"/>
      <c r="P784" s="35"/>
      <c r="Q784" s="35"/>
      <c r="R784" s="319"/>
      <c r="S784" s="319"/>
      <c r="T784" s="216"/>
      <c r="U784" s="320"/>
      <c r="V784" s="216"/>
      <c r="W784" s="216"/>
      <c r="X784" s="216"/>
      <c r="Y784" s="216"/>
      <c r="Z784" s="216"/>
    </row>
    <row r="785" spans="1:26" ht="15.75" customHeight="1">
      <c r="A785" s="35"/>
      <c r="B785" s="35"/>
      <c r="C785" s="35"/>
      <c r="D785" s="35"/>
      <c r="E785" s="35"/>
      <c r="F785" s="35"/>
      <c r="G785" s="35"/>
      <c r="H785" s="35"/>
      <c r="I785" s="35"/>
      <c r="J785" s="35"/>
      <c r="K785" s="35"/>
      <c r="L785" s="318"/>
      <c r="M785" s="35"/>
      <c r="N785" s="35"/>
      <c r="O785" s="35"/>
      <c r="P785" s="35"/>
      <c r="Q785" s="35"/>
      <c r="R785" s="319"/>
      <c r="S785" s="319"/>
      <c r="T785" s="216"/>
      <c r="U785" s="320"/>
      <c r="V785" s="216"/>
      <c r="W785" s="216"/>
      <c r="X785" s="216"/>
      <c r="Y785" s="216"/>
      <c r="Z785" s="216"/>
    </row>
    <row r="786" spans="1:26" ht="15.75" customHeight="1">
      <c r="A786" s="35"/>
      <c r="B786" s="35"/>
      <c r="C786" s="35"/>
      <c r="D786" s="35"/>
      <c r="E786" s="35"/>
      <c r="F786" s="35"/>
      <c r="G786" s="35"/>
      <c r="H786" s="35"/>
      <c r="I786" s="35"/>
      <c r="J786" s="35"/>
      <c r="K786" s="35"/>
      <c r="L786" s="318"/>
      <c r="M786" s="35"/>
      <c r="N786" s="35"/>
      <c r="O786" s="35"/>
      <c r="P786" s="35"/>
      <c r="Q786" s="35"/>
      <c r="R786" s="319"/>
      <c r="S786" s="319"/>
      <c r="T786" s="216"/>
      <c r="U786" s="320"/>
      <c r="V786" s="216"/>
      <c r="W786" s="216"/>
      <c r="X786" s="216"/>
      <c r="Y786" s="216"/>
      <c r="Z786" s="216"/>
    </row>
    <row r="787" spans="1:26" ht="15.75" customHeight="1">
      <c r="A787" s="35"/>
      <c r="B787" s="35"/>
      <c r="C787" s="35"/>
      <c r="D787" s="35"/>
      <c r="E787" s="35"/>
      <c r="F787" s="35"/>
      <c r="G787" s="35"/>
      <c r="H787" s="35"/>
      <c r="I787" s="35"/>
      <c r="J787" s="35"/>
      <c r="K787" s="35"/>
      <c r="L787" s="318"/>
      <c r="M787" s="35"/>
      <c r="N787" s="35"/>
      <c r="O787" s="35"/>
      <c r="P787" s="35"/>
      <c r="Q787" s="35"/>
      <c r="R787" s="319"/>
      <c r="S787" s="319"/>
      <c r="T787" s="216"/>
      <c r="U787" s="320"/>
      <c r="V787" s="216"/>
      <c r="W787" s="216"/>
      <c r="X787" s="216"/>
      <c r="Y787" s="216"/>
      <c r="Z787" s="216"/>
    </row>
    <row r="788" spans="1:26" ht="15.75" customHeight="1">
      <c r="A788" s="35"/>
      <c r="B788" s="35"/>
      <c r="C788" s="35"/>
      <c r="D788" s="35"/>
      <c r="E788" s="35"/>
      <c r="F788" s="35"/>
      <c r="G788" s="35"/>
      <c r="H788" s="35"/>
      <c r="I788" s="35"/>
      <c r="J788" s="35"/>
      <c r="K788" s="35"/>
      <c r="L788" s="318"/>
      <c r="M788" s="35"/>
      <c r="N788" s="35"/>
      <c r="O788" s="35"/>
      <c r="P788" s="35"/>
      <c r="Q788" s="35"/>
      <c r="R788" s="319"/>
      <c r="S788" s="319"/>
      <c r="T788" s="216"/>
      <c r="U788" s="320"/>
      <c r="V788" s="216"/>
      <c r="W788" s="216"/>
      <c r="X788" s="216"/>
      <c r="Y788" s="216"/>
      <c r="Z788" s="216"/>
    </row>
    <row r="789" spans="1:26" ht="15.75" customHeight="1">
      <c r="A789" s="35"/>
      <c r="B789" s="35"/>
      <c r="C789" s="35"/>
      <c r="D789" s="35"/>
      <c r="E789" s="35"/>
      <c r="F789" s="35"/>
      <c r="G789" s="35"/>
      <c r="H789" s="35"/>
      <c r="I789" s="35"/>
      <c r="J789" s="35"/>
      <c r="K789" s="35"/>
      <c r="L789" s="318"/>
      <c r="M789" s="35"/>
      <c r="N789" s="35"/>
      <c r="O789" s="35"/>
      <c r="P789" s="35"/>
      <c r="Q789" s="35"/>
      <c r="R789" s="319"/>
      <c r="S789" s="319"/>
      <c r="T789" s="216"/>
      <c r="U789" s="320"/>
      <c r="V789" s="216"/>
      <c r="W789" s="216"/>
      <c r="X789" s="216"/>
      <c r="Y789" s="216"/>
      <c r="Z789" s="216"/>
    </row>
    <row r="790" spans="1:26" ht="15.75" customHeight="1">
      <c r="A790" s="35"/>
      <c r="B790" s="35"/>
      <c r="C790" s="35"/>
      <c r="D790" s="35"/>
      <c r="E790" s="35"/>
      <c r="F790" s="35"/>
      <c r="G790" s="35"/>
      <c r="H790" s="35"/>
      <c r="I790" s="35"/>
      <c r="J790" s="35"/>
      <c r="K790" s="35"/>
      <c r="L790" s="318"/>
      <c r="M790" s="35"/>
      <c r="N790" s="35"/>
      <c r="O790" s="35"/>
      <c r="P790" s="35"/>
      <c r="Q790" s="35"/>
      <c r="R790" s="319"/>
      <c r="S790" s="319"/>
      <c r="T790" s="216"/>
      <c r="U790" s="320"/>
      <c r="V790" s="216"/>
      <c r="W790" s="216"/>
      <c r="X790" s="216"/>
      <c r="Y790" s="216"/>
      <c r="Z790" s="216"/>
    </row>
    <row r="791" spans="1:26" ht="15.75" customHeight="1">
      <c r="A791" s="35"/>
      <c r="B791" s="35"/>
      <c r="C791" s="35"/>
      <c r="D791" s="35"/>
      <c r="E791" s="35"/>
      <c r="F791" s="35"/>
      <c r="G791" s="35"/>
      <c r="H791" s="35"/>
      <c r="I791" s="35"/>
      <c r="J791" s="35"/>
      <c r="K791" s="35"/>
      <c r="L791" s="318"/>
      <c r="M791" s="35"/>
      <c r="N791" s="35"/>
      <c r="O791" s="35"/>
      <c r="P791" s="35"/>
      <c r="Q791" s="35"/>
      <c r="R791" s="319"/>
      <c r="S791" s="319"/>
      <c r="T791" s="216"/>
      <c r="U791" s="320"/>
      <c r="V791" s="216"/>
      <c r="W791" s="216"/>
      <c r="X791" s="216"/>
      <c r="Y791" s="216"/>
      <c r="Z791" s="216"/>
    </row>
    <row r="792" spans="1:26" ht="15.75" customHeight="1">
      <c r="A792" s="35"/>
      <c r="B792" s="35"/>
      <c r="C792" s="35"/>
      <c r="D792" s="35"/>
      <c r="E792" s="35"/>
      <c r="F792" s="35"/>
      <c r="G792" s="35"/>
      <c r="H792" s="35"/>
      <c r="I792" s="35"/>
      <c r="J792" s="35"/>
      <c r="K792" s="35"/>
      <c r="L792" s="318"/>
      <c r="M792" s="35"/>
      <c r="N792" s="35"/>
      <c r="O792" s="35"/>
      <c r="P792" s="35"/>
      <c r="Q792" s="35"/>
      <c r="R792" s="319"/>
      <c r="S792" s="319"/>
      <c r="T792" s="216"/>
      <c r="U792" s="320"/>
      <c r="V792" s="216"/>
      <c r="W792" s="216"/>
      <c r="X792" s="216"/>
      <c r="Y792" s="216"/>
      <c r="Z792" s="216"/>
    </row>
    <row r="793" spans="1:26" ht="15.75" customHeight="1">
      <c r="A793" s="35"/>
      <c r="B793" s="35"/>
      <c r="C793" s="35"/>
      <c r="D793" s="35"/>
      <c r="E793" s="35"/>
      <c r="F793" s="35"/>
      <c r="G793" s="35"/>
      <c r="H793" s="35"/>
      <c r="I793" s="35"/>
      <c r="J793" s="35"/>
      <c r="K793" s="35"/>
      <c r="L793" s="318"/>
      <c r="M793" s="35"/>
      <c r="N793" s="35"/>
      <c r="O793" s="35"/>
      <c r="P793" s="35"/>
      <c r="Q793" s="35"/>
      <c r="R793" s="319"/>
      <c r="S793" s="319"/>
      <c r="T793" s="216"/>
      <c r="U793" s="320"/>
      <c r="V793" s="216"/>
      <c r="W793" s="216"/>
      <c r="X793" s="216"/>
      <c r="Y793" s="216"/>
      <c r="Z793" s="216"/>
    </row>
    <row r="794" spans="1:26" ht="15.75" customHeight="1">
      <c r="A794" s="35"/>
      <c r="B794" s="35"/>
      <c r="C794" s="35"/>
      <c r="D794" s="35"/>
      <c r="E794" s="35"/>
      <c r="F794" s="35"/>
      <c r="G794" s="35"/>
      <c r="H794" s="35"/>
      <c r="I794" s="35"/>
      <c r="J794" s="35"/>
      <c r="K794" s="35"/>
      <c r="L794" s="318"/>
      <c r="M794" s="35"/>
      <c r="N794" s="35"/>
      <c r="O794" s="35"/>
      <c r="P794" s="35"/>
      <c r="Q794" s="35"/>
      <c r="R794" s="319"/>
      <c r="S794" s="319"/>
      <c r="T794" s="216"/>
      <c r="U794" s="320"/>
      <c r="V794" s="216"/>
      <c r="W794" s="216"/>
      <c r="X794" s="216"/>
      <c r="Y794" s="216"/>
      <c r="Z794" s="216"/>
    </row>
    <row r="795" spans="1:26" ht="15.75" customHeight="1">
      <c r="A795" s="35"/>
      <c r="B795" s="35"/>
      <c r="C795" s="35"/>
      <c r="D795" s="35"/>
      <c r="E795" s="35"/>
      <c r="F795" s="35"/>
      <c r="G795" s="35"/>
      <c r="H795" s="35"/>
      <c r="I795" s="35"/>
      <c r="J795" s="35"/>
      <c r="K795" s="35"/>
      <c r="L795" s="318"/>
      <c r="M795" s="35"/>
      <c r="N795" s="35"/>
      <c r="O795" s="35"/>
      <c r="P795" s="35"/>
      <c r="Q795" s="35"/>
      <c r="R795" s="319"/>
      <c r="S795" s="319"/>
      <c r="T795" s="216"/>
      <c r="U795" s="320"/>
      <c r="V795" s="216"/>
      <c r="W795" s="216"/>
      <c r="X795" s="216"/>
      <c r="Y795" s="216"/>
      <c r="Z795" s="216"/>
    </row>
    <row r="796" spans="1:26" ht="15.75" customHeight="1">
      <c r="A796" s="35"/>
      <c r="B796" s="35"/>
      <c r="C796" s="35"/>
      <c r="D796" s="35"/>
      <c r="E796" s="35"/>
      <c r="F796" s="35"/>
      <c r="G796" s="35"/>
      <c r="H796" s="35"/>
      <c r="I796" s="35"/>
      <c r="J796" s="35"/>
      <c r="K796" s="35"/>
      <c r="L796" s="318"/>
      <c r="M796" s="35"/>
      <c r="N796" s="35"/>
      <c r="O796" s="35"/>
      <c r="P796" s="35"/>
      <c r="Q796" s="35"/>
      <c r="R796" s="319"/>
      <c r="S796" s="319"/>
      <c r="T796" s="216"/>
      <c r="U796" s="320"/>
      <c r="V796" s="216"/>
      <c r="W796" s="216"/>
      <c r="X796" s="216"/>
      <c r="Y796" s="216"/>
      <c r="Z796" s="216"/>
    </row>
    <row r="797" spans="1:26" ht="15.75" customHeight="1">
      <c r="A797" s="35"/>
      <c r="B797" s="35"/>
      <c r="C797" s="35"/>
      <c r="D797" s="35"/>
      <c r="E797" s="35"/>
      <c r="F797" s="35"/>
      <c r="G797" s="35"/>
      <c r="H797" s="35"/>
      <c r="I797" s="35"/>
      <c r="J797" s="35"/>
      <c r="K797" s="35"/>
      <c r="L797" s="318"/>
      <c r="M797" s="35"/>
      <c r="N797" s="35"/>
      <c r="O797" s="35"/>
      <c r="P797" s="35"/>
      <c r="Q797" s="35"/>
      <c r="R797" s="319"/>
      <c r="S797" s="319"/>
      <c r="T797" s="216"/>
      <c r="U797" s="320"/>
      <c r="V797" s="216"/>
      <c r="W797" s="216"/>
      <c r="X797" s="216"/>
      <c r="Y797" s="216"/>
      <c r="Z797" s="216"/>
    </row>
    <row r="798" spans="1:26" ht="15.75" customHeight="1">
      <c r="A798" s="35"/>
      <c r="B798" s="35"/>
      <c r="C798" s="35"/>
      <c r="D798" s="35"/>
      <c r="E798" s="35"/>
      <c r="F798" s="35"/>
      <c r="G798" s="35"/>
      <c r="H798" s="35"/>
      <c r="I798" s="35"/>
      <c r="J798" s="35"/>
      <c r="K798" s="35"/>
      <c r="L798" s="318"/>
      <c r="M798" s="35"/>
      <c r="N798" s="35"/>
      <c r="O798" s="35"/>
      <c r="P798" s="35"/>
      <c r="Q798" s="35"/>
      <c r="R798" s="319"/>
      <c r="S798" s="319"/>
      <c r="T798" s="216"/>
      <c r="U798" s="320"/>
      <c r="V798" s="216"/>
      <c r="W798" s="216"/>
      <c r="X798" s="216"/>
      <c r="Y798" s="216"/>
      <c r="Z798" s="216"/>
    </row>
    <row r="799" spans="1:26" ht="15.75" customHeight="1">
      <c r="A799" s="35"/>
      <c r="B799" s="35"/>
      <c r="C799" s="35"/>
      <c r="D799" s="35"/>
      <c r="E799" s="35"/>
      <c r="F799" s="35"/>
      <c r="G799" s="35"/>
      <c r="H799" s="35"/>
      <c r="I799" s="35"/>
      <c r="J799" s="35"/>
      <c r="K799" s="35"/>
      <c r="L799" s="318"/>
      <c r="M799" s="35"/>
      <c r="N799" s="35"/>
      <c r="O799" s="35"/>
      <c r="P799" s="35"/>
      <c r="Q799" s="35"/>
      <c r="R799" s="319"/>
      <c r="S799" s="319"/>
      <c r="T799" s="216"/>
      <c r="U799" s="320"/>
      <c r="V799" s="216"/>
      <c r="W799" s="216"/>
      <c r="X799" s="216"/>
      <c r="Y799" s="216"/>
      <c r="Z799" s="216"/>
    </row>
    <row r="800" spans="1:26" ht="15.75" customHeight="1">
      <c r="A800" s="35"/>
      <c r="B800" s="35"/>
      <c r="C800" s="35"/>
      <c r="D800" s="35"/>
      <c r="E800" s="35"/>
      <c r="F800" s="35"/>
      <c r="G800" s="35"/>
      <c r="H800" s="35"/>
      <c r="I800" s="35"/>
      <c r="J800" s="35"/>
      <c r="K800" s="35"/>
      <c r="L800" s="318"/>
      <c r="M800" s="35"/>
      <c r="N800" s="35"/>
      <c r="O800" s="35"/>
      <c r="P800" s="35"/>
      <c r="Q800" s="35"/>
      <c r="R800" s="319"/>
      <c r="S800" s="319"/>
      <c r="T800" s="216"/>
      <c r="U800" s="320"/>
      <c r="V800" s="216"/>
      <c r="W800" s="216"/>
      <c r="X800" s="216"/>
      <c r="Y800" s="216"/>
      <c r="Z800" s="216"/>
    </row>
    <row r="801" spans="1:26" ht="15.75" customHeight="1">
      <c r="A801" s="35"/>
      <c r="B801" s="35"/>
      <c r="C801" s="35"/>
      <c r="D801" s="35"/>
      <c r="E801" s="35"/>
      <c r="F801" s="35"/>
      <c r="G801" s="35"/>
      <c r="H801" s="35"/>
      <c r="I801" s="35"/>
      <c r="J801" s="35"/>
      <c r="K801" s="35"/>
      <c r="L801" s="318"/>
      <c r="M801" s="35"/>
      <c r="N801" s="35"/>
      <c r="O801" s="35"/>
      <c r="P801" s="35"/>
      <c r="Q801" s="35"/>
      <c r="R801" s="319"/>
      <c r="S801" s="319"/>
      <c r="T801" s="216"/>
      <c r="U801" s="320"/>
      <c r="V801" s="216"/>
      <c r="W801" s="216"/>
      <c r="X801" s="216"/>
      <c r="Y801" s="216"/>
      <c r="Z801" s="216"/>
    </row>
    <row r="802" spans="1:26" ht="15.75" customHeight="1">
      <c r="A802" s="35"/>
      <c r="B802" s="35"/>
      <c r="C802" s="35"/>
      <c r="D802" s="35"/>
      <c r="E802" s="35"/>
      <c r="F802" s="35"/>
      <c r="G802" s="35"/>
      <c r="H802" s="35"/>
      <c r="I802" s="35"/>
      <c r="J802" s="35"/>
      <c r="K802" s="35"/>
      <c r="L802" s="318"/>
      <c r="M802" s="35"/>
      <c r="N802" s="35"/>
      <c r="O802" s="35"/>
      <c r="P802" s="35"/>
      <c r="Q802" s="35"/>
      <c r="R802" s="319"/>
      <c r="S802" s="319"/>
      <c r="T802" s="216"/>
      <c r="U802" s="320"/>
      <c r="V802" s="216"/>
      <c r="W802" s="216"/>
      <c r="X802" s="216"/>
      <c r="Y802" s="216"/>
      <c r="Z802" s="216"/>
    </row>
    <row r="803" spans="1:26" ht="15.75" customHeight="1">
      <c r="A803" s="35"/>
      <c r="B803" s="35"/>
      <c r="C803" s="35"/>
      <c r="D803" s="35"/>
      <c r="E803" s="35"/>
      <c r="F803" s="35"/>
      <c r="G803" s="35"/>
      <c r="H803" s="35"/>
      <c r="I803" s="35"/>
      <c r="J803" s="35"/>
      <c r="K803" s="35"/>
      <c r="L803" s="318"/>
      <c r="M803" s="35"/>
      <c r="N803" s="35"/>
      <c r="O803" s="35"/>
      <c r="P803" s="35"/>
      <c r="Q803" s="35"/>
      <c r="R803" s="319"/>
      <c r="S803" s="319"/>
      <c r="T803" s="216"/>
      <c r="U803" s="320"/>
      <c r="V803" s="216"/>
      <c r="W803" s="216"/>
      <c r="X803" s="216"/>
      <c r="Y803" s="216"/>
      <c r="Z803" s="216"/>
    </row>
    <row r="804" spans="1:26" ht="15.75" customHeight="1">
      <c r="A804" s="35"/>
      <c r="B804" s="35"/>
      <c r="C804" s="35"/>
      <c r="D804" s="35"/>
      <c r="E804" s="35"/>
      <c r="F804" s="35"/>
      <c r="G804" s="35"/>
      <c r="H804" s="35"/>
      <c r="I804" s="35"/>
      <c r="J804" s="35"/>
      <c r="K804" s="35"/>
      <c r="L804" s="318"/>
      <c r="M804" s="35"/>
      <c r="N804" s="35"/>
      <c r="O804" s="35"/>
      <c r="P804" s="35"/>
      <c r="Q804" s="35"/>
      <c r="R804" s="319"/>
      <c r="S804" s="319"/>
      <c r="T804" s="216"/>
      <c r="U804" s="320"/>
      <c r="V804" s="216"/>
      <c r="W804" s="216"/>
      <c r="X804" s="216"/>
      <c r="Y804" s="216"/>
      <c r="Z804" s="216"/>
    </row>
    <row r="805" spans="1:26" ht="15.75" customHeight="1">
      <c r="A805" s="35"/>
      <c r="B805" s="35"/>
      <c r="C805" s="35"/>
      <c r="D805" s="35"/>
      <c r="E805" s="35"/>
      <c r="F805" s="35"/>
      <c r="G805" s="35"/>
      <c r="H805" s="35"/>
      <c r="I805" s="35"/>
      <c r="J805" s="35"/>
      <c r="K805" s="35"/>
      <c r="L805" s="318"/>
      <c r="M805" s="35"/>
      <c r="N805" s="35"/>
      <c r="O805" s="35"/>
      <c r="P805" s="35"/>
      <c r="Q805" s="35"/>
      <c r="R805" s="319"/>
      <c r="S805" s="319"/>
      <c r="T805" s="216"/>
      <c r="U805" s="320"/>
      <c r="V805" s="216"/>
      <c r="W805" s="216"/>
      <c r="X805" s="216"/>
      <c r="Y805" s="216"/>
      <c r="Z805" s="216"/>
    </row>
    <row r="806" spans="1:26" ht="15.75" customHeight="1">
      <c r="A806" s="35"/>
      <c r="B806" s="35"/>
      <c r="C806" s="35"/>
      <c r="D806" s="35"/>
      <c r="E806" s="35"/>
      <c r="F806" s="35"/>
      <c r="G806" s="35"/>
      <c r="H806" s="35"/>
      <c r="I806" s="35"/>
      <c r="J806" s="35"/>
      <c r="K806" s="35"/>
      <c r="L806" s="318"/>
      <c r="M806" s="35"/>
      <c r="N806" s="35"/>
      <c r="O806" s="35"/>
      <c r="P806" s="35"/>
      <c r="Q806" s="35"/>
      <c r="R806" s="319"/>
      <c r="S806" s="319"/>
      <c r="T806" s="216"/>
      <c r="U806" s="320"/>
      <c r="V806" s="216"/>
      <c r="W806" s="216"/>
      <c r="X806" s="216"/>
      <c r="Y806" s="216"/>
      <c r="Z806" s="216"/>
    </row>
    <row r="807" spans="1:26" ht="15.75" customHeight="1">
      <c r="A807" s="35"/>
      <c r="B807" s="35"/>
      <c r="C807" s="35"/>
      <c r="D807" s="35"/>
      <c r="E807" s="35"/>
      <c r="F807" s="35"/>
      <c r="G807" s="35"/>
      <c r="H807" s="35"/>
      <c r="I807" s="35"/>
      <c r="J807" s="35"/>
      <c r="K807" s="35"/>
      <c r="L807" s="318"/>
      <c r="M807" s="35"/>
      <c r="N807" s="35"/>
      <c r="O807" s="35"/>
      <c r="P807" s="35"/>
      <c r="Q807" s="35"/>
      <c r="R807" s="319"/>
      <c r="S807" s="319"/>
      <c r="T807" s="216"/>
      <c r="U807" s="320"/>
      <c r="V807" s="216"/>
      <c r="W807" s="216"/>
      <c r="X807" s="216"/>
      <c r="Y807" s="216"/>
      <c r="Z807" s="216"/>
    </row>
    <row r="808" spans="1:26" ht="15.75" customHeight="1">
      <c r="A808" s="35"/>
      <c r="B808" s="35"/>
      <c r="C808" s="35"/>
      <c r="D808" s="35"/>
      <c r="E808" s="35"/>
      <c r="F808" s="35"/>
      <c r="G808" s="35"/>
      <c r="H808" s="35"/>
      <c r="I808" s="35"/>
      <c r="J808" s="35"/>
      <c r="K808" s="35"/>
      <c r="L808" s="318"/>
      <c r="M808" s="35"/>
      <c r="N808" s="35"/>
      <c r="O808" s="35"/>
      <c r="P808" s="35"/>
      <c r="Q808" s="35"/>
      <c r="R808" s="319"/>
      <c r="S808" s="319"/>
      <c r="T808" s="216"/>
      <c r="U808" s="320"/>
      <c r="V808" s="216"/>
      <c r="W808" s="216"/>
      <c r="X808" s="216"/>
      <c r="Y808" s="216"/>
      <c r="Z808" s="216"/>
    </row>
    <row r="809" spans="1:26" ht="15.75" customHeight="1">
      <c r="A809" s="35"/>
      <c r="B809" s="35"/>
      <c r="C809" s="35"/>
      <c r="D809" s="35"/>
      <c r="E809" s="35"/>
      <c r="F809" s="35"/>
      <c r="G809" s="35"/>
      <c r="H809" s="35"/>
      <c r="I809" s="35"/>
      <c r="J809" s="35"/>
      <c r="K809" s="35"/>
      <c r="L809" s="318"/>
      <c r="M809" s="35"/>
      <c r="N809" s="35"/>
      <c r="O809" s="35"/>
      <c r="P809" s="35"/>
      <c r="Q809" s="35"/>
      <c r="R809" s="319"/>
      <c r="S809" s="319"/>
      <c r="T809" s="216"/>
      <c r="U809" s="320"/>
      <c r="V809" s="216"/>
      <c r="W809" s="216"/>
      <c r="X809" s="216"/>
      <c r="Y809" s="216"/>
      <c r="Z809" s="216"/>
    </row>
    <row r="810" spans="1:26" ht="15.75" customHeight="1">
      <c r="A810" s="35"/>
      <c r="B810" s="35"/>
      <c r="C810" s="35"/>
      <c r="D810" s="35"/>
      <c r="E810" s="35"/>
      <c r="F810" s="35"/>
      <c r="G810" s="35"/>
      <c r="H810" s="35"/>
      <c r="I810" s="35"/>
      <c r="J810" s="35"/>
      <c r="K810" s="35"/>
      <c r="L810" s="318"/>
      <c r="M810" s="35"/>
      <c r="N810" s="35"/>
      <c r="O810" s="35"/>
      <c r="P810" s="35"/>
      <c r="Q810" s="35"/>
      <c r="R810" s="319"/>
      <c r="S810" s="319"/>
      <c r="T810" s="216"/>
      <c r="U810" s="320"/>
      <c r="V810" s="216"/>
      <c r="W810" s="216"/>
      <c r="X810" s="216"/>
      <c r="Y810" s="216"/>
      <c r="Z810" s="216"/>
    </row>
    <row r="811" spans="1:26" ht="15.75" customHeight="1">
      <c r="A811" s="35"/>
      <c r="B811" s="35"/>
      <c r="C811" s="35"/>
      <c r="D811" s="35"/>
      <c r="E811" s="35"/>
      <c r="F811" s="35"/>
      <c r="G811" s="35"/>
      <c r="H811" s="35"/>
      <c r="I811" s="35"/>
      <c r="J811" s="35"/>
      <c r="K811" s="35"/>
      <c r="L811" s="318"/>
      <c r="M811" s="35"/>
      <c r="N811" s="35"/>
      <c r="O811" s="35"/>
      <c r="P811" s="35"/>
      <c r="Q811" s="35"/>
      <c r="R811" s="319"/>
      <c r="S811" s="319"/>
      <c r="T811" s="216"/>
      <c r="U811" s="320"/>
      <c r="V811" s="216"/>
      <c r="W811" s="216"/>
      <c r="X811" s="216"/>
      <c r="Y811" s="216"/>
      <c r="Z811" s="216"/>
    </row>
    <row r="812" spans="1:26" ht="15.75" customHeight="1">
      <c r="A812" s="35"/>
      <c r="B812" s="35"/>
      <c r="C812" s="35"/>
      <c r="D812" s="35"/>
      <c r="E812" s="35"/>
      <c r="F812" s="35"/>
      <c r="G812" s="35"/>
      <c r="H812" s="35"/>
      <c r="I812" s="35"/>
      <c r="J812" s="35"/>
      <c r="K812" s="35"/>
      <c r="L812" s="318"/>
      <c r="M812" s="35"/>
      <c r="N812" s="35"/>
      <c r="O812" s="35"/>
      <c r="P812" s="35"/>
      <c r="Q812" s="35"/>
      <c r="R812" s="319"/>
      <c r="S812" s="319"/>
      <c r="T812" s="216"/>
      <c r="U812" s="320"/>
      <c r="V812" s="216"/>
      <c r="W812" s="216"/>
      <c r="X812" s="216"/>
      <c r="Y812" s="216"/>
      <c r="Z812" s="216"/>
    </row>
    <row r="813" spans="1:26" ht="15.75" customHeight="1">
      <c r="A813" s="35"/>
      <c r="B813" s="35"/>
      <c r="C813" s="35"/>
      <c r="D813" s="35"/>
      <c r="E813" s="35"/>
      <c r="F813" s="35"/>
      <c r="G813" s="35"/>
      <c r="H813" s="35"/>
      <c r="I813" s="35"/>
      <c r="J813" s="35"/>
      <c r="K813" s="35"/>
      <c r="L813" s="318"/>
      <c r="M813" s="35"/>
      <c r="N813" s="35"/>
      <c r="O813" s="35"/>
      <c r="P813" s="35"/>
      <c r="Q813" s="35"/>
      <c r="R813" s="319"/>
      <c r="S813" s="319"/>
      <c r="T813" s="216"/>
      <c r="U813" s="320"/>
      <c r="V813" s="216"/>
      <c r="W813" s="216"/>
      <c r="X813" s="216"/>
      <c r="Y813" s="216"/>
      <c r="Z813" s="216"/>
    </row>
    <row r="814" spans="1:26" ht="15.75" customHeight="1">
      <c r="A814" s="35"/>
      <c r="B814" s="35"/>
      <c r="C814" s="35"/>
      <c r="D814" s="35"/>
      <c r="E814" s="35"/>
      <c r="F814" s="35"/>
      <c r="G814" s="35"/>
      <c r="H814" s="35"/>
      <c r="I814" s="35"/>
      <c r="J814" s="35"/>
      <c r="K814" s="35"/>
      <c r="L814" s="318"/>
      <c r="M814" s="35"/>
      <c r="N814" s="35"/>
      <c r="O814" s="35"/>
      <c r="P814" s="35"/>
      <c r="Q814" s="35"/>
      <c r="R814" s="319"/>
      <c r="S814" s="319"/>
      <c r="T814" s="216"/>
      <c r="U814" s="320"/>
      <c r="V814" s="216"/>
      <c r="W814" s="216"/>
      <c r="X814" s="216"/>
      <c r="Y814" s="216"/>
      <c r="Z814" s="216"/>
    </row>
    <row r="815" spans="1:26" ht="15.75" customHeight="1">
      <c r="A815" s="35"/>
      <c r="B815" s="35"/>
      <c r="C815" s="35"/>
      <c r="D815" s="35"/>
      <c r="E815" s="35"/>
      <c r="F815" s="35"/>
      <c r="G815" s="35"/>
      <c r="H815" s="35"/>
      <c r="I815" s="35"/>
      <c r="J815" s="35"/>
      <c r="K815" s="35"/>
      <c r="L815" s="318"/>
      <c r="M815" s="35"/>
      <c r="N815" s="35"/>
      <c r="O815" s="35"/>
      <c r="P815" s="35"/>
      <c r="Q815" s="35"/>
      <c r="R815" s="319"/>
      <c r="S815" s="319"/>
      <c r="T815" s="216"/>
      <c r="U815" s="320"/>
      <c r="V815" s="216"/>
      <c r="W815" s="216"/>
      <c r="X815" s="216"/>
      <c r="Y815" s="216"/>
      <c r="Z815" s="216"/>
    </row>
    <row r="816" spans="1:26" ht="15.75" customHeight="1">
      <c r="A816" s="35"/>
      <c r="B816" s="35"/>
      <c r="C816" s="35"/>
      <c r="D816" s="35"/>
      <c r="E816" s="35"/>
      <c r="F816" s="35"/>
      <c r="G816" s="35"/>
      <c r="H816" s="35"/>
      <c r="I816" s="35"/>
      <c r="J816" s="35"/>
      <c r="K816" s="35"/>
      <c r="L816" s="318"/>
      <c r="M816" s="35"/>
      <c r="N816" s="35"/>
      <c r="O816" s="35"/>
      <c r="P816" s="35"/>
      <c r="Q816" s="35"/>
      <c r="R816" s="319"/>
      <c r="S816" s="319"/>
      <c r="T816" s="216"/>
      <c r="U816" s="320"/>
      <c r="V816" s="216"/>
      <c r="W816" s="216"/>
      <c r="X816" s="216"/>
      <c r="Y816" s="216"/>
      <c r="Z816" s="216"/>
    </row>
    <row r="817" spans="1:26" ht="15.75" customHeight="1">
      <c r="A817" s="35"/>
      <c r="B817" s="35"/>
      <c r="C817" s="35"/>
      <c r="D817" s="35"/>
      <c r="E817" s="35"/>
      <c r="F817" s="35"/>
      <c r="G817" s="35"/>
      <c r="H817" s="35"/>
      <c r="I817" s="35"/>
      <c r="J817" s="35"/>
      <c r="K817" s="35"/>
      <c r="L817" s="318"/>
      <c r="M817" s="35"/>
      <c r="N817" s="35"/>
      <c r="O817" s="35"/>
      <c r="P817" s="35"/>
      <c r="Q817" s="35"/>
      <c r="R817" s="319"/>
      <c r="S817" s="319"/>
      <c r="T817" s="216"/>
      <c r="U817" s="320"/>
      <c r="V817" s="216"/>
      <c r="W817" s="216"/>
      <c r="X817" s="216"/>
      <c r="Y817" s="216"/>
      <c r="Z817" s="216"/>
    </row>
    <row r="818" spans="1:26" ht="15.75" customHeight="1">
      <c r="A818" s="35"/>
      <c r="B818" s="35"/>
      <c r="C818" s="35"/>
      <c r="D818" s="35"/>
      <c r="E818" s="35"/>
      <c r="F818" s="35"/>
      <c r="G818" s="35"/>
      <c r="H818" s="35"/>
      <c r="I818" s="35"/>
      <c r="J818" s="35"/>
      <c r="K818" s="35"/>
      <c r="L818" s="318"/>
      <c r="M818" s="35"/>
      <c r="N818" s="35"/>
      <c r="O818" s="35"/>
      <c r="P818" s="35"/>
      <c r="Q818" s="35"/>
      <c r="R818" s="319"/>
      <c r="S818" s="319"/>
      <c r="T818" s="216"/>
      <c r="U818" s="320"/>
      <c r="V818" s="216"/>
      <c r="W818" s="216"/>
      <c r="X818" s="216"/>
      <c r="Y818" s="216"/>
      <c r="Z818" s="216"/>
    </row>
    <row r="819" spans="1:26" ht="15.75" customHeight="1">
      <c r="A819" s="35"/>
      <c r="B819" s="35"/>
      <c r="C819" s="35"/>
      <c r="D819" s="35"/>
      <c r="E819" s="35"/>
      <c r="F819" s="35"/>
      <c r="G819" s="35"/>
      <c r="H819" s="35"/>
      <c r="I819" s="35"/>
      <c r="J819" s="35"/>
      <c r="K819" s="35"/>
      <c r="L819" s="318"/>
      <c r="M819" s="35"/>
      <c r="N819" s="35"/>
      <c r="O819" s="35"/>
      <c r="P819" s="35"/>
      <c r="Q819" s="35"/>
      <c r="R819" s="319"/>
      <c r="S819" s="319"/>
      <c r="T819" s="216"/>
      <c r="U819" s="320"/>
      <c r="V819" s="216"/>
      <c r="W819" s="216"/>
      <c r="X819" s="216"/>
      <c r="Y819" s="216"/>
      <c r="Z819" s="216"/>
    </row>
    <row r="820" spans="1:26" ht="15.75" customHeight="1">
      <c r="A820" s="35"/>
      <c r="B820" s="35"/>
      <c r="C820" s="35"/>
      <c r="D820" s="35"/>
      <c r="E820" s="35"/>
      <c r="F820" s="35"/>
      <c r="G820" s="35"/>
      <c r="H820" s="35"/>
      <c r="I820" s="35"/>
      <c r="J820" s="35"/>
      <c r="K820" s="35"/>
      <c r="L820" s="318"/>
      <c r="M820" s="35"/>
      <c r="N820" s="35"/>
      <c r="O820" s="35"/>
      <c r="P820" s="35"/>
      <c r="Q820" s="35"/>
      <c r="R820" s="319"/>
      <c r="S820" s="319"/>
      <c r="T820" s="216"/>
      <c r="U820" s="320"/>
      <c r="V820" s="216"/>
      <c r="W820" s="216"/>
      <c r="X820" s="216"/>
      <c r="Y820" s="216"/>
      <c r="Z820" s="216"/>
    </row>
    <row r="821" spans="1:26" ht="15.75" customHeight="1">
      <c r="A821" s="35"/>
      <c r="B821" s="35"/>
      <c r="C821" s="35"/>
      <c r="D821" s="35"/>
      <c r="E821" s="35"/>
      <c r="F821" s="35"/>
      <c r="G821" s="35"/>
      <c r="H821" s="35"/>
      <c r="I821" s="35"/>
      <c r="J821" s="35"/>
      <c r="K821" s="35"/>
      <c r="L821" s="318"/>
      <c r="M821" s="35"/>
      <c r="N821" s="35"/>
      <c r="O821" s="35"/>
      <c r="P821" s="35"/>
      <c r="Q821" s="35"/>
      <c r="R821" s="319"/>
      <c r="S821" s="319"/>
      <c r="T821" s="216"/>
      <c r="U821" s="320"/>
      <c r="V821" s="216"/>
      <c r="W821" s="216"/>
      <c r="X821" s="216"/>
      <c r="Y821" s="216"/>
      <c r="Z821" s="216"/>
    </row>
    <row r="822" spans="1:26" ht="15.75" customHeight="1">
      <c r="A822" s="35"/>
      <c r="B822" s="35"/>
      <c r="C822" s="35"/>
      <c r="D822" s="35"/>
      <c r="E822" s="35"/>
      <c r="F822" s="35"/>
      <c r="G822" s="35"/>
      <c r="H822" s="35"/>
      <c r="I822" s="35"/>
      <c r="J822" s="35"/>
      <c r="K822" s="35"/>
      <c r="L822" s="318"/>
      <c r="M822" s="35"/>
      <c r="N822" s="35"/>
      <c r="O822" s="35"/>
      <c r="P822" s="35"/>
      <c r="Q822" s="35"/>
      <c r="R822" s="319"/>
      <c r="S822" s="319"/>
      <c r="T822" s="216"/>
      <c r="U822" s="320"/>
      <c r="V822" s="216"/>
      <c r="W822" s="216"/>
      <c r="X822" s="216"/>
      <c r="Y822" s="216"/>
      <c r="Z822" s="216"/>
    </row>
    <row r="823" spans="1:26" ht="15.75" customHeight="1">
      <c r="A823" s="35"/>
      <c r="B823" s="35"/>
      <c r="C823" s="35"/>
      <c r="D823" s="35"/>
      <c r="E823" s="35"/>
      <c r="F823" s="35"/>
      <c r="G823" s="35"/>
      <c r="H823" s="35"/>
      <c r="I823" s="35"/>
      <c r="J823" s="35"/>
      <c r="K823" s="35"/>
      <c r="L823" s="318"/>
      <c r="M823" s="35"/>
      <c r="N823" s="35"/>
      <c r="O823" s="35"/>
      <c r="P823" s="35"/>
      <c r="Q823" s="35"/>
      <c r="R823" s="319"/>
      <c r="S823" s="319"/>
      <c r="T823" s="216"/>
      <c r="U823" s="320"/>
      <c r="V823" s="216"/>
      <c r="W823" s="216"/>
      <c r="X823" s="216"/>
      <c r="Y823" s="216"/>
      <c r="Z823" s="216"/>
    </row>
    <row r="824" spans="1:26" ht="15.75" customHeight="1">
      <c r="A824" s="35"/>
      <c r="B824" s="35"/>
      <c r="C824" s="35"/>
      <c r="D824" s="35"/>
      <c r="E824" s="35"/>
      <c r="F824" s="35"/>
      <c r="G824" s="35"/>
      <c r="H824" s="35"/>
      <c r="I824" s="35"/>
      <c r="J824" s="35"/>
      <c r="K824" s="35"/>
      <c r="L824" s="318"/>
      <c r="M824" s="35"/>
      <c r="N824" s="35"/>
      <c r="O824" s="35"/>
      <c r="P824" s="35"/>
      <c r="Q824" s="35"/>
      <c r="R824" s="319"/>
      <c r="S824" s="319"/>
      <c r="T824" s="216"/>
      <c r="U824" s="320"/>
      <c r="V824" s="216"/>
      <c r="W824" s="216"/>
      <c r="X824" s="216"/>
      <c r="Y824" s="216"/>
      <c r="Z824" s="216"/>
    </row>
    <row r="825" spans="1:26" ht="15.75" customHeight="1">
      <c r="A825" s="35"/>
      <c r="B825" s="35"/>
      <c r="C825" s="35"/>
      <c r="D825" s="35"/>
      <c r="E825" s="35"/>
      <c r="F825" s="35"/>
      <c r="G825" s="35"/>
      <c r="H825" s="35"/>
      <c r="I825" s="35"/>
      <c r="J825" s="35"/>
      <c r="K825" s="35"/>
      <c r="L825" s="318"/>
      <c r="M825" s="35"/>
      <c r="N825" s="35"/>
      <c r="O825" s="35"/>
      <c r="P825" s="35"/>
      <c r="Q825" s="35"/>
      <c r="R825" s="319"/>
      <c r="S825" s="319"/>
      <c r="T825" s="216"/>
      <c r="U825" s="320"/>
      <c r="V825" s="216"/>
      <c r="W825" s="216"/>
      <c r="X825" s="216"/>
      <c r="Y825" s="216"/>
      <c r="Z825" s="216"/>
    </row>
    <row r="826" spans="1:26" ht="15.75" customHeight="1">
      <c r="A826" s="35"/>
      <c r="B826" s="35"/>
      <c r="C826" s="35"/>
      <c r="D826" s="35"/>
      <c r="E826" s="35"/>
      <c r="F826" s="35"/>
      <c r="G826" s="35"/>
      <c r="H826" s="35"/>
      <c r="I826" s="35"/>
      <c r="J826" s="35"/>
      <c r="K826" s="35"/>
      <c r="L826" s="318"/>
      <c r="M826" s="35"/>
      <c r="N826" s="35"/>
      <c r="O826" s="35"/>
      <c r="P826" s="35"/>
      <c r="Q826" s="35"/>
      <c r="R826" s="319"/>
      <c r="S826" s="319"/>
      <c r="T826" s="216"/>
      <c r="U826" s="320"/>
      <c r="V826" s="216"/>
      <c r="W826" s="216"/>
      <c r="X826" s="216"/>
      <c r="Y826" s="216"/>
      <c r="Z826" s="216"/>
    </row>
    <row r="827" spans="1:26" ht="15.75" customHeight="1">
      <c r="A827" s="35"/>
      <c r="B827" s="35"/>
      <c r="C827" s="35"/>
      <c r="D827" s="35"/>
      <c r="E827" s="35"/>
      <c r="F827" s="35"/>
      <c r="G827" s="35"/>
      <c r="H827" s="35"/>
      <c r="I827" s="35"/>
      <c r="J827" s="35"/>
      <c r="K827" s="35"/>
      <c r="L827" s="318"/>
      <c r="M827" s="35"/>
      <c r="N827" s="35"/>
      <c r="O827" s="35"/>
      <c r="P827" s="35"/>
      <c r="Q827" s="35"/>
      <c r="R827" s="319"/>
      <c r="S827" s="319"/>
      <c r="T827" s="216"/>
      <c r="U827" s="320"/>
      <c r="V827" s="216"/>
      <c r="W827" s="216"/>
      <c r="X827" s="216"/>
      <c r="Y827" s="216"/>
      <c r="Z827" s="216"/>
    </row>
    <row r="828" spans="1:26" ht="15.75" customHeight="1">
      <c r="A828" s="35"/>
      <c r="B828" s="35"/>
      <c r="C828" s="35"/>
      <c r="D828" s="35"/>
      <c r="E828" s="35"/>
      <c r="F828" s="35"/>
      <c r="G828" s="35"/>
      <c r="H828" s="35"/>
      <c r="I828" s="35"/>
      <c r="J828" s="35"/>
      <c r="K828" s="35"/>
      <c r="L828" s="318"/>
      <c r="M828" s="35"/>
      <c r="N828" s="35"/>
      <c r="O828" s="35"/>
      <c r="P828" s="35"/>
      <c r="Q828" s="35"/>
      <c r="R828" s="319"/>
      <c r="S828" s="319"/>
      <c r="T828" s="216"/>
      <c r="U828" s="320"/>
      <c r="V828" s="216"/>
      <c r="W828" s="216"/>
      <c r="X828" s="216"/>
      <c r="Y828" s="216"/>
      <c r="Z828" s="216"/>
    </row>
    <row r="829" spans="1:26" ht="15.75" customHeight="1">
      <c r="A829" s="35"/>
      <c r="B829" s="35"/>
      <c r="C829" s="35"/>
      <c r="D829" s="35"/>
      <c r="E829" s="35"/>
      <c r="F829" s="35"/>
      <c r="G829" s="35"/>
      <c r="H829" s="35"/>
      <c r="I829" s="35"/>
      <c r="J829" s="35"/>
      <c r="K829" s="35"/>
      <c r="L829" s="318"/>
      <c r="M829" s="35"/>
      <c r="N829" s="35"/>
      <c r="O829" s="35"/>
      <c r="P829" s="35"/>
      <c r="Q829" s="35"/>
      <c r="R829" s="319"/>
      <c r="S829" s="319"/>
      <c r="T829" s="216"/>
      <c r="U829" s="320"/>
      <c r="V829" s="216"/>
      <c r="W829" s="216"/>
      <c r="X829" s="216"/>
      <c r="Y829" s="216"/>
      <c r="Z829" s="216"/>
    </row>
    <row r="830" spans="1:26" ht="15.75" customHeight="1">
      <c r="A830" s="35"/>
      <c r="B830" s="35"/>
      <c r="C830" s="35"/>
      <c r="D830" s="35"/>
      <c r="E830" s="35"/>
      <c r="F830" s="35"/>
      <c r="G830" s="35"/>
      <c r="H830" s="35"/>
      <c r="I830" s="35"/>
      <c r="J830" s="35"/>
      <c r="K830" s="35"/>
      <c r="L830" s="318"/>
      <c r="M830" s="35"/>
      <c r="N830" s="35"/>
      <c r="O830" s="35"/>
      <c r="P830" s="35"/>
      <c r="Q830" s="35"/>
      <c r="R830" s="319"/>
      <c r="S830" s="319"/>
      <c r="T830" s="216"/>
      <c r="U830" s="320"/>
      <c r="V830" s="216"/>
      <c r="W830" s="216"/>
      <c r="X830" s="216"/>
      <c r="Y830" s="216"/>
      <c r="Z830" s="216"/>
    </row>
    <row r="831" spans="1:26" ht="15.75" customHeight="1">
      <c r="A831" s="35"/>
      <c r="B831" s="35"/>
      <c r="C831" s="35"/>
      <c r="D831" s="35"/>
      <c r="E831" s="35"/>
      <c r="F831" s="35"/>
      <c r="G831" s="35"/>
      <c r="H831" s="35"/>
      <c r="I831" s="35"/>
      <c r="J831" s="35"/>
      <c r="K831" s="35"/>
      <c r="L831" s="318"/>
      <c r="M831" s="35"/>
      <c r="N831" s="35"/>
      <c r="O831" s="35"/>
      <c r="P831" s="35"/>
      <c r="Q831" s="35"/>
      <c r="R831" s="319"/>
      <c r="S831" s="319"/>
      <c r="T831" s="216"/>
      <c r="U831" s="320"/>
      <c r="V831" s="216"/>
      <c r="W831" s="216"/>
      <c r="X831" s="216"/>
      <c r="Y831" s="216"/>
      <c r="Z831" s="216"/>
    </row>
    <row r="832" spans="1:26" ht="15.75" customHeight="1">
      <c r="A832" s="35"/>
      <c r="B832" s="35"/>
      <c r="C832" s="35"/>
      <c r="D832" s="35"/>
      <c r="E832" s="35"/>
      <c r="F832" s="35"/>
      <c r="G832" s="35"/>
      <c r="H832" s="35"/>
      <c r="I832" s="35"/>
      <c r="J832" s="35"/>
      <c r="K832" s="35"/>
      <c r="L832" s="318"/>
      <c r="M832" s="35"/>
      <c r="N832" s="35"/>
      <c r="O832" s="35"/>
      <c r="P832" s="35"/>
      <c r="Q832" s="35"/>
      <c r="R832" s="319"/>
      <c r="S832" s="319"/>
      <c r="T832" s="216"/>
      <c r="U832" s="320"/>
      <c r="V832" s="216"/>
      <c r="W832" s="216"/>
      <c r="X832" s="216"/>
      <c r="Y832" s="216"/>
      <c r="Z832" s="216"/>
    </row>
    <row r="833" spans="1:26" ht="15.75" customHeight="1">
      <c r="A833" s="35"/>
      <c r="B833" s="35"/>
      <c r="C833" s="35"/>
      <c r="D833" s="35"/>
      <c r="E833" s="35"/>
      <c r="F833" s="35"/>
      <c r="G833" s="35"/>
      <c r="H833" s="35"/>
      <c r="I833" s="35"/>
      <c r="J833" s="35"/>
      <c r="K833" s="35"/>
      <c r="L833" s="318"/>
      <c r="M833" s="35"/>
      <c r="N833" s="35"/>
      <c r="O833" s="35"/>
      <c r="P833" s="35"/>
      <c r="Q833" s="35"/>
      <c r="R833" s="319"/>
      <c r="S833" s="319"/>
      <c r="T833" s="216"/>
      <c r="U833" s="320"/>
      <c r="V833" s="216"/>
      <c r="W833" s="216"/>
      <c r="X833" s="216"/>
      <c r="Y833" s="216"/>
      <c r="Z833" s="216"/>
    </row>
    <row r="834" spans="1:26" ht="15.75" customHeight="1">
      <c r="A834" s="35"/>
      <c r="B834" s="35"/>
      <c r="C834" s="35"/>
      <c r="D834" s="35"/>
      <c r="E834" s="35"/>
      <c r="F834" s="35"/>
      <c r="G834" s="35"/>
      <c r="H834" s="35"/>
      <c r="I834" s="35"/>
      <c r="J834" s="35"/>
      <c r="K834" s="35"/>
      <c r="L834" s="318"/>
      <c r="M834" s="35"/>
      <c r="N834" s="35"/>
      <c r="O834" s="35"/>
      <c r="P834" s="35"/>
      <c r="Q834" s="35"/>
      <c r="R834" s="319"/>
      <c r="S834" s="319"/>
      <c r="T834" s="216"/>
      <c r="U834" s="320"/>
      <c r="V834" s="216"/>
      <c r="W834" s="216"/>
      <c r="X834" s="216"/>
      <c r="Y834" s="216"/>
      <c r="Z834" s="216"/>
    </row>
    <row r="835" spans="1:26" ht="15.75" customHeight="1">
      <c r="A835" s="35"/>
      <c r="B835" s="35"/>
      <c r="C835" s="35"/>
      <c r="D835" s="35"/>
      <c r="E835" s="35"/>
      <c r="F835" s="35"/>
      <c r="G835" s="35"/>
      <c r="H835" s="35"/>
      <c r="I835" s="35"/>
      <c r="J835" s="35"/>
      <c r="K835" s="35"/>
      <c r="L835" s="318"/>
      <c r="M835" s="35"/>
      <c r="N835" s="35"/>
      <c r="O835" s="35"/>
      <c r="P835" s="35"/>
      <c r="Q835" s="35"/>
      <c r="R835" s="319"/>
      <c r="S835" s="319"/>
      <c r="T835" s="216"/>
      <c r="U835" s="320"/>
      <c r="V835" s="216"/>
      <c r="W835" s="216"/>
      <c r="X835" s="216"/>
      <c r="Y835" s="216"/>
      <c r="Z835" s="216"/>
    </row>
    <row r="836" spans="1:26" ht="15.75" customHeight="1">
      <c r="A836" s="35"/>
      <c r="B836" s="35"/>
      <c r="C836" s="35"/>
      <c r="D836" s="35"/>
      <c r="E836" s="35"/>
      <c r="F836" s="35"/>
      <c r="G836" s="35"/>
      <c r="H836" s="35"/>
      <c r="I836" s="35"/>
      <c r="J836" s="35"/>
      <c r="K836" s="35"/>
      <c r="L836" s="318"/>
      <c r="M836" s="35"/>
      <c r="N836" s="35"/>
      <c r="O836" s="35"/>
      <c r="P836" s="35"/>
      <c r="Q836" s="35"/>
      <c r="R836" s="319"/>
      <c r="S836" s="319"/>
      <c r="T836" s="216"/>
      <c r="U836" s="320"/>
      <c r="V836" s="216"/>
      <c r="W836" s="216"/>
      <c r="X836" s="216"/>
      <c r="Y836" s="216"/>
      <c r="Z836" s="216"/>
    </row>
    <row r="837" spans="1:26" ht="15.75" customHeight="1">
      <c r="A837" s="35"/>
      <c r="B837" s="35"/>
      <c r="C837" s="35"/>
      <c r="D837" s="35"/>
      <c r="E837" s="35"/>
      <c r="F837" s="35"/>
      <c r="G837" s="35"/>
      <c r="H837" s="35"/>
      <c r="I837" s="35"/>
      <c r="J837" s="35"/>
      <c r="K837" s="35"/>
      <c r="L837" s="318"/>
      <c r="M837" s="35"/>
      <c r="N837" s="35"/>
      <c r="O837" s="35"/>
      <c r="P837" s="35"/>
      <c r="Q837" s="35"/>
      <c r="R837" s="319"/>
      <c r="S837" s="319"/>
      <c r="T837" s="216"/>
      <c r="U837" s="320"/>
      <c r="V837" s="216"/>
      <c r="W837" s="216"/>
      <c r="X837" s="216"/>
      <c r="Y837" s="216"/>
      <c r="Z837" s="216"/>
    </row>
    <row r="838" spans="1:26" ht="15.75" customHeight="1">
      <c r="A838" s="35"/>
      <c r="B838" s="35"/>
      <c r="C838" s="35"/>
      <c r="D838" s="35"/>
      <c r="E838" s="35"/>
      <c r="F838" s="35"/>
      <c r="G838" s="35"/>
      <c r="H838" s="35"/>
      <c r="I838" s="35"/>
      <c r="J838" s="35"/>
      <c r="K838" s="35"/>
      <c r="L838" s="318"/>
      <c r="M838" s="35"/>
      <c r="N838" s="35"/>
      <c r="O838" s="35"/>
      <c r="P838" s="35"/>
      <c r="Q838" s="35"/>
      <c r="R838" s="319"/>
      <c r="S838" s="319"/>
      <c r="T838" s="216"/>
      <c r="U838" s="320"/>
      <c r="V838" s="216"/>
      <c r="W838" s="216"/>
      <c r="X838" s="216"/>
      <c r="Y838" s="216"/>
      <c r="Z838" s="216"/>
    </row>
    <row r="839" spans="1:26" ht="15.75" customHeight="1">
      <c r="A839" s="35"/>
      <c r="B839" s="35"/>
      <c r="C839" s="35"/>
      <c r="D839" s="35"/>
      <c r="E839" s="35"/>
      <c r="F839" s="35"/>
      <c r="G839" s="35"/>
      <c r="H839" s="35"/>
      <c r="I839" s="35"/>
      <c r="J839" s="35"/>
      <c r="K839" s="35"/>
      <c r="L839" s="318"/>
      <c r="M839" s="35"/>
      <c r="N839" s="35"/>
      <c r="O839" s="35"/>
      <c r="P839" s="35"/>
      <c r="Q839" s="35"/>
      <c r="R839" s="319"/>
      <c r="S839" s="319"/>
      <c r="T839" s="216"/>
      <c r="U839" s="320"/>
      <c r="V839" s="216"/>
      <c r="W839" s="216"/>
      <c r="X839" s="216"/>
      <c r="Y839" s="216"/>
      <c r="Z839" s="216"/>
    </row>
    <row r="840" spans="1:26" ht="15.75" customHeight="1">
      <c r="A840" s="35"/>
      <c r="B840" s="35"/>
      <c r="C840" s="35"/>
      <c r="D840" s="35"/>
      <c r="E840" s="35"/>
      <c r="F840" s="35"/>
      <c r="G840" s="35"/>
      <c r="H840" s="35"/>
      <c r="I840" s="35"/>
      <c r="J840" s="35"/>
      <c r="K840" s="35"/>
      <c r="L840" s="318"/>
      <c r="M840" s="35"/>
      <c r="N840" s="35"/>
      <c r="O840" s="35"/>
      <c r="P840" s="35"/>
      <c r="Q840" s="35"/>
      <c r="R840" s="319"/>
      <c r="S840" s="319"/>
      <c r="T840" s="216"/>
      <c r="U840" s="320"/>
      <c r="V840" s="216"/>
      <c r="W840" s="216"/>
      <c r="X840" s="216"/>
      <c r="Y840" s="216"/>
      <c r="Z840" s="216"/>
    </row>
    <row r="841" spans="1:26" ht="15.75" customHeight="1">
      <c r="A841" s="35"/>
      <c r="B841" s="35"/>
      <c r="C841" s="35"/>
      <c r="D841" s="35"/>
      <c r="E841" s="35"/>
      <c r="F841" s="35"/>
      <c r="G841" s="35"/>
      <c r="H841" s="35"/>
      <c r="I841" s="35"/>
      <c r="J841" s="35"/>
      <c r="K841" s="35"/>
      <c r="L841" s="318"/>
      <c r="M841" s="35"/>
      <c r="N841" s="35"/>
      <c r="O841" s="35"/>
      <c r="P841" s="35"/>
      <c r="Q841" s="35"/>
      <c r="R841" s="319"/>
      <c r="S841" s="319"/>
      <c r="T841" s="216"/>
      <c r="U841" s="320"/>
      <c r="V841" s="216"/>
      <c r="W841" s="216"/>
      <c r="X841" s="216"/>
      <c r="Y841" s="216"/>
      <c r="Z841" s="216"/>
    </row>
    <row r="842" spans="1:26" ht="15.75" customHeight="1">
      <c r="A842" s="35"/>
      <c r="B842" s="35"/>
      <c r="C842" s="35"/>
      <c r="D842" s="35"/>
      <c r="E842" s="35"/>
      <c r="F842" s="35"/>
      <c r="G842" s="35"/>
      <c r="H842" s="35"/>
      <c r="I842" s="35"/>
      <c r="J842" s="35"/>
      <c r="K842" s="35"/>
      <c r="L842" s="318"/>
      <c r="M842" s="35"/>
      <c r="N842" s="35"/>
      <c r="O842" s="35"/>
      <c r="P842" s="35"/>
      <c r="Q842" s="35"/>
      <c r="R842" s="319"/>
      <c r="S842" s="319"/>
      <c r="T842" s="216"/>
      <c r="U842" s="320"/>
      <c r="V842" s="216"/>
      <c r="W842" s="216"/>
      <c r="X842" s="216"/>
      <c r="Y842" s="216"/>
      <c r="Z842" s="216"/>
    </row>
    <row r="843" spans="1:26" ht="15.75" customHeight="1">
      <c r="A843" s="35"/>
      <c r="B843" s="35"/>
      <c r="C843" s="35"/>
      <c r="D843" s="35"/>
      <c r="E843" s="35"/>
      <c r="F843" s="35"/>
      <c r="G843" s="35"/>
      <c r="H843" s="35"/>
      <c r="I843" s="35"/>
      <c r="J843" s="35"/>
      <c r="K843" s="35"/>
      <c r="L843" s="318"/>
      <c r="M843" s="35"/>
      <c r="N843" s="35"/>
      <c r="O843" s="35"/>
      <c r="P843" s="35"/>
      <c r="Q843" s="35"/>
      <c r="R843" s="319"/>
      <c r="S843" s="319"/>
      <c r="T843" s="216"/>
      <c r="U843" s="320"/>
      <c r="V843" s="216"/>
      <c r="W843" s="216"/>
      <c r="X843" s="216"/>
      <c r="Y843" s="216"/>
      <c r="Z843" s="216"/>
    </row>
    <row r="844" spans="1:26" ht="15.75" customHeight="1">
      <c r="A844" s="35"/>
      <c r="B844" s="35"/>
      <c r="C844" s="35"/>
      <c r="D844" s="35"/>
      <c r="E844" s="35"/>
      <c r="F844" s="35"/>
      <c r="G844" s="35"/>
      <c r="H844" s="35"/>
      <c r="I844" s="35"/>
      <c r="J844" s="35"/>
      <c r="K844" s="35"/>
      <c r="L844" s="318"/>
      <c r="M844" s="35"/>
      <c r="N844" s="35"/>
      <c r="O844" s="35"/>
      <c r="P844" s="35"/>
      <c r="Q844" s="35"/>
      <c r="R844" s="319"/>
      <c r="S844" s="319"/>
      <c r="T844" s="216"/>
      <c r="U844" s="320"/>
      <c r="V844" s="216"/>
      <c r="W844" s="216"/>
      <c r="X844" s="216"/>
      <c r="Y844" s="216"/>
      <c r="Z844" s="216"/>
    </row>
    <row r="845" spans="1:26" ht="15.75" customHeight="1">
      <c r="A845" s="35"/>
      <c r="B845" s="35"/>
      <c r="C845" s="35"/>
      <c r="D845" s="35"/>
      <c r="E845" s="35"/>
      <c r="F845" s="35"/>
      <c r="G845" s="35"/>
      <c r="H845" s="35"/>
      <c r="I845" s="35"/>
      <c r="J845" s="35"/>
      <c r="K845" s="35"/>
      <c r="L845" s="318"/>
      <c r="M845" s="35"/>
      <c r="N845" s="35"/>
      <c r="O845" s="35"/>
      <c r="P845" s="35"/>
      <c r="Q845" s="35"/>
      <c r="R845" s="319"/>
      <c r="S845" s="319"/>
      <c r="T845" s="216"/>
      <c r="U845" s="320"/>
      <c r="V845" s="216"/>
      <c r="W845" s="216"/>
      <c r="X845" s="216"/>
      <c r="Y845" s="216"/>
      <c r="Z845" s="216"/>
    </row>
    <row r="846" spans="1:26" ht="15.75" customHeight="1">
      <c r="A846" s="35"/>
      <c r="B846" s="35"/>
      <c r="C846" s="35"/>
      <c r="D846" s="35"/>
      <c r="E846" s="35"/>
      <c r="F846" s="35"/>
      <c r="G846" s="35"/>
      <c r="H846" s="35"/>
      <c r="I846" s="35"/>
      <c r="J846" s="35"/>
      <c r="K846" s="35"/>
      <c r="L846" s="318"/>
      <c r="M846" s="35"/>
      <c r="N846" s="35"/>
      <c r="O846" s="35"/>
      <c r="P846" s="35"/>
      <c r="Q846" s="35"/>
      <c r="R846" s="319"/>
      <c r="S846" s="319"/>
      <c r="T846" s="216"/>
      <c r="U846" s="320"/>
      <c r="V846" s="216"/>
      <c r="W846" s="216"/>
      <c r="X846" s="216"/>
      <c r="Y846" s="216"/>
      <c r="Z846" s="216"/>
    </row>
    <row r="847" spans="1:26" ht="15.75" customHeight="1">
      <c r="A847" s="35"/>
      <c r="B847" s="35"/>
      <c r="C847" s="35"/>
      <c r="D847" s="35"/>
      <c r="E847" s="35"/>
      <c r="F847" s="35"/>
      <c r="G847" s="35"/>
      <c r="H847" s="35"/>
      <c r="I847" s="35"/>
      <c r="J847" s="35"/>
      <c r="K847" s="35"/>
      <c r="L847" s="318"/>
      <c r="M847" s="35"/>
      <c r="N847" s="35"/>
      <c r="O847" s="35"/>
      <c r="P847" s="35"/>
      <c r="Q847" s="35"/>
      <c r="R847" s="319"/>
      <c r="S847" s="319"/>
      <c r="T847" s="216"/>
      <c r="U847" s="320"/>
      <c r="V847" s="216"/>
      <c r="W847" s="216"/>
      <c r="X847" s="216"/>
      <c r="Y847" s="216"/>
      <c r="Z847" s="216"/>
    </row>
    <row r="848" spans="1:26" ht="15.75" customHeight="1">
      <c r="A848" s="35"/>
      <c r="B848" s="35"/>
      <c r="C848" s="35"/>
      <c r="D848" s="35"/>
      <c r="E848" s="35"/>
      <c r="F848" s="35"/>
      <c r="G848" s="35"/>
      <c r="H848" s="35"/>
      <c r="I848" s="35"/>
      <c r="J848" s="35"/>
      <c r="K848" s="35"/>
      <c r="L848" s="318"/>
      <c r="M848" s="35"/>
      <c r="N848" s="35"/>
      <c r="O848" s="35"/>
      <c r="P848" s="35"/>
      <c r="Q848" s="35"/>
      <c r="R848" s="319"/>
      <c r="S848" s="319"/>
      <c r="T848" s="216"/>
      <c r="U848" s="320"/>
      <c r="V848" s="216"/>
      <c r="W848" s="216"/>
      <c r="X848" s="216"/>
      <c r="Y848" s="216"/>
      <c r="Z848" s="216"/>
    </row>
    <row r="849" spans="1:26" ht="15.75" customHeight="1">
      <c r="A849" s="35"/>
      <c r="B849" s="35"/>
      <c r="C849" s="35"/>
      <c r="D849" s="35"/>
      <c r="E849" s="35"/>
      <c r="F849" s="35"/>
      <c r="G849" s="35"/>
      <c r="H849" s="35"/>
      <c r="I849" s="35"/>
      <c r="J849" s="35"/>
      <c r="K849" s="35"/>
      <c r="L849" s="318"/>
      <c r="M849" s="35"/>
      <c r="N849" s="35"/>
      <c r="O849" s="35"/>
      <c r="P849" s="35"/>
      <c r="Q849" s="35"/>
      <c r="R849" s="319"/>
      <c r="S849" s="319"/>
      <c r="T849" s="216"/>
      <c r="U849" s="320"/>
      <c r="V849" s="216"/>
      <c r="W849" s="216"/>
      <c r="X849" s="216"/>
      <c r="Y849" s="216"/>
      <c r="Z849" s="216"/>
    </row>
    <row r="850" spans="1:26" ht="15.75" customHeight="1">
      <c r="A850" s="35"/>
      <c r="B850" s="35"/>
      <c r="C850" s="35"/>
      <c r="D850" s="35"/>
      <c r="E850" s="35"/>
      <c r="F850" s="35"/>
      <c r="G850" s="35"/>
      <c r="H850" s="35"/>
      <c r="I850" s="35"/>
      <c r="J850" s="35"/>
      <c r="K850" s="35"/>
      <c r="L850" s="318"/>
      <c r="M850" s="35"/>
      <c r="N850" s="35"/>
      <c r="O850" s="35"/>
      <c r="P850" s="35"/>
      <c r="Q850" s="35"/>
      <c r="R850" s="319"/>
      <c r="S850" s="319"/>
      <c r="T850" s="216"/>
      <c r="U850" s="320"/>
      <c r="V850" s="216"/>
      <c r="W850" s="216"/>
      <c r="X850" s="216"/>
      <c r="Y850" s="216"/>
      <c r="Z850" s="216"/>
    </row>
    <row r="851" spans="1:26" ht="15.75" customHeight="1">
      <c r="A851" s="35"/>
      <c r="B851" s="35"/>
      <c r="C851" s="35"/>
      <c r="D851" s="35"/>
      <c r="E851" s="35"/>
      <c r="F851" s="35"/>
      <c r="G851" s="35"/>
      <c r="H851" s="35"/>
      <c r="I851" s="35"/>
      <c r="J851" s="35"/>
      <c r="K851" s="35"/>
      <c r="L851" s="318"/>
      <c r="M851" s="35"/>
      <c r="N851" s="35"/>
      <c r="O851" s="35"/>
      <c r="P851" s="35"/>
      <c r="Q851" s="35"/>
      <c r="R851" s="319"/>
      <c r="S851" s="319"/>
      <c r="T851" s="216"/>
      <c r="U851" s="320"/>
      <c r="V851" s="216"/>
      <c r="W851" s="216"/>
      <c r="X851" s="216"/>
      <c r="Y851" s="216"/>
      <c r="Z851" s="216"/>
    </row>
    <row r="852" spans="1:26" ht="15.75" customHeight="1">
      <c r="A852" s="35"/>
      <c r="B852" s="35"/>
      <c r="C852" s="35"/>
      <c r="D852" s="35"/>
      <c r="E852" s="35"/>
      <c r="F852" s="35"/>
      <c r="G852" s="35"/>
      <c r="H852" s="35"/>
      <c r="I852" s="35"/>
      <c r="J852" s="35"/>
      <c r="K852" s="35"/>
      <c r="L852" s="318"/>
      <c r="M852" s="35"/>
      <c r="N852" s="35"/>
      <c r="O852" s="35"/>
      <c r="P852" s="35"/>
      <c r="Q852" s="35"/>
      <c r="R852" s="319"/>
      <c r="S852" s="319"/>
      <c r="T852" s="216"/>
      <c r="U852" s="320"/>
      <c r="V852" s="216"/>
      <c r="W852" s="216"/>
      <c r="X852" s="216"/>
      <c r="Y852" s="216"/>
      <c r="Z852" s="216"/>
    </row>
    <row r="853" spans="1:26" ht="15.75" customHeight="1">
      <c r="A853" s="35"/>
      <c r="B853" s="35"/>
      <c r="C853" s="35"/>
      <c r="D853" s="35"/>
      <c r="E853" s="35"/>
      <c r="F853" s="35"/>
      <c r="G853" s="35"/>
      <c r="H853" s="35"/>
      <c r="I853" s="35"/>
      <c r="J853" s="35"/>
      <c r="K853" s="35"/>
      <c r="L853" s="318"/>
      <c r="M853" s="35"/>
      <c r="N853" s="35"/>
      <c r="O853" s="35"/>
      <c r="P853" s="35"/>
      <c r="Q853" s="35"/>
      <c r="R853" s="319"/>
      <c r="S853" s="319"/>
      <c r="T853" s="216"/>
      <c r="U853" s="320"/>
      <c r="V853" s="216"/>
      <c r="W853" s="216"/>
      <c r="X853" s="216"/>
      <c r="Y853" s="216"/>
      <c r="Z853" s="216"/>
    </row>
    <row r="854" spans="1:26" ht="15.75" customHeight="1">
      <c r="A854" s="35"/>
      <c r="B854" s="35"/>
      <c r="C854" s="35"/>
      <c r="D854" s="35"/>
      <c r="E854" s="35"/>
      <c r="F854" s="35"/>
      <c r="G854" s="35"/>
      <c r="H854" s="35"/>
      <c r="I854" s="35"/>
      <c r="J854" s="35"/>
      <c r="K854" s="35"/>
      <c r="L854" s="318"/>
      <c r="M854" s="35"/>
      <c r="N854" s="35"/>
      <c r="O854" s="35"/>
      <c r="P854" s="35"/>
      <c r="Q854" s="35"/>
      <c r="R854" s="319"/>
      <c r="S854" s="319"/>
      <c r="T854" s="216"/>
      <c r="U854" s="320"/>
      <c r="V854" s="216"/>
      <c r="W854" s="216"/>
      <c r="X854" s="216"/>
      <c r="Y854" s="216"/>
      <c r="Z854" s="216"/>
    </row>
    <row r="855" spans="1:26" ht="15.75" customHeight="1">
      <c r="A855" s="35"/>
      <c r="B855" s="35"/>
      <c r="C855" s="35"/>
      <c r="D855" s="35"/>
      <c r="E855" s="35"/>
      <c r="F855" s="35"/>
      <c r="G855" s="35"/>
      <c r="H855" s="35"/>
      <c r="I855" s="35"/>
      <c r="J855" s="35"/>
      <c r="K855" s="35"/>
      <c r="L855" s="318"/>
      <c r="M855" s="35"/>
      <c r="N855" s="35"/>
      <c r="O855" s="35"/>
      <c r="P855" s="35"/>
      <c r="Q855" s="35"/>
      <c r="R855" s="319"/>
      <c r="S855" s="319"/>
      <c r="T855" s="216"/>
      <c r="U855" s="320"/>
      <c r="V855" s="216"/>
      <c r="W855" s="216"/>
      <c r="X855" s="216"/>
      <c r="Y855" s="216"/>
      <c r="Z855" s="216"/>
    </row>
    <row r="856" spans="1:26" ht="15.75" customHeight="1">
      <c r="A856" s="35"/>
      <c r="B856" s="35"/>
      <c r="C856" s="35"/>
      <c r="D856" s="35"/>
      <c r="E856" s="35"/>
      <c r="F856" s="35"/>
      <c r="G856" s="35"/>
      <c r="H856" s="35"/>
      <c r="I856" s="35"/>
      <c r="J856" s="35"/>
      <c r="K856" s="35"/>
      <c r="L856" s="318"/>
      <c r="M856" s="35"/>
      <c r="N856" s="35"/>
      <c r="O856" s="35"/>
      <c r="P856" s="35"/>
      <c r="Q856" s="35"/>
      <c r="R856" s="319"/>
      <c r="S856" s="319"/>
      <c r="T856" s="216"/>
      <c r="U856" s="320"/>
      <c r="V856" s="216"/>
      <c r="W856" s="216"/>
      <c r="X856" s="216"/>
      <c r="Y856" s="216"/>
      <c r="Z856" s="216"/>
    </row>
    <row r="857" spans="1:26" ht="15.75" customHeight="1">
      <c r="A857" s="35"/>
      <c r="B857" s="35"/>
      <c r="C857" s="35"/>
      <c r="D857" s="35"/>
      <c r="E857" s="35"/>
      <c r="F857" s="35"/>
      <c r="G857" s="35"/>
      <c r="H857" s="35"/>
      <c r="I857" s="35"/>
      <c r="J857" s="35"/>
      <c r="K857" s="35"/>
      <c r="L857" s="318"/>
      <c r="M857" s="35"/>
      <c r="N857" s="35"/>
      <c r="O857" s="35"/>
      <c r="P857" s="35"/>
      <c r="Q857" s="35"/>
      <c r="R857" s="319"/>
      <c r="S857" s="319"/>
      <c r="T857" s="216"/>
      <c r="U857" s="320"/>
      <c r="V857" s="216"/>
      <c r="W857" s="216"/>
      <c r="X857" s="216"/>
      <c r="Y857" s="216"/>
      <c r="Z857" s="216"/>
    </row>
    <row r="858" spans="1:26" ht="15.75" customHeight="1">
      <c r="A858" s="35"/>
      <c r="B858" s="35"/>
      <c r="C858" s="35"/>
      <c r="D858" s="35"/>
      <c r="E858" s="35"/>
      <c r="F858" s="35"/>
      <c r="G858" s="35"/>
      <c r="H858" s="35"/>
      <c r="I858" s="35"/>
      <c r="J858" s="35"/>
      <c r="K858" s="35"/>
      <c r="L858" s="318"/>
      <c r="M858" s="35"/>
      <c r="N858" s="35"/>
      <c r="O858" s="35"/>
      <c r="P858" s="35"/>
      <c r="Q858" s="35"/>
      <c r="R858" s="319"/>
      <c r="S858" s="319"/>
      <c r="T858" s="216"/>
      <c r="U858" s="320"/>
      <c r="V858" s="216"/>
      <c r="W858" s="216"/>
      <c r="X858" s="216"/>
      <c r="Y858" s="216"/>
      <c r="Z858" s="216"/>
    </row>
    <row r="859" spans="1:26" ht="15.75" customHeight="1">
      <c r="A859" s="35"/>
      <c r="B859" s="35"/>
      <c r="C859" s="35"/>
      <c r="D859" s="35"/>
      <c r="E859" s="35"/>
      <c r="F859" s="35"/>
      <c r="G859" s="35"/>
      <c r="H859" s="35"/>
      <c r="I859" s="35"/>
      <c r="J859" s="35"/>
      <c r="K859" s="35"/>
      <c r="L859" s="318"/>
      <c r="M859" s="35"/>
      <c r="N859" s="35"/>
      <c r="O859" s="35"/>
      <c r="P859" s="35"/>
      <c r="Q859" s="35"/>
      <c r="R859" s="319"/>
      <c r="S859" s="319"/>
      <c r="T859" s="216"/>
      <c r="U859" s="320"/>
      <c r="V859" s="216"/>
      <c r="W859" s="216"/>
      <c r="X859" s="216"/>
      <c r="Y859" s="216"/>
      <c r="Z859" s="216"/>
    </row>
    <row r="860" spans="1:26" ht="15.75" customHeight="1">
      <c r="A860" s="35"/>
      <c r="B860" s="35"/>
      <c r="C860" s="35"/>
      <c r="D860" s="35"/>
      <c r="E860" s="35"/>
      <c r="F860" s="35"/>
      <c r="G860" s="35"/>
      <c r="H860" s="35"/>
      <c r="I860" s="35"/>
      <c r="J860" s="35"/>
      <c r="K860" s="35"/>
      <c r="L860" s="318"/>
      <c r="M860" s="35"/>
      <c r="N860" s="35"/>
      <c r="O860" s="35"/>
      <c r="P860" s="35"/>
      <c r="Q860" s="35"/>
      <c r="R860" s="319"/>
      <c r="S860" s="319"/>
      <c r="T860" s="216"/>
      <c r="U860" s="320"/>
      <c r="V860" s="216"/>
      <c r="W860" s="216"/>
      <c r="X860" s="216"/>
      <c r="Y860" s="216"/>
      <c r="Z860" s="216"/>
    </row>
    <row r="861" spans="1:26" ht="15.75" customHeight="1">
      <c r="A861" s="35"/>
      <c r="B861" s="35"/>
      <c r="C861" s="35"/>
      <c r="D861" s="35"/>
      <c r="E861" s="35"/>
      <c r="F861" s="35"/>
      <c r="G861" s="35"/>
      <c r="H861" s="35"/>
      <c r="I861" s="35"/>
      <c r="J861" s="35"/>
      <c r="K861" s="35"/>
      <c r="L861" s="318"/>
      <c r="M861" s="35"/>
      <c r="N861" s="35"/>
      <c r="O861" s="35"/>
      <c r="P861" s="35"/>
      <c r="Q861" s="35"/>
      <c r="R861" s="319"/>
      <c r="S861" s="319"/>
      <c r="T861" s="216"/>
      <c r="U861" s="320"/>
      <c r="V861" s="216"/>
      <c r="W861" s="216"/>
      <c r="X861" s="216"/>
      <c r="Y861" s="216"/>
      <c r="Z861" s="216"/>
    </row>
    <row r="862" spans="1:26" ht="15.75" customHeight="1">
      <c r="A862" s="35"/>
      <c r="B862" s="35"/>
      <c r="C862" s="35"/>
      <c r="D862" s="35"/>
      <c r="E862" s="35"/>
      <c r="F862" s="35"/>
      <c r="G862" s="35"/>
      <c r="H862" s="35"/>
      <c r="I862" s="35"/>
      <c r="J862" s="35"/>
      <c r="K862" s="35"/>
      <c r="L862" s="318"/>
      <c r="M862" s="35"/>
      <c r="N862" s="35"/>
      <c r="O862" s="35"/>
      <c r="P862" s="35"/>
      <c r="Q862" s="35"/>
      <c r="R862" s="319"/>
      <c r="S862" s="319"/>
      <c r="T862" s="216"/>
      <c r="U862" s="320"/>
      <c r="V862" s="216"/>
      <c r="W862" s="216"/>
      <c r="X862" s="216"/>
      <c r="Y862" s="216"/>
      <c r="Z862" s="216"/>
    </row>
    <row r="863" spans="1:26" ht="15.75" customHeight="1">
      <c r="A863" s="35"/>
      <c r="B863" s="35"/>
      <c r="C863" s="35"/>
      <c r="D863" s="35"/>
      <c r="E863" s="35"/>
      <c r="F863" s="35"/>
      <c r="G863" s="35"/>
      <c r="H863" s="35"/>
      <c r="I863" s="35"/>
      <c r="J863" s="35"/>
      <c r="K863" s="35"/>
      <c r="L863" s="318"/>
      <c r="M863" s="35"/>
      <c r="N863" s="35"/>
      <c r="O863" s="35"/>
      <c r="P863" s="35"/>
      <c r="Q863" s="35"/>
      <c r="R863" s="319"/>
      <c r="S863" s="319"/>
      <c r="T863" s="216"/>
      <c r="U863" s="320"/>
      <c r="V863" s="216"/>
      <c r="W863" s="216"/>
      <c r="X863" s="216"/>
      <c r="Y863" s="216"/>
      <c r="Z863" s="216"/>
    </row>
    <row r="864" spans="1:26" ht="15.75" customHeight="1">
      <c r="A864" s="35"/>
      <c r="B864" s="35"/>
      <c r="C864" s="35"/>
      <c r="D864" s="35"/>
      <c r="E864" s="35"/>
      <c r="F864" s="35"/>
      <c r="G864" s="35"/>
      <c r="H864" s="35"/>
      <c r="I864" s="35"/>
      <c r="J864" s="35"/>
      <c r="K864" s="35"/>
      <c r="L864" s="318"/>
      <c r="M864" s="35"/>
      <c r="N864" s="35"/>
      <c r="O864" s="35"/>
      <c r="P864" s="35"/>
      <c r="Q864" s="35"/>
      <c r="R864" s="319"/>
      <c r="S864" s="319"/>
      <c r="T864" s="216"/>
      <c r="U864" s="320"/>
      <c r="V864" s="216"/>
      <c r="W864" s="216"/>
      <c r="X864" s="216"/>
      <c r="Y864" s="216"/>
      <c r="Z864" s="216"/>
    </row>
    <row r="865" spans="1:26" ht="15.75" customHeight="1">
      <c r="A865" s="35"/>
      <c r="B865" s="35"/>
      <c r="C865" s="35"/>
      <c r="D865" s="35"/>
      <c r="E865" s="35"/>
      <c r="F865" s="35"/>
      <c r="G865" s="35"/>
      <c r="H865" s="35"/>
      <c r="I865" s="35"/>
      <c r="J865" s="35"/>
      <c r="K865" s="35"/>
      <c r="L865" s="318"/>
      <c r="M865" s="35"/>
      <c r="N865" s="35"/>
      <c r="O865" s="35"/>
      <c r="P865" s="35"/>
      <c r="Q865" s="35"/>
      <c r="R865" s="319"/>
      <c r="S865" s="319"/>
      <c r="T865" s="216"/>
      <c r="U865" s="320"/>
      <c r="V865" s="216"/>
      <c r="W865" s="216"/>
      <c r="X865" s="216"/>
      <c r="Y865" s="216"/>
      <c r="Z865" s="216"/>
    </row>
    <row r="866" spans="1:26" ht="15.75" customHeight="1">
      <c r="A866" s="35"/>
      <c r="B866" s="35"/>
      <c r="C866" s="35"/>
      <c r="D866" s="35"/>
      <c r="E866" s="35"/>
      <c r="F866" s="35"/>
      <c r="G866" s="35"/>
      <c r="H866" s="35"/>
      <c r="I866" s="35"/>
      <c r="J866" s="35"/>
      <c r="K866" s="35"/>
      <c r="L866" s="318"/>
      <c r="M866" s="35"/>
      <c r="N866" s="35"/>
      <c r="O866" s="35"/>
      <c r="P866" s="35"/>
      <c r="Q866" s="35"/>
      <c r="R866" s="319"/>
      <c r="S866" s="319"/>
      <c r="T866" s="216"/>
      <c r="U866" s="320"/>
      <c r="V866" s="216"/>
      <c r="W866" s="216"/>
      <c r="X866" s="216"/>
      <c r="Y866" s="216"/>
      <c r="Z866" s="216"/>
    </row>
    <row r="867" spans="1:26" ht="15.75" customHeight="1">
      <c r="A867" s="35"/>
      <c r="B867" s="35"/>
      <c r="C867" s="35"/>
      <c r="D867" s="35"/>
      <c r="E867" s="35"/>
      <c r="F867" s="35"/>
      <c r="G867" s="35"/>
      <c r="H867" s="35"/>
      <c r="I867" s="35"/>
      <c r="J867" s="35"/>
      <c r="K867" s="35"/>
      <c r="L867" s="318"/>
      <c r="M867" s="35"/>
      <c r="N867" s="35"/>
      <c r="O867" s="35"/>
      <c r="P867" s="35"/>
      <c r="Q867" s="35"/>
      <c r="R867" s="319"/>
      <c r="S867" s="319"/>
      <c r="T867" s="216"/>
      <c r="U867" s="320"/>
      <c r="V867" s="216"/>
      <c r="W867" s="216"/>
      <c r="X867" s="216"/>
      <c r="Y867" s="216"/>
      <c r="Z867" s="216"/>
    </row>
    <row r="868" spans="1:26" ht="15.75" customHeight="1">
      <c r="A868" s="35"/>
      <c r="B868" s="35"/>
      <c r="C868" s="35"/>
      <c r="D868" s="35"/>
      <c r="E868" s="35"/>
      <c r="F868" s="35"/>
      <c r="G868" s="35"/>
      <c r="H868" s="35"/>
      <c r="I868" s="35"/>
      <c r="J868" s="35"/>
      <c r="K868" s="35"/>
      <c r="L868" s="318"/>
      <c r="M868" s="35"/>
      <c r="N868" s="35"/>
      <c r="O868" s="35"/>
      <c r="P868" s="35"/>
      <c r="Q868" s="35"/>
      <c r="R868" s="319"/>
      <c r="S868" s="319"/>
      <c r="T868" s="216"/>
      <c r="U868" s="320"/>
      <c r="V868" s="216"/>
      <c r="W868" s="216"/>
      <c r="X868" s="216"/>
      <c r="Y868" s="216"/>
      <c r="Z868" s="216"/>
    </row>
    <row r="869" spans="1:26" ht="15.75" customHeight="1">
      <c r="A869" s="35"/>
      <c r="B869" s="35"/>
      <c r="C869" s="35"/>
      <c r="D869" s="35"/>
      <c r="E869" s="35"/>
      <c r="F869" s="35"/>
      <c r="G869" s="35"/>
      <c r="H869" s="35"/>
      <c r="I869" s="35"/>
      <c r="J869" s="35"/>
      <c r="K869" s="35"/>
      <c r="L869" s="318"/>
      <c r="M869" s="35"/>
      <c r="N869" s="35"/>
      <c r="O869" s="35"/>
      <c r="P869" s="35"/>
      <c r="Q869" s="35"/>
      <c r="R869" s="319"/>
      <c r="S869" s="319"/>
      <c r="T869" s="216"/>
      <c r="U869" s="320"/>
      <c r="V869" s="216"/>
      <c r="W869" s="216"/>
      <c r="X869" s="216"/>
      <c r="Y869" s="216"/>
      <c r="Z869" s="216"/>
    </row>
    <row r="870" spans="1:26" ht="15.75" customHeight="1">
      <c r="A870" s="35"/>
      <c r="B870" s="35"/>
      <c r="C870" s="35"/>
      <c r="D870" s="35"/>
      <c r="E870" s="35"/>
      <c r="F870" s="35"/>
      <c r="G870" s="35"/>
      <c r="H870" s="35"/>
      <c r="I870" s="35"/>
      <c r="J870" s="35"/>
      <c r="K870" s="35"/>
      <c r="L870" s="318"/>
      <c r="M870" s="35"/>
      <c r="N870" s="35"/>
      <c r="O870" s="35"/>
      <c r="P870" s="35"/>
      <c r="Q870" s="35"/>
      <c r="R870" s="319"/>
      <c r="S870" s="319"/>
      <c r="T870" s="216"/>
      <c r="U870" s="320"/>
      <c r="V870" s="216"/>
      <c r="W870" s="216"/>
      <c r="X870" s="216"/>
      <c r="Y870" s="216"/>
      <c r="Z870" s="216"/>
    </row>
    <row r="871" spans="1:26" ht="15.75" customHeight="1">
      <c r="A871" s="35"/>
      <c r="B871" s="35"/>
      <c r="C871" s="35"/>
      <c r="D871" s="35"/>
      <c r="E871" s="35"/>
      <c r="F871" s="35"/>
      <c r="G871" s="35"/>
      <c r="H871" s="35"/>
      <c r="I871" s="35"/>
      <c r="J871" s="35"/>
      <c r="K871" s="35"/>
      <c r="L871" s="318"/>
      <c r="M871" s="35"/>
      <c r="N871" s="35"/>
      <c r="O871" s="35"/>
      <c r="P871" s="35"/>
      <c r="Q871" s="35"/>
      <c r="R871" s="319"/>
      <c r="S871" s="319"/>
      <c r="T871" s="216"/>
      <c r="U871" s="320"/>
      <c r="V871" s="216"/>
      <c r="W871" s="216"/>
      <c r="X871" s="216"/>
      <c r="Y871" s="216"/>
      <c r="Z871" s="216"/>
    </row>
    <row r="872" spans="1:26" ht="15.75" customHeight="1">
      <c r="A872" s="35"/>
      <c r="B872" s="35"/>
      <c r="C872" s="35"/>
      <c r="D872" s="35"/>
      <c r="E872" s="35"/>
      <c r="F872" s="35"/>
      <c r="G872" s="35"/>
      <c r="H872" s="35"/>
      <c r="I872" s="35"/>
      <c r="J872" s="35"/>
      <c r="K872" s="35"/>
      <c r="L872" s="318"/>
      <c r="M872" s="35"/>
      <c r="N872" s="35"/>
      <c r="O872" s="35"/>
      <c r="P872" s="35"/>
      <c r="Q872" s="35"/>
      <c r="R872" s="319"/>
      <c r="S872" s="319"/>
      <c r="T872" s="216"/>
      <c r="U872" s="320"/>
      <c r="V872" s="216"/>
      <c r="W872" s="216"/>
      <c r="X872" s="216"/>
      <c r="Y872" s="216"/>
      <c r="Z872" s="216"/>
    </row>
    <row r="873" spans="1:26" ht="15.75" customHeight="1">
      <c r="A873" s="35"/>
      <c r="B873" s="35"/>
      <c r="C873" s="35"/>
      <c r="D873" s="35"/>
      <c r="E873" s="35"/>
      <c r="F873" s="35"/>
      <c r="G873" s="35"/>
      <c r="H873" s="35"/>
      <c r="I873" s="35"/>
      <c r="J873" s="35"/>
      <c r="K873" s="35"/>
      <c r="L873" s="318"/>
      <c r="M873" s="35"/>
      <c r="N873" s="35"/>
      <c r="O873" s="35"/>
      <c r="P873" s="35"/>
      <c r="Q873" s="35"/>
      <c r="R873" s="319"/>
      <c r="S873" s="319"/>
      <c r="T873" s="216"/>
      <c r="U873" s="320"/>
      <c r="V873" s="216"/>
      <c r="W873" s="216"/>
      <c r="X873" s="216"/>
      <c r="Y873" s="216"/>
      <c r="Z873" s="216"/>
    </row>
    <row r="874" spans="1:26" ht="15.75" customHeight="1">
      <c r="A874" s="35"/>
      <c r="B874" s="35"/>
      <c r="C874" s="35"/>
      <c r="D874" s="35"/>
      <c r="E874" s="35"/>
      <c r="F874" s="35"/>
      <c r="G874" s="35"/>
      <c r="H874" s="35"/>
      <c r="I874" s="35"/>
      <c r="J874" s="35"/>
      <c r="K874" s="35"/>
      <c r="L874" s="318"/>
      <c r="M874" s="35"/>
      <c r="N874" s="35"/>
      <c r="O874" s="35"/>
      <c r="P874" s="35"/>
      <c r="Q874" s="35"/>
      <c r="R874" s="319"/>
      <c r="S874" s="319"/>
      <c r="T874" s="216"/>
      <c r="U874" s="320"/>
      <c r="V874" s="216"/>
      <c r="W874" s="216"/>
      <c r="X874" s="216"/>
      <c r="Y874" s="216"/>
      <c r="Z874" s="216"/>
    </row>
    <row r="875" spans="1:26" ht="15.75" customHeight="1">
      <c r="A875" s="35"/>
      <c r="B875" s="35"/>
      <c r="C875" s="35"/>
      <c r="D875" s="35"/>
      <c r="E875" s="35"/>
      <c r="F875" s="35"/>
      <c r="G875" s="35"/>
      <c r="H875" s="35"/>
      <c r="I875" s="35"/>
      <c r="J875" s="35"/>
      <c r="K875" s="35"/>
      <c r="L875" s="318"/>
      <c r="M875" s="35"/>
      <c r="N875" s="35"/>
      <c r="O875" s="35"/>
      <c r="P875" s="35"/>
      <c r="Q875" s="35"/>
      <c r="R875" s="319"/>
      <c r="S875" s="319"/>
      <c r="T875" s="216"/>
      <c r="U875" s="320"/>
      <c r="V875" s="216"/>
      <c r="W875" s="216"/>
      <c r="X875" s="216"/>
      <c r="Y875" s="216"/>
      <c r="Z875" s="216"/>
    </row>
    <row r="876" spans="1:26" ht="15.75" customHeight="1">
      <c r="A876" s="35"/>
      <c r="B876" s="35"/>
      <c r="C876" s="35"/>
      <c r="D876" s="35"/>
      <c r="E876" s="35"/>
      <c r="F876" s="35"/>
      <c r="G876" s="35"/>
      <c r="H876" s="35"/>
      <c r="I876" s="35"/>
      <c r="J876" s="35"/>
      <c r="K876" s="35"/>
      <c r="L876" s="318"/>
      <c r="M876" s="35"/>
      <c r="N876" s="35"/>
      <c r="O876" s="35"/>
      <c r="P876" s="35"/>
      <c r="Q876" s="35"/>
      <c r="R876" s="319"/>
      <c r="S876" s="319"/>
      <c r="T876" s="216"/>
      <c r="U876" s="320"/>
      <c r="V876" s="216"/>
      <c r="W876" s="216"/>
      <c r="X876" s="216"/>
      <c r="Y876" s="216"/>
      <c r="Z876" s="216"/>
    </row>
    <row r="877" spans="1:26" ht="15.75" customHeight="1">
      <c r="A877" s="35"/>
      <c r="B877" s="35"/>
      <c r="C877" s="35"/>
      <c r="D877" s="35"/>
      <c r="E877" s="35"/>
      <c r="F877" s="35"/>
      <c r="G877" s="35"/>
      <c r="H877" s="35"/>
      <c r="I877" s="35"/>
      <c r="J877" s="35"/>
      <c r="K877" s="35"/>
      <c r="L877" s="318"/>
      <c r="M877" s="35"/>
      <c r="N877" s="35"/>
      <c r="O877" s="35"/>
      <c r="P877" s="35"/>
      <c r="Q877" s="35"/>
      <c r="R877" s="319"/>
      <c r="S877" s="319"/>
      <c r="T877" s="216"/>
      <c r="U877" s="320"/>
      <c r="V877" s="216"/>
      <c r="W877" s="216"/>
      <c r="X877" s="216"/>
      <c r="Y877" s="216"/>
      <c r="Z877" s="216"/>
    </row>
    <row r="878" spans="1:26" ht="15.75" customHeight="1">
      <c r="A878" s="35"/>
      <c r="B878" s="35"/>
      <c r="C878" s="35"/>
      <c r="D878" s="35"/>
      <c r="E878" s="35"/>
      <c r="F878" s="35"/>
      <c r="G878" s="35"/>
      <c r="H878" s="35"/>
      <c r="I878" s="35"/>
      <c r="J878" s="35"/>
      <c r="K878" s="35"/>
      <c r="L878" s="318"/>
      <c r="M878" s="35"/>
      <c r="N878" s="35"/>
      <c r="O878" s="35"/>
      <c r="P878" s="35"/>
      <c r="Q878" s="35"/>
      <c r="R878" s="319"/>
      <c r="S878" s="319"/>
      <c r="T878" s="216"/>
      <c r="U878" s="320"/>
      <c r="V878" s="216"/>
      <c r="W878" s="216"/>
      <c r="X878" s="216"/>
      <c r="Y878" s="216"/>
      <c r="Z878" s="216"/>
    </row>
    <row r="879" spans="1:26" ht="15.75" customHeight="1">
      <c r="A879" s="35"/>
      <c r="B879" s="35"/>
      <c r="C879" s="35"/>
      <c r="D879" s="35"/>
      <c r="E879" s="35"/>
      <c r="F879" s="35"/>
      <c r="G879" s="35"/>
      <c r="H879" s="35"/>
      <c r="I879" s="35"/>
      <c r="J879" s="35"/>
      <c r="K879" s="35"/>
      <c r="L879" s="318"/>
      <c r="M879" s="35"/>
      <c r="N879" s="35"/>
      <c r="O879" s="35"/>
      <c r="P879" s="35"/>
      <c r="Q879" s="35"/>
      <c r="R879" s="319"/>
      <c r="S879" s="319"/>
      <c r="T879" s="216"/>
      <c r="U879" s="320"/>
      <c r="V879" s="216"/>
      <c r="W879" s="216"/>
      <c r="X879" s="216"/>
      <c r="Y879" s="216"/>
      <c r="Z879" s="216"/>
    </row>
    <row r="880" spans="1:26" ht="15.75" customHeight="1">
      <c r="A880" s="35"/>
      <c r="B880" s="35"/>
      <c r="C880" s="35"/>
      <c r="D880" s="35"/>
      <c r="E880" s="35"/>
      <c r="F880" s="35"/>
      <c r="G880" s="35"/>
      <c r="H880" s="35"/>
      <c r="I880" s="35"/>
      <c r="J880" s="35"/>
      <c r="K880" s="35"/>
      <c r="L880" s="318"/>
      <c r="M880" s="35"/>
      <c r="N880" s="35"/>
      <c r="O880" s="35"/>
      <c r="P880" s="35"/>
      <c r="Q880" s="35"/>
      <c r="R880" s="319"/>
      <c r="S880" s="319"/>
      <c r="T880" s="216"/>
      <c r="U880" s="320"/>
      <c r="V880" s="216"/>
      <c r="W880" s="216"/>
      <c r="X880" s="216"/>
      <c r="Y880" s="216"/>
      <c r="Z880" s="216"/>
    </row>
    <row r="881" spans="1:26" ht="15.75" customHeight="1">
      <c r="A881" s="35"/>
      <c r="B881" s="35"/>
      <c r="C881" s="35"/>
      <c r="D881" s="35"/>
      <c r="E881" s="35"/>
      <c r="F881" s="35"/>
      <c r="G881" s="35"/>
      <c r="H881" s="35"/>
      <c r="I881" s="35"/>
      <c r="J881" s="35"/>
      <c r="K881" s="35"/>
      <c r="L881" s="318"/>
      <c r="M881" s="35"/>
      <c r="N881" s="35"/>
      <c r="O881" s="35"/>
      <c r="P881" s="35"/>
      <c r="Q881" s="35"/>
      <c r="R881" s="319"/>
      <c r="S881" s="319"/>
      <c r="T881" s="216"/>
      <c r="U881" s="320"/>
      <c r="V881" s="216"/>
      <c r="W881" s="216"/>
      <c r="X881" s="216"/>
      <c r="Y881" s="216"/>
      <c r="Z881" s="216"/>
    </row>
    <row r="882" spans="1:26" ht="15.75" customHeight="1">
      <c r="A882" s="35"/>
      <c r="B882" s="35"/>
      <c r="C882" s="35"/>
      <c r="D882" s="35"/>
      <c r="E882" s="35"/>
      <c r="F882" s="35"/>
      <c r="G882" s="35"/>
      <c r="H882" s="35"/>
      <c r="I882" s="35"/>
      <c r="J882" s="35"/>
      <c r="K882" s="35"/>
      <c r="L882" s="318"/>
      <c r="M882" s="35"/>
      <c r="N882" s="35"/>
      <c r="O882" s="35"/>
      <c r="P882" s="35"/>
      <c r="Q882" s="35"/>
      <c r="R882" s="319"/>
      <c r="S882" s="319"/>
      <c r="T882" s="216"/>
      <c r="U882" s="320"/>
      <c r="V882" s="216"/>
      <c r="W882" s="216"/>
      <c r="X882" s="216"/>
      <c r="Y882" s="216"/>
      <c r="Z882" s="216"/>
    </row>
    <row r="883" spans="1:26" ht="15.75" customHeight="1">
      <c r="A883" s="35"/>
      <c r="B883" s="35"/>
      <c r="C883" s="35"/>
      <c r="D883" s="35"/>
      <c r="E883" s="35"/>
      <c r="F883" s="35"/>
      <c r="G883" s="35"/>
      <c r="H883" s="35"/>
      <c r="I883" s="35"/>
      <c r="J883" s="35"/>
      <c r="K883" s="35"/>
      <c r="L883" s="318"/>
      <c r="M883" s="35"/>
      <c r="N883" s="35"/>
      <c r="O883" s="35"/>
      <c r="P883" s="35"/>
      <c r="Q883" s="35"/>
      <c r="R883" s="319"/>
      <c r="S883" s="319"/>
      <c r="T883" s="216"/>
      <c r="U883" s="320"/>
      <c r="V883" s="216"/>
      <c r="W883" s="216"/>
      <c r="X883" s="216"/>
      <c r="Y883" s="216"/>
      <c r="Z883" s="216"/>
    </row>
    <row r="884" spans="1:26" ht="15.75" customHeight="1">
      <c r="A884" s="35"/>
      <c r="B884" s="35"/>
      <c r="C884" s="35"/>
      <c r="D884" s="35"/>
      <c r="E884" s="35"/>
      <c r="F884" s="35"/>
      <c r="G884" s="35"/>
      <c r="H884" s="35"/>
      <c r="I884" s="35"/>
      <c r="J884" s="35"/>
      <c r="K884" s="35"/>
      <c r="L884" s="318"/>
      <c r="M884" s="35"/>
      <c r="N884" s="35"/>
      <c r="O884" s="35"/>
      <c r="P884" s="35"/>
      <c r="Q884" s="35"/>
      <c r="R884" s="319"/>
      <c r="S884" s="319"/>
      <c r="T884" s="216"/>
      <c r="U884" s="320"/>
      <c r="V884" s="216"/>
      <c r="W884" s="216"/>
      <c r="X884" s="216"/>
      <c r="Y884" s="216"/>
      <c r="Z884" s="216"/>
    </row>
    <row r="885" spans="1:26" ht="15.75" customHeight="1">
      <c r="A885" s="35"/>
      <c r="B885" s="35"/>
      <c r="C885" s="35"/>
      <c r="D885" s="35"/>
      <c r="E885" s="35"/>
      <c r="F885" s="35"/>
      <c r="G885" s="35"/>
      <c r="H885" s="35"/>
      <c r="I885" s="35"/>
      <c r="J885" s="35"/>
      <c r="K885" s="35"/>
      <c r="L885" s="318"/>
      <c r="M885" s="35"/>
      <c r="N885" s="35"/>
      <c r="O885" s="35"/>
      <c r="P885" s="35"/>
      <c r="Q885" s="35"/>
      <c r="R885" s="319"/>
      <c r="S885" s="319"/>
      <c r="T885" s="216"/>
      <c r="U885" s="320"/>
      <c r="V885" s="216"/>
      <c r="W885" s="216"/>
      <c r="X885" s="216"/>
      <c r="Y885" s="216"/>
      <c r="Z885" s="216"/>
    </row>
    <row r="886" spans="1:26" ht="15.75" customHeight="1">
      <c r="A886" s="35"/>
      <c r="B886" s="35"/>
      <c r="C886" s="35"/>
      <c r="D886" s="35"/>
      <c r="E886" s="35"/>
      <c r="F886" s="35"/>
      <c r="G886" s="35"/>
      <c r="H886" s="35"/>
      <c r="I886" s="35"/>
      <c r="J886" s="35"/>
      <c r="K886" s="35"/>
      <c r="L886" s="318"/>
      <c r="M886" s="35"/>
      <c r="N886" s="35"/>
      <c r="O886" s="35"/>
      <c r="P886" s="35"/>
      <c r="Q886" s="35"/>
      <c r="R886" s="319"/>
      <c r="S886" s="319"/>
      <c r="T886" s="216"/>
      <c r="U886" s="320"/>
      <c r="V886" s="216"/>
      <c r="W886" s="216"/>
      <c r="X886" s="216"/>
      <c r="Y886" s="216"/>
      <c r="Z886" s="216"/>
    </row>
    <row r="887" spans="1:26" ht="15.75" customHeight="1">
      <c r="A887" s="35"/>
      <c r="B887" s="35"/>
      <c r="C887" s="35"/>
      <c r="D887" s="35"/>
      <c r="E887" s="35"/>
      <c r="F887" s="35"/>
      <c r="G887" s="35"/>
      <c r="H887" s="35"/>
      <c r="I887" s="35"/>
      <c r="J887" s="35"/>
      <c r="K887" s="35"/>
      <c r="L887" s="318"/>
      <c r="M887" s="35"/>
      <c r="N887" s="35"/>
      <c r="O887" s="35"/>
      <c r="P887" s="35"/>
      <c r="Q887" s="35"/>
      <c r="R887" s="319"/>
      <c r="S887" s="319"/>
      <c r="T887" s="216"/>
      <c r="U887" s="320"/>
      <c r="V887" s="216"/>
      <c r="W887" s="216"/>
      <c r="X887" s="216"/>
      <c r="Y887" s="216"/>
      <c r="Z887" s="216"/>
    </row>
    <row r="888" spans="1:26" ht="15.75" customHeight="1">
      <c r="A888" s="35"/>
      <c r="B888" s="35"/>
      <c r="C888" s="35"/>
      <c r="D888" s="35"/>
      <c r="E888" s="35"/>
      <c r="F888" s="35"/>
      <c r="G888" s="35"/>
      <c r="H888" s="35"/>
      <c r="I888" s="35"/>
      <c r="J888" s="35"/>
      <c r="K888" s="35"/>
      <c r="L888" s="318"/>
      <c r="M888" s="35"/>
      <c r="N888" s="35"/>
      <c r="O888" s="35"/>
      <c r="P888" s="35"/>
      <c r="Q888" s="35"/>
      <c r="R888" s="319"/>
      <c r="S888" s="319"/>
      <c r="T888" s="216"/>
      <c r="U888" s="320"/>
      <c r="V888" s="216"/>
      <c r="W888" s="216"/>
      <c r="X888" s="216"/>
      <c r="Y888" s="216"/>
      <c r="Z888" s="216"/>
    </row>
    <row r="889" spans="1:26" ht="15.75" customHeight="1">
      <c r="A889" s="35"/>
      <c r="B889" s="35"/>
      <c r="C889" s="35"/>
      <c r="D889" s="35"/>
      <c r="E889" s="35"/>
      <c r="F889" s="35"/>
      <c r="G889" s="35"/>
      <c r="H889" s="35"/>
      <c r="I889" s="35"/>
      <c r="J889" s="35"/>
      <c r="K889" s="35"/>
      <c r="L889" s="318"/>
      <c r="M889" s="35"/>
      <c r="N889" s="35"/>
      <c r="O889" s="35"/>
      <c r="P889" s="35"/>
      <c r="Q889" s="35"/>
      <c r="R889" s="319"/>
      <c r="S889" s="319"/>
      <c r="T889" s="216"/>
      <c r="U889" s="320"/>
      <c r="V889" s="216"/>
      <c r="W889" s="216"/>
      <c r="X889" s="216"/>
      <c r="Y889" s="216"/>
      <c r="Z889" s="216"/>
    </row>
    <row r="890" spans="1:26" ht="15.75" customHeight="1">
      <c r="A890" s="35"/>
      <c r="B890" s="35"/>
      <c r="C890" s="35"/>
      <c r="D890" s="35"/>
      <c r="E890" s="35"/>
      <c r="F890" s="35"/>
      <c r="G890" s="35"/>
      <c r="H890" s="35"/>
      <c r="I890" s="35"/>
      <c r="J890" s="35"/>
      <c r="K890" s="35"/>
      <c r="L890" s="318"/>
      <c r="M890" s="35"/>
      <c r="N890" s="35"/>
      <c r="O890" s="35"/>
      <c r="P890" s="35"/>
      <c r="Q890" s="35"/>
      <c r="R890" s="319"/>
      <c r="S890" s="319"/>
      <c r="T890" s="216"/>
      <c r="U890" s="320"/>
      <c r="V890" s="216"/>
      <c r="W890" s="216"/>
      <c r="X890" s="216"/>
      <c r="Y890" s="216"/>
      <c r="Z890" s="216"/>
    </row>
    <row r="891" spans="1:26" ht="15.75" customHeight="1">
      <c r="A891" s="35"/>
      <c r="B891" s="35"/>
      <c r="C891" s="35"/>
      <c r="D891" s="35"/>
      <c r="E891" s="35"/>
      <c r="F891" s="35"/>
      <c r="G891" s="35"/>
      <c r="H891" s="35"/>
      <c r="I891" s="35"/>
      <c r="J891" s="35"/>
      <c r="K891" s="35"/>
      <c r="L891" s="318"/>
      <c r="M891" s="35"/>
      <c r="N891" s="35"/>
      <c r="O891" s="35"/>
      <c r="P891" s="35"/>
      <c r="Q891" s="35"/>
      <c r="R891" s="319"/>
      <c r="S891" s="319"/>
      <c r="T891" s="216"/>
      <c r="U891" s="320"/>
      <c r="V891" s="216"/>
      <c r="W891" s="216"/>
      <c r="X891" s="216"/>
      <c r="Y891" s="216"/>
      <c r="Z891" s="216"/>
    </row>
    <row r="892" spans="1:26" ht="15.75" customHeight="1">
      <c r="A892" s="35"/>
      <c r="B892" s="35"/>
      <c r="C892" s="35"/>
      <c r="D892" s="35"/>
      <c r="E892" s="35"/>
      <c r="F892" s="35"/>
      <c r="G892" s="35"/>
      <c r="H892" s="35"/>
      <c r="I892" s="35"/>
      <c r="J892" s="35"/>
      <c r="K892" s="35"/>
      <c r="L892" s="318"/>
      <c r="M892" s="35"/>
      <c r="N892" s="35"/>
      <c r="O892" s="35"/>
      <c r="P892" s="35"/>
      <c r="Q892" s="35"/>
      <c r="R892" s="319"/>
      <c r="S892" s="319"/>
      <c r="T892" s="216"/>
      <c r="U892" s="320"/>
      <c r="V892" s="216"/>
      <c r="W892" s="216"/>
      <c r="X892" s="216"/>
      <c r="Y892" s="216"/>
      <c r="Z892" s="216"/>
    </row>
    <row r="893" spans="1:26" ht="15.75" customHeight="1">
      <c r="A893" s="35"/>
      <c r="B893" s="35"/>
      <c r="C893" s="35"/>
      <c r="D893" s="35"/>
      <c r="E893" s="35"/>
      <c r="F893" s="35"/>
      <c r="G893" s="35"/>
      <c r="H893" s="35"/>
      <c r="I893" s="35"/>
      <c r="J893" s="35"/>
      <c r="K893" s="35"/>
      <c r="L893" s="318"/>
      <c r="M893" s="35"/>
      <c r="N893" s="35"/>
      <c r="O893" s="35"/>
      <c r="P893" s="35"/>
      <c r="Q893" s="35"/>
      <c r="R893" s="319"/>
      <c r="S893" s="319"/>
      <c r="T893" s="216"/>
      <c r="U893" s="320"/>
      <c r="V893" s="216"/>
      <c r="W893" s="216"/>
      <c r="X893" s="216"/>
      <c r="Y893" s="216"/>
      <c r="Z893" s="216"/>
    </row>
    <row r="894" spans="1:26" ht="15.75" customHeight="1">
      <c r="A894" s="35"/>
      <c r="B894" s="35"/>
      <c r="C894" s="35"/>
      <c r="D894" s="35"/>
      <c r="E894" s="35"/>
      <c r="F894" s="35"/>
      <c r="G894" s="35"/>
      <c r="H894" s="35"/>
      <c r="I894" s="35"/>
      <c r="J894" s="35"/>
      <c r="K894" s="35"/>
      <c r="L894" s="318"/>
      <c r="M894" s="35"/>
      <c r="N894" s="35"/>
      <c r="O894" s="35"/>
      <c r="P894" s="35"/>
      <c r="Q894" s="35"/>
      <c r="R894" s="319"/>
      <c r="S894" s="319"/>
      <c r="T894" s="216"/>
      <c r="U894" s="320"/>
      <c r="V894" s="216"/>
      <c r="W894" s="216"/>
      <c r="X894" s="216"/>
      <c r="Y894" s="216"/>
      <c r="Z894" s="216"/>
    </row>
    <row r="895" spans="1:26" ht="15.75" customHeight="1">
      <c r="A895" s="35"/>
      <c r="B895" s="35"/>
      <c r="C895" s="35"/>
      <c r="D895" s="35"/>
      <c r="E895" s="35"/>
      <c r="F895" s="35"/>
      <c r="G895" s="35"/>
      <c r="H895" s="35"/>
      <c r="I895" s="35"/>
      <c r="J895" s="35"/>
      <c r="K895" s="35"/>
      <c r="L895" s="318"/>
      <c r="M895" s="35"/>
      <c r="N895" s="35"/>
      <c r="O895" s="35"/>
      <c r="P895" s="35"/>
      <c r="Q895" s="35"/>
      <c r="R895" s="319"/>
      <c r="S895" s="319"/>
      <c r="T895" s="216"/>
      <c r="U895" s="320"/>
      <c r="V895" s="216"/>
      <c r="W895" s="216"/>
      <c r="X895" s="216"/>
      <c r="Y895" s="216"/>
      <c r="Z895" s="216"/>
    </row>
    <row r="896" spans="1:26" ht="15.75" customHeight="1">
      <c r="A896" s="35"/>
      <c r="B896" s="35"/>
      <c r="C896" s="35"/>
      <c r="D896" s="35"/>
      <c r="E896" s="35"/>
      <c r="F896" s="35"/>
      <c r="G896" s="35"/>
      <c r="H896" s="35"/>
      <c r="I896" s="35"/>
      <c r="J896" s="35"/>
      <c r="K896" s="35"/>
      <c r="L896" s="318"/>
      <c r="M896" s="35"/>
      <c r="N896" s="35"/>
      <c r="O896" s="35"/>
      <c r="P896" s="35"/>
      <c r="Q896" s="35"/>
      <c r="R896" s="319"/>
      <c r="S896" s="319"/>
      <c r="T896" s="216"/>
      <c r="U896" s="320"/>
      <c r="V896" s="216"/>
      <c r="W896" s="216"/>
      <c r="X896" s="216"/>
      <c r="Y896" s="216"/>
      <c r="Z896" s="216"/>
    </row>
    <row r="897" spans="1:26" ht="15.75" customHeight="1">
      <c r="A897" s="35"/>
      <c r="B897" s="35"/>
      <c r="C897" s="35"/>
      <c r="D897" s="35"/>
      <c r="E897" s="35"/>
      <c r="F897" s="35"/>
      <c r="G897" s="35"/>
      <c r="H897" s="35"/>
      <c r="I897" s="35"/>
      <c r="J897" s="35"/>
      <c r="K897" s="35"/>
      <c r="L897" s="318"/>
      <c r="M897" s="35"/>
      <c r="N897" s="35"/>
      <c r="O897" s="35"/>
      <c r="P897" s="35"/>
      <c r="Q897" s="35"/>
      <c r="R897" s="319"/>
      <c r="S897" s="319"/>
      <c r="T897" s="216"/>
      <c r="U897" s="320"/>
      <c r="V897" s="216"/>
      <c r="W897" s="216"/>
      <c r="X897" s="216"/>
      <c r="Y897" s="216"/>
      <c r="Z897" s="216"/>
    </row>
    <row r="898" spans="1:26" ht="15.75" customHeight="1">
      <c r="A898" s="35"/>
      <c r="B898" s="35"/>
      <c r="C898" s="35"/>
      <c r="D898" s="35"/>
      <c r="E898" s="35"/>
      <c r="F898" s="35"/>
      <c r="G898" s="35"/>
      <c r="H898" s="35"/>
      <c r="I898" s="35"/>
      <c r="J898" s="35"/>
      <c r="K898" s="35"/>
      <c r="L898" s="318"/>
      <c r="M898" s="35"/>
      <c r="N898" s="35"/>
      <c r="O898" s="35"/>
      <c r="P898" s="35"/>
      <c r="Q898" s="35"/>
      <c r="R898" s="319"/>
      <c r="S898" s="319"/>
      <c r="T898" s="216"/>
      <c r="U898" s="320"/>
      <c r="V898" s="216"/>
      <c r="W898" s="216"/>
      <c r="X898" s="216"/>
      <c r="Y898" s="216"/>
      <c r="Z898" s="216"/>
    </row>
    <row r="899" spans="1:26" ht="15.75" customHeight="1">
      <c r="A899" s="35"/>
      <c r="B899" s="35"/>
      <c r="C899" s="35"/>
      <c r="D899" s="35"/>
      <c r="E899" s="35"/>
      <c r="F899" s="35"/>
      <c r="G899" s="35"/>
      <c r="H899" s="35"/>
      <c r="I899" s="35"/>
      <c r="J899" s="35"/>
      <c r="K899" s="35"/>
      <c r="L899" s="318"/>
      <c r="M899" s="35"/>
      <c r="N899" s="35"/>
      <c r="O899" s="35"/>
      <c r="P899" s="35"/>
      <c r="Q899" s="35"/>
      <c r="R899" s="319"/>
      <c r="S899" s="319"/>
      <c r="T899" s="216"/>
      <c r="U899" s="320"/>
      <c r="V899" s="216"/>
      <c r="W899" s="216"/>
      <c r="X899" s="216"/>
      <c r="Y899" s="216"/>
      <c r="Z899" s="216"/>
    </row>
    <row r="900" spans="1:26" ht="15.75" customHeight="1">
      <c r="A900" s="35"/>
      <c r="B900" s="35"/>
      <c r="C900" s="35"/>
      <c r="D900" s="35"/>
      <c r="E900" s="35"/>
      <c r="F900" s="35"/>
      <c r="G900" s="35"/>
      <c r="H900" s="35"/>
      <c r="I900" s="35"/>
      <c r="J900" s="35"/>
      <c r="K900" s="35"/>
      <c r="L900" s="318"/>
      <c r="M900" s="35"/>
      <c r="N900" s="35"/>
      <c r="O900" s="35"/>
      <c r="P900" s="35"/>
      <c r="Q900" s="35"/>
      <c r="R900" s="319"/>
      <c r="S900" s="319"/>
      <c r="T900" s="216"/>
      <c r="U900" s="320"/>
      <c r="V900" s="216"/>
      <c r="W900" s="216"/>
      <c r="X900" s="216"/>
      <c r="Y900" s="216"/>
      <c r="Z900" s="216"/>
    </row>
    <row r="901" spans="1:26" ht="15.75" customHeight="1">
      <c r="A901" s="35"/>
      <c r="B901" s="35"/>
      <c r="C901" s="35"/>
      <c r="D901" s="35"/>
      <c r="E901" s="35"/>
      <c r="F901" s="35"/>
      <c r="G901" s="35"/>
      <c r="H901" s="35"/>
      <c r="I901" s="35"/>
      <c r="J901" s="35"/>
      <c r="K901" s="35"/>
      <c r="L901" s="318"/>
      <c r="M901" s="35"/>
      <c r="N901" s="35"/>
      <c r="O901" s="35"/>
      <c r="P901" s="35"/>
      <c r="Q901" s="35"/>
      <c r="R901" s="319"/>
      <c r="S901" s="319"/>
      <c r="T901" s="216"/>
      <c r="U901" s="320"/>
      <c r="V901" s="216"/>
      <c r="W901" s="216"/>
      <c r="X901" s="216"/>
      <c r="Y901" s="216"/>
      <c r="Z901" s="216"/>
    </row>
    <row r="902" spans="1:26" ht="15.75" customHeight="1">
      <c r="A902" s="35"/>
      <c r="B902" s="35"/>
      <c r="C902" s="35"/>
      <c r="D902" s="35"/>
      <c r="E902" s="35"/>
      <c r="F902" s="35"/>
      <c r="G902" s="35"/>
      <c r="H902" s="35"/>
      <c r="I902" s="35"/>
      <c r="J902" s="35"/>
      <c r="K902" s="35"/>
      <c r="L902" s="318"/>
      <c r="M902" s="35"/>
      <c r="N902" s="35"/>
      <c r="O902" s="35"/>
      <c r="P902" s="35"/>
      <c r="Q902" s="35"/>
      <c r="R902" s="319"/>
      <c r="S902" s="319"/>
      <c r="T902" s="216"/>
      <c r="U902" s="320"/>
      <c r="V902" s="216"/>
      <c r="W902" s="216"/>
      <c r="X902" s="216"/>
      <c r="Y902" s="216"/>
      <c r="Z902" s="216"/>
    </row>
    <row r="903" spans="1:26" ht="15.75" customHeight="1">
      <c r="A903" s="35"/>
      <c r="B903" s="35"/>
      <c r="C903" s="35"/>
      <c r="D903" s="35"/>
      <c r="E903" s="35"/>
      <c r="F903" s="35"/>
      <c r="G903" s="35"/>
      <c r="H903" s="35"/>
      <c r="I903" s="35"/>
      <c r="J903" s="35"/>
      <c r="K903" s="35"/>
      <c r="L903" s="318"/>
      <c r="M903" s="35"/>
      <c r="N903" s="35"/>
      <c r="O903" s="35"/>
      <c r="P903" s="35"/>
      <c r="Q903" s="35"/>
      <c r="R903" s="319"/>
      <c r="S903" s="319"/>
      <c r="T903" s="216"/>
      <c r="U903" s="320"/>
      <c r="V903" s="216"/>
      <c r="W903" s="216"/>
      <c r="X903" s="216"/>
      <c r="Y903" s="216"/>
      <c r="Z903" s="216"/>
    </row>
    <row r="904" spans="1:26" ht="15.75" customHeight="1">
      <c r="A904" s="35"/>
      <c r="B904" s="35"/>
      <c r="C904" s="35"/>
      <c r="D904" s="35"/>
      <c r="E904" s="35"/>
      <c r="F904" s="35"/>
      <c r="G904" s="35"/>
      <c r="H904" s="35"/>
      <c r="I904" s="35"/>
      <c r="J904" s="35"/>
      <c r="K904" s="35"/>
      <c r="L904" s="318"/>
      <c r="M904" s="35"/>
      <c r="N904" s="35"/>
      <c r="O904" s="35"/>
      <c r="P904" s="35"/>
      <c r="Q904" s="35"/>
      <c r="R904" s="319"/>
      <c r="S904" s="319"/>
      <c r="T904" s="216"/>
      <c r="U904" s="320"/>
      <c r="V904" s="216"/>
      <c r="W904" s="216"/>
      <c r="X904" s="216"/>
      <c r="Y904" s="216"/>
      <c r="Z904" s="216"/>
    </row>
    <row r="905" spans="1:26" ht="15.75" customHeight="1">
      <c r="A905" s="35"/>
      <c r="B905" s="35"/>
      <c r="C905" s="35"/>
      <c r="D905" s="35"/>
      <c r="E905" s="35"/>
      <c r="F905" s="35"/>
      <c r="G905" s="35"/>
      <c r="H905" s="35"/>
      <c r="I905" s="35"/>
      <c r="J905" s="35"/>
      <c r="K905" s="35"/>
      <c r="L905" s="318"/>
      <c r="M905" s="35"/>
      <c r="N905" s="35"/>
      <c r="O905" s="35"/>
      <c r="P905" s="35"/>
      <c r="Q905" s="35"/>
      <c r="R905" s="319"/>
      <c r="S905" s="319"/>
      <c r="T905" s="216"/>
      <c r="U905" s="320"/>
      <c r="V905" s="216"/>
      <c r="W905" s="216"/>
      <c r="X905" s="216"/>
      <c r="Y905" s="216"/>
      <c r="Z905" s="216"/>
    </row>
    <row r="906" spans="1:26" ht="15.75" customHeight="1">
      <c r="A906" s="35"/>
      <c r="B906" s="35"/>
      <c r="C906" s="35"/>
      <c r="D906" s="35"/>
      <c r="E906" s="35"/>
      <c r="F906" s="35"/>
      <c r="G906" s="35"/>
      <c r="H906" s="35"/>
      <c r="I906" s="35"/>
      <c r="J906" s="35"/>
      <c r="K906" s="35"/>
      <c r="L906" s="318"/>
      <c r="M906" s="35"/>
      <c r="N906" s="35"/>
      <c r="O906" s="35"/>
      <c r="P906" s="35"/>
      <c r="Q906" s="35"/>
      <c r="R906" s="319"/>
      <c r="S906" s="319"/>
      <c r="T906" s="216"/>
      <c r="U906" s="320"/>
      <c r="V906" s="216"/>
      <c r="W906" s="216"/>
      <c r="X906" s="216"/>
      <c r="Y906" s="216"/>
      <c r="Z906" s="216"/>
    </row>
    <row r="907" spans="1:26" ht="15.75" customHeight="1">
      <c r="A907" s="35"/>
      <c r="B907" s="35"/>
      <c r="C907" s="35"/>
      <c r="D907" s="35"/>
      <c r="E907" s="35"/>
      <c r="F907" s="35"/>
      <c r="G907" s="35"/>
      <c r="H907" s="35"/>
      <c r="I907" s="35"/>
      <c r="J907" s="35"/>
      <c r="K907" s="35"/>
      <c r="L907" s="318"/>
      <c r="M907" s="35"/>
      <c r="N907" s="35"/>
      <c r="O907" s="35"/>
      <c r="P907" s="35"/>
      <c r="Q907" s="35"/>
      <c r="R907" s="319"/>
      <c r="S907" s="319"/>
      <c r="T907" s="216"/>
      <c r="U907" s="320"/>
      <c r="V907" s="216"/>
      <c r="W907" s="216"/>
      <c r="X907" s="216"/>
      <c r="Y907" s="216"/>
      <c r="Z907" s="216"/>
    </row>
    <row r="908" spans="1:26" ht="15.75" customHeight="1">
      <c r="A908" s="35"/>
      <c r="B908" s="35"/>
      <c r="C908" s="35"/>
      <c r="D908" s="35"/>
      <c r="E908" s="35"/>
      <c r="F908" s="35"/>
      <c r="G908" s="35"/>
      <c r="H908" s="35"/>
      <c r="I908" s="35"/>
      <c r="J908" s="35"/>
      <c r="K908" s="35"/>
      <c r="L908" s="318"/>
      <c r="M908" s="35"/>
      <c r="N908" s="35"/>
      <c r="O908" s="35"/>
      <c r="P908" s="35"/>
      <c r="Q908" s="35"/>
      <c r="R908" s="319"/>
      <c r="S908" s="319"/>
      <c r="T908" s="216"/>
      <c r="U908" s="320"/>
      <c r="V908" s="216"/>
      <c r="W908" s="216"/>
      <c r="X908" s="216"/>
      <c r="Y908" s="216"/>
      <c r="Z908" s="216"/>
    </row>
    <row r="909" spans="1:26" ht="15.75" customHeight="1">
      <c r="A909" s="35"/>
      <c r="B909" s="35"/>
      <c r="C909" s="35"/>
      <c r="D909" s="35"/>
      <c r="E909" s="35"/>
      <c r="F909" s="35"/>
      <c r="G909" s="35"/>
      <c r="H909" s="35"/>
      <c r="I909" s="35"/>
      <c r="J909" s="35"/>
      <c r="K909" s="35"/>
      <c r="L909" s="318"/>
      <c r="M909" s="35"/>
      <c r="N909" s="35"/>
      <c r="O909" s="35"/>
      <c r="P909" s="35"/>
      <c r="Q909" s="35"/>
      <c r="R909" s="319"/>
      <c r="S909" s="319"/>
      <c r="T909" s="216"/>
      <c r="U909" s="320"/>
      <c r="V909" s="216"/>
      <c r="W909" s="216"/>
      <c r="X909" s="216"/>
      <c r="Y909" s="216"/>
      <c r="Z909" s="216"/>
    </row>
    <row r="910" spans="1:26" ht="15.75" customHeight="1">
      <c r="A910" s="35"/>
      <c r="B910" s="35"/>
      <c r="C910" s="35"/>
      <c r="D910" s="35"/>
      <c r="E910" s="35"/>
      <c r="F910" s="35"/>
      <c r="G910" s="35"/>
      <c r="H910" s="35"/>
      <c r="I910" s="35"/>
      <c r="J910" s="35"/>
      <c r="K910" s="35"/>
      <c r="L910" s="318"/>
      <c r="M910" s="35"/>
      <c r="N910" s="35"/>
      <c r="O910" s="35"/>
      <c r="P910" s="35"/>
      <c r="Q910" s="35"/>
      <c r="R910" s="319"/>
      <c r="S910" s="319"/>
      <c r="T910" s="216"/>
      <c r="U910" s="320"/>
      <c r="V910" s="216"/>
      <c r="W910" s="216"/>
      <c r="X910" s="216"/>
      <c r="Y910" s="216"/>
      <c r="Z910" s="216"/>
    </row>
    <row r="911" spans="1:26" ht="15.75" customHeight="1">
      <c r="A911" s="35"/>
      <c r="B911" s="35"/>
      <c r="C911" s="35"/>
      <c r="D911" s="35"/>
      <c r="E911" s="35"/>
      <c r="F911" s="35"/>
      <c r="G911" s="35"/>
      <c r="H911" s="35"/>
      <c r="I911" s="35"/>
      <c r="J911" s="35"/>
      <c r="K911" s="35"/>
      <c r="L911" s="318"/>
      <c r="M911" s="35"/>
      <c r="N911" s="35"/>
      <c r="O911" s="35"/>
      <c r="P911" s="35"/>
      <c r="Q911" s="35"/>
      <c r="R911" s="319"/>
      <c r="S911" s="319"/>
      <c r="T911" s="216"/>
      <c r="U911" s="320"/>
      <c r="V911" s="216"/>
      <c r="W911" s="216"/>
      <c r="X911" s="216"/>
      <c r="Y911" s="216"/>
      <c r="Z911" s="216"/>
    </row>
    <row r="912" spans="1:26" ht="15.75" customHeight="1">
      <c r="A912" s="35"/>
      <c r="B912" s="35"/>
      <c r="C912" s="35"/>
      <c r="D912" s="35"/>
      <c r="E912" s="35"/>
      <c r="F912" s="35"/>
      <c r="G912" s="35"/>
      <c r="H912" s="35"/>
      <c r="I912" s="35"/>
      <c r="J912" s="35"/>
      <c r="K912" s="35"/>
      <c r="L912" s="318"/>
      <c r="M912" s="35"/>
      <c r="N912" s="35"/>
      <c r="O912" s="35"/>
      <c r="P912" s="35"/>
      <c r="Q912" s="35"/>
      <c r="R912" s="319"/>
      <c r="S912" s="319"/>
      <c r="T912" s="216"/>
      <c r="U912" s="320"/>
      <c r="V912" s="216"/>
      <c r="W912" s="216"/>
      <c r="X912" s="216"/>
      <c r="Y912" s="216"/>
      <c r="Z912" s="216"/>
    </row>
    <row r="913" spans="1:26" ht="15.75" customHeight="1">
      <c r="A913" s="35"/>
      <c r="B913" s="35"/>
      <c r="C913" s="35"/>
      <c r="D913" s="35"/>
      <c r="E913" s="35"/>
      <c r="F913" s="35"/>
      <c r="G913" s="35"/>
      <c r="H913" s="35"/>
      <c r="I913" s="35"/>
      <c r="J913" s="35"/>
      <c r="K913" s="35"/>
      <c r="L913" s="318"/>
      <c r="M913" s="35"/>
      <c r="N913" s="35"/>
      <c r="O913" s="35"/>
      <c r="P913" s="35"/>
      <c r="Q913" s="35"/>
      <c r="R913" s="319"/>
      <c r="S913" s="319"/>
      <c r="T913" s="216"/>
      <c r="U913" s="320"/>
      <c r="V913" s="216"/>
      <c r="W913" s="216"/>
      <c r="X913" s="216"/>
      <c r="Y913" s="216"/>
      <c r="Z913" s="216"/>
    </row>
    <row r="914" spans="1:26" ht="15.75" customHeight="1">
      <c r="A914" s="35"/>
      <c r="B914" s="35"/>
      <c r="C914" s="35"/>
      <c r="D914" s="35"/>
      <c r="E914" s="35"/>
      <c r="F914" s="35"/>
      <c r="G914" s="35"/>
      <c r="H914" s="35"/>
      <c r="I914" s="35"/>
      <c r="J914" s="35"/>
      <c r="K914" s="35"/>
      <c r="L914" s="318"/>
      <c r="M914" s="35"/>
      <c r="N914" s="35"/>
      <c r="O914" s="35"/>
      <c r="P914" s="35"/>
      <c r="Q914" s="35"/>
      <c r="R914" s="319"/>
      <c r="S914" s="319"/>
      <c r="T914" s="216"/>
      <c r="U914" s="320"/>
      <c r="V914" s="216"/>
      <c r="W914" s="216"/>
      <c r="X914" s="216"/>
      <c r="Y914" s="216"/>
      <c r="Z914" s="216"/>
    </row>
    <row r="915" spans="1:26" ht="15.75" customHeight="1">
      <c r="A915" s="35"/>
      <c r="B915" s="35"/>
      <c r="C915" s="35"/>
      <c r="D915" s="35"/>
      <c r="E915" s="35"/>
      <c r="F915" s="35"/>
      <c r="G915" s="35"/>
      <c r="H915" s="35"/>
      <c r="I915" s="35"/>
      <c r="J915" s="35"/>
      <c r="K915" s="35"/>
      <c r="L915" s="318"/>
      <c r="M915" s="35"/>
      <c r="N915" s="35"/>
      <c r="O915" s="35"/>
      <c r="P915" s="35"/>
      <c r="Q915" s="35"/>
      <c r="R915" s="319"/>
      <c r="S915" s="319"/>
      <c r="T915" s="216"/>
      <c r="U915" s="320"/>
      <c r="V915" s="216"/>
      <c r="W915" s="216"/>
      <c r="X915" s="216"/>
      <c r="Y915" s="216"/>
      <c r="Z915" s="216"/>
    </row>
    <row r="916" spans="1:26" ht="15.75" customHeight="1">
      <c r="A916" s="35"/>
      <c r="B916" s="35"/>
      <c r="C916" s="35"/>
      <c r="D916" s="35"/>
      <c r="E916" s="35"/>
      <c r="F916" s="35"/>
      <c r="G916" s="35"/>
      <c r="H916" s="35"/>
      <c r="I916" s="35"/>
      <c r="J916" s="35"/>
      <c r="K916" s="35"/>
      <c r="L916" s="318"/>
      <c r="M916" s="35"/>
      <c r="N916" s="35"/>
      <c r="O916" s="35"/>
      <c r="P916" s="35"/>
      <c r="Q916" s="35"/>
      <c r="R916" s="319"/>
      <c r="S916" s="319"/>
      <c r="T916" s="216"/>
      <c r="U916" s="320"/>
      <c r="V916" s="216"/>
      <c r="W916" s="216"/>
      <c r="X916" s="216"/>
      <c r="Y916" s="216"/>
      <c r="Z916" s="216"/>
    </row>
    <row r="917" spans="1:26" ht="15.75" customHeight="1">
      <c r="A917" s="35"/>
      <c r="B917" s="35"/>
      <c r="C917" s="35"/>
      <c r="D917" s="35"/>
      <c r="E917" s="35"/>
      <c r="F917" s="35"/>
      <c r="G917" s="35"/>
      <c r="H917" s="35"/>
      <c r="I917" s="35"/>
      <c r="J917" s="35"/>
      <c r="K917" s="35"/>
      <c r="L917" s="318"/>
      <c r="M917" s="35"/>
      <c r="N917" s="35"/>
      <c r="O917" s="35"/>
      <c r="P917" s="35"/>
      <c r="Q917" s="35"/>
      <c r="R917" s="319"/>
      <c r="S917" s="319"/>
      <c r="T917" s="216"/>
      <c r="U917" s="320"/>
      <c r="V917" s="216"/>
      <c r="W917" s="216"/>
      <c r="X917" s="216"/>
      <c r="Y917" s="216"/>
      <c r="Z917" s="216"/>
    </row>
    <row r="918" spans="1:26" ht="15.75" customHeight="1">
      <c r="A918" s="35"/>
      <c r="B918" s="35"/>
      <c r="C918" s="35"/>
      <c r="D918" s="35"/>
      <c r="E918" s="35"/>
      <c r="F918" s="35"/>
      <c r="G918" s="35"/>
      <c r="H918" s="35"/>
      <c r="I918" s="35"/>
      <c r="J918" s="35"/>
      <c r="K918" s="35"/>
      <c r="L918" s="318"/>
      <c r="M918" s="35"/>
      <c r="N918" s="35"/>
      <c r="O918" s="35"/>
      <c r="P918" s="35"/>
      <c r="Q918" s="35"/>
      <c r="R918" s="319"/>
      <c r="S918" s="319"/>
      <c r="T918" s="216"/>
      <c r="U918" s="320"/>
      <c r="V918" s="216"/>
      <c r="W918" s="216"/>
      <c r="X918" s="216"/>
      <c r="Y918" s="216"/>
      <c r="Z918" s="216"/>
    </row>
    <row r="919" spans="1:26" ht="15.75" customHeight="1">
      <c r="A919" s="35"/>
      <c r="B919" s="35"/>
      <c r="C919" s="35"/>
      <c r="D919" s="35"/>
      <c r="E919" s="35"/>
      <c r="F919" s="35"/>
      <c r="G919" s="35"/>
      <c r="H919" s="35"/>
      <c r="I919" s="35"/>
      <c r="J919" s="35"/>
      <c r="K919" s="35"/>
      <c r="L919" s="318"/>
      <c r="M919" s="35"/>
      <c r="N919" s="35"/>
      <c r="O919" s="35"/>
      <c r="P919" s="35"/>
      <c r="Q919" s="35"/>
      <c r="R919" s="319"/>
      <c r="S919" s="319"/>
      <c r="T919" s="216"/>
      <c r="U919" s="320"/>
      <c r="V919" s="216"/>
      <c r="W919" s="216"/>
      <c r="X919" s="216"/>
      <c r="Y919" s="216"/>
      <c r="Z919" s="216"/>
    </row>
    <row r="920" spans="1:26" ht="15.75" customHeight="1">
      <c r="A920" s="35"/>
      <c r="B920" s="35"/>
      <c r="C920" s="35"/>
      <c r="D920" s="35"/>
      <c r="E920" s="35"/>
      <c r="F920" s="35"/>
      <c r="G920" s="35"/>
      <c r="H920" s="35"/>
      <c r="I920" s="35"/>
      <c r="J920" s="35"/>
      <c r="K920" s="35"/>
      <c r="L920" s="318"/>
      <c r="M920" s="35"/>
      <c r="N920" s="35"/>
      <c r="O920" s="35"/>
      <c r="P920" s="35"/>
      <c r="Q920" s="35"/>
      <c r="R920" s="319"/>
      <c r="S920" s="319"/>
      <c r="T920" s="216"/>
      <c r="U920" s="320"/>
      <c r="V920" s="216"/>
      <c r="W920" s="216"/>
      <c r="X920" s="216"/>
      <c r="Y920" s="216"/>
      <c r="Z920" s="216"/>
    </row>
    <row r="921" spans="1:26" ht="15.75" customHeight="1">
      <c r="A921" s="35"/>
      <c r="B921" s="35"/>
      <c r="C921" s="35"/>
      <c r="D921" s="35"/>
      <c r="E921" s="35"/>
      <c r="F921" s="35"/>
      <c r="G921" s="35"/>
      <c r="H921" s="35"/>
      <c r="I921" s="35"/>
      <c r="J921" s="35"/>
      <c r="K921" s="35"/>
      <c r="L921" s="318"/>
      <c r="M921" s="35"/>
      <c r="N921" s="35"/>
      <c r="O921" s="35"/>
      <c r="P921" s="35"/>
      <c r="Q921" s="35"/>
      <c r="R921" s="319"/>
      <c r="S921" s="319"/>
      <c r="T921" s="216"/>
      <c r="U921" s="320"/>
      <c r="V921" s="216"/>
      <c r="W921" s="216"/>
      <c r="X921" s="216"/>
      <c r="Y921" s="216"/>
      <c r="Z921" s="216"/>
    </row>
    <row r="922" spans="1:26" ht="15.75" customHeight="1">
      <c r="A922" s="35"/>
      <c r="B922" s="35"/>
      <c r="C922" s="35"/>
      <c r="D922" s="35"/>
      <c r="E922" s="35"/>
      <c r="F922" s="35"/>
      <c r="G922" s="35"/>
      <c r="H922" s="35"/>
      <c r="I922" s="35"/>
      <c r="J922" s="35"/>
      <c r="K922" s="35"/>
      <c r="L922" s="318"/>
      <c r="M922" s="35"/>
      <c r="N922" s="35"/>
      <c r="O922" s="35"/>
      <c r="P922" s="35"/>
      <c r="Q922" s="35"/>
      <c r="R922" s="319"/>
      <c r="S922" s="319"/>
      <c r="T922" s="216"/>
      <c r="U922" s="320"/>
      <c r="V922" s="216"/>
      <c r="W922" s="216"/>
      <c r="X922" s="216"/>
      <c r="Y922" s="216"/>
      <c r="Z922" s="216"/>
    </row>
    <row r="923" spans="1:26" ht="15.75" customHeight="1">
      <c r="A923" s="35"/>
      <c r="B923" s="35"/>
      <c r="C923" s="35"/>
      <c r="D923" s="35"/>
      <c r="E923" s="35"/>
      <c r="F923" s="35"/>
      <c r="G923" s="35"/>
      <c r="H923" s="35"/>
      <c r="I923" s="35"/>
      <c r="J923" s="35"/>
      <c r="K923" s="35"/>
      <c r="L923" s="318"/>
      <c r="M923" s="35"/>
      <c r="N923" s="35"/>
      <c r="O923" s="35"/>
      <c r="P923" s="35"/>
      <c r="Q923" s="35"/>
      <c r="R923" s="319"/>
      <c r="S923" s="319"/>
      <c r="T923" s="216"/>
      <c r="U923" s="320"/>
      <c r="V923" s="216"/>
      <c r="W923" s="216"/>
      <c r="X923" s="216"/>
      <c r="Y923" s="216"/>
      <c r="Z923" s="216"/>
    </row>
    <row r="924" spans="1:26" ht="15.75" customHeight="1">
      <c r="A924" s="35"/>
      <c r="B924" s="35"/>
      <c r="C924" s="35"/>
      <c r="D924" s="35"/>
      <c r="E924" s="35"/>
      <c r="F924" s="35"/>
      <c r="G924" s="35"/>
      <c r="H924" s="35"/>
      <c r="I924" s="35"/>
      <c r="J924" s="35"/>
      <c r="K924" s="35"/>
      <c r="L924" s="318"/>
      <c r="M924" s="35"/>
      <c r="N924" s="35"/>
      <c r="O924" s="35"/>
      <c r="P924" s="35"/>
      <c r="Q924" s="35"/>
      <c r="R924" s="319"/>
      <c r="S924" s="319"/>
      <c r="T924" s="216"/>
      <c r="U924" s="320"/>
      <c r="V924" s="216"/>
      <c r="W924" s="216"/>
      <c r="X924" s="216"/>
      <c r="Y924" s="216"/>
      <c r="Z924" s="216"/>
    </row>
    <row r="925" spans="1:26" ht="15.75" customHeight="1">
      <c r="A925" s="35"/>
      <c r="B925" s="35"/>
      <c r="C925" s="35"/>
      <c r="D925" s="35"/>
      <c r="E925" s="35"/>
      <c r="F925" s="35"/>
      <c r="G925" s="35"/>
      <c r="H925" s="35"/>
      <c r="I925" s="35"/>
      <c r="J925" s="35"/>
      <c r="K925" s="35"/>
      <c r="L925" s="318"/>
      <c r="M925" s="35"/>
      <c r="N925" s="35"/>
      <c r="O925" s="35"/>
      <c r="P925" s="35"/>
      <c r="Q925" s="35"/>
      <c r="R925" s="319"/>
      <c r="S925" s="319"/>
      <c r="T925" s="216"/>
      <c r="U925" s="320"/>
      <c r="V925" s="216"/>
      <c r="W925" s="216"/>
      <c r="X925" s="216"/>
      <c r="Y925" s="216"/>
      <c r="Z925" s="216"/>
    </row>
    <row r="926" spans="1:26" ht="15.75" customHeight="1">
      <c r="A926" s="35"/>
      <c r="B926" s="35"/>
      <c r="C926" s="35"/>
      <c r="D926" s="35"/>
      <c r="E926" s="35"/>
      <c r="F926" s="35"/>
      <c r="G926" s="35"/>
      <c r="H926" s="35"/>
      <c r="I926" s="35"/>
      <c r="J926" s="35"/>
      <c r="K926" s="35"/>
      <c r="L926" s="318"/>
      <c r="M926" s="35"/>
      <c r="N926" s="35"/>
      <c r="O926" s="35"/>
      <c r="P926" s="35"/>
      <c r="Q926" s="35"/>
      <c r="R926" s="319"/>
      <c r="S926" s="319"/>
      <c r="T926" s="216"/>
      <c r="U926" s="320"/>
      <c r="V926" s="216"/>
      <c r="W926" s="216"/>
      <c r="X926" s="216"/>
      <c r="Y926" s="216"/>
      <c r="Z926" s="216"/>
    </row>
    <row r="927" spans="1:26" ht="15.75" customHeight="1">
      <c r="A927" s="35"/>
      <c r="B927" s="35"/>
      <c r="C927" s="35"/>
      <c r="D927" s="35"/>
      <c r="E927" s="35"/>
      <c r="F927" s="35"/>
      <c r="G927" s="35"/>
      <c r="H927" s="35"/>
      <c r="I927" s="35"/>
      <c r="J927" s="35"/>
      <c r="K927" s="35"/>
      <c r="L927" s="318"/>
      <c r="M927" s="35"/>
      <c r="N927" s="35"/>
      <c r="O927" s="35"/>
      <c r="P927" s="35"/>
      <c r="Q927" s="35"/>
      <c r="R927" s="319"/>
      <c r="S927" s="319"/>
      <c r="T927" s="216"/>
      <c r="U927" s="320"/>
      <c r="V927" s="216"/>
      <c r="W927" s="216"/>
      <c r="X927" s="216"/>
      <c r="Y927" s="216"/>
      <c r="Z927" s="216"/>
    </row>
    <row r="928" spans="1:26" ht="15.75" customHeight="1">
      <c r="A928" s="35"/>
      <c r="B928" s="35"/>
      <c r="C928" s="35"/>
      <c r="D928" s="35"/>
      <c r="E928" s="35"/>
      <c r="F928" s="35"/>
      <c r="G928" s="35"/>
      <c r="H928" s="35"/>
      <c r="I928" s="35"/>
      <c r="J928" s="35"/>
      <c r="K928" s="35"/>
      <c r="L928" s="318"/>
      <c r="M928" s="35"/>
      <c r="N928" s="35"/>
      <c r="O928" s="35"/>
      <c r="P928" s="35"/>
      <c r="Q928" s="35"/>
      <c r="R928" s="319"/>
      <c r="S928" s="319"/>
      <c r="T928" s="216"/>
      <c r="U928" s="320"/>
      <c r="V928" s="216"/>
      <c r="W928" s="216"/>
      <c r="X928" s="216"/>
      <c r="Y928" s="216"/>
      <c r="Z928" s="216"/>
    </row>
    <row r="929" spans="1:26" ht="15.75" customHeight="1">
      <c r="A929" s="35"/>
      <c r="B929" s="35"/>
      <c r="C929" s="35"/>
      <c r="D929" s="35"/>
      <c r="E929" s="35"/>
      <c r="F929" s="35"/>
      <c r="G929" s="35"/>
      <c r="H929" s="35"/>
      <c r="I929" s="35"/>
      <c r="J929" s="35"/>
      <c r="K929" s="35"/>
      <c r="L929" s="318"/>
      <c r="M929" s="35"/>
      <c r="N929" s="35"/>
      <c r="O929" s="35"/>
      <c r="P929" s="35"/>
      <c r="Q929" s="35"/>
      <c r="R929" s="319"/>
      <c r="S929" s="319"/>
      <c r="T929" s="216"/>
      <c r="U929" s="320"/>
      <c r="V929" s="216"/>
      <c r="W929" s="216"/>
      <c r="X929" s="216"/>
      <c r="Y929" s="216"/>
      <c r="Z929" s="216"/>
    </row>
    <row r="930" spans="1:26" ht="15.75" customHeight="1">
      <c r="A930" s="35"/>
      <c r="B930" s="35"/>
      <c r="C930" s="35"/>
      <c r="D930" s="35"/>
      <c r="E930" s="35"/>
      <c r="F930" s="35"/>
      <c r="G930" s="35"/>
      <c r="H930" s="35"/>
      <c r="I930" s="35"/>
      <c r="J930" s="35"/>
      <c r="K930" s="35"/>
      <c r="L930" s="318"/>
      <c r="M930" s="35"/>
      <c r="N930" s="35"/>
      <c r="O930" s="35"/>
      <c r="P930" s="35"/>
      <c r="Q930" s="35"/>
      <c r="R930" s="319"/>
      <c r="S930" s="319"/>
      <c r="T930" s="216"/>
      <c r="U930" s="320"/>
      <c r="V930" s="216"/>
      <c r="W930" s="216"/>
      <c r="X930" s="216"/>
      <c r="Y930" s="216"/>
      <c r="Z930" s="216"/>
    </row>
    <row r="931" spans="1:26" ht="15.75" customHeight="1">
      <c r="A931" s="35"/>
      <c r="B931" s="35"/>
      <c r="C931" s="35"/>
      <c r="D931" s="35"/>
      <c r="E931" s="35"/>
      <c r="F931" s="35"/>
      <c r="G931" s="35"/>
      <c r="H931" s="35"/>
      <c r="I931" s="35"/>
      <c r="J931" s="35"/>
      <c r="K931" s="35"/>
      <c r="L931" s="318"/>
      <c r="M931" s="35"/>
      <c r="N931" s="35"/>
      <c r="O931" s="35"/>
      <c r="P931" s="35"/>
      <c r="Q931" s="35"/>
      <c r="R931" s="319"/>
      <c r="S931" s="319"/>
      <c r="T931" s="216"/>
      <c r="U931" s="320"/>
      <c r="V931" s="216"/>
      <c r="W931" s="216"/>
      <c r="X931" s="216"/>
      <c r="Y931" s="216"/>
      <c r="Z931" s="216"/>
    </row>
    <row r="932" spans="1:26" ht="15.75" customHeight="1">
      <c r="A932" s="35"/>
      <c r="B932" s="35"/>
      <c r="C932" s="35"/>
      <c r="D932" s="35"/>
      <c r="E932" s="35"/>
      <c r="F932" s="35"/>
      <c r="G932" s="35"/>
      <c r="H932" s="35"/>
      <c r="I932" s="35"/>
      <c r="J932" s="35"/>
      <c r="K932" s="35"/>
      <c r="L932" s="318"/>
      <c r="M932" s="35"/>
      <c r="N932" s="35"/>
      <c r="O932" s="35"/>
      <c r="P932" s="35"/>
      <c r="Q932" s="35"/>
      <c r="R932" s="319"/>
      <c r="S932" s="319"/>
      <c r="T932" s="216"/>
      <c r="U932" s="320"/>
      <c r="V932" s="216"/>
      <c r="W932" s="216"/>
      <c r="X932" s="216"/>
      <c r="Y932" s="216"/>
      <c r="Z932" s="216"/>
    </row>
    <row r="933" spans="1:26" ht="15.75" customHeight="1">
      <c r="A933" s="35"/>
      <c r="B933" s="35"/>
      <c r="C933" s="35"/>
      <c r="D933" s="35"/>
      <c r="E933" s="35"/>
      <c r="F933" s="35"/>
      <c r="G933" s="35"/>
      <c r="H933" s="35"/>
      <c r="I933" s="35"/>
      <c r="J933" s="35"/>
      <c r="K933" s="35"/>
      <c r="L933" s="318"/>
      <c r="M933" s="35"/>
      <c r="N933" s="35"/>
      <c r="O933" s="35"/>
      <c r="P933" s="35"/>
      <c r="Q933" s="35"/>
      <c r="R933" s="319"/>
      <c r="S933" s="319"/>
      <c r="T933" s="216"/>
      <c r="U933" s="320"/>
      <c r="V933" s="216"/>
      <c r="W933" s="216"/>
      <c r="X933" s="216"/>
      <c r="Y933" s="216"/>
      <c r="Z933" s="216"/>
    </row>
    <row r="934" spans="1:26" ht="15.75" customHeight="1">
      <c r="A934" s="35"/>
      <c r="B934" s="35"/>
      <c r="C934" s="35"/>
      <c r="D934" s="35"/>
      <c r="E934" s="35"/>
      <c r="F934" s="35"/>
      <c r="G934" s="35"/>
      <c r="H934" s="35"/>
      <c r="I934" s="35"/>
      <c r="J934" s="35"/>
      <c r="K934" s="35"/>
      <c r="L934" s="318"/>
      <c r="M934" s="35"/>
      <c r="N934" s="35"/>
      <c r="O934" s="35"/>
      <c r="P934" s="35"/>
      <c r="Q934" s="35"/>
      <c r="R934" s="319"/>
      <c r="S934" s="319"/>
      <c r="T934" s="216"/>
      <c r="U934" s="320"/>
      <c r="V934" s="216"/>
      <c r="W934" s="216"/>
      <c r="X934" s="216"/>
      <c r="Y934" s="216"/>
      <c r="Z934" s="216"/>
    </row>
    <row r="935" spans="1:26" ht="15.75" customHeight="1">
      <c r="A935" s="35"/>
      <c r="B935" s="35"/>
      <c r="C935" s="35"/>
      <c r="D935" s="35"/>
      <c r="E935" s="35"/>
      <c r="F935" s="35"/>
      <c r="G935" s="35"/>
      <c r="H935" s="35"/>
      <c r="I935" s="35"/>
      <c r="J935" s="35"/>
      <c r="K935" s="35"/>
      <c r="L935" s="318"/>
      <c r="M935" s="35"/>
      <c r="N935" s="35"/>
      <c r="O935" s="35"/>
      <c r="P935" s="35"/>
      <c r="Q935" s="35"/>
      <c r="R935" s="319"/>
      <c r="S935" s="319"/>
      <c r="T935" s="216"/>
      <c r="U935" s="320"/>
      <c r="V935" s="216"/>
      <c r="W935" s="216"/>
      <c r="X935" s="216"/>
      <c r="Y935" s="216"/>
      <c r="Z935" s="216"/>
    </row>
    <row r="936" spans="1:26" ht="15.75" customHeight="1">
      <c r="A936" s="35"/>
      <c r="B936" s="35"/>
      <c r="C936" s="35"/>
      <c r="D936" s="35"/>
      <c r="E936" s="35"/>
      <c r="F936" s="35"/>
      <c r="G936" s="35"/>
      <c r="H936" s="35"/>
      <c r="I936" s="35"/>
      <c r="J936" s="35"/>
      <c r="K936" s="35"/>
      <c r="L936" s="318"/>
      <c r="M936" s="35"/>
      <c r="N936" s="35"/>
      <c r="O936" s="35"/>
      <c r="P936" s="35"/>
      <c r="Q936" s="35"/>
      <c r="R936" s="319"/>
      <c r="S936" s="319"/>
      <c r="T936" s="216"/>
      <c r="U936" s="320"/>
      <c r="V936" s="216"/>
      <c r="W936" s="216"/>
      <c r="X936" s="216"/>
      <c r="Y936" s="216"/>
      <c r="Z936" s="216"/>
    </row>
    <row r="937" spans="1:26" ht="15.75" customHeight="1">
      <c r="A937" s="35"/>
      <c r="B937" s="35"/>
      <c r="C937" s="35"/>
      <c r="D937" s="35"/>
      <c r="E937" s="35"/>
      <c r="F937" s="35"/>
      <c r="G937" s="35"/>
      <c r="H937" s="35"/>
      <c r="I937" s="35"/>
      <c r="J937" s="35"/>
      <c r="K937" s="35"/>
      <c r="L937" s="318"/>
      <c r="M937" s="35"/>
      <c r="N937" s="35"/>
      <c r="O937" s="35"/>
      <c r="P937" s="35"/>
      <c r="Q937" s="35"/>
      <c r="R937" s="319"/>
      <c r="S937" s="319"/>
      <c r="T937" s="216"/>
      <c r="U937" s="320"/>
      <c r="V937" s="216"/>
      <c r="W937" s="216"/>
      <c r="X937" s="216"/>
      <c r="Y937" s="216"/>
      <c r="Z937" s="216"/>
    </row>
    <row r="938" spans="1:26" ht="15.75" customHeight="1">
      <c r="A938" s="35"/>
      <c r="B938" s="35"/>
      <c r="C938" s="35"/>
      <c r="D938" s="35"/>
      <c r="E938" s="35"/>
      <c r="F938" s="35"/>
      <c r="G938" s="35"/>
      <c r="H938" s="35"/>
      <c r="I938" s="35"/>
      <c r="J938" s="35"/>
      <c r="K938" s="35"/>
      <c r="L938" s="318"/>
      <c r="M938" s="35"/>
      <c r="N938" s="35"/>
      <c r="O938" s="35"/>
      <c r="P938" s="35"/>
      <c r="Q938" s="35"/>
      <c r="R938" s="319"/>
      <c r="S938" s="319"/>
      <c r="T938" s="216"/>
      <c r="U938" s="320"/>
      <c r="V938" s="216"/>
      <c r="W938" s="216"/>
      <c r="X938" s="216"/>
      <c r="Y938" s="216"/>
      <c r="Z938" s="216"/>
    </row>
    <row r="939" spans="1:26" ht="15.75" customHeight="1">
      <c r="A939" s="35"/>
      <c r="B939" s="35"/>
      <c r="C939" s="35"/>
      <c r="D939" s="35"/>
      <c r="E939" s="35"/>
      <c r="F939" s="35"/>
      <c r="G939" s="35"/>
      <c r="H939" s="35"/>
      <c r="I939" s="35"/>
      <c r="J939" s="35"/>
      <c r="K939" s="35"/>
      <c r="L939" s="318"/>
      <c r="M939" s="35"/>
      <c r="N939" s="35"/>
      <c r="O939" s="35"/>
      <c r="P939" s="35"/>
      <c r="Q939" s="35"/>
      <c r="R939" s="319"/>
      <c r="S939" s="319"/>
      <c r="T939" s="216"/>
      <c r="U939" s="320"/>
      <c r="V939" s="216"/>
      <c r="W939" s="216"/>
      <c r="X939" s="216"/>
      <c r="Y939" s="216"/>
      <c r="Z939" s="216"/>
    </row>
    <row r="940" spans="1:26" ht="15.75" customHeight="1">
      <c r="A940" s="35"/>
      <c r="B940" s="35"/>
      <c r="C940" s="35"/>
      <c r="D940" s="35"/>
      <c r="E940" s="35"/>
      <c r="F940" s="35"/>
      <c r="G940" s="35"/>
      <c r="H940" s="35"/>
      <c r="I940" s="35"/>
      <c r="J940" s="35"/>
      <c r="K940" s="35"/>
      <c r="L940" s="318"/>
      <c r="M940" s="35"/>
      <c r="N940" s="35"/>
      <c r="O940" s="35"/>
      <c r="P940" s="35"/>
      <c r="Q940" s="35"/>
      <c r="R940" s="319"/>
      <c r="S940" s="319"/>
      <c r="T940" s="216"/>
      <c r="U940" s="320"/>
      <c r="V940" s="216"/>
      <c r="W940" s="216"/>
      <c r="X940" s="216"/>
      <c r="Y940" s="216"/>
      <c r="Z940" s="216"/>
    </row>
    <row r="941" spans="1:26" ht="15.75" customHeight="1">
      <c r="A941" s="35"/>
      <c r="B941" s="35"/>
      <c r="C941" s="35"/>
      <c r="D941" s="35"/>
      <c r="E941" s="35"/>
      <c r="F941" s="35"/>
      <c r="G941" s="35"/>
      <c r="H941" s="35"/>
      <c r="I941" s="35"/>
      <c r="J941" s="35"/>
      <c r="K941" s="35"/>
      <c r="L941" s="318"/>
      <c r="M941" s="35"/>
      <c r="N941" s="35"/>
      <c r="O941" s="35"/>
      <c r="P941" s="35"/>
      <c r="Q941" s="35"/>
      <c r="R941" s="319"/>
      <c r="S941" s="319"/>
      <c r="T941" s="216"/>
      <c r="U941" s="320"/>
      <c r="V941" s="216"/>
      <c r="W941" s="216"/>
      <c r="X941" s="216"/>
      <c r="Y941" s="216"/>
      <c r="Z941" s="216"/>
    </row>
    <row r="942" spans="1:26" ht="15.75" customHeight="1">
      <c r="A942" s="35"/>
      <c r="B942" s="35"/>
      <c r="C942" s="35"/>
      <c r="D942" s="35"/>
      <c r="E942" s="35"/>
      <c r="F942" s="35"/>
      <c r="G942" s="35"/>
      <c r="H942" s="35"/>
      <c r="I942" s="35"/>
      <c r="J942" s="35"/>
      <c r="K942" s="35"/>
      <c r="L942" s="318"/>
      <c r="M942" s="35"/>
      <c r="N942" s="35"/>
      <c r="O942" s="35"/>
      <c r="P942" s="35"/>
      <c r="Q942" s="35"/>
      <c r="R942" s="319"/>
      <c r="S942" s="319"/>
      <c r="T942" s="216"/>
      <c r="U942" s="320"/>
      <c r="V942" s="216"/>
      <c r="W942" s="216"/>
      <c r="X942" s="216"/>
      <c r="Y942" s="216"/>
      <c r="Z942" s="216"/>
    </row>
    <row r="943" spans="1:26" ht="15.75" customHeight="1">
      <c r="A943" s="35"/>
      <c r="B943" s="35"/>
      <c r="C943" s="35"/>
      <c r="D943" s="35"/>
      <c r="E943" s="35"/>
      <c r="F943" s="35"/>
      <c r="G943" s="35"/>
      <c r="H943" s="35"/>
      <c r="I943" s="35"/>
      <c r="J943" s="35"/>
      <c r="K943" s="35"/>
      <c r="L943" s="318"/>
      <c r="M943" s="35"/>
      <c r="N943" s="35"/>
      <c r="O943" s="35"/>
      <c r="P943" s="35"/>
      <c r="Q943" s="35"/>
      <c r="R943" s="319"/>
      <c r="S943" s="319"/>
      <c r="T943" s="216"/>
      <c r="U943" s="320"/>
      <c r="V943" s="216"/>
      <c r="W943" s="216"/>
      <c r="X943" s="216"/>
      <c r="Y943" s="216"/>
      <c r="Z943" s="216"/>
    </row>
    <row r="944" spans="1:26" ht="15.75" customHeight="1">
      <c r="A944" s="35"/>
      <c r="B944" s="35"/>
      <c r="C944" s="35"/>
      <c r="D944" s="35"/>
      <c r="E944" s="35"/>
      <c r="F944" s="35"/>
      <c r="G944" s="35"/>
      <c r="H944" s="35"/>
      <c r="I944" s="35"/>
      <c r="J944" s="35"/>
      <c r="K944" s="35"/>
      <c r="L944" s="318"/>
      <c r="M944" s="35"/>
      <c r="N944" s="35"/>
      <c r="O944" s="35"/>
      <c r="P944" s="35"/>
      <c r="Q944" s="35"/>
      <c r="R944" s="319"/>
      <c r="S944" s="319"/>
      <c r="T944" s="216"/>
      <c r="U944" s="320"/>
      <c r="V944" s="216"/>
      <c r="W944" s="216"/>
      <c r="X944" s="216"/>
      <c r="Y944" s="216"/>
      <c r="Z944" s="216"/>
    </row>
    <row r="945" spans="1:26" ht="15.75" customHeight="1">
      <c r="A945" s="35"/>
      <c r="B945" s="35"/>
      <c r="C945" s="35"/>
      <c r="D945" s="35"/>
      <c r="E945" s="35"/>
      <c r="F945" s="35"/>
      <c r="G945" s="35"/>
      <c r="H945" s="35"/>
      <c r="I945" s="35"/>
      <c r="J945" s="35"/>
      <c r="K945" s="35"/>
      <c r="L945" s="318"/>
      <c r="M945" s="35"/>
      <c r="N945" s="35"/>
      <c r="O945" s="35"/>
      <c r="P945" s="35"/>
      <c r="Q945" s="35"/>
      <c r="R945" s="319"/>
      <c r="S945" s="319"/>
      <c r="T945" s="216"/>
      <c r="U945" s="320"/>
      <c r="V945" s="216"/>
      <c r="W945" s="216"/>
      <c r="X945" s="216"/>
      <c r="Y945" s="216"/>
      <c r="Z945" s="216"/>
    </row>
    <row r="946" spans="1:26" ht="15.75" customHeight="1">
      <c r="A946" s="35"/>
      <c r="B946" s="35"/>
      <c r="C946" s="35"/>
      <c r="D946" s="35"/>
      <c r="E946" s="35"/>
      <c r="F946" s="35"/>
      <c r="G946" s="35"/>
      <c r="H946" s="35"/>
      <c r="I946" s="35"/>
      <c r="J946" s="35"/>
      <c r="K946" s="35"/>
      <c r="L946" s="318"/>
      <c r="M946" s="35"/>
      <c r="N946" s="35"/>
      <c r="O946" s="35"/>
      <c r="P946" s="35"/>
      <c r="Q946" s="35"/>
      <c r="R946" s="319"/>
      <c r="S946" s="319"/>
      <c r="T946" s="216"/>
      <c r="U946" s="320"/>
      <c r="V946" s="216"/>
      <c r="W946" s="216"/>
      <c r="X946" s="216"/>
      <c r="Y946" s="216"/>
      <c r="Z946" s="216"/>
    </row>
    <row r="947" spans="1:26" ht="15.75" customHeight="1">
      <c r="A947" s="35"/>
      <c r="B947" s="35"/>
      <c r="C947" s="35"/>
      <c r="D947" s="35"/>
      <c r="E947" s="35"/>
      <c r="F947" s="35"/>
      <c r="G947" s="35"/>
      <c r="H947" s="35"/>
      <c r="I947" s="35"/>
      <c r="J947" s="35"/>
      <c r="K947" s="35"/>
      <c r="L947" s="318"/>
      <c r="M947" s="35"/>
      <c r="N947" s="35"/>
      <c r="O947" s="35"/>
      <c r="P947" s="35"/>
      <c r="Q947" s="35"/>
      <c r="R947" s="319"/>
      <c r="S947" s="319"/>
      <c r="T947" s="216"/>
      <c r="U947" s="320"/>
      <c r="V947" s="216"/>
      <c r="W947" s="216"/>
      <c r="X947" s="216"/>
      <c r="Y947" s="216"/>
      <c r="Z947" s="216"/>
    </row>
    <row r="948" spans="1:26" ht="15.75" customHeight="1">
      <c r="A948" s="35"/>
      <c r="B948" s="35"/>
      <c r="C948" s="35"/>
      <c r="D948" s="35"/>
      <c r="E948" s="35"/>
      <c r="F948" s="35"/>
      <c r="G948" s="35"/>
      <c r="H948" s="35"/>
      <c r="I948" s="35"/>
      <c r="J948" s="35"/>
      <c r="K948" s="35"/>
      <c r="L948" s="318"/>
      <c r="M948" s="35"/>
      <c r="N948" s="35"/>
      <c r="O948" s="35"/>
      <c r="P948" s="35"/>
      <c r="Q948" s="35"/>
      <c r="R948" s="319"/>
      <c r="S948" s="319"/>
      <c r="T948" s="216"/>
      <c r="U948" s="320"/>
      <c r="V948" s="216"/>
      <c r="W948" s="216"/>
      <c r="X948" s="216"/>
      <c r="Y948" s="216"/>
      <c r="Z948" s="216"/>
    </row>
    <row r="949" spans="1:26" ht="15.75" customHeight="1">
      <c r="A949" s="35"/>
      <c r="B949" s="35"/>
      <c r="C949" s="35"/>
      <c r="D949" s="35"/>
      <c r="E949" s="35"/>
      <c r="F949" s="35"/>
      <c r="G949" s="35"/>
      <c r="H949" s="35"/>
      <c r="I949" s="35"/>
      <c r="J949" s="35"/>
      <c r="K949" s="35"/>
      <c r="L949" s="318"/>
      <c r="M949" s="35"/>
      <c r="N949" s="35"/>
      <c r="O949" s="35"/>
      <c r="P949" s="35"/>
      <c r="Q949" s="35"/>
      <c r="R949" s="319"/>
      <c r="S949" s="319"/>
      <c r="T949" s="216"/>
      <c r="U949" s="320"/>
      <c r="V949" s="216"/>
      <c r="W949" s="216"/>
      <c r="X949" s="216"/>
      <c r="Y949" s="216"/>
      <c r="Z949" s="216"/>
    </row>
    <row r="950" spans="1:26" ht="15.75" customHeight="1">
      <c r="A950" s="35"/>
      <c r="B950" s="35"/>
      <c r="C950" s="35"/>
      <c r="D950" s="35"/>
      <c r="E950" s="35"/>
      <c r="F950" s="35"/>
      <c r="G950" s="35"/>
      <c r="H950" s="35"/>
      <c r="I950" s="35"/>
      <c r="J950" s="35"/>
      <c r="K950" s="35"/>
      <c r="L950" s="318"/>
      <c r="M950" s="35"/>
      <c r="N950" s="35"/>
      <c r="O950" s="35"/>
      <c r="P950" s="35"/>
      <c r="Q950" s="35"/>
      <c r="R950" s="319"/>
      <c r="S950" s="319"/>
      <c r="T950" s="216"/>
      <c r="U950" s="320"/>
      <c r="V950" s="216"/>
      <c r="W950" s="216"/>
      <c r="X950" s="216"/>
      <c r="Y950" s="216"/>
      <c r="Z950" s="216"/>
    </row>
    <row r="951" spans="1:26" ht="15.75" customHeight="1">
      <c r="A951" s="35"/>
      <c r="B951" s="35"/>
      <c r="C951" s="35"/>
      <c r="D951" s="35"/>
      <c r="E951" s="35"/>
      <c r="F951" s="35"/>
      <c r="G951" s="35"/>
      <c r="H951" s="35"/>
      <c r="I951" s="35"/>
      <c r="J951" s="35"/>
      <c r="K951" s="35"/>
      <c r="L951" s="318"/>
      <c r="M951" s="35"/>
      <c r="N951" s="35"/>
      <c r="O951" s="35"/>
      <c r="P951" s="35"/>
      <c r="Q951" s="35"/>
      <c r="R951" s="319"/>
      <c r="S951" s="319"/>
      <c r="T951" s="216"/>
      <c r="U951" s="320"/>
      <c r="V951" s="216"/>
      <c r="W951" s="216"/>
      <c r="X951" s="216"/>
      <c r="Y951" s="216"/>
      <c r="Z951" s="216"/>
    </row>
    <row r="952" spans="1:26" ht="15.75" customHeight="1">
      <c r="A952" s="35"/>
      <c r="B952" s="35"/>
      <c r="C952" s="35"/>
      <c r="D952" s="35"/>
      <c r="E952" s="35"/>
      <c r="F952" s="35"/>
      <c r="G952" s="35"/>
      <c r="H952" s="35"/>
      <c r="I952" s="35"/>
      <c r="J952" s="35"/>
      <c r="K952" s="35"/>
      <c r="L952" s="318"/>
      <c r="M952" s="35"/>
      <c r="N952" s="35"/>
      <c r="O952" s="35"/>
      <c r="P952" s="35"/>
      <c r="Q952" s="35"/>
      <c r="R952" s="319"/>
      <c r="S952" s="319"/>
      <c r="T952" s="216"/>
      <c r="U952" s="320"/>
      <c r="V952" s="216"/>
      <c r="W952" s="216"/>
      <c r="X952" s="216"/>
      <c r="Y952" s="216"/>
      <c r="Z952" s="216"/>
    </row>
    <row r="953" spans="1:26" ht="15.75" customHeight="1">
      <c r="A953" s="35"/>
      <c r="B953" s="35"/>
      <c r="C953" s="35"/>
      <c r="D953" s="35"/>
      <c r="E953" s="35"/>
      <c r="F953" s="35"/>
      <c r="G953" s="35"/>
      <c r="H953" s="35"/>
      <c r="I953" s="35"/>
      <c r="J953" s="35"/>
      <c r="K953" s="35"/>
      <c r="L953" s="318"/>
      <c r="M953" s="35"/>
      <c r="N953" s="35"/>
      <c r="O953" s="35"/>
      <c r="P953" s="35"/>
      <c r="Q953" s="35"/>
      <c r="R953" s="319"/>
      <c r="S953" s="319"/>
      <c r="T953" s="216"/>
      <c r="U953" s="320"/>
      <c r="V953" s="216"/>
      <c r="W953" s="216"/>
      <c r="X953" s="216"/>
      <c r="Y953" s="216"/>
      <c r="Z953" s="216"/>
    </row>
    <row r="954" spans="1:26" ht="15.75" customHeight="1">
      <c r="A954" s="35"/>
      <c r="B954" s="35"/>
      <c r="C954" s="35"/>
      <c r="D954" s="35"/>
      <c r="E954" s="35"/>
      <c r="F954" s="35"/>
      <c r="G954" s="35"/>
      <c r="H954" s="35"/>
      <c r="I954" s="35"/>
      <c r="J954" s="35"/>
      <c r="K954" s="35"/>
      <c r="L954" s="318"/>
      <c r="M954" s="35"/>
      <c r="N954" s="35"/>
      <c r="O954" s="35"/>
      <c r="P954" s="35"/>
      <c r="Q954" s="35"/>
      <c r="R954" s="319"/>
      <c r="S954" s="319"/>
      <c r="T954" s="216"/>
      <c r="U954" s="320"/>
      <c r="V954" s="216"/>
      <c r="W954" s="216"/>
      <c r="X954" s="216"/>
      <c r="Y954" s="216"/>
      <c r="Z954" s="216"/>
    </row>
    <row r="955" spans="1:26" ht="15.75" customHeight="1">
      <c r="A955" s="35"/>
      <c r="B955" s="35"/>
      <c r="C955" s="35"/>
      <c r="D955" s="35"/>
      <c r="E955" s="35"/>
      <c r="F955" s="35"/>
      <c r="G955" s="35"/>
      <c r="H955" s="35"/>
      <c r="I955" s="35"/>
      <c r="J955" s="35"/>
      <c r="K955" s="35"/>
      <c r="L955" s="318"/>
      <c r="M955" s="35"/>
      <c r="N955" s="35"/>
      <c r="O955" s="35"/>
      <c r="P955" s="35"/>
      <c r="Q955" s="35"/>
      <c r="R955" s="319"/>
      <c r="S955" s="319"/>
      <c r="T955" s="216"/>
      <c r="U955" s="320"/>
      <c r="V955" s="216"/>
      <c r="W955" s="216"/>
      <c r="X955" s="216"/>
      <c r="Y955" s="216"/>
      <c r="Z955" s="216"/>
    </row>
    <row r="956" spans="1:26" ht="15.75" customHeight="1">
      <c r="A956" s="35"/>
      <c r="B956" s="35"/>
      <c r="C956" s="35"/>
      <c r="D956" s="35"/>
      <c r="E956" s="35"/>
      <c r="F956" s="35"/>
      <c r="G956" s="35"/>
      <c r="H956" s="35"/>
      <c r="I956" s="35"/>
      <c r="J956" s="35"/>
      <c r="K956" s="35"/>
      <c r="L956" s="318"/>
      <c r="M956" s="35"/>
      <c r="N956" s="35"/>
      <c r="O956" s="35"/>
      <c r="P956" s="35"/>
      <c r="Q956" s="35"/>
      <c r="R956" s="319"/>
      <c r="S956" s="319"/>
      <c r="T956" s="216"/>
      <c r="U956" s="320"/>
      <c r="V956" s="216"/>
      <c r="W956" s="216"/>
      <c r="X956" s="216"/>
      <c r="Y956" s="216"/>
      <c r="Z956" s="216"/>
    </row>
    <row r="957" spans="1:26" ht="15.75" customHeight="1">
      <c r="A957" s="35"/>
      <c r="B957" s="35"/>
      <c r="C957" s="35"/>
      <c r="D957" s="35"/>
      <c r="E957" s="35"/>
      <c r="F957" s="35"/>
      <c r="G957" s="35"/>
      <c r="H957" s="35"/>
      <c r="I957" s="35"/>
      <c r="J957" s="35"/>
      <c r="K957" s="35"/>
      <c r="L957" s="318"/>
      <c r="M957" s="35"/>
      <c r="N957" s="35"/>
      <c r="O957" s="35"/>
      <c r="P957" s="35"/>
      <c r="Q957" s="35"/>
      <c r="R957" s="319"/>
      <c r="S957" s="319"/>
      <c r="T957" s="216"/>
      <c r="U957" s="320"/>
      <c r="V957" s="216"/>
      <c r="W957" s="216"/>
      <c r="X957" s="216"/>
      <c r="Y957" s="216"/>
      <c r="Z957" s="216"/>
    </row>
    <row r="958" spans="1:26" ht="15.75" customHeight="1">
      <c r="A958" s="35"/>
      <c r="B958" s="35"/>
      <c r="C958" s="35"/>
      <c r="D958" s="35"/>
      <c r="E958" s="35"/>
      <c r="F958" s="35"/>
      <c r="G958" s="35"/>
      <c r="H958" s="35"/>
      <c r="I958" s="35"/>
      <c r="J958" s="35"/>
      <c r="K958" s="35"/>
      <c r="L958" s="318"/>
      <c r="M958" s="35"/>
      <c r="N958" s="35"/>
      <c r="O958" s="35"/>
      <c r="P958" s="35"/>
      <c r="Q958" s="35"/>
      <c r="R958" s="319"/>
      <c r="S958" s="319"/>
      <c r="T958" s="216"/>
      <c r="U958" s="320"/>
      <c r="V958" s="216"/>
      <c r="W958" s="216"/>
      <c r="X958" s="216"/>
      <c r="Y958" s="216"/>
      <c r="Z958" s="216"/>
    </row>
    <row r="959" spans="1:26" ht="15.75" customHeight="1">
      <c r="A959" s="35"/>
      <c r="B959" s="35"/>
      <c r="C959" s="35"/>
      <c r="D959" s="35"/>
      <c r="E959" s="35"/>
      <c r="F959" s="35"/>
      <c r="G959" s="35"/>
      <c r="H959" s="35"/>
      <c r="I959" s="35"/>
      <c r="J959" s="35"/>
      <c r="K959" s="35"/>
      <c r="L959" s="318"/>
      <c r="M959" s="35"/>
      <c r="N959" s="35"/>
      <c r="O959" s="35"/>
      <c r="P959" s="35"/>
      <c r="Q959" s="35"/>
      <c r="R959" s="319"/>
      <c r="S959" s="319"/>
      <c r="T959" s="216"/>
      <c r="U959" s="320"/>
      <c r="V959" s="216"/>
      <c r="W959" s="216"/>
      <c r="X959" s="216"/>
      <c r="Y959" s="216"/>
      <c r="Z959" s="216"/>
    </row>
    <row r="960" spans="1:26" ht="15.75" customHeight="1">
      <c r="A960" s="35"/>
      <c r="B960" s="35"/>
      <c r="C960" s="35"/>
      <c r="D960" s="35"/>
      <c r="E960" s="35"/>
      <c r="F960" s="35"/>
      <c r="G960" s="35"/>
      <c r="H960" s="35"/>
      <c r="I960" s="35"/>
      <c r="J960" s="35"/>
      <c r="K960" s="35"/>
      <c r="L960" s="318"/>
      <c r="M960" s="35"/>
      <c r="N960" s="35"/>
      <c r="O960" s="35"/>
      <c r="P960" s="35"/>
      <c r="Q960" s="35"/>
      <c r="R960" s="319"/>
      <c r="S960" s="319"/>
      <c r="T960" s="216"/>
      <c r="U960" s="320"/>
      <c r="V960" s="216"/>
      <c r="W960" s="216"/>
      <c r="X960" s="216"/>
      <c r="Y960" s="216"/>
      <c r="Z960" s="216"/>
    </row>
    <row r="961" spans="1:26" ht="15.75" customHeight="1">
      <c r="A961" s="35"/>
      <c r="B961" s="35"/>
      <c r="C961" s="35"/>
      <c r="D961" s="35"/>
      <c r="E961" s="35"/>
      <c r="F961" s="35"/>
      <c r="G961" s="35"/>
      <c r="H961" s="35"/>
      <c r="I961" s="35"/>
      <c r="J961" s="35"/>
      <c r="K961" s="35"/>
      <c r="L961" s="318"/>
      <c r="M961" s="35"/>
      <c r="N961" s="35"/>
      <c r="O961" s="35"/>
      <c r="P961" s="35"/>
      <c r="Q961" s="35"/>
      <c r="R961" s="319"/>
      <c r="S961" s="319"/>
      <c r="T961" s="216"/>
      <c r="U961" s="320"/>
      <c r="V961" s="216"/>
      <c r="W961" s="216"/>
      <c r="X961" s="216"/>
      <c r="Y961" s="216"/>
      <c r="Z961" s="216"/>
    </row>
    <row r="962" spans="1:26" ht="15.75" customHeight="1">
      <c r="A962" s="35"/>
      <c r="B962" s="35"/>
      <c r="C962" s="35"/>
      <c r="D962" s="35"/>
      <c r="E962" s="35"/>
      <c r="F962" s="35"/>
      <c r="G962" s="35"/>
      <c r="H962" s="35"/>
      <c r="I962" s="35"/>
      <c r="J962" s="35"/>
      <c r="K962" s="35"/>
      <c r="L962" s="318"/>
      <c r="M962" s="35"/>
      <c r="N962" s="35"/>
      <c r="O962" s="35"/>
      <c r="P962" s="35"/>
      <c r="Q962" s="35"/>
      <c r="R962" s="319"/>
      <c r="S962" s="319"/>
      <c r="T962" s="216"/>
      <c r="U962" s="320"/>
      <c r="V962" s="216"/>
      <c r="W962" s="216"/>
      <c r="X962" s="216"/>
      <c r="Y962" s="216"/>
      <c r="Z962" s="216"/>
    </row>
    <row r="963" spans="1:26" ht="15.75" customHeight="1">
      <c r="A963" s="35"/>
      <c r="B963" s="35"/>
      <c r="C963" s="35"/>
      <c r="D963" s="35"/>
      <c r="E963" s="35"/>
      <c r="F963" s="35"/>
      <c r="G963" s="35"/>
      <c r="H963" s="35"/>
      <c r="I963" s="35"/>
      <c r="J963" s="35"/>
      <c r="K963" s="35"/>
      <c r="L963" s="318"/>
      <c r="M963" s="35"/>
      <c r="N963" s="35"/>
      <c r="O963" s="35"/>
      <c r="P963" s="35"/>
      <c r="Q963" s="35"/>
      <c r="R963" s="319"/>
      <c r="S963" s="319"/>
      <c r="T963" s="216"/>
      <c r="U963" s="320"/>
      <c r="V963" s="216"/>
      <c r="W963" s="216"/>
      <c r="X963" s="216"/>
      <c r="Y963" s="216"/>
      <c r="Z963" s="216"/>
    </row>
    <row r="964" spans="1:26" ht="15.75" customHeight="1">
      <c r="A964" s="35"/>
      <c r="B964" s="35"/>
      <c r="C964" s="35"/>
      <c r="D964" s="35"/>
      <c r="E964" s="35"/>
      <c r="F964" s="35"/>
      <c r="G964" s="35"/>
      <c r="H964" s="35"/>
      <c r="I964" s="35"/>
      <c r="J964" s="35"/>
      <c r="K964" s="35"/>
      <c r="L964" s="318"/>
      <c r="M964" s="35"/>
      <c r="N964" s="35"/>
      <c r="O964" s="35"/>
      <c r="P964" s="35"/>
      <c r="Q964" s="35"/>
      <c r="R964" s="319"/>
      <c r="S964" s="319"/>
      <c r="T964" s="216"/>
      <c r="U964" s="320"/>
      <c r="V964" s="216"/>
      <c r="W964" s="216"/>
      <c r="X964" s="216"/>
      <c r="Y964" s="216"/>
      <c r="Z964" s="216"/>
    </row>
    <row r="965" spans="1:26" ht="15.75" customHeight="1">
      <c r="A965" s="35"/>
      <c r="B965" s="35"/>
      <c r="C965" s="35"/>
      <c r="D965" s="35"/>
      <c r="E965" s="35"/>
      <c r="F965" s="35"/>
      <c r="G965" s="35"/>
      <c r="H965" s="35"/>
      <c r="I965" s="35"/>
      <c r="J965" s="35"/>
      <c r="K965" s="35"/>
      <c r="L965" s="318"/>
      <c r="M965" s="35"/>
      <c r="N965" s="35"/>
      <c r="O965" s="35"/>
      <c r="P965" s="35"/>
      <c r="Q965" s="35"/>
      <c r="R965" s="319"/>
      <c r="S965" s="319"/>
      <c r="T965" s="216"/>
      <c r="U965" s="320"/>
      <c r="V965" s="216"/>
      <c r="W965" s="216"/>
      <c r="X965" s="216"/>
      <c r="Y965" s="216"/>
      <c r="Z965" s="216"/>
    </row>
    <row r="966" spans="1:26" ht="15.75" customHeight="1">
      <c r="A966" s="35"/>
      <c r="B966" s="35"/>
      <c r="C966" s="35"/>
      <c r="D966" s="35"/>
      <c r="E966" s="35"/>
      <c r="F966" s="35"/>
      <c r="G966" s="35"/>
      <c r="H966" s="35"/>
      <c r="I966" s="35"/>
      <c r="J966" s="35"/>
      <c r="K966" s="35"/>
      <c r="L966" s="318"/>
      <c r="M966" s="35"/>
      <c r="N966" s="35"/>
      <c r="O966" s="35"/>
      <c r="P966" s="35"/>
      <c r="Q966" s="35"/>
      <c r="R966" s="319"/>
      <c r="S966" s="319"/>
      <c r="T966" s="216"/>
      <c r="U966" s="320"/>
      <c r="V966" s="216"/>
      <c r="W966" s="216"/>
      <c r="X966" s="216"/>
      <c r="Y966" s="216"/>
      <c r="Z966" s="216"/>
    </row>
    <row r="967" spans="1:26" ht="15.75" customHeight="1">
      <c r="A967" s="35"/>
      <c r="B967" s="35"/>
      <c r="C967" s="35"/>
      <c r="D967" s="35"/>
      <c r="E967" s="35"/>
      <c r="F967" s="35"/>
      <c r="G967" s="35"/>
      <c r="H967" s="35"/>
      <c r="I967" s="35"/>
      <c r="J967" s="35"/>
      <c r="K967" s="35"/>
      <c r="L967" s="318"/>
      <c r="M967" s="35"/>
      <c r="N967" s="35"/>
      <c r="O967" s="35"/>
      <c r="P967" s="35"/>
      <c r="Q967" s="35"/>
      <c r="R967" s="319"/>
      <c r="S967" s="319"/>
      <c r="T967" s="216"/>
      <c r="U967" s="320"/>
      <c r="V967" s="216"/>
      <c r="W967" s="216"/>
      <c r="X967" s="216"/>
      <c r="Y967" s="216"/>
      <c r="Z967" s="216"/>
    </row>
    <row r="968" spans="1:26" ht="15.75" customHeight="1">
      <c r="A968" s="35"/>
      <c r="B968" s="35"/>
      <c r="C968" s="35"/>
      <c r="D968" s="35"/>
      <c r="E968" s="35"/>
      <c r="F968" s="35"/>
      <c r="G968" s="35"/>
      <c r="H968" s="35"/>
      <c r="I968" s="35"/>
      <c r="J968" s="35"/>
      <c r="K968" s="35"/>
      <c r="L968" s="318"/>
      <c r="M968" s="35"/>
      <c r="N968" s="35"/>
      <c r="O968" s="35"/>
      <c r="P968" s="35"/>
      <c r="Q968" s="35"/>
      <c r="R968" s="319"/>
      <c r="S968" s="319"/>
      <c r="T968" s="216"/>
      <c r="U968" s="320"/>
      <c r="V968" s="216"/>
      <c r="W968" s="216"/>
      <c r="X968" s="216"/>
      <c r="Y968" s="216"/>
      <c r="Z968" s="216"/>
    </row>
    <row r="969" spans="1:26" ht="15.75" customHeight="1">
      <c r="A969" s="35"/>
      <c r="B969" s="35"/>
      <c r="C969" s="35"/>
      <c r="D969" s="35"/>
      <c r="E969" s="35"/>
      <c r="F969" s="35"/>
      <c r="G969" s="35"/>
      <c r="H969" s="35"/>
      <c r="I969" s="35"/>
      <c r="J969" s="35"/>
      <c r="K969" s="35"/>
      <c r="L969" s="318"/>
      <c r="M969" s="35"/>
      <c r="N969" s="35"/>
      <c r="O969" s="35"/>
      <c r="P969" s="35"/>
      <c r="Q969" s="35"/>
      <c r="R969" s="319"/>
      <c r="S969" s="319"/>
      <c r="T969" s="216"/>
      <c r="U969" s="320"/>
      <c r="V969" s="216"/>
      <c r="W969" s="216"/>
      <c r="X969" s="216"/>
      <c r="Y969" s="216"/>
      <c r="Z969" s="216"/>
    </row>
    <row r="970" spans="1:26" ht="15.75" customHeight="1">
      <c r="A970" s="35"/>
      <c r="B970" s="35"/>
      <c r="C970" s="35"/>
      <c r="D970" s="35"/>
      <c r="E970" s="35"/>
      <c r="F970" s="35"/>
      <c r="G970" s="35"/>
      <c r="H970" s="35"/>
      <c r="I970" s="35"/>
      <c r="J970" s="35"/>
      <c r="K970" s="35"/>
      <c r="L970" s="318"/>
      <c r="M970" s="35"/>
      <c r="N970" s="35"/>
      <c r="O970" s="35"/>
      <c r="P970" s="35"/>
      <c r="Q970" s="35"/>
      <c r="R970" s="319"/>
      <c r="S970" s="319"/>
      <c r="T970" s="216"/>
      <c r="U970" s="320"/>
      <c r="V970" s="216"/>
      <c r="W970" s="216"/>
      <c r="X970" s="216"/>
      <c r="Y970" s="216"/>
      <c r="Z970" s="216"/>
    </row>
    <row r="971" spans="1:26" ht="15.75" customHeight="1">
      <c r="A971" s="35"/>
      <c r="B971" s="35"/>
      <c r="C971" s="35"/>
      <c r="D971" s="35"/>
      <c r="E971" s="35"/>
      <c r="F971" s="35"/>
      <c r="G971" s="35"/>
      <c r="H971" s="35"/>
      <c r="I971" s="35"/>
      <c r="J971" s="35"/>
      <c r="K971" s="35"/>
      <c r="L971" s="318"/>
      <c r="M971" s="35"/>
      <c r="N971" s="35"/>
      <c r="O971" s="35"/>
      <c r="P971" s="35"/>
      <c r="Q971" s="35"/>
      <c r="R971" s="319"/>
      <c r="S971" s="319"/>
      <c r="T971" s="216"/>
      <c r="U971" s="320"/>
      <c r="V971" s="216"/>
      <c r="W971" s="216"/>
      <c r="X971" s="216"/>
      <c r="Y971" s="216"/>
      <c r="Z971" s="216"/>
    </row>
    <row r="972" spans="1:26" ht="15.75" customHeight="1">
      <c r="A972" s="35"/>
      <c r="B972" s="35"/>
      <c r="C972" s="35"/>
      <c r="D972" s="35"/>
      <c r="E972" s="35"/>
      <c r="F972" s="35"/>
      <c r="G972" s="35"/>
      <c r="H972" s="35"/>
      <c r="I972" s="35"/>
      <c r="J972" s="35"/>
      <c r="K972" s="35"/>
      <c r="L972" s="318"/>
      <c r="M972" s="35"/>
      <c r="N972" s="35"/>
      <c r="O972" s="35"/>
      <c r="P972" s="35"/>
      <c r="Q972" s="35"/>
      <c r="R972" s="319"/>
      <c r="S972" s="319"/>
      <c r="T972" s="216"/>
      <c r="U972" s="320"/>
      <c r="V972" s="216"/>
      <c r="W972" s="216"/>
      <c r="X972" s="216"/>
      <c r="Y972" s="216"/>
      <c r="Z972" s="216"/>
    </row>
    <row r="973" spans="1:26" ht="15.75" customHeight="1">
      <c r="A973" s="35"/>
      <c r="B973" s="35"/>
      <c r="C973" s="35"/>
      <c r="D973" s="35"/>
      <c r="E973" s="35"/>
      <c r="F973" s="35"/>
      <c r="G973" s="35"/>
      <c r="H973" s="35"/>
      <c r="I973" s="35"/>
      <c r="J973" s="35"/>
      <c r="K973" s="35"/>
      <c r="L973" s="318"/>
      <c r="M973" s="35"/>
      <c r="N973" s="35"/>
      <c r="O973" s="35"/>
      <c r="P973" s="35"/>
      <c r="Q973" s="35"/>
      <c r="R973" s="319"/>
      <c r="S973" s="319"/>
      <c r="T973" s="216"/>
      <c r="U973" s="320"/>
      <c r="V973" s="216"/>
      <c r="W973" s="216"/>
      <c r="X973" s="216"/>
      <c r="Y973" s="216"/>
      <c r="Z973" s="216"/>
    </row>
    <row r="974" spans="1:26" ht="15.75" customHeight="1">
      <c r="A974" s="35"/>
      <c r="B974" s="35"/>
      <c r="C974" s="35"/>
      <c r="D974" s="35"/>
      <c r="E974" s="35"/>
      <c r="F974" s="35"/>
      <c r="G974" s="35"/>
      <c r="H974" s="35"/>
      <c r="I974" s="35"/>
      <c r="J974" s="35"/>
      <c r="K974" s="35"/>
      <c r="L974" s="318"/>
      <c r="M974" s="35"/>
      <c r="N974" s="35"/>
      <c r="O974" s="35"/>
      <c r="P974" s="35"/>
      <c r="Q974" s="35"/>
      <c r="R974" s="319"/>
      <c r="S974" s="319"/>
      <c r="T974" s="216"/>
      <c r="U974" s="320"/>
      <c r="V974" s="216"/>
      <c r="W974" s="216"/>
      <c r="X974" s="216"/>
      <c r="Y974" s="216"/>
      <c r="Z974" s="216"/>
    </row>
    <row r="975" spans="1:26" ht="15.75" customHeight="1">
      <c r="A975" s="35"/>
      <c r="B975" s="35"/>
      <c r="C975" s="35"/>
      <c r="D975" s="35"/>
      <c r="E975" s="35"/>
      <c r="F975" s="35"/>
      <c r="G975" s="35"/>
      <c r="H975" s="35"/>
      <c r="I975" s="35"/>
      <c r="J975" s="35"/>
      <c r="K975" s="35"/>
      <c r="L975" s="318"/>
      <c r="M975" s="35"/>
      <c r="N975" s="35"/>
      <c r="O975" s="35"/>
      <c r="P975" s="35"/>
      <c r="Q975" s="35"/>
      <c r="R975" s="319"/>
      <c r="S975" s="319"/>
      <c r="T975" s="216"/>
      <c r="U975" s="320"/>
      <c r="V975" s="216"/>
      <c r="W975" s="216"/>
      <c r="X975" s="216"/>
      <c r="Y975" s="216"/>
      <c r="Z975" s="216"/>
    </row>
    <row r="976" spans="1:26" ht="15.75" customHeight="1">
      <c r="A976" s="35"/>
      <c r="B976" s="35"/>
      <c r="C976" s="35"/>
      <c r="D976" s="35"/>
      <c r="E976" s="35"/>
      <c r="F976" s="35"/>
      <c r="G976" s="35"/>
      <c r="H976" s="35"/>
      <c r="I976" s="35"/>
      <c r="J976" s="35"/>
      <c r="K976" s="35"/>
      <c r="L976" s="318"/>
      <c r="M976" s="35"/>
      <c r="N976" s="35"/>
      <c r="O976" s="35"/>
      <c r="P976" s="35"/>
      <c r="Q976" s="35"/>
      <c r="R976" s="319"/>
      <c r="S976" s="319"/>
      <c r="T976" s="216"/>
      <c r="U976" s="320"/>
      <c r="V976" s="216"/>
      <c r="W976" s="216"/>
      <c r="X976" s="216"/>
      <c r="Y976" s="216"/>
      <c r="Z976" s="216"/>
    </row>
    <row r="977" spans="1:26" ht="15.75" customHeight="1">
      <c r="A977" s="35"/>
      <c r="B977" s="35"/>
      <c r="C977" s="35"/>
      <c r="D977" s="35"/>
      <c r="E977" s="35"/>
      <c r="F977" s="35"/>
      <c r="G977" s="35"/>
      <c r="H977" s="35"/>
      <c r="I977" s="35"/>
      <c r="J977" s="35"/>
      <c r="K977" s="35"/>
      <c r="L977" s="318"/>
      <c r="M977" s="35"/>
      <c r="N977" s="35"/>
      <c r="O977" s="35"/>
      <c r="P977" s="35"/>
      <c r="Q977" s="35"/>
      <c r="R977" s="319"/>
      <c r="S977" s="319"/>
      <c r="T977" s="216"/>
      <c r="U977" s="320"/>
      <c r="V977" s="216"/>
      <c r="W977" s="216"/>
      <c r="X977" s="216"/>
      <c r="Y977" s="216"/>
      <c r="Z977" s="216"/>
    </row>
    <row r="978" spans="1:26" ht="15.75" customHeight="1">
      <c r="A978" s="35"/>
      <c r="B978" s="35"/>
      <c r="C978" s="35"/>
      <c r="D978" s="35"/>
      <c r="E978" s="35"/>
      <c r="F978" s="35"/>
      <c r="G978" s="35"/>
      <c r="H978" s="35"/>
      <c r="I978" s="35"/>
      <c r="J978" s="35"/>
      <c r="K978" s="35"/>
      <c r="L978" s="318"/>
      <c r="M978" s="35"/>
      <c r="N978" s="35"/>
      <c r="O978" s="35"/>
      <c r="P978" s="35"/>
      <c r="Q978" s="35"/>
      <c r="R978" s="319"/>
      <c r="S978" s="319"/>
      <c r="T978" s="216"/>
      <c r="U978" s="320"/>
      <c r="V978" s="216"/>
      <c r="W978" s="216"/>
      <c r="X978" s="216"/>
      <c r="Y978" s="216"/>
      <c r="Z978" s="216"/>
    </row>
    <row r="979" spans="1:26" ht="15.75" customHeight="1">
      <c r="A979" s="35"/>
      <c r="B979" s="35"/>
      <c r="C979" s="35"/>
      <c r="D979" s="35"/>
      <c r="E979" s="35"/>
      <c r="F979" s="35"/>
      <c r="G979" s="35"/>
      <c r="H979" s="35"/>
      <c r="I979" s="35"/>
      <c r="J979" s="35"/>
      <c r="K979" s="35"/>
      <c r="L979" s="318"/>
      <c r="M979" s="35"/>
      <c r="N979" s="35"/>
      <c r="O979" s="35"/>
      <c r="P979" s="35"/>
      <c r="Q979" s="35"/>
      <c r="R979" s="319"/>
      <c r="S979" s="319"/>
      <c r="T979" s="216"/>
      <c r="U979" s="320"/>
      <c r="V979" s="216"/>
      <c r="W979" s="216"/>
      <c r="X979" s="216"/>
      <c r="Y979" s="216"/>
      <c r="Z979" s="216"/>
    </row>
    <row r="980" spans="1:26" ht="15.75" customHeight="1">
      <c r="A980" s="35"/>
      <c r="B980" s="35"/>
      <c r="C980" s="35"/>
      <c r="D980" s="35"/>
      <c r="E980" s="35"/>
      <c r="F980" s="35"/>
      <c r="G980" s="35"/>
      <c r="H980" s="35"/>
      <c r="I980" s="35"/>
      <c r="J980" s="35"/>
      <c r="K980" s="35"/>
      <c r="L980" s="318"/>
      <c r="M980" s="35"/>
      <c r="N980" s="35"/>
      <c r="O980" s="35"/>
      <c r="P980" s="35"/>
      <c r="Q980" s="35"/>
      <c r="R980" s="319"/>
      <c r="S980" s="319"/>
      <c r="T980" s="216"/>
      <c r="U980" s="320"/>
      <c r="V980" s="216"/>
      <c r="W980" s="216"/>
      <c r="X980" s="216"/>
      <c r="Y980" s="216"/>
      <c r="Z980" s="216"/>
    </row>
    <row r="981" spans="1:26" ht="15.75" customHeight="1">
      <c r="A981" s="35"/>
      <c r="B981" s="35"/>
      <c r="C981" s="35"/>
      <c r="D981" s="35"/>
      <c r="E981" s="35"/>
      <c r="F981" s="35"/>
      <c r="G981" s="35"/>
      <c r="H981" s="35"/>
      <c r="I981" s="35"/>
      <c r="J981" s="35"/>
      <c r="K981" s="35"/>
      <c r="L981" s="318"/>
      <c r="M981" s="35"/>
      <c r="N981" s="35"/>
      <c r="O981" s="35"/>
      <c r="P981" s="35"/>
      <c r="Q981" s="35"/>
      <c r="R981" s="319"/>
      <c r="S981" s="319"/>
      <c r="T981" s="216"/>
      <c r="U981" s="320"/>
      <c r="V981" s="216"/>
      <c r="W981" s="216"/>
      <c r="X981" s="216"/>
      <c r="Y981" s="216"/>
      <c r="Z981" s="216"/>
    </row>
    <row r="982" spans="1:26" ht="15.75" customHeight="1">
      <c r="A982" s="35"/>
      <c r="B982" s="35"/>
      <c r="C982" s="35"/>
      <c r="D982" s="35"/>
      <c r="E982" s="35"/>
      <c r="F982" s="35"/>
      <c r="G982" s="35"/>
      <c r="H982" s="35"/>
      <c r="I982" s="35"/>
      <c r="J982" s="35"/>
      <c r="K982" s="35"/>
      <c r="L982" s="318"/>
      <c r="M982" s="35"/>
      <c r="N982" s="35"/>
      <c r="O982" s="35"/>
      <c r="P982" s="35"/>
      <c r="Q982" s="35"/>
      <c r="R982" s="319"/>
      <c r="S982" s="319"/>
      <c r="T982" s="216"/>
      <c r="U982" s="320"/>
      <c r="V982" s="216"/>
      <c r="W982" s="216"/>
      <c r="X982" s="216"/>
      <c r="Y982" s="216"/>
      <c r="Z982" s="216"/>
    </row>
    <row r="983" spans="1:26" ht="15.75" customHeight="1">
      <c r="A983" s="35"/>
      <c r="B983" s="35"/>
      <c r="C983" s="35"/>
      <c r="D983" s="35"/>
      <c r="E983" s="35"/>
      <c r="F983" s="35"/>
      <c r="G983" s="35"/>
      <c r="H983" s="35"/>
      <c r="I983" s="35"/>
      <c r="J983" s="35"/>
      <c r="K983" s="35"/>
      <c r="L983" s="318"/>
      <c r="M983" s="35"/>
      <c r="N983" s="35"/>
      <c r="O983" s="35"/>
      <c r="P983" s="35"/>
      <c r="Q983" s="35"/>
      <c r="R983" s="319"/>
      <c r="S983" s="319"/>
      <c r="T983" s="216"/>
      <c r="U983" s="320"/>
      <c r="V983" s="216"/>
      <c r="W983" s="216"/>
      <c r="X983" s="216"/>
      <c r="Y983" s="216"/>
      <c r="Z983" s="216"/>
    </row>
    <row r="984" spans="1:26" ht="15.75" customHeight="1">
      <c r="A984" s="35"/>
      <c r="B984" s="35"/>
      <c r="C984" s="35"/>
      <c r="D984" s="35"/>
      <c r="E984" s="35"/>
      <c r="F984" s="35"/>
      <c r="G984" s="35"/>
      <c r="H984" s="35"/>
      <c r="I984" s="35"/>
      <c r="J984" s="35"/>
      <c r="K984" s="35"/>
      <c r="L984" s="318"/>
      <c r="M984" s="35"/>
      <c r="N984" s="35"/>
      <c r="O984" s="35"/>
      <c r="P984" s="35"/>
      <c r="Q984" s="35"/>
      <c r="R984" s="319"/>
      <c r="S984" s="319"/>
      <c r="T984" s="216"/>
      <c r="U984" s="320"/>
      <c r="V984" s="216"/>
      <c r="W984" s="216"/>
      <c r="X984" s="216"/>
      <c r="Y984" s="216"/>
      <c r="Z984" s="216"/>
    </row>
    <row r="985" spans="1:26" ht="15.75" customHeight="1">
      <c r="A985" s="35"/>
      <c r="B985" s="35"/>
      <c r="C985" s="35"/>
      <c r="D985" s="35"/>
      <c r="E985" s="35"/>
      <c r="F985" s="35"/>
      <c r="G985" s="35"/>
      <c r="H985" s="35"/>
      <c r="I985" s="35"/>
      <c r="J985" s="35"/>
      <c r="K985" s="35"/>
      <c r="L985" s="318"/>
      <c r="M985" s="35"/>
      <c r="N985" s="35"/>
      <c r="O985" s="35"/>
      <c r="P985" s="35"/>
      <c r="Q985" s="35"/>
      <c r="R985" s="319"/>
      <c r="S985" s="319"/>
      <c r="T985" s="216"/>
      <c r="U985" s="320"/>
      <c r="V985" s="216"/>
      <c r="W985" s="216"/>
      <c r="X985" s="216"/>
      <c r="Y985" s="216"/>
      <c r="Z985" s="216"/>
    </row>
    <row r="986" spans="1:26" ht="15.75" customHeight="1">
      <c r="A986" s="35"/>
      <c r="B986" s="35"/>
      <c r="C986" s="35"/>
      <c r="D986" s="35"/>
      <c r="E986" s="35"/>
      <c r="F986" s="35"/>
      <c r="G986" s="35"/>
      <c r="H986" s="35"/>
      <c r="I986" s="35"/>
      <c r="J986" s="35"/>
      <c r="K986" s="35"/>
      <c r="L986" s="318"/>
      <c r="M986" s="35"/>
      <c r="N986" s="35"/>
      <c r="O986" s="35"/>
      <c r="P986" s="35"/>
      <c r="Q986" s="35"/>
      <c r="R986" s="319"/>
      <c r="S986" s="319"/>
      <c r="T986" s="216"/>
      <c r="U986" s="320"/>
      <c r="V986" s="216"/>
      <c r="W986" s="216"/>
      <c r="X986" s="216"/>
      <c r="Y986" s="216"/>
      <c r="Z986" s="216"/>
    </row>
    <row r="987" spans="1:26" ht="15.75" customHeight="1">
      <c r="A987" s="35"/>
      <c r="B987" s="35"/>
      <c r="C987" s="35"/>
      <c r="D987" s="35"/>
      <c r="E987" s="35"/>
      <c r="F987" s="35"/>
      <c r="G987" s="35"/>
      <c r="H987" s="35"/>
      <c r="I987" s="35"/>
      <c r="J987" s="35"/>
      <c r="K987" s="35"/>
      <c r="L987" s="318"/>
      <c r="M987" s="35"/>
      <c r="N987" s="35"/>
      <c r="O987" s="35"/>
      <c r="P987" s="35"/>
      <c r="Q987" s="35"/>
      <c r="R987" s="319"/>
      <c r="S987" s="319"/>
      <c r="T987" s="216"/>
      <c r="U987" s="320"/>
      <c r="V987" s="216"/>
      <c r="W987" s="216"/>
      <c r="X987" s="216"/>
      <c r="Y987" s="216"/>
      <c r="Z987" s="216"/>
    </row>
    <row r="988" spans="1:26" ht="15.75" customHeight="1">
      <c r="A988" s="35"/>
      <c r="B988" s="35"/>
      <c r="C988" s="35"/>
      <c r="D988" s="35"/>
      <c r="E988" s="35"/>
      <c r="F988" s="35"/>
      <c r="G988" s="35"/>
      <c r="H988" s="35"/>
      <c r="I988" s="35"/>
      <c r="J988" s="35"/>
      <c r="K988" s="35"/>
      <c r="L988" s="318"/>
      <c r="M988" s="35"/>
      <c r="N988" s="35"/>
      <c r="O988" s="35"/>
      <c r="P988" s="35"/>
      <c r="Q988" s="35"/>
      <c r="R988" s="319"/>
      <c r="S988" s="319"/>
      <c r="T988" s="216"/>
      <c r="U988" s="320"/>
      <c r="V988" s="216"/>
      <c r="W988" s="216"/>
      <c r="X988" s="216"/>
      <c r="Y988" s="216"/>
      <c r="Z988" s="216"/>
    </row>
    <row r="989" spans="1:26" ht="15.75" customHeight="1">
      <c r="A989" s="35"/>
      <c r="B989" s="35"/>
      <c r="C989" s="35"/>
      <c r="D989" s="35"/>
      <c r="E989" s="35"/>
      <c r="F989" s="35"/>
      <c r="G989" s="35"/>
      <c r="H989" s="35"/>
      <c r="I989" s="35"/>
      <c r="J989" s="35"/>
      <c r="K989" s="35"/>
      <c r="L989" s="318"/>
      <c r="M989" s="35"/>
      <c r="N989" s="35"/>
      <c r="O989" s="35"/>
      <c r="P989" s="35"/>
      <c r="Q989" s="35"/>
      <c r="R989" s="319"/>
      <c r="S989" s="319"/>
      <c r="T989" s="216"/>
      <c r="U989" s="320"/>
      <c r="V989" s="216"/>
      <c r="W989" s="216"/>
      <c r="X989" s="216"/>
      <c r="Y989" s="216"/>
      <c r="Z989" s="216"/>
    </row>
    <row r="990" spans="1:26" ht="15.75" customHeight="1">
      <c r="A990" s="35"/>
      <c r="B990" s="35"/>
      <c r="C990" s="35"/>
      <c r="D990" s="35"/>
      <c r="E990" s="35"/>
      <c r="F990" s="35"/>
      <c r="G990" s="35"/>
      <c r="H990" s="35"/>
      <c r="I990" s="35"/>
      <c r="J990" s="35"/>
      <c r="K990" s="35"/>
      <c r="L990" s="318"/>
      <c r="M990" s="35"/>
      <c r="N990" s="35"/>
      <c r="O990" s="35"/>
      <c r="P990" s="35"/>
      <c r="Q990" s="35"/>
      <c r="R990" s="319"/>
      <c r="S990" s="319"/>
      <c r="T990" s="216"/>
      <c r="U990" s="320"/>
      <c r="V990" s="216"/>
      <c r="W990" s="216"/>
      <c r="X990" s="216"/>
      <c r="Y990" s="216"/>
      <c r="Z990" s="216"/>
    </row>
    <row r="991" spans="1:26" ht="15.75" customHeight="1">
      <c r="A991" s="35"/>
      <c r="B991" s="35"/>
      <c r="C991" s="35"/>
      <c r="D991" s="35"/>
      <c r="E991" s="35"/>
      <c r="F991" s="35"/>
      <c r="G991" s="35"/>
      <c r="H991" s="35"/>
      <c r="I991" s="35"/>
      <c r="J991" s="35"/>
      <c r="K991" s="35"/>
      <c r="L991" s="318"/>
      <c r="M991" s="35"/>
      <c r="N991" s="35"/>
      <c r="O991" s="35"/>
      <c r="P991" s="35"/>
      <c r="Q991" s="35"/>
      <c r="R991" s="319"/>
      <c r="S991" s="319"/>
      <c r="T991" s="216"/>
      <c r="U991" s="320"/>
      <c r="V991" s="216"/>
      <c r="W991" s="216"/>
      <c r="X991" s="216"/>
      <c r="Y991" s="216"/>
      <c r="Z991" s="216"/>
    </row>
    <row r="992" spans="1:26" ht="15.75" customHeight="1">
      <c r="A992" s="35"/>
      <c r="B992" s="35"/>
      <c r="C992" s="35"/>
      <c r="D992" s="35"/>
      <c r="E992" s="35"/>
      <c r="F992" s="35"/>
      <c r="G992" s="35"/>
      <c r="H992" s="35"/>
      <c r="I992" s="35"/>
      <c r="J992" s="35"/>
      <c r="K992" s="35"/>
      <c r="L992" s="318"/>
      <c r="M992" s="35"/>
      <c r="N992" s="35"/>
      <c r="O992" s="35"/>
      <c r="P992" s="35"/>
      <c r="Q992" s="35"/>
      <c r="R992" s="319"/>
      <c r="S992" s="319"/>
      <c r="T992" s="216"/>
      <c r="U992" s="320"/>
      <c r="V992" s="216"/>
      <c r="W992" s="216"/>
      <c r="X992" s="216"/>
      <c r="Y992" s="216"/>
      <c r="Z992" s="216"/>
    </row>
    <row r="993" spans="1:26" ht="15.75" customHeight="1">
      <c r="A993" s="35"/>
      <c r="B993" s="35"/>
      <c r="C993" s="35"/>
      <c r="D993" s="35"/>
      <c r="E993" s="35"/>
      <c r="F993" s="35"/>
      <c r="G993" s="35"/>
      <c r="H993" s="35"/>
      <c r="I993" s="35"/>
      <c r="J993" s="35"/>
      <c r="K993" s="35"/>
      <c r="L993" s="318"/>
      <c r="M993" s="35"/>
      <c r="N993" s="35"/>
      <c r="O993" s="35"/>
      <c r="P993" s="35"/>
      <c r="Q993" s="35"/>
      <c r="R993" s="319"/>
      <c r="S993" s="319"/>
      <c r="T993" s="216"/>
      <c r="U993" s="320"/>
      <c r="V993" s="216"/>
      <c r="W993" s="216"/>
      <c r="X993" s="216"/>
      <c r="Y993" s="216"/>
      <c r="Z993" s="216"/>
    </row>
    <row r="994" spans="1:26" ht="15.75" customHeight="1">
      <c r="A994" s="35"/>
      <c r="B994" s="35"/>
      <c r="C994" s="35"/>
      <c r="D994" s="35"/>
      <c r="E994" s="35"/>
      <c r="F994" s="35"/>
      <c r="G994" s="35"/>
      <c r="H994" s="35"/>
      <c r="I994" s="35"/>
      <c r="J994" s="35"/>
      <c r="K994" s="35"/>
      <c r="L994" s="318"/>
      <c r="M994" s="35"/>
      <c r="N994" s="35"/>
      <c r="O994" s="35"/>
      <c r="P994" s="35"/>
      <c r="Q994" s="35"/>
      <c r="R994" s="319"/>
      <c r="S994" s="319"/>
      <c r="T994" s="216"/>
      <c r="U994" s="320"/>
      <c r="V994" s="216"/>
      <c r="W994" s="216"/>
      <c r="X994" s="216"/>
      <c r="Y994" s="216"/>
      <c r="Z994" s="216"/>
    </row>
    <row r="995" spans="1:26" ht="15.75" customHeight="1">
      <c r="A995" s="35"/>
      <c r="B995" s="35"/>
      <c r="C995" s="35"/>
      <c r="D995" s="35"/>
      <c r="E995" s="35"/>
      <c r="F995" s="35"/>
      <c r="G995" s="35"/>
      <c r="H995" s="35"/>
      <c r="I995" s="35"/>
      <c r="J995" s="35"/>
      <c r="K995" s="35"/>
      <c r="L995" s="318"/>
      <c r="M995" s="35"/>
      <c r="N995" s="35"/>
      <c r="O995" s="35"/>
      <c r="P995" s="35"/>
      <c r="Q995" s="35"/>
      <c r="R995" s="319"/>
      <c r="S995" s="319"/>
      <c r="T995" s="216"/>
      <c r="U995" s="320"/>
      <c r="V995" s="216"/>
      <c r="W995" s="216"/>
      <c r="X995" s="216"/>
      <c r="Y995" s="216"/>
      <c r="Z995" s="216"/>
    </row>
    <row r="996" spans="1:26" ht="15.75" customHeight="1">
      <c r="A996" s="35"/>
      <c r="B996" s="35"/>
      <c r="C996" s="35"/>
      <c r="D996" s="35"/>
      <c r="E996" s="35"/>
      <c r="F996" s="35"/>
      <c r="G996" s="35"/>
      <c r="H996" s="35"/>
      <c r="I996" s="35"/>
      <c r="J996" s="35"/>
      <c r="K996" s="35"/>
      <c r="L996" s="318"/>
      <c r="M996" s="35"/>
      <c r="N996" s="35"/>
      <c r="O996" s="35"/>
      <c r="P996" s="35"/>
      <c r="Q996" s="35"/>
      <c r="R996" s="319"/>
      <c r="S996" s="319"/>
      <c r="T996" s="216"/>
      <c r="U996" s="320"/>
      <c r="V996" s="216"/>
      <c r="W996" s="216"/>
      <c r="X996" s="216"/>
      <c r="Y996" s="216"/>
      <c r="Z996" s="216"/>
    </row>
    <row r="997" spans="1:26" ht="15.75" customHeight="1">
      <c r="A997" s="35"/>
      <c r="B997" s="35"/>
      <c r="C997" s="35"/>
      <c r="D997" s="35"/>
      <c r="E997" s="35"/>
      <c r="F997" s="35"/>
      <c r="G997" s="35"/>
      <c r="H997" s="35"/>
      <c r="I997" s="35"/>
      <c r="J997" s="35"/>
      <c r="K997" s="35"/>
      <c r="L997" s="318"/>
      <c r="M997" s="35"/>
      <c r="N997" s="35"/>
      <c r="O997" s="35"/>
      <c r="P997" s="35"/>
      <c r="Q997" s="35"/>
      <c r="R997" s="319"/>
      <c r="S997" s="319"/>
      <c r="T997" s="216"/>
      <c r="U997" s="320"/>
      <c r="V997" s="216"/>
      <c r="W997" s="216"/>
      <c r="X997" s="216"/>
      <c r="Y997" s="216"/>
      <c r="Z997" s="216"/>
    </row>
    <row r="998" spans="1:26" ht="15.75" customHeight="1">
      <c r="A998" s="35"/>
      <c r="B998" s="35"/>
      <c r="C998" s="35"/>
      <c r="D998" s="35"/>
      <c r="E998" s="35"/>
      <c r="F998" s="35"/>
      <c r="G998" s="35"/>
      <c r="H998" s="35"/>
      <c r="I998" s="35"/>
      <c r="J998" s="35"/>
      <c r="K998" s="35"/>
      <c r="L998" s="318"/>
      <c r="M998" s="35"/>
      <c r="N998" s="35"/>
      <c r="O998" s="35"/>
      <c r="P998" s="35"/>
      <c r="Q998" s="35"/>
      <c r="R998" s="319"/>
      <c r="S998" s="319"/>
      <c r="T998" s="216"/>
      <c r="U998" s="320"/>
      <c r="V998" s="216"/>
      <c r="W998" s="216"/>
      <c r="X998" s="216"/>
      <c r="Y998" s="216"/>
      <c r="Z998" s="216"/>
    </row>
    <row r="999" spans="1:26" ht="15.75" customHeight="1">
      <c r="A999" s="35"/>
      <c r="B999" s="35"/>
      <c r="C999" s="35"/>
      <c r="D999" s="35"/>
      <c r="E999" s="35"/>
      <c r="F999" s="35"/>
      <c r="G999" s="35"/>
      <c r="H999" s="35"/>
      <c r="I999" s="35"/>
      <c r="J999" s="35"/>
      <c r="K999" s="35"/>
      <c r="L999" s="318"/>
      <c r="M999" s="35"/>
      <c r="N999" s="35"/>
      <c r="O999" s="35"/>
      <c r="P999" s="35"/>
      <c r="Q999" s="35"/>
      <c r="R999" s="319"/>
      <c r="S999" s="319"/>
      <c r="T999" s="216"/>
      <c r="U999" s="320"/>
      <c r="V999" s="216"/>
      <c r="W999" s="216"/>
      <c r="X999" s="216"/>
      <c r="Y999" s="216"/>
      <c r="Z999" s="216"/>
    </row>
    <row r="1000" spans="1:26" ht="15.75" customHeight="1">
      <c r="A1000" s="35"/>
      <c r="B1000" s="35"/>
      <c r="C1000" s="35"/>
      <c r="D1000" s="35"/>
      <c r="E1000" s="35"/>
      <c r="F1000" s="35"/>
      <c r="G1000" s="35"/>
      <c r="H1000" s="35"/>
      <c r="I1000" s="35"/>
      <c r="J1000" s="35"/>
      <c r="K1000" s="35"/>
      <c r="L1000" s="318"/>
      <c r="M1000" s="35"/>
      <c r="N1000" s="35"/>
      <c r="O1000" s="35"/>
      <c r="P1000" s="35"/>
      <c r="Q1000" s="35"/>
      <c r="R1000" s="319"/>
      <c r="S1000" s="319"/>
      <c r="T1000" s="216"/>
      <c r="U1000" s="320"/>
      <c r="V1000" s="216"/>
      <c r="W1000" s="216"/>
      <c r="X1000" s="216"/>
      <c r="Y1000" s="216"/>
      <c r="Z1000" s="216"/>
    </row>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997"/>
  <sheetViews>
    <sheetView workbookViewId="0">
      <pane ySplit="1" topLeftCell="A2" activePane="bottomLeft" state="frozen"/>
      <selection pane="bottomLeft" activeCell="B3" sqref="B3"/>
    </sheetView>
  </sheetViews>
  <sheetFormatPr baseColWidth="10" defaultColWidth="12.6640625" defaultRowHeight="15" customHeight="1"/>
  <cols>
    <col min="1" max="1" width="17.83203125" customWidth="1"/>
    <col min="2" max="2" width="13.33203125" customWidth="1"/>
    <col min="3" max="3" width="41.33203125" customWidth="1"/>
    <col min="4" max="4" width="80.1640625" customWidth="1"/>
    <col min="5" max="5" width="11.6640625" customWidth="1"/>
    <col min="6" max="7" width="9.1640625" customWidth="1"/>
    <col min="8" max="8" width="17.33203125" customWidth="1"/>
    <col min="9" max="9" width="21.1640625" customWidth="1"/>
    <col min="10" max="10" width="19.1640625" customWidth="1"/>
    <col min="11" max="11" width="35.1640625" customWidth="1"/>
    <col min="12" max="12" width="45" customWidth="1"/>
    <col min="13" max="26" width="8.6640625" customWidth="1"/>
  </cols>
  <sheetData>
    <row r="1" spans="1:26" ht="84">
      <c r="A1" s="321" t="s">
        <v>2203</v>
      </c>
      <c r="B1" s="322" t="s">
        <v>2204</v>
      </c>
      <c r="C1" s="322" t="s">
        <v>2205</v>
      </c>
      <c r="D1" s="322" t="s">
        <v>2206</v>
      </c>
      <c r="E1" s="322" t="s">
        <v>1851</v>
      </c>
      <c r="F1" s="322" t="s">
        <v>1852</v>
      </c>
      <c r="G1" s="322" t="s">
        <v>1853</v>
      </c>
      <c r="H1" s="322" t="s">
        <v>2207</v>
      </c>
      <c r="I1" s="322" t="s">
        <v>1855</v>
      </c>
      <c r="J1" s="322" t="s">
        <v>1856</v>
      </c>
      <c r="K1" s="322" t="s">
        <v>1857</v>
      </c>
      <c r="L1" s="323" t="s">
        <v>1630</v>
      </c>
      <c r="M1" s="319"/>
      <c r="N1" s="319"/>
      <c r="O1" s="319"/>
      <c r="P1" s="319"/>
      <c r="Q1" s="319"/>
      <c r="R1" s="319"/>
      <c r="S1" s="319"/>
      <c r="T1" s="319"/>
      <c r="U1" s="319"/>
      <c r="V1" s="319"/>
      <c r="W1" s="319"/>
      <c r="X1" s="319"/>
      <c r="Y1" s="319"/>
      <c r="Z1" s="319"/>
    </row>
    <row r="2" spans="1:26" ht="77.5">
      <c r="A2" s="324" t="s">
        <v>1865</v>
      </c>
      <c r="B2" s="218" t="s">
        <v>1650</v>
      </c>
      <c r="C2" s="325">
        <v>92101501</v>
      </c>
      <c r="D2" s="325" t="s">
        <v>2208</v>
      </c>
      <c r="E2" s="218" t="s">
        <v>120</v>
      </c>
      <c r="F2" s="218" t="s">
        <v>178</v>
      </c>
      <c r="G2" s="326">
        <v>10</v>
      </c>
      <c r="H2" s="218" t="s">
        <v>2209</v>
      </c>
      <c r="I2" s="327">
        <v>64816382</v>
      </c>
      <c r="J2" s="328">
        <v>-648163822</v>
      </c>
      <c r="K2" s="218"/>
      <c r="L2" s="329" t="s">
        <v>1648</v>
      </c>
      <c r="M2" s="319"/>
      <c r="N2" s="319"/>
      <c r="O2" s="319"/>
      <c r="P2" s="319"/>
      <c r="Q2" s="319"/>
      <c r="R2" s="319"/>
      <c r="S2" s="319"/>
      <c r="T2" s="319"/>
      <c r="U2" s="319"/>
      <c r="V2" s="319"/>
      <c r="W2" s="319"/>
      <c r="X2" s="319"/>
      <c r="Y2" s="319"/>
      <c r="Z2" s="319"/>
    </row>
    <row r="3" spans="1:26" ht="84">
      <c r="A3" s="324" t="s">
        <v>1516</v>
      </c>
      <c r="B3" s="218" t="s">
        <v>1650</v>
      </c>
      <c r="C3" s="218">
        <v>92101501</v>
      </c>
      <c r="D3" s="218" t="s">
        <v>2210</v>
      </c>
      <c r="E3" s="218" t="s">
        <v>120</v>
      </c>
      <c r="F3" s="218" t="s">
        <v>178</v>
      </c>
      <c r="G3" s="326">
        <v>1</v>
      </c>
      <c r="H3" s="326" t="s">
        <v>2209</v>
      </c>
      <c r="I3" s="327">
        <v>27489131</v>
      </c>
      <c r="J3" s="327">
        <v>27489131</v>
      </c>
      <c r="K3" s="218" t="s">
        <v>2211</v>
      </c>
      <c r="L3" s="218" t="s">
        <v>1648</v>
      </c>
      <c r="M3" s="319"/>
      <c r="N3" s="319"/>
      <c r="O3" s="319"/>
      <c r="P3" s="319"/>
      <c r="Q3" s="319"/>
      <c r="R3" s="319"/>
      <c r="S3" s="319"/>
      <c r="T3" s="319"/>
      <c r="U3" s="319"/>
      <c r="V3" s="319"/>
      <c r="W3" s="319"/>
      <c r="X3" s="319"/>
      <c r="Y3" s="319"/>
      <c r="Z3" s="319"/>
    </row>
    <row r="4" spans="1:26" ht="77.5">
      <c r="A4" s="324" t="s">
        <v>1567</v>
      </c>
      <c r="B4" s="218" t="s">
        <v>1835</v>
      </c>
      <c r="C4" s="325">
        <v>92101501</v>
      </c>
      <c r="D4" s="325" t="s">
        <v>2208</v>
      </c>
      <c r="E4" s="218" t="s">
        <v>178</v>
      </c>
      <c r="F4" s="218" t="s">
        <v>550</v>
      </c>
      <c r="G4" s="326">
        <v>10</v>
      </c>
      <c r="H4" s="218" t="s">
        <v>2209</v>
      </c>
      <c r="I4" s="327">
        <v>62067469</v>
      </c>
      <c r="J4" s="328">
        <v>620674691</v>
      </c>
      <c r="K4" s="218" t="s">
        <v>2212</v>
      </c>
      <c r="L4" s="218" t="s">
        <v>1648</v>
      </c>
      <c r="M4" s="319"/>
      <c r="N4" s="319"/>
      <c r="O4" s="319"/>
      <c r="P4" s="319"/>
      <c r="Q4" s="319"/>
      <c r="R4" s="319"/>
      <c r="S4" s="319"/>
      <c r="T4" s="319"/>
      <c r="U4" s="319"/>
      <c r="V4" s="319"/>
      <c r="W4" s="319"/>
      <c r="X4" s="319"/>
      <c r="Y4" s="319"/>
      <c r="Z4" s="319"/>
    </row>
    <row r="5" spans="1:26" ht="56">
      <c r="A5" s="324" t="s">
        <v>1865</v>
      </c>
      <c r="B5" s="326" t="s">
        <v>1677</v>
      </c>
      <c r="C5" s="218">
        <v>43222600</v>
      </c>
      <c r="D5" s="218" t="s">
        <v>2213</v>
      </c>
      <c r="E5" s="218" t="s">
        <v>120</v>
      </c>
      <c r="F5" s="218" t="s">
        <v>120</v>
      </c>
      <c r="G5" s="218">
        <v>10</v>
      </c>
      <c r="H5" s="218" t="s">
        <v>1647</v>
      </c>
      <c r="I5" s="328">
        <v>34065900</v>
      </c>
      <c r="J5" s="328">
        <v>-34065900</v>
      </c>
      <c r="K5" s="326"/>
      <c r="L5" s="218" t="s">
        <v>1676</v>
      </c>
      <c r="M5" s="319"/>
      <c r="N5" s="319"/>
      <c r="O5" s="319"/>
      <c r="P5" s="319"/>
      <c r="Q5" s="319"/>
      <c r="R5" s="319"/>
      <c r="S5" s="319"/>
      <c r="T5" s="319"/>
      <c r="U5" s="319"/>
      <c r="V5" s="319"/>
      <c r="W5" s="319"/>
      <c r="X5" s="319"/>
      <c r="Y5" s="319"/>
      <c r="Z5" s="319"/>
    </row>
    <row r="6" spans="1:26" ht="56">
      <c r="A6" s="324" t="s">
        <v>1516</v>
      </c>
      <c r="B6" s="326" t="s">
        <v>1677</v>
      </c>
      <c r="C6" s="218" t="s">
        <v>2214</v>
      </c>
      <c r="D6" s="218" t="s">
        <v>2215</v>
      </c>
      <c r="E6" s="218" t="s">
        <v>178</v>
      </c>
      <c r="F6" s="218" t="s">
        <v>178</v>
      </c>
      <c r="G6" s="218">
        <v>12</v>
      </c>
      <c r="H6" s="218" t="s">
        <v>1647</v>
      </c>
      <c r="I6" s="328">
        <v>78351570</v>
      </c>
      <c r="J6" s="327">
        <v>78351570</v>
      </c>
      <c r="K6" s="218" t="s">
        <v>2216</v>
      </c>
      <c r="L6" s="218" t="s">
        <v>1676</v>
      </c>
      <c r="M6" s="319"/>
      <c r="N6" s="319"/>
      <c r="O6" s="319"/>
      <c r="P6" s="319"/>
      <c r="Q6" s="319"/>
      <c r="R6" s="319"/>
      <c r="S6" s="319"/>
      <c r="T6" s="319"/>
      <c r="U6" s="319"/>
      <c r="V6" s="319"/>
      <c r="W6" s="319"/>
      <c r="X6" s="319"/>
      <c r="Y6" s="319"/>
      <c r="Z6" s="319"/>
    </row>
    <row r="7" spans="1:26" ht="56">
      <c r="A7" s="324" t="s">
        <v>1865</v>
      </c>
      <c r="B7" s="218" t="s">
        <v>1682</v>
      </c>
      <c r="C7" s="218">
        <v>43222610</v>
      </c>
      <c r="D7" s="218" t="s">
        <v>2217</v>
      </c>
      <c r="E7" s="218" t="s">
        <v>1768</v>
      </c>
      <c r="F7" s="218" t="s">
        <v>1776</v>
      </c>
      <c r="G7" s="218">
        <v>12</v>
      </c>
      <c r="H7" s="218" t="s">
        <v>1675</v>
      </c>
      <c r="I7" s="328">
        <v>-44285670</v>
      </c>
      <c r="J7" s="328">
        <v>-44285670</v>
      </c>
      <c r="K7" s="218"/>
      <c r="L7" s="218" t="s">
        <v>1676</v>
      </c>
      <c r="M7" s="319"/>
      <c r="N7" s="319"/>
      <c r="O7" s="319"/>
      <c r="P7" s="319"/>
      <c r="Q7" s="319"/>
      <c r="R7" s="319"/>
      <c r="S7" s="319"/>
      <c r="T7" s="319"/>
      <c r="U7" s="319"/>
      <c r="V7" s="319"/>
      <c r="W7" s="319"/>
      <c r="X7" s="319"/>
      <c r="Y7" s="319"/>
      <c r="Z7" s="319"/>
    </row>
    <row r="8" spans="1:26" ht="42">
      <c r="A8" s="324" t="s">
        <v>1516</v>
      </c>
      <c r="B8" s="218" t="s">
        <v>1682</v>
      </c>
      <c r="C8" s="218" t="s">
        <v>2218</v>
      </c>
      <c r="D8" s="218" t="s">
        <v>2219</v>
      </c>
      <c r="E8" s="218" t="s">
        <v>256</v>
      </c>
      <c r="F8" s="218" t="s">
        <v>256</v>
      </c>
      <c r="G8" s="326">
        <v>10</v>
      </c>
      <c r="H8" s="218" t="s">
        <v>1653</v>
      </c>
      <c r="I8" s="218" t="s">
        <v>1724</v>
      </c>
      <c r="J8" s="327">
        <v>29664000</v>
      </c>
      <c r="K8" s="218" t="s">
        <v>2220</v>
      </c>
      <c r="L8" s="218" t="s">
        <v>1709</v>
      </c>
      <c r="M8" s="319"/>
      <c r="N8" s="319"/>
      <c r="O8" s="319"/>
      <c r="P8" s="319"/>
      <c r="Q8" s="319"/>
      <c r="R8" s="319"/>
      <c r="S8" s="319"/>
      <c r="T8" s="319"/>
      <c r="U8" s="319"/>
      <c r="V8" s="319"/>
      <c r="W8" s="319"/>
      <c r="X8" s="319"/>
      <c r="Y8" s="319"/>
      <c r="Z8" s="319"/>
    </row>
    <row r="9" spans="1:26" ht="56">
      <c r="A9" s="324" t="s">
        <v>1865</v>
      </c>
      <c r="B9" s="218" t="s">
        <v>1711</v>
      </c>
      <c r="C9" s="218" t="s">
        <v>2221</v>
      </c>
      <c r="D9" s="218" t="s">
        <v>2222</v>
      </c>
      <c r="E9" s="218" t="s">
        <v>256</v>
      </c>
      <c r="F9" s="218" t="s">
        <v>256</v>
      </c>
      <c r="G9" s="326">
        <v>10</v>
      </c>
      <c r="H9" s="218" t="s">
        <v>2223</v>
      </c>
      <c r="I9" s="218" t="s">
        <v>1724</v>
      </c>
      <c r="J9" s="327">
        <v>-46144000</v>
      </c>
      <c r="K9" s="218"/>
      <c r="L9" s="218" t="s">
        <v>1712</v>
      </c>
      <c r="M9" s="319"/>
      <c r="N9" s="319"/>
      <c r="O9" s="319"/>
      <c r="P9" s="319"/>
      <c r="Q9" s="319"/>
      <c r="R9" s="319"/>
      <c r="S9" s="319"/>
      <c r="T9" s="319"/>
      <c r="U9" s="319"/>
      <c r="V9" s="319"/>
      <c r="W9" s="319"/>
      <c r="X9" s="319"/>
      <c r="Y9" s="319"/>
      <c r="Z9" s="319"/>
    </row>
    <row r="10" spans="1:26" ht="56">
      <c r="A10" s="324" t="s">
        <v>1516</v>
      </c>
      <c r="B10" s="218" t="s">
        <v>1711</v>
      </c>
      <c r="C10" s="218" t="s">
        <v>2221</v>
      </c>
      <c r="D10" s="218" t="s">
        <v>2222</v>
      </c>
      <c r="E10" s="218" t="s">
        <v>256</v>
      </c>
      <c r="F10" s="218" t="s">
        <v>256</v>
      </c>
      <c r="G10" s="326">
        <v>10</v>
      </c>
      <c r="H10" s="218" t="s">
        <v>2223</v>
      </c>
      <c r="I10" s="218" t="s">
        <v>1724</v>
      </c>
      <c r="J10" s="327">
        <v>45520000</v>
      </c>
      <c r="K10" s="218" t="s">
        <v>2224</v>
      </c>
      <c r="L10" s="218" t="s">
        <v>1712</v>
      </c>
      <c r="M10" s="319"/>
      <c r="N10" s="319"/>
      <c r="O10" s="319"/>
      <c r="P10" s="319"/>
      <c r="Q10" s="319"/>
      <c r="R10" s="319"/>
      <c r="S10" s="319"/>
      <c r="T10" s="319"/>
      <c r="U10" s="319"/>
      <c r="V10" s="319"/>
      <c r="W10" s="319"/>
      <c r="X10" s="319"/>
      <c r="Y10" s="319"/>
      <c r="Z10" s="319"/>
    </row>
    <row r="11" spans="1:26" ht="56">
      <c r="A11" s="324" t="s">
        <v>1567</v>
      </c>
      <c r="B11" s="218" t="s">
        <v>1836</v>
      </c>
      <c r="C11" s="218" t="s">
        <v>1724</v>
      </c>
      <c r="D11" s="218" t="s">
        <v>2225</v>
      </c>
      <c r="E11" s="218" t="s">
        <v>178</v>
      </c>
      <c r="F11" s="218" t="s">
        <v>178</v>
      </c>
      <c r="G11" s="326">
        <v>2</v>
      </c>
      <c r="H11" s="218" t="s">
        <v>77</v>
      </c>
      <c r="I11" s="328">
        <v>624000</v>
      </c>
      <c r="J11" s="327">
        <v>624000</v>
      </c>
      <c r="K11" s="218" t="s">
        <v>2226</v>
      </c>
      <c r="L11" s="218" t="s">
        <v>2227</v>
      </c>
      <c r="M11" s="319"/>
      <c r="N11" s="319"/>
      <c r="O11" s="319"/>
      <c r="P11" s="319"/>
      <c r="Q11" s="319"/>
      <c r="R11" s="319"/>
      <c r="S11" s="319"/>
      <c r="T11" s="319"/>
      <c r="U11" s="319"/>
      <c r="V11" s="319"/>
      <c r="W11" s="319"/>
      <c r="X11" s="319"/>
      <c r="Y11" s="319"/>
      <c r="Z11" s="319"/>
    </row>
    <row r="12" spans="1:26" ht="28">
      <c r="A12" s="324" t="s">
        <v>1865</v>
      </c>
      <c r="B12" s="218" t="s">
        <v>1708</v>
      </c>
      <c r="C12" s="218" t="s">
        <v>2218</v>
      </c>
      <c r="D12" s="218" t="s">
        <v>2219</v>
      </c>
      <c r="E12" s="218" t="s">
        <v>120</v>
      </c>
      <c r="F12" s="218" t="s">
        <v>120</v>
      </c>
      <c r="G12" s="326">
        <v>10</v>
      </c>
      <c r="H12" s="218" t="s">
        <v>1653</v>
      </c>
      <c r="I12" s="218" t="s">
        <v>1724</v>
      </c>
      <c r="J12" s="327">
        <v>-37164000</v>
      </c>
      <c r="K12" s="218"/>
      <c r="L12" s="218" t="s">
        <v>1709</v>
      </c>
      <c r="M12" s="319"/>
      <c r="N12" s="319"/>
      <c r="O12" s="319"/>
      <c r="P12" s="319"/>
      <c r="Q12" s="319"/>
      <c r="R12" s="319"/>
      <c r="S12" s="319"/>
      <c r="T12" s="319"/>
      <c r="U12" s="319"/>
      <c r="V12" s="319"/>
      <c r="W12" s="319"/>
      <c r="X12" s="319"/>
      <c r="Y12" s="319"/>
      <c r="Z12" s="319"/>
    </row>
    <row r="13" spans="1:26" ht="42">
      <c r="A13" s="324" t="s">
        <v>1516</v>
      </c>
      <c r="B13" s="218" t="s">
        <v>1708</v>
      </c>
      <c r="C13" s="218" t="s">
        <v>2218</v>
      </c>
      <c r="D13" s="218" t="s">
        <v>2228</v>
      </c>
      <c r="E13" s="218" t="s">
        <v>178</v>
      </c>
      <c r="F13" s="218" t="s">
        <v>550</v>
      </c>
      <c r="G13" s="326">
        <v>2</v>
      </c>
      <c r="H13" s="218" t="s">
        <v>1653</v>
      </c>
      <c r="I13" s="218" t="s">
        <v>1724</v>
      </c>
      <c r="J13" s="327">
        <v>7500000</v>
      </c>
      <c r="K13" s="218" t="s">
        <v>2229</v>
      </c>
      <c r="L13" s="218" t="s">
        <v>1709</v>
      </c>
      <c r="M13" s="319"/>
      <c r="N13" s="319"/>
      <c r="O13" s="319"/>
      <c r="P13" s="319"/>
      <c r="Q13" s="319"/>
      <c r="R13" s="319"/>
      <c r="S13" s="319"/>
      <c r="T13" s="319"/>
      <c r="U13" s="319"/>
      <c r="V13" s="319"/>
      <c r="W13" s="319"/>
      <c r="X13" s="319"/>
      <c r="Y13" s="319"/>
      <c r="Z13" s="319"/>
    </row>
    <row r="14" spans="1:26" ht="28">
      <c r="A14" s="324" t="s">
        <v>1865</v>
      </c>
      <c r="B14" s="218" t="s">
        <v>1787</v>
      </c>
      <c r="C14" s="218">
        <v>80111600</v>
      </c>
      <c r="D14" s="218" t="s">
        <v>2230</v>
      </c>
      <c r="E14" s="218" t="s">
        <v>120</v>
      </c>
      <c r="F14" s="218" t="s">
        <v>120</v>
      </c>
      <c r="G14" s="326">
        <v>6</v>
      </c>
      <c r="H14" s="218" t="s">
        <v>1662</v>
      </c>
      <c r="I14" s="328">
        <v>4300000</v>
      </c>
      <c r="J14" s="327">
        <v>-25800000</v>
      </c>
      <c r="K14" s="218"/>
      <c r="L14" s="218" t="s">
        <v>1751</v>
      </c>
      <c r="M14" s="319"/>
      <c r="N14" s="319"/>
      <c r="O14" s="319"/>
      <c r="P14" s="319"/>
      <c r="Q14" s="319"/>
      <c r="R14" s="319"/>
      <c r="S14" s="319"/>
      <c r="T14" s="319"/>
      <c r="U14" s="319"/>
      <c r="V14" s="319"/>
      <c r="W14" s="319"/>
      <c r="X14" s="319"/>
      <c r="Y14" s="319"/>
      <c r="Z14" s="319"/>
    </row>
    <row r="15" spans="1:26" ht="28">
      <c r="A15" s="324" t="s">
        <v>1516</v>
      </c>
      <c r="B15" s="218" t="s">
        <v>1787</v>
      </c>
      <c r="C15" s="218">
        <v>80111600</v>
      </c>
      <c r="D15" s="218" t="s">
        <v>2231</v>
      </c>
      <c r="E15" s="218" t="s">
        <v>178</v>
      </c>
      <c r="F15" s="218" t="s">
        <v>178</v>
      </c>
      <c r="G15" s="326">
        <v>5</v>
      </c>
      <c r="H15" s="218" t="s">
        <v>1662</v>
      </c>
      <c r="I15" s="328">
        <v>5000000</v>
      </c>
      <c r="J15" s="327">
        <v>25000000</v>
      </c>
      <c r="K15" s="218" t="s">
        <v>2232</v>
      </c>
      <c r="L15" s="218" t="s">
        <v>1751</v>
      </c>
      <c r="M15" s="319"/>
      <c r="N15" s="319"/>
      <c r="O15" s="319"/>
      <c r="P15" s="319"/>
      <c r="Q15" s="319"/>
      <c r="R15" s="319"/>
      <c r="S15" s="319"/>
      <c r="T15" s="319"/>
      <c r="U15" s="319"/>
      <c r="V15" s="319"/>
      <c r="W15" s="319"/>
      <c r="X15" s="319"/>
      <c r="Y15" s="319"/>
      <c r="Z15" s="319"/>
    </row>
    <row r="16" spans="1:26" ht="28">
      <c r="A16" s="324" t="s">
        <v>1865</v>
      </c>
      <c r="B16" s="218" t="s">
        <v>1828</v>
      </c>
      <c r="C16" s="218">
        <v>80111600</v>
      </c>
      <c r="D16" s="218" t="s">
        <v>2233</v>
      </c>
      <c r="E16" s="218" t="s">
        <v>681</v>
      </c>
      <c r="F16" s="218" t="s">
        <v>681</v>
      </c>
      <c r="G16" s="326"/>
      <c r="H16" s="218" t="s">
        <v>1724</v>
      </c>
      <c r="I16" s="218"/>
      <c r="J16" s="327">
        <v>-3457000</v>
      </c>
      <c r="K16" s="218"/>
      <c r="L16" s="218" t="s">
        <v>1751</v>
      </c>
      <c r="M16" s="319"/>
      <c r="N16" s="319"/>
      <c r="O16" s="319"/>
      <c r="P16" s="319"/>
      <c r="Q16" s="319"/>
      <c r="R16" s="319"/>
      <c r="S16" s="319"/>
      <c r="T16" s="319"/>
      <c r="U16" s="319"/>
      <c r="V16" s="319"/>
      <c r="W16" s="319"/>
      <c r="X16" s="319"/>
      <c r="Y16" s="319"/>
      <c r="Z16" s="319"/>
    </row>
    <row r="17" spans="1:26" ht="28">
      <c r="A17" s="324" t="s">
        <v>1516</v>
      </c>
      <c r="B17" s="218" t="s">
        <v>1828</v>
      </c>
      <c r="C17" s="218">
        <v>80111600</v>
      </c>
      <c r="D17" s="218" t="s">
        <v>2233</v>
      </c>
      <c r="E17" s="218" t="s">
        <v>681</v>
      </c>
      <c r="F17" s="218" t="s">
        <v>681</v>
      </c>
      <c r="G17" s="326"/>
      <c r="H17" s="218" t="s">
        <v>1724</v>
      </c>
      <c r="I17" s="218"/>
      <c r="J17" s="327">
        <v>4257000</v>
      </c>
      <c r="K17" s="218" t="s">
        <v>1928</v>
      </c>
      <c r="L17" s="218" t="s">
        <v>1751</v>
      </c>
      <c r="M17" s="319"/>
      <c r="N17" s="319"/>
      <c r="O17" s="319"/>
      <c r="P17" s="319"/>
      <c r="Q17" s="319"/>
      <c r="R17" s="319"/>
      <c r="S17" s="319"/>
      <c r="T17" s="319"/>
      <c r="U17" s="319"/>
      <c r="V17" s="319"/>
      <c r="W17" s="319"/>
      <c r="X17" s="319"/>
      <c r="Y17" s="319"/>
      <c r="Z17" s="319"/>
    </row>
    <row r="18" spans="1:26" ht="84">
      <c r="A18" s="324" t="s">
        <v>1865</v>
      </c>
      <c r="B18" s="218" t="s">
        <v>1679</v>
      </c>
      <c r="C18" s="218" t="s">
        <v>2234</v>
      </c>
      <c r="D18" s="218" t="s">
        <v>2235</v>
      </c>
      <c r="E18" s="218" t="s">
        <v>120</v>
      </c>
      <c r="F18" s="218" t="s">
        <v>120</v>
      </c>
      <c r="G18" s="326">
        <v>10</v>
      </c>
      <c r="H18" s="218" t="s">
        <v>1647</v>
      </c>
      <c r="I18" s="328">
        <v>20545000</v>
      </c>
      <c r="J18" s="327">
        <v>-20545000</v>
      </c>
      <c r="K18" s="218"/>
      <c r="L18" s="218" t="s">
        <v>1680</v>
      </c>
      <c r="M18" s="319"/>
      <c r="N18" s="319"/>
      <c r="O18" s="319"/>
      <c r="P18" s="319"/>
      <c r="Q18" s="319"/>
      <c r="R18" s="319"/>
      <c r="S18" s="319"/>
      <c r="T18" s="319"/>
      <c r="U18" s="319"/>
      <c r="V18" s="319"/>
      <c r="W18" s="319"/>
      <c r="X18" s="319"/>
      <c r="Y18" s="319"/>
      <c r="Z18" s="319"/>
    </row>
    <row r="19" spans="1:26" ht="84">
      <c r="A19" s="324" t="s">
        <v>1516</v>
      </c>
      <c r="B19" s="218" t="s">
        <v>1679</v>
      </c>
      <c r="C19" s="218" t="s">
        <v>2234</v>
      </c>
      <c r="D19" s="218" t="s">
        <v>2235</v>
      </c>
      <c r="E19" s="218" t="s">
        <v>178</v>
      </c>
      <c r="F19" s="218" t="s">
        <v>550</v>
      </c>
      <c r="G19" s="326">
        <v>10</v>
      </c>
      <c r="H19" s="218" t="s">
        <v>1647</v>
      </c>
      <c r="I19" s="218"/>
      <c r="J19" s="327">
        <v>40000000</v>
      </c>
      <c r="K19" s="218" t="s">
        <v>2236</v>
      </c>
      <c r="L19" s="218" t="s">
        <v>1680</v>
      </c>
      <c r="M19" s="319"/>
      <c r="N19" s="319"/>
      <c r="O19" s="319"/>
      <c r="P19" s="319"/>
      <c r="Q19" s="319"/>
      <c r="R19" s="319"/>
      <c r="S19" s="319"/>
      <c r="T19" s="319"/>
      <c r="U19" s="319"/>
      <c r="V19" s="319"/>
      <c r="W19" s="319"/>
      <c r="X19" s="319"/>
      <c r="Y19" s="319"/>
      <c r="Z19" s="319"/>
    </row>
    <row r="20" spans="1:26" ht="56">
      <c r="A20" s="324" t="s">
        <v>1865</v>
      </c>
      <c r="B20" s="218" t="s">
        <v>1719</v>
      </c>
      <c r="C20" s="218">
        <v>81161601</v>
      </c>
      <c r="D20" s="218" t="s">
        <v>2237</v>
      </c>
      <c r="E20" s="218" t="s">
        <v>120</v>
      </c>
      <c r="F20" s="218" t="s">
        <v>120</v>
      </c>
      <c r="G20" s="326">
        <v>10</v>
      </c>
      <c r="H20" s="218" t="s">
        <v>1642</v>
      </c>
      <c r="I20" s="328" t="s">
        <v>1724</v>
      </c>
      <c r="J20" s="327">
        <v>-40611360</v>
      </c>
      <c r="K20" s="326"/>
      <c r="L20" s="218" t="s">
        <v>1720</v>
      </c>
      <c r="M20" s="319"/>
      <c r="N20" s="319"/>
      <c r="O20" s="319"/>
      <c r="P20" s="319"/>
      <c r="Q20" s="319"/>
      <c r="R20" s="319"/>
      <c r="S20" s="319"/>
      <c r="T20" s="319"/>
      <c r="U20" s="319"/>
      <c r="V20" s="319"/>
      <c r="W20" s="319"/>
      <c r="X20" s="319"/>
      <c r="Y20" s="319"/>
      <c r="Z20" s="319"/>
    </row>
    <row r="21" spans="1:26" ht="15.75" customHeight="1">
      <c r="A21" s="324" t="s">
        <v>1516</v>
      </c>
      <c r="B21" s="218" t="s">
        <v>1719</v>
      </c>
      <c r="C21" s="218">
        <v>81161601</v>
      </c>
      <c r="D21" s="218" t="s">
        <v>2238</v>
      </c>
      <c r="E21" s="218" t="s">
        <v>178</v>
      </c>
      <c r="F21" s="218" t="s">
        <v>550</v>
      </c>
      <c r="G21" s="326">
        <v>1</v>
      </c>
      <c r="H21" s="218" t="s">
        <v>1642</v>
      </c>
      <c r="I21" s="328">
        <v>3200000</v>
      </c>
      <c r="J21" s="327">
        <v>3200000</v>
      </c>
      <c r="K21" s="326" t="s">
        <v>2239</v>
      </c>
      <c r="L21" s="218" t="s">
        <v>1720</v>
      </c>
      <c r="M21" s="319"/>
      <c r="N21" s="319"/>
      <c r="O21" s="319"/>
      <c r="P21" s="319"/>
      <c r="Q21" s="319"/>
      <c r="R21" s="319"/>
      <c r="S21" s="319"/>
      <c r="T21" s="319"/>
      <c r="U21" s="319"/>
      <c r="V21" s="319"/>
      <c r="W21" s="319"/>
      <c r="X21" s="319"/>
      <c r="Y21" s="319"/>
      <c r="Z21" s="319"/>
    </row>
    <row r="22" spans="1:26" ht="15.75" customHeight="1">
      <c r="A22" s="324" t="s">
        <v>1865</v>
      </c>
      <c r="B22" s="218" t="s">
        <v>1739</v>
      </c>
      <c r="C22" s="218">
        <v>43222610</v>
      </c>
      <c r="D22" s="218" t="s">
        <v>2240</v>
      </c>
      <c r="E22" s="218" t="s">
        <v>120</v>
      </c>
      <c r="F22" s="218" t="s">
        <v>120</v>
      </c>
      <c r="G22" s="326">
        <v>10</v>
      </c>
      <c r="H22" s="218" t="s">
        <v>1662</v>
      </c>
      <c r="I22" s="328" t="s">
        <v>1724</v>
      </c>
      <c r="J22" s="327">
        <v>-15806578</v>
      </c>
      <c r="K22" s="218" t="s">
        <v>2241</v>
      </c>
      <c r="L22" s="218" t="s">
        <v>1740</v>
      </c>
      <c r="M22" s="319"/>
      <c r="N22" s="319"/>
      <c r="O22" s="319"/>
      <c r="P22" s="319"/>
      <c r="Q22" s="319"/>
      <c r="R22" s="319"/>
      <c r="S22" s="319"/>
      <c r="T22" s="319"/>
      <c r="U22" s="319"/>
      <c r="V22" s="319"/>
      <c r="W22" s="319"/>
      <c r="X22" s="319"/>
      <c r="Y22" s="319"/>
      <c r="Z22" s="319"/>
    </row>
    <row r="23" spans="1:26" ht="15.75" customHeight="1">
      <c r="A23" s="324" t="s">
        <v>1516</v>
      </c>
      <c r="B23" s="218" t="s">
        <v>1739</v>
      </c>
      <c r="C23" s="218">
        <v>43222610</v>
      </c>
      <c r="D23" s="218" t="s">
        <v>2237</v>
      </c>
      <c r="E23" s="218" t="s">
        <v>550</v>
      </c>
      <c r="F23" s="218" t="s">
        <v>550</v>
      </c>
      <c r="G23" s="326">
        <v>9</v>
      </c>
      <c r="H23" s="218" t="s">
        <v>1642</v>
      </c>
      <c r="I23" s="218" t="s">
        <v>1724</v>
      </c>
      <c r="J23" s="327">
        <v>37411360</v>
      </c>
      <c r="K23" s="218" t="s">
        <v>2242</v>
      </c>
      <c r="L23" s="218" t="s">
        <v>1720</v>
      </c>
      <c r="M23" s="319"/>
      <c r="N23" s="319"/>
      <c r="O23" s="319"/>
      <c r="P23" s="319"/>
      <c r="Q23" s="319"/>
      <c r="R23" s="319"/>
      <c r="S23" s="319"/>
      <c r="T23" s="319"/>
      <c r="U23" s="319"/>
      <c r="V23" s="319"/>
      <c r="W23" s="319"/>
      <c r="X23" s="319"/>
      <c r="Y23" s="319"/>
      <c r="Z23" s="319"/>
    </row>
    <row r="24" spans="1:26" ht="15.75" customHeight="1">
      <c r="A24" s="324" t="s">
        <v>1865</v>
      </c>
      <c r="B24" s="218" t="s">
        <v>1741</v>
      </c>
      <c r="C24" s="218">
        <v>43222610</v>
      </c>
      <c r="D24" s="218" t="s">
        <v>2243</v>
      </c>
      <c r="E24" s="218" t="s">
        <v>120</v>
      </c>
      <c r="F24" s="218" t="s">
        <v>120</v>
      </c>
      <c r="G24" s="326">
        <v>10</v>
      </c>
      <c r="H24" s="218" t="s">
        <v>1662</v>
      </c>
      <c r="I24" s="328">
        <v>4742322</v>
      </c>
      <c r="J24" s="327">
        <v>-4742322</v>
      </c>
      <c r="K24" s="218"/>
      <c r="L24" s="218" t="s">
        <v>1740</v>
      </c>
      <c r="M24" s="319"/>
      <c r="N24" s="319"/>
      <c r="O24" s="319"/>
      <c r="P24" s="319"/>
      <c r="Q24" s="319"/>
      <c r="R24" s="319"/>
      <c r="S24" s="319"/>
      <c r="T24" s="319"/>
      <c r="U24" s="319"/>
      <c r="V24" s="319"/>
      <c r="W24" s="319"/>
      <c r="X24" s="319"/>
      <c r="Y24" s="319"/>
      <c r="Z24" s="319"/>
    </row>
    <row r="25" spans="1:26" ht="15.75" customHeight="1">
      <c r="A25" s="324" t="s">
        <v>1516</v>
      </c>
      <c r="B25" s="218" t="s">
        <v>1741</v>
      </c>
      <c r="C25" s="218">
        <v>43222610</v>
      </c>
      <c r="D25" s="218" t="s">
        <v>2244</v>
      </c>
      <c r="E25" s="218" t="s">
        <v>256</v>
      </c>
      <c r="F25" s="218" t="s">
        <v>256</v>
      </c>
      <c r="G25" s="326">
        <v>1</v>
      </c>
      <c r="H25" s="218" t="s">
        <v>1662</v>
      </c>
      <c r="I25" s="327">
        <v>1093900</v>
      </c>
      <c r="J25" s="327">
        <v>1093900</v>
      </c>
      <c r="K25" s="218" t="s">
        <v>2245</v>
      </c>
      <c r="L25" s="218" t="s">
        <v>1740</v>
      </c>
      <c r="M25" s="319"/>
      <c r="N25" s="319"/>
      <c r="O25" s="319"/>
      <c r="P25" s="319"/>
      <c r="Q25" s="319"/>
      <c r="R25" s="319"/>
      <c r="S25" s="319"/>
      <c r="T25" s="319"/>
      <c r="U25" s="319"/>
      <c r="V25" s="319"/>
      <c r="W25" s="319"/>
      <c r="X25" s="319"/>
      <c r="Y25" s="319"/>
      <c r="Z25" s="319"/>
    </row>
    <row r="26" spans="1:26" ht="15.75" customHeight="1">
      <c r="A26" s="324"/>
      <c r="B26" s="218"/>
      <c r="C26" s="218"/>
      <c r="D26" s="218"/>
      <c r="E26" s="218"/>
      <c r="F26" s="218"/>
      <c r="G26" s="326"/>
      <c r="H26" s="218"/>
      <c r="I26" s="218"/>
      <c r="J26" s="330" t="s">
        <v>1724</v>
      </c>
      <c r="K26" s="218"/>
      <c r="L26" s="331"/>
      <c r="M26" s="319"/>
      <c r="N26" s="319"/>
      <c r="O26" s="319"/>
      <c r="P26" s="319"/>
      <c r="Q26" s="319"/>
      <c r="R26" s="319"/>
      <c r="S26" s="319"/>
      <c r="T26" s="319"/>
      <c r="U26" s="319"/>
      <c r="V26" s="319"/>
      <c r="W26" s="319"/>
      <c r="X26" s="319"/>
      <c r="Y26" s="319"/>
      <c r="Z26" s="319"/>
    </row>
    <row r="27" spans="1:26" ht="15.75" customHeight="1">
      <c r="A27" s="652"/>
      <c r="B27" s="622"/>
      <c r="C27" s="622"/>
      <c r="D27" s="622"/>
      <c r="E27" s="622"/>
      <c r="F27" s="622"/>
      <c r="G27" s="622"/>
      <c r="H27" s="622"/>
      <c r="I27" s="622"/>
      <c r="J27" s="622"/>
      <c r="K27" s="622"/>
      <c r="L27" s="332"/>
      <c r="M27" s="319"/>
      <c r="N27" s="319"/>
      <c r="O27" s="319"/>
      <c r="P27" s="319"/>
      <c r="Q27" s="319"/>
      <c r="R27" s="319"/>
      <c r="S27" s="319"/>
      <c r="T27" s="319"/>
      <c r="U27" s="319"/>
      <c r="V27" s="319"/>
      <c r="W27" s="319"/>
      <c r="X27" s="319"/>
      <c r="Y27" s="319"/>
      <c r="Z27" s="319"/>
    </row>
    <row r="28" spans="1:26" ht="15.75" customHeight="1">
      <c r="A28" s="653" t="s">
        <v>1627</v>
      </c>
      <c r="B28" s="623"/>
      <c r="C28" s="654" t="s">
        <v>2246</v>
      </c>
      <c r="D28" s="655"/>
      <c r="E28" s="656" t="s">
        <v>1628</v>
      </c>
      <c r="F28" s="622"/>
      <c r="G28" s="623"/>
      <c r="H28" s="652">
        <v>3</v>
      </c>
      <c r="I28" s="623"/>
      <c r="J28" s="333" t="s">
        <v>1629</v>
      </c>
      <c r="K28" s="334">
        <v>45730</v>
      </c>
      <c r="L28" s="331"/>
      <c r="M28" s="319"/>
      <c r="N28" s="319"/>
      <c r="O28" s="319"/>
      <c r="P28" s="319"/>
      <c r="Q28" s="319"/>
      <c r="R28" s="319"/>
      <c r="S28" s="319"/>
      <c r="T28" s="319"/>
      <c r="U28" s="319"/>
      <c r="V28" s="319"/>
      <c r="W28" s="319"/>
      <c r="X28" s="319"/>
      <c r="Y28" s="319"/>
      <c r="Z28" s="319"/>
    </row>
    <row r="29" spans="1:26" ht="15.75" customHeight="1">
      <c r="A29" s="319"/>
      <c r="B29" s="319"/>
      <c r="C29" s="319"/>
      <c r="D29" s="319"/>
      <c r="E29" s="319"/>
      <c r="F29" s="319"/>
      <c r="G29" s="319"/>
      <c r="H29" s="319"/>
      <c r="I29" s="319"/>
      <c r="J29" s="319"/>
      <c r="K29" s="319"/>
      <c r="L29" s="319"/>
      <c r="M29" s="319"/>
      <c r="N29" s="319"/>
      <c r="O29" s="319"/>
      <c r="P29" s="319"/>
      <c r="Q29" s="319"/>
      <c r="R29" s="319"/>
      <c r="S29" s="319"/>
      <c r="T29" s="319"/>
      <c r="U29" s="319"/>
      <c r="V29" s="319"/>
      <c r="W29" s="319"/>
      <c r="X29" s="319"/>
      <c r="Y29" s="319"/>
      <c r="Z29" s="319"/>
    </row>
    <row r="30" spans="1:26" ht="15.75" customHeight="1">
      <c r="A30" s="319"/>
      <c r="B30" s="319"/>
      <c r="C30" s="319"/>
      <c r="D30" s="319"/>
      <c r="E30" s="319"/>
      <c r="F30" s="319"/>
      <c r="G30" s="319"/>
      <c r="H30" s="319"/>
      <c r="I30" s="319"/>
      <c r="J30" s="319"/>
      <c r="K30" s="319"/>
      <c r="L30" s="319"/>
      <c r="M30" s="319"/>
      <c r="N30" s="319"/>
      <c r="O30" s="319"/>
      <c r="P30" s="319"/>
      <c r="Q30" s="319"/>
      <c r="R30" s="319"/>
      <c r="S30" s="319"/>
      <c r="T30" s="319"/>
      <c r="U30" s="319"/>
      <c r="V30" s="319"/>
      <c r="W30" s="319"/>
      <c r="X30" s="319"/>
      <c r="Y30" s="319"/>
      <c r="Z30" s="319"/>
    </row>
    <row r="31" spans="1:26" ht="15.75" customHeight="1">
      <c r="A31" s="319"/>
      <c r="B31" s="319"/>
      <c r="C31" s="319"/>
      <c r="D31" s="319"/>
      <c r="E31" s="319"/>
      <c r="F31" s="319"/>
      <c r="G31" s="319"/>
      <c r="H31" s="319"/>
      <c r="I31" s="319"/>
      <c r="J31" s="319"/>
      <c r="K31" s="319"/>
      <c r="L31" s="319"/>
      <c r="M31" s="319"/>
      <c r="N31" s="319"/>
      <c r="O31" s="319"/>
      <c r="P31" s="319"/>
      <c r="Q31" s="319"/>
      <c r="R31" s="319"/>
      <c r="S31" s="319"/>
      <c r="T31" s="319"/>
      <c r="U31" s="319"/>
      <c r="V31" s="319"/>
      <c r="W31" s="319"/>
      <c r="X31" s="319"/>
      <c r="Y31" s="319"/>
      <c r="Z31" s="319"/>
    </row>
    <row r="32" spans="1:26" ht="15.75" customHeight="1">
      <c r="A32" s="319"/>
      <c r="B32" s="319"/>
      <c r="C32" s="319"/>
      <c r="D32" s="319"/>
      <c r="E32" s="319"/>
      <c r="F32" s="319"/>
      <c r="G32" s="319"/>
      <c r="H32" s="319"/>
      <c r="I32" s="319"/>
      <c r="J32" s="319"/>
      <c r="K32" s="319"/>
      <c r="L32" s="319"/>
      <c r="M32" s="319"/>
      <c r="N32" s="319"/>
      <c r="O32" s="319"/>
      <c r="P32" s="319"/>
      <c r="Q32" s="319"/>
      <c r="R32" s="319"/>
      <c r="S32" s="319"/>
      <c r="T32" s="319"/>
      <c r="U32" s="319"/>
      <c r="V32" s="319"/>
      <c r="W32" s="319"/>
      <c r="X32" s="319"/>
      <c r="Y32" s="319"/>
      <c r="Z32" s="319"/>
    </row>
    <row r="33" spans="1:26" ht="15.75" customHeight="1">
      <c r="A33" s="319"/>
      <c r="B33" s="319"/>
      <c r="C33" s="319"/>
      <c r="D33" s="319"/>
      <c r="E33" s="319"/>
      <c r="F33" s="319"/>
      <c r="G33" s="319"/>
      <c r="H33" s="319"/>
      <c r="I33" s="319"/>
      <c r="J33" s="319"/>
      <c r="K33" s="319"/>
      <c r="L33" s="319"/>
      <c r="M33" s="319"/>
      <c r="N33" s="319"/>
      <c r="O33" s="319"/>
      <c r="P33" s="319"/>
      <c r="Q33" s="319"/>
      <c r="R33" s="319"/>
      <c r="S33" s="319"/>
      <c r="T33" s="319"/>
      <c r="U33" s="319"/>
      <c r="V33" s="319"/>
      <c r="W33" s="319"/>
      <c r="X33" s="319"/>
      <c r="Y33" s="319"/>
      <c r="Z33" s="319"/>
    </row>
    <row r="34" spans="1:26" ht="15.75" customHeight="1">
      <c r="A34" s="319"/>
      <c r="B34" s="319"/>
      <c r="C34" s="319"/>
      <c r="D34" s="319"/>
      <c r="E34" s="319"/>
      <c r="F34" s="319"/>
      <c r="G34" s="319"/>
      <c r="H34" s="319"/>
      <c r="I34" s="319"/>
      <c r="J34" s="319"/>
      <c r="K34" s="319"/>
      <c r="L34" s="319"/>
      <c r="M34" s="319"/>
      <c r="N34" s="319"/>
      <c r="O34" s="319"/>
      <c r="P34" s="319"/>
      <c r="Q34" s="319"/>
      <c r="R34" s="319"/>
      <c r="S34" s="319"/>
      <c r="T34" s="319"/>
      <c r="U34" s="319"/>
      <c r="V34" s="319"/>
      <c r="W34" s="319"/>
      <c r="X34" s="319"/>
      <c r="Y34" s="319"/>
      <c r="Z34" s="319"/>
    </row>
    <row r="35" spans="1:26" ht="15.75" customHeight="1">
      <c r="A35" s="319"/>
      <c r="B35" s="319"/>
      <c r="C35" s="319"/>
      <c r="D35" s="319"/>
      <c r="E35" s="319"/>
      <c r="F35" s="319"/>
      <c r="G35" s="319"/>
      <c r="H35" s="319"/>
      <c r="I35" s="319"/>
      <c r="J35" s="319"/>
      <c r="K35" s="319"/>
      <c r="L35" s="319"/>
      <c r="M35" s="319"/>
      <c r="N35" s="319"/>
      <c r="O35" s="319"/>
      <c r="P35" s="319"/>
      <c r="Q35" s="319"/>
      <c r="R35" s="319"/>
      <c r="S35" s="319"/>
      <c r="T35" s="319"/>
      <c r="U35" s="319"/>
      <c r="V35" s="319"/>
      <c r="W35" s="319"/>
      <c r="X35" s="319"/>
      <c r="Y35" s="319"/>
      <c r="Z35" s="319"/>
    </row>
    <row r="36" spans="1:26" ht="15.75" customHeight="1">
      <c r="A36" s="319"/>
      <c r="B36" s="319"/>
      <c r="C36" s="319"/>
      <c r="D36" s="319"/>
      <c r="E36" s="319"/>
      <c r="F36" s="319"/>
      <c r="G36" s="319"/>
      <c r="H36" s="319"/>
      <c r="I36" s="319"/>
      <c r="J36" s="319"/>
      <c r="K36" s="319"/>
      <c r="L36" s="319"/>
      <c r="M36" s="319"/>
      <c r="N36" s="319"/>
      <c r="O36" s="319"/>
      <c r="P36" s="319"/>
      <c r="Q36" s="319"/>
      <c r="R36" s="319"/>
      <c r="S36" s="319"/>
      <c r="T36" s="319"/>
      <c r="U36" s="319"/>
      <c r="V36" s="319"/>
      <c r="W36" s="319"/>
      <c r="X36" s="319"/>
      <c r="Y36" s="319"/>
      <c r="Z36" s="319"/>
    </row>
    <row r="37" spans="1:26" ht="15.75" customHeight="1">
      <c r="A37" s="319"/>
      <c r="B37" s="319"/>
      <c r="C37" s="319"/>
      <c r="D37" s="319"/>
      <c r="E37" s="319"/>
      <c r="F37" s="319"/>
      <c r="G37" s="319"/>
      <c r="H37" s="319"/>
      <c r="I37" s="319"/>
      <c r="J37" s="319"/>
      <c r="K37" s="319"/>
      <c r="L37" s="319"/>
      <c r="M37" s="319"/>
      <c r="N37" s="319"/>
      <c r="O37" s="319"/>
      <c r="P37" s="319"/>
      <c r="Q37" s="319"/>
      <c r="R37" s="319"/>
      <c r="S37" s="319"/>
      <c r="T37" s="319"/>
      <c r="U37" s="319"/>
      <c r="V37" s="319"/>
      <c r="W37" s="319"/>
      <c r="X37" s="319"/>
      <c r="Y37" s="319"/>
      <c r="Z37" s="319"/>
    </row>
    <row r="38" spans="1:26" ht="15.75" customHeight="1">
      <c r="A38" s="319"/>
      <c r="B38" s="319"/>
      <c r="C38" s="319"/>
      <c r="D38" s="319"/>
      <c r="E38" s="319"/>
      <c r="F38" s="319"/>
      <c r="G38" s="319"/>
      <c r="H38" s="319"/>
      <c r="I38" s="319"/>
      <c r="J38" s="319"/>
      <c r="K38" s="319"/>
      <c r="L38" s="319"/>
      <c r="M38" s="319"/>
      <c r="N38" s="319"/>
      <c r="O38" s="319"/>
      <c r="P38" s="319"/>
      <c r="Q38" s="319"/>
      <c r="R38" s="319"/>
      <c r="S38" s="319"/>
      <c r="T38" s="319"/>
      <c r="U38" s="319"/>
      <c r="V38" s="319"/>
      <c r="W38" s="319"/>
      <c r="X38" s="319"/>
      <c r="Y38" s="319"/>
      <c r="Z38" s="319"/>
    </row>
    <row r="39" spans="1:26" ht="15.75" customHeight="1">
      <c r="A39" s="319"/>
      <c r="B39" s="319"/>
      <c r="C39" s="319"/>
      <c r="D39" s="319"/>
      <c r="E39" s="319"/>
      <c r="F39" s="319"/>
      <c r="G39" s="319"/>
      <c r="H39" s="319"/>
      <c r="I39" s="319"/>
      <c r="J39" s="319"/>
      <c r="K39" s="319"/>
      <c r="L39" s="319"/>
      <c r="M39" s="319"/>
      <c r="N39" s="319"/>
      <c r="O39" s="319"/>
      <c r="P39" s="319"/>
      <c r="Q39" s="319"/>
      <c r="R39" s="319"/>
      <c r="S39" s="319"/>
      <c r="T39" s="319"/>
      <c r="U39" s="319"/>
      <c r="V39" s="319"/>
      <c r="W39" s="319"/>
      <c r="X39" s="319"/>
      <c r="Y39" s="319"/>
      <c r="Z39" s="319"/>
    </row>
    <row r="40" spans="1:26" ht="15.75" customHeight="1">
      <c r="A40" s="319"/>
      <c r="B40" s="319"/>
      <c r="C40" s="319"/>
      <c r="D40" s="319"/>
      <c r="E40" s="319"/>
      <c r="F40" s="319"/>
      <c r="G40" s="319"/>
      <c r="H40" s="319"/>
      <c r="I40" s="319"/>
      <c r="J40" s="319"/>
      <c r="K40" s="319"/>
      <c r="L40" s="319"/>
      <c r="M40" s="319"/>
      <c r="N40" s="319"/>
      <c r="O40" s="319"/>
      <c r="P40" s="319"/>
      <c r="Q40" s="319"/>
      <c r="R40" s="319"/>
      <c r="S40" s="319"/>
      <c r="T40" s="319"/>
      <c r="U40" s="319"/>
      <c r="V40" s="319"/>
      <c r="W40" s="319"/>
      <c r="X40" s="319"/>
      <c r="Y40" s="319"/>
      <c r="Z40" s="319"/>
    </row>
    <row r="41" spans="1:26" ht="15.75" customHeight="1">
      <c r="A41" s="319"/>
      <c r="B41" s="319"/>
      <c r="C41" s="319"/>
      <c r="D41" s="319"/>
      <c r="E41" s="319"/>
      <c r="F41" s="319"/>
      <c r="G41" s="319"/>
      <c r="H41" s="319"/>
      <c r="I41" s="319"/>
      <c r="J41" s="319"/>
      <c r="K41" s="319"/>
      <c r="L41" s="319"/>
      <c r="M41" s="319"/>
      <c r="N41" s="319"/>
      <c r="O41" s="319"/>
      <c r="P41" s="319"/>
      <c r="Q41" s="319"/>
      <c r="R41" s="319"/>
      <c r="S41" s="319"/>
      <c r="T41" s="319"/>
      <c r="U41" s="319"/>
      <c r="V41" s="319"/>
      <c r="W41" s="319"/>
      <c r="X41" s="319"/>
      <c r="Y41" s="319"/>
      <c r="Z41" s="319"/>
    </row>
    <row r="42" spans="1:26" ht="15.75" customHeight="1">
      <c r="A42" s="319"/>
      <c r="B42" s="319"/>
      <c r="C42" s="319"/>
      <c r="D42" s="319"/>
      <c r="E42" s="319"/>
      <c r="F42" s="319"/>
      <c r="G42" s="319"/>
      <c r="H42" s="319"/>
      <c r="I42" s="319"/>
      <c r="J42" s="319"/>
      <c r="K42" s="319"/>
      <c r="L42" s="319"/>
      <c r="M42" s="319"/>
      <c r="N42" s="319"/>
      <c r="O42" s="319"/>
      <c r="P42" s="319"/>
      <c r="Q42" s="319"/>
      <c r="R42" s="319"/>
      <c r="S42" s="319"/>
      <c r="T42" s="319"/>
      <c r="U42" s="319"/>
      <c r="V42" s="319"/>
      <c r="W42" s="319"/>
      <c r="X42" s="319"/>
      <c r="Y42" s="319"/>
      <c r="Z42" s="319"/>
    </row>
    <row r="43" spans="1:26" ht="15.75" customHeight="1">
      <c r="A43" s="319"/>
      <c r="B43" s="319"/>
      <c r="C43" s="319"/>
      <c r="D43" s="319"/>
      <c r="E43" s="319"/>
      <c r="F43" s="319"/>
      <c r="G43" s="319"/>
      <c r="H43" s="319"/>
      <c r="I43" s="319"/>
      <c r="J43" s="319"/>
      <c r="K43" s="319"/>
      <c r="L43" s="319"/>
      <c r="M43" s="319"/>
      <c r="N43" s="319"/>
      <c r="O43" s="319"/>
      <c r="P43" s="319"/>
      <c r="Q43" s="319"/>
      <c r="R43" s="319"/>
      <c r="S43" s="319"/>
      <c r="T43" s="319"/>
      <c r="U43" s="319"/>
      <c r="V43" s="319"/>
      <c r="W43" s="319"/>
      <c r="X43" s="319"/>
      <c r="Y43" s="319"/>
      <c r="Z43" s="319"/>
    </row>
    <row r="44" spans="1:26" ht="15.75" customHeight="1">
      <c r="A44" s="319"/>
      <c r="B44" s="319"/>
      <c r="C44" s="319"/>
      <c r="D44" s="319"/>
      <c r="E44" s="319"/>
      <c r="F44" s="319"/>
      <c r="G44" s="319"/>
      <c r="H44" s="319"/>
      <c r="I44" s="319"/>
      <c r="J44" s="319"/>
      <c r="K44" s="319"/>
      <c r="L44" s="319"/>
      <c r="M44" s="319"/>
      <c r="N44" s="319"/>
      <c r="O44" s="319"/>
      <c r="P44" s="319"/>
      <c r="Q44" s="319"/>
      <c r="R44" s="319"/>
      <c r="S44" s="319"/>
      <c r="T44" s="319"/>
      <c r="U44" s="319"/>
      <c r="V44" s="319"/>
      <c r="W44" s="319"/>
      <c r="X44" s="319"/>
      <c r="Y44" s="319"/>
      <c r="Z44" s="319"/>
    </row>
    <row r="45" spans="1:26" ht="15.75" customHeight="1">
      <c r="A45" s="319"/>
      <c r="B45" s="319"/>
      <c r="C45" s="319"/>
      <c r="D45" s="319"/>
      <c r="E45" s="319"/>
      <c r="F45" s="319"/>
      <c r="G45" s="319"/>
      <c r="H45" s="319"/>
      <c r="I45" s="319"/>
      <c r="J45" s="319"/>
      <c r="K45" s="319"/>
      <c r="L45" s="319"/>
      <c r="M45" s="319"/>
      <c r="N45" s="319"/>
      <c r="O45" s="319"/>
      <c r="P45" s="319"/>
      <c r="Q45" s="319"/>
      <c r="R45" s="319"/>
      <c r="S45" s="319"/>
      <c r="T45" s="319"/>
      <c r="U45" s="319"/>
      <c r="V45" s="319"/>
      <c r="W45" s="319"/>
      <c r="X45" s="319"/>
      <c r="Y45" s="319"/>
      <c r="Z45" s="319"/>
    </row>
    <row r="46" spans="1:26" ht="15.75" customHeight="1">
      <c r="A46" s="319"/>
      <c r="B46" s="319"/>
      <c r="C46" s="319"/>
      <c r="D46" s="319"/>
      <c r="E46" s="319"/>
      <c r="F46" s="319"/>
      <c r="G46" s="319"/>
      <c r="H46" s="319"/>
      <c r="I46" s="319"/>
      <c r="J46" s="319"/>
      <c r="K46" s="319"/>
      <c r="L46" s="319"/>
      <c r="M46" s="319"/>
      <c r="N46" s="319"/>
      <c r="O46" s="319"/>
      <c r="P46" s="319"/>
      <c r="Q46" s="319"/>
      <c r="R46" s="319"/>
      <c r="S46" s="319"/>
      <c r="T46" s="319"/>
      <c r="U46" s="319"/>
      <c r="V46" s="319"/>
      <c r="W46" s="319"/>
      <c r="X46" s="319"/>
      <c r="Y46" s="319"/>
      <c r="Z46" s="319"/>
    </row>
    <row r="47" spans="1:26" ht="15.75" customHeight="1">
      <c r="A47" s="319"/>
      <c r="B47" s="319"/>
      <c r="C47" s="319"/>
      <c r="D47" s="319"/>
      <c r="E47" s="319"/>
      <c r="F47" s="319"/>
      <c r="G47" s="319"/>
      <c r="H47" s="319"/>
      <c r="I47" s="319"/>
      <c r="J47" s="319"/>
      <c r="K47" s="319"/>
      <c r="L47" s="319"/>
      <c r="M47" s="319"/>
      <c r="N47" s="319"/>
      <c r="O47" s="319"/>
      <c r="P47" s="319"/>
      <c r="Q47" s="319"/>
      <c r="R47" s="319"/>
      <c r="S47" s="319"/>
      <c r="T47" s="319"/>
      <c r="U47" s="319"/>
      <c r="V47" s="319"/>
      <c r="W47" s="319"/>
      <c r="X47" s="319"/>
      <c r="Y47" s="319"/>
      <c r="Z47" s="319"/>
    </row>
    <row r="48" spans="1:26" ht="15.75" customHeight="1">
      <c r="A48" s="319"/>
      <c r="B48" s="319"/>
      <c r="C48" s="319"/>
      <c r="D48" s="319"/>
      <c r="E48" s="319"/>
      <c r="F48" s="319"/>
      <c r="G48" s="319"/>
      <c r="H48" s="319"/>
      <c r="I48" s="319"/>
      <c r="J48" s="319"/>
      <c r="K48" s="319"/>
      <c r="L48" s="319"/>
      <c r="M48" s="319"/>
      <c r="N48" s="319"/>
      <c r="O48" s="319"/>
      <c r="P48" s="319"/>
      <c r="Q48" s="319"/>
      <c r="R48" s="319"/>
      <c r="S48" s="319"/>
      <c r="T48" s="319"/>
      <c r="U48" s="319"/>
      <c r="V48" s="319"/>
      <c r="W48" s="319"/>
      <c r="X48" s="319"/>
      <c r="Y48" s="319"/>
      <c r="Z48" s="319"/>
    </row>
    <row r="49" spans="1:26" ht="15.75" customHeight="1">
      <c r="A49" s="319"/>
      <c r="B49" s="319"/>
      <c r="C49" s="319"/>
      <c r="D49" s="319"/>
      <c r="E49" s="319"/>
      <c r="F49" s="319"/>
      <c r="G49" s="319"/>
      <c r="H49" s="319"/>
      <c r="I49" s="319"/>
      <c r="J49" s="319"/>
      <c r="K49" s="319"/>
      <c r="L49" s="319"/>
      <c r="M49" s="319"/>
      <c r="N49" s="319"/>
      <c r="O49" s="319"/>
      <c r="P49" s="319"/>
      <c r="Q49" s="319"/>
      <c r="R49" s="319"/>
      <c r="S49" s="319"/>
      <c r="T49" s="319"/>
      <c r="U49" s="319"/>
      <c r="V49" s="319"/>
      <c r="W49" s="319"/>
      <c r="X49" s="319"/>
      <c r="Y49" s="319"/>
      <c r="Z49" s="319"/>
    </row>
    <row r="50" spans="1:26" ht="15.75" customHeight="1">
      <c r="A50" s="319"/>
      <c r="B50" s="319"/>
      <c r="C50" s="319"/>
      <c r="D50" s="319"/>
      <c r="E50" s="319"/>
      <c r="F50" s="319"/>
      <c r="G50" s="319"/>
      <c r="H50" s="319"/>
      <c r="I50" s="319"/>
      <c r="J50" s="319"/>
      <c r="K50" s="319"/>
      <c r="L50" s="319"/>
      <c r="M50" s="319"/>
      <c r="N50" s="319"/>
      <c r="O50" s="319"/>
      <c r="P50" s="319"/>
      <c r="Q50" s="319"/>
      <c r="R50" s="319"/>
      <c r="S50" s="319"/>
      <c r="T50" s="319"/>
      <c r="U50" s="319"/>
      <c r="V50" s="319"/>
      <c r="W50" s="319"/>
      <c r="X50" s="319"/>
      <c r="Y50" s="319"/>
      <c r="Z50" s="319"/>
    </row>
    <row r="51" spans="1:26" ht="15.75" customHeight="1">
      <c r="A51" s="319"/>
      <c r="B51" s="319"/>
      <c r="C51" s="319"/>
      <c r="D51" s="319"/>
      <c r="E51" s="319"/>
      <c r="F51" s="319"/>
      <c r="G51" s="319"/>
      <c r="H51" s="319"/>
      <c r="I51" s="319"/>
      <c r="J51" s="319"/>
      <c r="K51" s="319"/>
      <c r="L51" s="319"/>
      <c r="M51" s="319"/>
      <c r="N51" s="319"/>
      <c r="O51" s="319"/>
      <c r="P51" s="319"/>
      <c r="Q51" s="319"/>
      <c r="R51" s="319"/>
      <c r="S51" s="319"/>
      <c r="T51" s="319"/>
      <c r="U51" s="319"/>
      <c r="V51" s="319"/>
      <c r="W51" s="319"/>
      <c r="X51" s="319"/>
      <c r="Y51" s="319"/>
      <c r="Z51" s="319"/>
    </row>
    <row r="52" spans="1:26" ht="15.75" customHeight="1">
      <c r="A52" s="319"/>
      <c r="B52" s="319"/>
      <c r="C52" s="319"/>
      <c r="D52" s="319"/>
      <c r="E52" s="319"/>
      <c r="F52" s="319"/>
      <c r="G52" s="319"/>
      <c r="H52" s="319"/>
      <c r="I52" s="319"/>
      <c r="J52" s="319"/>
      <c r="K52" s="319"/>
      <c r="L52" s="319"/>
      <c r="M52" s="319"/>
      <c r="N52" s="319"/>
      <c r="O52" s="319"/>
      <c r="P52" s="319"/>
      <c r="Q52" s="319"/>
      <c r="R52" s="319"/>
      <c r="S52" s="319"/>
      <c r="T52" s="319"/>
      <c r="U52" s="319"/>
      <c r="V52" s="319"/>
      <c r="W52" s="319"/>
      <c r="X52" s="319"/>
      <c r="Y52" s="319"/>
      <c r="Z52" s="319"/>
    </row>
    <row r="53" spans="1:26" ht="15.75" customHeight="1">
      <c r="A53" s="319"/>
      <c r="B53" s="319"/>
      <c r="C53" s="319"/>
      <c r="D53" s="319"/>
      <c r="E53" s="319"/>
      <c r="F53" s="319"/>
      <c r="G53" s="319"/>
      <c r="H53" s="319"/>
      <c r="I53" s="319"/>
      <c r="J53" s="319"/>
      <c r="K53" s="319"/>
      <c r="L53" s="319"/>
      <c r="M53" s="319"/>
      <c r="N53" s="319"/>
      <c r="O53" s="319"/>
      <c r="P53" s="319"/>
      <c r="Q53" s="319"/>
      <c r="R53" s="319"/>
      <c r="S53" s="319"/>
      <c r="T53" s="319"/>
      <c r="U53" s="319"/>
      <c r="V53" s="319"/>
      <c r="W53" s="319"/>
      <c r="X53" s="319"/>
      <c r="Y53" s="319"/>
      <c r="Z53" s="319"/>
    </row>
    <row r="54" spans="1:26" ht="15.75" customHeight="1">
      <c r="A54" s="319"/>
      <c r="B54" s="319"/>
      <c r="C54" s="319"/>
      <c r="D54" s="319"/>
      <c r="E54" s="319"/>
      <c r="F54" s="319"/>
      <c r="G54" s="319"/>
      <c r="H54" s="319"/>
      <c r="I54" s="319"/>
      <c r="J54" s="319"/>
      <c r="K54" s="319"/>
      <c r="L54" s="319"/>
      <c r="M54" s="319"/>
      <c r="N54" s="319"/>
      <c r="O54" s="319"/>
      <c r="P54" s="319"/>
      <c r="Q54" s="319"/>
      <c r="R54" s="319"/>
      <c r="S54" s="319"/>
      <c r="T54" s="319"/>
      <c r="U54" s="319"/>
      <c r="V54" s="319"/>
      <c r="W54" s="319"/>
      <c r="X54" s="319"/>
      <c r="Y54" s="319"/>
      <c r="Z54" s="319"/>
    </row>
    <row r="55" spans="1:26" ht="15.75" customHeight="1">
      <c r="A55" s="319"/>
      <c r="B55" s="319"/>
      <c r="C55" s="319"/>
      <c r="D55" s="319"/>
      <c r="E55" s="319"/>
      <c r="F55" s="319"/>
      <c r="G55" s="319"/>
      <c r="H55" s="319"/>
      <c r="I55" s="319"/>
      <c r="J55" s="319"/>
      <c r="K55" s="319"/>
      <c r="L55" s="319"/>
      <c r="M55" s="319"/>
      <c r="N55" s="319"/>
      <c r="O55" s="319"/>
      <c r="P55" s="319"/>
      <c r="Q55" s="319"/>
      <c r="R55" s="319"/>
      <c r="S55" s="319"/>
      <c r="T55" s="319"/>
      <c r="U55" s="319"/>
      <c r="V55" s="319"/>
      <c r="W55" s="319"/>
      <c r="X55" s="319"/>
      <c r="Y55" s="319"/>
      <c r="Z55" s="319"/>
    </row>
    <row r="56" spans="1:26" ht="15.75" customHeight="1">
      <c r="A56" s="319"/>
      <c r="B56" s="319"/>
      <c r="C56" s="319"/>
      <c r="D56" s="319"/>
      <c r="E56" s="319"/>
      <c r="F56" s="319"/>
      <c r="G56" s="319"/>
      <c r="H56" s="319"/>
      <c r="I56" s="319"/>
      <c r="J56" s="319"/>
      <c r="K56" s="319"/>
      <c r="L56" s="319"/>
      <c r="M56" s="319"/>
      <c r="N56" s="319"/>
      <c r="O56" s="319"/>
      <c r="P56" s="319"/>
      <c r="Q56" s="319"/>
      <c r="R56" s="319"/>
      <c r="S56" s="319"/>
      <c r="T56" s="319"/>
      <c r="U56" s="319"/>
      <c r="V56" s="319"/>
      <c r="W56" s="319"/>
      <c r="X56" s="319"/>
      <c r="Y56" s="319"/>
      <c r="Z56" s="319"/>
    </row>
    <row r="57" spans="1:26" ht="15.75" customHeight="1">
      <c r="A57" s="319"/>
      <c r="B57" s="319"/>
      <c r="C57" s="319"/>
      <c r="D57" s="319"/>
      <c r="E57" s="319"/>
      <c r="F57" s="319"/>
      <c r="G57" s="319"/>
      <c r="H57" s="319"/>
      <c r="I57" s="319"/>
      <c r="J57" s="319"/>
      <c r="K57" s="319"/>
      <c r="L57" s="319"/>
      <c r="M57" s="319"/>
      <c r="N57" s="319"/>
      <c r="O57" s="319"/>
      <c r="P57" s="319"/>
      <c r="Q57" s="319"/>
      <c r="R57" s="319"/>
      <c r="S57" s="319"/>
      <c r="T57" s="319"/>
      <c r="U57" s="319"/>
      <c r="V57" s="319"/>
      <c r="W57" s="319"/>
      <c r="X57" s="319"/>
      <c r="Y57" s="319"/>
      <c r="Z57" s="319"/>
    </row>
    <row r="58" spans="1:26" ht="15.75" customHeight="1">
      <c r="A58" s="319"/>
      <c r="B58" s="319"/>
      <c r="C58" s="319"/>
      <c r="D58" s="319"/>
      <c r="E58" s="319"/>
      <c r="F58" s="319"/>
      <c r="G58" s="319"/>
      <c r="H58" s="319"/>
      <c r="I58" s="319"/>
      <c r="J58" s="319"/>
      <c r="K58" s="319"/>
      <c r="L58" s="319"/>
      <c r="M58" s="319"/>
      <c r="N58" s="319"/>
      <c r="O58" s="319"/>
      <c r="P58" s="319"/>
      <c r="Q58" s="319"/>
      <c r="R58" s="319"/>
      <c r="S58" s="319"/>
      <c r="T58" s="319"/>
      <c r="U58" s="319"/>
      <c r="V58" s="319"/>
      <c r="W58" s="319"/>
      <c r="X58" s="319"/>
      <c r="Y58" s="319"/>
      <c r="Z58" s="319"/>
    </row>
    <row r="59" spans="1:26" ht="15.75" customHeight="1">
      <c r="A59" s="319"/>
      <c r="B59" s="319"/>
      <c r="C59" s="319"/>
      <c r="D59" s="319"/>
      <c r="E59" s="319"/>
      <c r="F59" s="319"/>
      <c r="G59" s="319"/>
      <c r="H59" s="319"/>
      <c r="I59" s="319"/>
      <c r="J59" s="319"/>
      <c r="K59" s="319"/>
      <c r="L59" s="319"/>
      <c r="M59" s="319"/>
      <c r="N59" s="319"/>
      <c r="O59" s="319"/>
      <c r="P59" s="319"/>
      <c r="Q59" s="319"/>
      <c r="R59" s="319"/>
      <c r="S59" s="319"/>
      <c r="T59" s="319"/>
      <c r="U59" s="319"/>
      <c r="V59" s="319"/>
      <c r="W59" s="319"/>
      <c r="X59" s="319"/>
      <c r="Y59" s="319"/>
      <c r="Z59" s="319"/>
    </row>
    <row r="60" spans="1:26" ht="15.75" customHeight="1">
      <c r="A60" s="319"/>
      <c r="B60" s="319"/>
      <c r="C60" s="319"/>
      <c r="D60" s="319"/>
      <c r="E60" s="319"/>
      <c r="F60" s="319"/>
      <c r="G60" s="319"/>
      <c r="H60" s="319"/>
      <c r="I60" s="319"/>
      <c r="J60" s="319"/>
      <c r="K60" s="319"/>
      <c r="L60" s="319"/>
      <c r="M60" s="319"/>
      <c r="N60" s="319"/>
      <c r="O60" s="319"/>
      <c r="P60" s="319"/>
      <c r="Q60" s="319"/>
      <c r="R60" s="319"/>
      <c r="S60" s="319"/>
      <c r="T60" s="319"/>
      <c r="U60" s="319"/>
      <c r="V60" s="319"/>
      <c r="W60" s="319"/>
      <c r="X60" s="319"/>
      <c r="Y60" s="319"/>
      <c r="Z60" s="319"/>
    </row>
    <row r="61" spans="1:26" ht="15.75" customHeight="1">
      <c r="A61" s="319"/>
      <c r="B61" s="319"/>
      <c r="C61" s="319"/>
      <c r="D61" s="319"/>
      <c r="E61" s="319"/>
      <c r="F61" s="319"/>
      <c r="G61" s="319"/>
      <c r="H61" s="319"/>
      <c r="I61" s="319"/>
      <c r="J61" s="319"/>
      <c r="K61" s="319"/>
      <c r="L61" s="319"/>
      <c r="M61" s="319"/>
      <c r="N61" s="319"/>
      <c r="O61" s="319"/>
      <c r="P61" s="319"/>
      <c r="Q61" s="319"/>
      <c r="R61" s="319"/>
      <c r="S61" s="319"/>
      <c r="T61" s="319"/>
      <c r="U61" s="319"/>
      <c r="V61" s="319"/>
      <c r="W61" s="319"/>
      <c r="X61" s="319"/>
      <c r="Y61" s="319"/>
      <c r="Z61" s="319"/>
    </row>
    <row r="62" spans="1:26" ht="15.75" customHeight="1">
      <c r="A62" s="319"/>
      <c r="B62" s="319"/>
      <c r="C62" s="319"/>
      <c r="D62" s="319"/>
      <c r="E62" s="319"/>
      <c r="F62" s="319"/>
      <c r="G62" s="319"/>
      <c r="H62" s="319"/>
      <c r="I62" s="319"/>
      <c r="J62" s="319"/>
      <c r="K62" s="319"/>
      <c r="L62" s="319"/>
      <c r="M62" s="319"/>
      <c r="N62" s="319"/>
      <c r="O62" s="319"/>
      <c r="P62" s="319"/>
      <c r="Q62" s="319"/>
      <c r="R62" s="319"/>
      <c r="S62" s="319"/>
      <c r="T62" s="319"/>
      <c r="U62" s="319"/>
      <c r="V62" s="319"/>
      <c r="W62" s="319"/>
      <c r="X62" s="319"/>
      <c r="Y62" s="319"/>
      <c r="Z62" s="319"/>
    </row>
    <row r="63" spans="1:26" ht="15.75" customHeight="1">
      <c r="A63" s="319"/>
      <c r="B63" s="319"/>
      <c r="C63" s="319"/>
      <c r="D63" s="319"/>
      <c r="E63" s="319"/>
      <c r="F63" s="319"/>
      <c r="G63" s="319"/>
      <c r="H63" s="319"/>
      <c r="I63" s="319"/>
      <c r="J63" s="319"/>
      <c r="K63" s="319"/>
      <c r="L63" s="319"/>
      <c r="M63" s="319"/>
      <c r="N63" s="319"/>
      <c r="O63" s="319"/>
      <c r="P63" s="319"/>
      <c r="Q63" s="319"/>
      <c r="R63" s="319"/>
      <c r="S63" s="319"/>
      <c r="T63" s="319"/>
      <c r="U63" s="319"/>
      <c r="V63" s="319"/>
      <c r="W63" s="319"/>
      <c r="X63" s="319"/>
      <c r="Y63" s="319"/>
      <c r="Z63" s="319"/>
    </row>
    <row r="64" spans="1:26" ht="15.75" customHeight="1">
      <c r="A64" s="319"/>
      <c r="B64" s="319"/>
      <c r="C64" s="319"/>
      <c r="D64" s="319"/>
      <c r="E64" s="319"/>
      <c r="F64" s="319"/>
      <c r="G64" s="319"/>
      <c r="H64" s="319"/>
      <c r="I64" s="319"/>
      <c r="J64" s="319"/>
      <c r="K64" s="319"/>
      <c r="L64" s="319"/>
      <c r="M64" s="319"/>
      <c r="N64" s="319"/>
      <c r="O64" s="319"/>
      <c r="P64" s="319"/>
      <c r="Q64" s="319"/>
      <c r="R64" s="319"/>
      <c r="S64" s="319"/>
      <c r="T64" s="319"/>
      <c r="U64" s="319"/>
      <c r="V64" s="319"/>
      <c r="W64" s="319"/>
      <c r="X64" s="319"/>
      <c r="Y64" s="319"/>
      <c r="Z64" s="319"/>
    </row>
    <row r="65" spans="1:26" ht="15.75" customHeight="1">
      <c r="A65" s="319"/>
      <c r="B65" s="319"/>
      <c r="C65" s="319"/>
      <c r="D65" s="319"/>
      <c r="E65" s="319"/>
      <c r="F65" s="319"/>
      <c r="G65" s="319"/>
      <c r="H65" s="319"/>
      <c r="I65" s="319"/>
      <c r="J65" s="319"/>
      <c r="K65" s="319"/>
      <c r="L65" s="319"/>
      <c r="M65" s="319"/>
      <c r="N65" s="319"/>
      <c r="O65" s="319"/>
      <c r="P65" s="319"/>
      <c r="Q65" s="319"/>
      <c r="R65" s="319"/>
      <c r="S65" s="319"/>
      <c r="T65" s="319"/>
      <c r="U65" s="319"/>
      <c r="V65" s="319"/>
      <c r="W65" s="319"/>
      <c r="X65" s="319"/>
      <c r="Y65" s="319"/>
      <c r="Z65" s="319"/>
    </row>
    <row r="66" spans="1:26" ht="15.75" customHeight="1">
      <c r="A66" s="319"/>
      <c r="B66" s="319"/>
      <c r="C66" s="319"/>
      <c r="D66" s="319"/>
      <c r="E66" s="319"/>
      <c r="F66" s="319"/>
      <c r="G66" s="319"/>
      <c r="H66" s="319"/>
      <c r="I66" s="319"/>
      <c r="J66" s="319"/>
      <c r="K66" s="319"/>
      <c r="L66" s="319"/>
      <c r="M66" s="319"/>
      <c r="N66" s="319"/>
      <c r="O66" s="319"/>
      <c r="P66" s="319"/>
      <c r="Q66" s="319"/>
      <c r="R66" s="319"/>
      <c r="S66" s="319"/>
      <c r="T66" s="319"/>
      <c r="U66" s="319"/>
      <c r="V66" s="319"/>
      <c r="W66" s="319"/>
      <c r="X66" s="319"/>
      <c r="Y66" s="319"/>
      <c r="Z66" s="319"/>
    </row>
    <row r="67" spans="1:26" ht="15.75" customHeight="1">
      <c r="A67" s="319"/>
      <c r="B67" s="319"/>
      <c r="C67" s="319"/>
      <c r="D67" s="319"/>
      <c r="E67" s="319"/>
      <c r="F67" s="319"/>
      <c r="G67" s="319"/>
      <c r="H67" s="319"/>
      <c r="I67" s="319"/>
      <c r="J67" s="319"/>
      <c r="K67" s="319"/>
      <c r="L67" s="319"/>
      <c r="M67" s="319"/>
      <c r="N67" s="319"/>
      <c r="O67" s="319"/>
      <c r="P67" s="319"/>
      <c r="Q67" s="319"/>
      <c r="R67" s="319"/>
      <c r="S67" s="319"/>
      <c r="T67" s="319"/>
      <c r="U67" s="319"/>
      <c r="V67" s="319"/>
      <c r="W67" s="319"/>
      <c r="X67" s="319"/>
      <c r="Y67" s="319"/>
      <c r="Z67" s="319"/>
    </row>
    <row r="68" spans="1:26" ht="15.75" customHeight="1">
      <c r="A68" s="319"/>
      <c r="B68" s="319"/>
      <c r="C68" s="319"/>
      <c r="D68" s="319"/>
      <c r="E68" s="319"/>
      <c r="F68" s="319"/>
      <c r="G68" s="319"/>
      <c r="H68" s="319"/>
      <c r="I68" s="319"/>
      <c r="J68" s="319"/>
      <c r="K68" s="319"/>
      <c r="L68" s="319"/>
      <c r="M68" s="319"/>
      <c r="N68" s="319"/>
      <c r="O68" s="319"/>
      <c r="P68" s="319"/>
      <c r="Q68" s="319"/>
      <c r="R68" s="319"/>
      <c r="S68" s="319"/>
      <c r="T68" s="319"/>
      <c r="U68" s="319"/>
      <c r="V68" s="319"/>
      <c r="W68" s="319"/>
      <c r="X68" s="319"/>
      <c r="Y68" s="319"/>
      <c r="Z68" s="319"/>
    </row>
    <row r="69" spans="1:26" ht="15.75" customHeight="1">
      <c r="A69" s="319"/>
      <c r="B69" s="319"/>
      <c r="C69" s="319"/>
      <c r="D69" s="319"/>
      <c r="E69" s="319"/>
      <c r="F69" s="319"/>
      <c r="G69" s="319"/>
      <c r="H69" s="319"/>
      <c r="I69" s="319"/>
      <c r="J69" s="319"/>
      <c r="K69" s="319"/>
      <c r="L69" s="319"/>
      <c r="M69" s="319"/>
      <c r="N69" s="319"/>
      <c r="O69" s="319"/>
      <c r="P69" s="319"/>
      <c r="Q69" s="319"/>
      <c r="R69" s="319"/>
      <c r="S69" s="319"/>
      <c r="T69" s="319"/>
      <c r="U69" s="319"/>
      <c r="V69" s="319"/>
      <c r="W69" s="319"/>
      <c r="X69" s="319"/>
      <c r="Y69" s="319"/>
      <c r="Z69" s="319"/>
    </row>
    <row r="70" spans="1:26" ht="15.75" customHeight="1">
      <c r="A70" s="319"/>
      <c r="B70" s="319"/>
      <c r="C70" s="319"/>
      <c r="D70" s="319"/>
      <c r="E70" s="319"/>
      <c r="F70" s="319"/>
      <c r="G70" s="319"/>
      <c r="H70" s="319"/>
      <c r="I70" s="319"/>
      <c r="J70" s="319"/>
      <c r="K70" s="319"/>
      <c r="L70" s="319"/>
      <c r="M70" s="319"/>
      <c r="N70" s="319"/>
      <c r="O70" s="319"/>
      <c r="P70" s="319"/>
      <c r="Q70" s="319"/>
      <c r="R70" s="319"/>
      <c r="S70" s="319"/>
      <c r="T70" s="319"/>
      <c r="U70" s="319"/>
      <c r="V70" s="319"/>
      <c r="W70" s="319"/>
      <c r="X70" s="319"/>
      <c r="Y70" s="319"/>
      <c r="Z70" s="319"/>
    </row>
    <row r="71" spans="1:26" ht="15.75" customHeight="1">
      <c r="A71" s="319"/>
      <c r="B71" s="319"/>
      <c r="C71" s="319"/>
      <c r="D71" s="319"/>
      <c r="E71" s="319"/>
      <c r="F71" s="319"/>
      <c r="G71" s="319"/>
      <c r="H71" s="319"/>
      <c r="I71" s="319"/>
      <c r="J71" s="319"/>
      <c r="K71" s="319"/>
      <c r="L71" s="319"/>
      <c r="M71" s="319"/>
      <c r="N71" s="319"/>
      <c r="O71" s="319"/>
      <c r="P71" s="319"/>
      <c r="Q71" s="319"/>
      <c r="R71" s="319"/>
      <c r="S71" s="319"/>
      <c r="T71" s="319"/>
      <c r="U71" s="319"/>
      <c r="V71" s="319"/>
      <c r="W71" s="319"/>
      <c r="X71" s="319"/>
      <c r="Y71" s="319"/>
      <c r="Z71" s="319"/>
    </row>
    <row r="72" spans="1:26" ht="15.75" customHeight="1">
      <c r="A72" s="319"/>
      <c r="B72" s="319"/>
      <c r="C72" s="319"/>
      <c r="D72" s="319"/>
      <c r="E72" s="319"/>
      <c r="F72" s="319"/>
      <c r="G72" s="319"/>
      <c r="H72" s="319"/>
      <c r="I72" s="319"/>
      <c r="J72" s="319"/>
      <c r="K72" s="319"/>
      <c r="L72" s="319"/>
      <c r="M72" s="319"/>
      <c r="N72" s="319"/>
      <c r="O72" s="319"/>
      <c r="P72" s="319"/>
      <c r="Q72" s="319"/>
      <c r="R72" s="319"/>
      <c r="S72" s="319"/>
      <c r="T72" s="319"/>
      <c r="U72" s="319"/>
      <c r="V72" s="319"/>
      <c r="W72" s="319"/>
      <c r="X72" s="319"/>
      <c r="Y72" s="319"/>
      <c r="Z72" s="319"/>
    </row>
    <row r="73" spans="1:26" ht="15.75" customHeight="1">
      <c r="A73" s="319"/>
      <c r="B73" s="319"/>
      <c r="C73" s="319"/>
      <c r="D73" s="319"/>
      <c r="E73" s="319"/>
      <c r="F73" s="319"/>
      <c r="G73" s="319"/>
      <c r="H73" s="319"/>
      <c r="I73" s="319"/>
      <c r="J73" s="319"/>
      <c r="K73" s="319"/>
      <c r="L73" s="319"/>
      <c r="M73" s="319"/>
      <c r="N73" s="319"/>
      <c r="O73" s="319"/>
      <c r="P73" s="319"/>
      <c r="Q73" s="319"/>
      <c r="R73" s="319"/>
      <c r="S73" s="319"/>
      <c r="T73" s="319"/>
      <c r="U73" s="319"/>
      <c r="V73" s="319"/>
      <c r="W73" s="319"/>
      <c r="X73" s="319"/>
      <c r="Y73" s="319"/>
      <c r="Z73" s="319"/>
    </row>
    <row r="74" spans="1:26" ht="15.75" customHeight="1">
      <c r="A74" s="319"/>
      <c r="B74" s="319"/>
      <c r="C74" s="319"/>
      <c r="D74" s="319"/>
      <c r="E74" s="319"/>
      <c r="F74" s="319"/>
      <c r="G74" s="319"/>
      <c r="H74" s="319"/>
      <c r="I74" s="319"/>
      <c r="J74" s="319"/>
      <c r="K74" s="319"/>
      <c r="L74" s="319"/>
      <c r="M74" s="319"/>
      <c r="N74" s="319"/>
      <c r="O74" s="319"/>
      <c r="P74" s="319"/>
      <c r="Q74" s="319"/>
      <c r="R74" s="319"/>
      <c r="S74" s="319"/>
      <c r="T74" s="319"/>
      <c r="U74" s="319"/>
      <c r="V74" s="319"/>
      <c r="W74" s="319"/>
      <c r="X74" s="319"/>
      <c r="Y74" s="319"/>
      <c r="Z74" s="319"/>
    </row>
    <row r="75" spans="1:26" ht="15.75" customHeight="1">
      <c r="A75" s="319"/>
      <c r="B75" s="319"/>
      <c r="C75" s="319"/>
      <c r="D75" s="319"/>
      <c r="E75" s="319"/>
      <c r="F75" s="319"/>
      <c r="G75" s="319"/>
      <c r="H75" s="319"/>
      <c r="I75" s="319"/>
      <c r="J75" s="319"/>
      <c r="K75" s="319"/>
      <c r="L75" s="319"/>
      <c r="M75" s="319"/>
      <c r="N75" s="319"/>
      <c r="O75" s="319"/>
      <c r="P75" s="319"/>
      <c r="Q75" s="319"/>
      <c r="R75" s="319"/>
      <c r="S75" s="319"/>
      <c r="T75" s="319"/>
      <c r="U75" s="319"/>
      <c r="V75" s="319"/>
      <c r="W75" s="319"/>
      <c r="X75" s="319"/>
      <c r="Y75" s="319"/>
      <c r="Z75" s="319"/>
    </row>
    <row r="76" spans="1:26" ht="15.75" customHeight="1">
      <c r="A76" s="319"/>
      <c r="B76" s="319"/>
      <c r="C76" s="319"/>
      <c r="D76" s="319"/>
      <c r="E76" s="319"/>
      <c r="F76" s="319"/>
      <c r="G76" s="319"/>
      <c r="H76" s="319"/>
      <c r="I76" s="319"/>
      <c r="J76" s="319"/>
      <c r="K76" s="319"/>
      <c r="L76" s="319"/>
      <c r="M76" s="319"/>
      <c r="N76" s="319"/>
      <c r="O76" s="319"/>
      <c r="P76" s="319"/>
      <c r="Q76" s="319"/>
      <c r="R76" s="319"/>
      <c r="S76" s="319"/>
      <c r="T76" s="319"/>
      <c r="U76" s="319"/>
      <c r="V76" s="319"/>
      <c r="W76" s="319"/>
      <c r="X76" s="319"/>
      <c r="Y76" s="319"/>
      <c r="Z76" s="319"/>
    </row>
    <row r="77" spans="1:26" ht="15.75" customHeight="1">
      <c r="A77" s="319"/>
      <c r="B77" s="319"/>
      <c r="C77" s="319"/>
      <c r="D77" s="319"/>
      <c r="E77" s="319"/>
      <c r="F77" s="319"/>
      <c r="G77" s="319"/>
      <c r="H77" s="319"/>
      <c r="I77" s="319"/>
      <c r="J77" s="319"/>
      <c r="K77" s="319"/>
      <c r="L77" s="319"/>
      <c r="M77" s="319"/>
      <c r="N77" s="319"/>
      <c r="O77" s="319"/>
      <c r="P77" s="319"/>
      <c r="Q77" s="319"/>
      <c r="R77" s="319"/>
      <c r="S77" s="319"/>
      <c r="T77" s="319"/>
      <c r="U77" s="319"/>
      <c r="V77" s="319"/>
      <c r="W77" s="319"/>
      <c r="X77" s="319"/>
      <c r="Y77" s="319"/>
      <c r="Z77" s="319"/>
    </row>
    <row r="78" spans="1:26" ht="15.75" customHeight="1">
      <c r="A78" s="319"/>
      <c r="B78" s="319"/>
      <c r="C78" s="319"/>
      <c r="D78" s="319"/>
      <c r="E78" s="319"/>
      <c r="F78" s="319"/>
      <c r="G78" s="319"/>
      <c r="H78" s="319"/>
      <c r="I78" s="319"/>
      <c r="J78" s="319"/>
      <c r="K78" s="319"/>
      <c r="L78" s="319"/>
      <c r="M78" s="319"/>
      <c r="N78" s="319"/>
      <c r="O78" s="319"/>
      <c r="P78" s="319"/>
      <c r="Q78" s="319"/>
      <c r="R78" s="319"/>
      <c r="S78" s="319"/>
      <c r="T78" s="319"/>
      <c r="U78" s="319"/>
      <c r="V78" s="319"/>
      <c r="W78" s="319"/>
      <c r="X78" s="319"/>
      <c r="Y78" s="319"/>
      <c r="Z78" s="319"/>
    </row>
    <row r="79" spans="1:26" ht="15.75" customHeight="1">
      <c r="A79" s="319"/>
      <c r="B79" s="319"/>
      <c r="C79" s="319"/>
      <c r="D79" s="319"/>
      <c r="E79" s="319"/>
      <c r="F79" s="319"/>
      <c r="G79" s="319"/>
      <c r="H79" s="319"/>
      <c r="I79" s="319"/>
      <c r="J79" s="319"/>
      <c r="K79" s="319"/>
      <c r="L79" s="319"/>
      <c r="M79" s="319"/>
      <c r="N79" s="319"/>
      <c r="O79" s="319"/>
      <c r="P79" s="319"/>
      <c r="Q79" s="319"/>
      <c r="R79" s="319"/>
      <c r="S79" s="319"/>
      <c r="T79" s="319"/>
      <c r="U79" s="319"/>
      <c r="V79" s="319"/>
      <c r="W79" s="319"/>
      <c r="X79" s="319"/>
      <c r="Y79" s="319"/>
      <c r="Z79" s="319"/>
    </row>
    <row r="80" spans="1:26" ht="15.75" customHeight="1">
      <c r="A80" s="319"/>
      <c r="B80" s="319"/>
      <c r="C80" s="319"/>
      <c r="D80" s="319"/>
      <c r="E80" s="319"/>
      <c r="F80" s="319"/>
      <c r="G80" s="319"/>
      <c r="H80" s="319"/>
      <c r="I80" s="319"/>
      <c r="J80" s="319"/>
      <c r="K80" s="319"/>
      <c r="L80" s="319"/>
      <c r="M80" s="319"/>
      <c r="N80" s="319"/>
      <c r="O80" s="319"/>
      <c r="P80" s="319"/>
      <c r="Q80" s="319"/>
      <c r="R80" s="319"/>
      <c r="S80" s="319"/>
      <c r="T80" s="319"/>
      <c r="U80" s="319"/>
      <c r="V80" s="319"/>
      <c r="W80" s="319"/>
      <c r="X80" s="319"/>
      <c r="Y80" s="319"/>
      <c r="Z80" s="319"/>
    </row>
    <row r="81" spans="1:26" ht="15.75" customHeight="1">
      <c r="A81" s="319"/>
      <c r="B81" s="319"/>
      <c r="C81" s="319"/>
      <c r="D81" s="319"/>
      <c r="E81" s="319"/>
      <c r="F81" s="319"/>
      <c r="G81" s="319"/>
      <c r="H81" s="319"/>
      <c r="I81" s="319"/>
      <c r="J81" s="319"/>
      <c r="K81" s="319"/>
      <c r="L81" s="319"/>
      <c r="M81" s="319"/>
      <c r="N81" s="319"/>
      <c r="O81" s="319"/>
      <c r="P81" s="319"/>
      <c r="Q81" s="319"/>
      <c r="R81" s="319"/>
      <c r="S81" s="319"/>
      <c r="T81" s="319"/>
      <c r="U81" s="319"/>
      <c r="V81" s="319"/>
      <c r="W81" s="319"/>
      <c r="X81" s="319"/>
      <c r="Y81" s="319"/>
      <c r="Z81" s="319"/>
    </row>
    <row r="82" spans="1:26" ht="15.75" customHeight="1">
      <c r="A82" s="319"/>
      <c r="B82" s="319"/>
      <c r="C82" s="319"/>
      <c r="D82" s="319"/>
      <c r="E82" s="319"/>
      <c r="F82" s="319"/>
      <c r="G82" s="319"/>
      <c r="H82" s="319"/>
      <c r="I82" s="319"/>
      <c r="J82" s="319"/>
      <c r="K82" s="319"/>
      <c r="L82" s="319"/>
      <c r="M82" s="319"/>
      <c r="N82" s="319"/>
      <c r="O82" s="319"/>
      <c r="P82" s="319"/>
      <c r="Q82" s="319"/>
      <c r="R82" s="319"/>
      <c r="S82" s="319"/>
      <c r="T82" s="319"/>
      <c r="U82" s="319"/>
      <c r="V82" s="319"/>
      <c r="W82" s="319"/>
      <c r="X82" s="319"/>
      <c r="Y82" s="319"/>
      <c r="Z82" s="319"/>
    </row>
    <row r="83" spans="1:26" ht="15.75" customHeight="1">
      <c r="A83" s="319"/>
      <c r="B83" s="319"/>
      <c r="C83" s="319"/>
      <c r="D83" s="319"/>
      <c r="E83" s="319"/>
      <c r="F83" s="319"/>
      <c r="G83" s="319"/>
      <c r="H83" s="319"/>
      <c r="I83" s="319"/>
      <c r="J83" s="319"/>
      <c r="K83" s="319"/>
      <c r="L83" s="319"/>
      <c r="M83" s="319"/>
      <c r="N83" s="319"/>
      <c r="O83" s="319"/>
      <c r="P83" s="319"/>
      <c r="Q83" s="319"/>
      <c r="R83" s="319"/>
      <c r="S83" s="319"/>
      <c r="T83" s="319"/>
      <c r="U83" s="319"/>
      <c r="V83" s="319"/>
      <c r="W83" s="319"/>
      <c r="X83" s="319"/>
      <c r="Y83" s="319"/>
      <c r="Z83" s="319"/>
    </row>
    <row r="84" spans="1:26" ht="15.75" customHeight="1">
      <c r="A84" s="319"/>
      <c r="B84" s="319"/>
      <c r="C84" s="319"/>
      <c r="D84" s="319"/>
      <c r="E84" s="319"/>
      <c r="F84" s="319"/>
      <c r="G84" s="319"/>
      <c r="H84" s="319"/>
      <c r="I84" s="319"/>
      <c r="J84" s="319"/>
      <c r="K84" s="319"/>
      <c r="L84" s="319"/>
      <c r="M84" s="319"/>
      <c r="N84" s="319"/>
      <c r="O84" s="319"/>
      <c r="P84" s="319"/>
      <c r="Q84" s="319"/>
      <c r="R84" s="319"/>
      <c r="S84" s="319"/>
      <c r="T84" s="319"/>
      <c r="U84" s="319"/>
      <c r="V84" s="319"/>
      <c r="W84" s="319"/>
      <c r="X84" s="319"/>
      <c r="Y84" s="319"/>
      <c r="Z84" s="319"/>
    </row>
    <row r="85" spans="1:26" ht="15.75" customHeight="1">
      <c r="A85" s="319"/>
      <c r="B85" s="319"/>
      <c r="C85" s="319"/>
      <c r="D85" s="319"/>
      <c r="E85" s="319"/>
      <c r="F85" s="319"/>
      <c r="G85" s="319"/>
      <c r="H85" s="319"/>
      <c r="I85" s="319"/>
      <c r="J85" s="319"/>
      <c r="K85" s="319"/>
      <c r="L85" s="319"/>
      <c r="M85" s="319"/>
      <c r="N85" s="319"/>
      <c r="O85" s="319"/>
      <c r="P85" s="319"/>
      <c r="Q85" s="319"/>
      <c r="R85" s="319"/>
      <c r="S85" s="319"/>
      <c r="T85" s="319"/>
      <c r="U85" s="319"/>
      <c r="V85" s="319"/>
      <c r="W85" s="319"/>
      <c r="X85" s="319"/>
      <c r="Y85" s="319"/>
      <c r="Z85" s="319"/>
    </row>
    <row r="86" spans="1:26" ht="15.75" customHeight="1">
      <c r="A86" s="319"/>
      <c r="B86" s="319"/>
      <c r="C86" s="319"/>
      <c r="D86" s="319"/>
      <c r="E86" s="319"/>
      <c r="F86" s="319"/>
      <c r="G86" s="319"/>
      <c r="H86" s="319"/>
      <c r="I86" s="319"/>
      <c r="J86" s="319"/>
      <c r="K86" s="319"/>
      <c r="L86" s="319"/>
      <c r="M86" s="319"/>
      <c r="N86" s="319"/>
      <c r="O86" s="319"/>
      <c r="P86" s="319"/>
      <c r="Q86" s="319"/>
      <c r="R86" s="319"/>
      <c r="S86" s="319"/>
      <c r="T86" s="319"/>
      <c r="U86" s="319"/>
      <c r="V86" s="319"/>
      <c r="W86" s="319"/>
      <c r="X86" s="319"/>
      <c r="Y86" s="319"/>
      <c r="Z86" s="319"/>
    </row>
    <row r="87" spans="1:26" ht="15.75" customHeight="1">
      <c r="A87" s="319"/>
      <c r="B87" s="319"/>
      <c r="C87" s="319"/>
      <c r="D87" s="319"/>
      <c r="E87" s="319"/>
      <c r="F87" s="319"/>
      <c r="G87" s="319"/>
      <c r="H87" s="319"/>
      <c r="I87" s="319"/>
      <c r="J87" s="319"/>
      <c r="K87" s="319"/>
      <c r="L87" s="319"/>
      <c r="M87" s="319"/>
      <c r="N87" s="319"/>
      <c r="O87" s="319"/>
      <c r="P87" s="319"/>
      <c r="Q87" s="319"/>
      <c r="R87" s="319"/>
      <c r="S87" s="319"/>
      <c r="T87" s="319"/>
      <c r="U87" s="319"/>
      <c r="V87" s="319"/>
      <c r="W87" s="319"/>
      <c r="X87" s="319"/>
      <c r="Y87" s="319"/>
      <c r="Z87" s="319"/>
    </row>
    <row r="88" spans="1:26" ht="15.75" customHeight="1">
      <c r="A88" s="319"/>
      <c r="B88" s="319"/>
      <c r="C88" s="319"/>
      <c r="D88" s="319"/>
      <c r="E88" s="319"/>
      <c r="F88" s="319"/>
      <c r="G88" s="319"/>
      <c r="H88" s="319"/>
      <c r="I88" s="319"/>
      <c r="J88" s="319"/>
      <c r="K88" s="319"/>
      <c r="L88" s="319"/>
      <c r="M88" s="319"/>
      <c r="N88" s="319"/>
      <c r="O88" s="319"/>
      <c r="P88" s="319"/>
      <c r="Q88" s="319"/>
      <c r="R88" s="319"/>
      <c r="S88" s="319"/>
      <c r="T88" s="319"/>
      <c r="U88" s="319"/>
      <c r="V88" s="319"/>
      <c r="W88" s="319"/>
      <c r="X88" s="319"/>
      <c r="Y88" s="319"/>
      <c r="Z88" s="319"/>
    </row>
    <row r="89" spans="1:26" ht="15.75" customHeight="1">
      <c r="A89" s="319"/>
      <c r="B89" s="319"/>
      <c r="C89" s="319"/>
      <c r="D89" s="319"/>
      <c r="E89" s="319"/>
      <c r="F89" s="319"/>
      <c r="G89" s="319"/>
      <c r="H89" s="319"/>
      <c r="I89" s="319"/>
      <c r="J89" s="319"/>
      <c r="K89" s="319"/>
      <c r="L89" s="319"/>
      <c r="M89" s="319"/>
      <c r="N89" s="319"/>
      <c r="O89" s="319"/>
      <c r="P89" s="319"/>
      <c r="Q89" s="319"/>
      <c r="R89" s="319"/>
      <c r="S89" s="319"/>
      <c r="T89" s="319"/>
      <c r="U89" s="319"/>
      <c r="V89" s="319"/>
      <c r="W89" s="319"/>
      <c r="X89" s="319"/>
      <c r="Y89" s="319"/>
      <c r="Z89" s="319"/>
    </row>
    <row r="90" spans="1:26" ht="15.75" customHeight="1">
      <c r="A90" s="319"/>
      <c r="B90" s="319"/>
      <c r="C90" s="319"/>
      <c r="D90" s="319"/>
      <c r="E90" s="319"/>
      <c r="F90" s="319"/>
      <c r="G90" s="319"/>
      <c r="H90" s="319"/>
      <c r="I90" s="319"/>
      <c r="J90" s="319"/>
      <c r="K90" s="319"/>
      <c r="L90" s="319"/>
      <c r="M90" s="319"/>
      <c r="N90" s="319"/>
      <c r="O90" s="319"/>
      <c r="P90" s="319"/>
      <c r="Q90" s="319"/>
      <c r="R90" s="319"/>
      <c r="S90" s="319"/>
      <c r="T90" s="319"/>
      <c r="U90" s="319"/>
      <c r="V90" s="319"/>
      <c r="W90" s="319"/>
      <c r="X90" s="319"/>
      <c r="Y90" s="319"/>
      <c r="Z90" s="319"/>
    </row>
    <row r="91" spans="1:26" ht="15.75" customHeight="1">
      <c r="A91" s="319"/>
      <c r="B91" s="319"/>
      <c r="C91" s="319"/>
      <c r="D91" s="319"/>
      <c r="E91" s="319"/>
      <c r="F91" s="319"/>
      <c r="G91" s="319"/>
      <c r="H91" s="319"/>
      <c r="I91" s="319"/>
      <c r="J91" s="319"/>
      <c r="K91" s="319"/>
      <c r="L91" s="319"/>
      <c r="M91" s="319"/>
      <c r="N91" s="319"/>
      <c r="O91" s="319"/>
      <c r="P91" s="319"/>
      <c r="Q91" s="319"/>
      <c r="R91" s="319"/>
      <c r="S91" s="319"/>
      <c r="T91" s="319"/>
      <c r="U91" s="319"/>
      <c r="V91" s="319"/>
      <c r="W91" s="319"/>
      <c r="X91" s="319"/>
      <c r="Y91" s="319"/>
      <c r="Z91" s="319"/>
    </row>
    <row r="92" spans="1:26" ht="15.75" customHeight="1">
      <c r="A92" s="319"/>
      <c r="B92" s="319"/>
      <c r="C92" s="319"/>
      <c r="D92" s="319"/>
      <c r="E92" s="319"/>
      <c r="F92" s="319"/>
      <c r="G92" s="319"/>
      <c r="H92" s="319"/>
      <c r="I92" s="319"/>
      <c r="J92" s="319"/>
      <c r="K92" s="319"/>
      <c r="L92" s="319"/>
      <c r="M92" s="319"/>
      <c r="N92" s="319"/>
      <c r="O92" s="319"/>
      <c r="P92" s="319"/>
      <c r="Q92" s="319"/>
      <c r="R92" s="319"/>
      <c r="S92" s="319"/>
      <c r="T92" s="319"/>
      <c r="U92" s="319"/>
      <c r="V92" s="319"/>
      <c r="W92" s="319"/>
      <c r="X92" s="319"/>
      <c r="Y92" s="319"/>
      <c r="Z92" s="319"/>
    </row>
    <row r="93" spans="1:26" ht="15.75" customHeight="1">
      <c r="A93" s="319"/>
      <c r="B93" s="319"/>
      <c r="C93" s="319"/>
      <c r="D93" s="319"/>
      <c r="E93" s="319"/>
      <c r="F93" s="319"/>
      <c r="G93" s="319"/>
      <c r="H93" s="319"/>
      <c r="I93" s="319"/>
      <c r="J93" s="319"/>
      <c r="K93" s="319"/>
      <c r="L93" s="319"/>
      <c r="M93" s="319"/>
      <c r="N93" s="319"/>
      <c r="O93" s="319"/>
      <c r="P93" s="319"/>
      <c r="Q93" s="319"/>
      <c r="R93" s="319"/>
      <c r="S93" s="319"/>
      <c r="T93" s="319"/>
      <c r="U93" s="319"/>
      <c r="V93" s="319"/>
      <c r="W93" s="319"/>
      <c r="X93" s="319"/>
      <c r="Y93" s="319"/>
      <c r="Z93" s="319"/>
    </row>
    <row r="94" spans="1:26" ht="15.75" customHeight="1">
      <c r="A94" s="319"/>
      <c r="B94" s="319"/>
      <c r="C94" s="319"/>
      <c r="D94" s="319"/>
      <c r="E94" s="319"/>
      <c r="F94" s="319"/>
      <c r="G94" s="319"/>
      <c r="H94" s="319"/>
      <c r="I94" s="319"/>
      <c r="J94" s="319"/>
      <c r="K94" s="319"/>
      <c r="L94" s="319"/>
      <c r="M94" s="319"/>
      <c r="N94" s="319"/>
      <c r="O94" s="319"/>
      <c r="P94" s="319"/>
      <c r="Q94" s="319"/>
      <c r="R94" s="319"/>
      <c r="S94" s="319"/>
      <c r="T94" s="319"/>
      <c r="U94" s="319"/>
      <c r="V94" s="319"/>
      <c r="W94" s="319"/>
      <c r="X94" s="319"/>
      <c r="Y94" s="319"/>
      <c r="Z94" s="319"/>
    </row>
    <row r="95" spans="1:26" ht="15.75" customHeight="1">
      <c r="A95" s="319"/>
      <c r="B95" s="319"/>
      <c r="C95" s="319"/>
      <c r="D95" s="319"/>
      <c r="E95" s="319"/>
      <c r="F95" s="319"/>
      <c r="G95" s="319"/>
      <c r="H95" s="319"/>
      <c r="I95" s="319"/>
      <c r="J95" s="319"/>
      <c r="K95" s="319"/>
      <c r="L95" s="319"/>
      <c r="M95" s="319"/>
      <c r="N95" s="319"/>
      <c r="O95" s="319"/>
      <c r="P95" s="319"/>
      <c r="Q95" s="319"/>
      <c r="R95" s="319"/>
      <c r="S95" s="319"/>
      <c r="T95" s="319"/>
      <c r="U95" s="319"/>
      <c r="V95" s="319"/>
      <c r="W95" s="319"/>
      <c r="X95" s="319"/>
      <c r="Y95" s="319"/>
      <c r="Z95" s="319"/>
    </row>
    <row r="96" spans="1:26" ht="15.75" customHeight="1">
      <c r="A96" s="319"/>
      <c r="B96" s="319"/>
      <c r="C96" s="319"/>
      <c r="D96" s="319"/>
      <c r="E96" s="319"/>
      <c r="F96" s="319"/>
      <c r="G96" s="319"/>
      <c r="H96" s="319"/>
      <c r="I96" s="319"/>
      <c r="J96" s="319"/>
      <c r="K96" s="319"/>
      <c r="L96" s="319"/>
      <c r="M96" s="319"/>
      <c r="N96" s="319"/>
      <c r="O96" s="319"/>
      <c r="P96" s="319"/>
      <c r="Q96" s="319"/>
      <c r="R96" s="319"/>
      <c r="S96" s="319"/>
      <c r="T96" s="319"/>
      <c r="U96" s="319"/>
      <c r="V96" s="319"/>
      <c r="W96" s="319"/>
      <c r="X96" s="319"/>
      <c r="Y96" s="319"/>
      <c r="Z96" s="319"/>
    </row>
    <row r="97" spans="1:26" ht="15.75" customHeight="1">
      <c r="A97" s="319"/>
      <c r="B97" s="319"/>
      <c r="C97" s="319"/>
      <c r="D97" s="319"/>
      <c r="E97" s="319"/>
      <c r="F97" s="319"/>
      <c r="G97" s="319"/>
      <c r="H97" s="319"/>
      <c r="I97" s="319"/>
      <c r="J97" s="319"/>
      <c r="K97" s="319"/>
      <c r="L97" s="319"/>
      <c r="M97" s="319"/>
      <c r="N97" s="319"/>
      <c r="O97" s="319"/>
      <c r="P97" s="319"/>
      <c r="Q97" s="319"/>
      <c r="R97" s="319"/>
      <c r="S97" s="319"/>
      <c r="T97" s="319"/>
      <c r="U97" s="319"/>
      <c r="V97" s="319"/>
      <c r="W97" s="319"/>
      <c r="X97" s="319"/>
      <c r="Y97" s="319"/>
      <c r="Z97" s="319"/>
    </row>
    <row r="98" spans="1:26" ht="15.75" customHeight="1">
      <c r="A98" s="319"/>
      <c r="B98" s="319"/>
      <c r="C98" s="319"/>
      <c r="D98" s="319"/>
      <c r="E98" s="319"/>
      <c r="F98" s="319"/>
      <c r="G98" s="319"/>
      <c r="H98" s="319"/>
      <c r="I98" s="319"/>
      <c r="J98" s="319"/>
      <c r="K98" s="319"/>
      <c r="L98" s="319"/>
      <c r="M98" s="319"/>
      <c r="N98" s="319"/>
      <c r="O98" s="319"/>
      <c r="P98" s="319"/>
      <c r="Q98" s="319"/>
      <c r="R98" s="319"/>
      <c r="S98" s="319"/>
      <c r="T98" s="319"/>
      <c r="U98" s="319"/>
      <c r="V98" s="319"/>
      <c r="W98" s="319"/>
      <c r="X98" s="319"/>
      <c r="Y98" s="319"/>
      <c r="Z98" s="319"/>
    </row>
    <row r="99" spans="1:26" ht="15.75" customHeight="1">
      <c r="A99" s="319"/>
      <c r="B99" s="319"/>
      <c r="C99" s="319"/>
      <c r="D99" s="319"/>
      <c r="E99" s="319"/>
      <c r="F99" s="319"/>
      <c r="G99" s="319"/>
      <c r="H99" s="319"/>
      <c r="I99" s="319"/>
      <c r="J99" s="319"/>
      <c r="K99" s="319"/>
      <c r="L99" s="319"/>
      <c r="M99" s="319"/>
      <c r="N99" s="319"/>
      <c r="O99" s="319"/>
      <c r="P99" s="319"/>
      <c r="Q99" s="319"/>
      <c r="R99" s="319"/>
      <c r="S99" s="319"/>
      <c r="T99" s="319"/>
      <c r="U99" s="319"/>
      <c r="V99" s="319"/>
      <c r="W99" s="319"/>
      <c r="X99" s="319"/>
      <c r="Y99" s="319"/>
      <c r="Z99" s="319"/>
    </row>
    <row r="100" spans="1:26" ht="15.75" customHeight="1">
      <c r="A100" s="319"/>
      <c r="B100" s="319"/>
      <c r="C100" s="319"/>
      <c r="D100" s="319"/>
      <c r="E100" s="319"/>
      <c r="F100" s="319"/>
      <c r="G100" s="319"/>
      <c r="H100" s="319"/>
      <c r="I100" s="319"/>
      <c r="J100" s="319"/>
      <c r="K100" s="319"/>
      <c r="L100" s="319"/>
      <c r="M100" s="319"/>
      <c r="N100" s="319"/>
      <c r="O100" s="319"/>
      <c r="P100" s="319"/>
      <c r="Q100" s="319"/>
      <c r="R100" s="319"/>
      <c r="S100" s="319"/>
      <c r="T100" s="319"/>
      <c r="U100" s="319"/>
      <c r="V100" s="319"/>
      <c r="W100" s="319"/>
      <c r="X100" s="319"/>
      <c r="Y100" s="319"/>
      <c r="Z100" s="319"/>
    </row>
    <row r="101" spans="1:26" ht="15.75" customHeight="1">
      <c r="A101" s="319"/>
      <c r="B101" s="319"/>
      <c r="C101" s="319"/>
      <c r="D101" s="319"/>
      <c r="E101" s="319"/>
      <c r="F101" s="319"/>
      <c r="G101" s="319"/>
      <c r="H101" s="319"/>
      <c r="I101" s="319"/>
      <c r="J101" s="319"/>
      <c r="K101" s="319"/>
      <c r="L101" s="319"/>
      <c r="M101" s="319"/>
      <c r="N101" s="319"/>
      <c r="O101" s="319"/>
      <c r="P101" s="319"/>
      <c r="Q101" s="319"/>
      <c r="R101" s="319"/>
      <c r="S101" s="319"/>
      <c r="T101" s="319"/>
      <c r="U101" s="319"/>
      <c r="V101" s="319"/>
      <c r="W101" s="319"/>
      <c r="X101" s="319"/>
      <c r="Y101" s="319"/>
      <c r="Z101" s="319"/>
    </row>
    <row r="102" spans="1:26" ht="15.75" customHeight="1">
      <c r="A102" s="319"/>
      <c r="B102" s="319"/>
      <c r="C102" s="319"/>
      <c r="D102" s="319"/>
      <c r="E102" s="319"/>
      <c r="F102" s="319"/>
      <c r="G102" s="319"/>
      <c r="H102" s="319"/>
      <c r="I102" s="319"/>
      <c r="J102" s="319"/>
      <c r="K102" s="319"/>
      <c r="L102" s="319"/>
      <c r="M102" s="319"/>
      <c r="N102" s="319"/>
      <c r="O102" s="319"/>
      <c r="P102" s="319"/>
      <c r="Q102" s="319"/>
      <c r="R102" s="319"/>
      <c r="S102" s="319"/>
      <c r="T102" s="319"/>
      <c r="U102" s="319"/>
      <c r="V102" s="319"/>
      <c r="W102" s="319"/>
      <c r="X102" s="319"/>
      <c r="Y102" s="319"/>
      <c r="Z102" s="319"/>
    </row>
    <row r="103" spans="1:26" ht="15.75" customHeight="1">
      <c r="A103" s="319"/>
      <c r="B103" s="319"/>
      <c r="C103" s="319"/>
      <c r="D103" s="319"/>
      <c r="E103" s="319"/>
      <c r="F103" s="319"/>
      <c r="G103" s="319"/>
      <c r="H103" s="319"/>
      <c r="I103" s="319"/>
      <c r="J103" s="319"/>
      <c r="K103" s="319"/>
      <c r="L103" s="319"/>
      <c r="M103" s="319"/>
      <c r="N103" s="319"/>
      <c r="O103" s="319"/>
      <c r="P103" s="319"/>
      <c r="Q103" s="319"/>
      <c r="R103" s="319"/>
      <c r="S103" s="319"/>
      <c r="T103" s="319"/>
      <c r="U103" s="319"/>
      <c r="V103" s="319"/>
      <c r="W103" s="319"/>
      <c r="X103" s="319"/>
      <c r="Y103" s="319"/>
      <c r="Z103" s="319"/>
    </row>
    <row r="104" spans="1:26" ht="15.75" customHeight="1">
      <c r="A104" s="319"/>
      <c r="B104" s="319"/>
      <c r="C104" s="319"/>
      <c r="D104" s="319"/>
      <c r="E104" s="319"/>
      <c r="F104" s="319"/>
      <c r="G104" s="319"/>
      <c r="H104" s="319"/>
      <c r="I104" s="319"/>
      <c r="J104" s="319"/>
      <c r="K104" s="319"/>
      <c r="L104" s="319"/>
      <c r="M104" s="319"/>
      <c r="N104" s="319"/>
      <c r="O104" s="319"/>
      <c r="P104" s="319"/>
      <c r="Q104" s="319"/>
      <c r="R104" s="319"/>
      <c r="S104" s="319"/>
      <c r="T104" s="319"/>
      <c r="U104" s="319"/>
      <c r="V104" s="319"/>
      <c r="W104" s="319"/>
      <c r="X104" s="319"/>
      <c r="Y104" s="319"/>
      <c r="Z104" s="319"/>
    </row>
    <row r="105" spans="1:26" ht="15.75" customHeight="1">
      <c r="A105" s="319"/>
      <c r="B105" s="319"/>
      <c r="C105" s="319"/>
      <c r="D105" s="319"/>
      <c r="E105" s="319"/>
      <c r="F105" s="319"/>
      <c r="G105" s="319"/>
      <c r="H105" s="319"/>
      <c r="I105" s="319"/>
      <c r="J105" s="319"/>
      <c r="K105" s="319"/>
      <c r="L105" s="319"/>
      <c r="M105" s="319"/>
      <c r="N105" s="319"/>
      <c r="O105" s="319"/>
      <c r="P105" s="319"/>
      <c r="Q105" s="319"/>
      <c r="R105" s="319"/>
      <c r="S105" s="319"/>
      <c r="T105" s="319"/>
      <c r="U105" s="319"/>
      <c r="V105" s="319"/>
      <c r="W105" s="319"/>
      <c r="X105" s="319"/>
      <c r="Y105" s="319"/>
      <c r="Z105" s="319"/>
    </row>
    <row r="106" spans="1:26" ht="15.75" customHeight="1">
      <c r="A106" s="319"/>
      <c r="B106" s="319"/>
      <c r="C106" s="319"/>
      <c r="D106" s="319"/>
      <c r="E106" s="319"/>
      <c r="F106" s="319"/>
      <c r="G106" s="319"/>
      <c r="H106" s="319"/>
      <c r="I106" s="319"/>
      <c r="J106" s="319"/>
      <c r="K106" s="319"/>
      <c r="L106" s="319"/>
      <c r="M106" s="319"/>
      <c r="N106" s="319"/>
      <c r="O106" s="319"/>
      <c r="P106" s="319"/>
      <c r="Q106" s="319"/>
      <c r="R106" s="319"/>
      <c r="S106" s="319"/>
      <c r="T106" s="319"/>
      <c r="U106" s="319"/>
      <c r="V106" s="319"/>
      <c r="W106" s="319"/>
      <c r="X106" s="319"/>
      <c r="Y106" s="319"/>
      <c r="Z106" s="319"/>
    </row>
    <row r="107" spans="1:26" ht="15.75" customHeight="1">
      <c r="A107" s="319"/>
      <c r="B107" s="319"/>
      <c r="C107" s="319"/>
      <c r="D107" s="319"/>
      <c r="E107" s="319"/>
      <c r="F107" s="319"/>
      <c r="G107" s="319"/>
      <c r="H107" s="319"/>
      <c r="I107" s="319"/>
      <c r="J107" s="319"/>
      <c r="K107" s="319"/>
      <c r="L107" s="319"/>
      <c r="M107" s="319"/>
      <c r="N107" s="319"/>
      <c r="O107" s="319"/>
      <c r="P107" s="319"/>
      <c r="Q107" s="319"/>
      <c r="R107" s="319"/>
      <c r="S107" s="319"/>
      <c r="T107" s="319"/>
      <c r="U107" s="319"/>
      <c r="V107" s="319"/>
      <c r="W107" s="319"/>
      <c r="X107" s="319"/>
      <c r="Y107" s="319"/>
      <c r="Z107" s="319"/>
    </row>
    <row r="108" spans="1:26" ht="15.75" customHeight="1">
      <c r="A108" s="319"/>
      <c r="B108" s="319"/>
      <c r="C108" s="319"/>
      <c r="D108" s="319"/>
      <c r="E108" s="319"/>
      <c r="F108" s="319"/>
      <c r="G108" s="319"/>
      <c r="H108" s="319"/>
      <c r="I108" s="319"/>
      <c r="J108" s="319"/>
      <c r="K108" s="319"/>
      <c r="L108" s="319"/>
      <c r="M108" s="319"/>
      <c r="N108" s="319"/>
      <c r="O108" s="319"/>
      <c r="P108" s="319"/>
      <c r="Q108" s="319"/>
      <c r="R108" s="319"/>
      <c r="S108" s="319"/>
      <c r="T108" s="319"/>
      <c r="U108" s="319"/>
      <c r="V108" s="319"/>
      <c r="W108" s="319"/>
      <c r="X108" s="319"/>
      <c r="Y108" s="319"/>
      <c r="Z108" s="319"/>
    </row>
    <row r="109" spans="1:26" ht="15.75" customHeight="1">
      <c r="A109" s="319"/>
      <c r="B109" s="319"/>
      <c r="C109" s="319"/>
      <c r="D109" s="319"/>
      <c r="E109" s="319"/>
      <c r="F109" s="319"/>
      <c r="G109" s="319"/>
      <c r="H109" s="319"/>
      <c r="I109" s="319"/>
      <c r="J109" s="319"/>
      <c r="K109" s="319"/>
      <c r="L109" s="319"/>
      <c r="M109" s="319"/>
      <c r="N109" s="319"/>
      <c r="O109" s="319"/>
      <c r="P109" s="319"/>
      <c r="Q109" s="319"/>
      <c r="R109" s="319"/>
      <c r="S109" s="319"/>
      <c r="T109" s="319"/>
      <c r="U109" s="319"/>
      <c r="V109" s="319"/>
      <c r="W109" s="319"/>
      <c r="X109" s="319"/>
      <c r="Y109" s="319"/>
      <c r="Z109" s="319"/>
    </row>
    <row r="110" spans="1:26" ht="15.75" customHeight="1">
      <c r="A110" s="319"/>
      <c r="B110" s="319"/>
      <c r="C110" s="319"/>
      <c r="D110" s="319"/>
      <c r="E110" s="319"/>
      <c r="F110" s="319"/>
      <c r="G110" s="319"/>
      <c r="H110" s="319"/>
      <c r="I110" s="319"/>
      <c r="J110" s="319"/>
      <c r="K110" s="319"/>
      <c r="L110" s="319"/>
      <c r="M110" s="319"/>
      <c r="N110" s="319"/>
      <c r="O110" s="319"/>
      <c r="P110" s="319"/>
      <c r="Q110" s="319"/>
      <c r="R110" s="319"/>
      <c r="S110" s="319"/>
      <c r="T110" s="319"/>
      <c r="U110" s="319"/>
      <c r="V110" s="319"/>
      <c r="W110" s="319"/>
      <c r="X110" s="319"/>
      <c r="Y110" s="319"/>
      <c r="Z110" s="319"/>
    </row>
    <row r="111" spans="1:26" ht="15.75" customHeight="1">
      <c r="A111" s="319"/>
      <c r="B111" s="319"/>
      <c r="C111" s="319"/>
      <c r="D111" s="319"/>
      <c r="E111" s="319"/>
      <c r="F111" s="319"/>
      <c r="G111" s="319"/>
      <c r="H111" s="319"/>
      <c r="I111" s="319"/>
      <c r="J111" s="319"/>
      <c r="K111" s="319"/>
      <c r="L111" s="319"/>
      <c r="M111" s="319"/>
      <c r="N111" s="319"/>
      <c r="O111" s="319"/>
      <c r="P111" s="319"/>
      <c r="Q111" s="319"/>
      <c r="R111" s="319"/>
      <c r="S111" s="319"/>
      <c r="T111" s="319"/>
      <c r="U111" s="319"/>
      <c r="V111" s="319"/>
      <c r="W111" s="319"/>
      <c r="X111" s="319"/>
      <c r="Y111" s="319"/>
      <c r="Z111" s="319"/>
    </row>
    <row r="112" spans="1:26" ht="15.75" customHeight="1">
      <c r="A112" s="319"/>
      <c r="B112" s="319"/>
      <c r="C112" s="319"/>
      <c r="D112" s="319"/>
      <c r="E112" s="319"/>
      <c r="F112" s="319"/>
      <c r="G112" s="319"/>
      <c r="H112" s="319"/>
      <c r="I112" s="319"/>
      <c r="J112" s="319"/>
      <c r="K112" s="319"/>
      <c r="L112" s="319"/>
      <c r="M112" s="319"/>
      <c r="N112" s="319"/>
      <c r="O112" s="319"/>
      <c r="P112" s="319"/>
      <c r="Q112" s="319"/>
      <c r="R112" s="319"/>
      <c r="S112" s="319"/>
      <c r="T112" s="319"/>
      <c r="U112" s="319"/>
      <c r="V112" s="319"/>
      <c r="W112" s="319"/>
      <c r="X112" s="319"/>
      <c r="Y112" s="319"/>
      <c r="Z112" s="319"/>
    </row>
    <row r="113" spans="1:26" ht="15.75" customHeight="1">
      <c r="A113" s="319"/>
      <c r="B113" s="319"/>
      <c r="C113" s="319"/>
      <c r="D113" s="319"/>
      <c r="E113" s="319"/>
      <c r="F113" s="319"/>
      <c r="G113" s="319"/>
      <c r="H113" s="319"/>
      <c r="I113" s="319"/>
      <c r="J113" s="319"/>
      <c r="K113" s="319"/>
      <c r="L113" s="319"/>
      <c r="M113" s="319"/>
      <c r="N113" s="319"/>
      <c r="O113" s="319"/>
      <c r="P113" s="319"/>
      <c r="Q113" s="319"/>
      <c r="R113" s="319"/>
      <c r="S113" s="319"/>
      <c r="T113" s="319"/>
      <c r="U113" s="319"/>
      <c r="V113" s="319"/>
      <c r="W113" s="319"/>
      <c r="X113" s="319"/>
      <c r="Y113" s="319"/>
      <c r="Z113" s="319"/>
    </row>
    <row r="114" spans="1:26" ht="15.75" customHeight="1">
      <c r="A114" s="319"/>
      <c r="B114" s="319"/>
      <c r="C114" s="319"/>
      <c r="D114" s="319"/>
      <c r="E114" s="319"/>
      <c r="F114" s="319"/>
      <c r="G114" s="319"/>
      <c r="H114" s="319"/>
      <c r="I114" s="319"/>
      <c r="J114" s="319"/>
      <c r="K114" s="319"/>
      <c r="L114" s="319"/>
      <c r="M114" s="319"/>
      <c r="N114" s="319"/>
      <c r="O114" s="319"/>
      <c r="P114" s="319"/>
      <c r="Q114" s="319"/>
      <c r="R114" s="319"/>
      <c r="S114" s="319"/>
      <c r="T114" s="319"/>
      <c r="U114" s="319"/>
      <c r="V114" s="319"/>
      <c r="W114" s="319"/>
      <c r="X114" s="319"/>
      <c r="Y114" s="319"/>
      <c r="Z114" s="319"/>
    </row>
    <row r="115" spans="1:26" ht="15.75" customHeight="1">
      <c r="A115" s="319"/>
      <c r="B115" s="319"/>
      <c r="C115" s="319"/>
      <c r="D115" s="319"/>
      <c r="E115" s="319"/>
      <c r="F115" s="319"/>
      <c r="G115" s="319"/>
      <c r="H115" s="319"/>
      <c r="I115" s="319"/>
      <c r="J115" s="319"/>
      <c r="K115" s="319"/>
      <c r="L115" s="319"/>
      <c r="M115" s="319"/>
      <c r="N115" s="319"/>
      <c r="O115" s="319"/>
      <c r="P115" s="319"/>
      <c r="Q115" s="319"/>
      <c r="R115" s="319"/>
      <c r="S115" s="319"/>
      <c r="T115" s="319"/>
      <c r="U115" s="319"/>
      <c r="V115" s="319"/>
      <c r="W115" s="319"/>
      <c r="X115" s="319"/>
      <c r="Y115" s="319"/>
      <c r="Z115" s="319"/>
    </row>
    <row r="116" spans="1:26" ht="15.75" customHeight="1">
      <c r="A116" s="319"/>
      <c r="B116" s="319"/>
      <c r="C116" s="319"/>
      <c r="D116" s="319"/>
      <c r="E116" s="319"/>
      <c r="F116" s="319"/>
      <c r="G116" s="319"/>
      <c r="H116" s="319"/>
      <c r="I116" s="319"/>
      <c r="J116" s="319"/>
      <c r="K116" s="319"/>
      <c r="L116" s="319"/>
      <c r="M116" s="319"/>
      <c r="N116" s="319"/>
      <c r="O116" s="319"/>
      <c r="P116" s="319"/>
      <c r="Q116" s="319"/>
      <c r="R116" s="319"/>
      <c r="S116" s="319"/>
      <c r="T116" s="319"/>
      <c r="U116" s="319"/>
      <c r="V116" s="319"/>
      <c r="W116" s="319"/>
      <c r="X116" s="319"/>
      <c r="Y116" s="319"/>
      <c r="Z116" s="319"/>
    </row>
    <row r="117" spans="1:26" ht="15.75" customHeight="1">
      <c r="A117" s="319"/>
      <c r="B117" s="319"/>
      <c r="C117" s="319"/>
      <c r="D117" s="319"/>
      <c r="E117" s="319"/>
      <c r="F117" s="319"/>
      <c r="G117" s="319"/>
      <c r="H117" s="319"/>
      <c r="I117" s="319"/>
      <c r="J117" s="319"/>
      <c r="K117" s="319"/>
      <c r="L117" s="319"/>
      <c r="M117" s="319"/>
      <c r="N117" s="319"/>
      <c r="O117" s="319"/>
      <c r="P117" s="319"/>
      <c r="Q117" s="319"/>
      <c r="R117" s="319"/>
      <c r="S117" s="319"/>
      <c r="T117" s="319"/>
      <c r="U117" s="319"/>
      <c r="V117" s="319"/>
      <c r="W117" s="319"/>
      <c r="X117" s="319"/>
      <c r="Y117" s="319"/>
      <c r="Z117" s="319"/>
    </row>
    <row r="118" spans="1:26" ht="15.75" customHeight="1">
      <c r="A118" s="319"/>
      <c r="B118" s="319"/>
      <c r="C118" s="319"/>
      <c r="D118" s="319"/>
      <c r="E118" s="319"/>
      <c r="F118" s="319"/>
      <c r="G118" s="319"/>
      <c r="H118" s="319"/>
      <c r="I118" s="319"/>
      <c r="J118" s="319"/>
      <c r="K118" s="319"/>
      <c r="L118" s="319"/>
      <c r="M118" s="319"/>
      <c r="N118" s="319"/>
      <c r="O118" s="319"/>
      <c r="P118" s="319"/>
      <c r="Q118" s="319"/>
      <c r="R118" s="319"/>
      <c r="S118" s="319"/>
      <c r="T118" s="319"/>
      <c r="U118" s="319"/>
      <c r="V118" s="319"/>
      <c r="W118" s="319"/>
      <c r="X118" s="319"/>
      <c r="Y118" s="319"/>
      <c r="Z118" s="319"/>
    </row>
    <row r="119" spans="1:26" ht="15.75" customHeight="1">
      <c r="A119" s="319"/>
      <c r="B119" s="319"/>
      <c r="C119" s="319"/>
      <c r="D119" s="319"/>
      <c r="E119" s="319"/>
      <c r="F119" s="319"/>
      <c r="G119" s="319"/>
      <c r="H119" s="319"/>
      <c r="I119" s="319"/>
      <c r="J119" s="319"/>
      <c r="K119" s="319"/>
      <c r="L119" s="319"/>
      <c r="M119" s="319"/>
      <c r="N119" s="319"/>
      <c r="O119" s="319"/>
      <c r="P119" s="319"/>
      <c r="Q119" s="319"/>
      <c r="R119" s="319"/>
      <c r="S119" s="319"/>
      <c r="T119" s="319"/>
      <c r="U119" s="319"/>
      <c r="V119" s="319"/>
      <c r="W119" s="319"/>
      <c r="X119" s="319"/>
      <c r="Y119" s="319"/>
      <c r="Z119" s="319"/>
    </row>
    <row r="120" spans="1:26" ht="15.75" customHeight="1">
      <c r="A120" s="319"/>
      <c r="B120" s="319"/>
      <c r="C120" s="319"/>
      <c r="D120" s="319"/>
      <c r="E120" s="319"/>
      <c r="F120" s="319"/>
      <c r="G120" s="319"/>
      <c r="H120" s="319"/>
      <c r="I120" s="319"/>
      <c r="J120" s="319"/>
      <c r="K120" s="319"/>
      <c r="L120" s="319"/>
      <c r="M120" s="319"/>
      <c r="N120" s="319"/>
      <c r="O120" s="319"/>
      <c r="P120" s="319"/>
      <c r="Q120" s="319"/>
      <c r="R120" s="319"/>
      <c r="S120" s="319"/>
      <c r="T120" s="319"/>
      <c r="U120" s="319"/>
      <c r="V120" s="319"/>
      <c r="W120" s="319"/>
      <c r="X120" s="319"/>
      <c r="Y120" s="319"/>
      <c r="Z120" s="319"/>
    </row>
    <row r="121" spans="1:26" ht="15.75" customHeight="1">
      <c r="A121" s="319"/>
      <c r="B121" s="319"/>
      <c r="C121" s="319"/>
      <c r="D121" s="319"/>
      <c r="E121" s="319"/>
      <c r="F121" s="319"/>
      <c r="G121" s="319"/>
      <c r="H121" s="319"/>
      <c r="I121" s="319"/>
      <c r="J121" s="319"/>
      <c r="K121" s="319"/>
      <c r="L121" s="319"/>
      <c r="M121" s="319"/>
      <c r="N121" s="319"/>
      <c r="O121" s="319"/>
      <c r="P121" s="319"/>
      <c r="Q121" s="319"/>
      <c r="R121" s="319"/>
      <c r="S121" s="319"/>
      <c r="T121" s="319"/>
      <c r="U121" s="319"/>
      <c r="V121" s="319"/>
      <c r="W121" s="319"/>
      <c r="X121" s="319"/>
      <c r="Y121" s="319"/>
      <c r="Z121" s="319"/>
    </row>
    <row r="122" spans="1:26" ht="15.75" customHeight="1">
      <c r="A122" s="319"/>
      <c r="B122" s="319"/>
      <c r="C122" s="319"/>
      <c r="D122" s="319"/>
      <c r="E122" s="319"/>
      <c r="F122" s="319"/>
      <c r="G122" s="319"/>
      <c r="H122" s="319"/>
      <c r="I122" s="319"/>
      <c r="J122" s="319"/>
      <c r="K122" s="319"/>
      <c r="L122" s="319"/>
      <c r="M122" s="319"/>
      <c r="N122" s="319"/>
      <c r="O122" s="319"/>
      <c r="P122" s="319"/>
      <c r="Q122" s="319"/>
      <c r="R122" s="319"/>
      <c r="S122" s="319"/>
      <c r="T122" s="319"/>
      <c r="U122" s="319"/>
      <c r="V122" s="319"/>
      <c r="W122" s="319"/>
      <c r="X122" s="319"/>
      <c r="Y122" s="319"/>
      <c r="Z122" s="319"/>
    </row>
    <row r="123" spans="1:26" ht="15.75" customHeight="1">
      <c r="A123" s="319"/>
      <c r="B123" s="319"/>
      <c r="C123" s="319"/>
      <c r="D123" s="319"/>
      <c r="E123" s="319"/>
      <c r="F123" s="319"/>
      <c r="G123" s="319"/>
      <c r="H123" s="319"/>
      <c r="I123" s="319"/>
      <c r="J123" s="319"/>
      <c r="K123" s="319"/>
      <c r="L123" s="319"/>
      <c r="M123" s="319"/>
      <c r="N123" s="319"/>
      <c r="O123" s="319"/>
      <c r="P123" s="319"/>
      <c r="Q123" s="319"/>
      <c r="R123" s="319"/>
      <c r="S123" s="319"/>
      <c r="T123" s="319"/>
      <c r="U123" s="319"/>
      <c r="V123" s="319"/>
      <c r="W123" s="319"/>
      <c r="X123" s="319"/>
      <c r="Y123" s="319"/>
      <c r="Z123" s="319"/>
    </row>
    <row r="124" spans="1:26" ht="15.75" customHeight="1">
      <c r="A124" s="319"/>
      <c r="B124" s="319"/>
      <c r="C124" s="319"/>
      <c r="D124" s="319"/>
      <c r="E124" s="319"/>
      <c r="F124" s="319"/>
      <c r="G124" s="319"/>
      <c r="H124" s="319"/>
      <c r="I124" s="319"/>
      <c r="J124" s="319"/>
      <c r="K124" s="319"/>
      <c r="L124" s="319"/>
      <c r="M124" s="319"/>
      <c r="N124" s="319"/>
      <c r="O124" s="319"/>
      <c r="P124" s="319"/>
      <c r="Q124" s="319"/>
      <c r="R124" s="319"/>
      <c r="S124" s="319"/>
      <c r="T124" s="319"/>
      <c r="U124" s="319"/>
      <c r="V124" s="319"/>
      <c r="W124" s="319"/>
      <c r="X124" s="319"/>
      <c r="Y124" s="319"/>
      <c r="Z124" s="319"/>
    </row>
    <row r="125" spans="1:26" ht="15.75" customHeight="1">
      <c r="A125" s="319"/>
      <c r="B125" s="319"/>
      <c r="C125" s="319"/>
      <c r="D125" s="319"/>
      <c r="E125" s="319"/>
      <c r="F125" s="319"/>
      <c r="G125" s="319"/>
      <c r="H125" s="319"/>
      <c r="I125" s="319"/>
      <c r="J125" s="319"/>
      <c r="K125" s="319"/>
      <c r="L125" s="319"/>
      <c r="M125" s="319"/>
      <c r="N125" s="319"/>
      <c r="O125" s="319"/>
      <c r="P125" s="319"/>
      <c r="Q125" s="319"/>
      <c r="R125" s="319"/>
      <c r="S125" s="319"/>
      <c r="T125" s="319"/>
      <c r="U125" s="319"/>
      <c r="V125" s="319"/>
      <c r="W125" s="319"/>
      <c r="X125" s="319"/>
      <c r="Y125" s="319"/>
      <c r="Z125" s="319"/>
    </row>
    <row r="126" spans="1:26" ht="15.75" customHeight="1">
      <c r="A126" s="319"/>
      <c r="B126" s="319"/>
      <c r="C126" s="319"/>
      <c r="D126" s="319"/>
      <c r="E126" s="319"/>
      <c r="F126" s="319"/>
      <c r="G126" s="319"/>
      <c r="H126" s="319"/>
      <c r="I126" s="319"/>
      <c r="J126" s="319"/>
      <c r="K126" s="319"/>
      <c r="L126" s="319"/>
      <c r="M126" s="319"/>
      <c r="N126" s="319"/>
      <c r="O126" s="319"/>
      <c r="P126" s="319"/>
      <c r="Q126" s="319"/>
      <c r="R126" s="319"/>
      <c r="S126" s="319"/>
      <c r="T126" s="319"/>
      <c r="U126" s="319"/>
      <c r="V126" s="319"/>
      <c r="W126" s="319"/>
      <c r="X126" s="319"/>
      <c r="Y126" s="319"/>
      <c r="Z126" s="319"/>
    </row>
    <row r="127" spans="1:26" ht="15.75" customHeight="1">
      <c r="A127" s="319"/>
      <c r="B127" s="319"/>
      <c r="C127" s="319"/>
      <c r="D127" s="319"/>
      <c r="E127" s="319"/>
      <c r="F127" s="319"/>
      <c r="G127" s="319"/>
      <c r="H127" s="319"/>
      <c r="I127" s="319"/>
      <c r="J127" s="319"/>
      <c r="K127" s="319"/>
      <c r="L127" s="319"/>
      <c r="M127" s="319"/>
      <c r="N127" s="319"/>
      <c r="O127" s="319"/>
      <c r="P127" s="319"/>
      <c r="Q127" s="319"/>
      <c r="R127" s="319"/>
      <c r="S127" s="319"/>
      <c r="T127" s="319"/>
      <c r="U127" s="319"/>
      <c r="V127" s="319"/>
      <c r="W127" s="319"/>
      <c r="X127" s="319"/>
      <c r="Y127" s="319"/>
      <c r="Z127" s="319"/>
    </row>
    <row r="128" spans="1:26" ht="15.75" customHeight="1">
      <c r="A128" s="319"/>
      <c r="B128" s="319"/>
      <c r="C128" s="319"/>
      <c r="D128" s="319"/>
      <c r="E128" s="319"/>
      <c r="F128" s="319"/>
      <c r="G128" s="319"/>
      <c r="H128" s="319"/>
      <c r="I128" s="319"/>
      <c r="J128" s="319"/>
      <c r="K128" s="319"/>
      <c r="L128" s="319"/>
      <c r="M128" s="319"/>
      <c r="N128" s="319"/>
      <c r="O128" s="319"/>
      <c r="P128" s="319"/>
      <c r="Q128" s="319"/>
      <c r="R128" s="319"/>
      <c r="S128" s="319"/>
      <c r="T128" s="319"/>
      <c r="U128" s="319"/>
      <c r="V128" s="319"/>
      <c r="W128" s="319"/>
      <c r="X128" s="319"/>
      <c r="Y128" s="319"/>
      <c r="Z128" s="319"/>
    </row>
    <row r="129" spans="1:26" ht="15.75" customHeight="1">
      <c r="A129" s="319"/>
      <c r="B129" s="319"/>
      <c r="C129" s="319"/>
      <c r="D129" s="319"/>
      <c r="E129" s="319"/>
      <c r="F129" s="319"/>
      <c r="G129" s="319"/>
      <c r="H129" s="319"/>
      <c r="I129" s="319"/>
      <c r="J129" s="319"/>
      <c r="K129" s="319"/>
      <c r="L129" s="319"/>
      <c r="M129" s="319"/>
      <c r="N129" s="319"/>
      <c r="O129" s="319"/>
      <c r="P129" s="319"/>
      <c r="Q129" s="319"/>
      <c r="R129" s="319"/>
      <c r="S129" s="319"/>
      <c r="T129" s="319"/>
      <c r="U129" s="319"/>
      <c r="V129" s="319"/>
      <c r="W129" s="319"/>
      <c r="X129" s="319"/>
      <c r="Y129" s="319"/>
      <c r="Z129" s="319"/>
    </row>
    <row r="130" spans="1:26" ht="15.75" customHeight="1">
      <c r="A130" s="319"/>
      <c r="B130" s="319"/>
      <c r="C130" s="319"/>
      <c r="D130" s="319"/>
      <c r="E130" s="319"/>
      <c r="F130" s="319"/>
      <c r="G130" s="319"/>
      <c r="H130" s="319"/>
      <c r="I130" s="319"/>
      <c r="J130" s="319"/>
      <c r="K130" s="319"/>
      <c r="L130" s="319"/>
      <c r="M130" s="319"/>
      <c r="N130" s="319"/>
      <c r="O130" s="319"/>
      <c r="P130" s="319"/>
      <c r="Q130" s="319"/>
      <c r="R130" s="319"/>
      <c r="S130" s="319"/>
      <c r="T130" s="319"/>
      <c r="U130" s="319"/>
      <c r="V130" s="319"/>
      <c r="W130" s="319"/>
      <c r="X130" s="319"/>
      <c r="Y130" s="319"/>
      <c r="Z130" s="319"/>
    </row>
    <row r="131" spans="1:26" ht="15.75" customHeight="1">
      <c r="A131" s="319"/>
      <c r="B131" s="319"/>
      <c r="C131" s="319"/>
      <c r="D131" s="319"/>
      <c r="E131" s="319"/>
      <c r="F131" s="319"/>
      <c r="G131" s="319"/>
      <c r="H131" s="319"/>
      <c r="I131" s="319"/>
      <c r="J131" s="319"/>
      <c r="K131" s="319"/>
      <c r="L131" s="319"/>
      <c r="M131" s="319"/>
      <c r="N131" s="319"/>
      <c r="O131" s="319"/>
      <c r="P131" s="319"/>
      <c r="Q131" s="319"/>
      <c r="R131" s="319"/>
      <c r="S131" s="319"/>
      <c r="T131" s="319"/>
      <c r="U131" s="319"/>
      <c r="V131" s="319"/>
      <c r="W131" s="319"/>
      <c r="X131" s="319"/>
      <c r="Y131" s="319"/>
      <c r="Z131" s="319"/>
    </row>
    <row r="132" spans="1:26" ht="15.75" customHeight="1">
      <c r="A132" s="319"/>
      <c r="B132" s="319"/>
      <c r="C132" s="319"/>
      <c r="D132" s="319"/>
      <c r="E132" s="319"/>
      <c r="F132" s="319"/>
      <c r="G132" s="319"/>
      <c r="H132" s="319"/>
      <c r="I132" s="319"/>
      <c r="J132" s="319"/>
      <c r="K132" s="319"/>
      <c r="L132" s="319"/>
      <c r="M132" s="319"/>
      <c r="N132" s="319"/>
      <c r="O132" s="319"/>
      <c r="P132" s="319"/>
      <c r="Q132" s="319"/>
      <c r="R132" s="319"/>
      <c r="S132" s="319"/>
      <c r="T132" s="319"/>
      <c r="U132" s="319"/>
      <c r="V132" s="319"/>
      <c r="W132" s="319"/>
      <c r="X132" s="319"/>
      <c r="Y132" s="319"/>
      <c r="Z132" s="319"/>
    </row>
    <row r="133" spans="1:26" ht="15.75" customHeight="1">
      <c r="A133" s="319"/>
      <c r="B133" s="319"/>
      <c r="C133" s="319"/>
      <c r="D133" s="319"/>
      <c r="E133" s="319"/>
      <c r="F133" s="319"/>
      <c r="G133" s="319"/>
      <c r="H133" s="319"/>
      <c r="I133" s="319"/>
      <c r="J133" s="319"/>
      <c r="K133" s="319"/>
      <c r="L133" s="319"/>
      <c r="M133" s="319"/>
      <c r="N133" s="319"/>
      <c r="O133" s="319"/>
      <c r="P133" s="319"/>
      <c r="Q133" s="319"/>
      <c r="R133" s="319"/>
      <c r="S133" s="319"/>
      <c r="T133" s="319"/>
      <c r="U133" s="319"/>
      <c r="V133" s="319"/>
      <c r="W133" s="319"/>
      <c r="X133" s="319"/>
      <c r="Y133" s="319"/>
      <c r="Z133" s="319"/>
    </row>
    <row r="134" spans="1:26" ht="15.75" customHeight="1">
      <c r="A134" s="319"/>
      <c r="B134" s="319"/>
      <c r="C134" s="319"/>
      <c r="D134" s="319"/>
      <c r="E134" s="319"/>
      <c r="F134" s="319"/>
      <c r="G134" s="319"/>
      <c r="H134" s="319"/>
      <c r="I134" s="319"/>
      <c r="J134" s="319"/>
      <c r="K134" s="319"/>
      <c r="L134" s="319"/>
      <c r="M134" s="319"/>
      <c r="N134" s="319"/>
      <c r="O134" s="319"/>
      <c r="P134" s="319"/>
      <c r="Q134" s="319"/>
      <c r="R134" s="319"/>
      <c r="S134" s="319"/>
      <c r="T134" s="319"/>
      <c r="U134" s="319"/>
      <c r="V134" s="319"/>
      <c r="W134" s="319"/>
      <c r="X134" s="319"/>
      <c r="Y134" s="319"/>
      <c r="Z134" s="319"/>
    </row>
    <row r="135" spans="1:26" ht="15.75" customHeight="1">
      <c r="A135" s="319"/>
      <c r="B135" s="319"/>
      <c r="C135" s="319"/>
      <c r="D135" s="319"/>
      <c r="E135" s="319"/>
      <c r="F135" s="319"/>
      <c r="G135" s="319"/>
      <c r="H135" s="319"/>
      <c r="I135" s="319"/>
      <c r="J135" s="319"/>
      <c r="K135" s="319"/>
      <c r="L135" s="319"/>
      <c r="M135" s="319"/>
      <c r="N135" s="319"/>
      <c r="O135" s="319"/>
      <c r="P135" s="319"/>
      <c r="Q135" s="319"/>
      <c r="R135" s="319"/>
      <c r="S135" s="319"/>
      <c r="T135" s="319"/>
      <c r="U135" s="319"/>
      <c r="V135" s="319"/>
      <c r="W135" s="319"/>
      <c r="X135" s="319"/>
      <c r="Y135" s="319"/>
      <c r="Z135" s="319"/>
    </row>
    <row r="136" spans="1:26" ht="15.75" customHeight="1">
      <c r="A136" s="319"/>
      <c r="B136" s="319"/>
      <c r="C136" s="319"/>
      <c r="D136" s="319"/>
      <c r="E136" s="319"/>
      <c r="F136" s="319"/>
      <c r="G136" s="319"/>
      <c r="H136" s="319"/>
      <c r="I136" s="319"/>
      <c r="J136" s="319"/>
      <c r="K136" s="319"/>
      <c r="L136" s="319"/>
      <c r="M136" s="319"/>
      <c r="N136" s="319"/>
      <c r="O136" s="319"/>
      <c r="P136" s="319"/>
      <c r="Q136" s="319"/>
      <c r="R136" s="319"/>
      <c r="S136" s="319"/>
      <c r="T136" s="319"/>
      <c r="U136" s="319"/>
      <c r="V136" s="319"/>
      <c r="W136" s="319"/>
      <c r="X136" s="319"/>
      <c r="Y136" s="319"/>
      <c r="Z136" s="319"/>
    </row>
    <row r="137" spans="1:26" ht="15.75" customHeight="1">
      <c r="A137" s="319"/>
      <c r="B137" s="319"/>
      <c r="C137" s="319"/>
      <c r="D137" s="319"/>
      <c r="E137" s="319"/>
      <c r="F137" s="319"/>
      <c r="G137" s="319"/>
      <c r="H137" s="319"/>
      <c r="I137" s="319"/>
      <c r="J137" s="319"/>
      <c r="K137" s="319"/>
      <c r="L137" s="319"/>
      <c r="M137" s="319"/>
      <c r="N137" s="319"/>
      <c r="O137" s="319"/>
      <c r="P137" s="319"/>
      <c r="Q137" s="319"/>
      <c r="R137" s="319"/>
      <c r="S137" s="319"/>
      <c r="T137" s="319"/>
      <c r="U137" s="319"/>
      <c r="V137" s="319"/>
      <c r="W137" s="319"/>
      <c r="X137" s="319"/>
      <c r="Y137" s="319"/>
      <c r="Z137" s="319"/>
    </row>
    <row r="138" spans="1:26" ht="15.75" customHeight="1">
      <c r="A138" s="319"/>
      <c r="B138" s="319"/>
      <c r="C138" s="319"/>
      <c r="D138" s="319"/>
      <c r="E138" s="319"/>
      <c r="F138" s="319"/>
      <c r="G138" s="319"/>
      <c r="H138" s="319"/>
      <c r="I138" s="319"/>
      <c r="J138" s="319"/>
      <c r="K138" s="319"/>
      <c r="L138" s="319"/>
      <c r="M138" s="319"/>
      <c r="N138" s="319"/>
      <c r="O138" s="319"/>
      <c r="P138" s="319"/>
      <c r="Q138" s="319"/>
      <c r="R138" s="319"/>
      <c r="S138" s="319"/>
      <c r="T138" s="319"/>
      <c r="U138" s="319"/>
      <c r="V138" s="319"/>
      <c r="W138" s="319"/>
      <c r="X138" s="319"/>
      <c r="Y138" s="319"/>
      <c r="Z138" s="319"/>
    </row>
    <row r="139" spans="1:26" ht="15.75" customHeight="1">
      <c r="A139" s="319"/>
      <c r="B139" s="319"/>
      <c r="C139" s="319"/>
      <c r="D139" s="319"/>
      <c r="E139" s="319"/>
      <c r="F139" s="319"/>
      <c r="G139" s="319"/>
      <c r="H139" s="319"/>
      <c r="I139" s="319"/>
      <c r="J139" s="319"/>
      <c r="K139" s="319"/>
      <c r="L139" s="319"/>
      <c r="M139" s="319"/>
      <c r="N139" s="319"/>
      <c r="O139" s="319"/>
      <c r="P139" s="319"/>
      <c r="Q139" s="319"/>
      <c r="R139" s="319"/>
      <c r="S139" s="319"/>
      <c r="T139" s="319"/>
      <c r="U139" s="319"/>
      <c r="V139" s="319"/>
      <c r="W139" s="319"/>
      <c r="X139" s="319"/>
      <c r="Y139" s="319"/>
      <c r="Z139" s="319"/>
    </row>
    <row r="140" spans="1:26" ht="15.75" customHeight="1">
      <c r="A140" s="319"/>
      <c r="B140" s="319"/>
      <c r="C140" s="319"/>
      <c r="D140" s="319"/>
      <c r="E140" s="319"/>
      <c r="F140" s="319"/>
      <c r="G140" s="319"/>
      <c r="H140" s="319"/>
      <c r="I140" s="319"/>
      <c r="J140" s="319"/>
      <c r="K140" s="319"/>
      <c r="L140" s="319"/>
      <c r="M140" s="319"/>
      <c r="N140" s="319"/>
      <c r="O140" s="319"/>
      <c r="P140" s="319"/>
      <c r="Q140" s="319"/>
      <c r="R140" s="319"/>
      <c r="S140" s="319"/>
      <c r="T140" s="319"/>
      <c r="U140" s="319"/>
      <c r="V140" s="319"/>
      <c r="W140" s="319"/>
      <c r="X140" s="319"/>
      <c r="Y140" s="319"/>
      <c r="Z140" s="319"/>
    </row>
    <row r="141" spans="1:26" ht="15.75" customHeight="1">
      <c r="A141" s="319"/>
      <c r="B141" s="319"/>
      <c r="C141" s="319"/>
      <c r="D141" s="319"/>
      <c r="E141" s="319"/>
      <c r="F141" s="319"/>
      <c r="G141" s="319"/>
      <c r="H141" s="319"/>
      <c r="I141" s="319"/>
      <c r="J141" s="319"/>
      <c r="K141" s="319"/>
      <c r="L141" s="319"/>
      <c r="M141" s="319"/>
      <c r="N141" s="319"/>
      <c r="O141" s="319"/>
      <c r="P141" s="319"/>
      <c r="Q141" s="319"/>
      <c r="R141" s="319"/>
      <c r="S141" s="319"/>
      <c r="T141" s="319"/>
      <c r="U141" s="319"/>
      <c r="V141" s="319"/>
      <c r="W141" s="319"/>
      <c r="X141" s="319"/>
      <c r="Y141" s="319"/>
      <c r="Z141" s="319"/>
    </row>
    <row r="142" spans="1:26" ht="15.75" customHeight="1">
      <c r="A142" s="319"/>
      <c r="B142" s="319"/>
      <c r="C142" s="319"/>
      <c r="D142" s="319"/>
      <c r="E142" s="319"/>
      <c r="F142" s="319"/>
      <c r="G142" s="319"/>
      <c r="H142" s="319"/>
      <c r="I142" s="319"/>
      <c r="J142" s="319"/>
      <c r="K142" s="319"/>
      <c r="L142" s="319"/>
      <c r="M142" s="319"/>
      <c r="N142" s="319"/>
      <c r="O142" s="319"/>
      <c r="P142" s="319"/>
      <c r="Q142" s="319"/>
      <c r="R142" s="319"/>
      <c r="S142" s="319"/>
      <c r="T142" s="319"/>
      <c r="U142" s="319"/>
      <c r="V142" s="319"/>
      <c r="W142" s="319"/>
      <c r="X142" s="319"/>
      <c r="Y142" s="319"/>
      <c r="Z142" s="319"/>
    </row>
    <row r="143" spans="1:26" ht="15.75" customHeight="1">
      <c r="A143" s="319"/>
      <c r="B143" s="319"/>
      <c r="C143" s="319"/>
      <c r="D143" s="319"/>
      <c r="E143" s="319"/>
      <c r="F143" s="319"/>
      <c r="G143" s="319"/>
      <c r="H143" s="319"/>
      <c r="I143" s="319"/>
      <c r="J143" s="319"/>
      <c r="K143" s="319"/>
      <c r="L143" s="319"/>
      <c r="M143" s="319"/>
      <c r="N143" s="319"/>
      <c r="O143" s="319"/>
      <c r="P143" s="319"/>
      <c r="Q143" s="319"/>
      <c r="R143" s="319"/>
      <c r="S143" s="319"/>
      <c r="T143" s="319"/>
      <c r="U143" s="319"/>
      <c r="V143" s="319"/>
      <c r="W143" s="319"/>
      <c r="X143" s="319"/>
      <c r="Y143" s="319"/>
      <c r="Z143" s="319"/>
    </row>
    <row r="144" spans="1:26" ht="15.75" customHeight="1">
      <c r="A144" s="319"/>
      <c r="B144" s="319"/>
      <c r="C144" s="319"/>
      <c r="D144" s="319"/>
      <c r="E144" s="319"/>
      <c r="F144" s="319"/>
      <c r="G144" s="319"/>
      <c r="H144" s="319"/>
      <c r="I144" s="319"/>
      <c r="J144" s="319"/>
      <c r="K144" s="319"/>
      <c r="L144" s="319"/>
      <c r="M144" s="319"/>
      <c r="N144" s="319"/>
      <c r="O144" s="319"/>
      <c r="P144" s="319"/>
      <c r="Q144" s="319"/>
      <c r="R144" s="319"/>
      <c r="S144" s="319"/>
      <c r="T144" s="319"/>
      <c r="U144" s="319"/>
      <c r="V144" s="319"/>
      <c r="W144" s="319"/>
      <c r="X144" s="319"/>
      <c r="Y144" s="319"/>
      <c r="Z144" s="319"/>
    </row>
    <row r="145" spans="1:26" ht="15.75" customHeight="1">
      <c r="A145" s="319"/>
      <c r="B145" s="319"/>
      <c r="C145" s="319"/>
      <c r="D145" s="319"/>
      <c r="E145" s="319"/>
      <c r="F145" s="319"/>
      <c r="G145" s="319"/>
      <c r="H145" s="319"/>
      <c r="I145" s="319"/>
      <c r="J145" s="319"/>
      <c r="K145" s="319"/>
      <c r="L145" s="319"/>
      <c r="M145" s="319"/>
      <c r="N145" s="319"/>
      <c r="O145" s="319"/>
      <c r="P145" s="319"/>
      <c r="Q145" s="319"/>
      <c r="R145" s="319"/>
      <c r="S145" s="319"/>
      <c r="T145" s="319"/>
      <c r="U145" s="319"/>
      <c r="V145" s="319"/>
      <c r="W145" s="319"/>
      <c r="X145" s="319"/>
      <c r="Y145" s="319"/>
      <c r="Z145" s="319"/>
    </row>
    <row r="146" spans="1:26" ht="15.75" customHeight="1">
      <c r="A146" s="319"/>
      <c r="B146" s="319"/>
      <c r="C146" s="319"/>
      <c r="D146" s="319"/>
      <c r="E146" s="319"/>
      <c r="F146" s="319"/>
      <c r="G146" s="319"/>
      <c r="H146" s="319"/>
      <c r="I146" s="319"/>
      <c r="J146" s="319"/>
      <c r="K146" s="319"/>
      <c r="L146" s="319"/>
      <c r="M146" s="319"/>
      <c r="N146" s="319"/>
      <c r="O146" s="319"/>
      <c r="P146" s="319"/>
      <c r="Q146" s="319"/>
      <c r="R146" s="319"/>
      <c r="S146" s="319"/>
      <c r="T146" s="319"/>
      <c r="U146" s="319"/>
      <c r="V146" s="319"/>
      <c r="W146" s="319"/>
      <c r="X146" s="319"/>
      <c r="Y146" s="319"/>
      <c r="Z146" s="319"/>
    </row>
    <row r="147" spans="1:26" ht="15.75" customHeight="1">
      <c r="A147" s="319"/>
      <c r="B147" s="319"/>
      <c r="C147" s="319"/>
      <c r="D147" s="319"/>
      <c r="E147" s="319"/>
      <c r="F147" s="319"/>
      <c r="G147" s="319"/>
      <c r="H147" s="319"/>
      <c r="I147" s="319"/>
      <c r="J147" s="319"/>
      <c r="K147" s="319"/>
      <c r="L147" s="319"/>
      <c r="M147" s="319"/>
      <c r="N147" s="319"/>
      <c r="O147" s="319"/>
      <c r="P147" s="319"/>
      <c r="Q147" s="319"/>
      <c r="R147" s="319"/>
      <c r="S147" s="319"/>
      <c r="T147" s="319"/>
      <c r="U147" s="319"/>
      <c r="V147" s="319"/>
      <c r="W147" s="319"/>
      <c r="X147" s="319"/>
      <c r="Y147" s="319"/>
      <c r="Z147" s="319"/>
    </row>
    <row r="148" spans="1:26" ht="15.75" customHeight="1">
      <c r="A148" s="319"/>
      <c r="B148" s="319"/>
      <c r="C148" s="319"/>
      <c r="D148" s="319"/>
      <c r="E148" s="319"/>
      <c r="F148" s="319"/>
      <c r="G148" s="319"/>
      <c r="H148" s="319"/>
      <c r="I148" s="319"/>
      <c r="J148" s="319"/>
      <c r="K148" s="319"/>
      <c r="L148" s="319"/>
      <c r="M148" s="319"/>
      <c r="N148" s="319"/>
      <c r="O148" s="319"/>
      <c r="P148" s="319"/>
      <c r="Q148" s="319"/>
      <c r="R148" s="319"/>
      <c r="S148" s="319"/>
      <c r="T148" s="319"/>
      <c r="U148" s="319"/>
      <c r="V148" s="319"/>
      <c r="W148" s="319"/>
      <c r="X148" s="319"/>
      <c r="Y148" s="319"/>
      <c r="Z148" s="319"/>
    </row>
    <row r="149" spans="1:26" ht="15.75" customHeight="1">
      <c r="A149" s="319"/>
      <c r="B149" s="319"/>
      <c r="C149" s="319"/>
      <c r="D149" s="319"/>
      <c r="E149" s="319"/>
      <c r="F149" s="319"/>
      <c r="G149" s="319"/>
      <c r="H149" s="319"/>
      <c r="I149" s="319"/>
      <c r="J149" s="319"/>
      <c r="K149" s="319"/>
      <c r="L149" s="319"/>
      <c r="M149" s="319"/>
      <c r="N149" s="319"/>
      <c r="O149" s="319"/>
      <c r="P149" s="319"/>
      <c r="Q149" s="319"/>
      <c r="R149" s="319"/>
      <c r="S149" s="319"/>
      <c r="T149" s="319"/>
      <c r="U149" s="319"/>
      <c r="V149" s="319"/>
      <c r="W149" s="319"/>
      <c r="X149" s="319"/>
      <c r="Y149" s="319"/>
      <c r="Z149" s="319"/>
    </row>
    <row r="150" spans="1:26" ht="15.75" customHeight="1">
      <c r="A150" s="319"/>
      <c r="B150" s="319"/>
      <c r="C150" s="319"/>
      <c r="D150" s="319"/>
      <c r="E150" s="319"/>
      <c r="F150" s="319"/>
      <c r="G150" s="319"/>
      <c r="H150" s="319"/>
      <c r="I150" s="319"/>
      <c r="J150" s="319"/>
      <c r="K150" s="319"/>
      <c r="L150" s="319"/>
      <c r="M150" s="319"/>
      <c r="N150" s="319"/>
      <c r="O150" s="319"/>
      <c r="P150" s="319"/>
      <c r="Q150" s="319"/>
      <c r="R150" s="319"/>
      <c r="S150" s="319"/>
      <c r="T150" s="319"/>
      <c r="U150" s="319"/>
      <c r="V150" s="319"/>
      <c r="W150" s="319"/>
      <c r="X150" s="319"/>
      <c r="Y150" s="319"/>
      <c r="Z150" s="319"/>
    </row>
    <row r="151" spans="1:26" ht="15.75" customHeight="1">
      <c r="A151" s="319"/>
      <c r="B151" s="319"/>
      <c r="C151" s="319"/>
      <c r="D151" s="319"/>
      <c r="E151" s="319"/>
      <c r="F151" s="319"/>
      <c r="G151" s="319"/>
      <c r="H151" s="319"/>
      <c r="I151" s="319"/>
      <c r="J151" s="319"/>
      <c r="K151" s="319"/>
      <c r="L151" s="319"/>
      <c r="M151" s="319"/>
      <c r="N151" s="319"/>
      <c r="O151" s="319"/>
      <c r="P151" s="319"/>
      <c r="Q151" s="319"/>
      <c r="R151" s="319"/>
      <c r="S151" s="319"/>
      <c r="T151" s="319"/>
      <c r="U151" s="319"/>
      <c r="V151" s="319"/>
      <c r="W151" s="319"/>
      <c r="X151" s="319"/>
      <c r="Y151" s="319"/>
      <c r="Z151" s="319"/>
    </row>
    <row r="152" spans="1:26" ht="15.75" customHeight="1">
      <c r="A152" s="319"/>
      <c r="B152" s="319"/>
      <c r="C152" s="319"/>
      <c r="D152" s="319"/>
      <c r="E152" s="319"/>
      <c r="F152" s="319"/>
      <c r="G152" s="319"/>
      <c r="H152" s="319"/>
      <c r="I152" s="319"/>
      <c r="J152" s="319"/>
      <c r="K152" s="319"/>
      <c r="L152" s="319"/>
      <c r="M152" s="319"/>
      <c r="N152" s="319"/>
      <c r="O152" s="319"/>
      <c r="P152" s="319"/>
      <c r="Q152" s="319"/>
      <c r="R152" s="319"/>
      <c r="S152" s="319"/>
      <c r="T152" s="319"/>
      <c r="U152" s="319"/>
      <c r="V152" s="319"/>
      <c r="W152" s="319"/>
      <c r="X152" s="319"/>
      <c r="Y152" s="319"/>
      <c r="Z152" s="319"/>
    </row>
    <row r="153" spans="1:26" ht="15.75" customHeight="1">
      <c r="A153" s="319"/>
      <c r="B153" s="319"/>
      <c r="C153" s="319"/>
      <c r="D153" s="319"/>
      <c r="E153" s="319"/>
      <c r="F153" s="319"/>
      <c r="G153" s="319"/>
      <c r="H153" s="319"/>
      <c r="I153" s="319"/>
      <c r="J153" s="319"/>
      <c r="K153" s="319"/>
      <c r="L153" s="319"/>
      <c r="M153" s="319"/>
      <c r="N153" s="319"/>
      <c r="O153" s="319"/>
      <c r="P153" s="319"/>
      <c r="Q153" s="319"/>
      <c r="R153" s="319"/>
      <c r="S153" s="319"/>
      <c r="T153" s="319"/>
      <c r="U153" s="319"/>
      <c r="V153" s="319"/>
      <c r="W153" s="319"/>
      <c r="X153" s="319"/>
      <c r="Y153" s="319"/>
      <c r="Z153" s="319"/>
    </row>
    <row r="154" spans="1:26" ht="15.75" customHeight="1">
      <c r="A154" s="319"/>
      <c r="B154" s="319"/>
      <c r="C154" s="319"/>
      <c r="D154" s="319"/>
      <c r="E154" s="319"/>
      <c r="F154" s="319"/>
      <c r="G154" s="319"/>
      <c r="H154" s="319"/>
      <c r="I154" s="319"/>
      <c r="J154" s="319"/>
      <c r="K154" s="319"/>
      <c r="L154" s="319"/>
      <c r="M154" s="319"/>
      <c r="N154" s="319"/>
      <c r="O154" s="319"/>
      <c r="P154" s="319"/>
      <c r="Q154" s="319"/>
      <c r="R154" s="319"/>
      <c r="S154" s="319"/>
      <c r="T154" s="319"/>
      <c r="U154" s="319"/>
      <c r="V154" s="319"/>
      <c r="W154" s="319"/>
      <c r="X154" s="319"/>
      <c r="Y154" s="319"/>
      <c r="Z154" s="319"/>
    </row>
    <row r="155" spans="1:26" ht="15.75" customHeight="1">
      <c r="A155" s="319"/>
      <c r="B155" s="319"/>
      <c r="C155" s="319"/>
      <c r="D155" s="319"/>
      <c r="E155" s="319"/>
      <c r="F155" s="319"/>
      <c r="G155" s="319"/>
      <c r="H155" s="319"/>
      <c r="I155" s="319"/>
      <c r="J155" s="319"/>
      <c r="K155" s="319"/>
      <c r="L155" s="319"/>
      <c r="M155" s="319"/>
      <c r="N155" s="319"/>
      <c r="O155" s="319"/>
      <c r="P155" s="319"/>
      <c r="Q155" s="319"/>
      <c r="R155" s="319"/>
      <c r="S155" s="319"/>
      <c r="T155" s="319"/>
      <c r="U155" s="319"/>
      <c r="V155" s="319"/>
      <c r="W155" s="319"/>
      <c r="X155" s="319"/>
      <c r="Y155" s="319"/>
      <c r="Z155" s="319"/>
    </row>
    <row r="156" spans="1:26" ht="15.75" customHeight="1">
      <c r="A156" s="319"/>
      <c r="B156" s="319"/>
      <c r="C156" s="319"/>
      <c r="D156" s="319"/>
      <c r="E156" s="319"/>
      <c r="F156" s="319"/>
      <c r="G156" s="319"/>
      <c r="H156" s="319"/>
      <c r="I156" s="319"/>
      <c r="J156" s="319"/>
      <c r="K156" s="319"/>
      <c r="L156" s="319"/>
      <c r="M156" s="319"/>
      <c r="N156" s="319"/>
      <c r="O156" s="319"/>
      <c r="P156" s="319"/>
      <c r="Q156" s="319"/>
      <c r="R156" s="319"/>
      <c r="S156" s="319"/>
      <c r="T156" s="319"/>
      <c r="U156" s="319"/>
      <c r="V156" s="319"/>
      <c r="W156" s="319"/>
      <c r="X156" s="319"/>
      <c r="Y156" s="319"/>
      <c r="Z156" s="319"/>
    </row>
    <row r="157" spans="1:26" ht="15.75" customHeight="1">
      <c r="A157" s="319"/>
      <c r="B157" s="319"/>
      <c r="C157" s="319"/>
      <c r="D157" s="319"/>
      <c r="E157" s="319"/>
      <c r="F157" s="319"/>
      <c r="G157" s="319"/>
      <c r="H157" s="319"/>
      <c r="I157" s="319"/>
      <c r="J157" s="319"/>
      <c r="K157" s="319"/>
      <c r="L157" s="319"/>
      <c r="M157" s="319"/>
      <c r="N157" s="319"/>
      <c r="O157" s="319"/>
      <c r="P157" s="319"/>
      <c r="Q157" s="319"/>
      <c r="R157" s="319"/>
      <c r="S157" s="319"/>
      <c r="T157" s="319"/>
      <c r="U157" s="319"/>
      <c r="V157" s="319"/>
      <c r="W157" s="319"/>
      <c r="X157" s="319"/>
      <c r="Y157" s="319"/>
      <c r="Z157" s="319"/>
    </row>
    <row r="158" spans="1:26" ht="15.75" customHeight="1">
      <c r="A158" s="319"/>
      <c r="B158" s="319"/>
      <c r="C158" s="319"/>
      <c r="D158" s="319"/>
      <c r="E158" s="319"/>
      <c r="F158" s="319"/>
      <c r="G158" s="319"/>
      <c r="H158" s="319"/>
      <c r="I158" s="319"/>
      <c r="J158" s="319"/>
      <c r="K158" s="319"/>
      <c r="L158" s="319"/>
      <c r="M158" s="319"/>
      <c r="N158" s="319"/>
      <c r="O158" s="319"/>
      <c r="P158" s="319"/>
      <c r="Q158" s="319"/>
      <c r="R158" s="319"/>
      <c r="S158" s="319"/>
      <c r="T158" s="319"/>
      <c r="U158" s="319"/>
      <c r="V158" s="319"/>
      <c r="W158" s="319"/>
      <c r="X158" s="319"/>
      <c r="Y158" s="319"/>
      <c r="Z158" s="319"/>
    </row>
    <row r="159" spans="1:26" ht="15.75" customHeight="1">
      <c r="A159" s="319"/>
      <c r="B159" s="319"/>
      <c r="C159" s="319"/>
      <c r="D159" s="319"/>
      <c r="E159" s="319"/>
      <c r="F159" s="319"/>
      <c r="G159" s="319"/>
      <c r="H159" s="319"/>
      <c r="I159" s="319"/>
      <c r="J159" s="319"/>
      <c r="K159" s="319"/>
      <c r="L159" s="319"/>
      <c r="M159" s="319"/>
      <c r="N159" s="319"/>
      <c r="O159" s="319"/>
      <c r="P159" s="319"/>
      <c r="Q159" s="319"/>
      <c r="R159" s="319"/>
      <c r="S159" s="319"/>
      <c r="T159" s="319"/>
      <c r="U159" s="319"/>
      <c r="V159" s="319"/>
      <c r="W159" s="319"/>
      <c r="X159" s="319"/>
      <c r="Y159" s="319"/>
      <c r="Z159" s="319"/>
    </row>
    <row r="160" spans="1:26" ht="15.75" customHeight="1">
      <c r="A160" s="319"/>
      <c r="B160" s="319"/>
      <c r="C160" s="319"/>
      <c r="D160" s="319"/>
      <c r="E160" s="319"/>
      <c r="F160" s="319"/>
      <c r="G160" s="319"/>
      <c r="H160" s="319"/>
      <c r="I160" s="319"/>
      <c r="J160" s="319"/>
      <c r="K160" s="319"/>
      <c r="L160" s="319"/>
      <c r="M160" s="319"/>
      <c r="N160" s="319"/>
      <c r="O160" s="319"/>
      <c r="P160" s="319"/>
      <c r="Q160" s="319"/>
      <c r="R160" s="319"/>
      <c r="S160" s="319"/>
      <c r="T160" s="319"/>
      <c r="U160" s="319"/>
      <c r="V160" s="319"/>
      <c r="W160" s="319"/>
      <c r="X160" s="319"/>
      <c r="Y160" s="319"/>
      <c r="Z160" s="319"/>
    </row>
    <row r="161" spans="1:26" ht="15.75" customHeight="1">
      <c r="A161" s="319"/>
      <c r="B161" s="319"/>
      <c r="C161" s="319"/>
      <c r="D161" s="319"/>
      <c r="E161" s="319"/>
      <c r="F161" s="319"/>
      <c r="G161" s="319"/>
      <c r="H161" s="319"/>
      <c r="I161" s="319"/>
      <c r="J161" s="319"/>
      <c r="K161" s="319"/>
      <c r="L161" s="319"/>
      <c r="M161" s="319"/>
      <c r="N161" s="319"/>
      <c r="O161" s="319"/>
      <c r="P161" s="319"/>
      <c r="Q161" s="319"/>
      <c r="R161" s="319"/>
      <c r="S161" s="319"/>
      <c r="T161" s="319"/>
      <c r="U161" s="319"/>
      <c r="V161" s="319"/>
      <c r="W161" s="319"/>
      <c r="X161" s="319"/>
      <c r="Y161" s="319"/>
      <c r="Z161" s="319"/>
    </row>
    <row r="162" spans="1:26" ht="15.75" customHeight="1">
      <c r="A162" s="319"/>
      <c r="B162" s="319"/>
      <c r="C162" s="319"/>
      <c r="D162" s="319"/>
      <c r="E162" s="319"/>
      <c r="F162" s="319"/>
      <c r="G162" s="319"/>
      <c r="H162" s="319"/>
      <c r="I162" s="319"/>
      <c r="J162" s="319"/>
      <c r="K162" s="319"/>
      <c r="L162" s="319"/>
      <c r="M162" s="319"/>
      <c r="N162" s="319"/>
      <c r="O162" s="319"/>
      <c r="P162" s="319"/>
      <c r="Q162" s="319"/>
      <c r="R162" s="319"/>
      <c r="S162" s="319"/>
      <c r="T162" s="319"/>
      <c r="U162" s="319"/>
      <c r="V162" s="319"/>
      <c r="W162" s="319"/>
      <c r="X162" s="319"/>
      <c r="Y162" s="319"/>
      <c r="Z162" s="319"/>
    </row>
    <row r="163" spans="1:26" ht="15.75" customHeight="1">
      <c r="A163" s="319"/>
      <c r="B163" s="319"/>
      <c r="C163" s="319"/>
      <c r="D163" s="319"/>
      <c r="E163" s="319"/>
      <c r="F163" s="319"/>
      <c r="G163" s="319"/>
      <c r="H163" s="319"/>
      <c r="I163" s="319"/>
      <c r="J163" s="319"/>
      <c r="K163" s="319"/>
      <c r="L163" s="319"/>
      <c r="M163" s="319"/>
      <c r="N163" s="319"/>
      <c r="O163" s="319"/>
      <c r="P163" s="319"/>
      <c r="Q163" s="319"/>
      <c r="R163" s="319"/>
      <c r="S163" s="319"/>
      <c r="T163" s="319"/>
      <c r="U163" s="319"/>
      <c r="V163" s="319"/>
      <c r="W163" s="319"/>
      <c r="X163" s="319"/>
      <c r="Y163" s="319"/>
      <c r="Z163" s="319"/>
    </row>
    <row r="164" spans="1:26" ht="15.75" customHeight="1">
      <c r="A164" s="319"/>
      <c r="B164" s="319"/>
      <c r="C164" s="319"/>
      <c r="D164" s="319"/>
      <c r="E164" s="319"/>
      <c r="F164" s="319"/>
      <c r="G164" s="319"/>
      <c r="H164" s="319"/>
      <c r="I164" s="319"/>
      <c r="J164" s="319"/>
      <c r="K164" s="319"/>
      <c r="L164" s="319"/>
      <c r="M164" s="319"/>
      <c r="N164" s="319"/>
      <c r="O164" s="319"/>
      <c r="P164" s="319"/>
      <c r="Q164" s="319"/>
      <c r="R164" s="319"/>
      <c r="S164" s="319"/>
      <c r="T164" s="319"/>
      <c r="U164" s="319"/>
      <c r="V164" s="319"/>
      <c r="W164" s="319"/>
      <c r="X164" s="319"/>
      <c r="Y164" s="319"/>
      <c r="Z164" s="319"/>
    </row>
    <row r="165" spans="1:26" ht="15.75" customHeight="1">
      <c r="A165" s="319"/>
      <c r="B165" s="319"/>
      <c r="C165" s="319"/>
      <c r="D165" s="319"/>
      <c r="E165" s="319"/>
      <c r="F165" s="319"/>
      <c r="G165" s="319"/>
      <c r="H165" s="319"/>
      <c r="I165" s="319"/>
      <c r="J165" s="319"/>
      <c r="K165" s="319"/>
      <c r="L165" s="319"/>
      <c r="M165" s="319"/>
      <c r="N165" s="319"/>
      <c r="O165" s="319"/>
      <c r="P165" s="319"/>
      <c r="Q165" s="319"/>
      <c r="R165" s="319"/>
      <c r="S165" s="319"/>
      <c r="T165" s="319"/>
      <c r="U165" s="319"/>
      <c r="V165" s="319"/>
      <c r="W165" s="319"/>
      <c r="X165" s="319"/>
      <c r="Y165" s="319"/>
      <c r="Z165" s="319"/>
    </row>
    <row r="166" spans="1:26" ht="15.75" customHeight="1">
      <c r="A166" s="319"/>
      <c r="B166" s="319"/>
      <c r="C166" s="319"/>
      <c r="D166" s="319"/>
      <c r="E166" s="319"/>
      <c r="F166" s="319"/>
      <c r="G166" s="319"/>
      <c r="H166" s="319"/>
      <c r="I166" s="319"/>
      <c r="J166" s="319"/>
      <c r="K166" s="319"/>
      <c r="L166" s="319"/>
      <c r="M166" s="319"/>
      <c r="N166" s="319"/>
      <c r="O166" s="319"/>
      <c r="P166" s="319"/>
      <c r="Q166" s="319"/>
      <c r="R166" s="319"/>
      <c r="S166" s="319"/>
      <c r="T166" s="319"/>
      <c r="U166" s="319"/>
      <c r="V166" s="319"/>
      <c r="W166" s="319"/>
      <c r="X166" s="319"/>
      <c r="Y166" s="319"/>
      <c r="Z166" s="319"/>
    </row>
    <row r="167" spans="1:26" ht="15.75" customHeight="1">
      <c r="A167" s="319"/>
      <c r="B167" s="319"/>
      <c r="C167" s="319"/>
      <c r="D167" s="319"/>
      <c r="E167" s="319"/>
      <c r="F167" s="319"/>
      <c r="G167" s="319"/>
      <c r="H167" s="319"/>
      <c r="I167" s="319"/>
      <c r="J167" s="319"/>
      <c r="K167" s="319"/>
      <c r="L167" s="319"/>
      <c r="M167" s="319"/>
      <c r="N167" s="319"/>
      <c r="O167" s="319"/>
      <c r="P167" s="319"/>
      <c r="Q167" s="319"/>
      <c r="R167" s="319"/>
      <c r="S167" s="319"/>
      <c r="T167" s="319"/>
      <c r="U167" s="319"/>
      <c r="V167" s="319"/>
      <c r="W167" s="319"/>
      <c r="X167" s="319"/>
      <c r="Y167" s="319"/>
      <c r="Z167" s="319"/>
    </row>
    <row r="168" spans="1:26" ht="15.75" customHeight="1">
      <c r="A168" s="319"/>
      <c r="B168" s="319"/>
      <c r="C168" s="319"/>
      <c r="D168" s="319"/>
      <c r="E168" s="319"/>
      <c r="F168" s="319"/>
      <c r="G168" s="319"/>
      <c r="H168" s="319"/>
      <c r="I168" s="319"/>
      <c r="J168" s="319"/>
      <c r="K168" s="319"/>
      <c r="L168" s="319"/>
      <c r="M168" s="319"/>
      <c r="N168" s="319"/>
      <c r="O168" s="319"/>
      <c r="P168" s="319"/>
      <c r="Q168" s="319"/>
      <c r="R168" s="319"/>
      <c r="S168" s="319"/>
      <c r="T168" s="319"/>
      <c r="U168" s="319"/>
      <c r="V168" s="319"/>
      <c r="W168" s="319"/>
      <c r="X168" s="319"/>
      <c r="Y168" s="319"/>
      <c r="Z168" s="319"/>
    </row>
    <row r="169" spans="1:26" ht="15.75" customHeight="1">
      <c r="A169" s="319"/>
      <c r="B169" s="319"/>
      <c r="C169" s="319"/>
      <c r="D169" s="319"/>
      <c r="E169" s="319"/>
      <c r="F169" s="319"/>
      <c r="G169" s="319"/>
      <c r="H169" s="319"/>
      <c r="I169" s="319"/>
      <c r="J169" s="319"/>
      <c r="K169" s="319"/>
      <c r="L169" s="319"/>
      <c r="M169" s="319"/>
      <c r="N169" s="319"/>
      <c r="O169" s="319"/>
      <c r="P169" s="319"/>
      <c r="Q169" s="319"/>
      <c r="R169" s="319"/>
      <c r="S169" s="319"/>
      <c r="T169" s="319"/>
      <c r="U169" s="319"/>
      <c r="V169" s="319"/>
      <c r="W169" s="319"/>
      <c r="X169" s="319"/>
      <c r="Y169" s="319"/>
      <c r="Z169" s="319"/>
    </row>
    <row r="170" spans="1:26" ht="15.75" customHeight="1">
      <c r="A170" s="319"/>
      <c r="B170" s="319"/>
      <c r="C170" s="319"/>
      <c r="D170" s="319"/>
      <c r="E170" s="319"/>
      <c r="F170" s="319"/>
      <c r="G170" s="319"/>
      <c r="H170" s="319"/>
      <c r="I170" s="319"/>
      <c r="J170" s="319"/>
      <c r="K170" s="319"/>
      <c r="L170" s="319"/>
      <c r="M170" s="319"/>
      <c r="N170" s="319"/>
      <c r="O170" s="319"/>
      <c r="P170" s="319"/>
      <c r="Q170" s="319"/>
      <c r="R170" s="319"/>
      <c r="S170" s="319"/>
      <c r="T170" s="319"/>
      <c r="U170" s="319"/>
      <c r="V170" s="319"/>
      <c r="W170" s="319"/>
      <c r="X170" s="319"/>
      <c r="Y170" s="319"/>
      <c r="Z170" s="319"/>
    </row>
    <row r="171" spans="1:26" ht="15.75" customHeight="1">
      <c r="A171" s="319"/>
      <c r="B171" s="319"/>
      <c r="C171" s="319"/>
      <c r="D171" s="319"/>
      <c r="E171" s="319"/>
      <c r="F171" s="319"/>
      <c r="G171" s="319"/>
      <c r="H171" s="319"/>
      <c r="I171" s="319"/>
      <c r="J171" s="319"/>
      <c r="K171" s="319"/>
      <c r="L171" s="319"/>
      <c r="M171" s="319"/>
      <c r="N171" s="319"/>
      <c r="O171" s="319"/>
      <c r="P171" s="319"/>
      <c r="Q171" s="319"/>
      <c r="R171" s="319"/>
      <c r="S171" s="319"/>
      <c r="T171" s="319"/>
      <c r="U171" s="319"/>
      <c r="V171" s="319"/>
      <c r="W171" s="319"/>
      <c r="X171" s="319"/>
      <c r="Y171" s="319"/>
      <c r="Z171" s="319"/>
    </row>
    <row r="172" spans="1:26" ht="15.75" customHeight="1">
      <c r="A172" s="319"/>
      <c r="B172" s="319"/>
      <c r="C172" s="319"/>
      <c r="D172" s="319"/>
      <c r="E172" s="319"/>
      <c r="F172" s="319"/>
      <c r="G172" s="319"/>
      <c r="H172" s="319"/>
      <c r="I172" s="319"/>
      <c r="J172" s="319"/>
      <c r="K172" s="319"/>
      <c r="L172" s="319"/>
      <c r="M172" s="319"/>
      <c r="N172" s="319"/>
      <c r="O172" s="319"/>
      <c r="P172" s="319"/>
      <c r="Q172" s="319"/>
      <c r="R172" s="319"/>
      <c r="S172" s="319"/>
      <c r="T172" s="319"/>
      <c r="U172" s="319"/>
      <c r="V172" s="319"/>
      <c r="W172" s="319"/>
      <c r="X172" s="319"/>
      <c r="Y172" s="319"/>
      <c r="Z172" s="319"/>
    </row>
    <row r="173" spans="1:26" ht="15.75" customHeight="1">
      <c r="A173" s="319"/>
      <c r="B173" s="319"/>
      <c r="C173" s="319"/>
      <c r="D173" s="319"/>
      <c r="E173" s="319"/>
      <c r="F173" s="319"/>
      <c r="G173" s="319"/>
      <c r="H173" s="319"/>
      <c r="I173" s="319"/>
      <c r="J173" s="319"/>
      <c r="K173" s="319"/>
      <c r="L173" s="319"/>
      <c r="M173" s="319"/>
      <c r="N173" s="319"/>
      <c r="O173" s="319"/>
      <c r="P173" s="319"/>
      <c r="Q173" s="319"/>
      <c r="R173" s="319"/>
      <c r="S173" s="319"/>
      <c r="T173" s="319"/>
      <c r="U173" s="319"/>
      <c r="V173" s="319"/>
      <c r="W173" s="319"/>
      <c r="X173" s="319"/>
      <c r="Y173" s="319"/>
      <c r="Z173" s="319"/>
    </row>
    <row r="174" spans="1:26" ht="15.75" customHeight="1">
      <c r="A174" s="319"/>
      <c r="B174" s="319"/>
      <c r="C174" s="319"/>
      <c r="D174" s="319"/>
      <c r="E174" s="319"/>
      <c r="F174" s="319"/>
      <c r="G174" s="319"/>
      <c r="H174" s="319"/>
      <c r="I174" s="319"/>
      <c r="J174" s="319"/>
      <c r="K174" s="319"/>
      <c r="L174" s="319"/>
      <c r="M174" s="319"/>
      <c r="N174" s="319"/>
      <c r="O174" s="319"/>
      <c r="P174" s="319"/>
      <c r="Q174" s="319"/>
      <c r="R174" s="319"/>
      <c r="S174" s="319"/>
      <c r="T174" s="319"/>
      <c r="U174" s="319"/>
      <c r="V174" s="319"/>
      <c r="W174" s="319"/>
      <c r="X174" s="319"/>
      <c r="Y174" s="319"/>
      <c r="Z174" s="319"/>
    </row>
    <row r="175" spans="1:26" ht="15.75" customHeight="1">
      <c r="A175" s="319"/>
      <c r="B175" s="319"/>
      <c r="C175" s="319"/>
      <c r="D175" s="319"/>
      <c r="E175" s="319"/>
      <c r="F175" s="319"/>
      <c r="G175" s="319"/>
      <c r="H175" s="319"/>
      <c r="I175" s="319"/>
      <c r="J175" s="319"/>
      <c r="K175" s="319"/>
      <c r="L175" s="319"/>
      <c r="M175" s="319"/>
      <c r="N175" s="319"/>
      <c r="O175" s="319"/>
      <c r="P175" s="319"/>
      <c r="Q175" s="319"/>
      <c r="R175" s="319"/>
      <c r="S175" s="319"/>
      <c r="T175" s="319"/>
      <c r="U175" s="319"/>
      <c r="V175" s="319"/>
      <c r="W175" s="319"/>
      <c r="X175" s="319"/>
      <c r="Y175" s="319"/>
      <c r="Z175" s="319"/>
    </row>
    <row r="176" spans="1:26" ht="15.75" customHeight="1">
      <c r="A176" s="319"/>
      <c r="B176" s="319"/>
      <c r="C176" s="319"/>
      <c r="D176" s="319"/>
      <c r="E176" s="319"/>
      <c r="F176" s="319"/>
      <c r="G176" s="319"/>
      <c r="H176" s="319"/>
      <c r="I176" s="319"/>
      <c r="J176" s="319"/>
      <c r="K176" s="319"/>
      <c r="L176" s="319"/>
      <c r="M176" s="319"/>
      <c r="N176" s="319"/>
      <c r="O176" s="319"/>
      <c r="P176" s="319"/>
      <c r="Q176" s="319"/>
      <c r="R176" s="319"/>
      <c r="S176" s="319"/>
      <c r="T176" s="319"/>
      <c r="U176" s="319"/>
      <c r="V176" s="319"/>
      <c r="W176" s="319"/>
      <c r="X176" s="319"/>
      <c r="Y176" s="319"/>
      <c r="Z176" s="319"/>
    </row>
    <row r="177" spans="1:26" ht="15.75" customHeight="1">
      <c r="A177" s="319"/>
      <c r="B177" s="319"/>
      <c r="C177" s="319"/>
      <c r="D177" s="319"/>
      <c r="E177" s="319"/>
      <c r="F177" s="319"/>
      <c r="G177" s="319"/>
      <c r="H177" s="319"/>
      <c r="I177" s="319"/>
      <c r="J177" s="319"/>
      <c r="K177" s="319"/>
      <c r="L177" s="319"/>
      <c r="M177" s="319"/>
      <c r="N177" s="319"/>
      <c r="O177" s="319"/>
      <c r="P177" s="319"/>
      <c r="Q177" s="319"/>
      <c r="R177" s="319"/>
      <c r="S177" s="319"/>
      <c r="T177" s="319"/>
      <c r="U177" s="319"/>
      <c r="V177" s="319"/>
      <c r="W177" s="319"/>
      <c r="X177" s="319"/>
      <c r="Y177" s="319"/>
      <c r="Z177" s="319"/>
    </row>
    <row r="178" spans="1:26" ht="15.75" customHeight="1">
      <c r="A178" s="319"/>
      <c r="B178" s="319"/>
      <c r="C178" s="319"/>
      <c r="D178" s="319"/>
      <c r="E178" s="319"/>
      <c r="F178" s="319"/>
      <c r="G178" s="319"/>
      <c r="H178" s="319"/>
      <c r="I178" s="319"/>
      <c r="J178" s="319"/>
      <c r="K178" s="319"/>
      <c r="L178" s="319"/>
      <c r="M178" s="319"/>
      <c r="N178" s="319"/>
      <c r="O178" s="319"/>
      <c r="P178" s="319"/>
      <c r="Q178" s="319"/>
      <c r="R178" s="319"/>
      <c r="S178" s="319"/>
      <c r="T178" s="319"/>
      <c r="U178" s="319"/>
      <c r="V178" s="319"/>
      <c r="W178" s="319"/>
      <c r="X178" s="319"/>
      <c r="Y178" s="319"/>
      <c r="Z178" s="319"/>
    </row>
    <row r="179" spans="1:26" ht="15.75" customHeight="1">
      <c r="A179" s="319"/>
      <c r="B179" s="319"/>
      <c r="C179" s="319"/>
      <c r="D179" s="319"/>
      <c r="E179" s="319"/>
      <c r="F179" s="319"/>
      <c r="G179" s="319"/>
      <c r="H179" s="319"/>
      <c r="I179" s="319"/>
      <c r="J179" s="319"/>
      <c r="K179" s="319"/>
      <c r="L179" s="319"/>
      <c r="M179" s="319"/>
      <c r="N179" s="319"/>
      <c r="O179" s="319"/>
      <c r="P179" s="319"/>
      <c r="Q179" s="319"/>
      <c r="R179" s="319"/>
      <c r="S179" s="319"/>
      <c r="T179" s="319"/>
      <c r="U179" s="319"/>
      <c r="V179" s="319"/>
      <c r="W179" s="319"/>
      <c r="X179" s="319"/>
      <c r="Y179" s="319"/>
      <c r="Z179" s="319"/>
    </row>
    <row r="180" spans="1:26" ht="15.75" customHeight="1">
      <c r="A180" s="319"/>
      <c r="B180" s="319"/>
      <c r="C180" s="319"/>
      <c r="D180" s="319"/>
      <c r="E180" s="319"/>
      <c r="F180" s="319"/>
      <c r="G180" s="319"/>
      <c r="H180" s="319"/>
      <c r="I180" s="319"/>
      <c r="J180" s="319"/>
      <c r="K180" s="319"/>
      <c r="L180" s="319"/>
      <c r="M180" s="319"/>
      <c r="N180" s="319"/>
      <c r="O180" s="319"/>
      <c r="P180" s="319"/>
      <c r="Q180" s="319"/>
      <c r="R180" s="319"/>
      <c r="S180" s="319"/>
      <c r="T180" s="319"/>
      <c r="U180" s="319"/>
      <c r="V180" s="319"/>
      <c r="W180" s="319"/>
      <c r="X180" s="319"/>
      <c r="Y180" s="319"/>
      <c r="Z180" s="319"/>
    </row>
    <row r="181" spans="1:26" ht="15.75" customHeight="1">
      <c r="A181" s="319"/>
      <c r="B181" s="319"/>
      <c r="C181" s="319"/>
      <c r="D181" s="319"/>
      <c r="E181" s="319"/>
      <c r="F181" s="319"/>
      <c r="G181" s="319"/>
      <c r="H181" s="319"/>
      <c r="I181" s="319"/>
      <c r="J181" s="319"/>
      <c r="K181" s="319"/>
      <c r="L181" s="319"/>
      <c r="M181" s="319"/>
      <c r="N181" s="319"/>
      <c r="O181" s="319"/>
      <c r="P181" s="319"/>
      <c r="Q181" s="319"/>
      <c r="R181" s="319"/>
      <c r="S181" s="319"/>
      <c r="T181" s="319"/>
      <c r="U181" s="319"/>
      <c r="V181" s="319"/>
      <c r="W181" s="319"/>
      <c r="X181" s="319"/>
      <c r="Y181" s="319"/>
      <c r="Z181" s="319"/>
    </row>
    <row r="182" spans="1:26" ht="15.75" customHeight="1">
      <c r="A182" s="319"/>
      <c r="B182" s="319"/>
      <c r="C182" s="319"/>
      <c r="D182" s="319"/>
      <c r="E182" s="319"/>
      <c r="F182" s="319"/>
      <c r="G182" s="319"/>
      <c r="H182" s="319"/>
      <c r="I182" s="319"/>
      <c r="J182" s="319"/>
      <c r="K182" s="319"/>
      <c r="L182" s="319"/>
      <c r="M182" s="319"/>
      <c r="N182" s="319"/>
      <c r="O182" s="319"/>
      <c r="P182" s="319"/>
      <c r="Q182" s="319"/>
      <c r="R182" s="319"/>
      <c r="S182" s="319"/>
      <c r="T182" s="319"/>
      <c r="U182" s="319"/>
      <c r="V182" s="319"/>
      <c r="W182" s="319"/>
      <c r="X182" s="319"/>
      <c r="Y182" s="319"/>
      <c r="Z182" s="319"/>
    </row>
    <row r="183" spans="1:26" ht="15.75" customHeight="1">
      <c r="A183" s="319"/>
      <c r="B183" s="319"/>
      <c r="C183" s="319"/>
      <c r="D183" s="319"/>
      <c r="E183" s="319"/>
      <c r="F183" s="319"/>
      <c r="G183" s="319"/>
      <c r="H183" s="319"/>
      <c r="I183" s="319"/>
      <c r="J183" s="319"/>
      <c r="K183" s="319"/>
      <c r="L183" s="319"/>
      <c r="M183" s="319"/>
      <c r="N183" s="319"/>
      <c r="O183" s="319"/>
      <c r="P183" s="319"/>
      <c r="Q183" s="319"/>
      <c r="R183" s="319"/>
      <c r="S183" s="319"/>
      <c r="T183" s="319"/>
      <c r="U183" s="319"/>
      <c r="V183" s="319"/>
      <c r="W183" s="319"/>
      <c r="X183" s="319"/>
      <c r="Y183" s="319"/>
      <c r="Z183" s="319"/>
    </row>
    <row r="184" spans="1:26" ht="15.75" customHeight="1">
      <c r="A184" s="319"/>
      <c r="B184" s="319"/>
      <c r="C184" s="319"/>
      <c r="D184" s="319"/>
      <c r="E184" s="319"/>
      <c r="F184" s="319"/>
      <c r="G184" s="319"/>
      <c r="H184" s="319"/>
      <c r="I184" s="319"/>
      <c r="J184" s="319"/>
      <c r="K184" s="319"/>
      <c r="L184" s="319"/>
      <c r="M184" s="319"/>
      <c r="N184" s="319"/>
      <c r="O184" s="319"/>
      <c r="P184" s="319"/>
      <c r="Q184" s="319"/>
      <c r="R184" s="319"/>
      <c r="S184" s="319"/>
      <c r="T184" s="319"/>
      <c r="U184" s="319"/>
      <c r="V184" s="319"/>
      <c r="W184" s="319"/>
      <c r="X184" s="319"/>
      <c r="Y184" s="319"/>
      <c r="Z184" s="319"/>
    </row>
    <row r="185" spans="1:26" ht="15.75" customHeight="1">
      <c r="A185" s="319"/>
      <c r="B185" s="319"/>
      <c r="C185" s="319"/>
      <c r="D185" s="319"/>
      <c r="E185" s="319"/>
      <c r="F185" s="319"/>
      <c r="G185" s="319"/>
      <c r="H185" s="319"/>
      <c r="I185" s="319"/>
      <c r="J185" s="319"/>
      <c r="K185" s="319"/>
      <c r="L185" s="319"/>
      <c r="M185" s="319"/>
      <c r="N185" s="319"/>
      <c r="O185" s="319"/>
      <c r="P185" s="319"/>
      <c r="Q185" s="319"/>
      <c r="R185" s="319"/>
      <c r="S185" s="319"/>
      <c r="T185" s="319"/>
      <c r="U185" s="319"/>
      <c r="V185" s="319"/>
      <c r="W185" s="319"/>
      <c r="X185" s="319"/>
      <c r="Y185" s="319"/>
      <c r="Z185" s="319"/>
    </row>
    <row r="186" spans="1:26" ht="15.75" customHeight="1">
      <c r="A186" s="319"/>
      <c r="B186" s="319"/>
      <c r="C186" s="319"/>
      <c r="D186" s="319"/>
      <c r="E186" s="319"/>
      <c r="F186" s="319"/>
      <c r="G186" s="319"/>
      <c r="H186" s="319"/>
      <c r="I186" s="319"/>
      <c r="J186" s="319"/>
      <c r="K186" s="319"/>
      <c r="L186" s="319"/>
      <c r="M186" s="319"/>
      <c r="N186" s="319"/>
      <c r="O186" s="319"/>
      <c r="P186" s="319"/>
      <c r="Q186" s="319"/>
      <c r="R186" s="319"/>
      <c r="S186" s="319"/>
      <c r="T186" s="319"/>
      <c r="U186" s="319"/>
      <c r="V186" s="319"/>
      <c r="W186" s="319"/>
      <c r="X186" s="319"/>
      <c r="Y186" s="319"/>
      <c r="Z186" s="319"/>
    </row>
    <row r="187" spans="1:26" ht="15.75" customHeight="1">
      <c r="A187" s="319"/>
      <c r="B187" s="319"/>
      <c r="C187" s="319"/>
      <c r="D187" s="319"/>
      <c r="E187" s="319"/>
      <c r="F187" s="319"/>
      <c r="G187" s="319"/>
      <c r="H187" s="319"/>
      <c r="I187" s="319"/>
      <c r="J187" s="319"/>
      <c r="K187" s="319"/>
      <c r="L187" s="319"/>
      <c r="M187" s="319"/>
      <c r="N187" s="319"/>
      <c r="O187" s="319"/>
      <c r="P187" s="319"/>
      <c r="Q187" s="319"/>
      <c r="R187" s="319"/>
      <c r="S187" s="319"/>
      <c r="T187" s="319"/>
      <c r="U187" s="319"/>
      <c r="V187" s="319"/>
      <c r="W187" s="319"/>
      <c r="X187" s="319"/>
      <c r="Y187" s="319"/>
      <c r="Z187" s="319"/>
    </row>
    <row r="188" spans="1:26" ht="15.75" customHeight="1">
      <c r="A188" s="319"/>
      <c r="B188" s="319"/>
      <c r="C188" s="319"/>
      <c r="D188" s="319"/>
      <c r="E188" s="319"/>
      <c r="F188" s="319"/>
      <c r="G188" s="319"/>
      <c r="H188" s="319"/>
      <c r="I188" s="319"/>
      <c r="J188" s="319"/>
      <c r="K188" s="319"/>
      <c r="L188" s="319"/>
      <c r="M188" s="319"/>
      <c r="N188" s="319"/>
      <c r="O188" s="319"/>
      <c r="P188" s="319"/>
      <c r="Q188" s="319"/>
      <c r="R188" s="319"/>
      <c r="S188" s="319"/>
      <c r="T188" s="319"/>
      <c r="U188" s="319"/>
      <c r="V188" s="319"/>
      <c r="W188" s="319"/>
      <c r="X188" s="319"/>
      <c r="Y188" s="319"/>
      <c r="Z188" s="319"/>
    </row>
    <row r="189" spans="1:26" ht="15.75" customHeight="1">
      <c r="A189" s="319"/>
      <c r="B189" s="319"/>
      <c r="C189" s="319"/>
      <c r="D189" s="319"/>
      <c r="E189" s="319"/>
      <c r="F189" s="319"/>
      <c r="G189" s="319"/>
      <c r="H189" s="319"/>
      <c r="I189" s="319"/>
      <c r="J189" s="319"/>
      <c r="K189" s="319"/>
      <c r="L189" s="319"/>
      <c r="M189" s="319"/>
      <c r="N189" s="319"/>
      <c r="O189" s="319"/>
      <c r="P189" s="319"/>
      <c r="Q189" s="319"/>
      <c r="R189" s="319"/>
      <c r="S189" s="319"/>
      <c r="T189" s="319"/>
      <c r="U189" s="319"/>
      <c r="V189" s="319"/>
      <c r="W189" s="319"/>
      <c r="X189" s="319"/>
      <c r="Y189" s="319"/>
      <c r="Z189" s="319"/>
    </row>
    <row r="190" spans="1:26" ht="15.75" customHeight="1">
      <c r="A190" s="319"/>
      <c r="B190" s="319"/>
      <c r="C190" s="319"/>
      <c r="D190" s="319"/>
      <c r="E190" s="319"/>
      <c r="F190" s="319"/>
      <c r="G190" s="319"/>
      <c r="H190" s="319"/>
      <c r="I190" s="319"/>
      <c r="J190" s="319"/>
      <c r="K190" s="319"/>
      <c r="L190" s="319"/>
      <c r="M190" s="319"/>
      <c r="N190" s="319"/>
      <c r="O190" s="319"/>
      <c r="P190" s="319"/>
      <c r="Q190" s="319"/>
      <c r="R190" s="319"/>
      <c r="S190" s="319"/>
      <c r="T190" s="319"/>
      <c r="U190" s="319"/>
      <c r="V190" s="319"/>
      <c r="W190" s="319"/>
      <c r="X190" s="319"/>
      <c r="Y190" s="319"/>
      <c r="Z190" s="319"/>
    </row>
    <row r="191" spans="1:26" ht="15.75" customHeight="1">
      <c r="A191" s="319"/>
      <c r="B191" s="319"/>
      <c r="C191" s="319"/>
      <c r="D191" s="319"/>
      <c r="E191" s="319"/>
      <c r="F191" s="319"/>
      <c r="G191" s="319"/>
      <c r="H191" s="319"/>
      <c r="I191" s="319"/>
      <c r="J191" s="319"/>
      <c r="K191" s="319"/>
      <c r="L191" s="319"/>
      <c r="M191" s="319"/>
      <c r="N191" s="319"/>
      <c r="O191" s="319"/>
      <c r="P191" s="319"/>
      <c r="Q191" s="319"/>
      <c r="R191" s="319"/>
      <c r="S191" s="319"/>
      <c r="T191" s="319"/>
      <c r="U191" s="319"/>
      <c r="V191" s="319"/>
      <c r="W191" s="319"/>
      <c r="X191" s="319"/>
      <c r="Y191" s="319"/>
      <c r="Z191" s="319"/>
    </row>
    <row r="192" spans="1:26" ht="15.75" customHeight="1">
      <c r="A192" s="319"/>
      <c r="B192" s="319"/>
      <c r="C192" s="319"/>
      <c r="D192" s="319"/>
      <c r="E192" s="319"/>
      <c r="F192" s="319"/>
      <c r="G192" s="319"/>
      <c r="H192" s="319"/>
      <c r="I192" s="319"/>
      <c r="J192" s="319"/>
      <c r="K192" s="319"/>
      <c r="L192" s="319"/>
      <c r="M192" s="319"/>
      <c r="N192" s="319"/>
      <c r="O192" s="319"/>
      <c r="P192" s="319"/>
      <c r="Q192" s="319"/>
      <c r="R192" s="319"/>
      <c r="S192" s="319"/>
      <c r="T192" s="319"/>
      <c r="U192" s="319"/>
      <c r="V192" s="319"/>
      <c r="W192" s="319"/>
      <c r="X192" s="319"/>
      <c r="Y192" s="319"/>
      <c r="Z192" s="319"/>
    </row>
    <row r="193" spans="1:26" ht="15.75" customHeight="1">
      <c r="A193" s="319"/>
      <c r="B193" s="319"/>
      <c r="C193" s="319"/>
      <c r="D193" s="319"/>
      <c r="E193" s="319"/>
      <c r="F193" s="319"/>
      <c r="G193" s="319"/>
      <c r="H193" s="319"/>
      <c r="I193" s="319"/>
      <c r="J193" s="319"/>
      <c r="K193" s="319"/>
      <c r="L193" s="319"/>
      <c r="M193" s="319"/>
      <c r="N193" s="319"/>
      <c r="O193" s="319"/>
      <c r="P193" s="319"/>
      <c r="Q193" s="319"/>
      <c r="R193" s="319"/>
      <c r="S193" s="319"/>
      <c r="T193" s="319"/>
      <c r="U193" s="319"/>
      <c r="V193" s="319"/>
      <c r="W193" s="319"/>
      <c r="X193" s="319"/>
      <c r="Y193" s="319"/>
      <c r="Z193" s="319"/>
    </row>
    <row r="194" spans="1:26" ht="15.75" customHeight="1">
      <c r="A194" s="319"/>
      <c r="B194" s="319"/>
      <c r="C194" s="319"/>
      <c r="D194" s="319"/>
      <c r="E194" s="319"/>
      <c r="F194" s="319"/>
      <c r="G194" s="319"/>
      <c r="H194" s="319"/>
      <c r="I194" s="319"/>
      <c r="J194" s="319"/>
      <c r="K194" s="319"/>
      <c r="L194" s="319"/>
      <c r="M194" s="319"/>
      <c r="N194" s="319"/>
      <c r="O194" s="319"/>
      <c r="P194" s="319"/>
      <c r="Q194" s="319"/>
      <c r="R194" s="319"/>
      <c r="S194" s="319"/>
      <c r="T194" s="319"/>
      <c r="U194" s="319"/>
      <c r="V194" s="319"/>
      <c r="W194" s="319"/>
      <c r="X194" s="319"/>
      <c r="Y194" s="319"/>
      <c r="Z194" s="319"/>
    </row>
    <row r="195" spans="1:26" ht="15.75" customHeight="1">
      <c r="A195" s="319"/>
      <c r="B195" s="319"/>
      <c r="C195" s="319"/>
      <c r="D195" s="319"/>
      <c r="E195" s="319"/>
      <c r="F195" s="319"/>
      <c r="G195" s="319"/>
      <c r="H195" s="319"/>
      <c r="I195" s="319"/>
      <c r="J195" s="319"/>
      <c r="K195" s="319"/>
      <c r="L195" s="319"/>
      <c r="M195" s="319"/>
      <c r="N195" s="319"/>
      <c r="O195" s="319"/>
      <c r="P195" s="319"/>
      <c r="Q195" s="319"/>
      <c r="R195" s="319"/>
      <c r="S195" s="319"/>
      <c r="T195" s="319"/>
      <c r="U195" s="319"/>
      <c r="V195" s="319"/>
      <c r="W195" s="319"/>
      <c r="X195" s="319"/>
      <c r="Y195" s="319"/>
      <c r="Z195" s="319"/>
    </row>
    <row r="196" spans="1:26" ht="15.75" customHeight="1">
      <c r="A196" s="319"/>
      <c r="B196" s="319"/>
      <c r="C196" s="319"/>
      <c r="D196" s="319"/>
      <c r="E196" s="319"/>
      <c r="F196" s="319"/>
      <c r="G196" s="319"/>
      <c r="H196" s="319"/>
      <c r="I196" s="319"/>
      <c r="J196" s="319"/>
      <c r="K196" s="319"/>
      <c r="L196" s="319"/>
      <c r="M196" s="319"/>
      <c r="N196" s="319"/>
      <c r="O196" s="319"/>
      <c r="P196" s="319"/>
      <c r="Q196" s="319"/>
      <c r="R196" s="319"/>
      <c r="S196" s="319"/>
      <c r="T196" s="319"/>
      <c r="U196" s="319"/>
      <c r="V196" s="319"/>
      <c r="W196" s="319"/>
      <c r="X196" s="319"/>
      <c r="Y196" s="319"/>
      <c r="Z196" s="319"/>
    </row>
    <row r="197" spans="1:26" ht="15.75" customHeight="1">
      <c r="A197" s="319"/>
      <c r="B197" s="319"/>
      <c r="C197" s="319"/>
      <c r="D197" s="319"/>
      <c r="E197" s="319"/>
      <c r="F197" s="319"/>
      <c r="G197" s="319"/>
      <c r="H197" s="319"/>
      <c r="I197" s="319"/>
      <c r="J197" s="319"/>
      <c r="K197" s="319"/>
      <c r="L197" s="319"/>
      <c r="M197" s="319"/>
      <c r="N197" s="319"/>
      <c r="O197" s="319"/>
      <c r="P197" s="319"/>
      <c r="Q197" s="319"/>
      <c r="R197" s="319"/>
      <c r="S197" s="319"/>
      <c r="T197" s="319"/>
      <c r="U197" s="319"/>
      <c r="V197" s="319"/>
      <c r="W197" s="319"/>
      <c r="X197" s="319"/>
      <c r="Y197" s="319"/>
      <c r="Z197" s="319"/>
    </row>
    <row r="198" spans="1:26" ht="15.75" customHeight="1">
      <c r="A198" s="319"/>
      <c r="B198" s="319"/>
      <c r="C198" s="319"/>
      <c r="D198" s="319"/>
      <c r="E198" s="319"/>
      <c r="F198" s="319"/>
      <c r="G198" s="319"/>
      <c r="H198" s="319"/>
      <c r="I198" s="319"/>
      <c r="J198" s="319"/>
      <c r="K198" s="319"/>
      <c r="L198" s="319"/>
      <c r="M198" s="319"/>
      <c r="N198" s="319"/>
      <c r="O198" s="319"/>
      <c r="P198" s="319"/>
      <c r="Q198" s="319"/>
      <c r="R198" s="319"/>
      <c r="S198" s="319"/>
      <c r="T198" s="319"/>
      <c r="U198" s="319"/>
      <c r="V198" s="319"/>
      <c r="W198" s="319"/>
      <c r="X198" s="319"/>
      <c r="Y198" s="319"/>
      <c r="Z198" s="319"/>
    </row>
    <row r="199" spans="1:26" ht="15.75" customHeight="1">
      <c r="A199" s="319"/>
      <c r="B199" s="319"/>
      <c r="C199" s="319"/>
      <c r="D199" s="319"/>
      <c r="E199" s="319"/>
      <c r="F199" s="319"/>
      <c r="G199" s="319"/>
      <c r="H199" s="319"/>
      <c r="I199" s="319"/>
      <c r="J199" s="319"/>
      <c r="K199" s="319"/>
      <c r="L199" s="319"/>
      <c r="M199" s="319"/>
      <c r="N199" s="319"/>
      <c r="O199" s="319"/>
      <c r="P199" s="319"/>
      <c r="Q199" s="319"/>
      <c r="R199" s="319"/>
      <c r="S199" s="319"/>
      <c r="T199" s="319"/>
      <c r="U199" s="319"/>
      <c r="V199" s="319"/>
      <c r="W199" s="319"/>
      <c r="X199" s="319"/>
      <c r="Y199" s="319"/>
      <c r="Z199" s="319"/>
    </row>
    <row r="200" spans="1:26" ht="15.75" customHeight="1">
      <c r="A200" s="319"/>
      <c r="B200" s="319"/>
      <c r="C200" s="319"/>
      <c r="D200" s="319"/>
      <c r="E200" s="319"/>
      <c r="F200" s="319"/>
      <c r="G200" s="319"/>
      <c r="H200" s="319"/>
      <c r="I200" s="319"/>
      <c r="J200" s="319"/>
      <c r="K200" s="319"/>
      <c r="L200" s="319"/>
      <c r="M200" s="319"/>
      <c r="N200" s="319"/>
      <c r="O200" s="319"/>
      <c r="P200" s="319"/>
      <c r="Q200" s="319"/>
      <c r="R200" s="319"/>
      <c r="S200" s="319"/>
      <c r="T200" s="319"/>
      <c r="U200" s="319"/>
      <c r="V200" s="319"/>
      <c r="W200" s="319"/>
      <c r="X200" s="319"/>
      <c r="Y200" s="319"/>
      <c r="Z200" s="319"/>
    </row>
    <row r="201" spans="1:26" ht="15.75" customHeight="1">
      <c r="A201" s="319"/>
      <c r="B201" s="319"/>
      <c r="C201" s="319"/>
      <c r="D201" s="319"/>
      <c r="E201" s="319"/>
      <c r="F201" s="319"/>
      <c r="G201" s="319"/>
      <c r="H201" s="319"/>
      <c r="I201" s="319"/>
      <c r="J201" s="319"/>
      <c r="K201" s="319"/>
      <c r="L201" s="319"/>
      <c r="M201" s="319"/>
      <c r="N201" s="319"/>
      <c r="O201" s="319"/>
      <c r="P201" s="319"/>
      <c r="Q201" s="319"/>
      <c r="R201" s="319"/>
      <c r="S201" s="319"/>
      <c r="T201" s="319"/>
      <c r="U201" s="319"/>
      <c r="V201" s="319"/>
      <c r="W201" s="319"/>
      <c r="X201" s="319"/>
      <c r="Y201" s="319"/>
      <c r="Z201" s="319"/>
    </row>
    <row r="202" spans="1:26" ht="15.75" customHeight="1">
      <c r="A202" s="319"/>
      <c r="B202" s="319"/>
      <c r="C202" s="319"/>
      <c r="D202" s="319"/>
      <c r="E202" s="319"/>
      <c r="F202" s="319"/>
      <c r="G202" s="319"/>
      <c r="H202" s="319"/>
      <c r="I202" s="319"/>
      <c r="J202" s="319"/>
      <c r="K202" s="319"/>
      <c r="L202" s="319"/>
      <c r="M202" s="319"/>
      <c r="N202" s="319"/>
      <c r="O202" s="319"/>
      <c r="P202" s="319"/>
      <c r="Q202" s="319"/>
      <c r="R202" s="319"/>
      <c r="S202" s="319"/>
      <c r="T202" s="319"/>
      <c r="U202" s="319"/>
      <c r="V202" s="319"/>
      <c r="W202" s="319"/>
      <c r="X202" s="319"/>
      <c r="Y202" s="319"/>
      <c r="Z202" s="319"/>
    </row>
    <row r="203" spans="1:26" ht="15.75" customHeight="1">
      <c r="A203" s="319"/>
      <c r="B203" s="319"/>
      <c r="C203" s="319"/>
      <c r="D203" s="319"/>
      <c r="E203" s="319"/>
      <c r="F203" s="319"/>
      <c r="G203" s="319"/>
      <c r="H203" s="319"/>
      <c r="I203" s="319"/>
      <c r="J203" s="319"/>
      <c r="K203" s="319"/>
      <c r="L203" s="319"/>
      <c r="M203" s="319"/>
      <c r="N203" s="319"/>
      <c r="O203" s="319"/>
      <c r="P203" s="319"/>
      <c r="Q203" s="319"/>
      <c r="R203" s="319"/>
      <c r="S203" s="319"/>
      <c r="T203" s="319"/>
      <c r="U203" s="319"/>
      <c r="V203" s="319"/>
      <c r="W203" s="319"/>
      <c r="X203" s="319"/>
      <c r="Y203" s="319"/>
      <c r="Z203" s="319"/>
    </row>
    <row r="204" spans="1:26" ht="15.75" customHeight="1">
      <c r="A204" s="319"/>
      <c r="B204" s="319"/>
      <c r="C204" s="319"/>
      <c r="D204" s="319"/>
      <c r="E204" s="319"/>
      <c r="F204" s="319"/>
      <c r="G204" s="319"/>
      <c r="H204" s="319"/>
      <c r="I204" s="319"/>
      <c r="J204" s="319"/>
      <c r="K204" s="319"/>
      <c r="L204" s="319"/>
      <c r="M204" s="319"/>
      <c r="N204" s="319"/>
      <c r="O204" s="319"/>
      <c r="P204" s="319"/>
      <c r="Q204" s="319"/>
      <c r="R204" s="319"/>
      <c r="S204" s="319"/>
      <c r="T204" s="319"/>
      <c r="U204" s="319"/>
      <c r="V204" s="319"/>
      <c r="W204" s="319"/>
      <c r="X204" s="319"/>
      <c r="Y204" s="319"/>
      <c r="Z204" s="319"/>
    </row>
    <row r="205" spans="1:26" ht="15.75" customHeight="1">
      <c r="A205" s="319"/>
      <c r="B205" s="319"/>
      <c r="C205" s="319"/>
      <c r="D205" s="319"/>
      <c r="E205" s="319"/>
      <c r="F205" s="319"/>
      <c r="G205" s="319"/>
      <c r="H205" s="319"/>
      <c r="I205" s="319"/>
      <c r="J205" s="319"/>
      <c r="K205" s="319"/>
      <c r="L205" s="319"/>
      <c r="M205" s="319"/>
      <c r="N205" s="319"/>
      <c r="O205" s="319"/>
      <c r="P205" s="319"/>
      <c r="Q205" s="319"/>
      <c r="R205" s="319"/>
      <c r="S205" s="319"/>
      <c r="T205" s="319"/>
      <c r="U205" s="319"/>
      <c r="V205" s="319"/>
      <c r="W205" s="319"/>
      <c r="X205" s="319"/>
      <c r="Y205" s="319"/>
      <c r="Z205" s="319"/>
    </row>
    <row r="206" spans="1:26" ht="15.75" customHeight="1">
      <c r="A206" s="319"/>
      <c r="B206" s="319"/>
      <c r="C206" s="319"/>
      <c r="D206" s="319"/>
      <c r="E206" s="319"/>
      <c r="F206" s="319"/>
      <c r="G206" s="319"/>
      <c r="H206" s="319"/>
      <c r="I206" s="319"/>
      <c r="J206" s="319"/>
      <c r="K206" s="319"/>
      <c r="L206" s="319"/>
      <c r="M206" s="319"/>
      <c r="N206" s="319"/>
      <c r="O206" s="319"/>
      <c r="P206" s="319"/>
      <c r="Q206" s="319"/>
      <c r="R206" s="319"/>
      <c r="S206" s="319"/>
      <c r="T206" s="319"/>
      <c r="U206" s="319"/>
      <c r="V206" s="319"/>
      <c r="W206" s="319"/>
      <c r="X206" s="319"/>
      <c r="Y206" s="319"/>
      <c r="Z206" s="319"/>
    </row>
    <row r="207" spans="1:26" ht="15.75" customHeight="1">
      <c r="A207" s="319"/>
      <c r="B207" s="319"/>
      <c r="C207" s="319"/>
      <c r="D207" s="319"/>
      <c r="E207" s="319"/>
      <c r="F207" s="319"/>
      <c r="G207" s="319"/>
      <c r="H207" s="319"/>
      <c r="I207" s="319"/>
      <c r="J207" s="319"/>
      <c r="K207" s="319"/>
      <c r="L207" s="319"/>
      <c r="M207" s="319"/>
      <c r="N207" s="319"/>
      <c r="O207" s="319"/>
      <c r="P207" s="319"/>
      <c r="Q207" s="319"/>
      <c r="R207" s="319"/>
      <c r="S207" s="319"/>
      <c r="T207" s="319"/>
      <c r="U207" s="319"/>
      <c r="V207" s="319"/>
      <c r="W207" s="319"/>
      <c r="X207" s="319"/>
      <c r="Y207" s="319"/>
      <c r="Z207" s="319"/>
    </row>
    <row r="208" spans="1:26" ht="15.75" customHeight="1">
      <c r="A208" s="319"/>
      <c r="B208" s="319"/>
      <c r="C208" s="319"/>
      <c r="D208" s="319"/>
      <c r="E208" s="319"/>
      <c r="F208" s="319"/>
      <c r="G208" s="319"/>
      <c r="H208" s="319"/>
      <c r="I208" s="319"/>
      <c r="J208" s="319"/>
      <c r="K208" s="319"/>
      <c r="L208" s="319"/>
      <c r="M208" s="319"/>
      <c r="N208" s="319"/>
      <c r="O208" s="319"/>
      <c r="P208" s="319"/>
      <c r="Q208" s="319"/>
      <c r="R208" s="319"/>
      <c r="S208" s="319"/>
      <c r="T208" s="319"/>
      <c r="U208" s="319"/>
      <c r="V208" s="319"/>
      <c r="W208" s="319"/>
      <c r="X208" s="319"/>
      <c r="Y208" s="319"/>
      <c r="Z208" s="319"/>
    </row>
    <row r="209" spans="1:26" ht="15.75" customHeight="1">
      <c r="A209" s="319"/>
      <c r="B209" s="319"/>
      <c r="C209" s="319"/>
      <c r="D209" s="319"/>
      <c r="E209" s="319"/>
      <c r="F209" s="319"/>
      <c r="G209" s="319"/>
      <c r="H209" s="319"/>
      <c r="I209" s="319"/>
      <c r="J209" s="319"/>
      <c r="K209" s="319"/>
      <c r="L209" s="319"/>
      <c r="M209" s="319"/>
      <c r="N209" s="319"/>
      <c r="O209" s="319"/>
      <c r="P209" s="319"/>
      <c r="Q209" s="319"/>
      <c r="R209" s="319"/>
      <c r="S209" s="319"/>
      <c r="T209" s="319"/>
      <c r="U209" s="319"/>
      <c r="V209" s="319"/>
      <c r="W209" s="319"/>
      <c r="X209" s="319"/>
      <c r="Y209" s="319"/>
      <c r="Z209" s="319"/>
    </row>
    <row r="210" spans="1:26" ht="15.75" customHeight="1">
      <c r="A210" s="319"/>
      <c r="B210" s="319"/>
      <c r="C210" s="319"/>
      <c r="D210" s="319"/>
      <c r="E210" s="319"/>
      <c r="F210" s="319"/>
      <c r="G210" s="319"/>
      <c r="H210" s="319"/>
      <c r="I210" s="319"/>
      <c r="J210" s="319"/>
      <c r="K210" s="319"/>
      <c r="L210" s="319"/>
      <c r="M210" s="319"/>
      <c r="N210" s="319"/>
      <c r="O210" s="319"/>
      <c r="P210" s="319"/>
      <c r="Q210" s="319"/>
      <c r="R210" s="319"/>
      <c r="S210" s="319"/>
      <c r="T210" s="319"/>
      <c r="U210" s="319"/>
      <c r="V210" s="319"/>
      <c r="W210" s="319"/>
      <c r="X210" s="319"/>
      <c r="Y210" s="319"/>
      <c r="Z210" s="319"/>
    </row>
    <row r="211" spans="1:26" ht="15.75" customHeight="1">
      <c r="A211" s="319"/>
      <c r="B211" s="319"/>
      <c r="C211" s="319"/>
      <c r="D211" s="319"/>
      <c r="E211" s="319"/>
      <c r="F211" s="319"/>
      <c r="G211" s="319"/>
      <c r="H211" s="319"/>
      <c r="I211" s="319"/>
      <c r="J211" s="319"/>
      <c r="K211" s="319"/>
      <c r="L211" s="319"/>
      <c r="M211" s="319"/>
      <c r="N211" s="319"/>
      <c r="O211" s="319"/>
      <c r="P211" s="319"/>
      <c r="Q211" s="319"/>
      <c r="R211" s="319"/>
      <c r="S211" s="319"/>
      <c r="T211" s="319"/>
      <c r="U211" s="319"/>
      <c r="V211" s="319"/>
      <c r="W211" s="319"/>
      <c r="X211" s="319"/>
      <c r="Y211" s="319"/>
      <c r="Z211" s="319"/>
    </row>
    <row r="212" spans="1:26" ht="15.75" customHeight="1">
      <c r="A212" s="319"/>
      <c r="B212" s="319"/>
      <c r="C212" s="319"/>
      <c r="D212" s="319"/>
      <c r="E212" s="319"/>
      <c r="F212" s="319"/>
      <c r="G212" s="319"/>
      <c r="H212" s="319"/>
      <c r="I212" s="319"/>
      <c r="J212" s="319"/>
      <c r="K212" s="319"/>
      <c r="L212" s="319"/>
      <c r="M212" s="319"/>
      <c r="N212" s="319"/>
      <c r="O212" s="319"/>
      <c r="P212" s="319"/>
      <c r="Q212" s="319"/>
      <c r="R212" s="319"/>
      <c r="S212" s="319"/>
      <c r="T212" s="319"/>
      <c r="U212" s="319"/>
      <c r="V212" s="319"/>
      <c r="W212" s="319"/>
      <c r="X212" s="319"/>
      <c r="Y212" s="319"/>
      <c r="Z212" s="319"/>
    </row>
    <row r="213" spans="1:26" ht="15.75" customHeight="1">
      <c r="A213" s="319"/>
      <c r="B213" s="319"/>
      <c r="C213" s="319"/>
      <c r="D213" s="319"/>
      <c r="E213" s="319"/>
      <c r="F213" s="319"/>
      <c r="G213" s="319"/>
      <c r="H213" s="319"/>
      <c r="I213" s="319"/>
      <c r="J213" s="319"/>
      <c r="K213" s="319"/>
      <c r="L213" s="319"/>
      <c r="M213" s="319"/>
      <c r="N213" s="319"/>
      <c r="O213" s="319"/>
      <c r="P213" s="319"/>
      <c r="Q213" s="319"/>
      <c r="R213" s="319"/>
      <c r="S213" s="319"/>
      <c r="T213" s="319"/>
      <c r="U213" s="319"/>
      <c r="V213" s="319"/>
      <c r="W213" s="319"/>
      <c r="X213" s="319"/>
      <c r="Y213" s="319"/>
      <c r="Z213" s="319"/>
    </row>
    <row r="214" spans="1:26" ht="15.75" customHeight="1">
      <c r="A214" s="319"/>
      <c r="B214" s="319"/>
      <c r="C214" s="319"/>
      <c r="D214" s="319"/>
      <c r="E214" s="319"/>
      <c r="F214" s="319"/>
      <c r="G214" s="319"/>
      <c r="H214" s="319"/>
      <c r="I214" s="319"/>
      <c r="J214" s="319"/>
      <c r="K214" s="319"/>
      <c r="L214" s="319"/>
      <c r="M214" s="319"/>
      <c r="N214" s="319"/>
      <c r="O214" s="319"/>
      <c r="P214" s="319"/>
      <c r="Q214" s="319"/>
      <c r="R214" s="319"/>
      <c r="S214" s="319"/>
      <c r="T214" s="319"/>
      <c r="U214" s="319"/>
      <c r="V214" s="319"/>
      <c r="W214" s="319"/>
      <c r="X214" s="319"/>
      <c r="Y214" s="319"/>
      <c r="Z214" s="319"/>
    </row>
    <row r="215" spans="1:26" ht="15.75" customHeight="1">
      <c r="A215" s="319"/>
      <c r="B215" s="319"/>
      <c r="C215" s="319"/>
      <c r="D215" s="319"/>
      <c r="E215" s="319"/>
      <c r="F215" s="319"/>
      <c r="G215" s="319"/>
      <c r="H215" s="319"/>
      <c r="I215" s="319"/>
      <c r="J215" s="319"/>
      <c r="K215" s="319"/>
      <c r="L215" s="319"/>
      <c r="M215" s="319"/>
      <c r="N215" s="319"/>
      <c r="O215" s="319"/>
      <c r="P215" s="319"/>
      <c r="Q215" s="319"/>
      <c r="R215" s="319"/>
      <c r="S215" s="319"/>
      <c r="T215" s="319"/>
      <c r="U215" s="319"/>
      <c r="V215" s="319"/>
      <c r="W215" s="319"/>
      <c r="X215" s="319"/>
      <c r="Y215" s="319"/>
      <c r="Z215" s="319"/>
    </row>
    <row r="216" spans="1:26" ht="15.75" customHeight="1">
      <c r="A216" s="319"/>
      <c r="B216" s="319"/>
      <c r="C216" s="319"/>
      <c r="D216" s="319"/>
      <c r="E216" s="319"/>
      <c r="F216" s="319"/>
      <c r="G216" s="319"/>
      <c r="H216" s="319"/>
      <c r="I216" s="319"/>
      <c r="J216" s="319"/>
      <c r="K216" s="319"/>
      <c r="L216" s="319"/>
      <c r="M216" s="319"/>
      <c r="N216" s="319"/>
      <c r="O216" s="319"/>
      <c r="P216" s="319"/>
      <c r="Q216" s="319"/>
      <c r="R216" s="319"/>
      <c r="S216" s="319"/>
      <c r="T216" s="319"/>
      <c r="U216" s="319"/>
      <c r="V216" s="319"/>
      <c r="W216" s="319"/>
      <c r="X216" s="319"/>
      <c r="Y216" s="319"/>
      <c r="Z216" s="319"/>
    </row>
    <row r="217" spans="1:26" ht="15.75" customHeight="1">
      <c r="A217" s="319"/>
      <c r="B217" s="319"/>
      <c r="C217" s="319"/>
      <c r="D217" s="319"/>
      <c r="E217" s="319"/>
      <c r="F217" s="319"/>
      <c r="G217" s="319"/>
      <c r="H217" s="319"/>
      <c r="I217" s="319"/>
      <c r="J217" s="319"/>
      <c r="K217" s="319"/>
      <c r="L217" s="319"/>
      <c r="M217" s="319"/>
      <c r="N217" s="319"/>
      <c r="O217" s="319"/>
      <c r="P217" s="319"/>
      <c r="Q217" s="319"/>
      <c r="R217" s="319"/>
      <c r="S217" s="319"/>
      <c r="T217" s="319"/>
      <c r="U217" s="319"/>
      <c r="V217" s="319"/>
      <c r="W217" s="319"/>
      <c r="X217" s="319"/>
      <c r="Y217" s="319"/>
      <c r="Z217" s="319"/>
    </row>
    <row r="218" spans="1:26" ht="15.75" customHeight="1">
      <c r="A218" s="319"/>
      <c r="B218" s="319"/>
      <c r="C218" s="319"/>
      <c r="D218" s="319"/>
      <c r="E218" s="319"/>
      <c r="F218" s="319"/>
      <c r="G218" s="319"/>
      <c r="H218" s="319"/>
      <c r="I218" s="319"/>
      <c r="J218" s="319"/>
      <c r="K218" s="319"/>
      <c r="L218" s="319"/>
      <c r="M218" s="319"/>
      <c r="N218" s="319"/>
      <c r="O218" s="319"/>
      <c r="P218" s="319"/>
      <c r="Q218" s="319"/>
      <c r="R218" s="319"/>
      <c r="S218" s="319"/>
      <c r="T218" s="319"/>
      <c r="U218" s="319"/>
      <c r="V218" s="319"/>
      <c r="W218" s="319"/>
      <c r="X218" s="319"/>
      <c r="Y218" s="319"/>
      <c r="Z218" s="319"/>
    </row>
    <row r="219" spans="1:26" ht="15.75" customHeight="1">
      <c r="A219" s="319"/>
      <c r="B219" s="319"/>
      <c r="C219" s="319"/>
      <c r="D219" s="319"/>
      <c r="E219" s="319"/>
      <c r="F219" s="319"/>
      <c r="G219" s="319"/>
      <c r="H219" s="319"/>
      <c r="I219" s="319"/>
      <c r="J219" s="319"/>
      <c r="K219" s="319"/>
      <c r="L219" s="319"/>
      <c r="M219" s="319"/>
      <c r="N219" s="319"/>
      <c r="O219" s="319"/>
      <c r="P219" s="319"/>
      <c r="Q219" s="319"/>
      <c r="R219" s="319"/>
      <c r="S219" s="319"/>
      <c r="T219" s="319"/>
      <c r="U219" s="319"/>
      <c r="V219" s="319"/>
      <c r="W219" s="319"/>
      <c r="X219" s="319"/>
      <c r="Y219" s="319"/>
      <c r="Z219" s="319"/>
    </row>
    <row r="220" spans="1:26" ht="15.75" customHeight="1">
      <c r="A220" s="319"/>
      <c r="B220" s="319"/>
      <c r="C220" s="319"/>
      <c r="D220" s="319"/>
      <c r="E220" s="319"/>
      <c r="F220" s="319"/>
      <c r="G220" s="319"/>
      <c r="H220" s="319"/>
      <c r="I220" s="319"/>
      <c r="J220" s="319"/>
      <c r="K220" s="319"/>
      <c r="L220" s="319"/>
      <c r="M220" s="319"/>
      <c r="N220" s="319"/>
      <c r="O220" s="319"/>
      <c r="P220" s="319"/>
      <c r="Q220" s="319"/>
      <c r="R220" s="319"/>
      <c r="S220" s="319"/>
      <c r="T220" s="319"/>
      <c r="U220" s="319"/>
      <c r="V220" s="319"/>
      <c r="W220" s="319"/>
      <c r="X220" s="319"/>
      <c r="Y220" s="319"/>
      <c r="Z220" s="319"/>
    </row>
    <row r="221" spans="1:26" ht="15.75" customHeight="1">
      <c r="A221" s="319"/>
      <c r="B221" s="319"/>
      <c r="C221" s="319"/>
      <c r="D221" s="319"/>
      <c r="E221" s="319"/>
      <c r="F221" s="319"/>
      <c r="G221" s="319"/>
      <c r="H221" s="319"/>
      <c r="I221" s="319"/>
      <c r="J221" s="319"/>
      <c r="K221" s="319"/>
      <c r="L221" s="319"/>
      <c r="M221" s="319"/>
      <c r="N221" s="319"/>
      <c r="O221" s="319"/>
      <c r="P221" s="319"/>
      <c r="Q221" s="319"/>
      <c r="R221" s="319"/>
      <c r="S221" s="319"/>
      <c r="T221" s="319"/>
      <c r="U221" s="319"/>
      <c r="V221" s="319"/>
      <c r="W221" s="319"/>
      <c r="X221" s="319"/>
      <c r="Y221" s="319"/>
      <c r="Z221" s="319"/>
    </row>
    <row r="222" spans="1:26" ht="15.75" customHeight="1">
      <c r="A222" s="319"/>
      <c r="B222" s="319"/>
      <c r="C222" s="319"/>
      <c r="D222" s="319"/>
      <c r="E222" s="319"/>
      <c r="F222" s="319"/>
      <c r="G222" s="319"/>
      <c r="H222" s="319"/>
      <c r="I222" s="319"/>
      <c r="J222" s="319"/>
      <c r="K222" s="319"/>
      <c r="L222" s="319"/>
      <c r="M222" s="319"/>
      <c r="N222" s="319"/>
      <c r="O222" s="319"/>
      <c r="P222" s="319"/>
      <c r="Q222" s="319"/>
      <c r="R222" s="319"/>
      <c r="S222" s="319"/>
      <c r="T222" s="319"/>
      <c r="U222" s="319"/>
      <c r="V222" s="319"/>
      <c r="W222" s="319"/>
      <c r="X222" s="319"/>
      <c r="Y222" s="319"/>
      <c r="Z222" s="319"/>
    </row>
    <row r="223" spans="1:26" ht="15.75" customHeight="1">
      <c r="A223" s="319"/>
      <c r="B223" s="319"/>
      <c r="C223" s="319"/>
      <c r="D223" s="319"/>
      <c r="E223" s="319"/>
      <c r="F223" s="319"/>
      <c r="G223" s="319"/>
      <c r="H223" s="319"/>
      <c r="I223" s="319"/>
      <c r="J223" s="319"/>
      <c r="K223" s="319"/>
      <c r="L223" s="319"/>
      <c r="M223" s="319"/>
      <c r="N223" s="319"/>
      <c r="O223" s="319"/>
      <c r="P223" s="319"/>
      <c r="Q223" s="319"/>
      <c r="R223" s="319"/>
      <c r="S223" s="319"/>
      <c r="T223" s="319"/>
      <c r="U223" s="319"/>
      <c r="V223" s="319"/>
      <c r="W223" s="319"/>
      <c r="X223" s="319"/>
      <c r="Y223" s="319"/>
      <c r="Z223" s="319"/>
    </row>
    <row r="224" spans="1:26" ht="15.75" customHeight="1">
      <c r="A224" s="319"/>
      <c r="B224" s="319"/>
      <c r="C224" s="319"/>
      <c r="D224" s="319"/>
      <c r="E224" s="319"/>
      <c r="F224" s="319"/>
      <c r="G224" s="319"/>
      <c r="H224" s="319"/>
      <c r="I224" s="319"/>
      <c r="J224" s="319"/>
      <c r="K224" s="319"/>
      <c r="L224" s="319"/>
      <c r="M224" s="319"/>
      <c r="N224" s="319"/>
      <c r="O224" s="319"/>
      <c r="P224" s="319"/>
      <c r="Q224" s="319"/>
      <c r="R224" s="319"/>
      <c r="S224" s="319"/>
      <c r="T224" s="319"/>
      <c r="U224" s="319"/>
      <c r="V224" s="319"/>
      <c r="W224" s="319"/>
      <c r="X224" s="319"/>
      <c r="Y224" s="319"/>
      <c r="Z224" s="319"/>
    </row>
    <row r="225" spans="1:26" ht="15.75" customHeight="1">
      <c r="A225" s="319"/>
      <c r="B225" s="319"/>
      <c r="C225" s="319"/>
      <c r="D225" s="319"/>
      <c r="E225" s="319"/>
      <c r="F225" s="319"/>
      <c r="G225" s="319"/>
      <c r="H225" s="319"/>
      <c r="I225" s="319"/>
      <c r="J225" s="319"/>
      <c r="K225" s="319"/>
      <c r="L225" s="319"/>
      <c r="M225" s="319"/>
      <c r="N225" s="319"/>
      <c r="O225" s="319"/>
      <c r="P225" s="319"/>
      <c r="Q225" s="319"/>
      <c r="R225" s="319"/>
      <c r="S225" s="319"/>
      <c r="T225" s="319"/>
      <c r="U225" s="319"/>
      <c r="V225" s="319"/>
      <c r="W225" s="319"/>
      <c r="X225" s="319"/>
      <c r="Y225" s="319"/>
      <c r="Z225" s="319"/>
    </row>
    <row r="226" spans="1:26" ht="15.75" customHeight="1">
      <c r="A226" s="319"/>
      <c r="B226" s="319"/>
      <c r="C226" s="319"/>
      <c r="D226" s="319"/>
      <c r="E226" s="319"/>
      <c r="F226" s="319"/>
      <c r="G226" s="319"/>
      <c r="H226" s="319"/>
      <c r="I226" s="319"/>
      <c r="J226" s="319"/>
      <c r="K226" s="319"/>
      <c r="L226" s="319"/>
      <c r="M226" s="319"/>
      <c r="N226" s="319"/>
      <c r="O226" s="319"/>
      <c r="P226" s="319"/>
      <c r="Q226" s="319"/>
      <c r="R226" s="319"/>
      <c r="S226" s="319"/>
      <c r="T226" s="319"/>
      <c r="U226" s="319"/>
      <c r="V226" s="319"/>
      <c r="W226" s="319"/>
      <c r="X226" s="319"/>
      <c r="Y226" s="319"/>
      <c r="Z226" s="319"/>
    </row>
    <row r="227" spans="1:26" ht="15.75" customHeight="1">
      <c r="A227" s="319"/>
      <c r="B227" s="319"/>
      <c r="C227" s="319"/>
      <c r="D227" s="319"/>
      <c r="E227" s="319"/>
      <c r="F227" s="319"/>
      <c r="G227" s="319"/>
      <c r="H227" s="319"/>
      <c r="I227" s="319"/>
      <c r="J227" s="319"/>
      <c r="K227" s="319"/>
      <c r="L227" s="319"/>
      <c r="M227" s="319"/>
      <c r="N227" s="319"/>
      <c r="O227" s="319"/>
      <c r="P227" s="319"/>
      <c r="Q227" s="319"/>
      <c r="R227" s="319"/>
      <c r="S227" s="319"/>
      <c r="T227" s="319"/>
      <c r="U227" s="319"/>
      <c r="V227" s="319"/>
      <c r="W227" s="319"/>
      <c r="X227" s="319"/>
      <c r="Y227" s="319"/>
      <c r="Z227" s="319"/>
    </row>
    <row r="228" spans="1:26" ht="15.75" customHeight="1">
      <c r="A228" s="319"/>
      <c r="B228" s="319"/>
      <c r="C228" s="319"/>
      <c r="D228" s="319"/>
      <c r="E228" s="319"/>
      <c r="F228" s="319"/>
      <c r="G228" s="319"/>
      <c r="H228" s="319"/>
      <c r="I228" s="319"/>
      <c r="J228" s="319"/>
      <c r="K228" s="319"/>
      <c r="L228" s="319"/>
      <c r="M228" s="319"/>
      <c r="N228" s="319"/>
      <c r="O228" s="319"/>
      <c r="P228" s="319"/>
      <c r="Q228" s="319"/>
      <c r="R228" s="319"/>
      <c r="S228" s="319"/>
      <c r="T228" s="319"/>
      <c r="U228" s="319"/>
      <c r="V228" s="319"/>
      <c r="W228" s="319"/>
      <c r="X228" s="319"/>
      <c r="Y228" s="319"/>
      <c r="Z228" s="319"/>
    </row>
    <row r="229" spans="1:26" ht="15.75" customHeight="1">
      <c r="A229" s="319"/>
      <c r="B229" s="319"/>
      <c r="C229" s="319"/>
      <c r="D229" s="319"/>
      <c r="E229" s="319"/>
      <c r="F229" s="319"/>
      <c r="G229" s="319"/>
      <c r="H229" s="319"/>
      <c r="I229" s="319"/>
      <c r="J229" s="319"/>
      <c r="K229" s="319"/>
      <c r="L229" s="319"/>
      <c r="M229" s="319"/>
      <c r="N229" s="319"/>
      <c r="O229" s="319"/>
      <c r="P229" s="319"/>
      <c r="Q229" s="319"/>
      <c r="R229" s="319"/>
      <c r="S229" s="319"/>
      <c r="T229" s="319"/>
      <c r="U229" s="319"/>
      <c r="V229" s="319"/>
      <c r="W229" s="319"/>
      <c r="X229" s="319"/>
      <c r="Y229" s="319"/>
      <c r="Z229" s="319"/>
    </row>
    <row r="230" spans="1:26" ht="15.75" customHeight="1">
      <c r="A230" s="319"/>
      <c r="B230" s="319"/>
      <c r="C230" s="319"/>
      <c r="D230" s="319"/>
      <c r="E230" s="319"/>
      <c r="F230" s="319"/>
      <c r="G230" s="319"/>
      <c r="H230" s="319"/>
      <c r="I230" s="319"/>
      <c r="J230" s="319"/>
      <c r="K230" s="319"/>
      <c r="L230" s="319"/>
      <c r="M230" s="319"/>
      <c r="N230" s="319"/>
      <c r="O230" s="319"/>
      <c r="P230" s="319"/>
      <c r="Q230" s="319"/>
      <c r="R230" s="319"/>
      <c r="S230" s="319"/>
      <c r="T230" s="319"/>
      <c r="U230" s="319"/>
      <c r="V230" s="319"/>
      <c r="W230" s="319"/>
      <c r="X230" s="319"/>
      <c r="Y230" s="319"/>
      <c r="Z230" s="319"/>
    </row>
    <row r="231" spans="1:26" ht="15.75" customHeight="1">
      <c r="A231" s="319"/>
      <c r="B231" s="319"/>
      <c r="C231" s="319"/>
      <c r="D231" s="319"/>
      <c r="E231" s="319"/>
      <c r="F231" s="319"/>
      <c r="G231" s="319"/>
      <c r="H231" s="319"/>
      <c r="I231" s="319"/>
      <c r="J231" s="319"/>
      <c r="K231" s="319"/>
      <c r="L231" s="319"/>
      <c r="M231" s="319"/>
      <c r="N231" s="319"/>
      <c r="O231" s="319"/>
      <c r="P231" s="319"/>
      <c r="Q231" s="319"/>
      <c r="R231" s="319"/>
      <c r="S231" s="319"/>
      <c r="T231" s="319"/>
      <c r="U231" s="319"/>
      <c r="V231" s="319"/>
      <c r="W231" s="319"/>
      <c r="X231" s="319"/>
      <c r="Y231" s="319"/>
      <c r="Z231" s="319"/>
    </row>
    <row r="232" spans="1:26" ht="15.75" customHeight="1">
      <c r="A232" s="319"/>
      <c r="B232" s="319"/>
      <c r="C232" s="319"/>
      <c r="D232" s="319"/>
      <c r="E232" s="319"/>
      <c r="F232" s="319"/>
      <c r="G232" s="319"/>
      <c r="H232" s="319"/>
      <c r="I232" s="319"/>
      <c r="J232" s="319"/>
      <c r="K232" s="319"/>
      <c r="L232" s="319"/>
      <c r="M232" s="319"/>
      <c r="N232" s="319"/>
      <c r="O232" s="319"/>
      <c r="P232" s="319"/>
      <c r="Q232" s="319"/>
      <c r="R232" s="319"/>
      <c r="S232" s="319"/>
      <c r="T232" s="319"/>
      <c r="U232" s="319"/>
      <c r="V232" s="319"/>
      <c r="W232" s="319"/>
      <c r="X232" s="319"/>
      <c r="Y232" s="319"/>
      <c r="Z232" s="319"/>
    </row>
    <row r="233" spans="1:26" ht="15.75" customHeight="1">
      <c r="A233" s="319"/>
      <c r="B233" s="319"/>
      <c r="C233" s="319"/>
      <c r="D233" s="319"/>
      <c r="E233" s="319"/>
      <c r="F233" s="319"/>
      <c r="G233" s="319"/>
      <c r="H233" s="319"/>
      <c r="I233" s="319"/>
      <c r="J233" s="319"/>
      <c r="K233" s="319"/>
      <c r="L233" s="319"/>
      <c r="M233" s="319"/>
      <c r="N233" s="319"/>
      <c r="O233" s="319"/>
      <c r="P233" s="319"/>
      <c r="Q233" s="319"/>
      <c r="R233" s="319"/>
      <c r="S233" s="319"/>
      <c r="T233" s="319"/>
      <c r="U233" s="319"/>
      <c r="V233" s="319"/>
      <c r="W233" s="319"/>
      <c r="X233" s="319"/>
      <c r="Y233" s="319"/>
      <c r="Z233" s="319"/>
    </row>
    <row r="234" spans="1:26" ht="15.75" customHeight="1">
      <c r="A234" s="319"/>
      <c r="B234" s="319"/>
      <c r="C234" s="319"/>
      <c r="D234" s="319"/>
      <c r="E234" s="319"/>
      <c r="F234" s="319"/>
      <c r="G234" s="319"/>
      <c r="H234" s="319"/>
      <c r="I234" s="319"/>
      <c r="J234" s="319"/>
      <c r="K234" s="319"/>
      <c r="L234" s="319"/>
      <c r="M234" s="319"/>
      <c r="N234" s="319"/>
      <c r="O234" s="319"/>
      <c r="P234" s="319"/>
      <c r="Q234" s="319"/>
      <c r="R234" s="319"/>
      <c r="S234" s="319"/>
      <c r="T234" s="319"/>
      <c r="U234" s="319"/>
      <c r="V234" s="319"/>
      <c r="W234" s="319"/>
      <c r="X234" s="319"/>
      <c r="Y234" s="319"/>
      <c r="Z234" s="319"/>
    </row>
    <row r="235" spans="1:26" ht="15.75" customHeight="1">
      <c r="A235" s="319"/>
      <c r="B235" s="319"/>
      <c r="C235" s="319"/>
      <c r="D235" s="319"/>
      <c r="E235" s="319"/>
      <c r="F235" s="319"/>
      <c r="G235" s="319"/>
      <c r="H235" s="319"/>
      <c r="I235" s="319"/>
      <c r="J235" s="319"/>
      <c r="K235" s="319"/>
      <c r="L235" s="319"/>
      <c r="M235" s="319"/>
      <c r="N235" s="319"/>
      <c r="O235" s="319"/>
      <c r="P235" s="319"/>
      <c r="Q235" s="319"/>
      <c r="R235" s="319"/>
      <c r="S235" s="319"/>
      <c r="T235" s="319"/>
      <c r="U235" s="319"/>
      <c r="V235" s="319"/>
      <c r="W235" s="319"/>
      <c r="X235" s="319"/>
      <c r="Y235" s="319"/>
      <c r="Z235" s="319"/>
    </row>
    <row r="236" spans="1:26" ht="15.75" customHeight="1">
      <c r="A236" s="319"/>
      <c r="B236" s="319"/>
      <c r="C236" s="319"/>
      <c r="D236" s="319"/>
      <c r="E236" s="319"/>
      <c r="F236" s="319"/>
      <c r="G236" s="319"/>
      <c r="H236" s="319"/>
      <c r="I236" s="319"/>
      <c r="J236" s="319"/>
      <c r="K236" s="319"/>
      <c r="L236" s="319"/>
      <c r="M236" s="319"/>
      <c r="N236" s="319"/>
      <c r="O236" s="319"/>
      <c r="P236" s="319"/>
      <c r="Q236" s="319"/>
      <c r="R236" s="319"/>
      <c r="S236" s="319"/>
      <c r="T236" s="319"/>
      <c r="U236" s="319"/>
      <c r="V236" s="319"/>
      <c r="W236" s="319"/>
      <c r="X236" s="319"/>
      <c r="Y236" s="319"/>
      <c r="Z236" s="319"/>
    </row>
    <row r="237" spans="1:26" ht="15.75" customHeight="1">
      <c r="A237" s="319"/>
      <c r="B237" s="319"/>
      <c r="C237" s="319"/>
      <c r="D237" s="319"/>
      <c r="E237" s="319"/>
      <c r="F237" s="319"/>
      <c r="G237" s="319"/>
      <c r="H237" s="319"/>
      <c r="I237" s="319"/>
      <c r="J237" s="319"/>
      <c r="K237" s="319"/>
      <c r="L237" s="319"/>
      <c r="M237" s="319"/>
      <c r="N237" s="319"/>
      <c r="O237" s="319"/>
      <c r="P237" s="319"/>
      <c r="Q237" s="319"/>
      <c r="R237" s="319"/>
      <c r="S237" s="319"/>
      <c r="T237" s="319"/>
      <c r="U237" s="319"/>
      <c r="V237" s="319"/>
      <c r="W237" s="319"/>
      <c r="X237" s="319"/>
      <c r="Y237" s="319"/>
      <c r="Z237" s="319"/>
    </row>
    <row r="238" spans="1:26" ht="15.75" customHeight="1">
      <c r="A238" s="319"/>
      <c r="B238" s="319"/>
      <c r="C238" s="319"/>
      <c r="D238" s="319"/>
      <c r="E238" s="319"/>
      <c r="F238" s="319"/>
      <c r="G238" s="319"/>
      <c r="H238" s="319"/>
      <c r="I238" s="319"/>
      <c r="J238" s="319"/>
      <c r="K238" s="319"/>
      <c r="L238" s="319"/>
      <c r="M238" s="319"/>
      <c r="N238" s="319"/>
      <c r="O238" s="319"/>
      <c r="P238" s="319"/>
      <c r="Q238" s="319"/>
      <c r="R238" s="319"/>
      <c r="S238" s="319"/>
      <c r="T238" s="319"/>
      <c r="U238" s="319"/>
      <c r="V238" s="319"/>
      <c r="W238" s="319"/>
      <c r="X238" s="319"/>
      <c r="Y238" s="319"/>
      <c r="Z238" s="319"/>
    </row>
    <row r="239" spans="1:26" ht="15.75" customHeight="1">
      <c r="A239" s="319"/>
      <c r="B239" s="319"/>
      <c r="C239" s="319"/>
      <c r="D239" s="319"/>
      <c r="E239" s="319"/>
      <c r="F239" s="319"/>
      <c r="G239" s="319"/>
      <c r="H239" s="319"/>
      <c r="I239" s="319"/>
      <c r="J239" s="319"/>
      <c r="K239" s="319"/>
      <c r="L239" s="319"/>
      <c r="M239" s="319"/>
      <c r="N239" s="319"/>
      <c r="O239" s="319"/>
      <c r="P239" s="319"/>
      <c r="Q239" s="319"/>
      <c r="R239" s="319"/>
      <c r="S239" s="319"/>
      <c r="T239" s="319"/>
      <c r="U239" s="319"/>
      <c r="V239" s="319"/>
      <c r="W239" s="319"/>
      <c r="X239" s="319"/>
      <c r="Y239" s="319"/>
      <c r="Z239" s="319"/>
    </row>
    <row r="240" spans="1:26" ht="15.75" customHeight="1">
      <c r="A240" s="319"/>
      <c r="B240" s="319"/>
      <c r="C240" s="319"/>
      <c r="D240" s="319"/>
      <c r="E240" s="319"/>
      <c r="F240" s="319"/>
      <c r="G240" s="319"/>
      <c r="H240" s="319"/>
      <c r="I240" s="319"/>
      <c r="J240" s="319"/>
      <c r="K240" s="319"/>
      <c r="L240" s="319"/>
      <c r="M240" s="319"/>
      <c r="N240" s="319"/>
      <c r="O240" s="319"/>
      <c r="P240" s="319"/>
      <c r="Q240" s="319"/>
      <c r="R240" s="319"/>
      <c r="S240" s="319"/>
      <c r="T240" s="319"/>
      <c r="U240" s="319"/>
      <c r="V240" s="319"/>
      <c r="W240" s="319"/>
      <c r="X240" s="319"/>
      <c r="Y240" s="319"/>
      <c r="Z240" s="319"/>
    </row>
    <row r="241" spans="1:26" ht="15.75" customHeight="1">
      <c r="A241" s="319"/>
      <c r="B241" s="319"/>
      <c r="C241" s="319"/>
      <c r="D241" s="319"/>
      <c r="E241" s="319"/>
      <c r="F241" s="319"/>
      <c r="G241" s="319"/>
      <c r="H241" s="319"/>
      <c r="I241" s="319"/>
      <c r="J241" s="319"/>
      <c r="K241" s="319"/>
      <c r="L241" s="319"/>
      <c r="M241" s="319"/>
      <c r="N241" s="319"/>
      <c r="O241" s="319"/>
      <c r="P241" s="319"/>
      <c r="Q241" s="319"/>
      <c r="R241" s="319"/>
      <c r="S241" s="319"/>
      <c r="T241" s="319"/>
      <c r="U241" s="319"/>
      <c r="V241" s="319"/>
      <c r="W241" s="319"/>
      <c r="X241" s="319"/>
      <c r="Y241" s="319"/>
      <c r="Z241" s="319"/>
    </row>
    <row r="242" spans="1:26" ht="15.75" customHeight="1">
      <c r="A242" s="319"/>
      <c r="B242" s="319"/>
      <c r="C242" s="319"/>
      <c r="D242" s="319"/>
      <c r="E242" s="319"/>
      <c r="F242" s="319"/>
      <c r="G242" s="319"/>
      <c r="H242" s="319"/>
      <c r="I242" s="319"/>
      <c r="J242" s="319"/>
      <c r="K242" s="319"/>
      <c r="L242" s="319"/>
      <c r="M242" s="319"/>
      <c r="N242" s="319"/>
      <c r="O242" s="319"/>
      <c r="P242" s="319"/>
      <c r="Q242" s="319"/>
      <c r="R242" s="319"/>
      <c r="S242" s="319"/>
      <c r="T242" s="319"/>
      <c r="U242" s="319"/>
      <c r="V242" s="319"/>
      <c r="W242" s="319"/>
      <c r="X242" s="319"/>
      <c r="Y242" s="319"/>
      <c r="Z242" s="319"/>
    </row>
    <row r="243" spans="1:26" ht="15.75" customHeight="1">
      <c r="A243" s="319"/>
      <c r="B243" s="319"/>
      <c r="C243" s="319"/>
      <c r="D243" s="319"/>
      <c r="E243" s="319"/>
      <c r="F243" s="319"/>
      <c r="G243" s="319"/>
      <c r="H243" s="319"/>
      <c r="I243" s="319"/>
      <c r="J243" s="319"/>
      <c r="K243" s="319"/>
      <c r="L243" s="319"/>
      <c r="M243" s="319"/>
      <c r="N243" s="319"/>
      <c r="O243" s="319"/>
      <c r="P243" s="319"/>
      <c r="Q243" s="319"/>
      <c r="R243" s="319"/>
      <c r="S243" s="319"/>
      <c r="T243" s="319"/>
      <c r="U243" s="319"/>
      <c r="V243" s="319"/>
      <c r="W243" s="319"/>
      <c r="X243" s="319"/>
      <c r="Y243" s="319"/>
      <c r="Z243" s="319"/>
    </row>
    <row r="244" spans="1:26" ht="15.75" customHeight="1">
      <c r="A244" s="319"/>
      <c r="B244" s="319"/>
      <c r="C244" s="319"/>
      <c r="D244" s="319"/>
      <c r="E244" s="319"/>
      <c r="F244" s="319"/>
      <c r="G244" s="319"/>
      <c r="H244" s="319"/>
      <c r="I244" s="319"/>
      <c r="J244" s="319"/>
      <c r="K244" s="319"/>
      <c r="L244" s="319"/>
      <c r="M244" s="319"/>
      <c r="N244" s="319"/>
      <c r="O244" s="319"/>
      <c r="P244" s="319"/>
      <c r="Q244" s="319"/>
      <c r="R244" s="319"/>
      <c r="S244" s="319"/>
      <c r="T244" s="319"/>
      <c r="U244" s="319"/>
      <c r="V244" s="319"/>
      <c r="W244" s="319"/>
      <c r="X244" s="319"/>
      <c r="Y244" s="319"/>
      <c r="Z244" s="319"/>
    </row>
    <row r="245" spans="1:26" ht="15.75" customHeight="1">
      <c r="A245" s="319"/>
      <c r="B245" s="319"/>
      <c r="C245" s="319"/>
      <c r="D245" s="319"/>
      <c r="E245" s="319"/>
      <c r="F245" s="319"/>
      <c r="G245" s="319"/>
      <c r="H245" s="319"/>
      <c r="I245" s="319"/>
      <c r="J245" s="319"/>
      <c r="K245" s="319"/>
      <c r="L245" s="319"/>
      <c r="M245" s="319"/>
      <c r="N245" s="319"/>
      <c r="O245" s="319"/>
      <c r="P245" s="319"/>
      <c r="Q245" s="319"/>
      <c r="R245" s="319"/>
      <c r="S245" s="319"/>
      <c r="T245" s="319"/>
      <c r="U245" s="319"/>
      <c r="V245" s="319"/>
      <c r="W245" s="319"/>
      <c r="X245" s="319"/>
      <c r="Y245" s="319"/>
      <c r="Z245" s="319"/>
    </row>
    <row r="246" spans="1:26" ht="15.75" customHeight="1">
      <c r="A246" s="319"/>
      <c r="B246" s="319"/>
      <c r="C246" s="319"/>
      <c r="D246" s="319"/>
      <c r="E246" s="319"/>
      <c r="F246" s="319"/>
      <c r="G246" s="319"/>
      <c r="H246" s="319"/>
      <c r="I246" s="319"/>
      <c r="J246" s="319"/>
      <c r="K246" s="319"/>
      <c r="L246" s="319"/>
      <c r="M246" s="319"/>
      <c r="N246" s="319"/>
      <c r="O246" s="319"/>
      <c r="P246" s="319"/>
      <c r="Q246" s="319"/>
      <c r="R246" s="319"/>
      <c r="S246" s="319"/>
      <c r="T246" s="319"/>
      <c r="U246" s="319"/>
      <c r="V246" s="319"/>
      <c r="W246" s="319"/>
      <c r="X246" s="319"/>
      <c r="Y246" s="319"/>
      <c r="Z246" s="319"/>
    </row>
    <row r="247" spans="1:26" ht="15.75" customHeight="1">
      <c r="A247" s="319"/>
      <c r="B247" s="319"/>
      <c r="C247" s="319"/>
      <c r="D247" s="319"/>
      <c r="E247" s="319"/>
      <c r="F247" s="319"/>
      <c r="G247" s="319"/>
      <c r="H247" s="319"/>
      <c r="I247" s="319"/>
      <c r="J247" s="319"/>
      <c r="K247" s="319"/>
      <c r="L247" s="319"/>
      <c r="M247" s="319"/>
      <c r="N247" s="319"/>
      <c r="O247" s="319"/>
      <c r="P247" s="319"/>
      <c r="Q247" s="319"/>
      <c r="R247" s="319"/>
      <c r="S247" s="319"/>
      <c r="T247" s="319"/>
      <c r="U247" s="319"/>
      <c r="V247" s="319"/>
      <c r="W247" s="319"/>
      <c r="X247" s="319"/>
      <c r="Y247" s="319"/>
      <c r="Z247" s="319"/>
    </row>
    <row r="248" spans="1:26" ht="15.75" customHeight="1">
      <c r="A248" s="319"/>
      <c r="B248" s="319"/>
      <c r="C248" s="319"/>
      <c r="D248" s="319"/>
      <c r="E248" s="319"/>
      <c r="F248" s="319"/>
      <c r="G248" s="319"/>
      <c r="H248" s="319"/>
      <c r="I248" s="319"/>
      <c r="J248" s="319"/>
      <c r="K248" s="319"/>
      <c r="L248" s="319"/>
      <c r="M248" s="319"/>
      <c r="N248" s="319"/>
      <c r="O248" s="319"/>
      <c r="P248" s="319"/>
      <c r="Q248" s="319"/>
      <c r="R248" s="319"/>
      <c r="S248" s="319"/>
      <c r="T248" s="319"/>
      <c r="U248" s="319"/>
      <c r="V248" s="319"/>
      <c r="W248" s="319"/>
      <c r="X248" s="319"/>
      <c r="Y248" s="319"/>
      <c r="Z248" s="319"/>
    </row>
    <row r="249" spans="1:26" ht="15.75" customHeight="1">
      <c r="A249" s="319"/>
      <c r="B249" s="319"/>
      <c r="C249" s="319"/>
      <c r="D249" s="319"/>
      <c r="E249" s="319"/>
      <c r="F249" s="319"/>
      <c r="G249" s="319"/>
      <c r="H249" s="319"/>
      <c r="I249" s="319"/>
      <c r="J249" s="319"/>
      <c r="K249" s="319"/>
      <c r="L249" s="319"/>
      <c r="M249" s="319"/>
      <c r="N249" s="319"/>
      <c r="O249" s="319"/>
      <c r="P249" s="319"/>
      <c r="Q249" s="319"/>
      <c r="R249" s="319"/>
      <c r="S249" s="319"/>
      <c r="T249" s="319"/>
      <c r="U249" s="319"/>
      <c r="V249" s="319"/>
      <c r="W249" s="319"/>
      <c r="X249" s="319"/>
      <c r="Y249" s="319"/>
      <c r="Z249" s="319"/>
    </row>
    <row r="250" spans="1:26" ht="15.75" customHeight="1">
      <c r="A250" s="319"/>
      <c r="B250" s="319"/>
      <c r="C250" s="319"/>
      <c r="D250" s="319"/>
      <c r="E250" s="319"/>
      <c r="F250" s="319"/>
      <c r="G250" s="319"/>
      <c r="H250" s="319"/>
      <c r="I250" s="319"/>
      <c r="J250" s="319"/>
      <c r="K250" s="319"/>
      <c r="L250" s="319"/>
      <c r="M250" s="319"/>
      <c r="N250" s="319"/>
      <c r="O250" s="319"/>
      <c r="P250" s="319"/>
      <c r="Q250" s="319"/>
      <c r="R250" s="319"/>
      <c r="S250" s="319"/>
      <c r="T250" s="319"/>
      <c r="U250" s="319"/>
      <c r="V250" s="319"/>
      <c r="W250" s="319"/>
      <c r="X250" s="319"/>
      <c r="Y250" s="319"/>
      <c r="Z250" s="319"/>
    </row>
    <row r="251" spans="1:26" ht="15.75" customHeight="1">
      <c r="A251" s="319"/>
      <c r="B251" s="319"/>
      <c r="C251" s="319"/>
      <c r="D251" s="319"/>
      <c r="E251" s="319"/>
      <c r="F251" s="319"/>
      <c r="G251" s="319"/>
      <c r="H251" s="319"/>
      <c r="I251" s="319"/>
      <c r="J251" s="319"/>
      <c r="K251" s="319"/>
      <c r="L251" s="319"/>
      <c r="M251" s="319"/>
      <c r="N251" s="319"/>
      <c r="O251" s="319"/>
      <c r="P251" s="319"/>
      <c r="Q251" s="319"/>
      <c r="R251" s="319"/>
      <c r="S251" s="319"/>
      <c r="T251" s="319"/>
      <c r="U251" s="319"/>
      <c r="V251" s="319"/>
      <c r="W251" s="319"/>
      <c r="X251" s="319"/>
      <c r="Y251" s="319"/>
      <c r="Z251" s="319"/>
    </row>
    <row r="252" spans="1:26" ht="15.75" customHeight="1">
      <c r="A252" s="319"/>
      <c r="B252" s="319"/>
      <c r="C252" s="319"/>
      <c r="D252" s="319"/>
      <c r="E252" s="319"/>
      <c r="F252" s="319"/>
      <c r="G252" s="319"/>
      <c r="H252" s="319"/>
      <c r="I252" s="319"/>
      <c r="J252" s="319"/>
      <c r="K252" s="319"/>
      <c r="L252" s="319"/>
      <c r="M252" s="319"/>
      <c r="N252" s="319"/>
      <c r="O252" s="319"/>
      <c r="P252" s="319"/>
      <c r="Q252" s="319"/>
      <c r="R252" s="319"/>
      <c r="S252" s="319"/>
      <c r="T252" s="319"/>
      <c r="U252" s="319"/>
      <c r="V252" s="319"/>
      <c r="W252" s="319"/>
      <c r="X252" s="319"/>
      <c r="Y252" s="319"/>
      <c r="Z252" s="319"/>
    </row>
    <row r="253" spans="1:26" ht="15.75" customHeight="1">
      <c r="A253" s="319"/>
      <c r="B253" s="319"/>
      <c r="C253" s="319"/>
      <c r="D253" s="319"/>
      <c r="E253" s="319"/>
      <c r="F253" s="319"/>
      <c r="G253" s="319"/>
      <c r="H253" s="319"/>
      <c r="I253" s="319"/>
      <c r="J253" s="319"/>
      <c r="K253" s="319"/>
      <c r="L253" s="319"/>
      <c r="M253" s="319"/>
      <c r="N253" s="319"/>
      <c r="O253" s="319"/>
      <c r="P253" s="319"/>
      <c r="Q253" s="319"/>
      <c r="R253" s="319"/>
      <c r="S253" s="319"/>
      <c r="T253" s="319"/>
      <c r="U253" s="319"/>
      <c r="V253" s="319"/>
      <c r="W253" s="319"/>
      <c r="X253" s="319"/>
      <c r="Y253" s="319"/>
      <c r="Z253" s="319"/>
    </row>
    <row r="254" spans="1:26" ht="15.75" customHeight="1">
      <c r="A254" s="319"/>
      <c r="B254" s="319"/>
      <c r="C254" s="319"/>
      <c r="D254" s="319"/>
      <c r="E254" s="319"/>
      <c r="F254" s="319"/>
      <c r="G254" s="319"/>
      <c r="H254" s="319"/>
      <c r="I254" s="319"/>
      <c r="J254" s="319"/>
      <c r="K254" s="319"/>
      <c r="L254" s="319"/>
      <c r="M254" s="319"/>
      <c r="N254" s="319"/>
      <c r="O254" s="319"/>
      <c r="P254" s="319"/>
      <c r="Q254" s="319"/>
      <c r="R254" s="319"/>
      <c r="S254" s="319"/>
      <c r="T254" s="319"/>
      <c r="U254" s="319"/>
      <c r="V254" s="319"/>
      <c r="W254" s="319"/>
      <c r="X254" s="319"/>
      <c r="Y254" s="319"/>
      <c r="Z254" s="319"/>
    </row>
    <row r="255" spans="1:26" ht="15.75" customHeight="1">
      <c r="A255" s="319"/>
      <c r="B255" s="319"/>
      <c r="C255" s="319"/>
      <c r="D255" s="319"/>
      <c r="E255" s="319"/>
      <c r="F255" s="319"/>
      <c r="G255" s="319"/>
      <c r="H255" s="319"/>
      <c r="I255" s="319"/>
      <c r="J255" s="319"/>
      <c r="K255" s="319"/>
      <c r="L255" s="319"/>
      <c r="M255" s="319"/>
      <c r="N255" s="319"/>
      <c r="O255" s="319"/>
      <c r="P255" s="319"/>
      <c r="Q255" s="319"/>
      <c r="R255" s="319"/>
      <c r="S255" s="319"/>
      <c r="T255" s="319"/>
      <c r="U255" s="319"/>
      <c r="V255" s="319"/>
      <c r="W255" s="319"/>
      <c r="X255" s="319"/>
      <c r="Y255" s="319"/>
      <c r="Z255" s="319"/>
    </row>
    <row r="256" spans="1:26" ht="15.75" customHeight="1">
      <c r="A256" s="319"/>
      <c r="B256" s="319"/>
      <c r="C256" s="319"/>
      <c r="D256" s="319"/>
      <c r="E256" s="319"/>
      <c r="F256" s="319"/>
      <c r="G256" s="319"/>
      <c r="H256" s="319"/>
      <c r="I256" s="319"/>
      <c r="J256" s="319"/>
      <c r="K256" s="319"/>
      <c r="L256" s="319"/>
      <c r="M256" s="319"/>
      <c r="N256" s="319"/>
      <c r="O256" s="319"/>
      <c r="P256" s="319"/>
      <c r="Q256" s="319"/>
      <c r="R256" s="319"/>
      <c r="S256" s="319"/>
      <c r="T256" s="319"/>
      <c r="U256" s="319"/>
      <c r="V256" s="319"/>
      <c r="W256" s="319"/>
      <c r="X256" s="319"/>
      <c r="Y256" s="319"/>
      <c r="Z256" s="319"/>
    </row>
    <row r="257" spans="1:26" ht="15.75" customHeight="1">
      <c r="A257" s="319"/>
      <c r="B257" s="319"/>
      <c r="C257" s="319"/>
      <c r="D257" s="319"/>
      <c r="E257" s="319"/>
      <c r="F257" s="319"/>
      <c r="G257" s="319"/>
      <c r="H257" s="319"/>
      <c r="I257" s="319"/>
      <c r="J257" s="319"/>
      <c r="K257" s="319"/>
      <c r="L257" s="319"/>
      <c r="M257" s="319"/>
      <c r="N257" s="319"/>
      <c r="O257" s="319"/>
      <c r="P257" s="319"/>
      <c r="Q257" s="319"/>
      <c r="R257" s="319"/>
      <c r="S257" s="319"/>
      <c r="T257" s="319"/>
      <c r="U257" s="319"/>
      <c r="V257" s="319"/>
      <c r="W257" s="319"/>
      <c r="X257" s="319"/>
      <c r="Y257" s="319"/>
      <c r="Z257" s="319"/>
    </row>
    <row r="258" spans="1:26" ht="15.75" customHeight="1">
      <c r="A258" s="319"/>
      <c r="B258" s="319"/>
      <c r="C258" s="319"/>
      <c r="D258" s="319"/>
      <c r="E258" s="319"/>
      <c r="F258" s="319"/>
      <c r="G258" s="319"/>
      <c r="H258" s="319"/>
      <c r="I258" s="319"/>
      <c r="J258" s="319"/>
      <c r="K258" s="319"/>
      <c r="L258" s="319"/>
      <c r="M258" s="319"/>
      <c r="N258" s="319"/>
      <c r="O258" s="319"/>
      <c r="P258" s="319"/>
      <c r="Q258" s="319"/>
      <c r="R258" s="319"/>
      <c r="S258" s="319"/>
      <c r="T258" s="319"/>
      <c r="U258" s="319"/>
      <c r="V258" s="319"/>
      <c r="W258" s="319"/>
      <c r="X258" s="319"/>
      <c r="Y258" s="319"/>
      <c r="Z258" s="319"/>
    </row>
    <row r="259" spans="1:26" ht="15.75" customHeight="1">
      <c r="A259" s="319"/>
      <c r="B259" s="319"/>
      <c r="C259" s="319"/>
      <c r="D259" s="319"/>
      <c r="E259" s="319"/>
      <c r="F259" s="319"/>
      <c r="G259" s="319"/>
      <c r="H259" s="319"/>
      <c r="I259" s="319"/>
      <c r="J259" s="319"/>
      <c r="K259" s="319"/>
      <c r="L259" s="319"/>
      <c r="M259" s="319"/>
      <c r="N259" s="319"/>
      <c r="O259" s="319"/>
      <c r="P259" s="319"/>
      <c r="Q259" s="319"/>
      <c r="R259" s="319"/>
      <c r="S259" s="319"/>
      <c r="T259" s="319"/>
      <c r="U259" s="319"/>
      <c r="V259" s="319"/>
      <c r="W259" s="319"/>
      <c r="X259" s="319"/>
      <c r="Y259" s="319"/>
      <c r="Z259" s="319"/>
    </row>
    <row r="260" spans="1:26" ht="15.75" customHeight="1">
      <c r="A260" s="319"/>
      <c r="B260" s="319"/>
      <c r="C260" s="319"/>
      <c r="D260" s="319"/>
      <c r="E260" s="319"/>
      <c r="F260" s="319"/>
      <c r="G260" s="319"/>
      <c r="H260" s="319"/>
      <c r="I260" s="319"/>
      <c r="J260" s="319"/>
      <c r="K260" s="319"/>
      <c r="L260" s="319"/>
      <c r="M260" s="319"/>
      <c r="N260" s="319"/>
      <c r="O260" s="319"/>
      <c r="P260" s="319"/>
      <c r="Q260" s="319"/>
      <c r="R260" s="319"/>
      <c r="S260" s="319"/>
      <c r="T260" s="319"/>
      <c r="U260" s="319"/>
      <c r="V260" s="319"/>
      <c r="W260" s="319"/>
      <c r="X260" s="319"/>
      <c r="Y260" s="319"/>
      <c r="Z260" s="319"/>
    </row>
    <row r="261" spans="1:26" ht="15.75" customHeight="1">
      <c r="A261" s="319"/>
      <c r="B261" s="319"/>
      <c r="C261" s="319"/>
      <c r="D261" s="319"/>
      <c r="E261" s="319"/>
      <c r="F261" s="319"/>
      <c r="G261" s="319"/>
      <c r="H261" s="319"/>
      <c r="I261" s="319"/>
      <c r="J261" s="319"/>
      <c r="K261" s="319"/>
      <c r="L261" s="319"/>
      <c r="M261" s="319"/>
      <c r="N261" s="319"/>
      <c r="O261" s="319"/>
      <c r="P261" s="319"/>
      <c r="Q261" s="319"/>
      <c r="R261" s="319"/>
      <c r="S261" s="319"/>
      <c r="T261" s="319"/>
      <c r="U261" s="319"/>
      <c r="V261" s="319"/>
      <c r="W261" s="319"/>
      <c r="X261" s="319"/>
      <c r="Y261" s="319"/>
      <c r="Z261" s="319"/>
    </row>
    <row r="262" spans="1:26" ht="15.75" customHeight="1">
      <c r="A262" s="319"/>
      <c r="B262" s="319"/>
      <c r="C262" s="319"/>
      <c r="D262" s="319"/>
      <c r="E262" s="319"/>
      <c r="F262" s="319"/>
      <c r="G262" s="319"/>
      <c r="H262" s="319"/>
      <c r="I262" s="319"/>
      <c r="J262" s="319"/>
      <c r="K262" s="319"/>
      <c r="L262" s="319"/>
      <c r="M262" s="319"/>
      <c r="N262" s="319"/>
      <c r="O262" s="319"/>
      <c r="P262" s="319"/>
      <c r="Q262" s="319"/>
      <c r="R262" s="319"/>
      <c r="S262" s="319"/>
      <c r="T262" s="319"/>
      <c r="U262" s="319"/>
      <c r="V262" s="319"/>
      <c r="W262" s="319"/>
      <c r="X262" s="319"/>
      <c r="Y262" s="319"/>
      <c r="Z262" s="319"/>
    </row>
    <row r="263" spans="1:26" ht="15.75" customHeight="1">
      <c r="A263" s="319"/>
      <c r="B263" s="319"/>
      <c r="C263" s="319"/>
      <c r="D263" s="319"/>
      <c r="E263" s="319"/>
      <c r="F263" s="319"/>
      <c r="G263" s="319"/>
      <c r="H263" s="319"/>
      <c r="I263" s="319"/>
      <c r="J263" s="319"/>
      <c r="K263" s="319"/>
      <c r="L263" s="319"/>
      <c r="M263" s="319"/>
      <c r="N263" s="319"/>
      <c r="O263" s="319"/>
      <c r="P263" s="319"/>
      <c r="Q263" s="319"/>
      <c r="R263" s="319"/>
      <c r="S263" s="319"/>
      <c r="T263" s="319"/>
      <c r="U263" s="319"/>
      <c r="V263" s="319"/>
      <c r="W263" s="319"/>
      <c r="X263" s="319"/>
      <c r="Y263" s="319"/>
      <c r="Z263" s="319"/>
    </row>
    <row r="264" spans="1:26" ht="15.75" customHeight="1">
      <c r="A264" s="319"/>
      <c r="B264" s="319"/>
      <c r="C264" s="319"/>
      <c r="D264" s="319"/>
      <c r="E264" s="319"/>
      <c r="F264" s="319"/>
      <c r="G264" s="319"/>
      <c r="H264" s="319"/>
      <c r="I264" s="319"/>
      <c r="J264" s="319"/>
      <c r="K264" s="319"/>
      <c r="L264" s="319"/>
      <c r="M264" s="319"/>
      <c r="N264" s="319"/>
      <c r="O264" s="319"/>
      <c r="P264" s="319"/>
      <c r="Q264" s="319"/>
      <c r="R264" s="319"/>
      <c r="S264" s="319"/>
      <c r="T264" s="319"/>
      <c r="U264" s="319"/>
      <c r="V264" s="319"/>
      <c r="W264" s="319"/>
      <c r="X264" s="319"/>
      <c r="Y264" s="319"/>
      <c r="Z264" s="319"/>
    </row>
    <row r="265" spans="1:26" ht="15.75" customHeight="1">
      <c r="A265" s="319"/>
      <c r="B265" s="319"/>
      <c r="C265" s="319"/>
      <c r="D265" s="319"/>
      <c r="E265" s="319"/>
      <c r="F265" s="319"/>
      <c r="G265" s="319"/>
      <c r="H265" s="319"/>
      <c r="I265" s="319"/>
      <c r="J265" s="319"/>
      <c r="K265" s="319"/>
      <c r="L265" s="319"/>
      <c r="M265" s="319"/>
      <c r="N265" s="319"/>
      <c r="O265" s="319"/>
      <c r="P265" s="319"/>
      <c r="Q265" s="319"/>
      <c r="R265" s="319"/>
      <c r="S265" s="319"/>
      <c r="T265" s="319"/>
      <c r="U265" s="319"/>
      <c r="V265" s="319"/>
      <c r="W265" s="319"/>
      <c r="X265" s="319"/>
      <c r="Y265" s="319"/>
      <c r="Z265" s="319"/>
    </row>
    <row r="266" spans="1:26" ht="15.75" customHeight="1">
      <c r="A266" s="319"/>
      <c r="B266" s="319"/>
      <c r="C266" s="319"/>
      <c r="D266" s="319"/>
      <c r="E266" s="319"/>
      <c r="F266" s="319"/>
      <c r="G266" s="319"/>
      <c r="H266" s="319"/>
      <c r="I266" s="319"/>
      <c r="J266" s="319"/>
      <c r="K266" s="319"/>
      <c r="L266" s="319"/>
      <c r="M266" s="319"/>
      <c r="N266" s="319"/>
      <c r="O266" s="319"/>
      <c r="P266" s="319"/>
      <c r="Q266" s="319"/>
      <c r="R266" s="319"/>
      <c r="S266" s="319"/>
      <c r="T266" s="319"/>
      <c r="U266" s="319"/>
      <c r="V266" s="319"/>
      <c r="W266" s="319"/>
      <c r="X266" s="319"/>
      <c r="Y266" s="319"/>
      <c r="Z266" s="319"/>
    </row>
    <row r="267" spans="1:26" ht="15.75" customHeight="1">
      <c r="A267" s="319"/>
      <c r="B267" s="319"/>
      <c r="C267" s="319"/>
      <c r="D267" s="319"/>
      <c r="E267" s="319"/>
      <c r="F267" s="319"/>
      <c r="G267" s="319"/>
      <c r="H267" s="319"/>
      <c r="I267" s="319"/>
      <c r="J267" s="319"/>
      <c r="K267" s="319"/>
      <c r="L267" s="319"/>
      <c r="M267" s="319"/>
      <c r="N267" s="319"/>
      <c r="O267" s="319"/>
      <c r="P267" s="319"/>
      <c r="Q267" s="319"/>
      <c r="R267" s="319"/>
      <c r="S267" s="319"/>
      <c r="T267" s="319"/>
      <c r="U267" s="319"/>
      <c r="V267" s="319"/>
      <c r="W267" s="319"/>
      <c r="X267" s="319"/>
      <c r="Y267" s="319"/>
      <c r="Z267" s="319"/>
    </row>
    <row r="268" spans="1:26" ht="15.75" customHeight="1">
      <c r="A268" s="319"/>
      <c r="B268" s="319"/>
      <c r="C268" s="319"/>
      <c r="D268" s="319"/>
      <c r="E268" s="319"/>
      <c r="F268" s="319"/>
      <c r="G268" s="319"/>
      <c r="H268" s="319"/>
      <c r="I268" s="319"/>
      <c r="J268" s="319"/>
      <c r="K268" s="319"/>
      <c r="L268" s="319"/>
      <c r="M268" s="319"/>
      <c r="N268" s="319"/>
      <c r="O268" s="319"/>
      <c r="P268" s="319"/>
      <c r="Q268" s="319"/>
      <c r="R268" s="319"/>
      <c r="S268" s="319"/>
      <c r="T268" s="319"/>
      <c r="U268" s="319"/>
      <c r="V268" s="319"/>
      <c r="W268" s="319"/>
      <c r="X268" s="319"/>
      <c r="Y268" s="319"/>
      <c r="Z268" s="319"/>
    </row>
    <row r="269" spans="1:26" ht="15.75" customHeight="1">
      <c r="A269" s="319"/>
      <c r="B269" s="319"/>
      <c r="C269" s="319"/>
      <c r="D269" s="319"/>
      <c r="E269" s="319"/>
      <c r="F269" s="319"/>
      <c r="G269" s="319"/>
      <c r="H269" s="319"/>
      <c r="I269" s="319"/>
      <c r="J269" s="319"/>
      <c r="K269" s="319"/>
      <c r="L269" s="319"/>
      <c r="M269" s="319"/>
      <c r="N269" s="319"/>
      <c r="O269" s="319"/>
      <c r="P269" s="319"/>
      <c r="Q269" s="319"/>
      <c r="R269" s="319"/>
      <c r="S269" s="319"/>
      <c r="T269" s="319"/>
      <c r="U269" s="319"/>
      <c r="V269" s="319"/>
      <c r="W269" s="319"/>
      <c r="X269" s="319"/>
      <c r="Y269" s="319"/>
      <c r="Z269" s="319"/>
    </row>
    <row r="270" spans="1:26" ht="15.75" customHeight="1">
      <c r="A270" s="319"/>
      <c r="B270" s="319"/>
      <c r="C270" s="319"/>
      <c r="D270" s="319"/>
      <c r="E270" s="319"/>
      <c r="F270" s="319"/>
      <c r="G270" s="319"/>
      <c r="H270" s="319"/>
      <c r="I270" s="319"/>
      <c r="J270" s="319"/>
      <c r="K270" s="319"/>
      <c r="L270" s="319"/>
      <c r="M270" s="319"/>
      <c r="N270" s="319"/>
      <c r="O270" s="319"/>
      <c r="P270" s="319"/>
      <c r="Q270" s="319"/>
      <c r="R270" s="319"/>
      <c r="S270" s="319"/>
      <c r="T270" s="319"/>
      <c r="U270" s="319"/>
      <c r="V270" s="319"/>
      <c r="W270" s="319"/>
      <c r="X270" s="319"/>
      <c r="Y270" s="319"/>
      <c r="Z270" s="319"/>
    </row>
    <row r="271" spans="1:26" ht="15.75" customHeight="1">
      <c r="A271" s="319"/>
      <c r="B271" s="319"/>
      <c r="C271" s="319"/>
      <c r="D271" s="319"/>
      <c r="E271" s="319"/>
      <c r="F271" s="319"/>
      <c r="G271" s="319"/>
      <c r="H271" s="319"/>
      <c r="I271" s="319"/>
      <c r="J271" s="319"/>
      <c r="K271" s="319"/>
      <c r="L271" s="319"/>
      <c r="M271" s="319"/>
      <c r="N271" s="319"/>
      <c r="O271" s="319"/>
      <c r="P271" s="319"/>
      <c r="Q271" s="319"/>
      <c r="R271" s="319"/>
      <c r="S271" s="319"/>
      <c r="T271" s="319"/>
      <c r="U271" s="319"/>
      <c r="V271" s="319"/>
      <c r="W271" s="319"/>
      <c r="X271" s="319"/>
      <c r="Y271" s="319"/>
      <c r="Z271" s="319"/>
    </row>
    <row r="272" spans="1:26" ht="15.75" customHeight="1">
      <c r="A272" s="319"/>
      <c r="B272" s="319"/>
      <c r="C272" s="319"/>
      <c r="D272" s="319"/>
      <c r="E272" s="319"/>
      <c r="F272" s="319"/>
      <c r="G272" s="319"/>
      <c r="H272" s="319"/>
      <c r="I272" s="319"/>
      <c r="J272" s="319"/>
      <c r="K272" s="319"/>
      <c r="L272" s="319"/>
      <c r="M272" s="319"/>
      <c r="N272" s="319"/>
      <c r="O272" s="319"/>
      <c r="P272" s="319"/>
      <c r="Q272" s="319"/>
      <c r="R272" s="319"/>
      <c r="S272" s="319"/>
      <c r="T272" s="319"/>
      <c r="U272" s="319"/>
      <c r="V272" s="319"/>
      <c r="W272" s="319"/>
      <c r="X272" s="319"/>
      <c r="Y272" s="319"/>
      <c r="Z272" s="319"/>
    </row>
    <row r="273" spans="1:26" ht="15.75" customHeight="1">
      <c r="A273" s="319"/>
      <c r="B273" s="319"/>
      <c r="C273" s="319"/>
      <c r="D273" s="319"/>
      <c r="E273" s="319"/>
      <c r="F273" s="319"/>
      <c r="G273" s="319"/>
      <c r="H273" s="319"/>
      <c r="I273" s="319"/>
      <c r="J273" s="319"/>
      <c r="K273" s="319"/>
      <c r="L273" s="319"/>
      <c r="M273" s="319"/>
      <c r="N273" s="319"/>
      <c r="O273" s="319"/>
      <c r="P273" s="319"/>
      <c r="Q273" s="319"/>
      <c r="R273" s="319"/>
      <c r="S273" s="319"/>
      <c r="T273" s="319"/>
      <c r="U273" s="319"/>
      <c r="V273" s="319"/>
      <c r="W273" s="319"/>
      <c r="X273" s="319"/>
      <c r="Y273" s="319"/>
      <c r="Z273" s="319"/>
    </row>
    <row r="274" spans="1:26" ht="15.75" customHeight="1">
      <c r="A274" s="319"/>
      <c r="B274" s="319"/>
      <c r="C274" s="319"/>
      <c r="D274" s="319"/>
      <c r="E274" s="319"/>
      <c r="F274" s="319"/>
      <c r="G274" s="319"/>
      <c r="H274" s="319"/>
      <c r="I274" s="319"/>
      <c r="J274" s="319"/>
      <c r="K274" s="319"/>
      <c r="L274" s="319"/>
      <c r="M274" s="319"/>
      <c r="N274" s="319"/>
      <c r="O274" s="319"/>
      <c r="P274" s="319"/>
      <c r="Q274" s="319"/>
      <c r="R274" s="319"/>
      <c r="S274" s="319"/>
      <c r="T274" s="319"/>
      <c r="U274" s="319"/>
      <c r="V274" s="319"/>
      <c r="W274" s="319"/>
      <c r="X274" s="319"/>
      <c r="Y274" s="319"/>
      <c r="Z274" s="319"/>
    </row>
    <row r="275" spans="1:26" ht="15.75" customHeight="1">
      <c r="A275" s="319"/>
      <c r="B275" s="319"/>
      <c r="C275" s="319"/>
      <c r="D275" s="319"/>
      <c r="E275" s="319"/>
      <c r="F275" s="319"/>
      <c r="G275" s="319"/>
      <c r="H275" s="319"/>
      <c r="I275" s="319"/>
      <c r="J275" s="319"/>
      <c r="K275" s="319"/>
      <c r="L275" s="319"/>
      <c r="M275" s="319"/>
      <c r="N275" s="319"/>
      <c r="O275" s="319"/>
      <c r="P275" s="319"/>
      <c r="Q275" s="319"/>
      <c r="R275" s="319"/>
      <c r="S275" s="319"/>
      <c r="T275" s="319"/>
      <c r="U275" s="319"/>
      <c r="V275" s="319"/>
      <c r="W275" s="319"/>
      <c r="X275" s="319"/>
      <c r="Y275" s="319"/>
      <c r="Z275" s="319"/>
    </row>
    <row r="276" spans="1:26" ht="15.75" customHeight="1">
      <c r="A276" s="319"/>
      <c r="B276" s="319"/>
      <c r="C276" s="319"/>
      <c r="D276" s="319"/>
      <c r="E276" s="319"/>
      <c r="F276" s="319"/>
      <c r="G276" s="319"/>
      <c r="H276" s="319"/>
      <c r="I276" s="319"/>
      <c r="J276" s="319"/>
      <c r="K276" s="319"/>
      <c r="L276" s="319"/>
      <c r="M276" s="319"/>
      <c r="N276" s="319"/>
      <c r="O276" s="319"/>
      <c r="P276" s="319"/>
      <c r="Q276" s="319"/>
      <c r="R276" s="319"/>
      <c r="S276" s="319"/>
      <c r="T276" s="319"/>
      <c r="U276" s="319"/>
      <c r="V276" s="319"/>
      <c r="W276" s="319"/>
      <c r="X276" s="319"/>
      <c r="Y276" s="319"/>
      <c r="Z276" s="319"/>
    </row>
    <row r="277" spans="1:26" ht="15.75" customHeight="1">
      <c r="A277" s="319"/>
      <c r="B277" s="319"/>
      <c r="C277" s="319"/>
      <c r="D277" s="319"/>
      <c r="E277" s="319"/>
      <c r="F277" s="319"/>
      <c r="G277" s="319"/>
      <c r="H277" s="319"/>
      <c r="I277" s="319"/>
      <c r="J277" s="319"/>
      <c r="K277" s="319"/>
      <c r="L277" s="319"/>
      <c r="M277" s="319"/>
      <c r="N277" s="319"/>
      <c r="O277" s="319"/>
      <c r="P277" s="319"/>
      <c r="Q277" s="319"/>
      <c r="R277" s="319"/>
      <c r="S277" s="319"/>
      <c r="T277" s="319"/>
      <c r="U277" s="319"/>
      <c r="V277" s="319"/>
      <c r="W277" s="319"/>
      <c r="X277" s="319"/>
      <c r="Y277" s="319"/>
      <c r="Z277" s="319"/>
    </row>
    <row r="278" spans="1:26" ht="15.75" customHeight="1">
      <c r="A278" s="319"/>
      <c r="B278" s="319"/>
      <c r="C278" s="319"/>
      <c r="D278" s="319"/>
      <c r="E278" s="319"/>
      <c r="F278" s="319"/>
      <c r="G278" s="319"/>
      <c r="H278" s="319"/>
      <c r="I278" s="319"/>
      <c r="J278" s="319"/>
      <c r="K278" s="319"/>
      <c r="L278" s="319"/>
      <c r="M278" s="319"/>
      <c r="N278" s="319"/>
      <c r="O278" s="319"/>
      <c r="P278" s="319"/>
      <c r="Q278" s="319"/>
      <c r="R278" s="319"/>
      <c r="S278" s="319"/>
      <c r="T278" s="319"/>
      <c r="U278" s="319"/>
      <c r="V278" s="319"/>
      <c r="W278" s="319"/>
      <c r="X278" s="319"/>
      <c r="Y278" s="319"/>
      <c r="Z278" s="319"/>
    </row>
    <row r="279" spans="1:26" ht="15.75" customHeight="1">
      <c r="A279" s="319"/>
      <c r="B279" s="319"/>
      <c r="C279" s="319"/>
      <c r="D279" s="319"/>
      <c r="E279" s="319"/>
      <c r="F279" s="319"/>
      <c r="G279" s="319"/>
      <c r="H279" s="319"/>
      <c r="I279" s="319"/>
      <c r="J279" s="319"/>
      <c r="K279" s="319"/>
      <c r="L279" s="319"/>
      <c r="M279" s="319"/>
      <c r="N279" s="319"/>
      <c r="O279" s="319"/>
      <c r="P279" s="319"/>
      <c r="Q279" s="319"/>
      <c r="R279" s="319"/>
      <c r="S279" s="319"/>
      <c r="T279" s="319"/>
      <c r="U279" s="319"/>
      <c r="V279" s="319"/>
      <c r="W279" s="319"/>
      <c r="X279" s="319"/>
      <c r="Y279" s="319"/>
      <c r="Z279" s="319"/>
    </row>
    <row r="280" spans="1:26" ht="15.75" customHeight="1">
      <c r="A280" s="319"/>
      <c r="B280" s="319"/>
      <c r="C280" s="319"/>
      <c r="D280" s="319"/>
      <c r="E280" s="319"/>
      <c r="F280" s="319"/>
      <c r="G280" s="319"/>
      <c r="H280" s="319"/>
      <c r="I280" s="319"/>
      <c r="J280" s="319"/>
      <c r="K280" s="319"/>
      <c r="L280" s="319"/>
      <c r="M280" s="319"/>
      <c r="N280" s="319"/>
      <c r="O280" s="319"/>
      <c r="P280" s="319"/>
      <c r="Q280" s="319"/>
      <c r="R280" s="319"/>
      <c r="S280" s="319"/>
      <c r="T280" s="319"/>
      <c r="U280" s="319"/>
      <c r="V280" s="319"/>
      <c r="W280" s="319"/>
      <c r="X280" s="319"/>
      <c r="Y280" s="319"/>
      <c r="Z280" s="319"/>
    </row>
    <row r="281" spans="1:26" ht="15.75" customHeight="1">
      <c r="A281" s="319"/>
      <c r="B281" s="319"/>
      <c r="C281" s="319"/>
      <c r="D281" s="319"/>
      <c r="E281" s="319"/>
      <c r="F281" s="319"/>
      <c r="G281" s="319"/>
      <c r="H281" s="319"/>
      <c r="I281" s="319"/>
      <c r="J281" s="319"/>
      <c r="K281" s="319"/>
      <c r="L281" s="319"/>
      <c r="M281" s="319"/>
      <c r="N281" s="319"/>
      <c r="O281" s="319"/>
      <c r="P281" s="319"/>
      <c r="Q281" s="319"/>
      <c r="R281" s="319"/>
      <c r="S281" s="319"/>
      <c r="T281" s="319"/>
      <c r="U281" s="319"/>
      <c r="V281" s="319"/>
      <c r="W281" s="319"/>
      <c r="X281" s="319"/>
      <c r="Y281" s="319"/>
      <c r="Z281" s="319"/>
    </row>
    <row r="282" spans="1:26" ht="15.75" customHeight="1">
      <c r="A282" s="319"/>
      <c r="B282" s="319"/>
      <c r="C282" s="319"/>
      <c r="D282" s="319"/>
      <c r="E282" s="319"/>
      <c r="F282" s="319"/>
      <c r="G282" s="319"/>
      <c r="H282" s="319"/>
      <c r="I282" s="319"/>
      <c r="J282" s="319"/>
      <c r="K282" s="319"/>
      <c r="L282" s="319"/>
      <c r="M282" s="319"/>
      <c r="N282" s="319"/>
      <c r="O282" s="319"/>
      <c r="P282" s="319"/>
      <c r="Q282" s="319"/>
      <c r="R282" s="319"/>
      <c r="S282" s="319"/>
      <c r="T282" s="319"/>
      <c r="U282" s="319"/>
      <c r="V282" s="319"/>
      <c r="W282" s="319"/>
      <c r="X282" s="319"/>
      <c r="Y282" s="319"/>
      <c r="Z282" s="319"/>
    </row>
    <row r="283" spans="1:26" ht="15.75" customHeight="1">
      <c r="A283" s="319"/>
      <c r="B283" s="319"/>
      <c r="C283" s="319"/>
      <c r="D283" s="319"/>
      <c r="E283" s="319"/>
      <c r="F283" s="319"/>
      <c r="G283" s="319"/>
      <c r="H283" s="319"/>
      <c r="I283" s="319"/>
      <c r="J283" s="319"/>
      <c r="K283" s="319"/>
      <c r="L283" s="319"/>
      <c r="M283" s="319"/>
      <c r="N283" s="319"/>
      <c r="O283" s="319"/>
      <c r="P283" s="319"/>
      <c r="Q283" s="319"/>
      <c r="R283" s="319"/>
      <c r="S283" s="319"/>
      <c r="T283" s="319"/>
      <c r="U283" s="319"/>
      <c r="V283" s="319"/>
      <c r="W283" s="319"/>
      <c r="X283" s="319"/>
      <c r="Y283" s="319"/>
      <c r="Z283" s="319"/>
    </row>
    <row r="284" spans="1:26" ht="15.75" customHeight="1">
      <c r="A284" s="319"/>
      <c r="B284" s="319"/>
      <c r="C284" s="319"/>
      <c r="D284" s="319"/>
      <c r="E284" s="319"/>
      <c r="F284" s="319"/>
      <c r="G284" s="319"/>
      <c r="H284" s="319"/>
      <c r="I284" s="319"/>
      <c r="J284" s="319"/>
      <c r="K284" s="319"/>
      <c r="L284" s="319"/>
      <c r="M284" s="319"/>
      <c r="N284" s="319"/>
      <c r="O284" s="319"/>
      <c r="P284" s="319"/>
      <c r="Q284" s="319"/>
      <c r="R284" s="319"/>
      <c r="S284" s="319"/>
      <c r="T284" s="319"/>
      <c r="U284" s="319"/>
      <c r="V284" s="319"/>
      <c r="W284" s="319"/>
      <c r="X284" s="319"/>
      <c r="Y284" s="319"/>
      <c r="Z284" s="319"/>
    </row>
    <row r="285" spans="1:26" ht="15.75" customHeight="1">
      <c r="A285" s="319"/>
      <c r="B285" s="319"/>
      <c r="C285" s="319"/>
      <c r="D285" s="319"/>
      <c r="E285" s="319"/>
      <c r="F285" s="319"/>
      <c r="G285" s="319"/>
      <c r="H285" s="319"/>
      <c r="I285" s="319"/>
      <c r="J285" s="319"/>
      <c r="K285" s="319"/>
      <c r="L285" s="319"/>
      <c r="M285" s="319"/>
      <c r="N285" s="319"/>
      <c r="O285" s="319"/>
      <c r="P285" s="319"/>
      <c r="Q285" s="319"/>
      <c r="R285" s="319"/>
      <c r="S285" s="319"/>
      <c r="T285" s="319"/>
      <c r="U285" s="319"/>
      <c r="V285" s="319"/>
      <c r="W285" s="319"/>
      <c r="X285" s="319"/>
      <c r="Y285" s="319"/>
      <c r="Z285" s="319"/>
    </row>
    <row r="286" spans="1:26" ht="15.75" customHeight="1">
      <c r="A286" s="319"/>
      <c r="B286" s="319"/>
      <c r="C286" s="319"/>
      <c r="D286" s="319"/>
      <c r="E286" s="319"/>
      <c r="F286" s="319"/>
      <c r="G286" s="319"/>
      <c r="H286" s="319"/>
      <c r="I286" s="319"/>
      <c r="J286" s="319"/>
      <c r="K286" s="319"/>
      <c r="L286" s="319"/>
      <c r="M286" s="319"/>
      <c r="N286" s="319"/>
      <c r="O286" s="319"/>
      <c r="P286" s="319"/>
      <c r="Q286" s="319"/>
      <c r="R286" s="319"/>
      <c r="S286" s="319"/>
      <c r="T286" s="319"/>
      <c r="U286" s="319"/>
      <c r="V286" s="319"/>
      <c r="W286" s="319"/>
      <c r="X286" s="319"/>
      <c r="Y286" s="319"/>
      <c r="Z286" s="319"/>
    </row>
    <row r="287" spans="1:26" ht="15.75" customHeight="1">
      <c r="A287" s="319"/>
      <c r="B287" s="319"/>
      <c r="C287" s="319"/>
      <c r="D287" s="319"/>
      <c r="E287" s="319"/>
      <c r="F287" s="319"/>
      <c r="G287" s="319"/>
      <c r="H287" s="319"/>
      <c r="I287" s="319"/>
      <c r="J287" s="319"/>
      <c r="K287" s="319"/>
      <c r="L287" s="319"/>
      <c r="M287" s="319"/>
      <c r="N287" s="319"/>
      <c r="O287" s="319"/>
      <c r="P287" s="319"/>
      <c r="Q287" s="319"/>
      <c r="R287" s="319"/>
      <c r="S287" s="319"/>
      <c r="T287" s="319"/>
      <c r="U287" s="319"/>
      <c r="V287" s="319"/>
      <c r="W287" s="319"/>
      <c r="X287" s="319"/>
      <c r="Y287" s="319"/>
      <c r="Z287" s="319"/>
    </row>
    <row r="288" spans="1:26" ht="15.75" customHeight="1">
      <c r="A288" s="319"/>
      <c r="B288" s="319"/>
      <c r="C288" s="319"/>
      <c r="D288" s="319"/>
      <c r="E288" s="319"/>
      <c r="F288" s="319"/>
      <c r="G288" s="319"/>
      <c r="H288" s="319"/>
      <c r="I288" s="319"/>
      <c r="J288" s="319"/>
      <c r="K288" s="319"/>
      <c r="L288" s="319"/>
      <c r="M288" s="319"/>
      <c r="N288" s="319"/>
      <c r="O288" s="319"/>
      <c r="P288" s="319"/>
      <c r="Q288" s="319"/>
      <c r="R288" s="319"/>
      <c r="S288" s="319"/>
      <c r="T288" s="319"/>
      <c r="U288" s="319"/>
      <c r="V288" s="319"/>
      <c r="W288" s="319"/>
      <c r="X288" s="319"/>
      <c r="Y288" s="319"/>
      <c r="Z288" s="319"/>
    </row>
    <row r="289" spans="1:26" ht="15.75" customHeight="1">
      <c r="A289" s="319"/>
      <c r="B289" s="319"/>
      <c r="C289" s="319"/>
      <c r="D289" s="319"/>
      <c r="E289" s="319"/>
      <c r="F289" s="319"/>
      <c r="G289" s="319"/>
      <c r="H289" s="319"/>
      <c r="I289" s="319"/>
      <c r="J289" s="319"/>
      <c r="K289" s="319"/>
      <c r="L289" s="319"/>
      <c r="M289" s="319"/>
      <c r="N289" s="319"/>
      <c r="O289" s="319"/>
      <c r="P289" s="319"/>
      <c r="Q289" s="319"/>
      <c r="R289" s="319"/>
      <c r="S289" s="319"/>
      <c r="T289" s="319"/>
      <c r="U289" s="319"/>
      <c r="V289" s="319"/>
      <c r="W289" s="319"/>
      <c r="X289" s="319"/>
      <c r="Y289" s="319"/>
      <c r="Z289" s="319"/>
    </row>
    <row r="290" spans="1:26" ht="15.75" customHeight="1">
      <c r="A290" s="319"/>
      <c r="B290" s="319"/>
      <c r="C290" s="319"/>
      <c r="D290" s="319"/>
      <c r="E290" s="319"/>
      <c r="F290" s="319"/>
      <c r="G290" s="319"/>
      <c r="H290" s="319"/>
      <c r="I290" s="319"/>
      <c r="J290" s="319"/>
      <c r="K290" s="319"/>
      <c r="L290" s="319"/>
      <c r="M290" s="319"/>
      <c r="N290" s="319"/>
      <c r="O290" s="319"/>
      <c r="P290" s="319"/>
      <c r="Q290" s="319"/>
      <c r="R290" s="319"/>
      <c r="S290" s="319"/>
      <c r="T290" s="319"/>
      <c r="U290" s="319"/>
      <c r="V290" s="319"/>
      <c r="W290" s="319"/>
      <c r="X290" s="319"/>
      <c r="Y290" s="319"/>
      <c r="Z290" s="319"/>
    </row>
    <row r="291" spans="1:26" ht="15.75" customHeight="1">
      <c r="A291" s="319"/>
      <c r="B291" s="319"/>
      <c r="C291" s="319"/>
      <c r="D291" s="319"/>
      <c r="E291" s="319"/>
      <c r="F291" s="319"/>
      <c r="G291" s="319"/>
      <c r="H291" s="319"/>
      <c r="I291" s="319"/>
      <c r="J291" s="319"/>
      <c r="K291" s="319"/>
      <c r="L291" s="319"/>
      <c r="M291" s="319"/>
      <c r="N291" s="319"/>
      <c r="O291" s="319"/>
      <c r="P291" s="319"/>
      <c r="Q291" s="319"/>
      <c r="R291" s="319"/>
      <c r="S291" s="319"/>
      <c r="T291" s="319"/>
      <c r="U291" s="319"/>
      <c r="V291" s="319"/>
      <c r="W291" s="319"/>
      <c r="X291" s="319"/>
      <c r="Y291" s="319"/>
      <c r="Z291" s="319"/>
    </row>
    <row r="292" spans="1:26" ht="15.75" customHeight="1">
      <c r="A292" s="319"/>
      <c r="B292" s="319"/>
      <c r="C292" s="319"/>
      <c r="D292" s="319"/>
      <c r="E292" s="319"/>
      <c r="F292" s="319"/>
      <c r="G292" s="319"/>
      <c r="H292" s="319"/>
      <c r="I292" s="319"/>
      <c r="J292" s="319"/>
      <c r="K292" s="319"/>
      <c r="L292" s="319"/>
      <c r="M292" s="319"/>
      <c r="N292" s="319"/>
      <c r="O292" s="319"/>
      <c r="P292" s="319"/>
      <c r="Q292" s="319"/>
      <c r="R292" s="319"/>
      <c r="S292" s="319"/>
      <c r="T292" s="319"/>
      <c r="U292" s="319"/>
      <c r="V292" s="319"/>
      <c r="W292" s="319"/>
      <c r="X292" s="319"/>
      <c r="Y292" s="319"/>
      <c r="Z292" s="319"/>
    </row>
    <row r="293" spans="1:26" ht="15.75" customHeight="1">
      <c r="A293" s="319"/>
      <c r="B293" s="319"/>
      <c r="C293" s="319"/>
      <c r="D293" s="319"/>
      <c r="E293" s="319"/>
      <c r="F293" s="319"/>
      <c r="G293" s="319"/>
      <c r="H293" s="319"/>
      <c r="I293" s="319"/>
      <c r="J293" s="319"/>
      <c r="K293" s="319"/>
      <c r="L293" s="319"/>
      <c r="M293" s="319"/>
      <c r="N293" s="319"/>
      <c r="O293" s="319"/>
      <c r="P293" s="319"/>
      <c r="Q293" s="319"/>
      <c r="R293" s="319"/>
      <c r="S293" s="319"/>
      <c r="T293" s="319"/>
      <c r="U293" s="319"/>
      <c r="V293" s="319"/>
      <c r="W293" s="319"/>
      <c r="X293" s="319"/>
      <c r="Y293" s="319"/>
      <c r="Z293" s="319"/>
    </row>
    <row r="294" spans="1:26" ht="15.75" customHeight="1">
      <c r="A294" s="319"/>
      <c r="B294" s="319"/>
      <c r="C294" s="319"/>
      <c r="D294" s="319"/>
      <c r="E294" s="319"/>
      <c r="F294" s="319"/>
      <c r="G294" s="319"/>
      <c r="H294" s="319"/>
      <c r="I294" s="319"/>
      <c r="J294" s="319"/>
      <c r="K294" s="319"/>
      <c r="L294" s="319"/>
      <c r="M294" s="319"/>
      <c r="N294" s="319"/>
      <c r="O294" s="319"/>
      <c r="P294" s="319"/>
      <c r="Q294" s="319"/>
      <c r="R294" s="319"/>
      <c r="S294" s="319"/>
      <c r="T294" s="319"/>
      <c r="U294" s="319"/>
      <c r="V294" s="319"/>
      <c r="W294" s="319"/>
      <c r="X294" s="319"/>
      <c r="Y294" s="319"/>
      <c r="Z294" s="319"/>
    </row>
    <row r="295" spans="1:26" ht="15.75" customHeight="1">
      <c r="A295" s="319"/>
      <c r="B295" s="319"/>
      <c r="C295" s="319"/>
      <c r="D295" s="319"/>
      <c r="E295" s="319"/>
      <c r="F295" s="319"/>
      <c r="G295" s="319"/>
      <c r="H295" s="319"/>
      <c r="I295" s="319"/>
      <c r="J295" s="319"/>
      <c r="K295" s="319"/>
      <c r="L295" s="319"/>
      <c r="M295" s="319"/>
      <c r="N295" s="319"/>
      <c r="O295" s="319"/>
      <c r="P295" s="319"/>
      <c r="Q295" s="319"/>
      <c r="R295" s="319"/>
      <c r="S295" s="319"/>
      <c r="T295" s="319"/>
      <c r="U295" s="319"/>
      <c r="V295" s="319"/>
      <c r="W295" s="319"/>
      <c r="X295" s="319"/>
      <c r="Y295" s="319"/>
      <c r="Z295" s="319"/>
    </row>
    <row r="296" spans="1:26" ht="15.75" customHeight="1">
      <c r="A296" s="319"/>
      <c r="B296" s="319"/>
      <c r="C296" s="319"/>
      <c r="D296" s="319"/>
      <c r="E296" s="319"/>
      <c r="F296" s="319"/>
      <c r="G296" s="319"/>
      <c r="H296" s="319"/>
      <c r="I296" s="319"/>
      <c r="J296" s="319"/>
      <c r="K296" s="319"/>
      <c r="L296" s="319"/>
      <c r="M296" s="319"/>
      <c r="N296" s="319"/>
      <c r="O296" s="319"/>
      <c r="P296" s="319"/>
      <c r="Q296" s="319"/>
      <c r="R296" s="319"/>
      <c r="S296" s="319"/>
      <c r="T296" s="319"/>
      <c r="U296" s="319"/>
      <c r="V296" s="319"/>
      <c r="W296" s="319"/>
      <c r="X296" s="319"/>
      <c r="Y296" s="319"/>
      <c r="Z296" s="319"/>
    </row>
    <row r="297" spans="1:26" ht="15.75" customHeight="1">
      <c r="A297" s="319"/>
      <c r="B297" s="319"/>
      <c r="C297" s="319"/>
      <c r="D297" s="319"/>
      <c r="E297" s="319"/>
      <c r="F297" s="319"/>
      <c r="G297" s="319"/>
      <c r="H297" s="319"/>
      <c r="I297" s="319"/>
      <c r="J297" s="319"/>
      <c r="K297" s="319"/>
      <c r="L297" s="319"/>
      <c r="M297" s="319"/>
      <c r="N297" s="319"/>
      <c r="O297" s="319"/>
      <c r="P297" s="319"/>
      <c r="Q297" s="319"/>
      <c r="R297" s="319"/>
      <c r="S297" s="319"/>
      <c r="T297" s="319"/>
      <c r="U297" s="319"/>
      <c r="V297" s="319"/>
      <c r="W297" s="319"/>
      <c r="X297" s="319"/>
      <c r="Y297" s="319"/>
      <c r="Z297" s="319"/>
    </row>
    <row r="298" spans="1:26" ht="15.75" customHeight="1">
      <c r="A298" s="319"/>
      <c r="B298" s="319"/>
      <c r="C298" s="319"/>
      <c r="D298" s="319"/>
      <c r="E298" s="319"/>
      <c r="F298" s="319"/>
      <c r="G298" s="319"/>
      <c r="H298" s="319"/>
      <c r="I298" s="319"/>
      <c r="J298" s="319"/>
      <c r="K298" s="319"/>
      <c r="L298" s="319"/>
      <c r="M298" s="319"/>
      <c r="N298" s="319"/>
      <c r="O298" s="319"/>
      <c r="P298" s="319"/>
      <c r="Q298" s="319"/>
      <c r="R298" s="319"/>
      <c r="S298" s="319"/>
      <c r="T298" s="319"/>
      <c r="U298" s="319"/>
      <c r="V298" s="319"/>
      <c r="W298" s="319"/>
      <c r="X298" s="319"/>
      <c r="Y298" s="319"/>
      <c r="Z298" s="319"/>
    </row>
    <row r="299" spans="1:26" ht="15.75" customHeight="1">
      <c r="A299" s="319"/>
      <c r="B299" s="319"/>
      <c r="C299" s="319"/>
      <c r="D299" s="319"/>
      <c r="E299" s="319"/>
      <c r="F299" s="319"/>
      <c r="G299" s="319"/>
      <c r="H299" s="319"/>
      <c r="I299" s="319"/>
      <c r="J299" s="319"/>
      <c r="K299" s="319"/>
      <c r="L299" s="319"/>
      <c r="M299" s="319"/>
      <c r="N299" s="319"/>
      <c r="O299" s="319"/>
      <c r="P299" s="319"/>
      <c r="Q299" s="319"/>
      <c r="R299" s="319"/>
      <c r="S299" s="319"/>
      <c r="T299" s="319"/>
      <c r="U299" s="319"/>
      <c r="V299" s="319"/>
      <c r="W299" s="319"/>
      <c r="X299" s="319"/>
      <c r="Y299" s="319"/>
      <c r="Z299" s="319"/>
    </row>
    <row r="300" spans="1:26" ht="15.75" customHeight="1">
      <c r="A300" s="319"/>
      <c r="B300" s="319"/>
      <c r="C300" s="319"/>
      <c r="D300" s="319"/>
      <c r="E300" s="319"/>
      <c r="F300" s="319"/>
      <c r="G300" s="319"/>
      <c r="H300" s="319"/>
      <c r="I300" s="319"/>
      <c r="J300" s="319"/>
      <c r="K300" s="319"/>
      <c r="L300" s="319"/>
      <c r="M300" s="319"/>
      <c r="N300" s="319"/>
      <c r="O300" s="319"/>
      <c r="P300" s="319"/>
      <c r="Q300" s="319"/>
      <c r="R300" s="319"/>
      <c r="S300" s="319"/>
      <c r="T300" s="319"/>
      <c r="U300" s="319"/>
      <c r="V300" s="319"/>
      <c r="W300" s="319"/>
      <c r="X300" s="319"/>
      <c r="Y300" s="319"/>
      <c r="Z300" s="319"/>
    </row>
    <row r="301" spans="1:26" ht="15.75" customHeight="1">
      <c r="A301" s="319"/>
      <c r="B301" s="319"/>
      <c r="C301" s="319"/>
      <c r="D301" s="319"/>
      <c r="E301" s="319"/>
      <c r="F301" s="319"/>
      <c r="G301" s="319"/>
      <c r="H301" s="319"/>
      <c r="I301" s="319"/>
      <c r="J301" s="319"/>
      <c r="K301" s="319"/>
      <c r="L301" s="319"/>
      <c r="M301" s="319"/>
      <c r="N301" s="319"/>
      <c r="O301" s="319"/>
      <c r="P301" s="319"/>
      <c r="Q301" s="319"/>
      <c r="R301" s="319"/>
      <c r="S301" s="319"/>
      <c r="T301" s="319"/>
      <c r="U301" s="319"/>
      <c r="V301" s="319"/>
      <c r="W301" s="319"/>
      <c r="X301" s="319"/>
      <c r="Y301" s="319"/>
      <c r="Z301" s="319"/>
    </row>
    <row r="302" spans="1:26" ht="15.75" customHeight="1">
      <c r="A302" s="319"/>
      <c r="B302" s="319"/>
      <c r="C302" s="319"/>
      <c r="D302" s="319"/>
      <c r="E302" s="319"/>
      <c r="F302" s="319"/>
      <c r="G302" s="319"/>
      <c r="H302" s="319"/>
      <c r="I302" s="319"/>
      <c r="J302" s="319"/>
      <c r="K302" s="319"/>
      <c r="L302" s="319"/>
      <c r="M302" s="319"/>
      <c r="N302" s="319"/>
      <c r="O302" s="319"/>
      <c r="P302" s="319"/>
      <c r="Q302" s="319"/>
      <c r="R302" s="319"/>
      <c r="S302" s="319"/>
      <c r="T302" s="319"/>
      <c r="U302" s="319"/>
      <c r="V302" s="319"/>
      <c r="W302" s="319"/>
      <c r="X302" s="319"/>
      <c r="Y302" s="319"/>
      <c r="Z302" s="319"/>
    </row>
    <row r="303" spans="1:26" ht="15.75" customHeight="1">
      <c r="A303" s="319"/>
      <c r="B303" s="319"/>
      <c r="C303" s="319"/>
      <c r="D303" s="319"/>
      <c r="E303" s="319"/>
      <c r="F303" s="319"/>
      <c r="G303" s="319"/>
      <c r="H303" s="319"/>
      <c r="I303" s="319"/>
      <c r="J303" s="319"/>
      <c r="K303" s="319"/>
      <c r="L303" s="319"/>
      <c r="M303" s="319"/>
      <c r="N303" s="319"/>
      <c r="O303" s="319"/>
      <c r="P303" s="319"/>
      <c r="Q303" s="319"/>
      <c r="R303" s="319"/>
      <c r="S303" s="319"/>
      <c r="T303" s="319"/>
      <c r="U303" s="319"/>
      <c r="V303" s="319"/>
      <c r="W303" s="319"/>
      <c r="X303" s="319"/>
      <c r="Y303" s="319"/>
      <c r="Z303" s="319"/>
    </row>
    <row r="304" spans="1:26" ht="15.75" customHeight="1">
      <c r="A304" s="319"/>
      <c r="B304" s="319"/>
      <c r="C304" s="319"/>
      <c r="D304" s="319"/>
      <c r="E304" s="319"/>
      <c r="F304" s="319"/>
      <c r="G304" s="319"/>
      <c r="H304" s="319"/>
      <c r="I304" s="319"/>
      <c r="J304" s="319"/>
      <c r="K304" s="319"/>
      <c r="L304" s="319"/>
      <c r="M304" s="319"/>
      <c r="N304" s="319"/>
      <c r="O304" s="319"/>
      <c r="P304" s="319"/>
      <c r="Q304" s="319"/>
      <c r="R304" s="319"/>
      <c r="S304" s="319"/>
      <c r="T304" s="319"/>
      <c r="U304" s="319"/>
      <c r="V304" s="319"/>
      <c r="W304" s="319"/>
      <c r="X304" s="319"/>
      <c r="Y304" s="319"/>
      <c r="Z304" s="319"/>
    </row>
    <row r="305" spans="1:26" ht="15.75" customHeight="1">
      <c r="A305" s="319"/>
      <c r="B305" s="319"/>
      <c r="C305" s="319"/>
      <c r="D305" s="319"/>
      <c r="E305" s="319"/>
      <c r="F305" s="319"/>
      <c r="G305" s="319"/>
      <c r="H305" s="319"/>
      <c r="I305" s="319"/>
      <c r="J305" s="319"/>
      <c r="K305" s="319"/>
      <c r="L305" s="319"/>
      <c r="M305" s="319"/>
      <c r="N305" s="319"/>
      <c r="O305" s="319"/>
      <c r="P305" s="319"/>
      <c r="Q305" s="319"/>
      <c r="R305" s="319"/>
      <c r="S305" s="319"/>
      <c r="T305" s="319"/>
      <c r="U305" s="319"/>
      <c r="V305" s="319"/>
      <c r="W305" s="319"/>
      <c r="X305" s="319"/>
      <c r="Y305" s="319"/>
      <c r="Z305" s="319"/>
    </row>
    <row r="306" spans="1:26" ht="15.75" customHeight="1">
      <c r="A306" s="319"/>
      <c r="B306" s="319"/>
      <c r="C306" s="319"/>
      <c r="D306" s="319"/>
      <c r="E306" s="319"/>
      <c r="F306" s="319"/>
      <c r="G306" s="319"/>
      <c r="H306" s="319"/>
      <c r="I306" s="319"/>
      <c r="J306" s="319"/>
      <c r="K306" s="319"/>
      <c r="L306" s="319"/>
      <c r="M306" s="319"/>
      <c r="N306" s="319"/>
      <c r="O306" s="319"/>
      <c r="P306" s="319"/>
      <c r="Q306" s="319"/>
      <c r="R306" s="319"/>
      <c r="S306" s="319"/>
      <c r="T306" s="319"/>
      <c r="U306" s="319"/>
      <c r="V306" s="319"/>
      <c r="W306" s="319"/>
      <c r="X306" s="319"/>
      <c r="Y306" s="319"/>
      <c r="Z306" s="319"/>
    </row>
    <row r="307" spans="1:26" ht="15.75" customHeight="1">
      <c r="A307" s="319"/>
      <c r="B307" s="319"/>
      <c r="C307" s="319"/>
      <c r="D307" s="319"/>
      <c r="E307" s="319"/>
      <c r="F307" s="319"/>
      <c r="G307" s="319"/>
      <c r="H307" s="319"/>
      <c r="I307" s="319"/>
      <c r="J307" s="319"/>
      <c r="K307" s="319"/>
      <c r="L307" s="319"/>
      <c r="M307" s="319"/>
      <c r="N307" s="319"/>
      <c r="O307" s="319"/>
      <c r="P307" s="319"/>
      <c r="Q307" s="319"/>
      <c r="R307" s="319"/>
      <c r="S307" s="319"/>
      <c r="T307" s="319"/>
      <c r="U307" s="319"/>
      <c r="V307" s="319"/>
      <c r="W307" s="319"/>
      <c r="X307" s="319"/>
      <c r="Y307" s="319"/>
      <c r="Z307" s="319"/>
    </row>
    <row r="308" spans="1:26" ht="15.75" customHeight="1">
      <c r="A308" s="319"/>
      <c r="B308" s="319"/>
      <c r="C308" s="319"/>
      <c r="D308" s="319"/>
      <c r="E308" s="319"/>
      <c r="F308" s="319"/>
      <c r="G308" s="319"/>
      <c r="H308" s="319"/>
      <c r="I308" s="319"/>
      <c r="J308" s="319"/>
      <c r="K308" s="319"/>
      <c r="L308" s="319"/>
      <c r="M308" s="319"/>
      <c r="N308" s="319"/>
      <c r="O308" s="319"/>
      <c r="P308" s="319"/>
      <c r="Q308" s="319"/>
      <c r="R308" s="319"/>
      <c r="S308" s="319"/>
      <c r="T308" s="319"/>
      <c r="U308" s="319"/>
      <c r="V308" s="319"/>
      <c r="W308" s="319"/>
      <c r="X308" s="319"/>
      <c r="Y308" s="319"/>
      <c r="Z308" s="319"/>
    </row>
    <row r="309" spans="1:26" ht="15.75" customHeight="1">
      <c r="A309" s="319"/>
      <c r="B309" s="319"/>
      <c r="C309" s="319"/>
      <c r="D309" s="319"/>
      <c r="E309" s="319"/>
      <c r="F309" s="319"/>
      <c r="G309" s="319"/>
      <c r="H309" s="319"/>
      <c r="I309" s="319"/>
      <c r="J309" s="319"/>
      <c r="K309" s="319"/>
      <c r="L309" s="319"/>
      <c r="M309" s="319"/>
      <c r="N309" s="319"/>
      <c r="O309" s="319"/>
      <c r="P309" s="319"/>
      <c r="Q309" s="319"/>
      <c r="R309" s="319"/>
      <c r="S309" s="319"/>
      <c r="T309" s="319"/>
      <c r="U309" s="319"/>
      <c r="V309" s="319"/>
      <c r="W309" s="319"/>
      <c r="X309" s="319"/>
      <c r="Y309" s="319"/>
      <c r="Z309" s="319"/>
    </row>
    <row r="310" spans="1:26" ht="15.75" customHeight="1">
      <c r="A310" s="319"/>
      <c r="B310" s="319"/>
      <c r="C310" s="319"/>
      <c r="D310" s="319"/>
      <c r="E310" s="319"/>
      <c r="F310" s="319"/>
      <c r="G310" s="319"/>
      <c r="H310" s="319"/>
      <c r="I310" s="319"/>
      <c r="J310" s="319"/>
      <c r="K310" s="319"/>
      <c r="L310" s="319"/>
      <c r="M310" s="319"/>
      <c r="N310" s="319"/>
      <c r="O310" s="319"/>
      <c r="P310" s="319"/>
      <c r="Q310" s="319"/>
      <c r="R310" s="319"/>
      <c r="S310" s="319"/>
      <c r="T310" s="319"/>
      <c r="U310" s="319"/>
      <c r="V310" s="319"/>
      <c r="W310" s="319"/>
      <c r="X310" s="319"/>
      <c r="Y310" s="319"/>
      <c r="Z310" s="319"/>
    </row>
    <row r="311" spans="1:26" ht="15.75" customHeight="1">
      <c r="A311" s="319"/>
      <c r="B311" s="319"/>
      <c r="C311" s="319"/>
      <c r="D311" s="319"/>
      <c r="E311" s="319"/>
      <c r="F311" s="319"/>
      <c r="G311" s="319"/>
      <c r="H311" s="319"/>
      <c r="I311" s="319"/>
      <c r="J311" s="319"/>
      <c r="K311" s="319"/>
      <c r="L311" s="319"/>
      <c r="M311" s="319"/>
      <c r="N311" s="319"/>
      <c r="O311" s="319"/>
      <c r="P311" s="319"/>
      <c r="Q311" s="319"/>
      <c r="R311" s="319"/>
      <c r="S311" s="319"/>
      <c r="T311" s="319"/>
      <c r="U311" s="319"/>
      <c r="V311" s="319"/>
      <c r="W311" s="319"/>
      <c r="X311" s="319"/>
      <c r="Y311" s="319"/>
      <c r="Z311" s="319"/>
    </row>
    <row r="312" spans="1:26" ht="15.75" customHeight="1">
      <c r="A312" s="319"/>
      <c r="B312" s="319"/>
      <c r="C312" s="319"/>
      <c r="D312" s="319"/>
      <c r="E312" s="319"/>
      <c r="F312" s="319"/>
      <c r="G312" s="319"/>
      <c r="H312" s="319"/>
      <c r="I312" s="319"/>
      <c r="J312" s="319"/>
      <c r="K312" s="319"/>
      <c r="L312" s="319"/>
      <c r="M312" s="319"/>
      <c r="N312" s="319"/>
      <c r="O312" s="319"/>
      <c r="P312" s="319"/>
      <c r="Q312" s="319"/>
      <c r="R312" s="319"/>
      <c r="S312" s="319"/>
      <c r="T312" s="319"/>
      <c r="U312" s="319"/>
      <c r="V312" s="319"/>
      <c r="W312" s="319"/>
      <c r="X312" s="319"/>
      <c r="Y312" s="319"/>
      <c r="Z312" s="319"/>
    </row>
    <row r="313" spans="1:26" ht="15.75" customHeight="1">
      <c r="A313" s="319"/>
      <c r="B313" s="319"/>
      <c r="C313" s="319"/>
      <c r="D313" s="319"/>
      <c r="E313" s="319"/>
      <c r="F313" s="319"/>
      <c r="G313" s="319"/>
      <c r="H313" s="319"/>
      <c r="I313" s="319"/>
      <c r="J313" s="319"/>
      <c r="K313" s="319"/>
      <c r="L313" s="319"/>
      <c r="M313" s="319"/>
      <c r="N313" s="319"/>
      <c r="O313" s="319"/>
      <c r="P313" s="319"/>
      <c r="Q313" s="319"/>
      <c r="R313" s="319"/>
      <c r="S313" s="319"/>
      <c r="T313" s="319"/>
      <c r="U313" s="319"/>
      <c r="V313" s="319"/>
      <c r="W313" s="319"/>
      <c r="X313" s="319"/>
      <c r="Y313" s="319"/>
      <c r="Z313" s="319"/>
    </row>
    <row r="314" spans="1:26" ht="15.75" customHeight="1">
      <c r="A314" s="319"/>
      <c r="B314" s="319"/>
      <c r="C314" s="319"/>
      <c r="D314" s="319"/>
      <c r="E314" s="319"/>
      <c r="F314" s="319"/>
      <c r="G314" s="319"/>
      <c r="H314" s="319"/>
      <c r="I314" s="319"/>
      <c r="J314" s="319"/>
      <c r="K314" s="319"/>
      <c r="L314" s="319"/>
      <c r="M314" s="319"/>
      <c r="N314" s="319"/>
      <c r="O314" s="319"/>
      <c r="P314" s="319"/>
      <c r="Q314" s="319"/>
      <c r="R314" s="319"/>
      <c r="S314" s="319"/>
      <c r="T314" s="319"/>
      <c r="U314" s="319"/>
      <c r="V314" s="319"/>
      <c r="W314" s="319"/>
      <c r="X314" s="319"/>
      <c r="Y314" s="319"/>
      <c r="Z314" s="319"/>
    </row>
    <row r="315" spans="1:26" ht="15.75" customHeight="1">
      <c r="A315" s="319"/>
      <c r="B315" s="319"/>
      <c r="C315" s="319"/>
      <c r="D315" s="319"/>
      <c r="E315" s="319"/>
      <c r="F315" s="319"/>
      <c r="G315" s="319"/>
      <c r="H315" s="319"/>
      <c r="I315" s="319"/>
      <c r="J315" s="319"/>
      <c r="K315" s="319"/>
      <c r="L315" s="319"/>
      <c r="M315" s="319"/>
      <c r="N315" s="319"/>
      <c r="O315" s="319"/>
      <c r="P315" s="319"/>
      <c r="Q315" s="319"/>
      <c r="R315" s="319"/>
      <c r="S315" s="319"/>
      <c r="T315" s="319"/>
      <c r="U315" s="319"/>
      <c r="V315" s="319"/>
      <c r="W315" s="319"/>
      <c r="X315" s="319"/>
      <c r="Y315" s="319"/>
      <c r="Z315" s="319"/>
    </row>
    <row r="316" spans="1:26" ht="15.75" customHeight="1">
      <c r="A316" s="319"/>
      <c r="B316" s="319"/>
      <c r="C316" s="319"/>
      <c r="D316" s="319"/>
      <c r="E316" s="319"/>
      <c r="F316" s="319"/>
      <c r="G316" s="319"/>
      <c r="H316" s="319"/>
      <c r="I316" s="319"/>
      <c r="J316" s="319"/>
      <c r="K316" s="319"/>
      <c r="L316" s="319"/>
      <c r="M316" s="319"/>
      <c r="N316" s="319"/>
      <c r="O316" s="319"/>
      <c r="P316" s="319"/>
      <c r="Q316" s="319"/>
      <c r="R316" s="319"/>
      <c r="S316" s="319"/>
      <c r="T316" s="319"/>
      <c r="U316" s="319"/>
      <c r="V316" s="319"/>
      <c r="W316" s="319"/>
      <c r="X316" s="319"/>
      <c r="Y316" s="319"/>
      <c r="Z316" s="319"/>
    </row>
    <row r="317" spans="1:26" ht="15.75" customHeight="1">
      <c r="A317" s="319"/>
      <c r="B317" s="319"/>
      <c r="C317" s="319"/>
      <c r="D317" s="319"/>
      <c r="E317" s="319"/>
      <c r="F317" s="319"/>
      <c r="G317" s="319"/>
      <c r="H317" s="319"/>
      <c r="I317" s="319"/>
      <c r="J317" s="319"/>
      <c r="K317" s="319"/>
      <c r="L317" s="319"/>
      <c r="M317" s="319"/>
      <c r="N317" s="319"/>
      <c r="O317" s="319"/>
      <c r="P317" s="319"/>
      <c r="Q317" s="319"/>
      <c r="R317" s="319"/>
      <c r="S317" s="319"/>
      <c r="T317" s="319"/>
      <c r="U317" s="319"/>
      <c r="V317" s="319"/>
      <c r="W317" s="319"/>
      <c r="X317" s="319"/>
      <c r="Y317" s="319"/>
      <c r="Z317" s="319"/>
    </row>
    <row r="318" spans="1:26" ht="15.75" customHeight="1">
      <c r="A318" s="319"/>
      <c r="B318" s="319"/>
      <c r="C318" s="319"/>
      <c r="D318" s="319"/>
      <c r="E318" s="319"/>
      <c r="F318" s="319"/>
      <c r="G318" s="319"/>
      <c r="H318" s="319"/>
      <c r="I318" s="319"/>
      <c r="J318" s="319"/>
      <c r="K318" s="319"/>
      <c r="L318" s="319"/>
      <c r="M318" s="319"/>
      <c r="N318" s="319"/>
      <c r="O318" s="319"/>
      <c r="P318" s="319"/>
      <c r="Q318" s="319"/>
      <c r="R318" s="319"/>
      <c r="S318" s="319"/>
      <c r="T318" s="319"/>
      <c r="U318" s="319"/>
      <c r="V318" s="319"/>
      <c r="W318" s="319"/>
      <c r="X318" s="319"/>
      <c r="Y318" s="319"/>
      <c r="Z318" s="319"/>
    </row>
    <row r="319" spans="1:26" ht="15.75" customHeight="1">
      <c r="A319" s="319"/>
      <c r="B319" s="319"/>
      <c r="C319" s="319"/>
      <c r="D319" s="319"/>
      <c r="E319" s="319"/>
      <c r="F319" s="319"/>
      <c r="G319" s="319"/>
      <c r="H319" s="319"/>
      <c r="I319" s="319"/>
      <c r="J319" s="319"/>
      <c r="K319" s="319"/>
      <c r="L319" s="319"/>
      <c r="M319" s="319"/>
      <c r="N319" s="319"/>
      <c r="O319" s="319"/>
      <c r="P319" s="319"/>
      <c r="Q319" s="319"/>
      <c r="R319" s="319"/>
      <c r="S319" s="319"/>
      <c r="T319" s="319"/>
      <c r="U319" s="319"/>
      <c r="V319" s="319"/>
      <c r="W319" s="319"/>
      <c r="X319" s="319"/>
      <c r="Y319" s="319"/>
      <c r="Z319" s="319"/>
    </row>
    <row r="320" spans="1:26" ht="15.75" customHeight="1">
      <c r="A320" s="319"/>
      <c r="B320" s="319"/>
      <c r="C320" s="319"/>
      <c r="D320" s="319"/>
      <c r="E320" s="319"/>
      <c r="F320" s="319"/>
      <c r="G320" s="319"/>
      <c r="H320" s="319"/>
      <c r="I320" s="319"/>
      <c r="J320" s="319"/>
      <c r="K320" s="319"/>
      <c r="L320" s="319"/>
      <c r="M320" s="319"/>
      <c r="N320" s="319"/>
      <c r="O320" s="319"/>
      <c r="P320" s="319"/>
      <c r="Q320" s="319"/>
      <c r="R320" s="319"/>
      <c r="S320" s="319"/>
      <c r="T320" s="319"/>
      <c r="U320" s="319"/>
      <c r="V320" s="319"/>
      <c r="W320" s="319"/>
      <c r="X320" s="319"/>
      <c r="Y320" s="319"/>
      <c r="Z320" s="319"/>
    </row>
    <row r="321" spans="1:26" ht="15.75" customHeight="1">
      <c r="A321" s="319"/>
      <c r="B321" s="319"/>
      <c r="C321" s="319"/>
      <c r="D321" s="319"/>
      <c r="E321" s="319"/>
      <c r="F321" s="319"/>
      <c r="G321" s="319"/>
      <c r="H321" s="319"/>
      <c r="I321" s="319"/>
      <c r="J321" s="319"/>
      <c r="K321" s="319"/>
      <c r="L321" s="319"/>
      <c r="M321" s="319"/>
      <c r="N321" s="319"/>
      <c r="O321" s="319"/>
      <c r="P321" s="319"/>
      <c r="Q321" s="319"/>
      <c r="R321" s="319"/>
      <c r="S321" s="319"/>
      <c r="T321" s="319"/>
      <c r="U321" s="319"/>
      <c r="V321" s="319"/>
      <c r="W321" s="319"/>
      <c r="X321" s="319"/>
      <c r="Y321" s="319"/>
      <c r="Z321" s="319"/>
    </row>
    <row r="322" spans="1:26" ht="15.75" customHeight="1">
      <c r="A322" s="319"/>
      <c r="B322" s="319"/>
      <c r="C322" s="319"/>
      <c r="D322" s="319"/>
      <c r="E322" s="319"/>
      <c r="F322" s="319"/>
      <c r="G322" s="319"/>
      <c r="H322" s="319"/>
      <c r="I322" s="319"/>
      <c r="J322" s="319"/>
      <c r="K322" s="319"/>
      <c r="L322" s="319"/>
      <c r="M322" s="319"/>
      <c r="N322" s="319"/>
      <c r="O322" s="319"/>
      <c r="P322" s="319"/>
      <c r="Q322" s="319"/>
      <c r="R322" s="319"/>
      <c r="S322" s="319"/>
      <c r="T322" s="319"/>
      <c r="U322" s="319"/>
      <c r="V322" s="319"/>
      <c r="W322" s="319"/>
      <c r="X322" s="319"/>
      <c r="Y322" s="319"/>
      <c r="Z322" s="319"/>
    </row>
    <row r="323" spans="1:26" ht="15.75" customHeight="1">
      <c r="A323" s="319"/>
      <c r="B323" s="319"/>
      <c r="C323" s="319"/>
      <c r="D323" s="319"/>
      <c r="E323" s="319"/>
      <c r="F323" s="319"/>
      <c r="G323" s="319"/>
      <c r="H323" s="319"/>
      <c r="I323" s="319"/>
      <c r="J323" s="319"/>
      <c r="K323" s="319"/>
      <c r="L323" s="319"/>
      <c r="M323" s="319"/>
      <c r="N323" s="319"/>
      <c r="O323" s="319"/>
      <c r="P323" s="319"/>
      <c r="Q323" s="319"/>
      <c r="R323" s="319"/>
      <c r="S323" s="319"/>
      <c r="T323" s="319"/>
      <c r="U323" s="319"/>
      <c r="V323" s="319"/>
      <c r="W323" s="319"/>
      <c r="X323" s="319"/>
      <c r="Y323" s="319"/>
      <c r="Z323" s="319"/>
    </row>
    <row r="324" spans="1:26" ht="15.75" customHeight="1">
      <c r="A324" s="319"/>
      <c r="B324" s="319"/>
      <c r="C324" s="319"/>
      <c r="D324" s="319"/>
      <c r="E324" s="319"/>
      <c r="F324" s="319"/>
      <c r="G324" s="319"/>
      <c r="H324" s="319"/>
      <c r="I324" s="319"/>
      <c r="J324" s="319"/>
      <c r="K324" s="319"/>
      <c r="L324" s="319"/>
      <c r="M324" s="319"/>
      <c r="N324" s="319"/>
      <c r="O324" s="319"/>
      <c r="P324" s="319"/>
      <c r="Q324" s="319"/>
      <c r="R324" s="319"/>
      <c r="S324" s="319"/>
      <c r="T324" s="319"/>
      <c r="U324" s="319"/>
      <c r="V324" s="319"/>
      <c r="W324" s="319"/>
      <c r="X324" s="319"/>
      <c r="Y324" s="319"/>
      <c r="Z324" s="319"/>
    </row>
    <row r="325" spans="1:26" ht="15.75" customHeight="1">
      <c r="A325" s="319"/>
      <c r="B325" s="319"/>
      <c r="C325" s="319"/>
      <c r="D325" s="319"/>
      <c r="E325" s="319"/>
      <c r="F325" s="319"/>
      <c r="G325" s="319"/>
      <c r="H325" s="319"/>
      <c r="I325" s="319"/>
      <c r="J325" s="319"/>
      <c r="K325" s="319"/>
      <c r="L325" s="319"/>
      <c r="M325" s="319"/>
      <c r="N325" s="319"/>
      <c r="O325" s="319"/>
      <c r="P325" s="319"/>
      <c r="Q325" s="319"/>
      <c r="R325" s="319"/>
      <c r="S325" s="319"/>
      <c r="T325" s="319"/>
      <c r="U325" s="319"/>
      <c r="V325" s="319"/>
      <c r="W325" s="319"/>
      <c r="X325" s="319"/>
      <c r="Y325" s="319"/>
      <c r="Z325" s="319"/>
    </row>
    <row r="326" spans="1:26" ht="15.75" customHeight="1">
      <c r="A326" s="319"/>
      <c r="B326" s="319"/>
      <c r="C326" s="319"/>
      <c r="D326" s="319"/>
      <c r="E326" s="319"/>
      <c r="F326" s="319"/>
      <c r="G326" s="319"/>
      <c r="H326" s="319"/>
      <c r="I326" s="319"/>
      <c r="J326" s="319"/>
      <c r="K326" s="319"/>
      <c r="L326" s="319"/>
      <c r="M326" s="319"/>
      <c r="N326" s="319"/>
      <c r="O326" s="319"/>
      <c r="P326" s="319"/>
      <c r="Q326" s="319"/>
      <c r="R326" s="319"/>
      <c r="S326" s="319"/>
      <c r="T326" s="319"/>
      <c r="U326" s="319"/>
      <c r="V326" s="319"/>
      <c r="W326" s="319"/>
      <c r="X326" s="319"/>
      <c r="Y326" s="319"/>
      <c r="Z326" s="319"/>
    </row>
    <row r="327" spans="1:26" ht="15.75" customHeight="1">
      <c r="A327" s="319"/>
      <c r="B327" s="319"/>
      <c r="C327" s="319"/>
      <c r="D327" s="319"/>
      <c r="E327" s="319"/>
      <c r="F327" s="319"/>
      <c r="G327" s="319"/>
      <c r="H327" s="319"/>
      <c r="I327" s="319"/>
      <c r="J327" s="319"/>
      <c r="K327" s="319"/>
      <c r="L327" s="319"/>
      <c r="M327" s="319"/>
      <c r="N327" s="319"/>
      <c r="O327" s="319"/>
      <c r="P327" s="319"/>
      <c r="Q327" s="319"/>
      <c r="R327" s="319"/>
      <c r="S327" s="319"/>
      <c r="T327" s="319"/>
      <c r="U327" s="319"/>
      <c r="V327" s="319"/>
      <c r="W327" s="319"/>
      <c r="X327" s="319"/>
      <c r="Y327" s="319"/>
      <c r="Z327" s="319"/>
    </row>
    <row r="328" spans="1:26" ht="15.75" customHeight="1">
      <c r="A328" s="319"/>
      <c r="B328" s="319"/>
      <c r="C328" s="319"/>
      <c r="D328" s="319"/>
      <c r="E328" s="319"/>
      <c r="F328" s="319"/>
      <c r="G328" s="319"/>
      <c r="H328" s="319"/>
      <c r="I328" s="319"/>
      <c r="J328" s="319"/>
      <c r="K328" s="319"/>
      <c r="L328" s="319"/>
      <c r="M328" s="319"/>
      <c r="N328" s="319"/>
      <c r="O328" s="319"/>
      <c r="P328" s="319"/>
      <c r="Q328" s="319"/>
      <c r="R328" s="319"/>
      <c r="S328" s="319"/>
      <c r="T328" s="319"/>
      <c r="U328" s="319"/>
      <c r="V328" s="319"/>
      <c r="W328" s="319"/>
      <c r="X328" s="319"/>
      <c r="Y328" s="319"/>
      <c r="Z328" s="319"/>
    </row>
    <row r="329" spans="1:26" ht="15.75" customHeight="1">
      <c r="A329" s="319"/>
      <c r="B329" s="319"/>
      <c r="C329" s="319"/>
      <c r="D329" s="319"/>
      <c r="E329" s="319"/>
      <c r="F329" s="319"/>
      <c r="G329" s="319"/>
      <c r="H329" s="319"/>
      <c r="I329" s="319"/>
      <c r="J329" s="319"/>
      <c r="K329" s="319"/>
      <c r="L329" s="319"/>
      <c r="M329" s="319"/>
      <c r="N329" s="319"/>
      <c r="O329" s="319"/>
      <c r="P329" s="319"/>
      <c r="Q329" s="319"/>
      <c r="R329" s="319"/>
      <c r="S329" s="319"/>
      <c r="T329" s="319"/>
      <c r="U329" s="319"/>
      <c r="V329" s="319"/>
      <c r="W329" s="319"/>
      <c r="X329" s="319"/>
      <c r="Y329" s="319"/>
      <c r="Z329" s="319"/>
    </row>
    <row r="330" spans="1:26" ht="15.75" customHeight="1">
      <c r="A330" s="319"/>
      <c r="B330" s="319"/>
      <c r="C330" s="319"/>
      <c r="D330" s="319"/>
      <c r="E330" s="319"/>
      <c r="F330" s="319"/>
      <c r="G330" s="319"/>
      <c r="H330" s="319"/>
      <c r="I330" s="319"/>
      <c r="J330" s="319"/>
      <c r="K330" s="319"/>
      <c r="L330" s="319"/>
      <c r="M330" s="319"/>
      <c r="N330" s="319"/>
      <c r="O330" s="319"/>
      <c r="P330" s="319"/>
      <c r="Q330" s="319"/>
      <c r="R330" s="319"/>
      <c r="S330" s="319"/>
      <c r="T330" s="319"/>
      <c r="U330" s="319"/>
      <c r="V330" s="319"/>
      <c r="W330" s="319"/>
      <c r="X330" s="319"/>
      <c r="Y330" s="319"/>
      <c r="Z330" s="319"/>
    </row>
    <row r="331" spans="1:26" ht="15.75" customHeight="1">
      <c r="A331" s="319"/>
      <c r="B331" s="319"/>
      <c r="C331" s="319"/>
      <c r="D331" s="319"/>
      <c r="E331" s="319"/>
      <c r="F331" s="319"/>
      <c r="G331" s="319"/>
      <c r="H331" s="319"/>
      <c r="I331" s="319"/>
      <c r="J331" s="319"/>
      <c r="K331" s="319"/>
      <c r="L331" s="319"/>
      <c r="M331" s="319"/>
      <c r="N331" s="319"/>
      <c r="O331" s="319"/>
      <c r="P331" s="319"/>
      <c r="Q331" s="319"/>
      <c r="R331" s="319"/>
      <c r="S331" s="319"/>
      <c r="T331" s="319"/>
      <c r="U331" s="319"/>
      <c r="V331" s="319"/>
      <c r="W331" s="319"/>
      <c r="X331" s="319"/>
      <c r="Y331" s="319"/>
      <c r="Z331" s="319"/>
    </row>
    <row r="332" spans="1:26" ht="15.75" customHeight="1">
      <c r="A332" s="319"/>
      <c r="B332" s="319"/>
      <c r="C332" s="319"/>
      <c r="D332" s="319"/>
      <c r="E332" s="319"/>
      <c r="F332" s="319"/>
      <c r="G332" s="319"/>
      <c r="H332" s="319"/>
      <c r="I332" s="319"/>
      <c r="J332" s="319"/>
      <c r="K332" s="319"/>
      <c r="L332" s="319"/>
      <c r="M332" s="319"/>
      <c r="N332" s="319"/>
      <c r="O332" s="319"/>
      <c r="P332" s="319"/>
      <c r="Q332" s="319"/>
      <c r="R332" s="319"/>
      <c r="S332" s="319"/>
      <c r="T332" s="319"/>
      <c r="U332" s="319"/>
      <c r="V332" s="319"/>
      <c r="W332" s="319"/>
      <c r="X332" s="319"/>
      <c r="Y332" s="319"/>
      <c r="Z332" s="319"/>
    </row>
    <row r="333" spans="1:26" ht="15.75" customHeight="1">
      <c r="A333" s="319"/>
      <c r="B333" s="319"/>
      <c r="C333" s="319"/>
      <c r="D333" s="319"/>
      <c r="E333" s="319"/>
      <c r="F333" s="319"/>
      <c r="G333" s="319"/>
      <c r="H333" s="319"/>
      <c r="I333" s="319"/>
      <c r="J333" s="319"/>
      <c r="K333" s="319"/>
      <c r="L333" s="319"/>
      <c r="M333" s="319"/>
      <c r="N333" s="319"/>
      <c r="O333" s="319"/>
      <c r="P333" s="319"/>
      <c r="Q333" s="319"/>
      <c r="R333" s="319"/>
      <c r="S333" s="319"/>
      <c r="T333" s="319"/>
      <c r="U333" s="319"/>
      <c r="V333" s="319"/>
      <c r="W333" s="319"/>
      <c r="X333" s="319"/>
      <c r="Y333" s="319"/>
      <c r="Z333" s="319"/>
    </row>
    <row r="334" spans="1:26" ht="15.75" customHeight="1">
      <c r="A334" s="319"/>
      <c r="B334" s="319"/>
      <c r="C334" s="319"/>
      <c r="D334" s="319"/>
      <c r="E334" s="319"/>
      <c r="F334" s="319"/>
      <c r="G334" s="319"/>
      <c r="H334" s="319"/>
      <c r="I334" s="319"/>
      <c r="J334" s="319"/>
      <c r="K334" s="319"/>
      <c r="L334" s="319"/>
      <c r="M334" s="319"/>
      <c r="N334" s="319"/>
      <c r="O334" s="319"/>
      <c r="P334" s="319"/>
      <c r="Q334" s="319"/>
      <c r="R334" s="319"/>
      <c r="S334" s="319"/>
      <c r="T334" s="319"/>
      <c r="U334" s="319"/>
      <c r="V334" s="319"/>
      <c r="W334" s="319"/>
      <c r="X334" s="319"/>
      <c r="Y334" s="319"/>
      <c r="Z334" s="319"/>
    </row>
    <row r="335" spans="1:26" ht="15.75" customHeight="1">
      <c r="A335" s="319"/>
      <c r="B335" s="319"/>
      <c r="C335" s="319"/>
      <c r="D335" s="319"/>
      <c r="E335" s="319"/>
      <c r="F335" s="319"/>
      <c r="G335" s="319"/>
      <c r="H335" s="319"/>
      <c r="I335" s="319"/>
      <c r="J335" s="319"/>
      <c r="K335" s="319"/>
      <c r="L335" s="319"/>
      <c r="M335" s="319"/>
      <c r="N335" s="319"/>
      <c r="O335" s="319"/>
      <c r="P335" s="319"/>
      <c r="Q335" s="319"/>
      <c r="R335" s="319"/>
      <c r="S335" s="319"/>
      <c r="T335" s="319"/>
      <c r="U335" s="319"/>
      <c r="V335" s="319"/>
      <c r="W335" s="319"/>
      <c r="X335" s="319"/>
      <c r="Y335" s="319"/>
      <c r="Z335" s="319"/>
    </row>
    <row r="336" spans="1:26" ht="15.75" customHeight="1">
      <c r="A336" s="319"/>
      <c r="B336" s="319"/>
      <c r="C336" s="319"/>
      <c r="D336" s="319"/>
      <c r="E336" s="319"/>
      <c r="F336" s="319"/>
      <c r="G336" s="319"/>
      <c r="H336" s="319"/>
      <c r="I336" s="319"/>
      <c r="J336" s="319"/>
      <c r="K336" s="319"/>
      <c r="L336" s="319"/>
      <c r="M336" s="319"/>
      <c r="N336" s="319"/>
      <c r="O336" s="319"/>
      <c r="P336" s="319"/>
      <c r="Q336" s="319"/>
      <c r="R336" s="319"/>
      <c r="S336" s="319"/>
      <c r="T336" s="319"/>
      <c r="U336" s="319"/>
      <c r="V336" s="319"/>
      <c r="W336" s="319"/>
      <c r="X336" s="319"/>
      <c r="Y336" s="319"/>
      <c r="Z336" s="319"/>
    </row>
    <row r="337" spans="1:26" ht="15.75" customHeight="1">
      <c r="A337" s="319"/>
      <c r="B337" s="319"/>
      <c r="C337" s="319"/>
      <c r="D337" s="319"/>
      <c r="E337" s="319"/>
      <c r="F337" s="319"/>
      <c r="G337" s="319"/>
      <c r="H337" s="319"/>
      <c r="I337" s="319"/>
      <c r="J337" s="319"/>
      <c r="K337" s="319"/>
      <c r="L337" s="319"/>
      <c r="M337" s="319"/>
      <c r="N337" s="319"/>
      <c r="O337" s="319"/>
      <c r="P337" s="319"/>
      <c r="Q337" s="319"/>
      <c r="R337" s="319"/>
      <c r="S337" s="319"/>
      <c r="T337" s="319"/>
      <c r="U337" s="319"/>
      <c r="V337" s="319"/>
      <c r="W337" s="319"/>
      <c r="X337" s="319"/>
      <c r="Y337" s="319"/>
      <c r="Z337" s="319"/>
    </row>
    <row r="338" spans="1:26" ht="15.75" customHeight="1">
      <c r="A338" s="319"/>
      <c r="B338" s="319"/>
      <c r="C338" s="319"/>
      <c r="D338" s="319"/>
      <c r="E338" s="319"/>
      <c r="F338" s="319"/>
      <c r="G338" s="319"/>
      <c r="H338" s="319"/>
      <c r="I338" s="319"/>
      <c r="J338" s="319"/>
      <c r="K338" s="319"/>
      <c r="L338" s="319"/>
      <c r="M338" s="319"/>
      <c r="N338" s="319"/>
      <c r="O338" s="319"/>
      <c r="P338" s="319"/>
      <c r="Q338" s="319"/>
      <c r="R338" s="319"/>
      <c r="S338" s="319"/>
      <c r="T338" s="319"/>
      <c r="U338" s="319"/>
      <c r="V338" s="319"/>
      <c r="W338" s="319"/>
      <c r="X338" s="319"/>
      <c r="Y338" s="319"/>
      <c r="Z338" s="319"/>
    </row>
    <row r="339" spans="1:26" ht="15.75" customHeight="1">
      <c r="A339" s="319"/>
      <c r="B339" s="319"/>
      <c r="C339" s="319"/>
      <c r="D339" s="319"/>
      <c r="E339" s="319"/>
      <c r="F339" s="319"/>
      <c r="G339" s="319"/>
      <c r="H339" s="319"/>
      <c r="I339" s="319"/>
      <c r="J339" s="319"/>
      <c r="K339" s="319"/>
      <c r="L339" s="319"/>
      <c r="M339" s="319"/>
      <c r="N339" s="319"/>
      <c r="O339" s="319"/>
      <c r="P339" s="319"/>
      <c r="Q339" s="319"/>
      <c r="R339" s="319"/>
      <c r="S339" s="319"/>
      <c r="T339" s="319"/>
      <c r="U339" s="319"/>
      <c r="V339" s="319"/>
      <c r="W339" s="319"/>
      <c r="X339" s="319"/>
      <c r="Y339" s="319"/>
      <c r="Z339" s="319"/>
    </row>
    <row r="340" spans="1:26" ht="15.75" customHeight="1">
      <c r="A340" s="319"/>
      <c r="B340" s="319"/>
      <c r="C340" s="319"/>
      <c r="D340" s="319"/>
      <c r="E340" s="319"/>
      <c r="F340" s="319"/>
      <c r="G340" s="319"/>
      <c r="H340" s="319"/>
      <c r="I340" s="319"/>
      <c r="J340" s="319"/>
      <c r="K340" s="319"/>
      <c r="L340" s="319"/>
      <c r="M340" s="319"/>
      <c r="N340" s="319"/>
      <c r="O340" s="319"/>
      <c r="P340" s="319"/>
      <c r="Q340" s="319"/>
      <c r="R340" s="319"/>
      <c r="S340" s="319"/>
      <c r="T340" s="319"/>
      <c r="U340" s="319"/>
      <c r="V340" s="319"/>
      <c r="W340" s="319"/>
      <c r="X340" s="319"/>
      <c r="Y340" s="319"/>
      <c r="Z340" s="319"/>
    </row>
    <row r="341" spans="1:26" ht="15.75" customHeight="1">
      <c r="A341" s="319"/>
      <c r="B341" s="319"/>
      <c r="C341" s="319"/>
      <c r="D341" s="319"/>
      <c r="E341" s="319"/>
      <c r="F341" s="319"/>
      <c r="G341" s="319"/>
      <c r="H341" s="319"/>
      <c r="I341" s="319"/>
      <c r="J341" s="319"/>
      <c r="K341" s="319"/>
      <c r="L341" s="319"/>
      <c r="M341" s="319"/>
      <c r="N341" s="319"/>
      <c r="O341" s="319"/>
      <c r="P341" s="319"/>
      <c r="Q341" s="319"/>
      <c r="R341" s="319"/>
      <c r="S341" s="319"/>
      <c r="T341" s="319"/>
      <c r="U341" s="319"/>
      <c r="V341" s="319"/>
      <c r="W341" s="319"/>
      <c r="X341" s="319"/>
      <c r="Y341" s="319"/>
      <c r="Z341" s="319"/>
    </row>
    <row r="342" spans="1:26" ht="15.75" customHeight="1">
      <c r="A342" s="319"/>
      <c r="B342" s="319"/>
      <c r="C342" s="319"/>
      <c r="D342" s="319"/>
      <c r="E342" s="319"/>
      <c r="F342" s="319"/>
      <c r="G342" s="319"/>
      <c r="H342" s="319"/>
      <c r="I342" s="319"/>
      <c r="J342" s="319"/>
      <c r="K342" s="319"/>
      <c r="L342" s="319"/>
      <c r="M342" s="319"/>
      <c r="N342" s="319"/>
      <c r="O342" s="319"/>
      <c r="P342" s="319"/>
      <c r="Q342" s="319"/>
      <c r="R342" s="319"/>
      <c r="S342" s="319"/>
      <c r="T342" s="319"/>
      <c r="U342" s="319"/>
      <c r="V342" s="319"/>
      <c r="W342" s="319"/>
      <c r="X342" s="319"/>
      <c r="Y342" s="319"/>
      <c r="Z342" s="319"/>
    </row>
    <row r="343" spans="1:26" ht="15.75" customHeight="1">
      <c r="A343" s="319"/>
      <c r="B343" s="319"/>
      <c r="C343" s="319"/>
      <c r="D343" s="319"/>
      <c r="E343" s="319"/>
      <c r="F343" s="319"/>
      <c r="G343" s="319"/>
      <c r="H343" s="319"/>
      <c r="I343" s="319"/>
      <c r="J343" s="319"/>
      <c r="K343" s="319"/>
      <c r="L343" s="319"/>
      <c r="M343" s="319"/>
      <c r="N343" s="319"/>
      <c r="O343" s="319"/>
      <c r="P343" s="319"/>
      <c r="Q343" s="319"/>
      <c r="R343" s="319"/>
      <c r="S343" s="319"/>
      <c r="T343" s="319"/>
      <c r="U343" s="319"/>
      <c r="V343" s="319"/>
      <c r="W343" s="319"/>
      <c r="X343" s="319"/>
      <c r="Y343" s="319"/>
      <c r="Z343" s="319"/>
    </row>
    <row r="344" spans="1:26" ht="15.75" customHeight="1">
      <c r="A344" s="319"/>
      <c r="B344" s="319"/>
      <c r="C344" s="319"/>
      <c r="D344" s="319"/>
      <c r="E344" s="319"/>
      <c r="F344" s="319"/>
      <c r="G344" s="319"/>
      <c r="H344" s="319"/>
      <c r="I344" s="319"/>
      <c r="J344" s="319"/>
      <c r="K344" s="319"/>
      <c r="L344" s="319"/>
      <c r="M344" s="319"/>
      <c r="N344" s="319"/>
      <c r="O344" s="319"/>
      <c r="P344" s="319"/>
      <c r="Q344" s="319"/>
      <c r="R344" s="319"/>
      <c r="S344" s="319"/>
      <c r="T344" s="319"/>
      <c r="U344" s="319"/>
      <c r="V344" s="319"/>
      <c r="W344" s="319"/>
      <c r="X344" s="319"/>
      <c r="Y344" s="319"/>
      <c r="Z344" s="319"/>
    </row>
    <row r="345" spans="1:26" ht="15.75" customHeight="1">
      <c r="A345" s="319"/>
      <c r="B345" s="319"/>
      <c r="C345" s="319"/>
      <c r="D345" s="319"/>
      <c r="E345" s="319"/>
      <c r="F345" s="319"/>
      <c r="G345" s="319"/>
      <c r="H345" s="319"/>
      <c r="I345" s="319"/>
      <c r="J345" s="319"/>
      <c r="K345" s="319"/>
      <c r="L345" s="319"/>
      <c r="M345" s="319"/>
      <c r="N345" s="319"/>
      <c r="O345" s="319"/>
      <c r="P345" s="319"/>
      <c r="Q345" s="319"/>
      <c r="R345" s="319"/>
      <c r="S345" s="319"/>
      <c r="T345" s="319"/>
      <c r="U345" s="319"/>
      <c r="V345" s="319"/>
      <c r="W345" s="319"/>
      <c r="X345" s="319"/>
      <c r="Y345" s="319"/>
      <c r="Z345" s="319"/>
    </row>
    <row r="346" spans="1:26" ht="15.75" customHeight="1">
      <c r="A346" s="319"/>
      <c r="B346" s="319"/>
      <c r="C346" s="319"/>
      <c r="D346" s="319"/>
      <c r="E346" s="319"/>
      <c r="F346" s="319"/>
      <c r="G346" s="319"/>
      <c r="H346" s="319"/>
      <c r="I346" s="319"/>
      <c r="J346" s="319"/>
      <c r="K346" s="319"/>
      <c r="L346" s="319"/>
      <c r="M346" s="319"/>
      <c r="N346" s="319"/>
      <c r="O346" s="319"/>
      <c r="P346" s="319"/>
      <c r="Q346" s="319"/>
      <c r="R346" s="319"/>
      <c r="S346" s="319"/>
      <c r="T346" s="319"/>
      <c r="U346" s="319"/>
      <c r="V346" s="319"/>
      <c r="W346" s="319"/>
      <c r="X346" s="319"/>
      <c r="Y346" s="319"/>
      <c r="Z346" s="319"/>
    </row>
    <row r="347" spans="1:26" ht="15.75" customHeight="1">
      <c r="A347" s="319"/>
      <c r="B347" s="319"/>
      <c r="C347" s="319"/>
      <c r="D347" s="319"/>
      <c r="E347" s="319"/>
      <c r="F347" s="319"/>
      <c r="G347" s="319"/>
      <c r="H347" s="319"/>
      <c r="I347" s="319"/>
      <c r="J347" s="319"/>
      <c r="K347" s="319"/>
      <c r="L347" s="319"/>
      <c r="M347" s="319"/>
      <c r="N347" s="319"/>
      <c r="O347" s="319"/>
      <c r="P347" s="319"/>
      <c r="Q347" s="319"/>
      <c r="R347" s="319"/>
      <c r="S347" s="319"/>
      <c r="T347" s="319"/>
      <c r="U347" s="319"/>
      <c r="V347" s="319"/>
      <c r="W347" s="319"/>
      <c r="X347" s="319"/>
      <c r="Y347" s="319"/>
      <c r="Z347" s="319"/>
    </row>
    <row r="348" spans="1:26" ht="15.75" customHeight="1">
      <c r="A348" s="319"/>
      <c r="B348" s="319"/>
      <c r="C348" s="319"/>
      <c r="D348" s="319"/>
      <c r="E348" s="319"/>
      <c r="F348" s="319"/>
      <c r="G348" s="319"/>
      <c r="H348" s="319"/>
      <c r="I348" s="319"/>
      <c r="J348" s="319"/>
      <c r="K348" s="319"/>
      <c r="L348" s="319"/>
      <c r="M348" s="319"/>
      <c r="N348" s="319"/>
      <c r="O348" s="319"/>
      <c r="P348" s="319"/>
      <c r="Q348" s="319"/>
      <c r="R348" s="319"/>
      <c r="S348" s="319"/>
      <c r="T348" s="319"/>
      <c r="U348" s="319"/>
      <c r="V348" s="319"/>
      <c r="W348" s="319"/>
      <c r="X348" s="319"/>
      <c r="Y348" s="319"/>
      <c r="Z348" s="319"/>
    </row>
    <row r="349" spans="1:26" ht="15.75" customHeight="1">
      <c r="A349" s="319"/>
      <c r="B349" s="319"/>
      <c r="C349" s="319"/>
      <c r="D349" s="319"/>
      <c r="E349" s="319"/>
      <c r="F349" s="319"/>
      <c r="G349" s="319"/>
      <c r="H349" s="319"/>
      <c r="I349" s="319"/>
      <c r="J349" s="319"/>
      <c r="K349" s="319"/>
      <c r="L349" s="319"/>
      <c r="M349" s="319"/>
      <c r="N349" s="319"/>
      <c r="O349" s="319"/>
      <c r="P349" s="319"/>
      <c r="Q349" s="319"/>
      <c r="R349" s="319"/>
      <c r="S349" s="319"/>
      <c r="T349" s="319"/>
      <c r="U349" s="319"/>
      <c r="V349" s="319"/>
      <c r="W349" s="319"/>
      <c r="X349" s="319"/>
      <c r="Y349" s="319"/>
      <c r="Z349" s="319"/>
    </row>
    <row r="350" spans="1:26" ht="15.75" customHeight="1">
      <c r="A350" s="319"/>
      <c r="B350" s="319"/>
      <c r="C350" s="319"/>
      <c r="D350" s="319"/>
      <c r="E350" s="319"/>
      <c r="F350" s="319"/>
      <c r="G350" s="319"/>
      <c r="H350" s="319"/>
      <c r="I350" s="319"/>
      <c r="J350" s="319"/>
      <c r="K350" s="319"/>
      <c r="L350" s="319"/>
      <c r="M350" s="319"/>
      <c r="N350" s="319"/>
      <c r="O350" s="319"/>
      <c r="P350" s="319"/>
      <c r="Q350" s="319"/>
      <c r="R350" s="319"/>
      <c r="S350" s="319"/>
      <c r="T350" s="319"/>
      <c r="U350" s="319"/>
      <c r="V350" s="319"/>
      <c r="W350" s="319"/>
      <c r="X350" s="319"/>
      <c r="Y350" s="319"/>
      <c r="Z350" s="319"/>
    </row>
    <row r="351" spans="1:26" ht="15.75" customHeight="1">
      <c r="A351" s="319"/>
      <c r="B351" s="319"/>
      <c r="C351" s="319"/>
      <c r="D351" s="319"/>
      <c r="E351" s="319"/>
      <c r="F351" s="319"/>
      <c r="G351" s="319"/>
      <c r="H351" s="319"/>
      <c r="I351" s="319"/>
      <c r="J351" s="319"/>
      <c r="K351" s="319"/>
      <c r="L351" s="319"/>
      <c r="M351" s="319"/>
      <c r="N351" s="319"/>
      <c r="O351" s="319"/>
      <c r="P351" s="319"/>
      <c r="Q351" s="319"/>
      <c r="R351" s="319"/>
      <c r="S351" s="319"/>
      <c r="T351" s="319"/>
      <c r="U351" s="319"/>
      <c r="V351" s="319"/>
      <c r="W351" s="319"/>
      <c r="X351" s="319"/>
      <c r="Y351" s="319"/>
      <c r="Z351" s="319"/>
    </row>
    <row r="352" spans="1:26" ht="15.75" customHeight="1">
      <c r="A352" s="319"/>
      <c r="B352" s="319"/>
      <c r="C352" s="319"/>
      <c r="D352" s="319"/>
      <c r="E352" s="319"/>
      <c r="F352" s="319"/>
      <c r="G352" s="319"/>
      <c r="H352" s="319"/>
      <c r="I352" s="319"/>
      <c r="J352" s="319"/>
      <c r="K352" s="319"/>
      <c r="L352" s="319"/>
      <c r="M352" s="319"/>
      <c r="N352" s="319"/>
      <c r="O352" s="319"/>
      <c r="P352" s="319"/>
      <c r="Q352" s="319"/>
      <c r="R352" s="319"/>
      <c r="S352" s="319"/>
      <c r="T352" s="319"/>
      <c r="U352" s="319"/>
      <c r="V352" s="319"/>
      <c r="W352" s="319"/>
      <c r="X352" s="319"/>
      <c r="Y352" s="319"/>
      <c r="Z352" s="319"/>
    </row>
    <row r="353" spans="1:26" ht="15.75" customHeight="1">
      <c r="A353" s="319"/>
      <c r="B353" s="319"/>
      <c r="C353" s="319"/>
      <c r="D353" s="319"/>
      <c r="E353" s="319"/>
      <c r="F353" s="319"/>
      <c r="G353" s="319"/>
      <c r="H353" s="319"/>
      <c r="I353" s="319"/>
      <c r="J353" s="319"/>
      <c r="K353" s="319"/>
      <c r="L353" s="319"/>
      <c r="M353" s="319"/>
      <c r="N353" s="319"/>
      <c r="O353" s="319"/>
      <c r="P353" s="319"/>
      <c r="Q353" s="319"/>
      <c r="R353" s="319"/>
      <c r="S353" s="319"/>
      <c r="T353" s="319"/>
      <c r="U353" s="319"/>
      <c r="V353" s="319"/>
      <c r="W353" s="319"/>
      <c r="X353" s="319"/>
      <c r="Y353" s="319"/>
      <c r="Z353" s="319"/>
    </row>
    <row r="354" spans="1:26" ht="15.75" customHeight="1">
      <c r="A354" s="319"/>
      <c r="B354" s="319"/>
      <c r="C354" s="319"/>
      <c r="D354" s="319"/>
      <c r="E354" s="319"/>
      <c r="F354" s="319"/>
      <c r="G354" s="319"/>
      <c r="H354" s="319"/>
      <c r="I354" s="319"/>
      <c r="J354" s="319"/>
      <c r="K354" s="319"/>
      <c r="L354" s="319"/>
      <c r="M354" s="319"/>
      <c r="N354" s="319"/>
      <c r="O354" s="319"/>
      <c r="P354" s="319"/>
      <c r="Q354" s="319"/>
      <c r="R354" s="319"/>
      <c r="S354" s="319"/>
      <c r="T354" s="319"/>
      <c r="U354" s="319"/>
      <c r="V354" s="319"/>
      <c r="W354" s="319"/>
      <c r="X354" s="319"/>
      <c r="Y354" s="319"/>
      <c r="Z354" s="319"/>
    </row>
    <row r="355" spans="1:26" ht="15.75" customHeight="1">
      <c r="A355" s="319"/>
      <c r="B355" s="319"/>
      <c r="C355" s="319"/>
      <c r="D355" s="319"/>
      <c r="E355" s="319"/>
      <c r="F355" s="319"/>
      <c r="G355" s="319"/>
      <c r="H355" s="319"/>
      <c r="I355" s="319"/>
      <c r="J355" s="319"/>
      <c r="K355" s="319"/>
      <c r="L355" s="319"/>
      <c r="M355" s="319"/>
      <c r="N355" s="319"/>
      <c r="O355" s="319"/>
      <c r="P355" s="319"/>
      <c r="Q355" s="319"/>
      <c r="R355" s="319"/>
      <c r="S355" s="319"/>
      <c r="T355" s="319"/>
      <c r="U355" s="319"/>
      <c r="V355" s="319"/>
      <c r="W355" s="319"/>
      <c r="X355" s="319"/>
      <c r="Y355" s="319"/>
      <c r="Z355" s="319"/>
    </row>
    <row r="356" spans="1:26" ht="15.75" customHeight="1">
      <c r="A356" s="319"/>
      <c r="B356" s="319"/>
      <c r="C356" s="319"/>
      <c r="D356" s="319"/>
      <c r="E356" s="319"/>
      <c r="F356" s="319"/>
      <c r="G356" s="319"/>
      <c r="H356" s="319"/>
      <c r="I356" s="319"/>
      <c r="J356" s="319"/>
      <c r="K356" s="319"/>
      <c r="L356" s="319"/>
      <c r="M356" s="319"/>
      <c r="N356" s="319"/>
      <c r="O356" s="319"/>
      <c r="P356" s="319"/>
      <c r="Q356" s="319"/>
      <c r="R356" s="319"/>
      <c r="S356" s="319"/>
      <c r="T356" s="319"/>
      <c r="U356" s="319"/>
      <c r="V356" s="319"/>
      <c r="W356" s="319"/>
      <c r="X356" s="319"/>
      <c r="Y356" s="319"/>
      <c r="Z356" s="319"/>
    </row>
    <row r="357" spans="1:26" ht="15.75" customHeight="1">
      <c r="A357" s="319"/>
      <c r="B357" s="319"/>
      <c r="C357" s="319"/>
      <c r="D357" s="319"/>
      <c r="E357" s="319"/>
      <c r="F357" s="319"/>
      <c r="G357" s="319"/>
      <c r="H357" s="319"/>
      <c r="I357" s="319"/>
      <c r="J357" s="319"/>
      <c r="K357" s="319"/>
      <c r="L357" s="319"/>
      <c r="M357" s="319"/>
      <c r="N357" s="319"/>
      <c r="O357" s="319"/>
      <c r="P357" s="319"/>
      <c r="Q357" s="319"/>
      <c r="R357" s="319"/>
      <c r="S357" s="319"/>
      <c r="T357" s="319"/>
      <c r="U357" s="319"/>
      <c r="V357" s="319"/>
      <c r="W357" s="319"/>
      <c r="X357" s="319"/>
      <c r="Y357" s="319"/>
      <c r="Z357" s="319"/>
    </row>
    <row r="358" spans="1:26" ht="15.75" customHeight="1">
      <c r="A358" s="319"/>
      <c r="B358" s="319"/>
      <c r="C358" s="319"/>
      <c r="D358" s="319"/>
      <c r="E358" s="319"/>
      <c r="F358" s="319"/>
      <c r="G358" s="319"/>
      <c r="H358" s="319"/>
      <c r="I358" s="319"/>
      <c r="J358" s="319"/>
      <c r="K358" s="319"/>
      <c r="L358" s="319"/>
      <c r="M358" s="319"/>
      <c r="N358" s="319"/>
      <c r="O358" s="319"/>
      <c r="P358" s="319"/>
      <c r="Q358" s="319"/>
      <c r="R358" s="319"/>
      <c r="S358" s="319"/>
      <c r="T358" s="319"/>
      <c r="U358" s="319"/>
      <c r="V358" s="319"/>
      <c r="W358" s="319"/>
      <c r="X358" s="319"/>
      <c r="Y358" s="319"/>
      <c r="Z358" s="319"/>
    </row>
    <row r="359" spans="1:26" ht="15.75" customHeight="1">
      <c r="A359" s="319"/>
      <c r="B359" s="319"/>
      <c r="C359" s="319"/>
      <c r="D359" s="319"/>
      <c r="E359" s="319"/>
      <c r="F359" s="319"/>
      <c r="G359" s="319"/>
      <c r="H359" s="319"/>
      <c r="I359" s="319"/>
      <c r="J359" s="319"/>
      <c r="K359" s="319"/>
      <c r="L359" s="319"/>
      <c r="M359" s="319"/>
      <c r="N359" s="319"/>
      <c r="O359" s="319"/>
      <c r="P359" s="319"/>
      <c r="Q359" s="319"/>
      <c r="R359" s="319"/>
      <c r="S359" s="319"/>
      <c r="T359" s="319"/>
      <c r="U359" s="319"/>
      <c r="V359" s="319"/>
      <c r="W359" s="319"/>
      <c r="X359" s="319"/>
      <c r="Y359" s="319"/>
      <c r="Z359" s="319"/>
    </row>
    <row r="360" spans="1:26" ht="15.75" customHeight="1">
      <c r="A360" s="319"/>
      <c r="B360" s="319"/>
      <c r="C360" s="319"/>
      <c r="D360" s="319"/>
      <c r="E360" s="319"/>
      <c r="F360" s="319"/>
      <c r="G360" s="319"/>
      <c r="H360" s="319"/>
      <c r="I360" s="319"/>
      <c r="J360" s="319"/>
      <c r="K360" s="319"/>
      <c r="L360" s="319"/>
      <c r="M360" s="319"/>
      <c r="N360" s="319"/>
      <c r="O360" s="319"/>
      <c r="P360" s="319"/>
      <c r="Q360" s="319"/>
      <c r="R360" s="319"/>
      <c r="S360" s="319"/>
      <c r="T360" s="319"/>
      <c r="U360" s="319"/>
      <c r="V360" s="319"/>
      <c r="W360" s="319"/>
      <c r="X360" s="319"/>
      <c r="Y360" s="319"/>
      <c r="Z360" s="319"/>
    </row>
    <row r="361" spans="1:26" ht="15.75" customHeight="1">
      <c r="A361" s="319"/>
      <c r="B361" s="319"/>
      <c r="C361" s="319"/>
      <c r="D361" s="319"/>
      <c r="E361" s="319"/>
      <c r="F361" s="319"/>
      <c r="G361" s="319"/>
      <c r="H361" s="319"/>
      <c r="I361" s="319"/>
      <c r="J361" s="319"/>
      <c r="K361" s="319"/>
      <c r="L361" s="319"/>
      <c r="M361" s="319"/>
      <c r="N361" s="319"/>
      <c r="O361" s="319"/>
      <c r="P361" s="319"/>
      <c r="Q361" s="319"/>
      <c r="R361" s="319"/>
      <c r="S361" s="319"/>
      <c r="T361" s="319"/>
      <c r="U361" s="319"/>
      <c r="V361" s="319"/>
      <c r="W361" s="319"/>
      <c r="X361" s="319"/>
      <c r="Y361" s="319"/>
      <c r="Z361" s="319"/>
    </row>
    <row r="362" spans="1:26" ht="15.75" customHeight="1">
      <c r="A362" s="319"/>
      <c r="B362" s="319"/>
      <c r="C362" s="319"/>
      <c r="D362" s="319"/>
      <c r="E362" s="319"/>
      <c r="F362" s="319"/>
      <c r="G362" s="319"/>
      <c r="H362" s="319"/>
      <c r="I362" s="319"/>
      <c r="J362" s="319"/>
      <c r="K362" s="319"/>
      <c r="L362" s="319"/>
      <c r="M362" s="319"/>
      <c r="N362" s="319"/>
      <c r="O362" s="319"/>
      <c r="P362" s="319"/>
      <c r="Q362" s="319"/>
      <c r="R362" s="319"/>
      <c r="S362" s="319"/>
      <c r="T362" s="319"/>
      <c r="U362" s="319"/>
      <c r="V362" s="319"/>
      <c r="W362" s="319"/>
      <c r="X362" s="319"/>
      <c r="Y362" s="319"/>
      <c r="Z362" s="319"/>
    </row>
    <row r="363" spans="1:26" ht="15.75" customHeight="1">
      <c r="A363" s="319"/>
      <c r="B363" s="319"/>
      <c r="C363" s="319"/>
      <c r="D363" s="319"/>
      <c r="E363" s="319"/>
      <c r="F363" s="319"/>
      <c r="G363" s="319"/>
      <c r="H363" s="319"/>
      <c r="I363" s="319"/>
      <c r="J363" s="319"/>
      <c r="K363" s="319"/>
      <c r="L363" s="319"/>
      <c r="M363" s="319"/>
      <c r="N363" s="319"/>
      <c r="O363" s="319"/>
      <c r="P363" s="319"/>
      <c r="Q363" s="319"/>
      <c r="R363" s="319"/>
      <c r="S363" s="319"/>
      <c r="T363" s="319"/>
      <c r="U363" s="319"/>
      <c r="V363" s="319"/>
      <c r="W363" s="319"/>
      <c r="X363" s="319"/>
      <c r="Y363" s="319"/>
      <c r="Z363" s="319"/>
    </row>
    <row r="364" spans="1:26" ht="15.75" customHeight="1">
      <c r="A364" s="319"/>
      <c r="B364" s="319"/>
      <c r="C364" s="319"/>
      <c r="D364" s="319"/>
      <c r="E364" s="319"/>
      <c r="F364" s="319"/>
      <c r="G364" s="319"/>
      <c r="H364" s="319"/>
      <c r="I364" s="319"/>
      <c r="J364" s="319"/>
      <c r="K364" s="319"/>
      <c r="L364" s="319"/>
      <c r="M364" s="319"/>
      <c r="N364" s="319"/>
      <c r="O364" s="319"/>
      <c r="P364" s="319"/>
      <c r="Q364" s="319"/>
      <c r="R364" s="319"/>
      <c r="S364" s="319"/>
      <c r="T364" s="319"/>
      <c r="U364" s="319"/>
      <c r="V364" s="319"/>
      <c r="W364" s="319"/>
      <c r="X364" s="319"/>
      <c r="Y364" s="319"/>
      <c r="Z364" s="319"/>
    </row>
    <row r="365" spans="1:26" ht="15.75" customHeight="1">
      <c r="A365" s="319"/>
      <c r="B365" s="319"/>
      <c r="C365" s="319"/>
      <c r="D365" s="319"/>
      <c r="E365" s="319"/>
      <c r="F365" s="319"/>
      <c r="G365" s="319"/>
      <c r="H365" s="319"/>
      <c r="I365" s="319"/>
      <c r="J365" s="319"/>
      <c r="K365" s="319"/>
      <c r="L365" s="319"/>
      <c r="M365" s="319"/>
      <c r="N365" s="319"/>
      <c r="O365" s="319"/>
      <c r="P365" s="319"/>
      <c r="Q365" s="319"/>
      <c r="R365" s="319"/>
      <c r="S365" s="319"/>
      <c r="T365" s="319"/>
      <c r="U365" s="319"/>
      <c r="V365" s="319"/>
      <c r="W365" s="319"/>
      <c r="X365" s="319"/>
      <c r="Y365" s="319"/>
      <c r="Z365" s="319"/>
    </row>
    <row r="366" spans="1:26" ht="15.75" customHeight="1">
      <c r="A366" s="319"/>
      <c r="B366" s="319"/>
      <c r="C366" s="319"/>
      <c r="D366" s="319"/>
      <c r="E366" s="319"/>
      <c r="F366" s="319"/>
      <c r="G366" s="319"/>
      <c r="H366" s="319"/>
      <c r="I366" s="319"/>
      <c r="J366" s="319"/>
      <c r="K366" s="319"/>
      <c r="L366" s="319"/>
      <c r="M366" s="319"/>
      <c r="N366" s="319"/>
      <c r="O366" s="319"/>
      <c r="P366" s="319"/>
      <c r="Q366" s="319"/>
      <c r="R366" s="319"/>
      <c r="S366" s="319"/>
      <c r="T366" s="319"/>
      <c r="U366" s="319"/>
      <c r="V366" s="319"/>
      <c r="W366" s="319"/>
      <c r="X366" s="319"/>
      <c r="Y366" s="319"/>
      <c r="Z366" s="319"/>
    </row>
    <row r="367" spans="1:26" ht="15.75" customHeight="1">
      <c r="A367" s="319"/>
      <c r="B367" s="319"/>
      <c r="C367" s="319"/>
      <c r="D367" s="319"/>
      <c r="E367" s="319"/>
      <c r="F367" s="319"/>
      <c r="G367" s="319"/>
      <c r="H367" s="319"/>
      <c r="I367" s="319"/>
      <c r="J367" s="319"/>
      <c r="K367" s="319"/>
      <c r="L367" s="319"/>
      <c r="M367" s="319"/>
      <c r="N367" s="319"/>
      <c r="O367" s="319"/>
      <c r="P367" s="319"/>
      <c r="Q367" s="319"/>
      <c r="R367" s="319"/>
      <c r="S367" s="319"/>
      <c r="T367" s="319"/>
      <c r="U367" s="319"/>
      <c r="V367" s="319"/>
      <c r="W367" s="319"/>
      <c r="X367" s="319"/>
      <c r="Y367" s="319"/>
      <c r="Z367" s="319"/>
    </row>
    <row r="368" spans="1:26" ht="15.75" customHeight="1">
      <c r="A368" s="319"/>
      <c r="B368" s="319"/>
      <c r="C368" s="319"/>
      <c r="D368" s="319"/>
      <c r="E368" s="319"/>
      <c r="F368" s="319"/>
      <c r="G368" s="319"/>
      <c r="H368" s="319"/>
      <c r="I368" s="319"/>
      <c r="J368" s="319"/>
      <c r="K368" s="319"/>
      <c r="L368" s="319"/>
      <c r="M368" s="319"/>
      <c r="N368" s="319"/>
      <c r="O368" s="319"/>
      <c r="P368" s="319"/>
      <c r="Q368" s="319"/>
      <c r="R368" s="319"/>
      <c r="S368" s="319"/>
      <c r="T368" s="319"/>
      <c r="U368" s="319"/>
      <c r="V368" s="319"/>
      <c r="W368" s="319"/>
      <c r="X368" s="319"/>
      <c r="Y368" s="319"/>
      <c r="Z368" s="319"/>
    </row>
    <row r="369" spans="1:26" ht="15.75" customHeight="1">
      <c r="A369" s="319"/>
      <c r="B369" s="319"/>
      <c r="C369" s="319"/>
      <c r="D369" s="319"/>
      <c r="E369" s="319"/>
      <c r="F369" s="319"/>
      <c r="G369" s="319"/>
      <c r="H369" s="319"/>
      <c r="I369" s="319"/>
      <c r="J369" s="319"/>
      <c r="K369" s="319"/>
      <c r="L369" s="319"/>
      <c r="M369" s="319"/>
      <c r="N369" s="319"/>
      <c r="O369" s="319"/>
      <c r="P369" s="319"/>
      <c r="Q369" s="319"/>
      <c r="R369" s="319"/>
      <c r="S369" s="319"/>
      <c r="T369" s="319"/>
      <c r="U369" s="319"/>
      <c r="V369" s="319"/>
      <c r="W369" s="319"/>
      <c r="X369" s="319"/>
      <c r="Y369" s="319"/>
      <c r="Z369" s="319"/>
    </row>
    <row r="370" spans="1:26" ht="15.75" customHeight="1">
      <c r="A370" s="319"/>
      <c r="B370" s="319"/>
      <c r="C370" s="319"/>
      <c r="D370" s="319"/>
      <c r="E370" s="319"/>
      <c r="F370" s="319"/>
      <c r="G370" s="319"/>
      <c r="H370" s="319"/>
      <c r="I370" s="319"/>
      <c r="J370" s="319"/>
      <c r="K370" s="319"/>
      <c r="L370" s="319"/>
      <c r="M370" s="319"/>
      <c r="N370" s="319"/>
      <c r="O370" s="319"/>
      <c r="P370" s="319"/>
      <c r="Q370" s="319"/>
      <c r="R370" s="319"/>
      <c r="S370" s="319"/>
      <c r="T370" s="319"/>
      <c r="U370" s="319"/>
      <c r="V370" s="319"/>
      <c r="W370" s="319"/>
      <c r="X370" s="319"/>
      <c r="Y370" s="319"/>
      <c r="Z370" s="319"/>
    </row>
    <row r="371" spans="1:26" ht="15.75" customHeight="1">
      <c r="A371" s="319"/>
      <c r="B371" s="319"/>
      <c r="C371" s="319"/>
      <c r="D371" s="319"/>
      <c r="E371" s="319"/>
      <c r="F371" s="319"/>
      <c r="G371" s="319"/>
      <c r="H371" s="319"/>
      <c r="I371" s="319"/>
      <c r="J371" s="319"/>
      <c r="K371" s="319"/>
      <c r="L371" s="319"/>
      <c r="M371" s="319"/>
      <c r="N371" s="319"/>
      <c r="O371" s="319"/>
      <c r="P371" s="319"/>
      <c r="Q371" s="319"/>
      <c r="R371" s="319"/>
      <c r="S371" s="319"/>
      <c r="T371" s="319"/>
      <c r="U371" s="319"/>
      <c r="V371" s="319"/>
      <c r="W371" s="319"/>
      <c r="X371" s="319"/>
      <c r="Y371" s="319"/>
      <c r="Z371" s="319"/>
    </row>
    <row r="372" spans="1:26" ht="15.75" customHeight="1">
      <c r="A372" s="319"/>
      <c r="B372" s="319"/>
      <c r="C372" s="319"/>
      <c r="D372" s="319"/>
      <c r="E372" s="319"/>
      <c r="F372" s="319"/>
      <c r="G372" s="319"/>
      <c r="H372" s="319"/>
      <c r="I372" s="319"/>
      <c r="J372" s="319"/>
      <c r="K372" s="319"/>
      <c r="L372" s="319"/>
      <c r="M372" s="319"/>
      <c r="N372" s="319"/>
      <c r="O372" s="319"/>
      <c r="P372" s="319"/>
      <c r="Q372" s="319"/>
      <c r="R372" s="319"/>
      <c r="S372" s="319"/>
      <c r="T372" s="319"/>
      <c r="U372" s="319"/>
      <c r="V372" s="319"/>
      <c r="W372" s="319"/>
      <c r="X372" s="319"/>
      <c r="Y372" s="319"/>
      <c r="Z372" s="319"/>
    </row>
    <row r="373" spans="1:26" ht="15.75" customHeight="1">
      <c r="A373" s="319"/>
      <c r="B373" s="319"/>
      <c r="C373" s="319"/>
      <c r="D373" s="319"/>
      <c r="E373" s="319"/>
      <c r="F373" s="319"/>
      <c r="G373" s="319"/>
      <c r="H373" s="319"/>
      <c r="I373" s="319"/>
      <c r="J373" s="319"/>
      <c r="K373" s="319"/>
      <c r="L373" s="319"/>
      <c r="M373" s="319"/>
      <c r="N373" s="319"/>
      <c r="O373" s="319"/>
      <c r="P373" s="319"/>
      <c r="Q373" s="319"/>
      <c r="R373" s="319"/>
      <c r="S373" s="319"/>
      <c r="T373" s="319"/>
      <c r="U373" s="319"/>
      <c r="V373" s="319"/>
      <c r="W373" s="319"/>
      <c r="X373" s="319"/>
      <c r="Y373" s="319"/>
      <c r="Z373" s="319"/>
    </row>
    <row r="374" spans="1:26" ht="15.75" customHeight="1">
      <c r="A374" s="319"/>
      <c r="B374" s="319"/>
      <c r="C374" s="319"/>
      <c r="D374" s="319"/>
      <c r="E374" s="319"/>
      <c r="F374" s="319"/>
      <c r="G374" s="319"/>
      <c r="H374" s="319"/>
      <c r="I374" s="319"/>
      <c r="J374" s="319"/>
      <c r="K374" s="319"/>
      <c r="L374" s="319"/>
      <c r="M374" s="319"/>
      <c r="N374" s="319"/>
      <c r="O374" s="319"/>
      <c r="P374" s="319"/>
      <c r="Q374" s="319"/>
      <c r="R374" s="319"/>
      <c r="S374" s="319"/>
      <c r="T374" s="319"/>
      <c r="U374" s="319"/>
      <c r="V374" s="319"/>
      <c r="W374" s="319"/>
      <c r="X374" s="319"/>
      <c r="Y374" s="319"/>
      <c r="Z374" s="319"/>
    </row>
    <row r="375" spans="1:26" ht="15.75" customHeight="1">
      <c r="A375" s="319"/>
      <c r="B375" s="319"/>
      <c r="C375" s="319"/>
      <c r="D375" s="319"/>
      <c r="E375" s="319"/>
      <c r="F375" s="319"/>
      <c r="G375" s="319"/>
      <c r="H375" s="319"/>
      <c r="I375" s="319"/>
      <c r="J375" s="319"/>
      <c r="K375" s="319"/>
      <c r="L375" s="319"/>
      <c r="M375" s="319"/>
      <c r="N375" s="319"/>
      <c r="O375" s="319"/>
      <c r="P375" s="319"/>
      <c r="Q375" s="319"/>
      <c r="R375" s="319"/>
      <c r="S375" s="319"/>
      <c r="T375" s="319"/>
      <c r="U375" s="319"/>
      <c r="V375" s="319"/>
      <c r="W375" s="319"/>
      <c r="X375" s="319"/>
      <c r="Y375" s="319"/>
      <c r="Z375" s="319"/>
    </row>
    <row r="376" spans="1:26" ht="15.75" customHeight="1">
      <c r="A376" s="319"/>
      <c r="B376" s="319"/>
      <c r="C376" s="319"/>
      <c r="D376" s="319"/>
      <c r="E376" s="319"/>
      <c r="F376" s="319"/>
      <c r="G376" s="319"/>
      <c r="H376" s="319"/>
      <c r="I376" s="319"/>
      <c r="J376" s="319"/>
      <c r="K376" s="319"/>
      <c r="L376" s="319"/>
      <c r="M376" s="319"/>
      <c r="N376" s="319"/>
      <c r="O376" s="319"/>
      <c r="P376" s="319"/>
      <c r="Q376" s="319"/>
      <c r="R376" s="319"/>
      <c r="S376" s="319"/>
      <c r="T376" s="319"/>
      <c r="U376" s="319"/>
      <c r="V376" s="319"/>
      <c r="W376" s="319"/>
      <c r="X376" s="319"/>
      <c r="Y376" s="319"/>
      <c r="Z376" s="319"/>
    </row>
    <row r="377" spans="1:26" ht="15.75" customHeight="1">
      <c r="A377" s="319"/>
      <c r="B377" s="319"/>
      <c r="C377" s="319"/>
      <c r="D377" s="319"/>
      <c r="E377" s="319"/>
      <c r="F377" s="319"/>
      <c r="G377" s="319"/>
      <c r="H377" s="319"/>
      <c r="I377" s="319"/>
      <c r="J377" s="319"/>
      <c r="K377" s="319"/>
      <c r="L377" s="319"/>
      <c r="M377" s="319"/>
      <c r="N377" s="319"/>
      <c r="O377" s="319"/>
      <c r="P377" s="319"/>
      <c r="Q377" s="319"/>
      <c r="R377" s="319"/>
      <c r="S377" s="319"/>
      <c r="T377" s="319"/>
      <c r="U377" s="319"/>
      <c r="V377" s="319"/>
      <c r="W377" s="319"/>
      <c r="X377" s="319"/>
      <c r="Y377" s="319"/>
      <c r="Z377" s="319"/>
    </row>
    <row r="378" spans="1:26" ht="15.75" customHeight="1">
      <c r="A378" s="319"/>
      <c r="B378" s="319"/>
      <c r="C378" s="319"/>
      <c r="D378" s="319"/>
      <c r="E378" s="319"/>
      <c r="F378" s="319"/>
      <c r="G378" s="319"/>
      <c r="H378" s="319"/>
      <c r="I378" s="319"/>
      <c r="J378" s="319"/>
      <c r="K378" s="319"/>
      <c r="L378" s="319"/>
      <c r="M378" s="319"/>
      <c r="N378" s="319"/>
      <c r="O378" s="319"/>
      <c r="P378" s="319"/>
      <c r="Q378" s="319"/>
      <c r="R378" s="319"/>
      <c r="S378" s="319"/>
      <c r="T378" s="319"/>
      <c r="U378" s="319"/>
      <c r="V378" s="319"/>
      <c r="W378" s="319"/>
      <c r="X378" s="319"/>
      <c r="Y378" s="319"/>
      <c r="Z378" s="319"/>
    </row>
    <row r="379" spans="1:26" ht="15.75" customHeight="1">
      <c r="A379" s="319"/>
      <c r="B379" s="319"/>
      <c r="C379" s="319"/>
      <c r="D379" s="319"/>
      <c r="E379" s="319"/>
      <c r="F379" s="319"/>
      <c r="G379" s="319"/>
      <c r="H379" s="319"/>
      <c r="I379" s="319"/>
      <c r="J379" s="319"/>
      <c r="K379" s="319"/>
      <c r="L379" s="319"/>
      <c r="M379" s="319"/>
      <c r="N379" s="319"/>
      <c r="O379" s="319"/>
      <c r="P379" s="319"/>
      <c r="Q379" s="319"/>
      <c r="R379" s="319"/>
      <c r="S379" s="319"/>
      <c r="T379" s="319"/>
      <c r="U379" s="319"/>
      <c r="V379" s="319"/>
      <c r="W379" s="319"/>
      <c r="X379" s="319"/>
      <c r="Y379" s="319"/>
      <c r="Z379" s="319"/>
    </row>
    <row r="380" spans="1:26" ht="15.75" customHeight="1">
      <c r="A380" s="319"/>
      <c r="B380" s="319"/>
      <c r="C380" s="319"/>
      <c r="D380" s="319"/>
      <c r="E380" s="319"/>
      <c r="F380" s="319"/>
      <c r="G380" s="319"/>
      <c r="H380" s="319"/>
      <c r="I380" s="319"/>
      <c r="J380" s="319"/>
      <c r="K380" s="319"/>
      <c r="L380" s="319"/>
      <c r="M380" s="319"/>
      <c r="N380" s="319"/>
      <c r="O380" s="319"/>
      <c r="P380" s="319"/>
      <c r="Q380" s="319"/>
      <c r="R380" s="319"/>
      <c r="S380" s="319"/>
      <c r="T380" s="319"/>
      <c r="U380" s="319"/>
      <c r="V380" s="319"/>
      <c r="W380" s="319"/>
      <c r="X380" s="319"/>
      <c r="Y380" s="319"/>
      <c r="Z380" s="319"/>
    </row>
    <row r="381" spans="1:26" ht="15.75" customHeight="1">
      <c r="A381" s="319"/>
      <c r="B381" s="319"/>
      <c r="C381" s="319"/>
      <c r="D381" s="319"/>
      <c r="E381" s="319"/>
      <c r="F381" s="319"/>
      <c r="G381" s="319"/>
      <c r="H381" s="319"/>
      <c r="I381" s="319"/>
      <c r="J381" s="319"/>
      <c r="K381" s="319"/>
      <c r="L381" s="319"/>
      <c r="M381" s="319"/>
      <c r="N381" s="319"/>
      <c r="O381" s="319"/>
      <c r="P381" s="319"/>
      <c r="Q381" s="319"/>
      <c r="R381" s="319"/>
      <c r="S381" s="319"/>
      <c r="T381" s="319"/>
      <c r="U381" s="319"/>
      <c r="V381" s="319"/>
      <c r="W381" s="319"/>
      <c r="X381" s="319"/>
      <c r="Y381" s="319"/>
      <c r="Z381" s="319"/>
    </row>
    <row r="382" spans="1:26" ht="15.75" customHeight="1">
      <c r="A382" s="319"/>
      <c r="B382" s="319"/>
      <c r="C382" s="319"/>
      <c r="D382" s="319"/>
      <c r="E382" s="319"/>
      <c r="F382" s="319"/>
      <c r="G382" s="319"/>
      <c r="H382" s="319"/>
      <c r="I382" s="319"/>
      <c r="J382" s="319"/>
      <c r="K382" s="319"/>
      <c r="L382" s="319"/>
      <c r="M382" s="319"/>
      <c r="N382" s="319"/>
      <c r="O382" s="319"/>
      <c r="P382" s="319"/>
      <c r="Q382" s="319"/>
      <c r="R382" s="319"/>
      <c r="S382" s="319"/>
      <c r="T382" s="319"/>
      <c r="U382" s="319"/>
      <c r="V382" s="319"/>
      <c r="W382" s="319"/>
      <c r="X382" s="319"/>
      <c r="Y382" s="319"/>
      <c r="Z382" s="319"/>
    </row>
    <row r="383" spans="1:26" ht="15.75" customHeight="1">
      <c r="A383" s="319"/>
      <c r="B383" s="319"/>
      <c r="C383" s="319"/>
      <c r="D383" s="319"/>
      <c r="E383" s="319"/>
      <c r="F383" s="319"/>
      <c r="G383" s="319"/>
      <c r="H383" s="319"/>
      <c r="I383" s="319"/>
      <c r="J383" s="319"/>
      <c r="K383" s="319"/>
      <c r="L383" s="319"/>
      <c r="M383" s="319"/>
      <c r="N383" s="319"/>
      <c r="O383" s="319"/>
      <c r="P383" s="319"/>
      <c r="Q383" s="319"/>
      <c r="R383" s="319"/>
      <c r="S383" s="319"/>
      <c r="T383" s="319"/>
      <c r="U383" s="319"/>
      <c r="V383" s="319"/>
      <c r="W383" s="319"/>
      <c r="X383" s="319"/>
      <c r="Y383" s="319"/>
      <c r="Z383" s="319"/>
    </row>
    <row r="384" spans="1:26" ht="15.75" customHeight="1">
      <c r="A384" s="319"/>
      <c r="B384" s="319"/>
      <c r="C384" s="319"/>
      <c r="D384" s="319"/>
      <c r="E384" s="319"/>
      <c r="F384" s="319"/>
      <c r="G384" s="319"/>
      <c r="H384" s="319"/>
      <c r="I384" s="319"/>
      <c r="J384" s="319"/>
      <c r="K384" s="319"/>
      <c r="L384" s="319"/>
      <c r="M384" s="319"/>
      <c r="N384" s="319"/>
      <c r="O384" s="319"/>
      <c r="P384" s="319"/>
      <c r="Q384" s="319"/>
      <c r="R384" s="319"/>
      <c r="S384" s="319"/>
      <c r="T384" s="319"/>
      <c r="U384" s="319"/>
      <c r="V384" s="319"/>
      <c r="W384" s="319"/>
      <c r="X384" s="319"/>
      <c r="Y384" s="319"/>
      <c r="Z384" s="319"/>
    </row>
    <row r="385" spans="1:26" ht="15.75" customHeight="1">
      <c r="A385" s="319"/>
      <c r="B385" s="319"/>
      <c r="C385" s="319"/>
      <c r="D385" s="319"/>
      <c r="E385" s="319"/>
      <c r="F385" s="319"/>
      <c r="G385" s="319"/>
      <c r="H385" s="319"/>
      <c r="I385" s="319"/>
      <c r="J385" s="319"/>
      <c r="K385" s="319"/>
      <c r="L385" s="319"/>
      <c r="M385" s="319"/>
      <c r="N385" s="319"/>
      <c r="O385" s="319"/>
      <c r="P385" s="319"/>
      <c r="Q385" s="319"/>
      <c r="R385" s="319"/>
      <c r="S385" s="319"/>
      <c r="T385" s="319"/>
      <c r="U385" s="319"/>
      <c r="V385" s="319"/>
      <c r="W385" s="319"/>
      <c r="X385" s="319"/>
      <c r="Y385" s="319"/>
      <c r="Z385" s="319"/>
    </row>
    <row r="386" spans="1:26" ht="15.75" customHeight="1">
      <c r="A386" s="319"/>
      <c r="B386" s="319"/>
      <c r="C386" s="319"/>
      <c r="D386" s="319"/>
      <c r="E386" s="319"/>
      <c r="F386" s="319"/>
      <c r="G386" s="319"/>
      <c r="H386" s="319"/>
      <c r="I386" s="319"/>
      <c r="J386" s="319"/>
      <c r="K386" s="319"/>
      <c r="L386" s="319"/>
      <c r="M386" s="319"/>
      <c r="N386" s="319"/>
      <c r="O386" s="319"/>
      <c r="P386" s="319"/>
      <c r="Q386" s="319"/>
      <c r="R386" s="319"/>
      <c r="S386" s="319"/>
      <c r="T386" s="319"/>
      <c r="U386" s="319"/>
      <c r="V386" s="319"/>
      <c r="W386" s="319"/>
      <c r="X386" s="319"/>
      <c r="Y386" s="319"/>
      <c r="Z386" s="319"/>
    </row>
    <row r="387" spans="1:26" ht="15.75" customHeight="1">
      <c r="A387" s="319"/>
      <c r="B387" s="319"/>
      <c r="C387" s="319"/>
      <c r="D387" s="319"/>
      <c r="E387" s="319"/>
      <c r="F387" s="319"/>
      <c r="G387" s="319"/>
      <c r="H387" s="319"/>
      <c r="I387" s="319"/>
      <c r="J387" s="319"/>
      <c r="K387" s="319"/>
      <c r="L387" s="319"/>
      <c r="M387" s="319"/>
      <c r="N387" s="319"/>
      <c r="O387" s="319"/>
      <c r="P387" s="319"/>
      <c r="Q387" s="319"/>
      <c r="R387" s="319"/>
      <c r="S387" s="319"/>
      <c r="T387" s="319"/>
      <c r="U387" s="319"/>
      <c r="V387" s="319"/>
      <c r="W387" s="319"/>
      <c r="X387" s="319"/>
      <c r="Y387" s="319"/>
      <c r="Z387" s="319"/>
    </row>
    <row r="388" spans="1:26" ht="15.75" customHeight="1">
      <c r="A388" s="319"/>
      <c r="B388" s="319"/>
      <c r="C388" s="319"/>
      <c r="D388" s="319"/>
      <c r="E388" s="319"/>
      <c r="F388" s="319"/>
      <c r="G388" s="319"/>
      <c r="H388" s="319"/>
      <c r="I388" s="319"/>
      <c r="J388" s="319"/>
      <c r="K388" s="319"/>
      <c r="L388" s="319"/>
      <c r="M388" s="319"/>
      <c r="N388" s="319"/>
      <c r="O388" s="319"/>
      <c r="P388" s="319"/>
      <c r="Q388" s="319"/>
      <c r="R388" s="319"/>
      <c r="S388" s="319"/>
      <c r="T388" s="319"/>
      <c r="U388" s="319"/>
      <c r="V388" s="319"/>
      <c r="W388" s="319"/>
      <c r="X388" s="319"/>
      <c r="Y388" s="319"/>
      <c r="Z388" s="319"/>
    </row>
    <row r="389" spans="1:26" ht="15.75" customHeight="1">
      <c r="A389" s="319"/>
      <c r="B389" s="319"/>
      <c r="C389" s="319"/>
      <c r="D389" s="319"/>
      <c r="E389" s="319"/>
      <c r="F389" s="319"/>
      <c r="G389" s="319"/>
      <c r="H389" s="319"/>
      <c r="I389" s="319"/>
      <c r="J389" s="319"/>
      <c r="K389" s="319"/>
      <c r="L389" s="319"/>
      <c r="M389" s="319"/>
      <c r="N389" s="319"/>
      <c r="O389" s="319"/>
      <c r="P389" s="319"/>
      <c r="Q389" s="319"/>
      <c r="R389" s="319"/>
      <c r="S389" s="319"/>
      <c r="T389" s="319"/>
      <c r="U389" s="319"/>
      <c r="V389" s="319"/>
      <c r="W389" s="319"/>
      <c r="X389" s="319"/>
      <c r="Y389" s="319"/>
      <c r="Z389" s="319"/>
    </row>
    <row r="390" spans="1:26" ht="15.75" customHeight="1">
      <c r="A390" s="319"/>
      <c r="B390" s="319"/>
      <c r="C390" s="319"/>
      <c r="D390" s="319"/>
      <c r="E390" s="319"/>
      <c r="F390" s="319"/>
      <c r="G390" s="319"/>
      <c r="H390" s="319"/>
      <c r="I390" s="319"/>
      <c r="J390" s="319"/>
      <c r="K390" s="319"/>
      <c r="L390" s="319"/>
      <c r="M390" s="319"/>
      <c r="N390" s="319"/>
      <c r="O390" s="319"/>
      <c r="P390" s="319"/>
      <c r="Q390" s="319"/>
      <c r="R390" s="319"/>
      <c r="S390" s="319"/>
      <c r="T390" s="319"/>
      <c r="U390" s="319"/>
      <c r="V390" s="319"/>
      <c r="W390" s="319"/>
      <c r="X390" s="319"/>
      <c r="Y390" s="319"/>
      <c r="Z390" s="319"/>
    </row>
    <row r="391" spans="1:26" ht="15.75" customHeight="1">
      <c r="A391" s="319"/>
      <c r="B391" s="319"/>
      <c r="C391" s="319"/>
      <c r="D391" s="319"/>
      <c r="E391" s="319"/>
      <c r="F391" s="319"/>
      <c r="G391" s="319"/>
      <c r="H391" s="319"/>
      <c r="I391" s="319"/>
      <c r="J391" s="319"/>
      <c r="K391" s="319"/>
      <c r="L391" s="319"/>
      <c r="M391" s="319"/>
      <c r="N391" s="319"/>
      <c r="O391" s="319"/>
      <c r="P391" s="319"/>
      <c r="Q391" s="319"/>
      <c r="R391" s="319"/>
      <c r="S391" s="319"/>
      <c r="T391" s="319"/>
      <c r="U391" s="319"/>
      <c r="V391" s="319"/>
      <c r="W391" s="319"/>
      <c r="X391" s="319"/>
      <c r="Y391" s="319"/>
      <c r="Z391" s="319"/>
    </row>
    <row r="392" spans="1:26" ht="15.75" customHeight="1">
      <c r="A392" s="319"/>
      <c r="B392" s="319"/>
      <c r="C392" s="319"/>
      <c r="D392" s="319"/>
      <c r="E392" s="319"/>
      <c r="F392" s="319"/>
      <c r="G392" s="319"/>
      <c r="H392" s="319"/>
      <c r="I392" s="319"/>
      <c r="J392" s="319"/>
      <c r="K392" s="319"/>
      <c r="L392" s="319"/>
      <c r="M392" s="319"/>
      <c r="N392" s="319"/>
      <c r="O392" s="319"/>
      <c r="P392" s="319"/>
      <c r="Q392" s="319"/>
      <c r="R392" s="319"/>
      <c r="S392" s="319"/>
      <c r="T392" s="319"/>
      <c r="U392" s="319"/>
      <c r="V392" s="319"/>
      <c r="W392" s="319"/>
      <c r="X392" s="319"/>
      <c r="Y392" s="319"/>
      <c r="Z392" s="319"/>
    </row>
    <row r="393" spans="1:26" ht="15.75" customHeight="1">
      <c r="A393" s="319"/>
      <c r="B393" s="319"/>
      <c r="C393" s="319"/>
      <c r="D393" s="319"/>
      <c r="E393" s="319"/>
      <c r="F393" s="319"/>
      <c r="G393" s="319"/>
      <c r="H393" s="319"/>
      <c r="I393" s="319"/>
      <c r="J393" s="319"/>
      <c r="K393" s="319"/>
      <c r="L393" s="319"/>
      <c r="M393" s="319"/>
      <c r="N393" s="319"/>
      <c r="O393" s="319"/>
      <c r="P393" s="319"/>
      <c r="Q393" s="319"/>
      <c r="R393" s="319"/>
      <c r="S393" s="319"/>
      <c r="T393" s="319"/>
      <c r="U393" s="319"/>
      <c r="V393" s="319"/>
      <c r="W393" s="319"/>
      <c r="X393" s="319"/>
      <c r="Y393" s="319"/>
      <c r="Z393" s="319"/>
    </row>
    <row r="394" spans="1:26" ht="15.75" customHeight="1">
      <c r="A394" s="319"/>
      <c r="B394" s="319"/>
      <c r="C394" s="319"/>
      <c r="D394" s="319"/>
      <c r="E394" s="319"/>
      <c r="F394" s="319"/>
      <c r="G394" s="319"/>
      <c r="H394" s="319"/>
      <c r="I394" s="319"/>
      <c r="J394" s="319"/>
      <c r="K394" s="319"/>
      <c r="L394" s="319"/>
      <c r="M394" s="319"/>
      <c r="N394" s="319"/>
      <c r="O394" s="319"/>
      <c r="P394" s="319"/>
      <c r="Q394" s="319"/>
      <c r="R394" s="319"/>
      <c r="S394" s="319"/>
      <c r="T394" s="319"/>
      <c r="U394" s="319"/>
      <c r="V394" s="319"/>
      <c r="W394" s="319"/>
      <c r="X394" s="319"/>
      <c r="Y394" s="319"/>
      <c r="Z394" s="319"/>
    </row>
    <row r="395" spans="1:26" ht="15.75" customHeight="1">
      <c r="A395" s="319"/>
      <c r="B395" s="319"/>
      <c r="C395" s="319"/>
      <c r="D395" s="319"/>
      <c r="E395" s="319"/>
      <c r="F395" s="319"/>
      <c r="G395" s="319"/>
      <c r="H395" s="319"/>
      <c r="I395" s="319"/>
      <c r="J395" s="319"/>
      <c r="K395" s="319"/>
      <c r="L395" s="319"/>
      <c r="M395" s="319"/>
      <c r="N395" s="319"/>
      <c r="O395" s="319"/>
      <c r="P395" s="319"/>
      <c r="Q395" s="319"/>
      <c r="R395" s="319"/>
      <c r="S395" s="319"/>
      <c r="T395" s="319"/>
      <c r="U395" s="319"/>
      <c r="V395" s="319"/>
      <c r="W395" s="319"/>
      <c r="X395" s="319"/>
      <c r="Y395" s="319"/>
      <c r="Z395" s="319"/>
    </row>
    <row r="396" spans="1:26" ht="15.75" customHeight="1">
      <c r="A396" s="319"/>
      <c r="B396" s="319"/>
      <c r="C396" s="319"/>
      <c r="D396" s="319"/>
      <c r="E396" s="319"/>
      <c r="F396" s="319"/>
      <c r="G396" s="319"/>
      <c r="H396" s="319"/>
      <c r="I396" s="319"/>
      <c r="J396" s="319"/>
      <c r="K396" s="319"/>
      <c r="L396" s="319"/>
      <c r="M396" s="319"/>
      <c r="N396" s="319"/>
      <c r="O396" s="319"/>
      <c r="P396" s="319"/>
      <c r="Q396" s="319"/>
      <c r="R396" s="319"/>
      <c r="S396" s="319"/>
      <c r="T396" s="319"/>
      <c r="U396" s="319"/>
      <c r="V396" s="319"/>
      <c r="W396" s="319"/>
      <c r="X396" s="319"/>
      <c r="Y396" s="319"/>
      <c r="Z396" s="319"/>
    </row>
    <row r="397" spans="1:26" ht="15.75" customHeight="1">
      <c r="A397" s="319"/>
      <c r="B397" s="319"/>
      <c r="C397" s="319"/>
      <c r="D397" s="319"/>
      <c r="E397" s="319"/>
      <c r="F397" s="319"/>
      <c r="G397" s="319"/>
      <c r="H397" s="319"/>
      <c r="I397" s="319"/>
      <c r="J397" s="319"/>
      <c r="K397" s="319"/>
      <c r="L397" s="319"/>
      <c r="M397" s="319"/>
      <c r="N397" s="319"/>
      <c r="O397" s="319"/>
      <c r="P397" s="319"/>
      <c r="Q397" s="319"/>
      <c r="R397" s="319"/>
      <c r="S397" s="319"/>
      <c r="T397" s="319"/>
      <c r="U397" s="319"/>
      <c r="V397" s="319"/>
      <c r="W397" s="319"/>
      <c r="X397" s="319"/>
      <c r="Y397" s="319"/>
      <c r="Z397" s="319"/>
    </row>
    <row r="398" spans="1:26" ht="15.75" customHeight="1">
      <c r="A398" s="319"/>
      <c r="B398" s="319"/>
      <c r="C398" s="319"/>
      <c r="D398" s="319"/>
      <c r="E398" s="319"/>
      <c r="F398" s="319"/>
      <c r="G398" s="319"/>
      <c r="H398" s="319"/>
      <c r="I398" s="319"/>
      <c r="J398" s="319"/>
      <c r="K398" s="319"/>
      <c r="L398" s="319"/>
      <c r="M398" s="319"/>
      <c r="N398" s="319"/>
      <c r="O398" s="319"/>
      <c r="P398" s="319"/>
      <c r="Q398" s="319"/>
      <c r="R398" s="319"/>
      <c r="S398" s="319"/>
      <c r="T398" s="319"/>
      <c r="U398" s="319"/>
      <c r="V398" s="319"/>
      <c r="W398" s="319"/>
      <c r="X398" s="319"/>
      <c r="Y398" s="319"/>
      <c r="Z398" s="319"/>
    </row>
    <row r="399" spans="1:26" ht="15.75" customHeight="1">
      <c r="A399" s="319"/>
      <c r="B399" s="319"/>
      <c r="C399" s="319"/>
      <c r="D399" s="319"/>
      <c r="E399" s="319"/>
      <c r="F399" s="319"/>
      <c r="G399" s="319"/>
      <c r="H399" s="319"/>
      <c r="I399" s="319"/>
      <c r="J399" s="319"/>
      <c r="K399" s="319"/>
      <c r="L399" s="319"/>
      <c r="M399" s="319"/>
      <c r="N399" s="319"/>
      <c r="O399" s="319"/>
      <c r="P399" s="319"/>
      <c r="Q399" s="319"/>
      <c r="R399" s="319"/>
      <c r="S399" s="319"/>
      <c r="T399" s="319"/>
      <c r="U399" s="319"/>
      <c r="V399" s="319"/>
      <c r="W399" s="319"/>
      <c r="X399" s="319"/>
      <c r="Y399" s="319"/>
      <c r="Z399" s="319"/>
    </row>
    <row r="400" spans="1:26" ht="15.75" customHeight="1">
      <c r="A400" s="319"/>
      <c r="B400" s="319"/>
      <c r="C400" s="319"/>
      <c r="D400" s="319"/>
      <c r="E400" s="319"/>
      <c r="F400" s="319"/>
      <c r="G400" s="319"/>
      <c r="H400" s="319"/>
      <c r="I400" s="319"/>
      <c r="J400" s="319"/>
      <c r="K400" s="319"/>
      <c r="L400" s="319"/>
      <c r="M400" s="319"/>
      <c r="N400" s="319"/>
      <c r="O400" s="319"/>
      <c r="P400" s="319"/>
      <c r="Q400" s="319"/>
      <c r="R400" s="319"/>
      <c r="S400" s="319"/>
      <c r="T400" s="319"/>
      <c r="U400" s="319"/>
      <c r="V400" s="319"/>
      <c r="W400" s="319"/>
      <c r="X400" s="319"/>
      <c r="Y400" s="319"/>
      <c r="Z400" s="319"/>
    </row>
    <row r="401" spans="1:26" ht="15.75" customHeight="1">
      <c r="A401" s="319"/>
      <c r="B401" s="319"/>
      <c r="C401" s="319"/>
      <c r="D401" s="319"/>
      <c r="E401" s="319"/>
      <c r="F401" s="319"/>
      <c r="G401" s="319"/>
      <c r="H401" s="319"/>
      <c r="I401" s="319"/>
      <c r="J401" s="319"/>
      <c r="K401" s="319"/>
      <c r="L401" s="319"/>
      <c r="M401" s="319"/>
      <c r="N401" s="319"/>
      <c r="O401" s="319"/>
      <c r="P401" s="319"/>
      <c r="Q401" s="319"/>
      <c r="R401" s="319"/>
      <c r="S401" s="319"/>
      <c r="T401" s="319"/>
      <c r="U401" s="319"/>
      <c r="V401" s="319"/>
      <c r="W401" s="319"/>
      <c r="X401" s="319"/>
      <c r="Y401" s="319"/>
      <c r="Z401" s="319"/>
    </row>
    <row r="402" spans="1:26" ht="15.75" customHeight="1">
      <c r="A402" s="319"/>
      <c r="B402" s="319"/>
      <c r="C402" s="319"/>
      <c r="D402" s="319"/>
      <c r="E402" s="319"/>
      <c r="F402" s="319"/>
      <c r="G402" s="319"/>
      <c r="H402" s="319"/>
      <c r="I402" s="319"/>
      <c r="J402" s="319"/>
      <c r="K402" s="319"/>
      <c r="L402" s="319"/>
      <c r="M402" s="319"/>
      <c r="N402" s="319"/>
      <c r="O402" s="319"/>
      <c r="P402" s="319"/>
      <c r="Q402" s="319"/>
      <c r="R402" s="319"/>
      <c r="S402" s="319"/>
      <c r="T402" s="319"/>
      <c r="U402" s="319"/>
      <c r="V402" s="319"/>
      <c r="W402" s="319"/>
      <c r="X402" s="319"/>
      <c r="Y402" s="319"/>
      <c r="Z402" s="319"/>
    </row>
    <row r="403" spans="1:26" ht="15.75" customHeight="1">
      <c r="A403" s="319"/>
      <c r="B403" s="319"/>
      <c r="C403" s="319"/>
      <c r="D403" s="319"/>
      <c r="E403" s="319"/>
      <c r="F403" s="319"/>
      <c r="G403" s="319"/>
      <c r="H403" s="319"/>
      <c r="I403" s="319"/>
      <c r="J403" s="319"/>
      <c r="K403" s="319"/>
      <c r="L403" s="319"/>
      <c r="M403" s="319"/>
      <c r="N403" s="319"/>
      <c r="O403" s="319"/>
      <c r="P403" s="319"/>
      <c r="Q403" s="319"/>
      <c r="R403" s="319"/>
      <c r="S403" s="319"/>
      <c r="T403" s="319"/>
      <c r="U403" s="319"/>
      <c r="V403" s="319"/>
      <c r="W403" s="319"/>
      <c r="X403" s="319"/>
      <c r="Y403" s="319"/>
      <c r="Z403" s="319"/>
    </row>
    <row r="404" spans="1:26" ht="15.75" customHeight="1">
      <c r="A404" s="319"/>
      <c r="B404" s="319"/>
      <c r="C404" s="319"/>
      <c r="D404" s="319"/>
      <c r="E404" s="319"/>
      <c r="F404" s="319"/>
      <c r="G404" s="319"/>
      <c r="H404" s="319"/>
      <c r="I404" s="319"/>
      <c r="J404" s="319"/>
      <c r="K404" s="319"/>
      <c r="L404" s="319"/>
      <c r="M404" s="319"/>
      <c r="N404" s="319"/>
      <c r="O404" s="319"/>
      <c r="P404" s="319"/>
      <c r="Q404" s="319"/>
      <c r="R404" s="319"/>
      <c r="S404" s="319"/>
      <c r="T404" s="319"/>
      <c r="U404" s="319"/>
      <c r="V404" s="319"/>
      <c r="W404" s="319"/>
      <c r="X404" s="319"/>
      <c r="Y404" s="319"/>
      <c r="Z404" s="319"/>
    </row>
    <row r="405" spans="1:26" ht="15.75" customHeight="1">
      <c r="A405" s="319"/>
      <c r="B405" s="319"/>
      <c r="C405" s="319"/>
      <c r="D405" s="319"/>
      <c r="E405" s="319"/>
      <c r="F405" s="319"/>
      <c r="G405" s="319"/>
      <c r="H405" s="319"/>
      <c r="I405" s="319"/>
      <c r="J405" s="319"/>
      <c r="K405" s="319"/>
      <c r="L405" s="319"/>
      <c r="M405" s="319"/>
      <c r="N405" s="319"/>
      <c r="O405" s="319"/>
      <c r="P405" s="319"/>
      <c r="Q405" s="319"/>
      <c r="R405" s="319"/>
      <c r="S405" s="319"/>
      <c r="T405" s="319"/>
      <c r="U405" s="319"/>
      <c r="V405" s="319"/>
      <c r="W405" s="319"/>
      <c r="X405" s="319"/>
      <c r="Y405" s="319"/>
      <c r="Z405" s="319"/>
    </row>
    <row r="406" spans="1:26" ht="15.75" customHeight="1">
      <c r="A406" s="319"/>
      <c r="B406" s="319"/>
      <c r="C406" s="319"/>
      <c r="D406" s="319"/>
      <c r="E406" s="319"/>
      <c r="F406" s="319"/>
      <c r="G406" s="319"/>
      <c r="H406" s="319"/>
      <c r="I406" s="319"/>
      <c r="J406" s="319"/>
      <c r="K406" s="319"/>
      <c r="L406" s="319"/>
      <c r="M406" s="319"/>
      <c r="N406" s="319"/>
      <c r="O406" s="319"/>
      <c r="P406" s="319"/>
      <c r="Q406" s="319"/>
      <c r="R406" s="319"/>
      <c r="S406" s="319"/>
      <c r="T406" s="319"/>
      <c r="U406" s="319"/>
      <c r="V406" s="319"/>
      <c r="W406" s="319"/>
      <c r="X406" s="319"/>
      <c r="Y406" s="319"/>
      <c r="Z406" s="319"/>
    </row>
    <row r="407" spans="1:26" ht="15.75" customHeight="1">
      <c r="A407" s="319"/>
      <c r="B407" s="319"/>
      <c r="C407" s="319"/>
      <c r="D407" s="319"/>
      <c r="E407" s="319"/>
      <c r="F407" s="319"/>
      <c r="G407" s="319"/>
      <c r="H407" s="319"/>
      <c r="I407" s="319"/>
      <c r="J407" s="319"/>
      <c r="K407" s="319"/>
      <c r="L407" s="319"/>
      <c r="M407" s="319"/>
      <c r="N407" s="319"/>
      <c r="O407" s="319"/>
      <c r="P407" s="319"/>
      <c r="Q407" s="319"/>
      <c r="R407" s="319"/>
      <c r="S407" s="319"/>
      <c r="T407" s="319"/>
      <c r="U407" s="319"/>
      <c r="V407" s="319"/>
      <c r="W407" s="319"/>
      <c r="X407" s="319"/>
      <c r="Y407" s="319"/>
      <c r="Z407" s="319"/>
    </row>
    <row r="408" spans="1:26" ht="15.75" customHeight="1">
      <c r="A408" s="319"/>
      <c r="B408" s="319"/>
      <c r="C408" s="319"/>
      <c r="D408" s="319"/>
      <c r="E408" s="319"/>
      <c r="F408" s="319"/>
      <c r="G408" s="319"/>
      <c r="H408" s="319"/>
      <c r="I408" s="319"/>
      <c r="J408" s="319"/>
      <c r="K408" s="319"/>
      <c r="L408" s="319"/>
      <c r="M408" s="319"/>
      <c r="N408" s="319"/>
      <c r="O408" s="319"/>
      <c r="P408" s="319"/>
      <c r="Q408" s="319"/>
      <c r="R408" s="319"/>
      <c r="S408" s="319"/>
      <c r="T408" s="319"/>
      <c r="U408" s="319"/>
      <c r="V408" s="319"/>
      <c r="W408" s="319"/>
      <c r="X408" s="319"/>
      <c r="Y408" s="319"/>
      <c r="Z408" s="319"/>
    </row>
    <row r="409" spans="1:26" ht="15.75" customHeight="1">
      <c r="A409" s="319"/>
      <c r="B409" s="319"/>
      <c r="C409" s="319"/>
      <c r="D409" s="319"/>
      <c r="E409" s="319"/>
      <c r="F409" s="319"/>
      <c r="G409" s="319"/>
      <c r="H409" s="319"/>
      <c r="I409" s="319"/>
      <c r="J409" s="319"/>
      <c r="K409" s="319"/>
      <c r="L409" s="319"/>
      <c r="M409" s="319"/>
      <c r="N409" s="319"/>
      <c r="O409" s="319"/>
      <c r="P409" s="319"/>
      <c r="Q409" s="319"/>
      <c r="R409" s="319"/>
      <c r="S409" s="319"/>
      <c r="T409" s="319"/>
      <c r="U409" s="319"/>
      <c r="V409" s="319"/>
      <c r="W409" s="319"/>
      <c r="X409" s="319"/>
      <c r="Y409" s="319"/>
      <c r="Z409" s="319"/>
    </row>
    <row r="410" spans="1:26" ht="15.75" customHeight="1">
      <c r="A410" s="319"/>
      <c r="B410" s="319"/>
      <c r="C410" s="319"/>
      <c r="D410" s="319"/>
      <c r="E410" s="319"/>
      <c r="F410" s="319"/>
      <c r="G410" s="319"/>
      <c r="H410" s="319"/>
      <c r="I410" s="319"/>
      <c r="J410" s="319"/>
      <c r="K410" s="319"/>
      <c r="L410" s="319"/>
      <c r="M410" s="319"/>
      <c r="N410" s="319"/>
      <c r="O410" s="319"/>
      <c r="P410" s="319"/>
      <c r="Q410" s="319"/>
      <c r="R410" s="319"/>
      <c r="S410" s="319"/>
      <c r="T410" s="319"/>
      <c r="U410" s="319"/>
      <c r="V410" s="319"/>
      <c r="W410" s="319"/>
      <c r="X410" s="319"/>
      <c r="Y410" s="319"/>
      <c r="Z410" s="319"/>
    </row>
    <row r="411" spans="1:26" ht="15.75" customHeight="1">
      <c r="A411" s="319"/>
      <c r="B411" s="319"/>
      <c r="C411" s="319"/>
      <c r="D411" s="319"/>
      <c r="E411" s="319"/>
      <c r="F411" s="319"/>
      <c r="G411" s="319"/>
      <c r="H411" s="319"/>
      <c r="I411" s="319"/>
      <c r="J411" s="319"/>
      <c r="K411" s="319"/>
      <c r="L411" s="319"/>
      <c r="M411" s="319"/>
      <c r="N411" s="319"/>
      <c r="O411" s="319"/>
      <c r="P411" s="319"/>
      <c r="Q411" s="319"/>
      <c r="R411" s="319"/>
      <c r="S411" s="319"/>
      <c r="T411" s="319"/>
      <c r="U411" s="319"/>
      <c r="V411" s="319"/>
      <c r="W411" s="319"/>
      <c r="X411" s="319"/>
      <c r="Y411" s="319"/>
      <c r="Z411" s="319"/>
    </row>
    <row r="412" spans="1:26" ht="15.75" customHeight="1">
      <c r="A412" s="319"/>
      <c r="B412" s="319"/>
      <c r="C412" s="319"/>
      <c r="D412" s="319"/>
      <c r="E412" s="319"/>
      <c r="F412" s="319"/>
      <c r="G412" s="319"/>
      <c r="H412" s="319"/>
      <c r="I412" s="319"/>
      <c r="J412" s="319"/>
      <c r="K412" s="319"/>
      <c r="L412" s="319"/>
      <c r="M412" s="319"/>
      <c r="N412" s="319"/>
      <c r="O412" s="319"/>
      <c r="P412" s="319"/>
      <c r="Q412" s="319"/>
      <c r="R412" s="319"/>
      <c r="S412" s="319"/>
      <c r="T412" s="319"/>
      <c r="U412" s="319"/>
      <c r="V412" s="319"/>
      <c r="W412" s="319"/>
      <c r="X412" s="319"/>
      <c r="Y412" s="319"/>
      <c r="Z412" s="319"/>
    </row>
    <row r="413" spans="1:26" ht="15.75" customHeight="1">
      <c r="A413" s="319"/>
      <c r="B413" s="319"/>
      <c r="C413" s="319"/>
      <c r="D413" s="319"/>
      <c r="E413" s="319"/>
      <c r="F413" s="319"/>
      <c r="G413" s="319"/>
      <c r="H413" s="319"/>
      <c r="I413" s="319"/>
      <c r="J413" s="319"/>
      <c r="K413" s="319"/>
      <c r="L413" s="319"/>
      <c r="M413" s="319"/>
      <c r="N413" s="319"/>
      <c r="O413" s="319"/>
      <c r="P413" s="319"/>
      <c r="Q413" s="319"/>
      <c r="R413" s="319"/>
      <c r="S413" s="319"/>
      <c r="T413" s="319"/>
      <c r="U413" s="319"/>
      <c r="V413" s="319"/>
      <c r="W413" s="319"/>
      <c r="X413" s="319"/>
      <c r="Y413" s="319"/>
      <c r="Z413" s="319"/>
    </row>
    <row r="414" spans="1:26" ht="15.75" customHeight="1">
      <c r="A414" s="319"/>
      <c r="B414" s="319"/>
      <c r="C414" s="319"/>
      <c r="D414" s="319"/>
      <c r="E414" s="319"/>
      <c r="F414" s="319"/>
      <c r="G414" s="319"/>
      <c r="H414" s="319"/>
      <c r="I414" s="319"/>
      <c r="J414" s="319"/>
      <c r="K414" s="319"/>
      <c r="L414" s="319"/>
      <c r="M414" s="319"/>
      <c r="N414" s="319"/>
      <c r="O414" s="319"/>
      <c r="P414" s="319"/>
      <c r="Q414" s="319"/>
      <c r="R414" s="319"/>
      <c r="S414" s="319"/>
      <c r="T414" s="319"/>
      <c r="U414" s="319"/>
      <c r="V414" s="319"/>
      <c r="W414" s="319"/>
      <c r="X414" s="319"/>
      <c r="Y414" s="319"/>
      <c r="Z414" s="319"/>
    </row>
    <row r="415" spans="1:26" ht="15.75" customHeight="1">
      <c r="A415" s="319"/>
      <c r="B415" s="319"/>
      <c r="C415" s="319"/>
      <c r="D415" s="319"/>
      <c r="E415" s="319"/>
      <c r="F415" s="319"/>
      <c r="G415" s="319"/>
      <c r="H415" s="319"/>
      <c r="I415" s="319"/>
      <c r="J415" s="319"/>
      <c r="K415" s="319"/>
      <c r="L415" s="319"/>
      <c r="M415" s="319"/>
      <c r="N415" s="319"/>
      <c r="O415" s="319"/>
      <c r="P415" s="319"/>
      <c r="Q415" s="319"/>
      <c r="R415" s="319"/>
      <c r="S415" s="319"/>
      <c r="T415" s="319"/>
      <c r="U415" s="319"/>
      <c r="V415" s="319"/>
      <c r="W415" s="319"/>
      <c r="X415" s="319"/>
      <c r="Y415" s="319"/>
      <c r="Z415" s="319"/>
    </row>
    <row r="416" spans="1:26" ht="15.75" customHeight="1">
      <c r="A416" s="319"/>
      <c r="B416" s="319"/>
      <c r="C416" s="319"/>
      <c r="D416" s="319"/>
      <c r="E416" s="319"/>
      <c r="F416" s="319"/>
      <c r="G416" s="319"/>
      <c r="H416" s="319"/>
      <c r="I416" s="319"/>
      <c r="J416" s="319"/>
      <c r="K416" s="319"/>
      <c r="L416" s="319"/>
      <c r="M416" s="319"/>
      <c r="N416" s="319"/>
      <c r="O416" s="319"/>
      <c r="P416" s="319"/>
      <c r="Q416" s="319"/>
      <c r="R416" s="319"/>
      <c r="S416" s="319"/>
      <c r="T416" s="319"/>
      <c r="U416" s="319"/>
      <c r="V416" s="319"/>
      <c r="W416" s="319"/>
      <c r="X416" s="319"/>
      <c r="Y416" s="319"/>
      <c r="Z416" s="319"/>
    </row>
    <row r="417" spans="1:26" ht="15.75" customHeight="1">
      <c r="A417" s="319"/>
      <c r="B417" s="319"/>
      <c r="C417" s="319"/>
      <c r="D417" s="319"/>
      <c r="E417" s="319"/>
      <c r="F417" s="319"/>
      <c r="G417" s="319"/>
      <c r="H417" s="319"/>
      <c r="I417" s="319"/>
      <c r="J417" s="319"/>
      <c r="K417" s="319"/>
      <c r="L417" s="319"/>
      <c r="M417" s="319"/>
      <c r="N417" s="319"/>
      <c r="O417" s="319"/>
      <c r="P417" s="319"/>
      <c r="Q417" s="319"/>
      <c r="R417" s="319"/>
      <c r="S417" s="319"/>
      <c r="T417" s="319"/>
      <c r="U417" s="319"/>
      <c r="V417" s="319"/>
      <c r="W417" s="319"/>
      <c r="X417" s="319"/>
      <c r="Y417" s="319"/>
      <c r="Z417" s="319"/>
    </row>
    <row r="418" spans="1:26" ht="15.75" customHeight="1">
      <c r="A418" s="319"/>
      <c r="B418" s="319"/>
      <c r="C418" s="319"/>
      <c r="D418" s="319"/>
      <c r="E418" s="319"/>
      <c r="F418" s="319"/>
      <c r="G418" s="319"/>
      <c r="H418" s="319"/>
      <c r="I418" s="319"/>
      <c r="J418" s="319"/>
      <c r="K418" s="319"/>
      <c r="L418" s="319"/>
      <c r="M418" s="319"/>
      <c r="N418" s="319"/>
      <c r="O418" s="319"/>
      <c r="P418" s="319"/>
      <c r="Q418" s="319"/>
      <c r="R418" s="319"/>
      <c r="S418" s="319"/>
      <c r="T418" s="319"/>
      <c r="U418" s="319"/>
      <c r="V418" s="319"/>
      <c r="W418" s="319"/>
      <c r="X418" s="319"/>
      <c r="Y418" s="319"/>
      <c r="Z418" s="319"/>
    </row>
    <row r="419" spans="1:26" ht="15.75" customHeight="1">
      <c r="A419" s="319"/>
      <c r="B419" s="319"/>
      <c r="C419" s="319"/>
      <c r="D419" s="319"/>
      <c r="E419" s="319"/>
      <c r="F419" s="319"/>
      <c r="G419" s="319"/>
      <c r="H419" s="319"/>
      <c r="I419" s="319"/>
      <c r="J419" s="319"/>
      <c r="K419" s="319"/>
      <c r="L419" s="319"/>
      <c r="M419" s="319"/>
      <c r="N419" s="319"/>
      <c r="O419" s="319"/>
      <c r="P419" s="319"/>
      <c r="Q419" s="319"/>
      <c r="R419" s="319"/>
      <c r="S419" s="319"/>
      <c r="T419" s="319"/>
      <c r="U419" s="319"/>
      <c r="V419" s="319"/>
      <c r="W419" s="319"/>
      <c r="X419" s="319"/>
      <c r="Y419" s="319"/>
      <c r="Z419" s="319"/>
    </row>
    <row r="420" spans="1:26" ht="15.75" customHeight="1">
      <c r="A420" s="319"/>
      <c r="B420" s="319"/>
      <c r="C420" s="319"/>
      <c r="D420" s="319"/>
      <c r="E420" s="319"/>
      <c r="F420" s="319"/>
      <c r="G420" s="319"/>
      <c r="H420" s="319"/>
      <c r="I420" s="319"/>
      <c r="J420" s="319"/>
      <c r="K420" s="319"/>
      <c r="L420" s="319"/>
      <c r="M420" s="319"/>
      <c r="N420" s="319"/>
      <c r="O420" s="319"/>
      <c r="P420" s="319"/>
      <c r="Q420" s="319"/>
      <c r="R420" s="319"/>
      <c r="S420" s="319"/>
      <c r="T420" s="319"/>
      <c r="U420" s="319"/>
      <c r="V420" s="319"/>
      <c r="W420" s="319"/>
      <c r="X420" s="319"/>
      <c r="Y420" s="319"/>
      <c r="Z420" s="319"/>
    </row>
    <row r="421" spans="1:26" ht="15.75" customHeight="1">
      <c r="A421" s="319"/>
      <c r="B421" s="319"/>
      <c r="C421" s="319"/>
      <c r="D421" s="319"/>
      <c r="E421" s="319"/>
      <c r="F421" s="319"/>
      <c r="G421" s="319"/>
      <c r="H421" s="319"/>
      <c r="I421" s="319"/>
      <c r="J421" s="319"/>
      <c r="K421" s="319"/>
      <c r="L421" s="319"/>
      <c r="M421" s="319"/>
      <c r="N421" s="319"/>
      <c r="O421" s="319"/>
      <c r="P421" s="319"/>
      <c r="Q421" s="319"/>
      <c r="R421" s="319"/>
      <c r="S421" s="319"/>
      <c r="T421" s="319"/>
      <c r="U421" s="319"/>
      <c r="V421" s="319"/>
      <c r="W421" s="319"/>
      <c r="X421" s="319"/>
      <c r="Y421" s="319"/>
      <c r="Z421" s="319"/>
    </row>
    <row r="422" spans="1:26" ht="15.75" customHeight="1">
      <c r="A422" s="319"/>
      <c r="B422" s="319"/>
      <c r="C422" s="319"/>
      <c r="D422" s="319"/>
      <c r="E422" s="319"/>
      <c r="F422" s="319"/>
      <c r="G422" s="319"/>
      <c r="H422" s="319"/>
      <c r="I422" s="319"/>
      <c r="J422" s="319"/>
      <c r="K422" s="319"/>
      <c r="L422" s="319"/>
      <c r="M422" s="319"/>
      <c r="N422" s="319"/>
      <c r="O422" s="319"/>
      <c r="P422" s="319"/>
      <c r="Q422" s="319"/>
      <c r="R422" s="319"/>
      <c r="S422" s="319"/>
      <c r="T422" s="319"/>
      <c r="U422" s="319"/>
      <c r="V422" s="319"/>
      <c r="W422" s="319"/>
      <c r="X422" s="319"/>
      <c r="Y422" s="319"/>
      <c r="Z422" s="319"/>
    </row>
    <row r="423" spans="1:26" ht="15.75" customHeight="1">
      <c r="A423" s="319"/>
      <c r="B423" s="319"/>
      <c r="C423" s="319"/>
      <c r="D423" s="319"/>
      <c r="E423" s="319"/>
      <c r="F423" s="319"/>
      <c r="G423" s="319"/>
      <c r="H423" s="319"/>
      <c r="I423" s="319"/>
      <c r="J423" s="319"/>
      <c r="K423" s="319"/>
      <c r="L423" s="319"/>
      <c r="M423" s="319"/>
      <c r="N423" s="319"/>
      <c r="O423" s="319"/>
      <c r="P423" s="319"/>
      <c r="Q423" s="319"/>
      <c r="R423" s="319"/>
      <c r="S423" s="319"/>
      <c r="T423" s="319"/>
      <c r="U423" s="319"/>
      <c r="V423" s="319"/>
      <c r="W423" s="319"/>
      <c r="X423" s="319"/>
      <c r="Y423" s="319"/>
      <c r="Z423" s="319"/>
    </row>
    <row r="424" spans="1:26" ht="15.75" customHeight="1">
      <c r="A424" s="319"/>
      <c r="B424" s="319"/>
      <c r="C424" s="319"/>
      <c r="D424" s="319"/>
      <c r="E424" s="319"/>
      <c r="F424" s="319"/>
      <c r="G424" s="319"/>
      <c r="H424" s="319"/>
      <c r="I424" s="319"/>
      <c r="J424" s="319"/>
      <c r="K424" s="319"/>
      <c r="L424" s="319"/>
      <c r="M424" s="319"/>
      <c r="N424" s="319"/>
      <c r="O424" s="319"/>
      <c r="P424" s="319"/>
      <c r="Q424" s="319"/>
      <c r="R424" s="319"/>
      <c r="S424" s="319"/>
      <c r="T424" s="319"/>
      <c r="U424" s="319"/>
      <c r="V424" s="319"/>
      <c r="W424" s="319"/>
      <c r="X424" s="319"/>
      <c r="Y424" s="319"/>
      <c r="Z424" s="319"/>
    </row>
    <row r="425" spans="1:26" ht="15.75" customHeight="1">
      <c r="A425" s="319"/>
      <c r="B425" s="319"/>
      <c r="C425" s="319"/>
      <c r="D425" s="319"/>
      <c r="E425" s="319"/>
      <c r="F425" s="319"/>
      <c r="G425" s="319"/>
      <c r="H425" s="319"/>
      <c r="I425" s="319"/>
      <c r="J425" s="319"/>
      <c r="K425" s="319"/>
      <c r="L425" s="319"/>
      <c r="M425" s="319"/>
      <c r="N425" s="319"/>
      <c r="O425" s="319"/>
      <c r="P425" s="319"/>
      <c r="Q425" s="319"/>
      <c r="R425" s="319"/>
      <c r="S425" s="319"/>
      <c r="T425" s="319"/>
      <c r="U425" s="319"/>
      <c r="V425" s="319"/>
      <c r="W425" s="319"/>
      <c r="X425" s="319"/>
      <c r="Y425" s="319"/>
      <c r="Z425" s="319"/>
    </row>
    <row r="426" spans="1:26" ht="15.75" customHeight="1">
      <c r="A426" s="319"/>
      <c r="B426" s="319"/>
      <c r="C426" s="319"/>
      <c r="D426" s="319"/>
      <c r="E426" s="319"/>
      <c r="F426" s="319"/>
      <c r="G426" s="319"/>
      <c r="H426" s="319"/>
      <c r="I426" s="319"/>
      <c r="J426" s="319"/>
      <c r="K426" s="319"/>
      <c r="L426" s="319"/>
      <c r="M426" s="319"/>
      <c r="N426" s="319"/>
      <c r="O426" s="319"/>
      <c r="P426" s="319"/>
      <c r="Q426" s="319"/>
      <c r="R426" s="319"/>
      <c r="S426" s="319"/>
      <c r="T426" s="319"/>
      <c r="U426" s="319"/>
      <c r="V426" s="319"/>
      <c r="W426" s="319"/>
      <c r="X426" s="319"/>
      <c r="Y426" s="319"/>
      <c r="Z426" s="319"/>
    </row>
    <row r="427" spans="1:26" ht="15.75" customHeight="1">
      <c r="A427" s="319"/>
      <c r="B427" s="319"/>
      <c r="C427" s="319"/>
      <c r="D427" s="319"/>
      <c r="E427" s="319"/>
      <c r="F427" s="319"/>
      <c r="G427" s="319"/>
      <c r="H427" s="319"/>
      <c r="I427" s="319"/>
      <c r="J427" s="319"/>
      <c r="K427" s="319"/>
      <c r="L427" s="319"/>
      <c r="M427" s="319"/>
      <c r="N427" s="319"/>
      <c r="O427" s="319"/>
      <c r="P427" s="319"/>
      <c r="Q427" s="319"/>
      <c r="R427" s="319"/>
      <c r="S427" s="319"/>
      <c r="T427" s="319"/>
      <c r="U427" s="319"/>
      <c r="V427" s="319"/>
      <c r="W427" s="319"/>
      <c r="X427" s="319"/>
      <c r="Y427" s="319"/>
      <c r="Z427" s="319"/>
    </row>
    <row r="428" spans="1:26" ht="15.75" customHeight="1">
      <c r="A428" s="319"/>
      <c r="B428" s="319"/>
      <c r="C428" s="319"/>
      <c r="D428" s="319"/>
      <c r="E428" s="319"/>
      <c r="F428" s="319"/>
      <c r="G428" s="319"/>
      <c r="H428" s="319"/>
      <c r="I428" s="319"/>
      <c r="J428" s="319"/>
      <c r="K428" s="319"/>
      <c r="L428" s="319"/>
      <c r="M428" s="319"/>
      <c r="N428" s="319"/>
      <c r="O428" s="319"/>
      <c r="P428" s="319"/>
      <c r="Q428" s="319"/>
      <c r="R428" s="319"/>
      <c r="S428" s="319"/>
      <c r="T428" s="319"/>
      <c r="U428" s="319"/>
      <c r="V428" s="319"/>
      <c r="W428" s="319"/>
      <c r="X428" s="319"/>
      <c r="Y428" s="319"/>
      <c r="Z428" s="319"/>
    </row>
    <row r="429" spans="1:26" ht="15.75" customHeight="1">
      <c r="A429" s="319"/>
      <c r="B429" s="319"/>
      <c r="C429" s="319"/>
      <c r="D429" s="319"/>
      <c r="E429" s="319"/>
      <c r="F429" s="319"/>
      <c r="G429" s="319"/>
      <c r="H429" s="319"/>
      <c r="I429" s="319"/>
      <c r="J429" s="319"/>
      <c r="K429" s="319"/>
      <c r="L429" s="319"/>
      <c r="M429" s="319"/>
      <c r="N429" s="319"/>
      <c r="O429" s="319"/>
      <c r="P429" s="319"/>
      <c r="Q429" s="319"/>
      <c r="R429" s="319"/>
      <c r="S429" s="319"/>
      <c r="T429" s="319"/>
      <c r="U429" s="319"/>
      <c r="V429" s="319"/>
      <c r="W429" s="319"/>
      <c r="X429" s="319"/>
      <c r="Y429" s="319"/>
      <c r="Z429" s="319"/>
    </row>
    <row r="430" spans="1:26" ht="15.75" customHeight="1">
      <c r="A430" s="319"/>
      <c r="B430" s="319"/>
      <c r="C430" s="319"/>
      <c r="D430" s="319"/>
      <c r="E430" s="319"/>
      <c r="F430" s="319"/>
      <c r="G430" s="319"/>
      <c r="H430" s="319"/>
      <c r="I430" s="319"/>
      <c r="J430" s="319"/>
      <c r="K430" s="319"/>
      <c r="L430" s="319"/>
      <c r="M430" s="319"/>
      <c r="N430" s="319"/>
      <c r="O430" s="319"/>
      <c r="P430" s="319"/>
      <c r="Q430" s="319"/>
      <c r="R430" s="319"/>
      <c r="S430" s="319"/>
      <c r="T430" s="319"/>
      <c r="U430" s="319"/>
      <c r="V430" s="319"/>
      <c r="W430" s="319"/>
      <c r="X430" s="319"/>
      <c r="Y430" s="319"/>
      <c r="Z430" s="319"/>
    </row>
    <row r="431" spans="1:26" ht="15.75" customHeight="1">
      <c r="A431" s="319"/>
      <c r="B431" s="319"/>
      <c r="C431" s="319"/>
      <c r="D431" s="319"/>
      <c r="E431" s="319"/>
      <c r="F431" s="319"/>
      <c r="G431" s="319"/>
      <c r="H431" s="319"/>
      <c r="I431" s="319"/>
      <c r="J431" s="319"/>
      <c r="K431" s="319"/>
      <c r="L431" s="319"/>
      <c r="M431" s="319"/>
      <c r="N431" s="319"/>
      <c r="O431" s="319"/>
      <c r="P431" s="319"/>
      <c r="Q431" s="319"/>
      <c r="R431" s="319"/>
      <c r="S431" s="319"/>
      <c r="T431" s="319"/>
      <c r="U431" s="319"/>
      <c r="V431" s="319"/>
      <c r="W431" s="319"/>
      <c r="X431" s="319"/>
      <c r="Y431" s="319"/>
      <c r="Z431" s="319"/>
    </row>
    <row r="432" spans="1:26" ht="15.75" customHeight="1">
      <c r="A432" s="319"/>
      <c r="B432" s="319"/>
      <c r="C432" s="319"/>
      <c r="D432" s="319"/>
      <c r="E432" s="319"/>
      <c r="F432" s="319"/>
      <c r="G432" s="319"/>
      <c r="H432" s="319"/>
      <c r="I432" s="319"/>
      <c r="J432" s="319"/>
      <c r="K432" s="319"/>
      <c r="L432" s="319"/>
      <c r="M432" s="319"/>
      <c r="N432" s="319"/>
      <c r="O432" s="319"/>
      <c r="P432" s="319"/>
      <c r="Q432" s="319"/>
      <c r="R432" s="319"/>
      <c r="S432" s="319"/>
      <c r="T432" s="319"/>
      <c r="U432" s="319"/>
      <c r="V432" s="319"/>
      <c r="W432" s="319"/>
      <c r="X432" s="319"/>
      <c r="Y432" s="319"/>
      <c r="Z432" s="319"/>
    </row>
    <row r="433" spans="1:26" ht="15.75" customHeight="1">
      <c r="A433" s="319"/>
      <c r="B433" s="319"/>
      <c r="C433" s="319"/>
      <c r="D433" s="319"/>
      <c r="E433" s="319"/>
      <c r="F433" s="319"/>
      <c r="G433" s="319"/>
      <c r="H433" s="319"/>
      <c r="I433" s="319"/>
      <c r="J433" s="319"/>
      <c r="K433" s="319"/>
      <c r="L433" s="319"/>
      <c r="M433" s="319"/>
      <c r="N433" s="319"/>
      <c r="O433" s="319"/>
      <c r="P433" s="319"/>
      <c r="Q433" s="319"/>
      <c r="R433" s="319"/>
      <c r="S433" s="319"/>
      <c r="T433" s="319"/>
      <c r="U433" s="319"/>
      <c r="V433" s="319"/>
      <c r="W433" s="319"/>
      <c r="X433" s="319"/>
      <c r="Y433" s="319"/>
      <c r="Z433" s="319"/>
    </row>
    <row r="434" spans="1:26" ht="15.75" customHeight="1">
      <c r="A434" s="319"/>
      <c r="B434" s="319"/>
      <c r="C434" s="319"/>
      <c r="D434" s="319"/>
      <c r="E434" s="319"/>
      <c r="F434" s="319"/>
      <c r="G434" s="319"/>
      <c r="H434" s="319"/>
      <c r="I434" s="319"/>
      <c r="J434" s="319"/>
      <c r="K434" s="319"/>
      <c r="L434" s="319"/>
      <c r="M434" s="319"/>
      <c r="N434" s="319"/>
      <c r="O434" s="319"/>
      <c r="P434" s="319"/>
      <c r="Q434" s="319"/>
      <c r="R434" s="319"/>
      <c r="S434" s="319"/>
      <c r="T434" s="319"/>
      <c r="U434" s="319"/>
      <c r="V434" s="319"/>
      <c r="W434" s="319"/>
      <c r="X434" s="319"/>
      <c r="Y434" s="319"/>
      <c r="Z434" s="319"/>
    </row>
    <row r="435" spans="1:26" ht="15.75" customHeight="1">
      <c r="A435" s="319"/>
      <c r="B435" s="319"/>
      <c r="C435" s="319"/>
      <c r="D435" s="319"/>
      <c r="E435" s="319"/>
      <c r="F435" s="319"/>
      <c r="G435" s="319"/>
      <c r="H435" s="319"/>
      <c r="I435" s="319"/>
      <c r="J435" s="319"/>
      <c r="K435" s="319"/>
      <c r="L435" s="319"/>
      <c r="M435" s="319"/>
      <c r="N435" s="319"/>
      <c r="O435" s="319"/>
      <c r="P435" s="319"/>
      <c r="Q435" s="319"/>
      <c r="R435" s="319"/>
      <c r="S435" s="319"/>
      <c r="T435" s="319"/>
      <c r="U435" s="319"/>
      <c r="V435" s="319"/>
      <c r="W435" s="319"/>
      <c r="X435" s="319"/>
      <c r="Y435" s="319"/>
      <c r="Z435" s="319"/>
    </row>
    <row r="436" spans="1:26" ht="15.75" customHeight="1">
      <c r="A436" s="319"/>
      <c r="B436" s="319"/>
      <c r="C436" s="319"/>
      <c r="D436" s="319"/>
      <c r="E436" s="319"/>
      <c r="F436" s="319"/>
      <c r="G436" s="319"/>
      <c r="H436" s="319"/>
      <c r="I436" s="319"/>
      <c r="J436" s="319"/>
      <c r="K436" s="319"/>
      <c r="L436" s="319"/>
      <c r="M436" s="319"/>
      <c r="N436" s="319"/>
      <c r="O436" s="319"/>
      <c r="P436" s="319"/>
      <c r="Q436" s="319"/>
      <c r="R436" s="319"/>
      <c r="S436" s="319"/>
      <c r="T436" s="319"/>
      <c r="U436" s="319"/>
      <c r="V436" s="319"/>
      <c r="W436" s="319"/>
      <c r="X436" s="319"/>
      <c r="Y436" s="319"/>
      <c r="Z436" s="319"/>
    </row>
    <row r="437" spans="1:26" ht="15.75" customHeight="1">
      <c r="A437" s="319"/>
      <c r="B437" s="319"/>
      <c r="C437" s="319"/>
      <c r="D437" s="319"/>
      <c r="E437" s="319"/>
      <c r="F437" s="319"/>
      <c r="G437" s="319"/>
      <c r="H437" s="319"/>
      <c r="I437" s="319"/>
      <c r="J437" s="319"/>
      <c r="K437" s="319"/>
      <c r="L437" s="319"/>
      <c r="M437" s="319"/>
      <c r="N437" s="319"/>
      <c r="O437" s="319"/>
      <c r="P437" s="319"/>
      <c r="Q437" s="319"/>
      <c r="R437" s="319"/>
      <c r="S437" s="319"/>
      <c r="T437" s="319"/>
      <c r="U437" s="319"/>
      <c r="V437" s="319"/>
      <c r="W437" s="319"/>
      <c r="X437" s="319"/>
      <c r="Y437" s="319"/>
      <c r="Z437" s="319"/>
    </row>
    <row r="438" spans="1:26" ht="15.75" customHeight="1">
      <c r="A438" s="319"/>
      <c r="B438" s="319"/>
      <c r="C438" s="319"/>
      <c r="D438" s="319"/>
      <c r="E438" s="319"/>
      <c r="F438" s="319"/>
      <c r="G438" s="319"/>
      <c r="H438" s="319"/>
      <c r="I438" s="319"/>
      <c r="J438" s="319"/>
      <c r="K438" s="319"/>
      <c r="L438" s="319"/>
      <c r="M438" s="319"/>
      <c r="N438" s="319"/>
      <c r="O438" s="319"/>
      <c r="P438" s="319"/>
      <c r="Q438" s="319"/>
      <c r="R438" s="319"/>
      <c r="S438" s="319"/>
      <c r="T438" s="319"/>
      <c r="U438" s="319"/>
      <c r="V438" s="319"/>
      <c r="W438" s="319"/>
      <c r="X438" s="319"/>
      <c r="Y438" s="319"/>
      <c r="Z438" s="319"/>
    </row>
    <row r="439" spans="1:26" ht="15.75" customHeight="1">
      <c r="A439" s="319"/>
      <c r="B439" s="319"/>
      <c r="C439" s="319"/>
      <c r="D439" s="319"/>
      <c r="E439" s="319"/>
      <c r="F439" s="319"/>
      <c r="G439" s="319"/>
      <c r="H439" s="319"/>
      <c r="I439" s="319"/>
      <c r="J439" s="319"/>
      <c r="K439" s="319"/>
      <c r="L439" s="319"/>
      <c r="M439" s="319"/>
      <c r="N439" s="319"/>
      <c r="O439" s="319"/>
      <c r="P439" s="319"/>
      <c r="Q439" s="319"/>
      <c r="R439" s="319"/>
      <c r="S439" s="319"/>
      <c r="T439" s="319"/>
      <c r="U439" s="319"/>
      <c r="V439" s="319"/>
      <c r="W439" s="319"/>
      <c r="X439" s="319"/>
      <c r="Y439" s="319"/>
      <c r="Z439" s="319"/>
    </row>
    <row r="440" spans="1:26" ht="15.75" customHeight="1">
      <c r="A440" s="319"/>
      <c r="B440" s="319"/>
      <c r="C440" s="319"/>
      <c r="D440" s="319"/>
      <c r="E440" s="319"/>
      <c r="F440" s="319"/>
      <c r="G440" s="319"/>
      <c r="H440" s="319"/>
      <c r="I440" s="319"/>
      <c r="J440" s="319"/>
      <c r="K440" s="319"/>
      <c r="L440" s="319"/>
      <c r="M440" s="319"/>
      <c r="N440" s="319"/>
      <c r="O440" s="319"/>
      <c r="P440" s="319"/>
      <c r="Q440" s="319"/>
      <c r="R440" s="319"/>
      <c r="S440" s="319"/>
      <c r="T440" s="319"/>
      <c r="U440" s="319"/>
      <c r="V440" s="319"/>
      <c r="W440" s="319"/>
      <c r="X440" s="319"/>
      <c r="Y440" s="319"/>
      <c r="Z440" s="319"/>
    </row>
    <row r="441" spans="1:26" ht="15.75" customHeight="1">
      <c r="A441" s="319"/>
      <c r="B441" s="319"/>
      <c r="C441" s="319"/>
      <c r="D441" s="319"/>
      <c r="E441" s="319"/>
      <c r="F441" s="319"/>
      <c r="G441" s="319"/>
      <c r="H441" s="319"/>
      <c r="I441" s="319"/>
      <c r="J441" s="319"/>
      <c r="K441" s="319"/>
      <c r="L441" s="319"/>
      <c r="M441" s="319"/>
      <c r="N441" s="319"/>
      <c r="O441" s="319"/>
      <c r="P441" s="319"/>
      <c r="Q441" s="319"/>
      <c r="R441" s="319"/>
      <c r="S441" s="319"/>
      <c r="T441" s="319"/>
      <c r="U441" s="319"/>
      <c r="V441" s="319"/>
      <c r="W441" s="319"/>
      <c r="X441" s="319"/>
      <c r="Y441" s="319"/>
      <c r="Z441" s="319"/>
    </row>
    <row r="442" spans="1:26" ht="15.75" customHeight="1">
      <c r="A442" s="319"/>
      <c r="B442" s="319"/>
      <c r="C442" s="319"/>
      <c r="D442" s="319"/>
      <c r="E442" s="319"/>
      <c r="F442" s="319"/>
      <c r="G442" s="319"/>
      <c r="H442" s="319"/>
      <c r="I442" s="319"/>
      <c r="J442" s="319"/>
      <c r="K442" s="319"/>
      <c r="L442" s="319"/>
      <c r="M442" s="319"/>
      <c r="N442" s="319"/>
      <c r="O442" s="319"/>
      <c r="P442" s="319"/>
      <c r="Q442" s="319"/>
      <c r="R442" s="319"/>
      <c r="S442" s="319"/>
      <c r="T442" s="319"/>
      <c r="U442" s="319"/>
      <c r="V442" s="319"/>
      <c r="W442" s="319"/>
      <c r="X442" s="319"/>
      <c r="Y442" s="319"/>
      <c r="Z442" s="319"/>
    </row>
    <row r="443" spans="1:26" ht="15.75" customHeight="1">
      <c r="A443" s="319"/>
      <c r="B443" s="319"/>
      <c r="C443" s="319"/>
      <c r="D443" s="319"/>
      <c r="E443" s="319"/>
      <c r="F443" s="319"/>
      <c r="G443" s="319"/>
      <c r="H443" s="319"/>
      <c r="I443" s="319"/>
      <c r="J443" s="319"/>
      <c r="K443" s="319"/>
      <c r="L443" s="319"/>
      <c r="M443" s="319"/>
      <c r="N443" s="319"/>
      <c r="O443" s="319"/>
      <c r="P443" s="319"/>
      <c r="Q443" s="319"/>
      <c r="R443" s="319"/>
      <c r="S443" s="319"/>
      <c r="T443" s="319"/>
      <c r="U443" s="319"/>
      <c r="V443" s="319"/>
      <c r="W443" s="319"/>
      <c r="X443" s="319"/>
      <c r="Y443" s="319"/>
      <c r="Z443" s="319"/>
    </row>
    <row r="444" spans="1:26" ht="15.75" customHeight="1">
      <c r="A444" s="319"/>
      <c r="B444" s="319"/>
      <c r="C444" s="319"/>
      <c r="D444" s="319"/>
      <c r="E444" s="319"/>
      <c r="F444" s="319"/>
      <c r="G444" s="319"/>
      <c r="H444" s="319"/>
      <c r="I444" s="319"/>
      <c r="J444" s="319"/>
      <c r="K444" s="319"/>
      <c r="L444" s="319"/>
      <c r="M444" s="319"/>
      <c r="N444" s="319"/>
      <c r="O444" s="319"/>
      <c r="P444" s="319"/>
      <c r="Q444" s="319"/>
      <c r="R444" s="319"/>
      <c r="S444" s="319"/>
      <c r="T444" s="319"/>
      <c r="U444" s="319"/>
      <c r="V444" s="319"/>
      <c r="W444" s="319"/>
      <c r="X444" s="319"/>
      <c r="Y444" s="319"/>
      <c r="Z444" s="319"/>
    </row>
    <row r="445" spans="1:26" ht="15.75" customHeight="1">
      <c r="A445" s="319"/>
      <c r="B445" s="319"/>
      <c r="C445" s="319"/>
      <c r="D445" s="319"/>
      <c r="E445" s="319"/>
      <c r="F445" s="319"/>
      <c r="G445" s="319"/>
      <c r="H445" s="319"/>
      <c r="I445" s="319"/>
      <c r="J445" s="319"/>
      <c r="K445" s="319"/>
      <c r="L445" s="319"/>
      <c r="M445" s="319"/>
      <c r="N445" s="319"/>
      <c r="O445" s="319"/>
      <c r="P445" s="319"/>
      <c r="Q445" s="319"/>
      <c r="R445" s="319"/>
      <c r="S445" s="319"/>
      <c r="T445" s="319"/>
      <c r="U445" s="319"/>
      <c r="V445" s="319"/>
      <c r="W445" s="319"/>
      <c r="X445" s="319"/>
      <c r="Y445" s="319"/>
      <c r="Z445" s="319"/>
    </row>
    <row r="446" spans="1:26" ht="15.75" customHeight="1">
      <c r="A446" s="319"/>
      <c r="B446" s="319"/>
      <c r="C446" s="319"/>
      <c r="D446" s="319"/>
      <c r="E446" s="319"/>
      <c r="F446" s="319"/>
      <c r="G446" s="319"/>
      <c r="H446" s="319"/>
      <c r="I446" s="319"/>
      <c r="J446" s="319"/>
      <c r="K446" s="319"/>
      <c r="L446" s="319"/>
      <c r="M446" s="319"/>
      <c r="N446" s="319"/>
      <c r="O446" s="319"/>
      <c r="P446" s="319"/>
      <c r="Q446" s="319"/>
      <c r="R446" s="319"/>
      <c r="S446" s="319"/>
      <c r="T446" s="319"/>
      <c r="U446" s="319"/>
      <c r="V446" s="319"/>
      <c r="W446" s="319"/>
      <c r="X446" s="319"/>
      <c r="Y446" s="319"/>
      <c r="Z446" s="319"/>
    </row>
    <row r="447" spans="1:26" ht="15.75" customHeight="1">
      <c r="A447" s="319"/>
      <c r="B447" s="319"/>
      <c r="C447" s="319"/>
      <c r="D447" s="319"/>
      <c r="E447" s="319"/>
      <c r="F447" s="319"/>
      <c r="G447" s="319"/>
      <c r="H447" s="319"/>
      <c r="I447" s="319"/>
      <c r="J447" s="319"/>
      <c r="K447" s="319"/>
      <c r="L447" s="319"/>
      <c r="M447" s="319"/>
      <c r="N447" s="319"/>
      <c r="O447" s="319"/>
      <c r="P447" s="319"/>
      <c r="Q447" s="319"/>
      <c r="R447" s="319"/>
      <c r="S447" s="319"/>
      <c r="T447" s="319"/>
      <c r="U447" s="319"/>
      <c r="V447" s="319"/>
      <c r="W447" s="319"/>
      <c r="X447" s="319"/>
      <c r="Y447" s="319"/>
      <c r="Z447" s="319"/>
    </row>
    <row r="448" spans="1:26" ht="15.75" customHeight="1">
      <c r="A448" s="319"/>
      <c r="B448" s="319"/>
      <c r="C448" s="319"/>
      <c r="D448" s="319"/>
      <c r="E448" s="319"/>
      <c r="F448" s="319"/>
      <c r="G448" s="319"/>
      <c r="H448" s="319"/>
      <c r="I448" s="319"/>
      <c r="J448" s="319"/>
      <c r="K448" s="319"/>
      <c r="L448" s="319"/>
      <c r="M448" s="319"/>
      <c r="N448" s="319"/>
      <c r="O448" s="319"/>
      <c r="P448" s="319"/>
      <c r="Q448" s="319"/>
      <c r="R448" s="319"/>
      <c r="S448" s="319"/>
      <c r="T448" s="319"/>
      <c r="U448" s="319"/>
      <c r="V448" s="319"/>
      <c r="W448" s="319"/>
      <c r="X448" s="319"/>
      <c r="Y448" s="319"/>
      <c r="Z448" s="319"/>
    </row>
    <row r="449" spans="1:26" ht="15.75" customHeight="1">
      <c r="A449" s="319"/>
      <c r="B449" s="319"/>
      <c r="C449" s="319"/>
      <c r="D449" s="319"/>
      <c r="E449" s="319"/>
      <c r="F449" s="319"/>
      <c r="G449" s="319"/>
      <c r="H449" s="319"/>
      <c r="I449" s="319"/>
      <c r="J449" s="319"/>
      <c r="K449" s="319"/>
      <c r="L449" s="319"/>
      <c r="M449" s="319"/>
      <c r="N449" s="319"/>
      <c r="O449" s="319"/>
      <c r="P449" s="319"/>
      <c r="Q449" s="319"/>
      <c r="R449" s="319"/>
      <c r="S449" s="319"/>
      <c r="T449" s="319"/>
      <c r="U449" s="319"/>
      <c r="V449" s="319"/>
      <c r="W449" s="319"/>
      <c r="X449" s="319"/>
      <c r="Y449" s="319"/>
      <c r="Z449" s="319"/>
    </row>
    <row r="450" spans="1:26" ht="15.75" customHeight="1">
      <c r="A450" s="319"/>
      <c r="B450" s="319"/>
      <c r="C450" s="319"/>
      <c r="D450" s="319"/>
      <c r="E450" s="319"/>
      <c r="F450" s="319"/>
      <c r="G450" s="319"/>
      <c r="H450" s="319"/>
      <c r="I450" s="319"/>
      <c r="J450" s="319"/>
      <c r="K450" s="319"/>
      <c r="L450" s="319"/>
      <c r="M450" s="319"/>
      <c r="N450" s="319"/>
      <c r="O450" s="319"/>
      <c r="P450" s="319"/>
      <c r="Q450" s="319"/>
      <c r="R450" s="319"/>
      <c r="S450" s="319"/>
      <c r="T450" s="319"/>
      <c r="U450" s="319"/>
      <c r="V450" s="319"/>
      <c r="W450" s="319"/>
      <c r="X450" s="319"/>
      <c r="Y450" s="319"/>
      <c r="Z450" s="319"/>
    </row>
    <row r="451" spans="1:26" ht="15.75" customHeight="1">
      <c r="A451" s="319"/>
      <c r="B451" s="319"/>
      <c r="C451" s="319"/>
      <c r="D451" s="319"/>
      <c r="E451" s="319"/>
      <c r="F451" s="319"/>
      <c r="G451" s="319"/>
      <c r="H451" s="319"/>
      <c r="I451" s="319"/>
      <c r="J451" s="319"/>
      <c r="K451" s="319"/>
      <c r="L451" s="319"/>
      <c r="M451" s="319"/>
      <c r="N451" s="319"/>
      <c r="O451" s="319"/>
      <c r="P451" s="319"/>
      <c r="Q451" s="319"/>
      <c r="R451" s="319"/>
      <c r="S451" s="319"/>
      <c r="T451" s="319"/>
      <c r="U451" s="319"/>
      <c r="V451" s="319"/>
      <c r="W451" s="319"/>
      <c r="X451" s="319"/>
      <c r="Y451" s="319"/>
      <c r="Z451" s="319"/>
    </row>
    <row r="452" spans="1:26" ht="15.75" customHeight="1">
      <c r="A452" s="319"/>
      <c r="B452" s="319"/>
      <c r="C452" s="319"/>
      <c r="D452" s="319"/>
      <c r="E452" s="319"/>
      <c r="F452" s="319"/>
      <c r="G452" s="319"/>
      <c r="H452" s="319"/>
      <c r="I452" s="319"/>
      <c r="J452" s="319"/>
      <c r="K452" s="319"/>
      <c r="L452" s="319"/>
      <c r="M452" s="319"/>
      <c r="N452" s="319"/>
      <c r="O452" s="319"/>
      <c r="P452" s="319"/>
      <c r="Q452" s="319"/>
      <c r="R452" s="319"/>
      <c r="S452" s="319"/>
      <c r="T452" s="319"/>
      <c r="U452" s="319"/>
      <c r="V452" s="319"/>
      <c r="W452" s="319"/>
      <c r="X452" s="319"/>
      <c r="Y452" s="319"/>
      <c r="Z452" s="319"/>
    </row>
    <row r="453" spans="1:26" ht="15.75" customHeight="1">
      <c r="A453" s="319"/>
      <c r="B453" s="319"/>
      <c r="C453" s="319"/>
      <c r="D453" s="319"/>
      <c r="E453" s="319"/>
      <c r="F453" s="319"/>
      <c r="G453" s="319"/>
      <c r="H453" s="319"/>
      <c r="I453" s="319"/>
      <c r="J453" s="319"/>
      <c r="K453" s="319"/>
      <c r="L453" s="319"/>
      <c r="M453" s="319"/>
      <c r="N453" s="319"/>
      <c r="O453" s="319"/>
      <c r="P453" s="319"/>
      <c r="Q453" s="319"/>
      <c r="R453" s="319"/>
      <c r="S453" s="319"/>
      <c r="T453" s="319"/>
      <c r="U453" s="319"/>
      <c r="V453" s="319"/>
      <c r="W453" s="319"/>
      <c r="X453" s="319"/>
      <c r="Y453" s="319"/>
      <c r="Z453" s="319"/>
    </row>
    <row r="454" spans="1:26" ht="15.75" customHeight="1">
      <c r="A454" s="319"/>
      <c r="B454" s="319"/>
      <c r="C454" s="319"/>
      <c r="D454" s="319"/>
      <c r="E454" s="319"/>
      <c r="F454" s="319"/>
      <c r="G454" s="319"/>
      <c r="H454" s="319"/>
      <c r="I454" s="319"/>
      <c r="J454" s="319"/>
      <c r="K454" s="319"/>
      <c r="L454" s="319"/>
      <c r="M454" s="319"/>
      <c r="N454" s="319"/>
      <c r="O454" s="319"/>
      <c r="P454" s="319"/>
      <c r="Q454" s="319"/>
      <c r="R454" s="319"/>
      <c r="S454" s="319"/>
      <c r="T454" s="319"/>
      <c r="U454" s="319"/>
      <c r="V454" s="319"/>
      <c r="W454" s="319"/>
      <c r="X454" s="319"/>
      <c r="Y454" s="319"/>
      <c r="Z454" s="319"/>
    </row>
    <row r="455" spans="1:26" ht="15.75" customHeight="1">
      <c r="A455" s="319"/>
      <c r="B455" s="319"/>
      <c r="C455" s="319"/>
      <c r="D455" s="319"/>
      <c r="E455" s="319"/>
      <c r="F455" s="319"/>
      <c r="G455" s="319"/>
      <c r="H455" s="319"/>
      <c r="I455" s="319"/>
      <c r="J455" s="319"/>
      <c r="K455" s="319"/>
      <c r="L455" s="319"/>
      <c r="M455" s="319"/>
      <c r="N455" s="319"/>
      <c r="O455" s="319"/>
      <c r="P455" s="319"/>
      <c r="Q455" s="319"/>
      <c r="R455" s="319"/>
      <c r="S455" s="319"/>
      <c r="T455" s="319"/>
      <c r="U455" s="319"/>
      <c r="V455" s="319"/>
      <c r="W455" s="319"/>
      <c r="X455" s="319"/>
      <c r="Y455" s="319"/>
      <c r="Z455" s="319"/>
    </row>
    <row r="456" spans="1:26" ht="15.75" customHeight="1">
      <c r="A456" s="319"/>
      <c r="B456" s="319"/>
      <c r="C456" s="319"/>
      <c r="D456" s="319"/>
      <c r="E456" s="319"/>
      <c r="F456" s="319"/>
      <c r="G456" s="319"/>
      <c r="H456" s="319"/>
      <c r="I456" s="319"/>
      <c r="J456" s="319"/>
      <c r="K456" s="319"/>
      <c r="L456" s="319"/>
      <c r="M456" s="319"/>
      <c r="N456" s="319"/>
      <c r="O456" s="319"/>
      <c r="P456" s="319"/>
      <c r="Q456" s="319"/>
      <c r="R456" s="319"/>
      <c r="S456" s="319"/>
      <c r="T456" s="319"/>
      <c r="U456" s="319"/>
      <c r="V456" s="319"/>
      <c r="W456" s="319"/>
      <c r="X456" s="319"/>
      <c r="Y456" s="319"/>
      <c r="Z456" s="319"/>
    </row>
    <row r="457" spans="1:26" ht="15.75" customHeight="1">
      <c r="A457" s="319"/>
      <c r="B457" s="319"/>
      <c r="C457" s="319"/>
      <c r="D457" s="319"/>
      <c r="E457" s="319"/>
      <c r="F457" s="319"/>
      <c r="G457" s="319"/>
      <c r="H457" s="319"/>
      <c r="I457" s="319"/>
      <c r="J457" s="319"/>
      <c r="K457" s="319"/>
      <c r="L457" s="319"/>
      <c r="M457" s="319"/>
      <c r="N457" s="319"/>
      <c r="O457" s="319"/>
      <c r="P457" s="319"/>
      <c r="Q457" s="319"/>
      <c r="R457" s="319"/>
      <c r="S457" s="319"/>
      <c r="T457" s="319"/>
      <c r="U457" s="319"/>
      <c r="V457" s="319"/>
      <c r="W457" s="319"/>
      <c r="X457" s="319"/>
      <c r="Y457" s="319"/>
      <c r="Z457" s="319"/>
    </row>
    <row r="458" spans="1:26" ht="15.75" customHeight="1">
      <c r="A458" s="319"/>
      <c r="B458" s="319"/>
      <c r="C458" s="319"/>
      <c r="D458" s="319"/>
      <c r="E458" s="319"/>
      <c r="F458" s="319"/>
      <c r="G458" s="319"/>
      <c r="H458" s="319"/>
      <c r="I458" s="319"/>
      <c r="J458" s="319"/>
      <c r="K458" s="319"/>
      <c r="L458" s="319"/>
      <c r="M458" s="319"/>
      <c r="N458" s="319"/>
      <c r="O458" s="319"/>
      <c r="P458" s="319"/>
      <c r="Q458" s="319"/>
      <c r="R458" s="319"/>
      <c r="S458" s="319"/>
      <c r="T458" s="319"/>
      <c r="U458" s="319"/>
      <c r="V458" s="319"/>
      <c r="W458" s="319"/>
      <c r="X458" s="319"/>
      <c r="Y458" s="319"/>
      <c r="Z458" s="319"/>
    </row>
    <row r="459" spans="1:26" ht="15.75" customHeight="1">
      <c r="A459" s="319"/>
      <c r="B459" s="319"/>
      <c r="C459" s="319"/>
      <c r="D459" s="319"/>
      <c r="E459" s="319"/>
      <c r="F459" s="319"/>
      <c r="G459" s="319"/>
      <c r="H459" s="319"/>
      <c r="I459" s="319"/>
      <c r="J459" s="319"/>
      <c r="K459" s="319"/>
      <c r="L459" s="319"/>
      <c r="M459" s="319"/>
      <c r="N459" s="319"/>
      <c r="O459" s="319"/>
      <c r="P459" s="319"/>
      <c r="Q459" s="319"/>
      <c r="R459" s="319"/>
      <c r="S459" s="319"/>
      <c r="T459" s="319"/>
      <c r="U459" s="319"/>
      <c r="V459" s="319"/>
      <c r="W459" s="319"/>
      <c r="X459" s="319"/>
      <c r="Y459" s="319"/>
      <c r="Z459" s="319"/>
    </row>
    <row r="460" spans="1:26" ht="15.75" customHeight="1">
      <c r="A460" s="319"/>
      <c r="B460" s="319"/>
      <c r="C460" s="319"/>
      <c r="D460" s="319"/>
      <c r="E460" s="319"/>
      <c r="F460" s="319"/>
      <c r="G460" s="319"/>
      <c r="H460" s="319"/>
      <c r="I460" s="319"/>
      <c r="J460" s="319"/>
      <c r="K460" s="319"/>
      <c r="L460" s="319"/>
      <c r="M460" s="319"/>
      <c r="N460" s="319"/>
      <c r="O460" s="319"/>
      <c r="P460" s="319"/>
      <c r="Q460" s="319"/>
      <c r="R460" s="319"/>
      <c r="S460" s="319"/>
      <c r="T460" s="319"/>
      <c r="U460" s="319"/>
      <c r="V460" s="319"/>
      <c r="W460" s="319"/>
      <c r="X460" s="319"/>
      <c r="Y460" s="319"/>
      <c r="Z460" s="319"/>
    </row>
    <row r="461" spans="1:26" ht="15.75" customHeight="1">
      <c r="A461" s="319"/>
      <c r="B461" s="319"/>
      <c r="C461" s="319"/>
      <c r="D461" s="319"/>
      <c r="E461" s="319"/>
      <c r="F461" s="319"/>
      <c r="G461" s="319"/>
      <c r="H461" s="319"/>
      <c r="I461" s="319"/>
      <c r="J461" s="319"/>
      <c r="K461" s="319"/>
      <c r="L461" s="319"/>
      <c r="M461" s="319"/>
      <c r="N461" s="319"/>
      <c r="O461" s="319"/>
      <c r="P461" s="319"/>
      <c r="Q461" s="319"/>
      <c r="R461" s="319"/>
      <c r="S461" s="319"/>
      <c r="T461" s="319"/>
      <c r="U461" s="319"/>
      <c r="V461" s="319"/>
      <c r="W461" s="319"/>
      <c r="X461" s="319"/>
      <c r="Y461" s="319"/>
      <c r="Z461" s="319"/>
    </row>
    <row r="462" spans="1:26" ht="15.75" customHeight="1">
      <c r="A462" s="319"/>
      <c r="B462" s="319"/>
      <c r="C462" s="319"/>
      <c r="D462" s="319"/>
      <c r="E462" s="319"/>
      <c r="F462" s="319"/>
      <c r="G462" s="319"/>
      <c r="H462" s="319"/>
      <c r="I462" s="319"/>
      <c r="J462" s="319"/>
      <c r="K462" s="319"/>
      <c r="L462" s="319"/>
      <c r="M462" s="319"/>
      <c r="N462" s="319"/>
      <c r="O462" s="319"/>
      <c r="P462" s="319"/>
      <c r="Q462" s="319"/>
      <c r="R462" s="319"/>
      <c r="S462" s="319"/>
      <c r="T462" s="319"/>
      <c r="U462" s="319"/>
      <c r="V462" s="319"/>
      <c r="W462" s="319"/>
      <c r="X462" s="319"/>
      <c r="Y462" s="319"/>
      <c r="Z462" s="319"/>
    </row>
    <row r="463" spans="1:26" ht="15.75" customHeight="1">
      <c r="A463" s="319"/>
      <c r="B463" s="319"/>
      <c r="C463" s="319"/>
      <c r="D463" s="319"/>
      <c r="E463" s="319"/>
      <c r="F463" s="319"/>
      <c r="G463" s="319"/>
      <c r="H463" s="319"/>
      <c r="I463" s="319"/>
      <c r="J463" s="319"/>
      <c r="K463" s="319"/>
      <c r="L463" s="319"/>
      <c r="M463" s="319"/>
      <c r="N463" s="319"/>
      <c r="O463" s="319"/>
      <c r="P463" s="319"/>
      <c r="Q463" s="319"/>
      <c r="R463" s="319"/>
      <c r="S463" s="319"/>
      <c r="T463" s="319"/>
      <c r="U463" s="319"/>
      <c r="V463" s="319"/>
      <c r="W463" s="319"/>
      <c r="X463" s="319"/>
      <c r="Y463" s="319"/>
      <c r="Z463" s="319"/>
    </row>
    <row r="464" spans="1:26" ht="15.75" customHeight="1">
      <c r="A464" s="319"/>
      <c r="B464" s="319"/>
      <c r="C464" s="319"/>
      <c r="D464" s="319"/>
      <c r="E464" s="319"/>
      <c r="F464" s="319"/>
      <c r="G464" s="319"/>
      <c r="H464" s="319"/>
      <c r="I464" s="319"/>
      <c r="J464" s="319"/>
      <c r="K464" s="319"/>
      <c r="L464" s="319"/>
      <c r="M464" s="319"/>
      <c r="N464" s="319"/>
      <c r="O464" s="319"/>
      <c r="P464" s="319"/>
      <c r="Q464" s="319"/>
      <c r="R464" s="319"/>
      <c r="S464" s="319"/>
      <c r="T464" s="319"/>
      <c r="U464" s="319"/>
      <c r="V464" s="319"/>
      <c r="W464" s="319"/>
      <c r="X464" s="319"/>
      <c r="Y464" s="319"/>
      <c r="Z464" s="319"/>
    </row>
    <row r="465" spans="1:26" ht="15.75" customHeight="1">
      <c r="A465" s="319"/>
      <c r="B465" s="319"/>
      <c r="C465" s="319"/>
      <c r="D465" s="319"/>
      <c r="E465" s="319"/>
      <c r="F465" s="319"/>
      <c r="G465" s="319"/>
      <c r="H465" s="319"/>
      <c r="I465" s="319"/>
      <c r="J465" s="319"/>
      <c r="K465" s="319"/>
      <c r="L465" s="319"/>
      <c r="M465" s="319"/>
      <c r="N465" s="319"/>
      <c r="O465" s="319"/>
      <c r="P465" s="319"/>
      <c r="Q465" s="319"/>
      <c r="R465" s="319"/>
      <c r="S465" s="319"/>
      <c r="T465" s="319"/>
      <c r="U465" s="319"/>
      <c r="V465" s="319"/>
      <c r="W465" s="319"/>
      <c r="X465" s="319"/>
      <c r="Y465" s="319"/>
      <c r="Z465" s="319"/>
    </row>
    <row r="466" spans="1:26" ht="15.75" customHeight="1">
      <c r="A466" s="319"/>
      <c r="B466" s="319"/>
      <c r="C466" s="319"/>
      <c r="D466" s="319"/>
      <c r="E466" s="319"/>
      <c r="F466" s="319"/>
      <c r="G466" s="319"/>
      <c r="H466" s="319"/>
      <c r="I466" s="319"/>
      <c r="J466" s="319"/>
      <c r="K466" s="319"/>
      <c r="L466" s="319"/>
      <c r="M466" s="319"/>
      <c r="N466" s="319"/>
      <c r="O466" s="319"/>
      <c r="P466" s="319"/>
      <c r="Q466" s="319"/>
      <c r="R466" s="319"/>
      <c r="S466" s="319"/>
      <c r="T466" s="319"/>
      <c r="U466" s="319"/>
      <c r="V466" s="319"/>
      <c r="W466" s="319"/>
      <c r="X466" s="319"/>
      <c r="Y466" s="319"/>
      <c r="Z466" s="319"/>
    </row>
    <row r="467" spans="1:26" ht="15.75" customHeight="1">
      <c r="A467" s="319"/>
      <c r="B467" s="319"/>
      <c r="C467" s="319"/>
      <c r="D467" s="319"/>
      <c r="E467" s="319"/>
      <c r="F467" s="319"/>
      <c r="G467" s="319"/>
      <c r="H467" s="319"/>
      <c r="I467" s="319"/>
      <c r="J467" s="319"/>
      <c r="K467" s="319"/>
      <c r="L467" s="319"/>
      <c r="M467" s="319"/>
      <c r="N467" s="319"/>
      <c r="O467" s="319"/>
      <c r="P467" s="319"/>
      <c r="Q467" s="319"/>
      <c r="R467" s="319"/>
      <c r="S467" s="319"/>
      <c r="T467" s="319"/>
      <c r="U467" s="319"/>
      <c r="V467" s="319"/>
      <c r="W467" s="319"/>
      <c r="X467" s="319"/>
      <c r="Y467" s="319"/>
      <c r="Z467" s="319"/>
    </row>
    <row r="468" spans="1:26" ht="15.75" customHeight="1">
      <c r="A468" s="319"/>
      <c r="B468" s="319"/>
      <c r="C468" s="319"/>
      <c r="D468" s="319"/>
      <c r="E468" s="319"/>
      <c r="F468" s="319"/>
      <c r="G468" s="319"/>
      <c r="H468" s="319"/>
      <c r="I468" s="319"/>
      <c r="J468" s="319"/>
      <c r="K468" s="319"/>
      <c r="L468" s="319"/>
      <c r="M468" s="319"/>
      <c r="N468" s="319"/>
      <c r="O468" s="319"/>
      <c r="P468" s="319"/>
      <c r="Q468" s="319"/>
      <c r="R468" s="319"/>
      <c r="S468" s="319"/>
      <c r="T468" s="319"/>
      <c r="U468" s="319"/>
      <c r="V468" s="319"/>
      <c r="W468" s="319"/>
      <c r="X468" s="319"/>
      <c r="Y468" s="319"/>
      <c r="Z468" s="319"/>
    </row>
    <row r="469" spans="1:26" ht="15.75" customHeight="1">
      <c r="A469" s="319"/>
      <c r="B469" s="319"/>
      <c r="C469" s="319"/>
      <c r="D469" s="319"/>
      <c r="E469" s="319"/>
      <c r="F469" s="319"/>
      <c r="G469" s="319"/>
      <c r="H469" s="319"/>
      <c r="I469" s="319"/>
      <c r="J469" s="319"/>
      <c r="K469" s="319"/>
      <c r="L469" s="319"/>
      <c r="M469" s="319"/>
      <c r="N469" s="319"/>
      <c r="O469" s="319"/>
      <c r="P469" s="319"/>
      <c r="Q469" s="319"/>
      <c r="R469" s="319"/>
      <c r="S469" s="319"/>
      <c r="T469" s="319"/>
      <c r="U469" s="319"/>
      <c r="V469" s="319"/>
      <c r="W469" s="319"/>
      <c r="X469" s="319"/>
      <c r="Y469" s="319"/>
      <c r="Z469" s="319"/>
    </row>
    <row r="470" spans="1:26" ht="15.75" customHeight="1">
      <c r="A470" s="319"/>
      <c r="B470" s="319"/>
      <c r="C470" s="319"/>
      <c r="D470" s="319"/>
      <c r="E470" s="319"/>
      <c r="F470" s="319"/>
      <c r="G470" s="319"/>
      <c r="H470" s="319"/>
      <c r="I470" s="319"/>
      <c r="J470" s="319"/>
      <c r="K470" s="319"/>
      <c r="L470" s="319"/>
      <c r="M470" s="319"/>
      <c r="N470" s="319"/>
      <c r="O470" s="319"/>
      <c r="P470" s="319"/>
      <c r="Q470" s="319"/>
      <c r="R470" s="319"/>
      <c r="S470" s="319"/>
      <c r="T470" s="319"/>
      <c r="U470" s="319"/>
      <c r="V470" s="319"/>
      <c r="W470" s="319"/>
      <c r="X470" s="319"/>
      <c r="Y470" s="319"/>
      <c r="Z470" s="319"/>
    </row>
    <row r="471" spans="1:26" ht="15.75" customHeight="1">
      <c r="A471" s="319"/>
      <c r="B471" s="319"/>
      <c r="C471" s="319"/>
      <c r="D471" s="319"/>
      <c r="E471" s="319"/>
      <c r="F471" s="319"/>
      <c r="G471" s="319"/>
      <c r="H471" s="319"/>
      <c r="I471" s="319"/>
      <c r="J471" s="319"/>
      <c r="K471" s="319"/>
      <c r="L471" s="319"/>
      <c r="M471" s="319"/>
      <c r="N471" s="319"/>
      <c r="O471" s="319"/>
      <c r="P471" s="319"/>
      <c r="Q471" s="319"/>
      <c r="R471" s="319"/>
      <c r="S471" s="319"/>
      <c r="T471" s="319"/>
      <c r="U471" s="319"/>
      <c r="V471" s="319"/>
      <c r="W471" s="319"/>
      <c r="X471" s="319"/>
      <c r="Y471" s="319"/>
      <c r="Z471" s="319"/>
    </row>
    <row r="472" spans="1:26" ht="15.75" customHeight="1">
      <c r="A472" s="319"/>
      <c r="B472" s="319"/>
      <c r="C472" s="319"/>
      <c r="D472" s="319"/>
      <c r="E472" s="319"/>
      <c r="F472" s="319"/>
      <c r="G472" s="319"/>
      <c r="H472" s="319"/>
      <c r="I472" s="319"/>
      <c r="J472" s="319"/>
      <c r="K472" s="319"/>
      <c r="L472" s="319"/>
      <c r="M472" s="319"/>
      <c r="N472" s="319"/>
      <c r="O472" s="319"/>
      <c r="P472" s="319"/>
      <c r="Q472" s="319"/>
      <c r="R472" s="319"/>
      <c r="S472" s="319"/>
      <c r="T472" s="319"/>
      <c r="U472" s="319"/>
      <c r="V472" s="319"/>
      <c r="W472" s="319"/>
      <c r="X472" s="319"/>
      <c r="Y472" s="319"/>
      <c r="Z472" s="319"/>
    </row>
    <row r="473" spans="1:26" ht="15.75" customHeight="1">
      <c r="A473" s="319"/>
      <c r="B473" s="319"/>
      <c r="C473" s="319"/>
      <c r="D473" s="319"/>
      <c r="E473" s="319"/>
      <c r="F473" s="319"/>
      <c r="G473" s="319"/>
      <c r="H473" s="319"/>
      <c r="I473" s="319"/>
      <c r="J473" s="319"/>
      <c r="K473" s="319"/>
      <c r="L473" s="319"/>
      <c r="M473" s="319"/>
      <c r="N473" s="319"/>
      <c r="O473" s="319"/>
      <c r="P473" s="319"/>
      <c r="Q473" s="319"/>
      <c r="R473" s="319"/>
      <c r="S473" s="319"/>
      <c r="T473" s="319"/>
      <c r="U473" s="319"/>
      <c r="V473" s="319"/>
      <c r="W473" s="319"/>
      <c r="X473" s="319"/>
      <c r="Y473" s="319"/>
      <c r="Z473" s="319"/>
    </row>
    <row r="474" spans="1:26" ht="15.75" customHeight="1">
      <c r="A474" s="319"/>
      <c r="B474" s="319"/>
      <c r="C474" s="319"/>
      <c r="D474" s="319"/>
      <c r="E474" s="319"/>
      <c r="F474" s="319"/>
      <c r="G474" s="319"/>
      <c r="H474" s="319"/>
      <c r="I474" s="319"/>
      <c r="J474" s="319"/>
      <c r="K474" s="319"/>
      <c r="L474" s="319"/>
      <c r="M474" s="319"/>
      <c r="N474" s="319"/>
      <c r="O474" s="319"/>
      <c r="P474" s="319"/>
      <c r="Q474" s="319"/>
      <c r="R474" s="319"/>
      <c r="S474" s="319"/>
      <c r="T474" s="319"/>
      <c r="U474" s="319"/>
      <c r="V474" s="319"/>
      <c r="W474" s="319"/>
      <c r="X474" s="319"/>
      <c r="Y474" s="319"/>
      <c r="Z474" s="319"/>
    </row>
    <row r="475" spans="1:26" ht="15.75" customHeight="1">
      <c r="A475" s="319"/>
      <c r="B475" s="319"/>
      <c r="C475" s="319"/>
      <c r="D475" s="319"/>
      <c r="E475" s="319"/>
      <c r="F475" s="319"/>
      <c r="G475" s="319"/>
      <c r="H475" s="319"/>
      <c r="I475" s="319"/>
      <c r="J475" s="319"/>
      <c r="K475" s="319"/>
      <c r="L475" s="319"/>
      <c r="M475" s="319"/>
      <c r="N475" s="319"/>
      <c r="O475" s="319"/>
      <c r="P475" s="319"/>
      <c r="Q475" s="319"/>
      <c r="R475" s="319"/>
      <c r="S475" s="319"/>
      <c r="T475" s="319"/>
      <c r="U475" s="319"/>
      <c r="V475" s="319"/>
      <c r="W475" s="319"/>
      <c r="X475" s="319"/>
      <c r="Y475" s="319"/>
      <c r="Z475" s="319"/>
    </row>
    <row r="476" spans="1:26" ht="15.75" customHeight="1">
      <c r="A476" s="319"/>
      <c r="B476" s="319"/>
      <c r="C476" s="319"/>
      <c r="D476" s="319"/>
      <c r="E476" s="319"/>
      <c r="F476" s="319"/>
      <c r="G476" s="319"/>
      <c r="H476" s="319"/>
      <c r="I476" s="319"/>
      <c r="J476" s="319"/>
      <c r="K476" s="319"/>
      <c r="L476" s="319"/>
      <c r="M476" s="319"/>
      <c r="N476" s="319"/>
      <c r="O476" s="319"/>
      <c r="P476" s="319"/>
      <c r="Q476" s="319"/>
      <c r="R476" s="319"/>
      <c r="S476" s="319"/>
      <c r="T476" s="319"/>
      <c r="U476" s="319"/>
      <c r="V476" s="319"/>
      <c r="W476" s="319"/>
      <c r="X476" s="319"/>
      <c r="Y476" s="319"/>
      <c r="Z476" s="319"/>
    </row>
    <row r="477" spans="1:26" ht="15.75" customHeight="1">
      <c r="A477" s="319"/>
      <c r="B477" s="319"/>
      <c r="C477" s="319"/>
      <c r="D477" s="319"/>
      <c r="E477" s="319"/>
      <c r="F477" s="319"/>
      <c r="G477" s="319"/>
      <c r="H477" s="319"/>
      <c r="I477" s="319"/>
      <c r="J477" s="319"/>
      <c r="K477" s="319"/>
      <c r="L477" s="319"/>
      <c r="M477" s="319"/>
      <c r="N477" s="319"/>
      <c r="O477" s="319"/>
      <c r="P477" s="319"/>
      <c r="Q477" s="319"/>
      <c r="R477" s="319"/>
      <c r="S477" s="319"/>
      <c r="T477" s="319"/>
      <c r="U477" s="319"/>
      <c r="V477" s="319"/>
      <c r="W477" s="319"/>
      <c r="X477" s="319"/>
      <c r="Y477" s="319"/>
      <c r="Z477" s="319"/>
    </row>
    <row r="478" spans="1:26" ht="15.75" customHeight="1">
      <c r="A478" s="319"/>
      <c r="B478" s="319"/>
      <c r="C478" s="319"/>
      <c r="D478" s="319"/>
      <c r="E478" s="319"/>
      <c r="F478" s="319"/>
      <c r="G478" s="319"/>
      <c r="H478" s="319"/>
      <c r="I478" s="319"/>
      <c r="J478" s="319"/>
      <c r="K478" s="319"/>
      <c r="L478" s="319"/>
      <c r="M478" s="319"/>
      <c r="N478" s="319"/>
      <c r="O478" s="319"/>
      <c r="P478" s="319"/>
      <c r="Q478" s="319"/>
      <c r="R478" s="319"/>
      <c r="S478" s="319"/>
      <c r="T478" s="319"/>
      <c r="U478" s="319"/>
      <c r="V478" s="319"/>
      <c r="W478" s="319"/>
      <c r="X478" s="319"/>
      <c r="Y478" s="319"/>
      <c r="Z478" s="319"/>
    </row>
    <row r="479" spans="1:26" ht="15.75" customHeight="1">
      <c r="A479" s="319"/>
      <c r="B479" s="319"/>
      <c r="C479" s="319"/>
      <c r="D479" s="319"/>
      <c r="E479" s="319"/>
      <c r="F479" s="319"/>
      <c r="G479" s="319"/>
      <c r="H479" s="319"/>
      <c r="I479" s="319"/>
      <c r="J479" s="319"/>
      <c r="K479" s="319"/>
      <c r="L479" s="319"/>
      <c r="M479" s="319"/>
      <c r="N479" s="319"/>
      <c r="O479" s="319"/>
      <c r="P479" s="319"/>
      <c r="Q479" s="319"/>
      <c r="R479" s="319"/>
      <c r="S479" s="319"/>
      <c r="T479" s="319"/>
      <c r="U479" s="319"/>
      <c r="V479" s="319"/>
      <c r="W479" s="319"/>
      <c r="X479" s="319"/>
      <c r="Y479" s="319"/>
      <c r="Z479" s="319"/>
    </row>
    <row r="480" spans="1:26" ht="15.75" customHeight="1">
      <c r="A480" s="319"/>
      <c r="B480" s="319"/>
      <c r="C480" s="319"/>
      <c r="D480" s="319"/>
      <c r="E480" s="319"/>
      <c r="F480" s="319"/>
      <c r="G480" s="319"/>
      <c r="H480" s="319"/>
      <c r="I480" s="319"/>
      <c r="J480" s="319"/>
      <c r="K480" s="319"/>
      <c r="L480" s="319"/>
      <c r="M480" s="319"/>
      <c r="N480" s="319"/>
      <c r="O480" s="319"/>
      <c r="P480" s="319"/>
      <c r="Q480" s="319"/>
      <c r="R480" s="319"/>
      <c r="S480" s="319"/>
      <c r="T480" s="319"/>
      <c r="U480" s="319"/>
      <c r="V480" s="319"/>
      <c r="W480" s="319"/>
      <c r="X480" s="319"/>
      <c r="Y480" s="319"/>
      <c r="Z480" s="319"/>
    </row>
    <row r="481" spans="1:26" ht="15.75" customHeight="1">
      <c r="A481" s="319"/>
      <c r="B481" s="319"/>
      <c r="C481" s="319"/>
      <c r="D481" s="319"/>
      <c r="E481" s="319"/>
      <c r="F481" s="319"/>
      <c r="G481" s="319"/>
      <c r="H481" s="319"/>
      <c r="I481" s="319"/>
      <c r="J481" s="319"/>
      <c r="K481" s="319"/>
      <c r="L481" s="319"/>
      <c r="M481" s="319"/>
      <c r="N481" s="319"/>
      <c r="O481" s="319"/>
      <c r="P481" s="319"/>
      <c r="Q481" s="319"/>
      <c r="R481" s="319"/>
      <c r="S481" s="319"/>
      <c r="T481" s="319"/>
      <c r="U481" s="319"/>
      <c r="V481" s="319"/>
      <c r="W481" s="319"/>
      <c r="X481" s="319"/>
      <c r="Y481" s="319"/>
      <c r="Z481" s="319"/>
    </row>
    <row r="482" spans="1:26" ht="15.75" customHeight="1">
      <c r="A482" s="319"/>
      <c r="B482" s="319"/>
      <c r="C482" s="319"/>
      <c r="D482" s="319"/>
      <c r="E482" s="319"/>
      <c r="F482" s="319"/>
      <c r="G482" s="319"/>
      <c r="H482" s="319"/>
      <c r="I482" s="319"/>
      <c r="J482" s="319"/>
      <c r="K482" s="319"/>
      <c r="L482" s="319"/>
      <c r="M482" s="319"/>
      <c r="N482" s="319"/>
      <c r="O482" s="319"/>
      <c r="P482" s="319"/>
      <c r="Q482" s="319"/>
      <c r="R482" s="319"/>
      <c r="S482" s="319"/>
      <c r="T482" s="319"/>
      <c r="U482" s="319"/>
      <c r="V482" s="319"/>
      <c r="W482" s="319"/>
      <c r="X482" s="319"/>
      <c r="Y482" s="319"/>
      <c r="Z482" s="319"/>
    </row>
    <row r="483" spans="1:26" ht="15.75" customHeight="1">
      <c r="A483" s="319"/>
      <c r="B483" s="319"/>
      <c r="C483" s="319"/>
      <c r="D483" s="319"/>
      <c r="E483" s="319"/>
      <c r="F483" s="319"/>
      <c r="G483" s="319"/>
      <c r="H483" s="319"/>
      <c r="I483" s="319"/>
      <c r="J483" s="319"/>
      <c r="K483" s="319"/>
      <c r="L483" s="319"/>
      <c r="M483" s="319"/>
      <c r="N483" s="319"/>
      <c r="O483" s="319"/>
      <c r="P483" s="319"/>
      <c r="Q483" s="319"/>
      <c r="R483" s="319"/>
      <c r="S483" s="319"/>
      <c r="T483" s="319"/>
      <c r="U483" s="319"/>
      <c r="V483" s="319"/>
      <c r="W483" s="319"/>
      <c r="X483" s="319"/>
      <c r="Y483" s="319"/>
      <c r="Z483" s="319"/>
    </row>
    <row r="484" spans="1:26" ht="15.75" customHeight="1">
      <c r="A484" s="319"/>
      <c r="B484" s="319"/>
      <c r="C484" s="319"/>
      <c r="D484" s="319"/>
      <c r="E484" s="319"/>
      <c r="F484" s="319"/>
      <c r="G484" s="319"/>
      <c r="H484" s="319"/>
      <c r="I484" s="319"/>
      <c r="J484" s="319"/>
      <c r="K484" s="319"/>
      <c r="L484" s="319"/>
      <c r="M484" s="319"/>
      <c r="N484" s="319"/>
      <c r="O484" s="319"/>
      <c r="P484" s="319"/>
      <c r="Q484" s="319"/>
      <c r="R484" s="319"/>
      <c r="S484" s="319"/>
      <c r="T484" s="319"/>
      <c r="U484" s="319"/>
      <c r="V484" s="319"/>
      <c r="W484" s="319"/>
      <c r="X484" s="319"/>
      <c r="Y484" s="319"/>
      <c r="Z484" s="319"/>
    </row>
    <row r="485" spans="1:26" ht="15.75" customHeight="1">
      <c r="A485" s="319"/>
      <c r="B485" s="319"/>
      <c r="C485" s="319"/>
      <c r="D485" s="319"/>
      <c r="E485" s="319"/>
      <c r="F485" s="319"/>
      <c r="G485" s="319"/>
      <c r="H485" s="319"/>
      <c r="I485" s="319"/>
      <c r="J485" s="319"/>
      <c r="K485" s="319"/>
      <c r="L485" s="319"/>
      <c r="M485" s="319"/>
      <c r="N485" s="319"/>
      <c r="O485" s="319"/>
      <c r="P485" s="319"/>
      <c r="Q485" s="319"/>
      <c r="R485" s="319"/>
      <c r="S485" s="319"/>
      <c r="T485" s="319"/>
      <c r="U485" s="319"/>
      <c r="V485" s="319"/>
      <c r="W485" s="319"/>
      <c r="X485" s="319"/>
      <c r="Y485" s="319"/>
      <c r="Z485" s="319"/>
    </row>
    <row r="486" spans="1:26" ht="15.75" customHeight="1">
      <c r="A486" s="319"/>
      <c r="B486" s="319"/>
      <c r="C486" s="319"/>
      <c r="D486" s="319"/>
      <c r="E486" s="319"/>
      <c r="F486" s="319"/>
      <c r="G486" s="319"/>
      <c r="H486" s="319"/>
      <c r="I486" s="319"/>
      <c r="J486" s="319"/>
      <c r="K486" s="319"/>
      <c r="L486" s="319"/>
      <c r="M486" s="319"/>
      <c r="N486" s="319"/>
      <c r="O486" s="319"/>
      <c r="P486" s="319"/>
      <c r="Q486" s="319"/>
      <c r="R486" s="319"/>
      <c r="S486" s="319"/>
      <c r="T486" s="319"/>
      <c r="U486" s="319"/>
      <c r="V486" s="319"/>
      <c r="W486" s="319"/>
      <c r="X486" s="319"/>
      <c r="Y486" s="319"/>
      <c r="Z486" s="319"/>
    </row>
    <row r="487" spans="1:26" ht="15.75" customHeight="1">
      <c r="A487" s="319"/>
      <c r="B487" s="319"/>
      <c r="C487" s="319"/>
      <c r="D487" s="319"/>
      <c r="E487" s="319"/>
      <c r="F487" s="319"/>
      <c r="G487" s="319"/>
      <c r="H487" s="319"/>
      <c r="I487" s="319"/>
      <c r="J487" s="319"/>
      <c r="K487" s="319"/>
      <c r="L487" s="319"/>
      <c r="M487" s="319"/>
      <c r="N487" s="319"/>
      <c r="O487" s="319"/>
      <c r="P487" s="319"/>
      <c r="Q487" s="319"/>
      <c r="R487" s="319"/>
      <c r="S487" s="319"/>
      <c r="T487" s="319"/>
      <c r="U487" s="319"/>
      <c r="V487" s="319"/>
      <c r="W487" s="319"/>
      <c r="X487" s="319"/>
      <c r="Y487" s="319"/>
      <c r="Z487" s="319"/>
    </row>
    <row r="488" spans="1:26" ht="15.75" customHeight="1">
      <c r="A488" s="319"/>
      <c r="B488" s="319"/>
      <c r="C488" s="319"/>
      <c r="D488" s="319"/>
      <c r="E488" s="319"/>
      <c r="F488" s="319"/>
      <c r="G488" s="319"/>
      <c r="H488" s="319"/>
      <c r="I488" s="319"/>
      <c r="J488" s="319"/>
      <c r="K488" s="319"/>
      <c r="L488" s="319"/>
      <c r="M488" s="319"/>
      <c r="N488" s="319"/>
      <c r="O488" s="319"/>
      <c r="P488" s="319"/>
      <c r="Q488" s="319"/>
      <c r="R488" s="319"/>
      <c r="S488" s="319"/>
      <c r="T488" s="319"/>
      <c r="U488" s="319"/>
      <c r="V488" s="319"/>
      <c r="W488" s="319"/>
      <c r="X488" s="319"/>
      <c r="Y488" s="319"/>
      <c r="Z488" s="319"/>
    </row>
    <row r="489" spans="1:26" ht="15.75" customHeight="1">
      <c r="A489" s="319"/>
      <c r="B489" s="319"/>
      <c r="C489" s="319"/>
      <c r="D489" s="319"/>
      <c r="E489" s="319"/>
      <c r="F489" s="319"/>
      <c r="G489" s="319"/>
      <c r="H489" s="319"/>
      <c r="I489" s="319"/>
      <c r="J489" s="319"/>
      <c r="K489" s="319"/>
      <c r="L489" s="319"/>
      <c r="M489" s="319"/>
      <c r="N489" s="319"/>
      <c r="O489" s="319"/>
      <c r="P489" s="319"/>
      <c r="Q489" s="319"/>
      <c r="R489" s="319"/>
      <c r="S489" s="319"/>
      <c r="T489" s="319"/>
      <c r="U489" s="319"/>
      <c r="V489" s="319"/>
      <c r="W489" s="319"/>
      <c r="X489" s="319"/>
      <c r="Y489" s="319"/>
      <c r="Z489" s="319"/>
    </row>
    <row r="490" spans="1:26" ht="15.75" customHeight="1">
      <c r="A490" s="319"/>
      <c r="B490" s="319"/>
      <c r="C490" s="319"/>
      <c r="D490" s="319"/>
      <c r="E490" s="319"/>
      <c r="F490" s="319"/>
      <c r="G490" s="319"/>
      <c r="H490" s="319"/>
      <c r="I490" s="319"/>
      <c r="J490" s="319"/>
      <c r="K490" s="319"/>
      <c r="L490" s="319"/>
      <c r="M490" s="319"/>
      <c r="N490" s="319"/>
      <c r="O490" s="319"/>
      <c r="P490" s="319"/>
      <c r="Q490" s="319"/>
      <c r="R490" s="319"/>
      <c r="S490" s="319"/>
      <c r="T490" s="319"/>
      <c r="U490" s="319"/>
      <c r="V490" s="319"/>
      <c r="W490" s="319"/>
      <c r="X490" s="319"/>
      <c r="Y490" s="319"/>
      <c r="Z490" s="319"/>
    </row>
    <row r="491" spans="1:26" ht="15.75" customHeight="1">
      <c r="A491" s="319"/>
      <c r="B491" s="319"/>
      <c r="C491" s="319"/>
      <c r="D491" s="319"/>
      <c r="E491" s="319"/>
      <c r="F491" s="319"/>
      <c r="G491" s="319"/>
      <c r="H491" s="319"/>
      <c r="I491" s="319"/>
      <c r="J491" s="319"/>
      <c r="K491" s="319"/>
      <c r="L491" s="319"/>
      <c r="M491" s="319"/>
      <c r="N491" s="319"/>
      <c r="O491" s="319"/>
      <c r="P491" s="319"/>
      <c r="Q491" s="319"/>
      <c r="R491" s="319"/>
      <c r="S491" s="319"/>
      <c r="T491" s="319"/>
      <c r="U491" s="319"/>
      <c r="V491" s="319"/>
      <c r="W491" s="319"/>
      <c r="X491" s="319"/>
      <c r="Y491" s="319"/>
      <c r="Z491" s="319"/>
    </row>
    <row r="492" spans="1:26" ht="15.75" customHeight="1">
      <c r="A492" s="319"/>
      <c r="B492" s="319"/>
      <c r="C492" s="319"/>
      <c r="D492" s="319"/>
      <c r="E492" s="319"/>
      <c r="F492" s="319"/>
      <c r="G492" s="319"/>
      <c r="H492" s="319"/>
      <c r="I492" s="319"/>
      <c r="J492" s="319"/>
      <c r="K492" s="319"/>
      <c r="L492" s="319"/>
      <c r="M492" s="319"/>
      <c r="N492" s="319"/>
      <c r="O492" s="319"/>
      <c r="P492" s="319"/>
      <c r="Q492" s="319"/>
      <c r="R492" s="319"/>
      <c r="S492" s="319"/>
      <c r="T492" s="319"/>
      <c r="U492" s="319"/>
      <c r="V492" s="319"/>
      <c r="W492" s="319"/>
      <c r="X492" s="319"/>
      <c r="Y492" s="319"/>
      <c r="Z492" s="319"/>
    </row>
    <row r="493" spans="1:26" ht="15.75" customHeight="1">
      <c r="A493" s="319"/>
      <c r="B493" s="319"/>
      <c r="C493" s="319"/>
      <c r="D493" s="319"/>
      <c r="E493" s="319"/>
      <c r="F493" s="319"/>
      <c r="G493" s="319"/>
      <c r="H493" s="319"/>
      <c r="I493" s="319"/>
      <c r="J493" s="319"/>
      <c r="K493" s="319"/>
      <c r="L493" s="319"/>
      <c r="M493" s="319"/>
      <c r="N493" s="319"/>
      <c r="O493" s="319"/>
      <c r="P493" s="319"/>
      <c r="Q493" s="319"/>
      <c r="R493" s="319"/>
      <c r="S493" s="319"/>
      <c r="T493" s="319"/>
      <c r="U493" s="319"/>
      <c r="V493" s="319"/>
      <c r="W493" s="319"/>
      <c r="X493" s="319"/>
      <c r="Y493" s="319"/>
      <c r="Z493" s="319"/>
    </row>
    <row r="494" spans="1:26" ht="15.75" customHeight="1">
      <c r="A494" s="319"/>
      <c r="B494" s="319"/>
      <c r="C494" s="319"/>
      <c r="D494" s="319"/>
      <c r="E494" s="319"/>
      <c r="F494" s="319"/>
      <c r="G494" s="319"/>
      <c r="H494" s="319"/>
      <c r="I494" s="319"/>
      <c r="J494" s="319"/>
      <c r="K494" s="319"/>
      <c r="L494" s="319"/>
      <c r="M494" s="319"/>
      <c r="N494" s="319"/>
      <c r="O494" s="319"/>
      <c r="P494" s="319"/>
      <c r="Q494" s="319"/>
      <c r="R494" s="319"/>
      <c r="S494" s="319"/>
      <c r="T494" s="319"/>
      <c r="U494" s="319"/>
      <c r="V494" s="319"/>
      <c r="W494" s="319"/>
      <c r="X494" s="319"/>
      <c r="Y494" s="319"/>
      <c r="Z494" s="319"/>
    </row>
    <row r="495" spans="1:26" ht="15.75" customHeight="1">
      <c r="A495" s="319"/>
      <c r="B495" s="319"/>
      <c r="C495" s="319"/>
      <c r="D495" s="319"/>
      <c r="E495" s="319"/>
      <c r="F495" s="319"/>
      <c r="G495" s="319"/>
      <c r="H495" s="319"/>
      <c r="I495" s="319"/>
      <c r="J495" s="319"/>
      <c r="K495" s="319"/>
      <c r="L495" s="319"/>
      <c r="M495" s="319"/>
      <c r="N495" s="319"/>
      <c r="O495" s="319"/>
      <c r="P495" s="319"/>
      <c r="Q495" s="319"/>
      <c r="R495" s="319"/>
      <c r="S495" s="319"/>
      <c r="T495" s="319"/>
      <c r="U495" s="319"/>
      <c r="V495" s="319"/>
      <c r="W495" s="319"/>
      <c r="X495" s="319"/>
      <c r="Y495" s="319"/>
      <c r="Z495" s="319"/>
    </row>
    <row r="496" spans="1:26" ht="15.75" customHeight="1">
      <c r="A496" s="319"/>
      <c r="B496" s="319"/>
      <c r="C496" s="319"/>
      <c r="D496" s="319"/>
      <c r="E496" s="319"/>
      <c r="F496" s="319"/>
      <c r="G496" s="319"/>
      <c r="H496" s="319"/>
      <c r="I496" s="319"/>
      <c r="J496" s="319"/>
      <c r="K496" s="319"/>
      <c r="L496" s="319"/>
      <c r="M496" s="319"/>
      <c r="N496" s="319"/>
      <c r="O496" s="319"/>
      <c r="P496" s="319"/>
      <c r="Q496" s="319"/>
      <c r="R496" s="319"/>
      <c r="S496" s="319"/>
      <c r="T496" s="319"/>
      <c r="U496" s="319"/>
      <c r="V496" s="319"/>
      <c r="W496" s="319"/>
      <c r="X496" s="319"/>
      <c r="Y496" s="319"/>
      <c r="Z496" s="319"/>
    </row>
    <row r="497" spans="1:26" ht="15.75" customHeight="1">
      <c r="A497" s="319"/>
      <c r="B497" s="319"/>
      <c r="C497" s="319"/>
      <c r="D497" s="319"/>
      <c r="E497" s="319"/>
      <c r="F497" s="319"/>
      <c r="G497" s="319"/>
      <c r="H497" s="319"/>
      <c r="I497" s="319"/>
      <c r="J497" s="319"/>
      <c r="K497" s="319"/>
      <c r="L497" s="319"/>
      <c r="M497" s="319"/>
      <c r="N497" s="319"/>
      <c r="O497" s="319"/>
      <c r="P497" s="319"/>
      <c r="Q497" s="319"/>
      <c r="R497" s="319"/>
      <c r="S497" s="319"/>
      <c r="T497" s="319"/>
      <c r="U497" s="319"/>
      <c r="V497" s="319"/>
      <c r="W497" s="319"/>
      <c r="X497" s="319"/>
      <c r="Y497" s="319"/>
      <c r="Z497" s="319"/>
    </row>
    <row r="498" spans="1:26" ht="15.75" customHeight="1">
      <c r="A498" s="319"/>
      <c r="B498" s="319"/>
      <c r="C498" s="319"/>
      <c r="D498" s="319"/>
      <c r="E498" s="319"/>
      <c r="F498" s="319"/>
      <c r="G498" s="319"/>
      <c r="H498" s="319"/>
      <c r="I498" s="319"/>
      <c r="J498" s="319"/>
      <c r="K498" s="319"/>
      <c r="L498" s="319"/>
      <c r="M498" s="319"/>
      <c r="N498" s="319"/>
      <c r="O498" s="319"/>
      <c r="P498" s="319"/>
      <c r="Q498" s="319"/>
      <c r="R498" s="319"/>
      <c r="S498" s="319"/>
      <c r="T498" s="319"/>
      <c r="U498" s="319"/>
      <c r="V498" s="319"/>
      <c r="W498" s="319"/>
      <c r="X498" s="319"/>
      <c r="Y498" s="319"/>
      <c r="Z498" s="319"/>
    </row>
    <row r="499" spans="1:26" ht="15.75" customHeight="1">
      <c r="A499" s="319"/>
      <c r="B499" s="319"/>
      <c r="C499" s="319"/>
      <c r="D499" s="319"/>
      <c r="E499" s="319"/>
      <c r="F499" s="319"/>
      <c r="G499" s="319"/>
      <c r="H499" s="319"/>
      <c r="I499" s="319"/>
      <c r="J499" s="319"/>
      <c r="K499" s="319"/>
      <c r="L499" s="319"/>
      <c r="M499" s="319"/>
      <c r="N499" s="319"/>
      <c r="O499" s="319"/>
      <c r="P499" s="319"/>
      <c r="Q499" s="319"/>
      <c r="R499" s="319"/>
      <c r="S499" s="319"/>
      <c r="T499" s="319"/>
      <c r="U499" s="319"/>
      <c r="V499" s="319"/>
      <c r="W499" s="319"/>
      <c r="X499" s="319"/>
      <c r="Y499" s="319"/>
      <c r="Z499" s="319"/>
    </row>
    <row r="500" spans="1:26" ht="15.75" customHeight="1">
      <c r="A500" s="319"/>
      <c r="B500" s="319"/>
      <c r="C500" s="319"/>
      <c r="D500" s="319"/>
      <c r="E500" s="319"/>
      <c r="F500" s="319"/>
      <c r="G500" s="319"/>
      <c r="H500" s="319"/>
      <c r="I500" s="319"/>
      <c r="J500" s="319"/>
      <c r="K500" s="319"/>
      <c r="L500" s="319"/>
      <c r="M500" s="319"/>
      <c r="N500" s="319"/>
      <c r="O500" s="319"/>
      <c r="P500" s="319"/>
      <c r="Q500" s="319"/>
      <c r="R500" s="319"/>
      <c r="S500" s="319"/>
      <c r="T500" s="319"/>
      <c r="U500" s="319"/>
      <c r="V500" s="319"/>
      <c r="W500" s="319"/>
      <c r="X500" s="319"/>
      <c r="Y500" s="319"/>
      <c r="Z500" s="319"/>
    </row>
    <row r="501" spans="1:26" ht="15.75" customHeight="1">
      <c r="A501" s="319"/>
      <c r="B501" s="319"/>
      <c r="C501" s="319"/>
      <c r="D501" s="319"/>
      <c r="E501" s="319"/>
      <c r="F501" s="319"/>
      <c r="G501" s="319"/>
      <c r="H501" s="319"/>
      <c r="I501" s="319"/>
      <c r="J501" s="319"/>
      <c r="K501" s="319"/>
      <c r="L501" s="319"/>
      <c r="M501" s="319"/>
      <c r="N501" s="319"/>
      <c r="O501" s="319"/>
      <c r="P501" s="319"/>
      <c r="Q501" s="319"/>
      <c r="R501" s="319"/>
      <c r="S501" s="319"/>
      <c r="T501" s="319"/>
      <c r="U501" s="319"/>
      <c r="V501" s="319"/>
      <c r="W501" s="319"/>
      <c r="X501" s="319"/>
      <c r="Y501" s="319"/>
      <c r="Z501" s="319"/>
    </row>
    <row r="502" spans="1:26" ht="15.75" customHeight="1">
      <c r="A502" s="319"/>
      <c r="B502" s="319"/>
      <c r="C502" s="319"/>
      <c r="D502" s="319"/>
      <c r="E502" s="319"/>
      <c r="F502" s="319"/>
      <c r="G502" s="319"/>
      <c r="H502" s="319"/>
      <c r="I502" s="319"/>
      <c r="J502" s="319"/>
      <c r="K502" s="319"/>
      <c r="L502" s="319"/>
      <c r="M502" s="319"/>
      <c r="N502" s="319"/>
      <c r="O502" s="319"/>
      <c r="P502" s="319"/>
      <c r="Q502" s="319"/>
      <c r="R502" s="319"/>
      <c r="S502" s="319"/>
      <c r="T502" s="319"/>
      <c r="U502" s="319"/>
      <c r="V502" s="319"/>
      <c r="W502" s="319"/>
      <c r="X502" s="319"/>
      <c r="Y502" s="319"/>
      <c r="Z502" s="319"/>
    </row>
    <row r="503" spans="1:26" ht="15.75" customHeight="1">
      <c r="A503" s="319"/>
      <c r="B503" s="319"/>
      <c r="C503" s="319"/>
      <c r="D503" s="319"/>
      <c r="E503" s="319"/>
      <c r="F503" s="319"/>
      <c r="G503" s="319"/>
      <c r="H503" s="319"/>
      <c r="I503" s="319"/>
      <c r="J503" s="319"/>
      <c r="K503" s="319"/>
      <c r="L503" s="319"/>
      <c r="M503" s="319"/>
      <c r="N503" s="319"/>
      <c r="O503" s="319"/>
      <c r="P503" s="319"/>
      <c r="Q503" s="319"/>
      <c r="R503" s="319"/>
      <c r="S503" s="319"/>
      <c r="T503" s="319"/>
      <c r="U503" s="319"/>
      <c r="V503" s="319"/>
      <c r="W503" s="319"/>
      <c r="X503" s="319"/>
      <c r="Y503" s="319"/>
      <c r="Z503" s="319"/>
    </row>
    <row r="504" spans="1:26" ht="15.75" customHeight="1">
      <c r="A504" s="319"/>
      <c r="B504" s="319"/>
      <c r="C504" s="319"/>
      <c r="D504" s="319"/>
      <c r="E504" s="319"/>
      <c r="F504" s="319"/>
      <c r="G504" s="319"/>
      <c r="H504" s="319"/>
      <c r="I504" s="319"/>
      <c r="J504" s="319"/>
      <c r="K504" s="319"/>
      <c r="L504" s="319"/>
      <c r="M504" s="319"/>
      <c r="N504" s="319"/>
      <c r="O504" s="319"/>
      <c r="P504" s="319"/>
      <c r="Q504" s="319"/>
      <c r="R504" s="319"/>
      <c r="S504" s="319"/>
      <c r="T504" s="319"/>
      <c r="U504" s="319"/>
      <c r="V504" s="319"/>
      <c r="W504" s="319"/>
      <c r="X504" s="319"/>
      <c r="Y504" s="319"/>
      <c r="Z504" s="319"/>
    </row>
    <row r="505" spans="1:26" ht="15.75" customHeight="1">
      <c r="A505" s="319"/>
      <c r="B505" s="319"/>
      <c r="C505" s="319"/>
      <c r="D505" s="319"/>
      <c r="E505" s="319"/>
      <c r="F505" s="319"/>
      <c r="G505" s="319"/>
      <c r="H505" s="319"/>
      <c r="I505" s="319"/>
      <c r="J505" s="319"/>
      <c r="K505" s="319"/>
      <c r="L505" s="319"/>
      <c r="M505" s="319"/>
      <c r="N505" s="319"/>
      <c r="O505" s="319"/>
      <c r="P505" s="319"/>
      <c r="Q505" s="319"/>
      <c r="R505" s="319"/>
      <c r="S505" s="319"/>
      <c r="T505" s="319"/>
      <c r="U505" s="319"/>
      <c r="V505" s="319"/>
      <c r="W505" s="319"/>
      <c r="X505" s="319"/>
      <c r="Y505" s="319"/>
      <c r="Z505" s="319"/>
    </row>
    <row r="506" spans="1:26" ht="15.75" customHeight="1">
      <c r="A506" s="319"/>
      <c r="B506" s="319"/>
      <c r="C506" s="319"/>
      <c r="D506" s="319"/>
      <c r="E506" s="319"/>
      <c r="F506" s="319"/>
      <c r="G506" s="319"/>
      <c r="H506" s="319"/>
      <c r="I506" s="319"/>
      <c r="J506" s="319"/>
      <c r="K506" s="319"/>
      <c r="L506" s="319"/>
      <c r="M506" s="319"/>
      <c r="N506" s="319"/>
      <c r="O506" s="319"/>
      <c r="P506" s="319"/>
      <c r="Q506" s="319"/>
      <c r="R506" s="319"/>
      <c r="S506" s="319"/>
      <c r="T506" s="319"/>
      <c r="U506" s="319"/>
      <c r="V506" s="319"/>
      <c r="W506" s="319"/>
      <c r="X506" s="319"/>
      <c r="Y506" s="319"/>
      <c r="Z506" s="319"/>
    </row>
    <row r="507" spans="1:26" ht="15.75" customHeight="1">
      <c r="A507" s="319"/>
      <c r="B507" s="319"/>
      <c r="C507" s="319"/>
      <c r="D507" s="319"/>
      <c r="E507" s="319"/>
      <c r="F507" s="319"/>
      <c r="G507" s="319"/>
      <c r="H507" s="319"/>
      <c r="I507" s="319"/>
      <c r="J507" s="319"/>
      <c r="K507" s="319"/>
      <c r="L507" s="319"/>
      <c r="M507" s="319"/>
      <c r="N507" s="319"/>
      <c r="O507" s="319"/>
      <c r="P507" s="319"/>
      <c r="Q507" s="319"/>
      <c r="R507" s="319"/>
      <c r="S507" s="319"/>
      <c r="T507" s="319"/>
      <c r="U507" s="319"/>
      <c r="V507" s="319"/>
      <c r="W507" s="319"/>
      <c r="X507" s="319"/>
      <c r="Y507" s="319"/>
      <c r="Z507" s="319"/>
    </row>
    <row r="508" spans="1:26" ht="15.75" customHeight="1">
      <c r="A508" s="319"/>
      <c r="B508" s="319"/>
      <c r="C508" s="319"/>
      <c r="D508" s="319"/>
      <c r="E508" s="319"/>
      <c r="F508" s="319"/>
      <c r="G508" s="319"/>
      <c r="H508" s="319"/>
      <c r="I508" s="319"/>
      <c r="J508" s="319"/>
      <c r="K508" s="319"/>
      <c r="L508" s="319"/>
      <c r="M508" s="319"/>
      <c r="N508" s="319"/>
      <c r="O508" s="319"/>
      <c r="P508" s="319"/>
      <c r="Q508" s="319"/>
      <c r="R508" s="319"/>
      <c r="S508" s="319"/>
      <c r="T508" s="319"/>
      <c r="U508" s="319"/>
      <c r="V508" s="319"/>
      <c r="W508" s="319"/>
      <c r="X508" s="319"/>
      <c r="Y508" s="319"/>
      <c r="Z508" s="319"/>
    </row>
    <row r="509" spans="1:26" ht="15.75" customHeight="1">
      <c r="A509" s="319"/>
      <c r="B509" s="319"/>
      <c r="C509" s="319"/>
      <c r="D509" s="319"/>
      <c r="E509" s="319"/>
      <c r="F509" s="319"/>
      <c r="G509" s="319"/>
      <c r="H509" s="319"/>
      <c r="I509" s="319"/>
      <c r="J509" s="319"/>
      <c r="K509" s="319"/>
      <c r="L509" s="319"/>
      <c r="M509" s="319"/>
      <c r="N509" s="319"/>
      <c r="O509" s="319"/>
      <c r="P509" s="319"/>
      <c r="Q509" s="319"/>
      <c r="R509" s="319"/>
      <c r="S509" s="319"/>
      <c r="T509" s="319"/>
      <c r="U509" s="319"/>
      <c r="V509" s="319"/>
      <c r="W509" s="319"/>
      <c r="X509" s="319"/>
      <c r="Y509" s="319"/>
      <c r="Z509" s="319"/>
    </row>
    <row r="510" spans="1:26" ht="15.75" customHeight="1">
      <c r="A510" s="319"/>
      <c r="B510" s="319"/>
      <c r="C510" s="319"/>
      <c r="D510" s="319"/>
      <c r="E510" s="319"/>
      <c r="F510" s="319"/>
      <c r="G510" s="319"/>
      <c r="H510" s="319"/>
      <c r="I510" s="319"/>
      <c r="J510" s="319"/>
      <c r="K510" s="319"/>
      <c r="L510" s="319"/>
      <c r="M510" s="319"/>
      <c r="N510" s="319"/>
      <c r="O510" s="319"/>
      <c r="P510" s="319"/>
      <c r="Q510" s="319"/>
      <c r="R510" s="319"/>
      <c r="S510" s="319"/>
      <c r="T510" s="319"/>
      <c r="U510" s="319"/>
      <c r="V510" s="319"/>
      <c r="W510" s="319"/>
      <c r="X510" s="319"/>
      <c r="Y510" s="319"/>
      <c r="Z510" s="319"/>
    </row>
    <row r="511" spans="1:26" ht="15.75" customHeight="1">
      <c r="A511" s="319"/>
      <c r="B511" s="319"/>
      <c r="C511" s="319"/>
      <c r="D511" s="319"/>
      <c r="E511" s="319"/>
      <c r="F511" s="319"/>
      <c r="G511" s="319"/>
      <c r="H511" s="319"/>
      <c r="I511" s="319"/>
      <c r="J511" s="319"/>
      <c r="K511" s="319"/>
      <c r="L511" s="319"/>
      <c r="M511" s="319"/>
      <c r="N511" s="319"/>
      <c r="O511" s="319"/>
      <c r="P511" s="319"/>
      <c r="Q511" s="319"/>
      <c r="R511" s="319"/>
      <c r="S511" s="319"/>
      <c r="T511" s="319"/>
      <c r="U511" s="319"/>
      <c r="V511" s="319"/>
      <c r="W511" s="319"/>
      <c r="X511" s="319"/>
      <c r="Y511" s="319"/>
      <c r="Z511" s="319"/>
    </row>
    <row r="512" spans="1:26" ht="15.75" customHeight="1">
      <c r="A512" s="319"/>
      <c r="B512" s="319"/>
      <c r="C512" s="319"/>
      <c r="D512" s="319"/>
      <c r="E512" s="319"/>
      <c r="F512" s="319"/>
      <c r="G512" s="319"/>
      <c r="H512" s="319"/>
      <c r="I512" s="319"/>
      <c r="J512" s="319"/>
      <c r="K512" s="319"/>
      <c r="L512" s="319"/>
      <c r="M512" s="319"/>
      <c r="N512" s="319"/>
      <c r="O512" s="319"/>
      <c r="P512" s="319"/>
      <c r="Q512" s="319"/>
      <c r="R512" s="319"/>
      <c r="S512" s="319"/>
      <c r="T512" s="319"/>
      <c r="U512" s="319"/>
      <c r="V512" s="319"/>
      <c r="W512" s="319"/>
      <c r="X512" s="319"/>
      <c r="Y512" s="319"/>
      <c r="Z512" s="319"/>
    </row>
    <row r="513" spans="1:26" ht="15.75" customHeight="1">
      <c r="A513" s="319"/>
      <c r="B513" s="319"/>
      <c r="C513" s="319"/>
      <c r="D513" s="319"/>
      <c r="E513" s="319"/>
      <c r="F513" s="319"/>
      <c r="G513" s="319"/>
      <c r="H513" s="319"/>
      <c r="I513" s="319"/>
      <c r="J513" s="319"/>
      <c r="K513" s="319"/>
      <c r="L513" s="319"/>
      <c r="M513" s="319"/>
      <c r="N513" s="319"/>
      <c r="O513" s="319"/>
      <c r="P513" s="319"/>
      <c r="Q513" s="319"/>
      <c r="R513" s="319"/>
      <c r="S513" s="319"/>
      <c r="T513" s="319"/>
      <c r="U513" s="319"/>
      <c r="V513" s="319"/>
      <c r="W513" s="319"/>
      <c r="X513" s="319"/>
      <c r="Y513" s="319"/>
      <c r="Z513" s="319"/>
    </row>
    <row r="514" spans="1:26" ht="15.75" customHeight="1">
      <c r="A514" s="319"/>
      <c r="B514" s="319"/>
      <c r="C514" s="319"/>
      <c r="D514" s="319"/>
      <c r="E514" s="319"/>
      <c r="F514" s="319"/>
      <c r="G514" s="319"/>
      <c r="H514" s="319"/>
      <c r="I514" s="319"/>
      <c r="J514" s="319"/>
      <c r="K514" s="319"/>
      <c r="L514" s="319"/>
      <c r="M514" s="319"/>
      <c r="N514" s="319"/>
      <c r="O514" s="319"/>
      <c r="P514" s="319"/>
      <c r="Q514" s="319"/>
      <c r="R514" s="319"/>
      <c r="S514" s="319"/>
      <c r="T514" s="319"/>
      <c r="U514" s="319"/>
      <c r="V514" s="319"/>
      <c r="W514" s="319"/>
      <c r="X514" s="319"/>
      <c r="Y514" s="319"/>
      <c r="Z514" s="319"/>
    </row>
    <row r="515" spans="1:26" ht="15.75" customHeight="1">
      <c r="A515" s="319"/>
      <c r="B515" s="319"/>
      <c r="C515" s="319"/>
      <c r="D515" s="319"/>
      <c r="E515" s="319"/>
      <c r="F515" s="319"/>
      <c r="G515" s="319"/>
      <c r="H515" s="319"/>
      <c r="I515" s="319"/>
      <c r="J515" s="319"/>
      <c r="K515" s="319"/>
      <c r="L515" s="319"/>
      <c r="M515" s="319"/>
      <c r="N515" s="319"/>
      <c r="O515" s="319"/>
      <c r="P515" s="319"/>
      <c r="Q515" s="319"/>
      <c r="R515" s="319"/>
      <c r="S515" s="319"/>
      <c r="T515" s="319"/>
      <c r="U515" s="319"/>
      <c r="V515" s="319"/>
      <c r="W515" s="319"/>
      <c r="X515" s="319"/>
      <c r="Y515" s="319"/>
      <c r="Z515" s="319"/>
    </row>
    <row r="516" spans="1:26" ht="15.75" customHeight="1">
      <c r="A516" s="319"/>
      <c r="B516" s="319"/>
      <c r="C516" s="319"/>
      <c r="D516" s="319"/>
      <c r="E516" s="319"/>
      <c r="F516" s="319"/>
      <c r="G516" s="319"/>
      <c r="H516" s="319"/>
      <c r="I516" s="319"/>
      <c r="J516" s="319"/>
      <c r="K516" s="319"/>
      <c r="L516" s="319"/>
      <c r="M516" s="319"/>
      <c r="N516" s="319"/>
      <c r="O516" s="319"/>
      <c r="P516" s="319"/>
      <c r="Q516" s="319"/>
      <c r="R516" s="319"/>
      <c r="S516" s="319"/>
      <c r="T516" s="319"/>
      <c r="U516" s="319"/>
      <c r="V516" s="319"/>
      <c r="W516" s="319"/>
      <c r="X516" s="319"/>
      <c r="Y516" s="319"/>
      <c r="Z516" s="319"/>
    </row>
    <row r="517" spans="1:26" ht="15.75" customHeight="1">
      <c r="A517" s="319"/>
      <c r="B517" s="319"/>
      <c r="C517" s="319"/>
      <c r="D517" s="319"/>
      <c r="E517" s="319"/>
      <c r="F517" s="319"/>
      <c r="G517" s="319"/>
      <c r="H517" s="319"/>
      <c r="I517" s="319"/>
      <c r="J517" s="319"/>
      <c r="K517" s="319"/>
      <c r="L517" s="319"/>
      <c r="M517" s="319"/>
      <c r="N517" s="319"/>
      <c r="O517" s="319"/>
      <c r="P517" s="319"/>
      <c r="Q517" s="319"/>
      <c r="R517" s="319"/>
      <c r="S517" s="319"/>
      <c r="T517" s="319"/>
      <c r="U517" s="319"/>
      <c r="V517" s="319"/>
      <c r="W517" s="319"/>
      <c r="X517" s="319"/>
      <c r="Y517" s="319"/>
      <c r="Z517" s="319"/>
    </row>
    <row r="518" spans="1:26" ht="15.75" customHeight="1">
      <c r="A518" s="319"/>
      <c r="B518" s="319"/>
      <c r="C518" s="319"/>
      <c r="D518" s="319"/>
      <c r="E518" s="319"/>
      <c r="F518" s="319"/>
      <c r="G518" s="319"/>
      <c r="H518" s="319"/>
      <c r="I518" s="319"/>
      <c r="J518" s="319"/>
      <c r="K518" s="319"/>
      <c r="L518" s="319"/>
      <c r="M518" s="319"/>
      <c r="N518" s="319"/>
      <c r="O518" s="319"/>
      <c r="P518" s="319"/>
      <c r="Q518" s="319"/>
      <c r="R518" s="319"/>
      <c r="S518" s="319"/>
      <c r="T518" s="319"/>
      <c r="U518" s="319"/>
      <c r="V518" s="319"/>
      <c r="W518" s="319"/>
      <c r="X518" s="319"/>
      <c r="Y518" s="319"/>
      <c r="Z518" s="319"/>
    </row>
    <row r="519" spans="1:26" ht="15.75" customHeight="1">
      <c r="A519" s="319"/>
      <c r="B519" s="319"/>
      <c r="C519" s="319"/>
      <c r="D519" s="319"/>
      <c r="E519" s="319"/>
      <c r="F519" s="319"/>
      <c r="G519" s="319"/>
      <c r="H519" s="319"/>
      <c r="I519" s="319"/>
      <c r="J519" s="319"/>
      <c r="K519" s="319"/>
      <c r="L519" s="319"/>
      <c r="M519" s="319"/>
      <c r="N519" s="319"/>
      <c r="O519" s="319"/>
      <c r="P519" s="319"/>
      <c r="Q519" s="319"/>
      <c r="R519" s="319"/>
      <c r="S519" s="319"/>
      <c r="T519" s="319"/>
      <c r="U519" s="319"/>
      <c r="V519" s="319"/>
      <c r="W519" s="319"/>
      <c r="X519" s="319"/>
      <c r="Y519" s="319"/>
      <c r="Z519" s="319"/>
    </row>
    <row r="520" spans="1:26" ht="15.75" customHeight="1">
      <c r="A520" s="319"/>
      <c r="B520" s="319"/>
      <c r="C520" s="319"/>
      <c r="D520" s="319"/>
      <c r="E520" s="319"/>
      <c r="F520" s="319"/>
      <c r="G520" s="319"/>
      <c r="H520" s="319"/>
      <c r="I520" s="319"/>
      <c r="J520" s="319"/>
      <c r="K520" s="319"/>
      <c r="L520" s="319"/>
      <c r="M520" s="319"/>
      <c r="N520" s="319"/>
      <c r="O520" s="319"/>
      <c r="P520" s="319"/>
      <c r="Q520" s="319"/>
      <c r="R520" s="319"/>
      <c r="S520" s="319"/>
      <c r="T520" s="319"/>
      <c r="U520" s="319"/>
      <c r="V520" s="319"/>
      <c r="W520" s="319"/>
      <c r="X520" s="319"/>
      <c r="Y520" s="319"/>
      <c r="Z520" s="319"/>
    </row>
    <row r="521" spans="1:26" ht="15.75" customHeight="1">
      <c r="A521" s="319"/>
      <c r="B521" s="319"/>
      <c r="C521" s="319"/>
      <c r="D521" s="319"/>
      <c r="E521" s="319"/>
      <c r="F521" s="319"/>
      <c r="G521" s="319"/>
      <c r="H521" s="319"/>
      <c r="I521" s="319"/>
      <c r="J521" s="319"/>
      <c r="K521" s="319"/>
      <c r="L521" s="319"/>
      <c r="M521" s="319"/>
      <c r="N521" s="319"/>
      <c r="O521" s="319"/>
      <c r="P521" s="319"/>
      <c r="Q521" s="319"/>
      <c r="R521" s="319"/>
      <c r="S521" s="319"/>
      <c r="T521" s="319"/>
      <c r="U521" s="319"/>
      <c r="V521" s="319"/>
      <c r="W521" s="319"/>
      <c r="X521" s="319"/>
      <c r="Y521" s="319"/>
      <c r="Z521" s="319"/>
    </row>
    <row r="522" spans="1:26" ht="15.75" customHeight="1">
      <c r="A522" s="319"/>
      <c r="B522" s="319"/>
      <c r="C522" s="319"/>
      <c r="D522" s="319"/>
      <c r="E522" s="319"/>
      <c r="F522" s="319"/>
      <c r="G522" s="319"/>
      <c r="H522" s="319"/>
      <c r="I522" s="319"/>
      <c r="J522" s="319"/>
      <c r="K522" s="319"/>
      <c r="L522" s="319"/>
      <c r="M522" s="319"/>
      <c r="N522" s="319"/>
      <c r="O522" s="319"/>
      <c r="P522" s="319"/>
      <c r="Q522" s="319"/>
      <c r="R522" s="319"/>
      <c r="S522" s="319"/>
      <c r="T522" s="319"/>
      <c r="U522" s="319"/>
      <c r="V522" s="319"/>
      <c r="W522" s="319"/>
      <c r="X522" s="319"/>
      <c r="Y522" s="319"/>
      <c r="Z522" s="319"/>
    </row>
    <row r="523" spans="1:26" ht="15.75" customHeight="1">
      <c r="A523" s="319"/>
      <c r="B523" s="319"/>
      <c r="C523" s="319"/>
      <c r="D523" s="319"/>
      <c r="E523" s="319"/>
      <c r="F523" s="319"/>
      <c r="G523" s="319"/>
      <c r="H523" s="319"/>
      <c r="I523" s="319"/>
      <c r="J523" s="319"/>
      <c r="K523" s="319"/>
      <c r="L523" s="319"/>
      <c r="M523" s="319"/>
      <c r="N523" s="319"/>
      <c r="O523" s="319"/>
      <c r="P523" s="319"/>
      <c r="Q523" s="319"/>
      <c r="R523" s="319"/>
      <c r="S523" s="319"/>
      <c r="T523" s="319"/>
      <c r="U523" s="319"/>
      <c r="V523" s="319"/>
      <c r="W523" s="319"/>
      <c r="X523" s="319"/>
      <c r="Y523" s="319"/>
      <c r="Z523" s="319"/>
    </row>
    <row r="524" spans="1:26" ht="15.75" customHeight="1">
      <c r="A524" s="319"/>
      <c r="B524" s="319"/>
      <c r="C524" s="319"/>
      <c r="D524" s="319"/>
      <c r="E524" s="319"/>
      <c r="F524" s="319"/>
      <c r="G524" s="319"/>
      <c r="H524" s="319"/>
      <c r="I524" s="319"/>
      <c r="J524" s="319"/>
      <c r="K524" s="319"/>
      <c r="L524" s="319"/>
      <c r="M524" s="319"/>
      <c r="N524" s="319"/>
      <c r="O524" s="319"/>
      <c r="P524" s="319"/>
      <c r="Q524" s="319"/>
      <c r="R524" s="319"/>
      <c r="S524" s="319"/>
      <c r="T524" s="319"/>
      <c r="U524" s="319"/>
      <c r="V524" s="319"/>
      <c r="W524" s="319"/>
      <c r="X524" s="319"/>
      <c r="Y524" s="319"/>
      <c r="Z524" s="319"/>
    </row>
    <row r="525" spans="1:26" ht="15.75" customHeight="1">
      <c r="A525" s="319"/>
      <c r="B525" s="319"/>
      <c r="C525" s="319"/>
      <c r="D525" s="319"/>
      <c r="E525" s="319"/>
      <c r="F525" s="319"/>
      <c r="G525" s="319"/>
      <c r="H525" s="319"/>
      <c r="I525" s="319"/>
      <c r="J525" s="319"/>
      <c r="K525" s="319"/>
      <c r="L525" s="319"/>
      <c r="M525" s="319"/>
      <c r="N525" s="319"/>
      <c r="O525" s="319"/>
      <c r="P525" s="319"/>
      <c r="Q525" s="319"/>
      <c r="R525" s="319"/>
      <c r="S525" s="319"/>
      <c r="T525" s="319"/>
      <c r="U525" s="319"/>
      <c r="V525" s="319"/>
      <c r="W525" s="319"/>
      <c r="X525" s="319"/>
      <c r="Y525" s="319"/>
      <c r="Z525" s="319"/>
    </row>
    <row r="526" spans="1:26" ht="15.75" customHeight="1">
      <c r="A526" s="319"/>
      <c r="B526" s="319"/>
      <c r="C526" s="319"/>
      <c r="D526" s="319"/>
      <c r="E526" s="319"/>
      <c r="F526" s="319"/>
      <c r="G526" s="319"/>
      <c r="H526" s="319"/>
      <c r="I526" s="319"/>
      <c r="J526" s="319"/>
      <c r="K526" s="319"/>
      <c r="L526" s="319"/>
      <c r="M526" s="319"/>
      <c r="N526" s="319"/>
      <c r="O526" s="319"/>
      <c r="P526" s="319"/>
      <c r="Q526" s="319"/>
      <c r="R526" s="319"/>
      <c r="S526" s="319"/>
      <c r="T526" s="319"/>
      <c r="U526" s="319"/>
      <c r="V526" s="319"/>
      <c r="W526" s="319"/>
      <c r="X526" s="319"/>
      <c r="Y526" s="319"/>
      <c r="Z526" s="319"/>
    </row>
    <row r="527" spans="1:26" ht="15.75" customHeight="1">
      <c r="A527" s="319"/>
      <c r="B527" s="319"/>
      <c r="C527" s="319"/>
      <c r="D527" s="319"/>
      <c r="E527" s="319"/>
      <c r="F527" s="319"/>
      <c r="G527" s="319"/>
      <c r="H527" s="319"/>
      <c r="I527" s="319"/>
      <c r="J527" s="319"/>
      <c r="K527" s="319"/>
      <c r="L527" s="319"/>
      <c r="M527" s="319"/>
      <c r="N527" s="319"/>
      <c r="O527" s="319"/>
      <c r="P527" s="319"/>
      <c r="Q527" s="319"/>
      <c r="R527" s="319"/>
      <c r="S527" s="319"/>
      <c r="T527" s="319"/>
      <c r="U527" s="319"/>
      <c r="V527" s="319"/>
      <c r="W527" s="319"/>
      <c r="X527" s="319"/>
      <c r="Y527" s="319"/>
      <c r="Z527" s="319"/>
    </row>
    <row r="528" spans="1:26" ht="15.75" customHeight="1">
      <c r="A528" s="319"/>
      <c r="B528" s="319"/>
      <c r="C528" s="319"/>
      <c r="D528" s="319"/>
      <c r="E528" s="319"/>
      <c r="F528" s="319"/>
      <c r="G528" s="319"/>
      <c r="H528" s="319"/>
      <c r="I528" s="319"/>
      <c r="J528" s="319"/>
      <c r="K528" s="319"/>
      <c r="L528" s="319"/>
      <c r="M528" s="319"/>
      <c r="N528" s="319"/>
      <c r="O528" s="319"/>
      <c r="P528" s="319"/>
      <c r="Q528" s="319"/>
      <c r="R528" s="319"/>
      <c r="S528" s="319"/>
      <c r="T528" s="319"/>
      <c r="U528" s="319"/>
      <c r="V528" s="319"/>
      <c r="W528" s="319"/>
      <c r="X528" s="319"/>
      <c r="Y528" s="319"/>
      <c r="Z528" s="319"/>
    </row>
    <row r="529" spans="1:26" ht="15.75" customHeight="1">
      <c r="A529" s="319"/>
      <c r="B529" s="319"/>
      <c r="C529" s="319"/>
      <c r="D529" s="319"/>
      <c r="E529" s="319"/>
      <c r="F529" s="319"/>
      <c r="G529" s="319"/>
      <c r="H529" s="319"/>
      <c r="I529" s="319"/>
      <c r="J529" s="319"/>
      <c r="K529" s="319"/>
      <c r="L529" s="319"/>
      <c r="M529" s="319"/>
      <c r="N529" s="319"/>
      <c r="O529" s="319"/>
      <c r="P529" s="319"/>
      <c r="Q529" s="319"/>
      <c r="R529" s="319"/>
      <c r="S529" s="319"/>
      <c r="T529" s="319"/>
      <c r="U529" s="319"/>
      <c r="V529" s="319"/>
      <c r="W529" s="319"/>
      <c r="X529" s="319"/>
      <c r="Y529" s="319"/>
      <c r="Z529" s="319"/>
    </row>
    <row r="530" spans="1:26" ht="15.75" customHeight="1">
      <c r="A530" s="319"/>
      <c r="B530" s="319"/>
      <c r="C530" s="319"/>
      <c r="D530" s="319"/>
      <c r="E530" s="319"/>
      <c r="F530" s="319"/>
      <c r="G530" s="319"/>
      <c r="H530" s="319"/>
      <c r="I530" s="319"/>
      <c r="J530" s="319"/>
      <c r="K530" s="319"/>
      <c r="L530" s="319"/>
      <c r="M530" s="319"/>
      <c r="N530" s="319"/>
      <c r="O530" s="319"/>
      <c r="P530" s="319"/>
      <c r="Q530" s="319"/>
      <c r="R530" s="319"/>
      <c r="S530" s="319"/>
      <c r="T530" s="319"/>
      <c r="U530" s="319"/>
      <c r="V530" s="319"/>
      <c r="W530" s="319"/>
      <c r="X530" s="319"/>
      <c r="Y530" s="319"/>
      <c r="Z530" s="319"/>
    </row>
    <row r="531" spans="1:26" ht="15.75" customHeight="1">
      <c r="A531" s="319"/>
      <c r="B531" s="319"/>
      <c r="C531" s="319"/>
      <c r="D531" s="319"/>
      <c r="E531" s="319"/>
      <c r="F531" s="319"/>
      <c r="G531" s="319"/>
      <c r="H531" s="319"/>
      <c r="I531" s="319"/>
      <c r="J531" s="319"/>
      <c r="K531" s="319"/>
      <c r="L531" s="319"/>
      <c r="M531" s="319"/>
      <c r="N531" s="319"/>
      <c r="O531" s="319"/>
      <c r="P531" s="319"/>
      <c r="Q531" s="319"/>
      <c r="R531" s="319"/>
      <c r="S531" s="319"/>
      <c r="T531" s="319"/>
      <c r="U531" s="319"/>
      <c r="V531" s="319"/>
      <c r="W531" s="319"/>
      <c r="X531" s="319"/>
      <c r="Y531" s="319"/>
      <c r="Z531" s="319"/>
    </row>
    <row r="532" spans="1:26" ht="15.75" customHeight="1">
      <c r="A532" s="319"/>
      <c r="B532" s="319"/>
      <c r="C532" s="319"/>
      <c r="D532" s="319"/>
      <c r="E532" s="319"/>
      <c r="F532" s="319"/>
      <c r="G532" s="319"/>
      <c r="H532" s="319"/>
      <c r="I532" s="319"/>
      <c r="J532" s="319"/>
      <c r="K532" s="319"/>
      <c r="L532" s="319"/>
      <c r="M532" s="319"/>
      <c r="N532" s="319"/>
      <c r="O532" s="319"/>
      <c r="P532" s="319"/>
      <c r="Q532" s="319"/>
      <c r="R532" s="319"/>
      <c r="S532" s="319"/>
      <c r="T532" s="319"/>
      <c r="U532" s="319"/>
      <c r="V532" s="319"/>
      <c r="W532" s="319"/>
      <c r="X532" s="319"/>
      <c r="Y532" s="319"/>
      <c r="Z532" s="319"/>
    </row>
    <row r="533" spans="1:26" ht="15.75" customHeight="1">
      <c r="A533" s="319"/>
      <c r="B533" s="319"/>
      <c r="C533" s="319"/>
      <c r="D533" s="319"/>
      <c r="E533" s="319"/>
      <c r="F533" s="319"/>
      <c r="G533" s="319"/>
      <c r="H533" s="319"/>
      <c r="I533" s="319"/>
      <c r="J533" s="319"/>
      <c r="K533" s="319"/>
      <c r="L533" s="319"/>
      <c r="M533" s="319"/>
      <c r="N533" s="319"/>
      <c r="O533" s="319"/>
      <c r="P533" s="319"/>
      <c r="Q533" s="319"/>
      <c r="R533" s="319"/>
      <c r="S533" s="319"/>
      <c r="T533" s="319"/>
      <c r="U533" s="319"/>
      <c r="V533" s="319"/>
      <c r="W533" s="319"/>
      <c r="X533" s="319"/>
      <c r="Y533" s="319"/>
      <c r="Z533" s="319"/>
    </row>
    <row r="534" spans="1:26" ht="15.75" customHeight="1">
      <c r="A534" s="319"/>
      <c r="B534" s="319"/>
      <c r="C534" s="319"/>
      <c r="D534" s="319"/>
      <c r="E534" s="319"/>
      <c r="F534" s="319"/>
      <c r="G534" s="319"/>
      <c r="H534" s="319"/>
      <c r="I534" s="319"/>
      <c r="J534" s="319"/>
      <c r="K534" s="319"/>
      <c r="L534" s="319"/>
      <c r="M534" s="319"/>
      <c r="N534" s="319"/>
      <c r="O534" s="319"/>
      <c r="P534" s="319"/>
      <c r="Q534" s="319"/>
      <c r="R534" s="319"/>
      <c r="S534" s="319"/>
      <c r="T534" s="319"/>
      <c r="U534" s="319"/>
      <c r="V534" s="319"/>
      <c r="W534" s="319"/>
      <c r="X534" s="319"/>
      <c r="Y534" s="319"/>
      <c r="Z534" s="319"/>
    </row>
    <row r="535" spans="1:26" ht="15.75" customHeight="1">
      <c r="A535" s="319"/>
      <c r="B535" s="319"/>
      <c r="C535" s="319"/>
      <c r="D535" s="319"/>
      <c r="E535" s="319"/>
      <c r="F535" s="319"/>
      <c r="G535" s="319"/>
      <c r="H535" s="319"/>
      <c r="I535" s="319"/>
      <c r="J535" s="319"/>
      <c r="K535" s="319"/>
      <c r="L535" s="319"/>
      <c r="M535" s="319"/>
      <c r="N535" s="319"/>
      <c r="O535" s="319"/>
      <c r="P535" s="319"/>
      <c r="Q535" s="319"/>
      <c r="R535" s="319"/>
      <c r="S535" s="319"/>
      <c r="T535" s="319"/>
      <c r="U535" s="319"/>
      <c r="V535" s="319"/>
      <c r="W535" s="319"/>
      <c r="X535" s="319"/>
      <c r="Y535" s="319"/>
      <c r="Z535" s="319"/>
    </row>
    <row r="536" spans="1:26" ht="15.75" customHeight="1">
      <c r="A536" s="319"/>
      <c r="B536" s="319"/>
      <c r="C536" s="319"/>
      <c r="D536" s="319"/>
      <c r="E536" s="319"/>
      <c r="F536" s="319"/>
      <c r="G536" s="319"/>
      <c r="H536" s="319"/>
      <c r="I536" s="319"/>
      <c r="J536" s="319"/>
      <c r="K536" s="319"/>
      <c r="L536" s="319"/>
      <c r="M536" s="319"/>
      <c r="N536" s="319"/>
      <c r="O536" s="319"/>
      <c r="P536" s="319"/>
      <c r="Q536" s="319"/>
      <c r="R536" s="319"/>
      <c r="S536" s="319"/>
      <c r="T536" s="319"/>
      <c r="U536" s="319"/>
      <c r="V536" s="319"/>
      <c r="W536" s="319"/>
      <c r="X536" s="319"/>
      <c r="Y536" s="319"/>
      <c r="Z536" s="319"/>
    </row>
    <row r="537" spans="1:26" ht="15.75" customHeight="1">
      <c r="A537" s="319"/>
      <c r="B537" s="319"/>
      <c r="C537" s="319"/>
      <c r="D537" s="319"/>
      <c r="E537" s="319"/>
      <c r="F537" s="319"/>
      <c r="G537" s="319"/>
      <c r="H537" s="319"/>
      <c r="I537" s="319"/>
      <c r="J537" s="319"/>
      <c r="K537" s="319"/>
      <c r="L537" s="319"/>
      <c r="M537" s="319"/>
      <c r="N537" s="319"/>
      <c r="O537" s="319"/>
      <c r="P537" s="319"/>
      <c r="Q537" s="319"/>
      <c r="R537" s="319"/>
      <c r="S537" s="319"/>
      <c r="T537" s="319"/>
      <c r="U537" s="319"/>
      <c r="V537" s="319"/>
      <c r="W537" s="319"/>
      <c r="X537" s="319"/>
      <c r="Y537" s="319"/>
      <c r="Z537" s="319"/>
    </row>
    <row r="538" spans="1:26" ht="15.75" customHeight="1">
      <c r="A538" s="319"/>
      <c r="B538" s="319"/>
      <c r="C538" s="319"/>
      <c r="D538" s="319"/>
      <c r="E538" s="319"/>
      <c r="F538" s="319"/>
      <c r="G538" s="319"/>
      <c r="H538" s="319"/>
      <c r="I538" s="319"/>
      <c r="J538" s="319"/>
      <c r="K538" s="319"/>
      <c r="L538" s="319"/>
      <c r="M538" s="319"/>
      <c r="N538" s="319"/>
      <c r="O538" s="319"/>
      <c r="P538" s="319"/>
      <c r="Q538" s="319"/>
      <c r="R538" s="319"/>
      <c r="S538" s="319"/>
      <c r="T538" s="319"/>
      <c r="U538" s="319"/>
      <c r="V538" s="319"/>
      <c r="W538" s="319"/>
      <c r="X538" s="319"/>
      <c r="Y538" s="319"/>
      <c r="Z538" s="319"/>
    </row>
    <row r="539" spans="1:26" ht="15.75" customHeight="1">
      <c r="A539" s="319"/>
      <c r="B539" s="319"/>
      <c r="C539" s="319"/>
      <c r="D539" s="319"/>
      <c r="E539" s="319"/>
      <c r="F539" s="319"/>
      <c r="G539" s="319"/>
      <c r="H539" s="319"/>
      <c r="I539" s="319"/>
      <c r="J539" s="319"/>
      <c r="K539" s="319"/>
      <c r="L539" s="319"/>
      <c r="M539" s="319"/>
      <c r="N539" s="319"/>
      <c r="O539" s="319"/>
      <c r="P539" s="319"/>
      <c r="Q539" s="319"/>
      <c r="R539" s="319"/>
      <c r="S539" s="319"/>
      <c r="T539" s="319"/>
      <c r="U539" s="319"/>
      <c r="V539" s="319"/>
      <c r="W539" s="319"/>
      <c r="X539" s="319"/>
      <c r="Y539" s="319"/>
      <c r="Z539" s="319"/>
    </row>
    <row r="540" spans="1:26" ht="15.75" customHeight="1">
      <c r="A540" s="319"/>
      <c r="B540" s="319"/>
      <c r="C540" s="319"/>
      <c r="D540" s="319"/>
      <c r="E540" s="319"/>
      <c r="F540" s="319"/>
      <c r="G540" s="319"/>
      <c r="H540" s="319"/>
      <c r="I540" s="319"/>
      <c r="J540" s="319"/>
      <c r="K540" s="319"/>
      <c r="L540" s="319"/>
      <c r="M540" s="319"/>
      <c r="N540" s="319"/>
      <c r="O540" s="319"/>
      <c r="P540" s="319"/>
      <c r="Q540" s="319"/>
      <c r="R540" s="319"/>
      <c r="S540" s="319"/>
      <c r="T540" s="319"/>
      <c r="U540" s="319"/>
      <c r="V540" s="319"/>
      <c r="W540" s="319"/>
      <c r="X540" s="319"/>
      <c r="Y540" s="319"/>
      <c r="Z540" s="319"/>
    </row>
    <row r="541" spans="1:26" ht="15.75" customHeight="1">
      <c r="A541" s="319"/>
      <c r="B541" s="319"/>
      <c r="C541" s="319"/>
      <c r="D541" s="319"/>
      <c r="E541" s="319"/>
      <c r="F541" s="319"/>
      <c r="G541" s="319"/>
      <c r="H541" s="319"/>
      <c r="I541" s="319"/>
      <c r="J541" s="319"/>
      <c r="K541" s="319"/>
      <c r="L541" s="319"/>
      <c r="M541" s="319"/>
      <c r="N541" s="319"/>
      <c r="O541" s="319"/>
      <c r="P541" s="319"/>
      <c r="Q541" s="319"/>
      <c r="R541" s="319"/>
      <c r="S541" s="319"/>
      <c r="T541" s="319"/>
      <c r="U541" s="319"/>
      <c r="V541" s="319"/>
      <c r="W541" s="319"/>
      <c r="X541" s="319"/>
      <c r="Y541" s="319"/>
      <c r="Z541" s="319"/>
    </row>
    <row r="542" spans="1:26" ht="15.75" customHeight="1">
      <c r="A542" s="319"/>
      <c r="B542" s="319"/>
      <c r="C542" s="319"/>
      <c r="D542" s="319"/>
      <c r="E542" s="319"/>
      <c r="F542" s="319"/>
      <c r="G542" s="319"/>
      <c r="H542" s="319"/>
      <c r="I542" s="319"/>
      <c r="J542" s="319"/>
      <c r="K542" s="319"/>
      <c r="L542" s="319"/>
      <c r="M542" s="319"/>
      <c r="N542" s="319"/>
      <c r="O542" s="319"/>
      <c r="P542" s="319"/>
      <c r="Q542" s="319"/>
      <c r="R542" s="319"/>
      <c r="S542" s="319"/>
      <c r="T542" s="319"/>
      <c r="U542" s="319"/>
      <c r="V542" s="319"/>
      <c r="W542" s="319"/>
      <c r="X542" s="319"/>
      <c r="Y542" s="319"/>
      <c r="Z542" s="319"/>
    </row>
    <row r="543" spans="1:26" ht="15.75" customHeight="1">
      <c r="A543" s="319"/>
      <c r="B543" s="319"/>
      <c r="C543" s="319"/>
      <c r="D543" s="319"/>
      <c r="E543" s="319"/>
      <c r="F543" s="319"/>
      <c r="G543" s="319"/>
      <c r="H543" s="319"/>
      <c r="I543" s="319"/>
      <c r="J543" s="319"/>
      <c r="K543" s="319"/>
      <c r="L543" s="319"/>
      <c r="M543" s="319"/>
      <c r="N543" s="319"/>
      <c r="O543" s="319"/>
      <c r="P543" s="319"/>
      <c r="Q543" s="319"/>
      <c r="R543" s="319"/>
      <c r="S543" s="319"/>
      <c r="T543" s="319"/>
      <c r="U543" s="319"/>
      <c r="V543" s="319"/>
      <c r="W543" s="319"/>
      <c r="X543" s="319"/>
      <c r="Y543" s="319"/>
      <c r="Z543" s="319"/>
    </row>
    <row r="544" spans="1:26" ht="15.75" customHeight="1">
      <c r="A544" s="319"/>
      <c r="B544" s="319"/>
      <c r="C544" s="319"/>
      <c r="D544" s="319"/>
      <c r="E544" s="319"/>
      <c r="F544" s="319"/>
      <c r="G544" s="319"/>
      <c r="H544" s="319"/>
      <c r="I544" s="319"/>
      <c r="J544" s="319"/>
      <c r="K544" s="319"/>
      <c r="L544" s="319"/>
      <c r="M544" s="319"/>
      <c r="N544" s="319"/>
      <c r="O544" s="319"/>
      <c r="P544" s="319"/>
      <c r="Q544" s="319"/>
      <c r="R544" s="319"/>
      <c r="S544" s="319"/>
      <c r="T544" s="319"/>
      <c r="U544" s="319"/>
      <c r="V544" s="319"/>
      <c r="W544" s="319"/>
      <c r="X544" s="319"/>
      <c r="Y544" s="319"/>
      <c r="Z544" s="319"/>
    </row>
    <row r="545" spans="1:26" ht="15.75" customHeight="1">
      <c r="A545" s="319"/>
      <c r="B545" s="319"/>
      <c r="C545" s="319"/>
      <c r="D545" s="319"/>
      <c r="E545" s="319"/>
      <c r="F545" s="319"/>
      <c r="G545" s="319"/>
      <c r="H545" s="319"/>
      <c r="I545" s="319"/>
      <c r="J545" s="319"/>
      <c r="K545" s="319"/>
      <c r="L545" s="319"/>
      <c r="M545" s="319"/>
      <c r="N545" s="319"/>
      <c r="O545" s="319"/>
      <c r="P545" s="319"/>
      <c r="Q545" s="319"/>
      <c r="R545" s="319"/>
      <c r="S545" s="319"/>
      <c r="T545" s="319"/>
      <c r="U545" s="319"/>
      <c r="V545" s="319"/>
      <c r="W545" s="319"/>
      <c r="X545" s="319"/>
      <c r="Y545" s="319"/>
      <c r="Z545" s="319"/>
    </row>
    <row r="546" spans="1:26" ht="15.75" customHeight="1">
      <c r="A546" s="319"/>
      <c r="B546" s="319"/>
      <c r="C546" s="319"/>
      <c r="D546" s="319"/>
      <c r="E546" s="319"/>
      <c r="F546" s="319"/>
      <c r="G546" s="319"/>
      <c r="H546" s="319"/>
      <c r="I546" s="319"/>
      <c r="J546" s="319"/>
      <c r="K546" s="319"/>
      <c r="L546" s="319"/>
      <c r="M546" s="319"/>
      <c r="N546" s="319"/>
      <c r="O546" s="319"/>
      <c r="P546" s="319"/>
      <c r="Q546" s="319"/>
      <c r="R546" s="319"/>
      <c r="S546" s="319"/>
      <c r="T546" s="319"/>
      <c r="U546" s="319"/>
      <c r="V546" s="319"/>
      <c r="W546" s="319"/>
      <c r="X546" s="319"/>
      <c r="Y546" s="319"/>
      <c r="Z546" s="319"/>
    </row>
    <row r="547" spans="1:26" ht="15.75" customHeight="1">
      <c r="A547" s="319"/>
      <c r="B547" s="319"/>
      <c r="C547" s="319"/>
      <c r="D547" s="319"/>
      <c r="E547" s="319"/>
      <c r="F547" s="319"/>
      <c r="G547" s="319"/>
      <c r="H547" s="319"/>
      <c r="I547" s="319"/>
      <c r="J547" s="319"/>
      <c r="K547" s="319"/>
      <c r="L547" s="319"/>
      <c r="M547" s="319"/>
      <c r="N547" s="319"/>
      <c r="O547" s="319"/>
      <c r="P547" s="319"/>
      <c r="Q547" s="319"/>
      <c r="R547" s="319"/>
      <c r="S547" s="319"/>
      <c r="T547" s="319"/>
      <c r="U547" s="319"/>
      <c r="V547" s="319"/>
      <c r="W547" s="319"/>
      <c r="X547" s="319"/>
      <c r="Y547" s="319"/>
      <c r="Z547" s="319"/>
    </row>
    <row r="548" spans="1:26" ht="15.75" customHeight="1">
      <c r="A548" s="319"/>
      <c r="B548" s="319"/>
      <c r="C548" s="319"/>
      <c r="D548" s="319"/>
      <c r="E548" s="319"/>
      <c r="F548" s="319"/>
      <c r="G548" s="319"/>
      <c r="H548" s="319"/>
      <c r="I548" s="319"/>
      <c r="J548" s="319"/>
      <c r="K548" s="319"/>
      <c r="L548" s="319"/>
      <c r="M548" s="319"/>
      <c r="N548" s="319"/>
      <c r="O548" s="319"/>
      <c r="P548" s="319"/>
      <c r="Q548" s="319"/>
      <c r="R548" s="319"/>
      <c r="S548" s="319"/>
      <c r="T548" s="319"/>
      <c r="U548" s="319"/>
      <c r="V548" s="319"/>
      <c r="W548" s="319"/>
      <c r="X548" s="319"/>
      <c r="Y548" s="319"/>
      <c r="Z548" s="319"/>
    </row>
    <row r="549" spans="1:26" ht="15.75" customHeight="1">
      <c r="A549" s="319"/>
      <c r="B549" s="319"/>
      <c r="C549" s="319"/>
      <c r="D549" s="319"/>
      <c r="E549" s="319"/>
      <c r="F549" s="319"/>
      <c r="G549" s="319"/>
      <c r="H549" s="319"/>
      <c r="I549" s="319"/>
      <c r="J549" s="319"/>
      <c r="K549" s="319"/>
      <c r="L549" s="319"/>
      <c r="M549" s="319"/>
      <c r="N549" s="319"/>
      <c r="O549" s="319"/>
      <c r="P549" s="319"/>
      <c r="Q549" s="319"/>
      <c r="R549" s="319"/>
      <c r="S549" s="319"/>
      <c r="T549" s="319"/>
      <c r="U549" s="319"/>
      <c r="V549" s="319"/>
      <c r="W549" s="319"/>
      <c r="X549" s="319"/>
      <c r="Y549" s="319"/>
      <c r="Z549" s="319"/>
    </row>
    <row r="550" spans="1:26" ht="15.75" customHeight="1">
      <c r="A550" s="319"/>
      <c r="B550" s="319"/>
      <c r="C550" s="319"/>
      <c r="D550" s="319"/>
      <c r="E550" s="319"/>
      <c r="F550" s="319"/>
      <c r="G550" s="319"/>
      <c r="H550" s="319"/>
      <c r="I550" s="319"/>
      <c r="J550" s="319"/>
      <c r="K550" s="319"/>
      <c r="L550" s="319"/>
      <c r="M550" s="319"/>
      <c r="N550" s="319"/>
      <c r="O550" s="319"/>
      <c r="P550" s="319"/>
      <c r="Q550" s="319"/>
      <c r="R550" s="319"/>
      <c r="S550" s="319"/>
      <c r="T550" s="319"/>
      <c r="U550" s="319"/>
      <c r="V550" s="319"/>
      <c r="W550" s="319"/>
      <c r="X550" s="319"/>
      <c r="Y550" s="319"/>
      <c r="Z550" s="319"/>
    </row>
    <row r="551" spans="1:26" ht="15.75" customHeight="1">
      <c r="A551" s="319"/>
      <c r="B551" s="319"/>
      <c r="C551" s="319"/>
      <c r="D551" s="319"/>
      <c r="E551" s="319"/>
      <c r="F551" s="319"/>
      <c r="G551" s="319"/>
      <c r="H551" s="319"/>
      <c r="I551" s="319"/>
      <c r="J551" s="319"/>
      <c r="K551" s="319"/>
      <c r="L551" s="319"/>
      <c r="M551" s="319"/>
      <c r="N551" s="319"/>
      <c r="O551" s="319"/>
      <c r="P551" s="319"/>
      <c r="Q551" s="319"/>
      <c r="R551" s="319"/>
      <c r="S551" s="319"/>
      <c r="T551" s="319"/>
      <c r="U551" s="319"/>
      <c r="V551" s="319"/>
      <c r="W551" s="319"/>
      <c r="X551" s="319"/>
      <c r="Y551" s="319"/>
      <c r="Z551" s="319"/>
    </row>
    <row r="552" spans="1:26" ht="15.75" customHeight="1">
      <c r="A552" s="319"/>
      <c r="B552" s="319"/>
      <c r="C552" s="319"/>
      <c r="D552" s="319"/>
      <c r="E552" s="319"/>
      <c r="F552" s="319"/>
      <c r="G552" s="319"/>
      <c r="H552" s="319"/>
      <c r="I552" s="319"/>
      <c r="J552" s="319"/>
      <c r="K552" s="319"/>
      <c r="L552" s="319"/>
      <c r="M552" s="319"/>
      <c r="N552" s="319"/>
      <c r="O552" s="319"/>
      <c r="P552" s="319"/>
      <c r="Q552" s="319"/>
      <c r="R552" s="319"/>
      <c r="S552" s="319"/>
      <c r="T552" s="319"/>
      <c r="U552" s="319"/>
      <c r="V552" s="319"/>
      <c r="W552" s="319"/>
      <c r="X552" s="319"/>
      <c r="Y552" s="319"/>
      <c r="Z552" s="319"/>
    </row>
    <row r="553" spans="1:26" ht="15.75" customHeight="1">
      <c r="A553" s="319"/>
      <c r="B553" s="319"/>
      <c r="C553" s="319"/>
      <c r="D553" s="319"/>
      <c r="E553" s="319"/>
      <c r="F553" s="319"/>
      <c r="G553" s="319"/>
      <c r="H553" s="319"/>
      <c r="I553" s="319"/>
      <c r="J553" s="319"/>
      <c r="K553" s="319"/>
      <c r="L553" s="319"/>
      <c r="M553" s="319"/>
      <c r="N553" s="319"/>
      <c r="O553" s="319"/>
      <c r="P553" s="319"/>
      <c r="Q553" s="319"/>
      <c r="R553" s="319"/>
      <c r="S553" s="319"/>
      <c r="T553" s="319"/>
      <c r="U553" s="319"/>
      <c r="V553" s="319"/>
      <c r="W553" s="319"/>
      <c r="X553" s="319"/>
      <c r="Y553" s="319"/>
      <c r="Z553" s="319"/>
    </row>
    <row r="554" spans="1:26" ht="15.75" customHeight="1">
      <c r="A554" s="319"/>
      <c r="B554" s="319"/>
      <c r="C554" s="319"/>
      <c r="D554" s="319"/>
      <c r="E554" s="319"/>
      <c r="F554" s="319"/>
      <c r="G554" s="319"/>
      <c r="H554" s="319"/>
      <c r="I554" s="319"/>
      <c r="J554" s="319"/>
      <c r="K554" s="319"/>
      <c r="L554" s="319"/>
      <c r="M554" s="319"/>
      <c r="N554" s="319"/>
      <c r="O554" s="319"/>
      <c r="P554" s="319"/>
      <c r="Q554" s="319"/>
      <c r="R554" s="319"/>
      <c r="S554" s="319"/>
      <c r="T554" s="319"/>
      <c r="U554" s="319"/>
      <c r="V554" s="319"/>
      <c r="W554" s="319"/>
      <c r="X554" s="319"/>
      <c r="Y554" s="319"/>
      <c r="Z554" s="319"/>
    </row>
    <row r="555" spans="1:26" ht="15.75" customHeight="1">
      <c r="A555" s="319"/>
      <c r="B555" s="319"/>
      <c r="C555" s="319"/>
      <c r="D555" s="319"/>
      <c r="E555" s="319"/>
      <c r="F555" s="319"/>
      <c r="G555" s="319"/>
      <c r="H555" s="319"/>
      <c r="I555" s="319"/>
      <c r="J555" s="319"/>
      <c r="K555" s="319"/>
      <c r="L555" s="319"/>
      <c r="M555" s="319"/>
      <c r="N555" s="319"/>
      <c r="O555" s="319"/>
      <c r="P555" s="319"/>
      <c r="Q555" s="319"/>
      <c r="R555" s="319"/>
      <c r="S555" s="319"/>
      <c r="T555" s="319"/>
      <c r="U555" s="319"/>
      <c r="V555" s="319"/>
      <c r="W555" s="319"/>
      <c r="X555" s="319"/>
      <c r="Y555" s="319"/>
      <c r="Z555" s="319"/>
    </row>
    <row r="556" spans="1:26" ht="15.75" customHeight="1">
      <c r="A556" s="319"/>
      <c r="B556" s="319"/>
      <c r="C556" s="319"/>
      <c r="D556" s="319"/>
      <c r="E556" s="319"/>
      <c r="F556" s="319"/>
      <c r="G556" s="319"/>
      <c r="H556" s="319"/>
      <c r="I556" s="319"/>
      <c r="J556" s="319"/>
      <c r="K556" s="319"/>
      <c r="L556" s="319"/>
      <c r="M556" s="319"/>
      <c r="N556" s="319"/>
      <c r="O556" s="319"/>
      <c r="P556" s="319"/>
      <c r="Q556" s="319"/>
      <c r="R556" s="319"/>
      <c r="S556" s="319"/>
      <c r="T556" s="319"/>
      <c r="U556" s="319"/>
      <c r="V556" s="319"/>
      <c r="W556" s="319"/>
      <c r="X556" s="319"/>
      <c r="Y556" s="319"/>
      <c r="Z556" s="319"/>
    </row>
    <row r="557" spans="1:26" ht="15.75" customHeight="1">
      <c r="A557" s="319"/>
      <c r="B557" s="319"/>
      <c r="C557" s="319"/>
      <c r="D557" s="319"/>
      <c r="E557" s="319"/>
      <c r="F557" s="319"/>
      <c r="G557" s="319"/>
      <c r="H557" s="319"/>
      <c r="I557" s="319"/>
      <c r="J557" s="319"/>
      <c r="K557" s="319"/>
      <c r="L557" s="319"/>
      <c r="M557" s="319"/>
      <c r="N557" s="319"/>
      <c r="O557" s="319"/>
      <c r="P557" s="319"/>
      <c r="Q557" s="319"/>
      <c r="R557" s="319"/>
      <c r="S557" s="319"/>
      <c r="T557" s="319"/>
      <c r="U557" s="319"/>
      <c r="V557" s="319"/>
      <c r="W557" s="319"/>
      <c r="X557" s="319"/>
      <c r="Y557" s="319"/>
      <c r="Z557" s="319"/>
    </row>
    <row r="558" spans="1:26" ht="15.75" customHeight="1">
      <c r="A558" s="319"/>
      <c r="B558" s="319"/>
      <c r="C558" s="319"/>
      <c r="D558" s="319"/>
      <c r="E558" s="319"/>
      <c r="F558" s="319"/>
      <c r="G558" s="319"/>
      <c r="H558" s="319"/>
      <c r="I558" s="319"/>
      <c r="J558" s="319"/>
      <c r="K558" s="319"/>
      <c r="L558" s="319"/>
      <c r="M558" s="319"/>
      <c r="N558" s="319"/>
      <c r="O558" s="319"/>
      <c r="P558" s="319"/>
      <c r="Q558" s="319"/>
      <c r="R558" s="319"/>
      <c r="S558" s="319"/>
      <c r="T558" s="319"/>
      <c r="U558" s="319"/>
      <c r="V558" s="319"/>
      <c r="W558" s="319"/>
      <c r="X558" s="319"/>
      <c r="Y558" s="319"/>
      <c r="Z558" s="319"/>
    </row>
    <row r="559" spans="1:26" ht="15.75" customHeight="1">
      <c r="A559" s="319"/>
      <c r="B559" s="319"/>
      <c r="C559" s="319"/>
      <c r="D559" s="319"/>
      <c r="E559" s="319"/>
      <c r="F559" s="319"/>
      <c r="G559" s="319"/>
      <c r="H559" s="319"/>
      <c r="I559" s="319"/>
      <c r="J559" s="319"/>
      <c r="K559" s="319"/>
      <c r="L559" s="319"/>
      <c r="M559" s="319"/>
      <c r="N559" s="319"/>
      <c r="O559" s="319"/>
      <c r="P559" s="319"/>
      <c r="Q559" s="319"/>
      <c r="R559" s="319"/>
      <c r="S559" s="319"/>
      <c r="T559" s="319"/>
      <c r="U559" s="319"/>
      <c r="V559" s="319"/>
      <c r="W559" s="319"/>
      <c r="X559" s="319"/>
      <c r="Y559" s="319"/>
      <c r="Z559" s="319"/>
    </row>
    <row r="560" spans="1:26" ht="15.75" customHeight="1">
      <c r="A560" s="319"/>
      <c r="B560" s="319"/>
      <c r="C560" s="319"/>
      <c r="D560" s="319"/>
      <c r="E560" s="319"/>
      <c r="F560" s="319"/>
      <c r="G560" s="319"/>
      <c r="H560" s="319"/>
      <c r="I560" s="319"/>
      <c r="J560" s="319"/>
      <c r="K560" s="319"/>
      <c r="L560" s="319"/>
      <c r="M560" s="319"/>
      <c r="N560" s="319"/>
      <c r="O560" s="319"/>
      <c r="P560" s="319"/>
      <c r="Q560" s="319"/>
      <c r="R560" s="319"/>
      <c r="S560" s="319"/>
      <c r="T560" s="319"/>
      <c r="U560" s="319"/>
      <c r="V560" s="319"/>
      <c r="W560" s="319"/>
      <c r="X560" s="319"/>
      <c r="Y560" s="319"/>
      <c r="Z560" s="319"/>
    </row>
    <row r="561" spans="1:26" ht="15.75" customHeight="1">
      <c r="A561" s="319"/>
      <c r="B561" s="319"/>
      <c r="C561" s="319"/>
      <c r="D561" s="319"/>
      <c r="E561" s="319"/>
      <c r="F561" s="319"/>
      <c r="G561" s="319"/>
      <c r="H561" s="319"/>
      <c r="I561" s="319"/>
      <c r="J561" s="319"/>
      <c r="K561" s="319"/>
      <c r="L561" s="319"/>
      <c r="M561" s="319"/>
      <c r="N561" s="319"/>
      <c r="O561" s="319"/>
      <c r="P561" s="319"/>
      <c r="Q561" s="319"/>
      <c r="R561" s="319"/>
      <c r="S561" s="319"/>
      <c r="T561" s="319"/>
      <c r="U561" s="319"/>
      <c r="V561" s="319"/>
      <c r="W561" s="319"/>
      <c r="X561" s="319"/>
      <c r="Y561" s="319"/>
      <c r="Z561" s="319"/>
    </row>
    <row r="562" spans="1:26" ht="15.75" customHeight="1">
      <c r="A562" s="319"/>
      <c r="B562" s="319"/>
      <c r="C562" s="319"/>
      <c r="D562" s="319"/>
      <c r="E562" s="319"/>
      <c r="F562" s="319"/>
      <c r="G562" s="319"/>
      <c r="H562" s="319"/>
      <c r="I562" s="319"/>
      <c r="J562" s="319"/>
      <c r="K562" s="319"/>
      <c r="L562" s="319"/>
      <c r="M562" s="319"/>
      <c r="N562" s="319"/>
      <c r="O562" s="319"/>
      <c r="P562" s="319"/>
      <c r="Q562" s="319"/>
      <c r="R562" s="319"/>
      <c r="S562" s="319"/>
      <c r="T562" s="319"/>
      <c r="U562" s="319"/>
      <c r="V562" s="319"/>
      <c r="W562" s="319"/>
      <c r="X562" s="319"/>
      <c r="Y562" s="319"/>
      <c r="Z562" s="319"/>
    </row>
    <row r="563" spans="1:26" ht="15.75" customHeight="1">
      <c r="A563" s="319"/>
      <c r="B563" s="319"/>
      <c r="C563" s="319"/>
      <c r="D563" s="319"/>
      <c r="E563" s="319"/>
      <c r="F563" s="319"/>
      <c r="G563" s="319"/>
      <c r="H563" s="319"/>
      <c r="I563" s="319"/>
      <c r="J563" s="319"/>
      <c r="K563" s="319"/>
      <c r="L563" s="319"/>
      <c r="M563" s="319"/>
      <c r="N563" s="319"/>
      <c r="O563" s="319"/>
      <c r="P563" s="319"/>
      <c r="Q563" s="319"/>
      <c r="R563" s="319"/>
      <c r="S563" s="319"/>
      <c r="T563" s="319"/>
      <c r="U563" s="319"/>
      <c r="V563" s="319"/>
      <c r="W563" s="319"/>
      <c r="X563" s="319"/>
      <c r="Y563" s="319"/>
      <c r="Z563" s="319"/>
    </row>
    <row r="564" spans="1:26" ht="15.75" customHeight="1">
      <c r="A564" s="319"/>
      <c r="B564" s="319"/>
      <c r="C564" s="319"/>
      <c r="D564" s="319"/>
      <c r="E564" s="319"/>
      <c r="F564" s="319"/>
      <c r="G564" s="319"/>
      <c r="H564" s="319"/>
      <c r="I564" s="319"/>
      <c r="J564" s="319"/>
      <c r="K564" s="319"/>
      <c r="L564" s="319"/>
      <c r="M564" s="319"/>
      <c r="N564" s="319"/>
      <c r="O564" s="319"/>
      <c r="P564" s="319"/>
      <c r="Q564" s="319"/>
      <c r="R564" s="319"/>
      <c r="S564" s="319"/>
      <c r="T564" s="319"/>
      <c r="U564" s="319"/>
      <c r="V564" s="319"/>
      <c r="W564" s="319"/>
      <c r="X564" s="319"/>
      <c r="Y564" s="319"/>
      <c r="Z564" s="319"/>
    </row>
    <row r="565" spans="1:26" ht="15.75" customHeight="1">
      <c r="A565" s="319"/>
      <c r="B565" s="319"/>
      <c r="C565" s="319"/>
      <c r="D565" s="319"/>
      <c r="E565" s="319"/>
      <c r="F565" s="319"/>
      <c r="G565" s="319"/>
      <c r="H565" s="319"/>
      <c r="I565" s="319"/>
      <c r="J565" s="319"/>
      <c r="K565" s="319"/>
      <c r="L565" s="319"/>
      <c r="M565" s="319"/>
      <c r="N565" s="319"/>
      <c r="O565" s="319"/>
      <c r="P565" s="319"/>
      <c r="Q565" s="319"/>
      <c r="R565" s="319"/>
      <c r="S565" s="319"/>
      <c r="T565" s="319"/>
      <c r="U565" s="319"/>
      <c r="V565" s="319"/>
      <c r="W565" s="319"/>
      <c r="X565" s="319"/>
      <c r="Y565" s="319"/>
      <c r="Z565" s="319"/>
    </row>
    <row r="566" spans="1:26" ht="15.75" customHeight="1">
      <c r="A566" s="319"/>
      <c r="B566" s="319"/>
      <c r="C566" s="319"/>
      <c r="D566" s="319"/>
      <c r="E566" s="319"/>
      <c r="F566" s="319"/>
      <c r="G566" s="319"/>
      <c r="H566" s="319"/>
      <c r="I566" s="319"/>
      <c r="J566" s="319"/>
      <c r="K566" s="319"/>
      <c r="L566" s="319"/>
      <c r="M566" s="319"/>
      <c r="N566" s="319"/>
      <c r="O566" s="319"/>
      <c r="P566" s="319"/>
      <c r="Q566" s="319"/>
      <c r="R566" s="319"/>
      <c r="S566" s="319"/>
      <c r="T566" s="319"/>
      <c r="U566" s="319"/>
      <c r="V566" s="319"/>
      <c r="W566" s="319"/>
      <c r="X566" s="319"/>
      <c r="Y566" s="319"/>
      <c r="Z566" s="319"/>
    </row>
    <row r="567" spans="1:26" ht="15.75" customHeight="1">
      <c r="A567" s="319"/>
      <c r="B567" s="319"/>
      <c r="C567" s="319"/>
      <c r="D567" s="319"/>
      <c r="E567" s="319"/>
      <c r="F567" s="319"/>
      <c r="G567" s="319"/>
      <c r="H567" s="319"/>
      <c r="I567" s="319"/>
      <c r="J567" s="319"/>
      <c r="K567" s="319"/>
      <c r="L567" s="319"/>
      <c r="M567" s="319"/>
      <c r="N567" s="319"/>
      <c r="O567" s="319"/>
      <c r="P567" s="319"/>
      <c r="Q567" s="319"/>
      <c r="R567" s="319"/>
      <c r="S567" s="319"/>
      <c r="T567" s="319"/>
      <c r="U567" s="319"/>
      <c r="V567" s="319"/>
      <c r="W567" s="319"/>
      <c r="X567" s="319"/>
      <c r="Y567" s="319"/>
      <c r="Z567" s="319"/>
    </row>
    <row r="568" spans="1:26" ht="15.75" customHeight="1">
      <c r="A568" s="319"/>
      <c r="B568" s="319"/>
      <c r="C568" s="319"/>
      <c r="D568" s="319"/>
      <c r="E568" s="319"/>
      <c r="F568" s="319"/>
      <c r="G568" s="319"/>
      <c r="H568" s="319"/>
      <c r="I568" s="319"/>
      <c r="J568" s="319"/>
      <c r="K568" s="319"/>
      <c r="L568" s="319"/>
      <c r="M568" s="319"/>
      <c r="N568" s="319"/>
      <c r="O568" s="319"/>
      <c r="P568" s="319"/>
      <c r="Q568" s="319"/>
      <c r="R568" s="319"/>
      <c r="S568" s="319"/>
      <c r="T568" s="319"/>
      <c r="U568" s="319"/>
      <c r="V568" s="319"/>
      <c r="W568" s="319"/>
      <c r="X568" s="319"/>
      <c r="Y568" s="319"/>
      <c r="Z568" s="319"/>
    </row>
    <row r="569" spans="1:26" ht="15.75" customHeight="1">
      <c r="A569" s="319"/>
      <c r="B569" s="319"/>
      <c r="C569" s="319"/>
      <c r="D569" s="319"/>
      <c r="E569" s="319"/>
      <c r="F569" s="319"/>
      <c r="G569" s="319"/>
      <c r="H569" s="319"/>
      <c r="I569" s="319"/>
      <c r="J569" s="319"/>
      <c r="K569" s="319"/>
      <c r="L569" s="319"/>
      <c r="M569" s="319"/>
      <c r="N569" s="319"/>
      <c r="O569" s="319"/>
      <c r="P569" s="319"/>
      <c r="Q569" s="319"/>
      <c r="R569" s="319"/>
      <c r="S569" s="319"/>
      <c r="T569" s="319"/>
      <c r="U569" s="319"/>
      <c r="V569" s="319"/>
      <c r="W569" s="319"/>
      <c r="X569" s="319"/>
      <c r="Y569" s="319"/>
      <c r="Z569" s="319"/>
    </row>
    <row r="570" spans="1:26" ht="15.75" customHeight="1">
      <c r="A570" s="319"/>
      <c r="B570" s="319"/>
      <c r="C570" s="319"/>
      <c r="D570" s="319"/>
      <c r="E570" s="319"/>
      <c r="F570" s="319"/>
      <c r="G570" s="319"/>
      <c r="H570" s="319"/>
      <c r="I570" s="319"/>
      <c r="J570" s="319"/>
      <c r="K570" s="319"/>
      <c r="L570" s="319"/>
      <c r="M570" s="319"/>
      <c r="N570" s="319"/>
      <c r="O570" s="319"/>
      <c r="P570" s="319"/>
      <c r="Q570" s="319"/>
      <c r="R570" s="319"/>
      <c r="S570" s="319"/>
      <c r="T570" s="319"/>
      <c r="U570" s="319"/>
      <c r="V570" s="319"/>
      <c r="W570" s="319"/>
      <c r="X570" s="319"/>
      <c r="Y570" s="319"/>
      <c r="Z570" s="319"/>
    </row>
    <row r="571" spans="1:26" ht="15.75" customHeight="1">
      <c r="A571" s="319"/>
      <c r="B571" s="319"/>
      <c r="C571" s="319"/>
      <c r="D571" s="319"/>
      <c r="E571" s="319"/>
      <c r="F571" s="319"/>
      <c r="G571" s="319"/>
      <c r="H571" s="319"/>
      <c r="I571" s="319"/>
      <c r="J571" s="319"/>
      <c r="K571" s="319"/>
      <c r="L571" s="319"/>
      <c r="M571" s="319"/>
      <c r="N571" s="319"/>
      <c r="O571" s="319"/>
      <c r="P571" s="319"/>
      <c r="Q571" s="319"/>
      <c r="R571" s="319"/>
      <c r="S571" s="319"/>
      <c r="T571" s="319"/>
      <c r="U571" s="319"/>
      <c r="V571" s="319"/>
      <c r="W571" s="319"/>
      <c r="X571" s="319"/>
      <c r="Y571" s="319"/>
      <c r="Z571" s="319"/>
    </row>
    <row r="572" spans="1:26" ht="15.75" customHeight="1">
      <c r="A572" s="319"/>
      <c r="B572" s="319"/>
      <c r="C572" s="319"/>
      <c r="D572" s="319"/>
      <c r="E572" s="319"/>
      <c r="F572" s="319"/>
      <c r="G572" s="319"/>
      <c r="H572" s="319"/>
      <c r="I572" s="319"/>
      <c r="J572" s="319"/>
      <c r="K572" s="319"/>
      <c r="L572" s="319"/>
      <c r="M572" s="319"/>
      <c r="N572" s="319"/>
      <c r="O572" s="319"/>
      <c r="P572" s="319"/>
      <c r="Q572" s="319"/>
      <c r="R572" s="319"/>
      <c r="S572" s="319"/>
      <c r="T572" s="319"/>
      <c r="U572" s="319"/>
      <c r="V572" s="319"/>
      <c r="W572" s="319"/>
      <c r="X572" s="319"/>
      <c r="Y572" s="319"/>
      <c r="Z572" s="319"/>
    </row>
    <row r="573" spans="1:26" ht="15.75" customHeight="1">
      <c r="A573" s="319"/>
      <c r="B573" s="319"/>
      <c r="C573" s="319"/>
      <c r="D573" s="319"/>
      <c r="E573" s="319"/>
      <c r="F573" s="319"/>
      <c r="G573" s="319"/>
      <c r="H573" s="319"/>
      <c r="I573" s="319"/>
      <c r="J573" s="319"/>
      <c r="K573" s="319"/>
      <c r="L573" s="319"/>
      <c r="M573" s="319"/>
      <c r="N573" s="319"/>
      <c r="O573" s="319"/>
      <c r="P573" s="319"/>
      <c r="Q573" s="319"/>
      <c r="R573" s="319"/>
      <c r="S573" s="319"/>
      <c r="T573" s="319"/>
      <c r="U573" s="319"/>
      <c r="V573" s="319"/>
      <c r="W573" s="319"/>
      <c r="X573" s="319"/>
      <c r="Y573" s="319"/>
      <c r="Z573" s="319"/>
    </row>
    <row r="574" spans="1:26" ht="15.75" customHeight="1">
      <c r="A574" s="319"/>
      <c r="B574" s="319"/>
      <c r="C574" s="319"/>
      <c r="D574" s="319"/>
      <c r="E574" s="319"/>
      <c r="F574" s="319"/>
      <c r="G574" s="319"/>
      <c r="H574" s="319"/>
      <c r="I574" s="319"/>
      <c r="J574" s="319"/>
      <c r="K574" s="319"/>
      <c r="L574" s="319"/>
      <c r="M574" s="319"/>
      <c r="N574" s="319"/>
      <c r="O574" s="319"/>
      <c r="P574" s="319"/>
      <c r="Q574" s="319"/>
      <c r="R574" s="319"/>
      <c r="S574" s="319"/>
      <c r="T574" s="319"/>
      <c r="U574" s="319"/>
      <c r="V574" s="319"/>
      <c r="W574" s="319"/>
      <c r="X574" s="319"/>
      <c r="Y574" s="319"/>
      <c r="Z574" s="319"/>
    </row>
    <row r="575" spans="1:26" ht="15.75" customHeight="1">
      <c r="A575" s="319"/>
      <c r="B575" s="319"/>
      <c r="C575" s="319"/>
      <c r="D575" s="319"/>
      <c r="E575" s="319"/>
      <c r="F575" s="319"/>
      <c r="G575" s="319"/>
      <c r="H575" s="319"/>
      <c r="I575" s="319"/>
      <c r="J575" s="319"/>
      <c r="K575" s="319"/>
      <c r="L575" s="319"/>
      <c r="M575" s="319"/>
      <c r="N575" s="319"/>
      <c r="O575" s="319"/>
      <c r="P575" s="319"/>
      <c r="Q575" s="319"/>
      <c r="R575" s="319"/>
      <c r="S575" s="319"/>
      <c r="T575" s="319"/>
      <c r="U575" s="319"/>
      <c r="V575" s="319"/>
      <c r="W575" s="319"/>
      <c r="X575" s="319"/>
      <c r="Y575" s="319"/>
      <c r="Z575" s="319"/>
    </row>
    <row r="576" spans="1:26" ht="15.75" customHeight="1">
      <c r="A576" s="319"/>
      <c r="B576" s="319"/>
      <c r="C576" s="319"/>
      <c r="D576" s="319"/>
      <c r="E576" s="319"/>
      <c r="F576" s="319"/>
      <c r="G576" s="319"/>
      <c r="H576" s="319"/>
      <c r="I576" s="319"/>
      <c r="J576" s="319"/>
      <c r="K576" s="319"/>
      <c r="L576" s="319"/>
      <c r="M576" s="319"/>
      <c r="N576" s="319"/>
      <c r="O576" s="319"/>
      <c r="P576" s="319"/>
      <c r="Q576" s="319"/>
      <c r="R576" s="319"/>
      <c r="S576" s="319"/>
      <c r="T576" s="319"/>
      <c r="U576" s="319"/>
      <c r="V576" s="319"/>
      <c r="W576" s="319"/>
      <c r="X576" s="319"/>
      <c r="Y576" s="319"/>
      <c r="Z576" s="319"/>
    </row>
    <row r="577" spans="1:26" ht="15.75" customHeight="1">
      <c r="A577" s="319"/>
      <c r="B577" s="319"/>
      <c r="C577" s="319"/>
      <c r="D577" s="319"/>
      <c r="E577" s="319"/>
      <c r="F577" s="319"/>
      <c r="G577" s="319"/>
      <c r="H577" s="319"/>
      <c r="I577" s="319"/>
      <c r="J577" s="319"/>
      <c r="K577" s="319"/>
      <c r="L577" s="319"/>
      <c r="M577" s="319"/>
      <c r="N577" s="319"/>
      <c r="O577" s="319"/>
      <c r="P577" s="319"/>
      <c r="Q577" s="319"/>
      <c r="R577" s="319"/>
      <c r="S577" s="319"/>
      <c r="T577" s="319"/>
      <c r="U577" s="319"/>
      <c r="V577" s="319"/>
      <c r="W577" s="319"/>
      <c r="X577" s="319"/>
      <c r="Y577" s="319"/>
      <c r="Z577" s="319"/>
    </row>
    <row r="578" spans="1:26" ht="15.75" customHeight="1">
      <c r="A578" s="319"/>
      <c r="B578" s="319"/>
      <c r="C578" s="319"/>
      <c r="D578" s="319"/>
      <c r="E578" s="319"/>
      <c r="F578" s="319"/>
      <c r="G578" s="319"/>
      <c r="H578" s="319"/>
      <c r="I578" s="319"/>
      <c r="J578" s="319"/>
      <c r="K578" s="319"/>
      <c r="L578" s="319"/>
      <c r="M578" s="319"/>
      <c r="N578" s="319"/>
      <c r="O578" s="319"/>
      <c r="P578" s="319"/>
      <c r="Q578" s="319"/>
      <c r="R578" s="319"/>
      <c r="S578" s="319"/>
      <c r="T578" s="319"/>
      <c r="U578" s="319"/>
      <c r="V578" s="319"/>
      <c r="W578" s="319"/>
      <c r="X578" s="319"/>
      <c r="Y578" s="319"/>
      <c r="Z578" s="319"/>
    </row>
    <row r="579" spans="1:26" ht="15.75" customHeight="1">
      <c r="A579" s="319"/>
      <c r="B579" s="319"/>
      <c r="C579" s="319"/>
      <c r="D579" s="319"/>
      <c r="E579" s="319"/>
      <c r="F579" s="319"/>
      <c r="G579" s="319"/>
      <c r="H579" s="319"/>
      <c r="I579" s="319"/>
      <c r="J579" s="319"/>
      <c r="K579" s="319"/>
      <c r="L579" s="319"/>
      <c r="M579" s="319"/>
      <c r="N579" s="319"/>
      <c r="O579" s="319"/>
      <c r="P579" s="319"/>
      <c r="Q579" s="319"/>
      <c r="R579" s="319"/>
      <c r="S579" s="319"/>
      <c r="T579" s="319"/>
      <c r="U579" s="319"/>
      <c r="V579" s="319"/>
      <c r="W579" s="319"/>
      <c r="X579" s="319"/>
      <c r="Y579" s="319"/>
      <c r="Z579" s="319"/>
    </row>
    <row r="580" spans="1:26" ht="15.75" customHeight="1">
      <c r="A580" s="319"/>
      <c r="B580" s="319"/>
      <c r="C580" s="319"/>
      <c r="D580" s="319"/>
      <c r="E580" s="319"/>
      <c r="F580" s="319"/>
      <c r="G580" s="319"/>
      <c r="H580" s="319"/>
      <c r="I580" s="319"/>
      <c r="J580" s="319"/>
      <c r="K580" s="319"/>
      <c r="L580" s="319"/>
      <c r="M580" s="319"/>
      <c r="N580" s="319"/>
      <c r="O580" s="319"/>
      <c r="P580" s="319"/>
      <c r="Q580" s="319"/>
      <c r="R580" s="319"/>
      <c r="S580" s="319"/>
      <c r="T580" s="319"/>
      <c r="U580" s="319"/>
      <c r="V580" s="319"/>
      <c r="W580" s="319"/>
      <c r="X580" s="319"/>
      <c r="Y580" s="319"/>
      <c r="Z580" s="319"/>
    </row>
    <row r="581" spans="1:26" ht="15.75" customHeight="1">
      <c r="A581" s="319"/>
      <c r="B581" s="319"/>
      <c r="C581" s="319"/>
      <c r="D581" s="319"/>
      <c r="E581" s="319"/>
      <c r="F581" s="319"/>
      <c r="G581" s="319"/>
      <c r="H581" s="319"/>
      <c r="I581" s="319"/>
      <c r="J581" s="319"/>
      <c r="K581" s="319"/>
      <c r="L581" s="319"/>
      <c r="M581" s="319"/>
      <c r="N581" s="319"/>
      <c r="O581" s="319"/>
      <c r="P581" s="319"/>
      <c r="Q581" s="319"/>
      <c r="R581" s="319"/>
      <c r="S581" s="319"/>
      <c r="T581" s="319"/>
      <c r="U581" s="319"/>
      <c r="V581" s="319"/>
      <c r="W581" s="319"/>
      <c r="X581" s="319"/>
      <c r="Y581" s="319"/>
      <c r="Z581" s="319"/>
    </row>
    <row r="582" spans="1:26" ht="15.75" customHeight="1">
      <c r="A582" s="319"/>
      <c r="B582" s="319"/>
      <c r="C582" s="319"/>
      <c r="D582" s="319"/>
      <c r="E582" s="319"/>
      <c r="F582" s="319"/>
      <c r="G582" s="319"/>
      <c r="H582" s="319"/>
      <c r="I582" s="319"/>
      <c r="J582" s="319"/>
      <c r="K582" s="319"/>
      <c r="L582" s="319"/>
      <c r="M582" s="319"/>
      <c r="N582" s="319"/>
      <c r="O582" s="319"/>
      <c r="P582" s="319"/>
      <c r="Q582" s="319"/>
      <c r="R582" s="319"/>
      <c r="S582" s="319"/>
      <c r="T582" s="319"/>
      <c r="U582" s="319"/>
      <c r="V582" s="319"/>
      <c r="W582" s="319"/>
      <c r="X582" s="319"/>
      <c r="Y582" s="319"/>
      <c r="Z582" s="319"/>
    </row>
    <row r="583" spans="1:26" ht="15.75" customHeight="1">
      <c r="A583" s="319"/>
      <c r="B583" s="319"/>
      <c r="C583" s="319"/>
      <c r="D583" s="319"/>
      <c r="E583" s="319"/>
      <c r="F583" s="319"/>
      <c r="G583" s="319"/>
      <c r="H583" s="319"/>
      <c r="I583" s="319"/>
      <c r="J583" s="319"/>
      <c r="K583" s="319"/>
      <c r="L583" s="319"/>
      <c r="M583" s="319"/>
      <c r="N583" s="319"/>
      <c r="O583" s="319"/>
      <c r="P583" s="319"/>
      <c r="Q583" s="319"/>
      <c r="R583" s="319"/>
      <c r="S583" s="319"/>
      <c r="T583" s="319"/>
      <c r="U583" s="319"/>
      <c r="V583" s="319"/>
      <c r="W583" s="319"/>
      <c r="X583" s="319"/>
      <c r="Y583" s="319"/>
      <c r="Z583" s="319"/>
    </row>
    <row r="584" spans="1:26" ht="15.75" customHeight="1">
      <c r="A584" s="319"/>
      <c r="B584" s="319"/>
      <c r="C584" s="319"/>
      <c r="D584" s="319"/>
      <c r="E584" s="319"/>
      <c r="F584" s="319"/>
      <c r="G584" s="319"/>
      <c r="H584" s="319"/>
      <c r="I584" s="319"/>
      <c r="J584" s="319"/>
      <c r="K584" s="319"/>
      <c r="L584" s="319"/>
      <c r="M584" s="319"/>
      <c r="N584" s="319"/>
      <c r="O584" s="319"/>
      <c r="P584" s="319"/>
      <c r="Q584" s="319"/>
      <c r="R584" s="319"/>
      <c r="S584" s="319"/>
      <c r="T584" s="319"/>
      <c r="U584" s="319"/>
      <c r="V584" s="319"/>
      <c r="W584" s="319"/>
      <c r="X584" s="319"/>
      <c r="Y584" s="319"/>
      <c r="Z584" s="319"/>
    </row>
    <row r="585" spans="1:26" ht="15.75" customHeight="1">
      <c r="A585" s="319"/>
      <c r="B585" s="319"/>
      <c r="C585" s="319"/>
      <c r="D585" s="319"/>
      <c r="E585" s="319"/>
      <c r="F585" s="319"/>
      <c r="G585" s="319"/>
      <c r="H585" s="319"/>
      <c r="I585" s="319"/>
      <c r="J585" s="319"/>
      <c r="K585" s="319"/>
      <c r="L585" s="319"/>
      <c r="M585" s="319"/>
      <c r="N585" s="319"/>
      <c r="O585" s="319"/>
      <c r="P585" s="319"/>
      <c r="Q585" s="319"/>
      <c r="R585" s="319"/>
      <c r="S585" s="319"/>
      <c r="T585" s="319"/>
      <c r="U585" s="319"/>
      <c r="V585" s="319"/>
      <c r="W585" s="319"/>
      <c r="X585" s="319"/>
      <c r="Y585" s="319"/>
      <c r="Z585" s="319"/>
    </row>
    <row r="586" spans="1:26" ht="15.75" customHeight="1">
      <c r="A586" s="319"/>
      <c r="B586" s="319"/>
      <c r="C586" s="319"/>
      <c r="D586" s="319"/>
      <c r="E586" s="319"/>
      <c r="F586" s="319"/>
      <c r="G586" s="319"/>
      <c r="H586" s="319"/>
      <c r="I586" s="319"/>
      <c r="J586" s="319"/>
      <c r="K586" s="319"/>
      <c r="L586" s="319"/>
      <c r="M586" s="319"/>
      <c r="N586" s="319"/>
      <c r="O586" s="319"/>
      <c r="P586" s="319"/>
      <c r="Q586" s="319"/>
      <c r="R586" s="319"/>
      <c r="S586" s="319"/>
      <c r="T586" s="319"/>
      <c r="U586" s="319"/>
      <c r="V586" s="319"/>
      <c r="W586" s="319"/>
      <c r="X586" s="319"/>
      <c r="Y586" s="319"/>
      <c r="Z586" s="319"/>
    </row>
    <row r="587" spans="1:26" ht="15.75" customHeight="1">
      <c r="A587" s="319"/>
      <c r="B587" s="319"/>
      <c r="C587" s="319"/>
      <c r="D587" s="319"/>
      <c r="E587" s="319"/>
      <c r="F587" s="319"/>
      <c r="G587" s="319"/>
      <c r="H587" s="319"/>
      <c r="I587" s="319"/>
      <c r="J587" s="319"/>
      <c r="K587" s="319"/>
      <c r="L587" s="319"/>
      <c r="M587" s="319"/>
      <c r="N587" s="319"/>
      <c r="O587" s="319"/>
      <c r="P587" s="319"/>
      <c r="Q587" s="319"/>
      <c r="R587" s="319"/>
      <c r="S587" s="319"/>
      <c r="T587" s="319"/>
      <c r="U587" s="319"/>
      <c r="V587" s="319"/>
      <c r="W587" s="319"/>
      <c r="X587" s="319"/>
      <c r="Y587" s="319"/>
      <c r="Z587" s="319"/>
    </row>
    <row r="588" spans="1:26" ht="15.75" customHeight="1">
      <c r="A588" s="319"/>
      <c r="B588" s="319"/>
      <c r="C588" s="319"/>
      <c r="D588" s="319"/>
      <c r="E588" s="319"/>
      <c r="F588" s="319"/>
      <c r="G588" s="319"/>
      <c r="H588" s="319"/>
      <c r="I588" s="319"/>
      <c r="J588" s="319"/>
      <c r="K588" s="319"/>
      <c r="L588" s="319"/>
      <c r="M588" s="319"/>
      <c r="N588" s="319"/>
      <c r="O588" s="319"/>
      <c r="P588" s="319"/>
      <c r="Q588" s="319"/>
      <c r="R588" s="319"/>
      <c r="S588" s="319"/>
      <c r="T588" s="319"/>
      <c r="U588" s="319"/>
      <c r="V588" s="319"/>
      <c r="W588" s="319"/>
      <c r="X588" s="319"/>
      <c r="Y588" s="319"/>
      <c r="Z588" s="319"/>
    </row>
    <row r="589" spans="1:26" ht="15.75" customHeight="1">
      <c r="A589" s="319"/>
      <c r="B589" s="319"/>
      <c r="C589" s="319"/>
      <c r="D589" s="319"/>
      <c r="E589" s="319"/>
      <c r="F589" s="319"/>
      <c r="G589" s="319"/>
      <c r="H589" s="319"/>
      <c r="I589" s="319"/>
      <c r="J589" s="319"/>
      <c r="K589" s="319"/>
      <c r="L589" s="319"/>
      <c r="M589" s="319"/>
      <c r="N589" s="319"/>
      <c r="O589" s="319"/>
      <c r="P589" s="319"/>
      <c r="Q589" s="319"/>
      <c r="R589" s="319"/>
      <c r="S589" s="319"/>
      <c r="T589" s="319"/>
      <c r="U589" s="319"/>
      <c r="V589" s="319"/>
      <c r="W589" s="319"/>
      <c r="X589" s="319"/>
      <c r="Y589" s="319"/>
      <c r="Z589" s="319"/>
    </row>
    <row r="590" spans="1:26" ht="15.75" customHeight="1">
      <c r="A590" s="319"/>
      <c r="B590" s="319"/>
      <c r="C590" s="319"/>
      <c r="D590" s="319"/>
      <c r="E590" s="319"/>
      <c r="F590" s="319"/>
      <c r="G590" s="319"/>
      <c r="H590" s="319"/>
      <c r="I590" s="319"/>
      <c r="J590" s="319"/>
      <c r="K590" s="319"/>
      <c r="L590" s="319"/>
      <c r="M590" s="319"/>
      <c r="N590" s="319"/>
      <c r="O590" s="319"/>
      <c r="P590" s="319"/>
      <c r="Q590" s="319"/>
      <c r="R590" s="319"/>
      <c r="S590" s="319"/>
      <c r="T590" s="319"/>
      <c r="U590" s="319"/>
      <c r="V590" s="319"/>
      <c r="W590" s="319"/>
      <c r="X590" s="319"/>
      <c r="Y590" s="319"/>
      <c r="Z590" s="319"/>
    </row>
    <row r="591" spans="1:26" ht="15.75" customHeight="1">
      <c r="A591" s="319"/>
      <c r="B591" s="319"/>
      <c r="C591" s="319"/>
      <c r="D591" s="319"/>
      <c r="E591" s="319"/>
      <c r="F591" s="319"/>
      <c r="G591" s="319"/>
      <c r="H591" s="319"/>
      <c r="I591" s="319"/>
      <c r="J591" s="319"/>
      <c r="K591" s="319"/>
      <c r="L591" s="319"/>
      <c r="M591" s="319"/>
      <c r="N591" s="319"/>
      <c r="O591" s="319"/>
      <c r="P591" s="319"/>
      <c r="Q591" s="319"/>
      <c r="R591" s="319"/>
      <c r="S591" s="319"/>
      <c r="T591" s="319"/>
      <c r="U591" s="319"/>
      <c r="V591" s="319"/>
      <c r="W591" s="319"/>
      <c r="X591" s="319"/>
      <c r="Y591" s="319"/>
      <c r="Z591" s="319"/>
    </row>
    <row r="592" spans="1:26" ht="15.75" customHeight="1">
      <c r="A592" s="319"/>
      <c r="B592" s="319"/>
      <c r="C592" s="319"/>
      <c r="D592" s="319"/>
      <c r="E592" s="319"/>
      <c r="F592" s="319"/>
      <c r="G592" s="319"/>
      <c r="H592" s="319"/>
      <c r="I592" s="319"/>
      <c r="J592" s="319"/>
      <c r="K592" s="319"/>
      <c r="L592" s="319"/>
      <c r="M592" s="319"/>
      <c r="N592" s="319"/>
      <c r="O592" s="319"/>
      <c r="P592" s="319"/>
      <c r="Q592" s="319"/>
      <c r="R592" s="319"/>
      <c r="S592" s="319"/>
      <c r="T592" s="319"/>
      <c r="U592" s="319"/>
      <c r="V592" s="319"/>
      <c r="W592" s="319"/>
      <c r="X592" s="319"/>
      <c r="Y592" s="319"/>
      <c r="Z592" s="319"/>
    </row>
    <row r="593" spans="1:26" ht="15.75" customHeight="1">
      <c r="A593" s="319"/>
      <c r="B593" s="319"/>
      <c r="C593" s="319"/>
      <c r="D593" s="319"/>
      <c r="E593" s="319"/>
      <c r="F593" s="319"/>
      <c r="G593" s="319"/>
      <c r="H593" s="319"/>
      <c r="I593" s="319"/>
      <c r="J593" s="319"/>
      <c r="K593" s="319"/>
      <c r="L593" s="319"/>
      <c r="M593" s="319"/>
      <c r="N593" s="319"/>
      <c r="O593" s="319"/>
      <c r="P593" s="319"/>
      <c r="Q593" s="319"/>
      <c r="R593" s="319"/>
      <c r="S593" s="319"/>
      <c r="T593" s="319"/>
      <c r="U593" s="319"/>
      <c r="V593" s="319"/>
      <c r="W593" s="319"/>
      <c r="X593" s="319"/>
      <c r="Y593" s="319"/>
      <c r="Z593" s="319"/>
    </row>
    <row r="594" spans="1:26" ht="15.75" customHeight="1">
      <c r="A594" s="319"/>
      <c r="B594" s="319"/>
      <c r="C594" s="319"/>
      <c r="D594" s="319"/>
      <c r="E594" s="319"/>
      <c r="F594" s="319"/>
      <c r="G594" s="319"/>
      <c r="H594" s="319"/>
      <c r="I594" s="319"/>
      <c r="J594" s="319"/>
      <c r="K594" s="319"/>
      <c r="L594" s="319"/>
      <c r="M594" s="319"/>
      <c r="N594" s="319"/>
      <c r="O594" s="319"/>
      <c r="P594" s="319"/>
      <c r="Q594" s="319"/>
      <c r="R594" s="319"/>
      <c r="S594" s="319"/>
      <c r="T594" s="319"/>
      <c r="U594" s="319"/>
      <c r="V594" s="319"/>
      <c r="W594" s="319"/>
      <c r="X594" s="319"/>
      <c r="Y594" s="319"/>
      <c r="Z594" s="319"/>
    </row>
    <row r="595" spans="1:26" ht="15.75" customHeight="1">
      <c r="A595" s="319"/>
      <c r="B595" s="319"/>
      <c r="C595" s="319"/>
      <c r="D595" s="319"/>
      <c r="E595" s="319"/>
      <c r="F595" s="319"/>
      <c r="G595" s="319"/>
      <c r="H595" s="319"/>
      <c r="I595" s="319"/>
      <c r="J595" s="319"/>
      <c r="K595" s="319"/>
      <c r="L595" s="319"/>
      <c r="M595" s="319"/>
      <c r="N595" s="319"/>
      <c r="O595" s="319"/>
      <c r="P595" s="319"/>
      <c r="Q595" s="319"/>
      <c r="R595" s="319"/>
      <c r="S595" s="319"/>
      <c r="T595" s="319"/>
      <c r="U595" s="319"/>
      <c r="V595" s="319"/>
      <c r="W595" s="319"/>
      <c r="X595" s="319"/>
      <c r="Y595" s="319"/>
      <c r="Z595" s="319"/>
    </row>
    <row r="596" spans="1:26" ht="15.75" customHeight="1">
      <c r="A596" s="319"/>
      <c r="B596" s="319"/>
      <c r="C596" s="319"/>
      <c r="D596" s="319"/>
      <c r="E596" s="319"/>
      <c r="F596" s="319"/>
      <c r="G596" s="319"/>
      <c r="H596" s="319"/>
      <c r="I596" s="319"/>
      <c r="J596" s="319"/>
      <c r="K596" s="319"/>
      <c r="L596" s="319"/>
      <c r="M596" s="319"/>
      <c r="N596" s="319"/>
      <c r="O596" s="319"/>
      <c r="P596" s="319"/>
      <c r="Q596" s="319"/>
      <c r="R596" s="319"/>
      <c r="S596" s="319"/>
      <c r="T596" s="319"/>
      <c r="U596" s="319"/>
      <c r="V596" s="319"/>
      <c r="W596" s="319"/>
      <c r="X596" s="319"/>
      <c r="Y596" s="319"/>
      <c r="Z596" s="319"/>
    </row>
    <row r="597" spans="1:26" ht="15.75" customHeight="1">
      <c r="A597" s="319"/>
      <c r="B597" s="319"/>
      <c r="C597" s="319"/>
      <c r="D597" s="319"/>
      <c r="E597" s="319"/>
      <c r="F597" s="319"/>
      <c r="G597" s="319"/>
      <c r="H597" s="319"/>
      <c r="I597" s="319"/>
      <c r="J597" s="319"/>
      <c r="K597" s="319"/>
      <c r="L597" s="319"/>
      <c r="M597" s="319"/>
      <c r="N597" s="319"/>
      <c r="O597" s="319"/>
      <c r="P597" s="319"/>
      <c r="Q597" s="319"/>
      <c r="R597" s="319"/>
      <c r="S597" s="319"/>
      <c r="T597" s="319"/>
      <c r="U597" s="319"/>
      <c r="V597" s="319"/>
      <c r="W597" s="319"/>
      <c r="X597" s="319"/>
      <c r="Y597" s="319"/>
      <c r="Z597" s="319"/>
    </row>
    <row r="598" spans="1:26" ht="15.75" customHeight="1">
      <c r="A598" s="319"/>
      <c r="B598" s="319"/>
      <c r="C598" s="319"/>
      <c r="D598" s="319"/>
      <c r="E598" s="319"/>
      <c r="F598" s="319"/>
      <c r="G598" s="319"/>
      <c r="H598" s="319"/>
      <c r="I598" s="319"/>
      <c r="J598" s="319"/>
      <c r="K598" s="319"/>
      <c r="L598" s="319"/>
      <c r="M598" s="319"/>
      <c r="N598" s="319"/>
      <c r="O598" s="319"/>
      <c r="P598" s="319"/>
      <c r="Q598" s="319"/>
      <c r="R598" s="319"/>
      <c r="S598" s="319"/>
      <c r="T598" s="319"/>
      <c r="U598" s="319"/>
      <c r="V598" s="319"/>
      <c r="W598" s="319"/>
      <c r="X598" s="319"/>
      <c r="Y598" s="319"/>
      <c r="Z598" s="319"/>
    </row>
    <row r="599" spans="1:26" ht="15.75" customHeight="1">
      <c r="A599" s="319"/>
      <c r="B599" s="319"/>
      <c r="C599" s="319"/>
      <c r="D599" s="319"/>
      <c r="E599" s="319"/>
      <c r="F599" s="319"/>
      <c r="G599" s="319"/>
      <c r="H599" s="319"/>
      <c r="I599" s="319"/>
      <c r="J599" s="319"/>
      <c r="K599" s="319"/>
      <c r="L599" s="319"/>
      <c r="M599" s="319"/>
      <c r="N599" s="319"/>
      <c r="O599" s="319"/>
      <c r="P599" s="319"/>
      <c r="Q599" s="319"/>
      <c r="R599" s="319"/>
      <c r="S599" s="319"/>
      <c r="T599" s="319"/>
      <c r="U599" s="319"/>
      <c r="V599" s="319"/>
      <c r="W599" s="319"/>
      <c r="X599" s="319"/>
      <c r="Y599" s="319"/>
      <c r="Z599" s="319"/>
    </row>
    <row r="600" spans="1:26" ht="15.75" customHeight="1">
      <c r="A600" s="319"/>
      <c r="B600" s="319"/>
      <c r="C600" s="319"/>
      <c r="D600" s="319"/>
      <c r="E600" s="319"/>
      <c r="F600" s="319"/>
      <c r="G600" s="319"/>
      <c r="H600" s="319"/>
      <c r="I600" s="319"/>
      <c r="J600" s="319"/>
      <c r="K600" s="319"/>
      <c r="L600" s="319"/>
      <c r="M600" s="319"/>
      <c r="N600" s="319"/>
      <c r="O600" s="319"/>
      <c r="P600" s="319"/>
      <c r="Q600" s="319"/>
      <c r="R600" s="319"/>
      <c r="S600" s="319"/>
      <c r="T600" s="319"/>
      <c r="U600" s="319"/>
      <c r="V600" s="319"/>
      <c r="W600" s="319"/>
      <c r="X600" s="319"/>
      <c r="Y600" s="319"/>
      <c r="Z600" s="319"/>
    </row>
    <row r="601" spans="1:26" ht="15.75" customHeight="1">
      <c r="A601" s="319"/>
      <c r="B601" s="319"/>
      <c r="C601" s="319"/>
      <c r="D601" s="319"/>
      <c r="E601" s="319"/>
      <c r="F601" s="319"/>
      <c r="G601" s="319"/>
      <c r="H601" s="319"/>
      <c r="I601" s="319"/>
      <c r="J601" s="319"/>
      <c r="K601" s="319"/>
      <c r="L601" s="319"/>
      <c r="M601" s="319"/>
      <c r="N601" s="319"/>
      <c r="O601" s="319"/>
      <c r="P601" s="319"/>
      <c r="Q601" s="319"/>
      <c r="R601" s="319"/>
      <c r="S601" s="319"/>
      <c r="T601" s="319"/>
      <c r="U601" s="319"/>
      <c r="V601" s="319"/>
      <c r="W601" s="319"/>
      <c r="X601" s="319"/>
      <c r="Y601" s="319"/>
      <c r="Z601" s="319"/>
    </row>
    <row r="602" spans="1:26" ht="15.75" customHeight="1">
      <c r="A602" s="319"/>
      <c r="B602" s="319"/>
      <c r="C602" s="319"/>
      <c r="D602" s="319"/>
      <c r="E602" s="319"/>
      <c r="F602" s="319"/>
      <c r="G602" s="319"/>
      <c r="H602" s="319"/>
      <c r="I602" s="319"/>
      <c r="J602" s="319"/>
      <c r="K602" s="319"/>
      <c r="L602" s="319"/>
      <c r="M602" s="319"/>
      <c r="N602" s="319"/>
      <c r="O602" s="319"/>
      <c r="P602" s="319"/>
      <c r="Q602" s="319"/>
      <c r="R602" s="319"/>
      <c r="S602" s="319"/>
      <c r="T602" s="319"/>
      <c r="U602" s="319"/>
      <c r="V602" s="319"/>
      <c r="W602" s="319"/>
      <c r="X602" s="319"/>
      <c r="Y602" s="319"/>
      <c r="Z602" s="319"/>
    </row>
    <row r="603" spans="1:26" ht="15.75" customHeight="1">
      <c r="A603" s="319"/>
      <c r="B603" s="319"/>
      <c r="C603" s="319"/>
      <c r="D603" s="319"/>
      <c r="E603" s="319"/>
      <c r="F603" s="319"/>
      <c r="G603" s="319"/>
      <c r="H603" s="319"/>
      <c r="I603" s="319"/>
      <c r="J603" s="319"/>
      <c r="K603" s="319"/>
      <c r="L603" s="319"/>
      <c r="M603" s="319"/>
      <c r="N603" s="319"/>
      <c r="O603" s="319"/>
      <c r="P603" s="319"/>
      <c r="Q603" s="319"/>
      <c r="R603" s="319"/>
      <c r="S603" s="319"/>
      <c r="T603" s="319"/>
      <c r="U603" s="319"/>
      <c r="V603" s="319"/>
      <c r="W603" s="319"/>
      <c r="X603" s="319"/>
      <c r="Y603" s="319"/>
      <c r="Z603" s="319"/>
    </row>
    <row r="604" spans="1:26" ht="15.75" customHeight="1">
      <c r="A604" s="319"/>
      <c r="B604" s="319"/>
      <c r="C604" s="319"/>
      <c r="D604" s="319"/>
      <c r="E604" s="319"/>
      <c r="F604" s="319"/>
      <c r="G604" s="319"/>
      <c r="H604" s="319"/>
      <c r="I604" s="319"/>
      <c r="J604" s="319"/>
      <c r="K604" s="319"/>
      <c r="L604" s="319"/>
      <c r="M604" s="319"/>
      <c r="N604" s="319"/>
      <c r="O604" s="319"/>
      <c r="P604" s="319"/>
      <c r="Q604" s="319"/>
      <c r="R604" s="319"/>
      <c r="S604" s="319"/>
      <c r="T604" s="319"/>
      <c r="U604" s="319"/>
      <c r="V604" s="319"/>
      <c r="W604" s="319"/>
      <c r="X604" s="319"/>
      <c r="Y604" s="319"/>
      <c r="Z604" s="319"/>
    </row>
    <row r="605" spans="1:26" ht="15.75" customHeight="1">
      <c r="A605" s="319"/>
      <c r="B605" s="319"/>
      <c r="C605" s="319"/>
      <c r="D605" s="319"/>
      <c r="E605" s="319"/>
      <c r="F605" s="319"/>
      <c r="G605" s="319"/>
      <c r="H605" s="319"/>
      <c r="I605" s="319"/>
      <c r="J605" s="319"/>
      <c r="K605" s="319"/>
      <c r="L605" s="319"/>
      <c r="M605" s="319"/>
      <c r="N605" s="319"/>
      <c r="O605" s="319"/>
      <c r="P605" s="319"/>
      <c r="Q605" s="319"/>
      <c r="R605" s="319"/>
      <c r="S605" s="319"/>
      <c r="T605" s="319"/>
      <c r="U605" s="319"/>
      <c r="V605" s="319"/>
      <c r="W605" s="319"/>
      <c r="X605" s="319"/>
      <c r="Y605" s="319"/>
      <c r="Z605" s="319"/>
    </row>
    <row r="606" spans="1:26" ht="15.75" customHeight="1">
      <c r="A606" s="319"/>
      <c r="B606" s="319"/>
      <c r="C606" s="319"/>
      <c r="D606" s="319"/>
      <c r="E606" s="319"/>
      <c r="F606" s="319"/>
      <c r="G606" s="319"/>
      <c r="H606" s="319"/>
      <c r="I606" s="319"/>
      <c r="J606" s="319"/>
      <c r="K606" s="319"/>
      <c r="L606" s="319"/>
      <c r="M606" s="319"/>
      <c r="N606" s="319"/>
      <c r="O606" s="319"/>
      <c r="P606" s="319"/>
      <c r="Q606" s="319"/>
      <c r="R606" s="319"/>
      <c r="S606" s="319"/>
      <c r="T606" s="319"/>
      <c r="U606" s="319"/>
      <c r="V606" s="319"/>
      <c r="W606" s="319"/>
      <c r="X606" s="319"/>
      <c r="Y606" s="319"/>
      <c r="Z606" s="319"/>
    </row>
    <row r="607" spans="1:26" ht="15.75" customHeight="1">
      <c r="A607" s="319"/>
      <c r="B607" s="319"/>
      <c r="C607" s="319"/>
      <c r="D607" s="319"/>
      <c r="E607" s="319"/>
      <c r="F607" s="319"/>
      <c r="G607" s="319"/>
      <c r="H607" s="319"/>
      <c r="I607" s="319"/>
      <c r="J607" s="319"/>
      <c r="K607" s="319"/>
      <c r="L607" s="319"/>
      <c r="M607" s="319"/>
      <c r="N607" s="319"/>
      <c r="O607" s="319"/>
      <c r="P607" s="319"/>
      <c r="Q607" s="319"/>
      <c r="R607" s="319"/>
      <c r="S607" s="319"/>
      <c r="T607" s="319"/>
      <c r="U607" s="319"/>
      <c r="V607" s="319"/>
      <c r="W607" s="319"/>
      <c r="X607" s="319"/>
      <c r="Y607" s="319"/>
      <c r="Z607" s="319"/>
    </row>
    <row r="608" spans="1:26" ht="15.75" customHeight="1">
      <c r="A608" s="319"/>
      <c r="B608" s="319"/>
      <c r="C608" s="319"/>
      <c r="D608" s="319"/>
      <c r="E608" s="319"/>
      <c r="F608" s="319"/>
      <c r="G608" s="319"/>
      <c r="H608" s="319"/>
      <c r="I608" s="319"/>
      <c r="J608" s="319"/>
      <c r="K608" s="319"/>
      <c r="L608" s="319"/>
      <c r="M608" s="319"/>
      <c r="N608" s="319"/>
      <c r="O608" s="319"/>
      <c r="P608" s="319"/>
      <c r="Q608" s="319"/>
      <c r="R608" s="319"/>
      <c r="S608" s="319"/>
      <c r="T608" s="319"/>
      <c r="U608" s="319"/>
      <c r="V608" s="319"/>
      <c r="W608" s="319"/>
      <c r="X608" s="319"/>
      <c r="Y608" s="319"/>
      <c r="Z608" s="319"/>
    </row>
    <row r="609" spans="1:26" ht="15.75" customHeight="1">
      <c r="A609" s="319"/>
      <c r="B609" s="319"/>
      <c r="C609" s="319"/>
      <c r="D609" s="319"/>
      <c r="E609" s="319"/>
      <c r="F609" s="319"/>
      <c r="G609" s="319"/>
      <c r="H609" s="319"/>
      <c r="I609" s="319"/>
      <c r="J609" s="319"/>
      <c r="K609" s="319"/>
      <c r="L609" s="319"/>
      <c r="M609" s="319"/>
      <c r="N609" s="319"/>
      <c r="O609" s="319"/>
      <c r="P609" s="319"/>
      <c r="Q609" s="319"/>
      <c r="R609" s="319"/>
      <c r="S609" s="319"/>
      <c r="T609" s="319"/>
      <c r="U609" s="319"/>
      <c r="V609" s="319"/>
      <c r="W609" s="319"/>
      <c r="X609" s="319"/>
      <c r="Y609" s="319"/>
      <c r="Z609" s="319"/>
    </row>
    <row r="610" spans="1:26" ht="15.75" customHeight="1">
      <c r="A610" s="319"/>
      <c r="B610" s="319"/>
      <c r="C610" s="319"/>
      <c r="D610" s="319"/>
      <c r="E610" s="319"/>
      <c r="F610" s="319"/>
      <c r="G610" s="319"/>
      <c r="H610" s="319"/>
      <c r="I610" s="319"/>
      <c r="J610" s="319"/>
      <c r="K610" s="319"/>
      <c r="L610" s="319"/>
      <c r="M610" s="319"/>
      <c r="N610" s="319"/>
      <c r="O610" s="319"/>
      <c r="P610" s="319"/>
      <c r="Q610" s="319"/>
      <c r="R610" s="319"/>
      <c r="S610" s="319"/>
      <c r="T610" s="319"/>
      <c r="U610" s="319"/>
      <c r="V610" s="319"/>
      <c r="W610" s="319"/>
      <c r="X610" s="319"/>
      <c r="Y610" s="319"/>
      <c r="Z610" s="319"/>
    </row>
    <row r="611" spans="1:26" ht="15.75" customHeight="1">
      <c r="A611" s="319"/>
      <c r="B611" s="319"/>
      <c r="C611" s="319"/>
      <c r="D611" s="319"/>
      <c r="E611" s="319"/>
      <c r="F611" s="319"/>
      <c r="G611" s="319"/>
      <c r="H611" s="319"/>
      <c r="I611" s="319"/>
      <c r="J611" s="319"/>
      <c r="K611" s="319"/>
      <c r="L611" s="319"/>
      <c r="M611" s="319"/>
      <c r="N611" s="319"/>
      <c r="O611" s="319"/>
      <c r="P611" s="319"/>
      <c r="Q611" s="319"/>
      <c r="R611" s="319"/>
      <c r="S611" s="319"/>
      <c r="T611" s="319"/>
      <c r="U611" s="319"/>
      <c r="V611" s="319"/>
      <c r="W611" s="319"/>
      <c r="X611" s="319"/>
      <c r="Y611" s="319"/>
      <c r="Z611" s="319"/>
    </row>
    <row r="612" spans="1:26" ht="15.75" customHeight="1">
      <c r="A612" s="319"/>
      <c r="B612" s="319"/>
      <c r="C612" s="319"/>
      <c r="D612" s="319"/>
      <c r="E612" s="319"/>
      <c r="F612" s="319"/>
      <c r="G612" s="319"/>
      <c r="H612" s="319"/>
      <c r="I612" s="319"/>
      <c r="J612" s="319"/>
      <c r="K612" s="319"/>
      <c r="L612" s="319"/>
      <c r="M612" s="319"/>
      <c r="N612" s="319"/>
      <c r="O612" s="319"/>
      <c r="P612" s="319"/>
      <c r="Q612" s="319"/>
      <c r="R612" s="319"/>
      <c r="S612" s="319"/>
      <c r="T612" s="319"/>
      <c r="U612" s="319"/>
      <c r="V612" s="319"/>
      <c r="W612" s="319"/>
      <c r="X612" s="319"/>
      <c r="Y612" s="319"/>
      <c r="Z612" s="319"/>
    </row>
    <row r="613" spans="1:26" ht="15.75" customHeight="1">
      <c r="A613" s="319"/>
      <c r="B613" s="319"/>
      <c r="C613" s="319"/>
      <c r="D613" s="319"/>
      <c r="E613" s="319"/>
      <c r="F613" s="319"/>
      <c r="G613" s="319"/>
      <c r="H613" s="319"/>
      <c r="I613" s="319"/>
      <c r="J613" s="319"/>
      <c r="K613" s="319"/>
      <c r="L613" s="319"/>
      <c r="M613" s="319"/>
      <c r="N613" s="319"/>
      <c r="O613" s="319"/>
      <c r="P613" s="319"/>
      <c r="Q613" s="319"/>
      <c r="R613" s="319"/>
      <c r="S613" s="319"/>
      <c r="T613" s="319"/>
      <c r="U613" s="319"/>
      <c r="V613" s="319"/>
      <c r="W613" s="319"/>
      <c r="X613" s="319"/>
      <c r="Y613" s="319"/>
      <c r="Z613" s="319"/>
    </row>
    <row r="614" spans="1:26" ht="15.75" customHeight="1">
      <c r="A614" s="319"/>
      <c r="B614" s="319"/>
      <c r="C614" s="319"/>
      <c r="D614" s="319"/>
      <c r="E614" s="319"/>
      <c r="F614" s="319"/>
      <c r="G614" s="319"/>
      <c r="H614" s="319"/>
      <c r="I614" s="319"/>
      <c r="J614" s="319"/>
      <c r="K614" s="319"/>
      <c r="L614" s="319"/>
      <c r="M614" s="319"/>
      <c r="N614" s="319"/>
      <c r="O614" s="319"/>
      <c r="P614" s="319"/>
      <c r="Q614" s="319"/>
      <c r="R614" s="319"/>
      <c r="S614" s="319"/>
      <c r="T614" s="319"/>
      <c r="U614" s="319"/>
      <c r="V614" s="319"/>
      <c r="W614" s="319"/>
      <c r="X614" s="319"/>
      <c r="Y614" s="319"/>
      <c r="Z614" s="319"/>
    </row>
    <row r="615" spans="1:26" ht="15.75" customHeight="1">
      <c r="A615" s="319"/>
      <c r="B615" s="319"/>
      <c r="C615" s="319"/>
      <c r="D615" s="319"/>
      <c r="E615" s="319"/>
      <c r="F615" s="319"/>
      <c r="G615" s="319"/>
      <c r="H615" s="319"/>
      <c r="I615" s="319"/>
      <c r="J615" s="319"/>
      <c r="K615" s="319"/>
      <c r="L615" s="319"/>
      <c r="M615" s="319"/>
      <c r="N615" s="319"/>
      <c r="O615" s="319"/>
      <c r="P615" s="319"/>
      <c r="Q615" s="319"/>
      <c r="R615" s="319"/>
      <c r="S615" s="319"/>
      <c r="T615" s="319"/>
      <c r="U615" s="319"/>
      <c r="V615" s="319"/>
      <c r="W615" s="319"/>
      <c r="X615" s="319"/>
      <c r="Y615" s="319"/>
      <c r="Z615" s="319"/>
    </row>
    <row r="616" spans="1:26" ht="15.75" customHeight="1">
      <c r="A616" s="319"/>
      <c r="B616" s="319"/>
      <c r="C616" s="319"/>
      <c r="D616" s="319"/>
      <c r="E616" s="319"/>
      <c r="F616" s="319"/>
      <c r="G616" s="319"/>
      <c r="H616" s="319"/>
      <c r="I616" s="319"/>
      <c r="J616" s="319"/>
      <c r="K616" s="319"/>
      <c r="L616" s="319"/>
      <c r="M616" s="319"/>
      <c r="N616" s="319"/>
      <c r="O616" s="319"/>
      <c r="P616" s="319"/>
      <c r="Q616" s="319"/>
      <c r="R616" s="319"/>
      <c r="S616" s="319"/>
      <c r="T616" s="319"/>
      <c r="U616" s="319"/>
      <c r="V616" s="319"/>
      <c r="W616" s="319"/>
      <c r="X616" s="319"/>
      <c r="Y616" s="319"/>
      <c r="Z616" s="319"/>
    </row>
    <row r="617" spans="1:26" ht="15.75" customHeight="1">
      <c r="A617" s="319"/>
      <c r="B617" s="319"/>
      <c r="C617" s="319"/>
      <c r="D617" s="319"/>
      <c r="E617" s="319"/>
      <c r="F617" s="319"/>
      <c r="G617" s="319"/>
      <c r="H617" s="319"/>
      <c r="I617" s="319"/>
      <c r="J617" s="319"/>
      <c r="K617" s="319"/>
      <c r="L617" s="319"/>
      <c r="M617" s="319"/>
      <c r="N617" s="319"/>
      <c r="O617" s="319"/>
      <c r="P617" s="319"/>
      <c r="Q617" s="319"/>
      <c r="R617" s="319"/>
      <c r="S617" s="319"/>
      <c r="T617" s="319"/>
      <c r="U617" s="319"/>
      <c r="V617" s="319"/>
      <c r="W617" s="319"/>
      <c r="X617" s="319"/>
      <c r="Y617" s="319"/>
      <c r="Z617" s="319"/>
    </row>
    <row r="618" spans="1:26" ht="15.75" customHeight="1">
      <c r="A618" s="319"/>
      <c r="B618" s="319"/>
      <c r="C618" s="319"/>
      <c r="D618" s="319"/>
      <c r="E618" s="319"/>
      <c r="F618" s="319"/>
      <c r="G618" s="319"/>
      <c r="H618" s="319"/>
      <c r="I618" s="319"/>
      <c r="J618" s="319"/>
      <c r="K618" s="319"/>
      <c r="L618" s="319"/>
      <c r="M618" s="319"/>
      <c r="N618" s="319"/>
      <c r="O618" s="319"/>
      <c r="P618" s="319"/>
      <c r="Q618" s="319"/>
      <c r="R618" s="319"/>
      <c r="S618" s="319"/>
      <c r="T618" s="319"/>
      <c r="U618" s="319"/>
      <c r="V618" s="319"/>
      <c r="W618" s="319"/>
      <c r="X618" s="319"/>
      <c r="Y618" s="319"/>
      <c r="Z618" s="319"/>
    </row>
    <row r="619" spans="1:26" ht="15.75" customHeight="1">
      <c r="A619" s="319"/>
      <c r="B619" s="319"/>
      <c r="C619" s="319"/>
      <c r="D619" s="319"/>
      <c r="E619" s="319"/>
      <c r="F619" s="319"/>
      <c r="G619" s="319"/>
      <c r="H619" s="319"/>
      <c r="I619" s="319"/>
      <c r="J619" s="319"/>
      <c r="K619" s="319"/>
      <c r="L619" s="319"/>
      <c r="M619" s="319"/>
      <c r="N619" s="319"/>
      <c r="O619" s="319"/>
      <c r="P619" s="319"/>
      <c r="Q619" s="319"/>
      <c r="R619" s="319"/>
      <c r="S619" s="319"/>
      <c r="T619" s="319"/>
      <c r="U619" s="319"/>
      <c r="V619" s="319"/>
      <c r="W619" s="319"/>
      <c r="X619" s="319"/>
      <c r="Y619" s="319"/>
      <c r="Z619" s="319"/>
    </row>
    <row r="620" spans="1:26" ht="15.75" customHeight="1">
      <c r="A620" s="319"/>
      <c r="B620" s="319"/>
      <c r="C620" s="319"/>
      <c r="D620" s="319"/>
      <c r="E620" s="319"/>
      <c r="F620" s="319"/>
      <c r="G620" s="319"/>
      <c r="H620" s="319"/>
      <c r="I620" s="319"/>
      <c r="J620" s="319"/>
      <c r="K620" s="319"/>
      <c r="L620" s="319"/>
      <c r="M620" s="319"/>
      <c r="N620" s="319"/>
      <c r="O620" s="319"/>
      <c r="P620" s="319"/>
      <c r="Q620" s="319"/>
      <c r="R620" s="319"/>
      <c r="S620" s="319"/>
      <c r="T620" s="319"/>
      <c r="U620" s="319"/>
      <c r="V620" s="319"/>
      <c r="W620" s="319"/>
      <c r="X620" s="319"/>
      <c r="Y620" s="319"/>
      <c r="Z620" s="319"/>
    </row>
    <row r="621" spans="1:26" ht="15.75" customHeight="1">
      <c r="A621" s="319"/>
      <c r="B621" s="319"/>
      <c r="C621" s="319"/>
      <c r="D621" s="319"/>
      <c r="E621" s="319"/>
      <c r="F621" s="319"/>
      <c r="G621" s="319"/>
      <c r="H621" s="319"/>
      <c r="I621" s="319"/>
      <c r="J621" s="319"/>
      <c r="K621" s="319"/>
      <c r="L621" s="319"/>
      <c r="M621" s="319"/>
      <c r="N621" s="319"/>
      <c r="O621" s="319"/>
      <c r="P621" s="319"/>
      <c r="Q621" s="319"/>
      <c r="R621" s="319"/>
      <c r="S621" s="319"/>
      <c r="T621" s="319"/>
      <c r="U621" s="319"/>
      <c r="V621" s="319"/>
      <c r="W621" s="319"/>
      <c r="X621" s="319"/>
      <c r="Y621" s="319"/>
      <c r="Z621" s="319"/>
    </row>
    <row r="622" spans="1:26" ht="15.75" customHeight="1">
      <c r="A622" s="319"/>
      <c r="B622" s="319"/>
      <c r="C622" s="319"/>
      <c r="D622" s="319"/>
      <c r="E622" s="319"/>
      <c r="F622" s="319"/>
      <c r="G622" s="319"/>
      <c r="H622" s="319"/>
      <c r="I622" s="319"/>
      <c r="J622" s="319"/>
      <c r="K622" s="319"/>
      <c r="L622" s="319"/>
      <c r="M622" s="319"/>
      <c r="N622" s="319"/>
      <c r="O622" s="319"/>
      <c r="P622" s="319"/>
      <c r="Q622" s="319"/>
      <c r="R622" s="319"/>
      <c r="S622" s="319"/>
      <c r="T622" s="319"/>
      <c r="U622" s="319"/>
      <c r="V622" s="319"/>
      <c r="W622" s="319"/>
      <c r="X622" s="319"/>
      <c r="Y622" s="319"/>
      <c r="Z622" s="319"/>
    </row>
    <row r="623" spans="1:26" ht="15.75" customHeight="1">
      <c r="A623" s="319"/>
      <c r="B623" s="319"/>
      <c r="C623" s="319"/>
      <c r="D623" s="319"/>
      <c r="E623" s="319"/>
      <c r="F623" s="319"/>
      <c r="G623" s="319"/>
      <c r="H623" s="319"/>
      <c r="I623" s="319"/>
      <c r="J623" s="319"/>
      <c r="K623" s="319"/>
      <c r="L623" s="319"/>
      <c r="M623" s="319"/>
      <c r="N623" s="319"/>
      <c r="O623" s="319"/>
      <c r="P623" s="319"/>
      <c r="Q623" s="319"/>
      <c r="R623" s="319"/>
      <c r="S623" s="319"/>
      <c r="T623" s="319"/>
      <c r="U623" s="319"/>
      <c r="V623" s="319"/>
      <c r="W623" s="319"/>
      <c r="X623" s="319"/>
      <c r="Y623" s="319"/>
      <c r="Z623" s="319"/>
    </row>
    <row r="624" spans="1:26" ht="15.75" customHeight="1">
      <c r="A624" s="319"/>
      <c r="B624" s="319"/>
      <c r="C624" s="319"/>
      <c r="D624" s="319"/>
      <c r="E624" s="319"/>
      <c r="F624" s="319"/>
      <c r="G624" s="319"/>
      <c r="H624" s="319"/>
      <c r="I624" s="319"/>
      <c r="J624" s="319"/>
      <c r="K624" s="319"/>
      <c r="L624" s="319"/>
      <c r="M624" s="319"/>
      <c r="N624" s="319"/>
      <c r="O624" s="319"/>
      <c r="P624" s="319"/>
      <c r="Q624" s="319"/>
      <c r="R624" s="319"/>
      <c r="S624" s="319"/>
      <c r="T624" s="319"/>
      <c r="U624" s="319"/>
      <c r="V624" s="319"/>
      <c r="W624" s="319"/>
      <c r="X624" s="319"/>
      <c r="Y624" s="319"/>
      <c r="Z624" s="319"/>
    </row>
    <row r="625" spans="1:26" ht="15.75" customHeight="1">
      <c r="A625" s="319"/>
      <c r="B625" s="319"/>
      <c r="C625" s="319"/>
      <c r="D625" s="319"/>
      <c r="E625" s="319"/>
      <c r="F625" s="319"/>
      <c r="G625" s="319"/>
      <c r="H625" s="319"/>
      <c r="I625" s="319"/>
      <c r="J625" s="319"/>
      <c r="K625" s="319"/>
      <c r="L625" s="319"/>
      <c r="M625" s="319"/>
      <c r="N625" s="319"/>
      <c r="O625" s="319"/>
      <c r="P625" s="319"/>
      <c r="Q625" s="319"/>
      <c r="R625" s="319"/>
      <c r="S625" s="319"/>
      <c r="T625" s="319"/>
      <c r="U625" s="319"/>
      <c r="V625" s="319"/>
      <c r="W625" s="319"/>
      <c r="X625" s="319"/>
      <c r="Y625" s="319"/>
      <c r="Z625" s="319"/>
    </row>
    <row r="626" spans="1:26" ht="15.75" customHeight="1">
      <c r="A626" s="319"/>
      <c r="B626" s="319"/>
      <c r="C626" s="319"/>
      <c r="D626" s="319"/>
      <c r="E626" s="319"/>
      <c r="F626" s="319"/>
      <c r="G626" s="319"/>
      <c r="H626" s="319"/>
      <c r="I626" s="319"/>
      <c r="J626" s="319"/>
      <c r="K626" s="319"/>
      <c r="L626" s="319"/>
      <c r="M626" s="319"/>
      <c r="N626" s="319"/>
      <c r="O626" s="319"/>
      <c r="P626" s="319"/>
      <c r="Q626" s="319"/>
      <c r="R626" s="319"/>
      <c r="S626" s="319"/>
      <c r="T626" s="319"/>
      <c r="U626" s="319"/>
      <c r="V626" s="319"/>
      <c r="W626" s="319"/>
      <c r="X626" s="319"/>
      <c r="Y626" s="319"/>
      <c r="Z626" s="319"/>
    </row>
    <row r="627" spans="1:26" ht="15.75" customHeight="1">
      <c r="A627" s="319"/>
      <c r="B627" s="319"/>
      <c r="C627" s="319"/>
      <c r="D627" s="319"/>
      <c r="E627" s="319"/>
      <c r="F627" s="319"/>
      <c r="G627" s="319"/>
      <c r="H627" s="319"/>
      <c r="I627" s="319"/>
      <c r="J627" s="319"/>
      <c r="K627" s="319"/>
      <c r="L627" s="319"/>
      <c r="M627" s="319"/>
      <c r="N627" s="319"/>
      <c r="O627" s="319"/>
      <c r="P627" s="319"/>
      <c r="Q627" s="319"/>
      <c r="R627" s="319"/>
      <c r="S627" s="319"/>
      <c r="T627" s="319"/>
      <c r="U627" s="319"/>
      <c r="V627" s="319"/>
      <c r="W627" s="319"/>
      <c r="X627" s="319"/>
      <c r="Y627" s="319"/>
      <c r="Z627" s="319"/>
    </row>
    <row r="628" spans="1:26" ht="15.75" customHeight="1">
      <c r="A628" s="319"/>
      <c r="B628" s="319"/>
      <c r="C628" s="319"/>
      <c r="D628" s="319"/>
      <c r="E628" s="319"/>
      <c r="F628" s="319"/>
      <c r="G628" s="319"/>
      <c r="H628" s="319"/>
      <c r="I628" s="319"/>
      <c r="J628" s="319"/>
      <c r="K628" s="319"/>
      <c r="L628" s="319"/>
      <c r="M628" s="319"/>
      <c r="N628" s="319"/>
      <c r="O628" s="319"/>
      <c r="P628" s="319"/>
      <c r="Q628" s="319"/>
      <c r="R628" s="319"/>
      <c r="S628" s="319"/>
      <c r="T628" s="319"/>
      <c r="U628" s="319"/>
      <c r="V628" s="319"/>
      <c r="W628" s="319"/>
      <c r="X628" s="319"/>
      <c r="Y628" s="319"/>
      <c r="Z628" s="319"/>
    </row>
    <row r="629" spans="1:26" ht="15.75" customHeight="1">
      <c r="A629" s="319"/>
      <c r="B629" s="319"/>
      <c r="C629" s="319"/>
      <c r="D629" s="319"/>
      <c r="E629" s="319"/>
      <c r="F629" s="319"/>
      <c r="G629" s="319"/>
      <c r="H629" s="319"/>
      <c r="I629" s="319"/>
      <c r="J629" s="319"/>
      <c r="K629" s="319"/>
      <c r="L629" s="319"/>
      <c r="M629" s="319"/>
      <c r="N629" s="319"/>
      <c r="O629" s="319"/>
      <c r="P629" s="319"/>
      <c r="Q629" s="319"/>
      <c r="R629" s="319"/>
      <c r="S629" s="319"/>
      <c r="T629" s="319"/>
      <c r="U629" s="319"/>
      <c r="V629" s="319"/>
      <c r="W629" s="319"/>
      <c r="X629" s="319"/>
      <c r="Y629" s="319"/>
      <c r="Z629" s="319"/>
    </row>
    <row r="630" spans="1:26" ht="15.75" customHeight="1">
      <c r="A630" s="319"/>
      <c r="B630" s="319"/>
      <c r="C630" s="319"/>
      <c r="D630" s="319"/>
      <c r="E630" s="319"/>
      <c r="F630" s="319"/>
      <c r="G630" s="319"/>
      <c r="H630" s="319"/>
      <c r="I630" s="319"/>
      <c r="J630" s="319"/>
      <c r="K630" s="319"/>
      <c r="L630" s="319"/>
      <c r="M630" s="319"/>
      <c r="N630" s="319"/>
      <c r="O630" s="319"/>
      <c r="P630" s="319"/>
      <c r="Q630" s="319"/>
      <c r="R630" s="319"/>
      <c r="S630" s="319"/>
      <c r="T630" s="319"/>
      <c r="U630" s="319"/>
      <c r="V630" s="319"/>
      <c r="W630" s="319"/>
      <c r="X630" s="319"/>
      <c r="Y630" s="319"/>
      <c r="Z630" s="319"/>
    </row>
    <row r="631" spans="1:26" ht="15.75" customHeight="1">
      <c r="A631" s="319"/>
      <c r="B631" s="319"/>
      <c r="C631" s="319"/>
      <c r="D631" s="319"/>
      <c r="E631" s="319"/>
      <c r="F631" s="319"/>
      <c r="G631" s="319"/>
      <c r="H631" s="319"/>
      <c r="I631" s="319"/>
      <c r="J631" s="319"/>
      <c r="K631" s="319"/>
      <c r="L631" s="319"/>
      <c r="M631" s="319"/>
      <c r="N631" s="319"/>
      <c r="O631" s="319"/>
      <c r="P631" s="319"/>
      <c r="Q631" s="319"/>
      <c r="R631" s="319"/>
      <c r="S631" s="319"/>
      <c r="T631" s="319"/>
      <c r="U631" s="319"/>
      <c r="V631" s="319"/>
      <c r="W631" s="319"/>
      <c r="X631" s="319"/>
      <c r="Y631" s="319"/>
      <c r="Z631" s="319"/>
    </row>
    <row r="632" spans="1:26" ht="15.75" customHeight="1">
      <c r="A632" s="319"/>
      <c r="B632" s="319"/>
      <c r="C632" s="319"/>
      <c r="D632" s="319"/>
      <c r="E632" s="319"/>
      <c r="F632" s="319"/>
      <c r="G632" s="319"/>
      <c r="H632" s="319"/>
      <c r="I632" s="319"/>
      <c r="J632" s="319"/>
      <c r="K632" s="319"/>
      <c r="L632" s="319"/>
      <c r="M632" s="319"/>
      <c r="N632" s="319"/>
      <c r="O632" s="319"/>
      <c r="P632" s="319"/>
      <c r="Q632" s="319"/>
      <c r="R632" s="319"/>
      <c r="S632" s="319"/>
      <c r="T632" s="319"/>
      <c r="U632" s="319"/>
      <c r="V632" s="319"/>
      <c r="W632" s="319"/>
      <c r="X632" s="319"/>
      <c r="Y632" s="319"/>
      <c r="Z632" s="319"/>
    </row>
    <row r="633" spans="1:26" ht="15.75" customHeight="1">
      <c r="A633" s="319"/>
      <c r="B633" s="319"/>
      <c r="C633" s="319"/>
      <c r="D633" s="319"/>
      <c r="E633" s="319"/>
      <c r="F633" s="319"/>
      <c r="G633" s="319"/>
      <c r="H633" s="319"/>
      <c r="I633" s="319"/>
      <c r="J633" s="319"/>
      <c r="K633" s="319"/>
      <c r="L633" s="319"/>
      <c r="M633" s="319"/>
      <c r="N633" s="319"/>
      <c r="O633" s="319"/>
      <c r="P633" s="319"/>
      <c r="Q633" s="319"/>
      <c r="R633" s="319"/>
      <c r="S633" s="319"/>
      <c r="T633" s="319"/>
      <c r="U633" s="319"/>
      <c r="V633" s="319"/>
      <c r="W633" s="319"/>
      <c r="X633" s="319"/>
      <c r="Y633" s="319"/>
      <c r="Z633" s="319"/>
    </row>
    <row r="634" spans="1:26" ht="15.75" customHeight="1">
      <c r="A634" s="319"/>
      <c r="B634" s="319"/>
      <c r="C634" s="319"/>
      <c r="D634" s="319"/>
      <c r="E634" s="319"/>
      <c r="F634" s="319"/>
      <c r="G634" s="319"/>
      <c r="H634" s="319"/>
      <c r="I634" s="319"/>
      <c r="J634" s="319"/>
      <c r="K634" s="319"/>
      <c r="L634" s="319"/>
      <c r="M634" s="319"/>
      <c r="N634" s="319"/>
      <c r="O634" s="319"/>
      <c r="P634" s="319"/>
      <c r="Q634" s="319"/>
      <c r="R634" s="319"/>
      <c r="S634" s="319"/>
      <c r="T634" s="319"/>
      <c r="U634" s="319"/>
      <c r="V634" s="319"/>
      <c r="W634" s="319"/>
      <c r="X634" s="319"/>
      <c r="Y634" s="319"/>
      <c r="Z634" s="319"/>
    </row>
    <row r="635" spans="1:26" ht="15.75" customHeight="1">
      <c r="A635" s="319"/>
      <c r="B635" s="319"/>
      <c r="C635" s="319"/>
      <c r="D635" s="319"/>
      <c r="E635" s="319"/>
      <c r="F635" s="319"/>
      <c r="G635" s="319"/>
      <c r="H635" s="319"/>
      <c r="I635" s="319"/>
      <c r="J635" s="319"/>
      <c r="K635" s="319"/>
      <c r="L635" s="319"/>
      <c r="M635" s="319"/>
      <c r="N635" s="319"/>
      <c r="O635" s="319"/>
      <c r="P635" s="319"/>
      <c r="Q635" s="319"/>
      <c r="R635" s="319"/>
      <c r="S635" s="319"/>
      <c r="T635" s="319"/>
      <c r="U635" s="319"/>
      <c r="V635" s="319"/>
      <c r="W635" s="319"/>
      <c r="X635" s="319"/>
      <c r="Y635" s="319"/>
      <c r="Z635" s="319"/>
    </row>
    <row r="636" spans="1:26" ht="15.75" customHeight="1">
      <c r="A636" s="319"/>
      <c r="B636" s="319"/>
      <c r="C636" s="319"/>
      <c r="D636" s="319"/>
      <c r="E636" s="319"/>
      <c r="F636" s="319"/>
      <c r="G636" s="319"/>
      <c r="H636" s="319"/>
      <c r="I636" s="319"/>
      <c r="J636" s="319"/>
      <c r="K636" s="319"/>
      <c r="L636" s="319"/>
      <c r="M636" s="319"/>
      <c r="N636" s="319"/>
      <c r="O636" s="319"/>
      <c r="P636" s="319"/>
      <c r="Q636" s="319"/>
      <c r="R636" s="319"/>
      <c r="S636" s="319"/>
      <c r="T636" s="319"/>
      <c r="U636" s="319"/>
      <c r="V636" s="319"/>
      <c r="W636" s="319"/>
      <c r="X636" s="319"/>
      <c r="Y636" s="319"/>
      <c r="Z636" s="319"/>
    </row>
    <row r="637" spans="1:26" ht="15.75" customHeight="1">
      <c r="A637" s="319"/>
      <c r="B637" s="319"/>
      <c r="C637" s="319"/>
      <c r="D637" s="319"/>
      <c r="E637" s="319"/>
      <c r="F637" s="319"/>
      <c r="G637" s="319"/>
      <c r="H637" s="319"/>
      <c r="I637" s="319"/>
      <c r="J637" s="319"/>
      <c r="K637" s="319"/>
      <c r="L637" s="319"/>
      <c r="M637" s="319"/>
      <c r="N637" s="319"/>
      <c r="O637" s="319"/>
      <c r="P637" s="319"/>
      <c r="Q637" s="319"/>
      <c r="R637" s="319"/>
      <c r="S637" s="319"/>
      <c r="T637" s="319"/>
      <c r="U637" s="319"/>
      <c r="V637" s="319"/>
      <c r="W637" s="319"/>
      <c r="X637" s="319"/>
      <c r="Y637" s="319"/>
      <c r="Z637" s="319"/>
    </row>
    <row r="638" spans="1:26" ht="15.75" customHeight="1">
      <c r="A638" s="319"/>
      <c r="B638" s="319"/>
      <c r="C638" s="319"/>
      <c r="D638" s="319"/>
      <c r="E638" s="319"/>
      <c r="F638" s="319"/>
      <c r="G638" s="319"/>
      <c r="H638" s="319"/>
      <c r="I638" s="319"/>
      <c r="J638" s="319"/>
      <c r="K638" s="319"/>
      <c r="L638" s="319"/>
      <c r="M638" s="319"/>
      <c r="N638" s="319"/>
      <c r="O638" s="319"/>
      <c r="P638" s="319"/>
      <c r="Q638" s="319"/>
      <c r="R638" s="319"/>
      <c r="S638" s="319"/>
      <c r="T638" s="319"/>
      <c r="U638" s="319"/>
      <c r="V638" s="319"/>
      <c r="W638" s="319"/>
      <c r="X638" s="319"/>
      <c r="Y638" s="319"/>
      <c r="Z638" s="319"/>
    </row>
    <row r="639" spans="1:26" ht="15.75" customHeight="1">
      <c r="A639" s="319"/>
      <c r="B639" s="319"/>
      <c r="C639" s="319"/>
      <c r="D639" s="319"/>
      <c r="E639" s="319"/>
      <c r="F639" s="319"/>
      <c r="G639" s="319"/>
      <c r="H639" s="319"/>
      <c r="I639" s="319"/>
      <c r="J639" s="319"/>
      <c r="K639" s="319"/>
      <c r="L639" s="319"/>
      <c r="M639" s="319"/>
      <c r="N639" s="319"/>
      <c r="O639" s="319"/>
      <c r="P639" s="319"/>
      <c r="Q639" s="319"/>
      <c r="R639" s="319"/>
      <c r="S639" s="319"/>
      <c r="T639" s="319"/>
      <c r="U639" s="319"/>
      <c r="V639" s="319"/>
      <c r="W639" s="319"/>
      <c r="X639" s="319"/>
      <c r="Y639" s="319"/>
      <c r="Z639" s="319"/>
    </row>
    <row r="640" spans="1:26" ht="15.75" customHeight="1">
      <c r="A640" s="319"/>
      <c r="B640" s="319"/>
      <c r="C640" s="319"/>
      <c r="D640" s="319"/>
      <c r="E640" s="319"/>
      <c r="F640" s="319"/>
      <c r="G640" s="319"/>
      <c r="H640" s="319"/>
      <c r="I640" s="319"/>
      <c r="J640" s="319"/>
      <c r="K640" s="319"/>
      <c r="L640" s="319"/>
      <c r="M640" s="319"/>
      <c r="N640" s="319"/>
      <c r="O640" s="319"/>
      <c r="P640" s="319"/>
      <c r="Q640" s="319"/>
      <c r="R640" s="319"/>
      <c r="S640" s="319"/>
      <c r="T640" s="319"/>
      <c r="U640" s="319"/>
      <c r="V640" s="319"/>
      <c r="W640" s="319"/>
      <c r="X640" s="319"/>
      <c r="Y640" s="319"/>
      <c r="Z640" s="319"/>
    </row>
    <row r="641" spans="1:26" ht="15.75" customHeight="1">
      <c r="A641" s="319"/>
      <c r="B641" s="319"/>
      <c r="C641" s="319"/>
      <c r="D641" s="319"/>
      <c r="E641" s="319"/>
      <c r="F641" s="319"/>
      <c r="G641" s="319"/>
      <c r="H641" s="319"/>
      <c r="I641" s="319"/>
      <c r="J641" s="319"/>
      <c r="K641" s="319"/>
      <c r="L641" s="319"/>
      <c r="M641" s="319"/>
      <c r="N641" s="319"/>
      <c r="O641" s="319"/>
      <c r="P641" s="319"/>
      <c r="Q641" s="319"/>
      <c r="R641" s="319"/>
      <c r="S641" s="319"/>
      <c r="T641" s="319"/>
      <c r="U641" s="319"/>
      <c r="V641" s="319"/>
      <c r="W641" s="319"/>
      <c r="X641" s="319"/>
      <c r="Y641" s="319"/>
      <c r="Z641" s="319"/>
    </row>
    <row r="642" spans="1:26" ht="15.75" customHeight="1">
      <c r="A642" s="319"/>
      <c r="B642" s="319"/>
      <c r="C642" s="319"/>
      <c r="D642" s="319"/>
      <c r="E642" s="319"/>
      <c r="F642" s="319"/>
      <c r="G642" s="319"/>
      <c r="H642" s="319"/>
      <c r="I642" s="319"/>
      <c r="J642" s="319"/>
      <c r="K642" s="319"/>
      <c r="L642" s="319"/>
      <c r="M642" s="319"/>
      <c r="N642" s="319"/>
      <c r="O642" s="319"/>
      <c r="P642" s="319"/>
      <c r="Q642" s="319"/>
      <c r="R642" s="319"/>
      <c r="S642" s="319"/>
      <c r="T642" s="319"/>
      <c r="U642" s="319"/>
      <c r="V642" s="319"/>
      <c r="W642" s="319"/>
      <c r="X642" s="319"/>
      <c r="Y642" s="319"/>
      <c r="Z642" s="319"/>
    </row>
    <row r="643" spans="1:26" ht="15.75" customHeight="1">
      <c r="A643" s="319"/>
      <c r="B643" s="319"/>
      <c r="C643" s="319"/>
      <c r="D643" s="319"/>
      <c r="E643" s="319"/>
      <c r="F643" s="319"/>
      <c r="G643" s="319"/>
      <c r="H643" s="319"/>
      <c r="I643" s="319"/>
      <c r="J643" s="319"/>
      <c r="K643" s="319"/>
      <c r="L643" s="319"/>
      <c r="M643" s="319"/>
      <c r="N643" s="319"/>
      <c r="O643" s="319"/>
      <c r="P643" s="319"/>
      <c r="Q643" s="319"/>
      <c r="R643" s="319"/>
      <c r="S643" s="319"/>
      <c r="T643" s="319"/>
      <c r="U643" s="319"/>
      <c r="V643" s="319"/>
      <c r="W643" s="319"/>
      <c r="X643" s="319"/>
      <c r="Y643" s="319"/>
      <c r="Z643" s="319"/>
    </row>
    <row r="644" spans="1:26" ht="15.75" customHeight="1">
      <c r="A644" s="319"/>
      <c r="B644" s="319"/>
      <c r="C644" s="319"/>
      <c r="D644" s="319"/>
      <c r="E644" s="319"/>
      <c r="F644" s="319"/>
      <c r="G644" s="319"/>
      <c r="H644" s="319"/>
      <c r="I644" s="319"/>
      <c r="J644" s="319"/>
      <c r="K644" s="319"/>
      <c r="L644" s="319"/>
      <c r="M644" s="319"/>
      <c r="N644" s="319"/>
      <c r="O644" s="319"/>
      <c r="P644" s="319"/>
      <c r="Q644" s="319"/>
      <c r="R644" s="319"/>
      <c r="S644" s="319"/>
      <c r="T644" s="319"/>
      <c r="U644" s="319"/>
      <c r="V644" s="319"/>
      <c r="W644" s="319"/>
      <c r="X644" s="319"/>
      <c r="Y644" s="319"/>
      <c r="Z644" s="319"/>
    </row>
    <row r="645" spans="1:26" ht="15.75" customHeight="1">
      <c r="A645" s="319"/>
      <c r="B645" s="319"/>
      <c r="C645" s="319"/>
      <c r="D645" s="319"/>
      <c r="E645" s="319"/>
      <c r="F645" s="319"/>
      <c r="G645" s="319"/>
      <c r="H645" s="319"/>
      <c r="I645" s="319"/>
      <c r="J645" s="319"/>
      <c r="K645" s="319"/>
      <c r="L645" s="319"/>
      <c r="M645" s="319"/>
      <c r="N645" s="319"/>
      <c r="O645" s="319"/>
      <c r="P645" s="319"/>
      <c r="Q645" s="319"/>
      <c r="R645" s="319"/>
      <c r="S645" s="319"/>
      <c r="T645" s="319"/>
      <c r="U645" s="319"/>
      <c r="V645" s="319"/>
      <c r="W645" s="319"/>
      <c r="X645" s="319"/>
      <c r="Y645" s="319"/>
      <c r="Z645" s="319"/>
    </row>
    <row r="646" spans="1:26" ht="15.75" customHeight="1">
      <c r="A646" s="319"/>
      <c r="B646" s="319"/>
      <c r="C646" s="319"/>
      <c r="D646" s="319"/>
      <c r="E646" s="319"/>
      <c r="F646" s="319"/>
      <c r="G646" s="319"/>
      <c r="H646" s="319"/>
      <c r="I646" s="319"/>
      <c r="J646" s="319"/>
      <c r="K646" s="319"/>
      <c r="L646" s="319"/>
      <c r="M646" s="319"/>
      <c r="N646" s="319"/>
      <c r="O646" s="319"/>
      <c r="P646" s="319"/>
      <c r="Q646" s="319"/>
      <c r="R646" s="319"/>
      <c r="S646" s="319"/>
      <c r="T646" s="319"/>
      <c r="U646" s="319"/>
      <c r="V646" s="319"/>
      <c r="W646" s="319"/>
      <c r="X646" s="319"/>
      <c r="Y646" s="319"/>
      <c r="Z646" s="319"/>
    </row>
    <row r="647" spans="1:26" ht="15.75" customHeight="1">
      <c r="A647" s="319"/>
      <c r="B647" s="319"/>
      <c r="C647" s="319"/>
      <c r="D647" s="319"/>
      <c r="E647" s="319"/>
      <c r="F647" s="319"/>
      <c r="G647" s="319"/>
      <c r="H647" s="319"/>
      <c r="I647" s="319"/>
      <c r="J647" s="319"/>
      <c r="K647" s="319"/>
      <c r="L647" s="319"/>
      <c r="M647" s="319"/>
      <c r="N647" s="319"/>
      <c r="O647" s="319"/>
      <c r="P647" s="319"/>
      <c r="Q647" s="319"/>
      <c r="R647" s="319"/>
      <c r="S647" s="319"/>
      <c r="T647" s="319"/>
      <c r="U647" s="319"/>
      <c r="V647" s="319"/>
      <c r="W647" s="319"/>
      <c r="X647" s="319"/>
      <c r="Y647" s="319"/>
      <c r="Z647" s="319"/>
    </row>
    <row r="648" spans="1:26" ht="15.75" customHeight="1">
      <c r="A648" s="319"/>
      <c r="B648" s="319"/>
      <c r="C648" s="319"/>
      <c r="D648" s="319"/>
      <c r="E648" s="319"/>
      <c r="F648" s="319"/>
      <c r="G648" s="319"/>
      <c r="H648" s="319"/>
      <c r="I648" s="319"/>
      <c r="J648" s="319"/>
      <c r="K648" s="319"/>
      <c r="L648" s="319"/>
      <c r="M648" s="319"/>
      <c r="N648" s="319"/>
      <c r="O648" s="319"/>
      <c r="P648" s="319"/>
      <c r="Q648" s="319"/>
      <c r="R648" s="319"/>
      <c r="S648" s="319"/>
      <c r="T648" s="319"/>
      <c r="U648" s="319"/>
      <c r="V648" s="319"/>
      <c r="W648" s="319"/>
      <c r="X648" s="319"/>
      <c r="Y648" s="319"/>
      <c r="Z648" s="319"/>
    </row>
    <row r="649" spans="1:26" ht="15.75" customHeight="1">
      <c r="A649" s="319"/>
      <c r="B649" s="319"/>
      <c r="C649" s="319"/>
      <c r="D649" s="319"/>
      <c r="E649" s="319"/>
      <c r="F649" s="319"/>
      <c r="G649" s="319"/>
      <c r="H649" s="319"/>
      <c r="I649" s="319"/>
      <c r="J649" s="319"/>
      <c r="K649" s="319"/>
      <c r="L649" s="319"/>
      <c r="M649" s="319"/>
      <c r="N649" s="319"/>
      <c r="O649" s="319"/>
      <c r="P649" s="319"/>
      <c r="Q649" s="319"/>
      <c r="R649" s="319"/>
      <c r="S649" s="319"/>
      <c r="T649" s="319"/>
      <c r="U649" s="319"/>
      <c r="V649" s="319"/>
      <c r="W649" s="319"/>
      <c r="X649" s="319"/>
      <c r="Y649" s="319"/>
      <c r="Z649" s="319"/>
    </row>
    <row r="650" spans="1:26" ht="15.75" customHeight="1">
      <c r="A650" s="319"/>
      <c r="B650" s="319"/>
      <c r="C650" s="319"/>
      <c r="D650" s="319"/>
      <c r="E650" s="319"/>
      <c r="F650" s="319"/>
      <c r="G650" s="319"/>
      <c r="H650" s="319"/>
      <c r="I650" s="319"/>
      <c r="J650" s="319"/>
      <c r="K650" s="319"/>
      <c r="L650" s="319"/>
      <c r="M650" s="319"/>
      <c r="N650" s="319"/>
      <c r="O650" s="319"/>
      <c r="P650" s="319"/>
      <c r="Q650" s="319"/>
      <c r="R650" s="319"/>
      <c r="S650" s="319"/>
      <c r="T650" s="319"/>
      <c r="U650" s="319"/>
      <c r="V650" s="319"/>
      <c r="W650" s="319"/>
      <c r="X650" s="319"/>
      <c r="Y650" s="319"/>
      <c r="Z650" s="319"/>
    </row>
    <row r="651" spans="1:26" ht="15.75" customHeight="1">
      <c r="A651" s="319"/>
      <c r="B651" s="319"/>
      <c r="C651" s="319"/>
      <c r="D651" s="319"/>
      <c r="E651" s="319"/>
      <c r="F651" s="319"/>
      <c r="G651" s="319"/>
      <c r="H651" s="319"/>
      <c r="I651" s="319"/>
      <c r="J651" s="319"/>
      <c r="K651" s="319"/>
      <c r="L651" s="319"/>
      <c r="M651" s="319"/>
      <c r="N651" s="319"/>
      <c r="O651" s="319"/>
      <c r="P651" s="319"/>
      <c r="Q651" s="319"/>
      <c r="R651" s="319"/>
      <c r="S651" s="319"/>
      <c r="T651" s="319"/>
      <c r="U651" s="319"/>
      <c r="V651" s="319"/>
      <c r="W651" s="319"/>
      <c r="X651" s="319"/>
      <c r="Y651" s="319"/>
      <c r="Z651" s="319"/>
    </row>
    <row r="652" spans="1:26" ht="15.75" customHeight="1">
      <c r="A652" s="319"/>
      <c r="B652" s="319"/>
      <c r="C652" s="319"/>
      <c r="D652" s="319"/>
      <c r="E652" s="319"/>
      <c r="F652" s="319"/>
      <c r="G652" s="319"/>
      <c r="H652" s="319"/>
      <c r="I652" s="319"/>
      <c r="J652" s="319"/>
      <c r="K652" s="319"/>
      <c r="L652" s="319"/>
      <c r="M652" s="319"/>
      <c r="N652" s="319"/>
      <c r="O652" s="319"/>
      <c r="P652" s="319"/>
      <c r="Q652" s="319"/>
      <c r="R652" s="319"/>
      <c r="S652" s="319"/>
      <c r="T652" s="319"/>
      <c r="U652" s="319"/>
      <c r="V652" s="319"/>
      <c r="W652" s="319"/>
      <c r="X652" s="319"/>
      <c r="Y652" s="319"/>
      <c r="Z652" s="319"/>
    </row>
    <row r="653" spans="1:26" ht="15.75" customHeight="1">
      <c r="A653" s="319"/>
      <c r="B653" s="319"/>
      <c r="C653" s="319"/>
      <c r="D653" s="319"/>
      <c r="E653" s="319"/>
      <c r="F653" s="319"/>
      <c r="G653" s="319"/>
      <c r="H653" s="319"/>
      <c r="I653" s="319"/>
      <c r="J653" s="319"/>
      <c r="K653" s="319"/>
      <c r="L653" s="319"/>
      <c r="M653" s="319"/>
      <c r="N653" s="319"/>
      <c r="O653" s="319"/>
      <c r="P653" s="319"/>
      <c r="Q653" s="319"/>
      <c r="R653" s="319"/>
      <c r="S653" s="319"/>
      <c r="T653" s="319"/>
      <c r="U653" s="319"/>
      <c r="V653" s="319"/>
      <c r="W653" s="319"/>
      <c r="X653" s="319"/>
      <c r="Y653" s="319"/>
      <c r="Z653" s="319"/>
    </row>
    <row r="654" spans="1:26" ht="15.75" customHeight="1">
      <c r="A654" s="319"/>
      <c r="B654" s="319"/>
      <c r="C654" s="319"/>
      <c r="D654" s="319"/>
      <c r="E654" s="319"/>
      <c r="F654" s="319"/>
      <c r="G654" s="319"/>
      <c r="H654" s="319"/>
      <c r="I654" s="319"/>
      <c r="J654" s="319"/>
      <c r="K654" s="319"/>
      <c r="L654" s="319"/>
      <c r="M654" s="319"/>
      <c r="N654" s="319"/>
      <c r="O654" s="319"/>
      <c r="P654" s="319"/>
      <c r="Q654" s="319"/>
      <c r="R654" s="319"/>
      <c r="S654" s="319"/>
      <c r="T654" s="319"/>
      <c r="U654" s="319"/>
      <c r="V654" s="319"/>
      <c r="W654" s="319"/>
      <c r="X654" s="319"/>
      <c r="Y654" s="319"/>
      <c r="Z654" s="319"/>
    </row>
    <row r="655" spans="1:26" ht="15.75" customHeight="1">
      <c r="A655" s="319"/>
      <c r="B655" s="319"/>
      <c r="C655" s="319"/>
      <c r="D655" s="319"/>
      <c r="E655" s="319"/>
      <c r="F655" s="319"/>
      <c r="G655" s="319"/>
      <c r="H655" s="319"/>
      <c r="I655" s="319"/>
      <c r="J655" s="319"/>
      <c r="K655" s="319"/>
      <c r="L655" s="319"/>
      <c r="M655" s="319"/>
      <c r="N655" s="319"/>
      <c r="O655" s="319"/>
      <c r="P655" s="319"/>
      <c r="Q655" s="319"/>
      <c r="R655" s="319"/>
      <c r="S655" s="319"/>
      <c r="T655" s="319"/>
      <c r="U655" s="319"/>
      <c r="V655" s="319"/>
      <c r="W655" s="319"/>
      <c r="X655" s="319"/>
      <c r="Y655" s="319"/>
      <c r="Z655" s="319"/>
    </row>
    <row r="656" spans="1:26" ht="15.75" customHeight="1">
      <c r="A656" s="319"/>
      <c r="B656" s="319"/>
      <c r="C656" s="319"/>
      <c r="D656" s="319"/>
      <c r="E656" s="319"/>
      <c r="F656" s="319"/>
      <c r="G656" s="319"/>
      <c r="H656" s="319"/>
      <c r="I656" s="319"/>
      <c r="J656" s="319"/>
      <c r="K656" s="319"/>
      <c r="L656" s="319"/>
      <c r="M656" s="319"/>
      <c r="N656" s="319"/>
      <c r="O656" s="319"/>
      <c r="P656" s="319"/>
      <c r="Q656" s="319"/>
      <c r="R656" s="319"/>
      <c r="S656" s="319"/>
      <c r="T656" s="319"/>
      <c r="U656" s="319"/>
      <c r="V656" s="319"/>
      <c r="W656" s="319"/>
      <c r="X656" s="319"/>
      <c r="Y656" s="319"/>
      <c r="Z656" s="319"/>
    </row>
    <row r="657" spans="1:26" ht="15.75" customHeight="1">
      <c r="A657" s="319"/>
      <c r="B657" s="319"/>
      <c r="C657" s="319"/>
      <c r="D657" s="319"/>
      <c r="E657" s="319"/>
      <c r="F657" s="319"/>
      <c r="G657" s="319"/>
      <c r="H657" s="319"/>
      <c r="I657" s="319"/>
      <c r="J657" s="319"/>
      <c r="K657" s="319"/>
      <c r="L657" s="319"/>
      <c r="M657" s="319"/>
      <c r="N657" s="319"/>
      <c r="O657" s="319"/>
      <c r="P657" s="319"/>
      <c r="Q657" s="319"/>
      <c r="R657" s="319"/>
      <c r="S657" s="319"/>
      <c r="T657" s="319"/>
      <c r="U657" s="319"/>
      <c r="V657" s="319"/>
      <c r="W657" s="319"/>
      <c r="X657" s="319"/>
      <c r="Y657" s="319"/>
      <c r="Z657" s="319"/>
    </row>
    <row r="658" spans="1:26" ht="15.75" customHeight="1">
      <c r="A658" s="319"/>
      <c r="B658" s="319"/>
      <c r="C658" s="319"/>
      <c r="D658" s="319"/>
      <c r="E658" s="319"/>
      <c r="F658" s="319"/>
      <c r="G658" s="319"/>
      <c r="H658" s="319"/>
      <c r="I658" s="319"/>
      <c r="J658" s="319"/>
      <c r="K658" s="319"/>
      <c r="L658" s="319"/>
      <c r="M658" s="319"/>
      <c r="N658" s="319"/>
      <c r="O658" s="319"/>
      <c r="P658" s="319"/>
      <c r="Q658" s="319"/>
      <c r="R658" s="319"/>
      <c r="S658" s="319"/>
      <c r="T658" s="319"/>
      <c r="U658" s="319"/>
      <c r="V658" s="319"/>
      <c r="W658" s="319"/>
      <c r="X658" s="319"/>
      <c r="Y658" s="319"/>
      <c r="Z658" s="319"/>
    </row>
    <row r="659" spans="1:26" ht="15.75" customHeight="1">
      <c r="A659" s="319"/>
      <c r="B659" s="319"/>
      <c r="C659" s="319"/>
      <c r="D659" s="319"/>
      <c r="E659" s="319"/>
      <c r="F659" s="319"/>
      <c r="G659" s="319"/>
      <c r="H659" s="319"/>
      <c r="I659" s="319"/>
      <c r="J659" s="319"/>
      <c r="K659" s="319"/>
      <c r="L659" s="319"/>
      <c r="M659" s="319"/>
      <c r="N659" s="319"/>
      <c r="O659" s="319"/>
      <c r="P659" s="319"/>
      <c r="Q659" s="319"/>
      <c r="R659" s="319"/>
      <c r="S659" s="319"/>
      <c r="T659" s="319"/>
      <c r="U659" s="319"/>
      <c r="V659" s="319"/>
      <c r="W659" s="319"/>
      <c r="X659" s="319"/>
      <c r="Y659" s="319"/>
      <c r="Z659" s="319"/>
    </row>
    <row r="660" spans="1:26" ht="15.75" customHeight="1">
      <c r="A660" s="319"/>
      <c r="B660" s="319"/>
      <c r="C660" s="319"/>
      <c r="D660" s="319"/>
      <c r="E660" s="319"/>
      <c r="F660" s="319"/>
      <c r="G660" s="319"/>
      <c r="H660" s="319"/>
      <c r="I660" s="319"/>
      <c r="J660" s="319"/>
      <c r="K660" s="319"/>
      <c r="L660" s="319"/>
      <c r="M660" s="319"/>
      <c r="N660" s="319"/>
      <c r="O660" s="319"/>
      <c r="P660" s="319"/>
      <c r="Q660" s="319"/>
      <c r="R660" s="319"/>
      <c r="S660" s="319"/>
      <c r="T660" s="319"/>
      <c r="U660" s="319"/>
      <c r="V660" s="319"/>
      <c r="W660" s="319"/>
      <c r="X660" s="319"/>
      <c r="Y660" s="319"/>
      <c r="Z660" s="319"/>
    </row>
    <row r="661" spans="1:26" ht="15.75" customHeight="1">
      <c r="A661" s="319"/>
      <c r="B661" s="319"/>
      <c r="C661" s="319"/>
      <c r="D661" s="319"/>
      <c r="E661" s="319"/>
      <c r="F661" s="319"/>
      <c r="G661" s="319"/>
      <c r="H661" s="319"/>
      <c r="I661" s="319"/>
      <c r="J661" s="319"/>
      <c r="K661" s="319"/>
      <c r="L661" s="319"/>
      <c r="M661" s="319"/>
      <c r="N661" s="319"/>
      <c r="O661" s="319"/>
      <c r="P661" s="319"/>
      <c r="Q661" s="319"/>
      <c r="R661" s="319"/>
      <c r="S661" s="319"/>
      <c r="T661" s="319"/>
      <c r="U661" s="319"/>
      <c r="V661" s="319"/>
      <c r="W661" s="319"/>
      <c r="X661" s="319"/>
      <c r="Y661" s="319"/>
      <c r="Z661" s="319"/>
    </row>
    <row r="662" spans="1:26" ht="15.75" customHeight="1">
      <c r="A662" s="319"/>
      <c r="B662" s="319"/>
      <c r="C662" s="319"/>
      <c r="D662" s="319"/>
      <c r="E662" s="319"/>
      <c r="F662" s="319"/>
      <c r="G662" s="319"/>
      <c r="H662" s="319"/>
      <c r="I662" s="319"/>
      <c r="J662" s="319"/>
      <c r="K662" s="319"/>
      <c r="L662" s="319"/>
      <c r="M662" s="319"/>
      <c r="N662" s="319"/>
      <c r="O662" s="319"/>
      <c r="P662" s="319"/>
      <c r="Q662" s="319"/>
      <c r="R662" s="319"/>
      <c r="S662" s="319"/>
      <c r="T662" s="319"/>
      <c r="U662" s="319"/>
      <c r="V662" s="319"/>
      <c r="W662" s="319"/>
      <c r="X662" s="319"/>
      <c r="Y662" s="319"/>
      <c r="Z662" s="319"/>
    </row>
    <row r="663" spans="1:26" ht="15.75" customHeight="1">
      <c r="A663" s="319"/>
      <c r="B663" s="319"/>
      <c r="C663" s="319"/>
      <c r="D663" s="319"/>
      <c r="E663" s="319"/>
      <c r="F663" s="319"/>
      <c r="G663" s="319"/>
      <c r="H663" s="319"/>
      <c r="I663" s="319"/>
      <c r="J663" s="319"/>
      <c r="K663" s="319"/>
      <c r="L663" s="319"/>
      <c r="M663" s="319"/>
      <c r="N663" s="319"/>
      <c r="O663" s="319"/>
      <c r="P663" s="319"/>
      <c r="Q663" s="319"/>
      <c r="R663" s="319"/>
      <c r="S663" s="319"/>
      <c r="T663" s="319"/>
      <c r="U663" s="319"/>
      <c r="V663" s="319"/>
      <c r="W663" s="319"/>
      <c r="X663" s="319"/>
      <c r="Y663" s="319"/>
      <c r="Z663" s="319"/>
    </row>
    <row r="664" spans="1:26" ht="15.75" customHeight="1">
      <c r="A664" s="319"/>
      <c r="B664" s="319"/>
      <c r="C664" s="319"/>
      <c r="D664" s="319"/>
      <c r="E664" s="319"/>
      <c r="F664" s="319"/>
      <c r="G664" s="319"/>
      <c r="H664" s="319"/>
      <c r="I664" s="319"/>
      <c r="J664" s="319"/>
      <c r="K664" s="319"/>
      <c r="L664" s="319"/>
      <c r="M664" s="319"/>
      <c r="N664" s="319"/>
      <c r="O664" s="319"/>
      <c r="P664" s="319"/>
      <c r="Q664" s="319"/>
      <c r="R664" s="319"/>
      <c r="S664" s="319"/>
      <c r="T664" s="319"/>
      <c r="U664" s="319"/>
      <c r="V664" s="319"/>
      <c r="W664" s="319"/>
      <c r="X664" s="319"/>
      <c r="Y664" s="319"/>
      <c r="Z664" s="319"/>
    </row>
    <row r="665" spans="1:26" ht="15.75" customHeight="1">
      <c r="A665" s="319"/>
      <c r="B665" s="319"/>
      <c r="C665" s="319"/>
      <c r="D665" s="319"/>
      <c r="E665" s="319"/>
      <c r="F665" s="319"/>
      <c r="G665" s="319"/>
      <c r="H665" s="319"/>
      <c r="I665" s="319"/>
      <c r="J665" s="319"/>
      <c r="K665" s="319"/>
      <c r="L665" s="319"/>
      <c r="M665" s="319"/>
      <c r="N665" s="319"/>
      <c r="O665" s="319"/>
      <c r="P665" s="319"/>
      <c r="Q665" s="319"/>
      <c r="R665" s="319"/>
      <c r="S665" s="319"/>
      <c r="T665" s="319"/>
      <c r="U665" s="319"/>
      <c r="V665" s="319"/>
      <c r="W665" s="319"/>
      <c r="X665" s="319"/>
      <c r="Y665" s="319"/>
      <c r="Z665" s="319"/>
    </row>
    <row r="666" spans="1:26" ht="15.75" customHeight="1">
      <c r="A666" s="319"/>
      <c r="B666" s="319"/>
      <c r="C666" s="319"/>
      <c r="D666" s="319"/>
      <c r="E666" s="319"/>
      <c r="F666" s="319"/>
      <c r="G666" s="319"/>
      <c r="H666" s="319"/>
      <c r="I666" s="319"/>
      <c r="J666" s="319"/>
      <c r="K666" s="319"/>
      <c r="L666" s="319"/>
      <c r="M666" s="319"/>
      <c r="N666" s="319"/>
      <c r="O666" s="319"/>
      <c r="P666" s="319"/>
      <c r="Q666" s="319"/>
      <c r="R666" s="319"/>
      <c r="S666" s="319"/>
      <c r="T666" s="319"/>
      <c r="U666" s="319"/>
      <c r="V666" s="319"/>
      <c r="W666" s="319"/>
      <c r="X666" s="319"/>
      <c r="Y666" s="319"/>
      <c r="Z666" s="319"/>
    </row>
    <row r="667" spans="1:26" ht="15.75" customHeight="1">
      <c r="A667" s="319"/>
      <c r="B667" s="319"/>
      <c r="C667" s="319"/>
      <c r="D667" s="319"/>
      <c r="E667" s="319"/>
      <c r="F667" s="319"/>
      <c r="G667" s="319"/>
      <c r="H667" s="319"/>
      <c r="I667" s="319"/>
      <c r="J667" s="319"/>
      <c r="K667" s="319"/>
      <c r="L667" s="319"/>
      <c r="M667" s="319"/>
      <c r="N667" s="319"/>
      <c r="O667" s="319"/>
      <c r="P667" s="319"/>
      <c r="Q667" s="319"/>
      <c r="R667" s="319"/>
      <c r="S667" s="319"/>
      <c r="T667" s="319"/>
      <c r="U667" s="319"/>
      <c r="V667" s="319"/>
      <c r="W667" s="319"/>
      <c r="X667" s="319"/>
      <c r="Y667" s="319"/>
      <c r="Z667" s="319"/>
    </row>
    <row r="668" spans="1:26" ht="15.75" customHeight="1">
      <c r="A668" s="319"/>
      <c r="B668" s="319"/>
      <c r="C668" s="319"/>
      <c r="D668" s="319"/>
      <c r="E668" s="319"/>
      <c r="F668" s="319"/>
      <c r="G668" s="319"/>
      <c r="H668" s="319"/>
      <c r="I668" s="319"/>
      <c r="J668" s="319"/>
      <c r="K668" s="319"/>
      <c r="L668" s="319"/>
      <c r="M668" s="319"/>
      <c r="N668" s="319"/>
      <c r="O668" s="319"/>
      <c r="P668" s="319"/>
      <c r="Q668" s="319"/>
      <c r="R668" s="319"/>
      <c r="S668" s="319"/>
      <c r="T668" s="319"/>
      <c r="U668" s="319"/>
      <c r="V668" s="319"/>
      <c r="W668" s="319"/>
      <c r="X668" s="319"/>
      <c r="Y668" s="319"/>
      <c r="Z668" s="319"/>
    </row>
    <row r="669" spans="1:26" ht="15.75" customHeight="1">
      <c r="A669" s="319"/>
      <c r="B669" s="319"/>
      <c r="C669" s="319"/>
      <c r="D669" s="319"/>
      <c r="E669" s="319"/>
      <c r="F669" s="319"/>
      <c r="G669" s="319"/>
      <c r="H669" s="319"/>
      <c r="I669" s="319"/>
      <c r="J669" s="319"/>
      <c r="K669" s="319"/>
      <c r="L669" s="319"/>
      <c r="M669" s="319"/>
      <c r="N669" s="319"/>
      <c r="O669" s="319"/>
      <c r="P669" s="319"/>
      <c r="Q669" s="319"/>
      <c r="R669" s="319"/>
      <c r="S669" s="319"/>
      <c r="T669" s="319"/>
      <c r="U669" s="319"/>
      <c r="V669" s="319"/>
      <c r="W669" s="319"/>
      <c r="X669" s="319"/>
      <c r="Y669" s="319"/>
      <c r="Z669" s="319"/>
    </row>
    <row r="670" spans="1:26" ht="15.75" customHeight="1">
      <c r="A670" s="319"/>
      <c r="B670" s="319"/>
      <c r="C670" s="319"/>
      <c r="D670" s="319"/>
      <c r="E670" s="319"/>
      <c r="F670" s="319"/>
      <c r="G670" s="319"/>
      <c r="H670" s="319"/>
      <c r="I670" s="319"/>
      <c r="J670" s="319"/>
      <c r="K670" s="319"/>
      <c r="L670" s="319"/>
      <c r="M670" s="319"/>
      <c r="N670" s="319"/>
      <c r="O670" s="319"/>
      <c r="P670" s="319"/>
      <c r="Q670" s="319"/>
      <c r="R670" s="319"/>
      <c r="S670" s="319"/>
      <c r="T670" s="319"/>
      <c r="U670" s="319"/>
      <c r="V670" s="319"/>
      <c r="W670" s="319"/>
      <c r="X670" s="319"/>
      <c r="Y670" s="319"/>
      <c r="Z670" s="319"/>
    </row>
    <row r="671" spans="1:26" ht="15.75" customHeight="1">
      <c r="A671" s="319"/>
      <c r="B671" s="319"/>
      <c r="C671" s="319"/>
      <c r="D671" s="319"/>
      <c r="E671" s="319"/>
      <c r="F671" s="319"/>
      <c r="G671" s="319"/>
      <c r="H671" s="319"/>
      <c r="I671" s="319"/>
      <c r="J671" s="319"/>
      <c r="K671" s="319"/>
      <c r="L671" s="319"/>
      <c r="M671" s="319"/>
      <c r="N671" s="319"/>
      <c r="O671" s="319"/>
      <c r="P671" s="319"/>
      <c r="Q671" s="319"/>
      <c r="R671" s="319"/>
      <c r="S671" s="319"/>
      <c r="T671" s="319"/>
      <c r="U671" s="319"/>
      <c r="V671" s="319"/>
      <c r="W671" s="319"/>
      <c r="X671" s="319"/>
      <c r="Y671" s="319"/>
      <c r="Z671" s="319"/>
    </row>
    <row r="672" spans="1:26" ht="15.75" customHeight="1">
      <c r="A672" s="319"/>
      <c r="B672" s="319"/>
      <c r="C672" s="319"/>
      <c r="D672" s="319"/>
      <c r="E672" s="319"/>
      <c r="F672" s="319"/>
      <c r="G672" s="319"/>
      <c r="H672" s="319"/>
      <c r="I672" s="319"/>
      <c r="J672" s="319"/>
      <c r="K672" s="319"/>
      <c r="L672" s="319"/>
      <c r="M672" s="319"/>
      <c r="N672" s="319"/>
      <c r="O672" s="319"/>
      <c r="P672" s="319"/>
      <c r="Q672" s="319"/>
      <c r="R672" s="319"/>
      <c r="S672" s="319"/>
      <c r="T672" s="319"/>
      <c r="U672" s="319"/>
      <c r="V672" s="319"/>
      <c r="W672" s="319"/>
      <c r="X672" s="319"/>
      <c r="Y672" s="319"/>
      <c r="Z672" s="319"/>
    </row>
    <row r="673" spans="1:26" ht="15.75" customHeight="1">
      <c r="A673" s="319"/>
      <c r="B673" s="319"/>
      <c r="C673" s="319"/>
      <c r="D673" s="319"/>
      <c r="E673" s="319"/>
      <c r="F673" s="319"/>
      <c r="G673" s="319"/>
      <c r="H673" s="319"/>
      <c r="I673" s="319"/>
      <c r="J673" s="319"/>
      <c r="K673" s="319"/>
      <c r="L673" s="319"/>
      <c r="M673" s="319"/>
      <c r="N673" s="319"/>
      <c r="O673" s="319"/>
      <c r="P673" s="319"/>
      <c r="Q673" s="319"/>
      <c r="R673" s="319"/>
      <c r="S673" s="319"/>
      <c r="T673" s="319"/>
      <c r="U673" s="319"/>
      <c r="V673" s="319"/>
      <c r="W673" s="319"/>
      <c r="X673" s="319"/>
      <c r="Y673" s="319"/>
      <c r="Z673" s="319"/>
    </row>
    <row r="674" spans="1:26" ht="15.75" customHeight="1">
      <c r="A674" s="319"/>
      <c r="B674" s="319"/>
      <c r="C674" s="319"/>
      <c r="D674" s="319"/>
      <c r="E674" s="319"/>
      <c r="F674" s="319"/>
      <c r="G674" s="319"/>
      <c r="H674" s="319"/>
      <c r="I674" s="319"/>
      <c r="J674" s="319"/>
      <c r="K674" s="319"/>
      <c r="L674" s="319"/>
      <c r="M674" s="319"/>
      <c r="N674" s="319"/>
      <c r="O674" s="319"/>
      <c r="P674" s="319"/>
      <c r="Q674" s="319"/>
      <c r="R674" s="319"/>
      <c r="S674" s="319"/>
      <c r="T674" s="319"/>
      <c r="U674" s="319"/>
      <c r="V674" s="319"/>
      <c r="W674" s="319"/>
      <c r="X674" s="319"/>
      <c r="Y674" s="319"/>
      <c r="Z674" s="319"/>
    </row>
    <row r="675" spans="1:26" ht="15.75" customHeight="1">
      <c r="A675" s="319"/>
      <c r="B675" s="319"/>
      <c r="C675" s="319"/>
      <c r="D675" s="319"/>
      <c r="E675" s="319"/>
      <c r="F675" s="319"/>
      <c r="G675" s="319"/>
      <c r="H675" s="319"/>
      <c r="I675" s="319"/>
      <c r="J675" s="319"/>
      <c r="K675" s="319"/>
      <c r="L675" s="319"/>
      <c r="M675" s="319"/>
      <c r="N675" s="319"/>
      <c r="O675" s="319"/>
      <c r="P675" s="319"/>
      <c r="Q675" s="319"/>
      <c r="R675" s="319"/>
      <c r="S675" s="319"/>
      <c r="T675" s="319"/>
      <c r="U675" s="319"/>
      <c r="V675" s="319"/>
      <c r="W675" s="319"/>
      <c r="X675" s="319"/>
      <c r="Y675" s="319"/>
      <c r="Z675" s="319"/>
    </row>
    <row r="676" spans="1:26" ht="15.75" customHeight="1">
      <c r="A676" s="319"/>
      <c r="B676" s="319"/>
      <c r="C676" s="319"/>
      <c r="D676" s="319"/>
      <c r="E676" s="319"/>
      <c r="F676" s="319"/>
      <c r="G676" s="319"/>
      <c r="H676" s="319"/>
      <c r="I676" s="319"/>
      <c r="J676" s="319"/>
      <c r="K676" s="319"/>
      <c r="L676" s="319"/>
      <c r="M676" s="319"/>
      <c r="N676" s="319"/>
      <c r="O676" s="319"/>
      <c r="P676" s="319"/>
      <c r="Q676" s="319"/>
      <c r="R676" s="319"/>
      <c r="S676" s="319"/>
      <c r="T676" s="319"/>
      <c r="U676" s="319"/>
      <c r="V676" s="319"/>
      <c r="W676" s="319"/>
      <c r="X676" s="319"/>
      <c r="Y676" s="319"/>
      <c r="Z676" s="319"/>
    </row>
    <row r="677" spans="1:26" ht="15.75" customHeight="1">
      <c r="A677" s="319"/>
      <c r="B677" s="319"/>
      <c r="C677" s="319"/>
      <c r="D677" s="319"/>
      <c r="E677" s="319"/>
      <c r="F677" s="319"/>
      <c r="G677" s="319"/>
      <c r="H677" s="319"/>
      <c r="I677" s="319"/>
      <c r="J677" s="319"/>
      <c r="K677" s="319"/>
      <c r="L677" s="319"/>
      <c r="M677" s="319"/>
      <c r="N677" s="319"/>
      <c r="O677" s="319"/>
      <c r="P677" s="319"/>
      <c r="Q677" s="319"/>
      <c r="R677" s="319"/>
      <c r="S677" s="319"/>
      <c r="T677" s="319"/>
      <c r="U677" s="319"/>
      <c r="V677" s="319"/>
      <c r="W677" s="319"/>
      <c r="X677" s="319"/>
      <c r="Y677" s="319"/>
      <c r="Z677" s="319"/>
    </row>
    <row r="678" spans="1:26" ht="15.75" customHeight="1">
      <c r="A678" s="319"/>
      <c r="B678" s="319"/>
      <c r="C678" s="319"/>
      <c r="D678" s="319"/>
      <c r="E678" s="319"/>
      <c r="F678" s="319"/>
      <c r="G678" s="319"/>
      <c r="H678" s="319"/>
      <c r="I678" s="319"/>
      <c r="J678" s="319"/>
      <c r="K678" s="319"/>
      <c r="L678" s="319"/>
      <c r="M678" s="319"/>
      <c r="N678" s="319"/>
      <c r="O678" s="319"/>
      <c r="P678" s="319"/>
      <c r="Q678" s="319"/>
      <c r="R678" s="319"/>
      <c r="S678" s="319"/>
      <c r="T678" s="319"/>
      <c r="U678" s="319"/>
      <c r="V678" s="319"/>
      <c r="W678" s="319"/>
      <c r="X678" s="319"/>
      <c r="Y678" s="319"/>
      <c r="Z678" s="319"/>
    </row>
    <row r="679" spans="1:26" ht="15.75" customHeight="1">
      <c r="A679" s="319"/>
      <c r="B679" s="319"/>
      <c r="C679" s="319"/>
      <c r="D679" s="319"/>
      <c r="E679" s="319"/>
      <c r="F679" s="319"/>
      <c r="G679" s="319"/>
      <c r="H679" s="319"/>
      <c r="I679" s="319"/>
      <c r="J679" s="319"/>
      <c r="K679" s="319"/>
      <c r="L679" s="319"/>
      <c r="M679" s="319"/>
      <c r="N679" s="319"/>
      <c r="O679" s="319"/>
      <c r="P679" s="319"/>
      <c r="Q679" s="319"/>
      <c r="R679" s="319"/>
      <c r="S679" s="319"/>
      <c r="T679" s="319"/>
      <c r="U679" s="319"/>
      <c r="V679" s="319"/>
      <c r="W679" s="319"/>
      <c r="X679" s="319"/>
      <c r="Y679" s="319"/>
      <c r="Z679" s="319"/>
    </row>
    <row r="680" spans="1:26" ht="15.75" customHeight="1">
      <c r="A680" s="319"/>
      <c r="B680" s="319"/>
      <c r="C680" s="319"/>
      <c r="D680" s="319"/>
      <c r="E680" s="319"/>
      <c r="F680" s="319"/>
      <c r="G680" s="319"/>
      <c r="H680" s="319"/>
      <c r="I680" s="319"/>
      <c r="J680" s="319"/>
      <c r="K680" s="319"/>
      <c r="L680" s="319"/>
      <c r="M680" s="319"/>
      <c r="N680" s="319"/>
      <c r="O680" s="319"/>
      <c r="P680" s="319"/>
      <c r="Q680" s="319"/>
      <c r="R680" s="319"/>
      <c r="S680" s="319"/>
      <c r="T680" s="319"/>
      <c r="U680" s="319"/>
      <c r="V680" s="319"/>
      <c r="W680" s="319"/>
      <c r="X680" s="319"/>
      <c r="Y680" s="319"/>
      <c r="Z680" s="319"/>
    </row>
    <row r="681" spans="1:26" ht="15.75" customHeight="1">
      <c r="A681" s="319"/>
      <c r="B681" s="319"/>
      <c r="C681" s="319"/>
      <c r="D681" s="319"/>
      <c r="E681" s="319"/>
      <c r="F681" s="319"/>
      <c r="G681" s="319"/>
      <c r="H681" s="319"/>
      <c r="I681" s="319"/>
      <c r="J681" s="319"/>
      <c r="K681" s="319"/>
      <c r="L681" s="319"/>
      <c r="M681" s="319"/>
      <c r="N681" s="319"/>
      <c r="O681" s="319"/>
      <c r="P681" s="319"/>
      <c r="Q681" s="319"/>
      <c r="R681" s="319"/>
      <c r="S681" s="319"/>
      <c r="T681" s="319"/>
      <c r="U681" s="319"/>
      <c r="V681" s="319"/>
      <c r="W681" s="319"/>
      <c r="X681" s="319"/>
      <c r="Y681" s="319"/>
      <c r="Z681" s="319"/>
    </row>
    <row r="682" spans="1:26" ht="15.75" customHeight="1">
      <c r="A682" s="319"/>
      <c r="B682" s="319"/>
      <c r="C682" s="319"/>
      <c r="D682" s="319"/>
      <c r="E682" s="319"/>
      <c r="F682" s="319"/>
      <c r="G682" s="319"/>
      <c r="H682" s="319"/>
      <c r="I682" s="319"/>
      <c r="J682" s="319"/>
      <c r="K682" s="319"/>
      <c r="L682" s="319"/>
      <c r="M682" s="319"/>
      <c r="N682" s="319"/>
      <c r="O682" s="319"/>
      <c r="P682" s="319"/>
      <c r="Q682" s="319"/>
      <c r="R682" s="319"/>
      <c r="S682" s="319"/>
      <c r="T682" s="319"/>
      <c r="U682" s="319"/>
      <c r="V682" s="319"/>
      <c r="W682" s="319"/>
      <c r="X682" s="319"/>
      <c r="Y682" s="319"/>
      <c r="Z682" s="319"/>
    </row>
    <row r="683" spans="1:26" ht="15.75" customHeight="1">
      <c r="A683" s="319"/>
      <c r="B683" s="319"/>
      <c r="C683" s="319"/>
      <c r="D683" s="319"/>
      <c r="E683" s="319"/>
      <c r="F683" s="319"/>
      <c r="G683" s="319"/>
      <c r="H683" s="319"/>
      <c r="I683" s="319"/>
      <c r="J683" s="319"/>
      <c r="K683" s="319"/>
      <c r="L683" s="319"/>
      <c r="M683" s="319"/>
      <c r="N683" s="319"/>
      <c r="O683" s="319"/>
      <c r="P683" s="319"/>
      <c r="Q683" s="319"/>
      <c r="R683" s="319"/>
      <c r="S683" s="319"/>
      <c r="T683" s="319"/>
      <c r="U683" s="319"/>
      <c r="V683" s="319"/>
      <c r="W683" s="319"/>
      <c r="X683" s="319"/>
      <c r="Y683" s="319"/>
      <c r="Z683" s="319"/>
    </row>
    <row r="684" spans="1:26" ht="15.75" customHeight="1">
      <c r="A684" s="319"/>
      <c r="B684" s="319"/>
      <c r="C684" s="319"/>
      <c r="D684" s="319"/>
      <c r="E684" s="319"/>
      <c r="F684" s="319"/>
      <c r="G684" s="319"/>
      <c r="H684" s="319"/>
      <c r="I684" s="319"/>
      <c r="J684" s="319"/>
      <c r="K684" s="319"/>
      <c r="L684" s="319"/>
      <c r="M684" s="319"/>
      <c r="N684" s="319"/>
      <c r="O684" s="319"/>
      <c r="P684" s="319"/>
      <c r="Q684" s="319"/>
      <c r="R684" s="319"/>
      <c r="S684" s="319"/>
      <c r="T684" s="319"/>
      <c r="U684" s="319"/>
      <c r="V684" s="319"/>
      <c r="W684" s="319"/>
      <c r="X684" s="319"/>
      <c r="Y684" s="319"/>
      <c r="Z684" s="319"/>
    </row>
    <row r="685" spans="1:26" ht="15.75" customHeight="1">
      <c r="A685" s="319"/>
      <c r="B685" s="319"/>
      <c r="C685" s="319"/>
      <c r="D685" s="319"/>
      <c r="E685" s="319"/>
      <c r="F685" s="319"/>
      <c r="G685" s="319"/>
      <c r="H685" s="319"/>
      <c r="I685" s="319"/>
      <c r="J685" s="319"/>
      <c r="K685" s="319"/>
      <c r="L685" s="319"/>
      <c r="M685" s="319"/>
      <c r="N685" s="319"/>
      <c r="O685" s="319"/>
      <c r="P685" s="319"/>
      <c r="Q685" s="319"/>
      <c r="R685" s="319"/>
      <c r="S685" s="319"/>
      <c r="T685" s="319"/>
      <c r="U685" s="319"/>
      <c r="V685" s="319"/>
      <c r="W685" s="319"/>
      <c r="X685" s="319"/>
      <c r="Y685" s="319"/>
      <c r="Z685" s="319"/>
    </row>
    <row r="686" spans="1:26" ht="15.75" customHeight="1">
      <c r="A686" s="319"/>
      <c r="B686" s="319"/>
      <c r="C686" s="319"/>
      <c r="D686" s="319"/>
      <c r="E686" s="319"/>
      <c r="F686" s="319"/>
      <c r="G686" s="319"/>
      <c r="H686" s="319"/>
      <c r="I686" s="319"/>
      <c r="J686" s="319"/>
      <c r="K686" s="319"/>
      <c r="L686" s="319"/>
      <c r="M686" s="319"/>
      <c r="N686" s="319"/>
      <c r="O686" s="319"/>
      <c r="P686" s="319"/>
      <c r="Q686" s="319"/>
      <c r="R686" s="319"/>
      <c r="S686" s="319"/>
      <c r="T686" s="319"/>
      <c r="U686" s="319"/>
      <c r="V686" s="319"/>
      <c r="W686" s="319"/>
      <c r="X686" s="319"/>
      <c r="Y686" s="319"/>
      <c r="Z686" s="319"/>
    </row>
    <row r="687" spans="1:26" ht="15.75" customHeight="1">
      <c r="A687" s="319"/>
      <c r="B687" s="319"/>
      <c r="C687" s="319"/>
      <c r="D687" s="319"/>
      <c r="E687" s="319"/>
      <c r="F687" s="319"/>
      <c r="G687" s="319"/>
      <c r="H687" s="319"/>
      <c r="I687" s="319"/>
      <c r="J687" s="319"/>
      <c r="K687" s="319"/>
      <c r="L687" s="319"/>
      <c r="M687" s="319"/>
      <c r="N687" s="319"/>
      <c r="O687" s="319"/>
      <c r="P687" s="319"/>
      <c r="Q687" s="319"/>
      <c r="R687" s="319"/>
      <c r="S687" s="319"/>
      <c r="T687" s="319"/>
      <c r="U687" s="319"/>
      <c r="V687" s="319"/>
      <c r="W687" s="319"/>
      <c r="X687" s="319"/>
      <c r="Y687" s="319"/>
      <c r="Z687" s="319"/>
    </row>
    <row r="688" spans="1:26" ht="15.75" customHeight="1">
      <c r="A688" s="319"/>
      <c r="B688" s="319"/>
      <c r="C688" s="319"/>
      <c r="D688" s="319"/>
      <c r="E688" s="319"/>
      <c r="F688" s="319"/>
      <c r="G688" s="319"/>
      <c r="H688" s="319"/>
      <c r="I688" s="319"/>
      <c r="J688" s="319"/>
      <c r="K688" s="319"/>
      <c r="L688" s="319"/>
      <c r="M688" s="319"/>
      <c r="N688" s="319"/>
      <c r="O688" s="319"/>
      <c r="P688" s="319"/>
      <c r="Q688" s="319"/>
      <c r="R688" s="319"/>
      <c r="S688" s="319"/>
      <c r="T688" s="319"/>
      <c r="U688" s="319"/>
      <c r="V688" s="319"/>
      <c r="W688" s="319"/>
      <c r="X688" s="319"/>
      <c r="Y688" s="319"/>
      <c r="Z688" s="319"/>
    </row>
    <row r="689" spans="1:26" ht="15.75" customHeight="1">
      <c r="A689" s="319"/>
      <c r="B689" s="319"/>
      <c r="C689" s="319"/>
      <c r="D689" s="319"/>
      <c r="E689" s="319"/>
      <c r="F689" s="319"/>
      <c r="G689" s="319"/>
      <c r="H689" s="319"/>
      <c r="I689" s="319"/>
      <c r="J689" s="319"/>
      <c r="K689" s="319"/>
      <c r="L689" s="319"/>
      <c r="M689" s="319"/>
      <c r="N689" s="319"/>
      <c r="O689" s="319"/>
      <c r="P689" s="319"/>
      <c r="Q689" s="319"/>
      <c r="R689" s="319"/>
      <c r="S689" s="319"/>
      <c r="T689" s="319"/>
      <c r="U689" s="319"/>
      <c r="V689" s="319"/>
      <c r="W689" s="319"/>
      <c r="X689" s="319"/>
      <c r="Y689" s="319"/>
      <c r="Z689" s="319"/>
    </row>
    <row r="690" spans="1:26" ht="15.75" customHeight="1">
      <c r="A690" s="319"/>
      <c r="B690" s="319"/>
      <c r="C690" s="319"/>
      <c r="D690" s="319"/>
      <c r="E690" s="319"/>
      <c r="F690" s="319"/>
      <c r="G690" s="319"/>
      <c r="H690" s="319"/>
      <c r="I690" s="319"/>
      <c r="J690" s="319"/>
      <c r="K690" s="319"/>
      <c r="L690" s="319"/>
      <c r="M690" s="319"/>
      <c r="N690" s="319"/>
      <c r="O690" s="319"/>
      <c r="P690" s="319"/>
      <c r="Q690" s="319"/>
      <c r="R690" s="319"/>
      <c r="S690" s="319"/>
      <c r="T690" s="319"/>
      <c r="U690" s="319"/>
      <c r="V690" s="319"/>
      <c r="W690" s="319"/>
      <c r="X690" s="319"/>
      <c r="Y690" s="319"/>
      <c r="Z690" s="319"/>
    </row>
    <row r="691" spans="1:26" ht="15.75" customHeight="1">
      <c r="A691" s="319"/>
      <c r="B691" s="319"/>
      <c r="C691" s="319"/>
      <c r="D691" s="319"/>
      <c r="E691" s="319"/>
      <c r="F691" s="319"/>
      <c r="G691" s="319"/>
      <c r="H691" s="319"/>
      <c r="I691" s="319"/>
      <c r="J691" s="319"/>
      <c r="K691" s="319"/>
      <c r="L691" s="319"/>
      <c r="M691" s="319"/>
      <c r="N691" s="319"/>
      <c r="O691" s="319"/>
      <c r="P691" s="319"/>
      <c r="Q691" s="319"/>
      <c r="R691" s="319"/>
      <c r="S691" s="319"/>
      <c r="T691" s="319"/>
      <c r="U691" s="319"/>
      <c r="V691" s="319"/>
      <c r="W691" s="319"/>
      <c r="X691" s="319"/>
      <c r="Y691" s="319"/>
      <c r="Z691" s="319"/>
    </row>
    <row r="692" spans="1:26" ht="15.75" customHeight="1">
      <c r="A692" s="319"/>
      <c r="B692" s="319"/>
      <c r="C692" s="319"/>
      <c r="D692" s="319"/>
      <c r="E692" s="319"/>
      <c r="F692" s="319"/>
      <c r="G692" s="319"/>
      <c r="H692" s="319"/>
      <c r="I692" s="319"/>
      <c r="J692" s="319"/>
      <c r="K692" s="319"/>
      <c r="L692" s="319"/>
      <c r="M692" s="319"/>
      <c r="N692" s="319"/>
      <c r="O692" s="319"/>
      <c r="P692" s="319"/>
      <c r="Q692" s="319"/>
      <c r="R692" s="319"/>
      <c r="S692" s="319"/>
      <c r="T692" s="319"/>
      <c r="U692" s="319"/>
      <c r="V692" s="319"/>
      <c r="W692" s="319"/>
      <c r="X692" s="319"/>
      <c r="Y692" s="319"/>
      <c r="Z692" s="319"/>
    </row>
    <row r="693" spans="1:26" ht="15.75" customHeight="1">
      <c r="A693" s="319"/>
      <c r="B693" s="319"/>
      <c r="C693" s="319"/>
      <c r="D693" s="319"/>
      <c r="E693" s="319"/>
      <c r="F693" s="319"/>
      <c r="G693" s="319"/>
      <c r="H693" s="319"/>
      <c r="I693" s="319"/>
      <c r="J693" s="319"/>
      <c r="K693" s="319"/>
      <c r="L693" s="319"/>
      <c r="M693" s="319"/>
      <c r="N693" s="319"/>
      <c r="O693" s="319"/>
      <c r="P693" s="319"/>
      <c r="Q693" s="319"/>
      <c r="R693" s="319"/>
      <c r="S693" s="319"/>
      <c r="T693" s="319"/>
      <c r="U693" s="319"/>
      <c r="V693" s="319"/>
      <c r="W693" s="319"/>
      <c r="X693" s="319"/>
      <c r="Y693" s="319"/>
      <c r="Z693" s="319"/>
    </row>
    <row r="694" spans="1:26" ht="15.75" customHeight="1">
      <c r="A694" s="319"/>
      <c r="B694" s="319"/>
      <c r="C694" s="319"/>
      <c r="D694" s="319"/>
      <c r="E694" s="319"/>
      <c r="F694" s="319"/>
      <c r="G694" s="319"/>
      <c r="H694" s="319"/>
      <c r="I694" s="319"/>
      <c r="J694" s="319"/>
      <c r="K694" s="319"/>
      <c r="L694" s="319"/>
      <c r="M694" s="319"/>
      <c r="N694" s="319"/>
      <c r="O694" s="319"/>
      <c r="P694" s="319"/>
      <c r="Q694" s="319"/>
      <c r="R694" s="319"/>
      <c r="S694" s="319"/>
      <c r="T694" s="319"/>
      <c r="U694" s="319"/>
      <c r="V694" s="319"/>
      <c r="W694" s="319"/>
      <c r="X694" s="319"/>
      <c r="Y694" s="319"/>
      <c r="Z694" s="319"/>
    </row>
    <row r="695" spans="1:26" ht="15.75" customHeight="1">
      <c r="A695" s="319"/>
      <c r="B695" s="319"/>
      <c r="C695" s="319"/>
      <c r="D695" s="319"/>
      <c r="E695" s="319"/>
      <c r="F695" s="319"/>
      <c r="G695" s="319"/>
      <c r="H695" s="319"/>
      <c r="I695" s="319"/>
      <c r="J695" s="319"/>
      <c r="K695" s="319"/>
      <c r="L695" s="319"/>
      <c r="M695" s="319"/>
      <c r="N695" s="319"/>
      <c r="O695" s="319"/>
      <c r="P695" s="319"/>
      <c r="Q695" s="319"/>
      <c r="R695" s="319"/>
      <c r="S695" s="319"/>
      <c r="T695" s="319"/>
      <c r="U695" s="319"/>
      <c r="V695" s="319"/>
      <c r="W695" s="319"/>
      <c r="X695" s="319"/>
      <c r="Y695" s="319"/>
      <c r="Z695" s="319"/>
    </row>
    <row r="696" spans="1:26" ht="15.75" customHeight="1">
      <c r="A696" s="319"/>
      <c r="B696" s="319"/>
      <c r="C696" s="319"/>
      <c r="D696" s="319"/>
      <c r="E696" s="319"/>
      <c r="F696" s="319"/>
      <c r="G696" s="319"/>
      <c r="H696" s="319"/>
      <c r="I696" s="319"/>
      <c r="J696" s="319"/>
      <c r="K696" s="319"/>
      <c r="L696" s="319"/>
      <c r="M696" s="319"/>
      <c r="N696" s="319"/>
      <c r="O696" s="319"/>
      <c r="P696" s="319"/>
      <c r="Q696" s="319"/>
      <c r="R696" s="319"/>
      <c r="S696" s="319"/>
      <c r="T696" s="319"/>
      <c r="U696" s="319"/>
      <c r="V696" s="319"/>
      <c r="W696" s="319"/>
      <c r="X696" s="319"/>
      <c r="Y696" s="319"/>
      <c r="Z696" s="319"/>
    </row>
    <row r="697" spans="1:26" ht="15.75" customHeight="1">
      <c r="A697" s="319"/>
      <c r="B697" s="319"/>
      <c r="C697" s="319"/>
      <c r="D697" s="319"/>
      <c r="E697" s="319"/>
      <c r="F697" s="319"/>
      <c r="G697" s="319"/>
      <c r="H697" s="319"/>
      <c r="I697" s="319"/>
      <c r="J697" s="319"/>
      <c r="K697" s="319"/>
      <c r="L697" s="319"/>
      <c r="M697" s="319"/>
      <c r="N697" s="319"/>
      <c r="O697" s="319"/>
      <c r="P697" s="319"/>
      <c r="Q697" s="319"/>
      <c r="R697" s="319"/>
      <c r="S697" s="319"/>
      <c r="T697" s="319"/>
      <c r="U697" s="319"/>
      <c r="V697" s="319"/>
      <c r="W697" s="319"/>
      <c r="X697" s="319"/>
      <c r="Y697" s="319"/>
      <c r="Z697" s="319"/>
    </row>
    <row r="698" spans="1:26" ht="15.75" customHeight="1">
      <c r="A698" s="319"/>
      <c r="B698" s="319"/>
      <c r="C698" s="319"/>
      <c r="D698" s="319"/>
      <c r="E698" s="319"/>
      <c r="F698" s="319"/>
      <c r="G698" s="319"/>
      <c r="H698" s="319"/>
      <c r="I698" s="319"/>
      <c r="J698" s="319"/>
      <c r="K698" s="319"/>
      <c r="L698" s="319"/>
      <c r="M698" s="319"/>
      <c r="N698" s="319"/>
      <c r="O698" s="319"/>
      <c r="P698" s="319"/>
      <c r="Q698" s="319"/>
      <c r="R698" s="319"/>
      <c r="S698" s="319"/>
      <c r="T698" s="319"/>
      <c r="U698" s="319"/>
      <c r="V698" s="319"/>
      <c r="W698" s="319"/>
      <c r="X698" s="319"/>
      <c r="Y698" s="319"/>
      <c r="Z698" s="319"/>
    </row>
    <row r="699" spans="1:26" ht="15.75" customHeight="1">
      <c r="A699" s="319"/>
      <c r="B699" s="319"/>
      <c r="C699" s="319"/>
      <c r="D699" s="319"/>
      <c r="E699" s="319"/>
      <c r="F699" s="319"/>
      <c r="G699" s="319"/>
      <c r="H699" s="319"/>
      <c r="I699" s="319"/>
      <c r="J699" s="319"/>
      <c r="K699" s="319"/>
      <c r="L699" s="319"/>
      <c r="M699" s="319"/>
      <c r="N699" s="319"/>
      <c r="O699" s="319"/>
      <c r="P699" s="319"/>
      <c r="Q699" s="319"/>
      <c r="R699" s="319"/>
      <c r="S699" s="319"/>
      <c r="T699" s="319"/>
      <c r="U699" s="319"/>
      <c r="V699" s="319"/>
      <c r="W699" s="319"/>
      <c r="X699" s="319"/>
      <c r="Y699" s="319"/>
      <c r="Z699" s="319"/>
    </row>
    <row r="700" spans="1:26" ht="15.75" customHeight="1">
      <c r="A700" s="319"/>
      <c r="B700" s="319"/>
      <c r="C700" s="319"/>
      <c r="D700" s="319"/>
      <c r="E700" s="319"/>
      <c r="F700" s="319"/>
      <c r="G700" s="319"/>
      <c r="H700" s="319"/>
      <c r="I700" s="319"/>
      <c r="J700" s="319"/>
      <c r="K700" s="319"/>
      <c r="L700" s="319"/>
      <c r="M700" s="319"/>
      <c r="N700" s="319"/>
      <c r="O700" s="319"/>
      <c r="P700" s="319"/>
      <c r="Q700" s="319"/>
      <c r="R700" s="319"/>
      <c r="S700" s="319"/>
      <c r="T700" s="319"/>
      <c r="U700" s="319"/>
      <c r="V700" s="319"/>
      <c r="W700" s="319"/>
      <c r="X700" s="319"/>
      <c r="Y700" s="319"/>
      <c r="Z700" s="319"/>
    </row>
    <row r="701" spans="1:26" ht="15.75" customHeight="1">
      <c r="A701" s="319"/>
      <c r="B701" s="319"/>
      <c r="C701" s="319"/>
      <c r="D701" s="319"/>
      <c r="E701" s="319"/>
      <c r="F701" s="319"/>
      <c r="G701" s="319"/>
      <c r="H701" s="319"/>
      <c r="I701" s="319"/>
      <c r="J701" s="319"/>
      <c r="K701" s="319"/>
      <c r="L701" s="319"/>
      <c r="M701" s="319"/>
      <c r="N701" s="319"/>
      <c r="O701" s="319"/>
      <c r="P701" s="319"/>
      <c r="Q701" s="319"/>
      <c r="R701" s="319"/>
      <c r="S701" s="319"/>
      <c r="T701" s="319"/>
      <c r="U701" s="319"/>
      <c r="V701" s="319"/>
      <c r="W701" s="319"/>
      <c r="X701" s="319"/>
      <c r="Y701" s="319"/>
      <c r="Z701" s="319"/>
    </row>
    <row r="702" spans="1:26" ht="15.75" customHeight="1">
      <c r="A702" s="319"/>
      <c r="B702" s="319"/>
      <c r="C702" s="319"/>
      <c r="D702" s="319"/>
      <c r="E702" s="319"/>
      <c r="F702" s="319"/>
      <c r="G702" s="319"/>
      <c r="H702" s="319"/>
      <c r="I702" s="319"/>
      <c r="J702" s="319"/>
      <c r="K702" s="319"/>
      <c r="L702" s="319"/>
      <c r="M702" s="319"/>
      <c r="N702" s="319"/>
      <c r="O702" s="319"/>
      <c r="P702" s="319"/>
      <c r="Q702" s="319"/>
      <c r="R702" s="319"/>
      <c r="S702" s="319"/>
      <c r="T702" s="319"/>
      <c r="U702" s="319"/>
      <c r="V702" s="319"/>
      <c r="W702" s="319"/>
      <c r="X702" s="319"/>
      <c r="Y702" s="319"/>
      <c r="Z702" s="319"/>
    </row>
    <row r="703" spans="1:26" ht="15.75" customHeight="1">
      <c r="A703" s="319"/>
      <c r="B703" s="319"/>
      <c r="C703" s="319"/>
      <c r="D703" s="319"/>
      <c r="E703" s="319"/>
      <c r="F703" s="319"/>
      <c r="G703" s="319"/>
      <c r="H703" s="319"/>
      <c r="I703" s="319"/>
      <c r="J703" s="319"/>
      <c r="K703" s="319"/>
      <c r="L703" s="319"/>
      <c r="M703" s="319"/>
      <c r="N703" s="319"/>
      <c r="O703" s="319"/>
      <c r="P703" s="319"/>
      <c r="Q703" s="319"/>
      <c r="R703" s="319"/>
      <c r="S703" s="319"/>
      <c r="T703" s="319"/>
      <c r="U703" s="319"/>
      <c r="V703" s="319"/>
      <c r="W703" s="319"/>
      <c r="X703" s="319"/>
      <c r="Y703" s="319"/>
      <c r="Z703" s="319"/>
    </row>
    <row r="704" spans="1:26" ht="15.75" customHeight="1">
      <c r="A704" s="319"/>
      <c r="B704" s="319"/>
      <c r="C704" s="319"/>
      <c r="D704" s="319"/>
      <c r="E704" s="319"/>
      <c r="F704" s="319"/>
      <c r="G704" s="319"/>
      <c r="H704" s="319"/>
      <c r="I704" s="319"/>
      <c r="J704" s="319"/>
      <c r="K704" s="319"/>
      <c r="L704" s="319"/>
      <c r="M704" s="319"/>
      <c r="N704" s="319"/>
      <c r="O704" s="319"/>
      <c r="P704" s="319"/>
      <c r="Q704" s="319"/>
      <c r="R704" s="319"/>
      <c r="S704" s="319"/>
      <c r="T704" s="319"/>
      <c r="U704" s="319"/>
      <c r="V704" s="319"/>
      <c r="W704" s="319"/>
      <c r="X704" s="319"/>
      <c r="Y704" s="319"/>
      <c r="Z704" s="319"/>
    </row>
    <row r="705" spans="1:26" ht="15.75" customHeight="1">
      <c r="A705" s="319"/>
      <c r="B705" s="319"/>
      <c r="C705" s="319"/>
      <c r="D705" s="319"/>
      <c r="E705" s="319"/>
      <c r="F705" s="319"/>
      <c r="G705" s="319"/>
      <c r="H705" s="319"/>
      <c r="I705" s="319"/>
      <c r="J705" s="319"/>
      <c r="K705" s="319"/>
      <c r="L705" s="319"/>
      <c r="M705" s="319"/>
      <c r="N705" s="319"/>
      <c r="O705" s="319"/>
      <c r="P705" s="319"/>
      <c r="Q705" s="319"/>
      <c r="R705" s="319"/>
      <c r="S705" s="319"/>
      <c r="T705" s="319"/>
      <c r="U705" s="319"/>
      <c r="V705" s="319"/>
      <c r="W705" s="319"/>
      <c r="X705" s="319"/>
      <c r="Y705" s="319"/>
      <c r="Z705" s="319"/>
    </row>
    <row r="706" spans="1:26" ht="15.75" customHeight="1">
      <c r="A706" s="319"/>
      <c r="B706" s="319"/>
      <c r="C706" s="319"/>
      <c r="D706" s="319"/>
      <c r="E706" s="319"/>
      <c r="F706" s="319"/>
      <c r="G706" s="319"/>
      <c r="H706" s="319"/>
      <c r="I706" s="319"/>
      <c r="J706" s="319"/>
      <c r="K706" s="319"/>
      <c r="L706" s="319"/>
      <c r="M706" s="319"/>
      <c r="N706" s="319"/>
      <c r="O706" s="319"/>
      <c r="P706" s="319"/>
      <c r="Q706" s="319"/>
      <c r="R706" s="319"/>
      <c r="S706" s="319"/>
      <c r="T706" s="319"/>
      <c r="U706" s="319"/>
      <c r="V706" s="319"/>
      <c r="W706" s="319"/>
      <c r="X706" s="319"/>
      <c r="Y706" s="319"/>
      <c r="Z706" s="319"/>
    </row>
    <row r="707" spans="1:26" ht="15.75" customHeight="1">
      <c r="A707" s="319"/>
      <c r="B707" s="319"/>
      <c r="C707" s="319"/>
      <c r="D707" s="319"/>
      <c r="E707" s="319"/>
      <c r="F707" s="319"/>
      <c r="G707" s="319"/>
      <c r="H707" s="319"/>
      <c r="I707" s="319"/>
      <c r="J707" s="319"/>
      <c r="K707" s="319"/>
      <c r="L707" s="319"/>
      <c r="M707" s="319"/>
      <c r="N707" s="319"/>
      <c r="O707" s="319"/>
      <c r="P707" s="319"/>
      <c r="Q707" s="319"/>
      <c r="R707" s="319"/>
      <c r="S707" s="319"/>
      <c r="T707" s="319"/>
      <c r="U707" s="319"/>
      <c r="V707" s="319"/>
      <c r="W707" s="319"/>
      <c r="X707" s="319"/>
      <c r="Y707" s="319"/>
      <c r="Z707" s="319"/>
    </row>
    <row r="708" spans="1:26" ht="15.75" customHeight="1">
      <c r="A708" s="319"/>
      <c r="B708" s="319"/>
      <c r="C708" s="319"/>
      <c r="D708" s="319"/>
      <c r="E708" s="319"/>
      <c r="F708" s="319"/>
      <c r="G708" s="319"/>
      <c r="H708" s="319"/>
      <c r="I708" s="319"/>
      <c r="J708" s="319"/>
      <c r="K708" s="319"/>
      <c r="L708" s="319"/>
      <c r="M708" s="319"/>
      <c r="N708" s="319"/>
      <c r="O708" s="319"/>
      <c r="P708" s="319"/>
      <c r="Q708" s="319"/>
      <c r="R708" s="319"/>
      <c r="S708" s="319"/>
      <c r="T708" s="319"/>
      <c r="U708" s="319"/>
      <c r="V708" s="319"/>
      <c r="W708" s="319"/>
      <c r="X708" s="319"/>
      <c r="Y708" s="319"/>
      <c r="Z708" s="319"/>
    </row>
    <row r="709" spans="1:26" ht="15.75" customHeight="1">
      <c r="A709" s="319"/>
      <c r="B709" s="319"/>
      <c r="C709" s="319"/>
      <c r="D709" s="319"/>
      <c r="E709" s="319"/>
      <c r="F709" s="319"/>
      <c r="G709" s="319"/>
      <c r="H709" s="319"/>
      <c r="I709" s="319"/>
      <c r="J709" s="319"/>
      <c r="K709" s="319"/>
      <c r="L709" s="319"/>
      <c r="M709" s="319"/>
      <c r="N709" s="319"/>
      <c r="O709" s="319"/>
      <c r="P709" s="319"/>
      <c r="Q709" s="319"/>
      <c r="R709" s="319"/>
      <c r="S709" s="319"/>
      <c r="T709" s="319"/>
      <c r="U709" s="319"/>
      <c r="V709" s="319"/>
      <c r="W709" s="319"/>
      <c r="X709" s="319"/>
      <c r="Y709" s="319"/>
      <c r="Z709" s="319"/>
    </row>
    <row r="710" spans="1:26" ht="15.75" customHeight="1">
      <c r="A710" s="319"/>
      <c r="B710" s="319"/>
      <c r="C710" s="319"/>
      <c r="D710" s="319"/>
      <c r="E710" s="319"/>
      <c r="F710" s="319"/>
      <c r="G710" s="319"/>
      <c r="H710" s="319"/>
      <c r="I710" s="319"/>
      <c r="J710" s="319"/>
      <c r="K710" s="319"/>
      <c r="L710" s="319"/>
      <c r="M710" s="319"/>
      <c r="N710" s="319"/>
      <c r="O710" s="319"/>
      <c r="P710" s="319"/>
      <c r="Q710" s="319"/>
      <c r="R710" s="319"/>
      <c r="S710" s="319"/>
      <c r="T710" s="319"/>
      <c r="U710" s="319"/>
      <c r="V710" s="319"/>
      <c r="W710" s="319"/>
      <c r="X710" s="319"/>
      <c r="Y710" s="319"/>
      <c r="Z710" s="319"/>
    </row>
    <row r="711" spans="1:26" ht="15.75" customHeight="1">
      <c r="A711" s="319"/>
      <c r="B711" s="319"/>
      <c r="C711" s="319"/>
      <c r="D711" s="319"/>
      <c r="E711" s="319"/>
      <c r="F711" s="319"/>
      <c r="G711" s="319"/>
      <c r="H711" s="319"/>
      <c r="I711" s="319"/>
      <c r="J711" s="319"/>
      <c r="K711" s="319"/>
      <c r="L711" s="319"/>
      <c r="M711" s="319"/>
      <c r="N711" s="319"/>
      <c r="O711" s="319"/>
      <c r="P711" s="319"/>
      <c r="Q711" s="319"/>
      <c r="R711" s="319"/>
      <c r="S711" s="319"/>
      <c r="T711" s="319"/>
      <c r="U711" s="319"/>
      <c r="V711" s="319"/>
      <c r="W711" s="319"/>
      <c r="X711" s="319"/>
      <c r="Y711" s="319"/>
      <c r="Z711" s="319"/>
    </row>
    <row r="712" spans="1:26" ht="15.75" customHeight="1">
      <c r="A712" s="319"/>
      <c r="B712" s="319"/>
      <c r="C712" s="319"/>
      <c r="D712" s="319"/>
      <c r="E712" s="319"/>
      <c r="F712" s="319"/>
      <c r="G712" s="319"/>
      <c r="H712" s="319"/>
      <c r="I712" s="319"/>
      <c r="J712" s="319"/>
      <c r="K712" s="319"/>
      <c r="L712" s="319"/>
      <c r="M712" s="319"/>
      <c r="N712" s="319"/>
      <c r="O712" s="319"/>
      <c r="P712" s="319"/>
      <c r="Q712" s="319"/>
      <c r="R712" s="319"/>
      <c r="S712" s="319"/>
      <c r="T712" s="319"/>
      <c r="U712" s="319"/>
      <c r="V712" s="319"/>
      <c r="W712" s="319"/>
      <c r="X712" s="319"/>
      <c r="Y712" s="319"/>
      <c r="Z712" s="319"/>
    </row>
    <row r="713" spans="1:26" ht="15.75" customHeight="1">
      <c r="A713" s="319"/>
      <c r="B713" s="319"/>
      <c r="C713" s="319"/>
      <c r="D713" s="319"/>
      <c r="E713" s="319"/>
      <c r="F713" s="319"/>
      <c r="G713" s="319"/>
      <c r="H713" s="319"/>
      <c r="I713" s="319"/>
      <c r="J713" s="319"/>
      <c r="K713" s="319"/>
      <c r="L713" s="319"/>
      <c r="M713" s="319"/>
      <c r="N713" s="319"/>
      <c r="O713" s="319"/>
      <c r="P713" s="319"/>
      <c r="Q713" s="319"/>
      <c r="R713" s="319"/>
      <c r="S713" s="319"/>
      <c r="T713" s="319"/>
      <c r="U713" s="319"/>
      <c r="V713" s="319"/>
      <c r="W713" s="319"/>
      <c r="X713" s="319"/>
      <c r="Y713" s="319"/>
      <c r="Z713" s="319"/>
    </row>
    <row r="714" spans="1:26" ht="15.75" customHeight="1">
      <c r="A714" s="319"/>
      <c r="B714" s="319"/>
      <c r="C714" s="319"/>
      <c r="D714" s="319"/>
      <c r="E714" s="319"/>
      <c r="F714" s="319"/>
      <c r="G714" s="319"/>
      <c r="H714" s="319"/>
      <c r="I714" s="319"/>
      <c r="J714" s="319"/>
      <c r="K714" s="319"/>
      <c r="L714" s="319"/>
      <c r="M714" s="319"/>
      <c r="N714" s="319"/>
      <c r="O714" s="319"/>
      <c r="P714" s="319"/>
      <c r="Q714" s="319"/>
      <c r="R714" s="319"/>
      <c r="S714" s="319"/>
      <c r="T714" s="319"/>
      <c r="U714" s="319"/>
      <c r="V714" s="319"/>
      <c r="W714" s="319"/>
      <c r="X714" s="319"/>
      <c r="Y714" s="319"/>
      <c r="Z714" s="319"/>
    </row>
    <row r="715" spans="1:26" ht="15.75" customHeight="1">
      <c r="A715" s="319"/>
      <c r="B715" s="319"/>
      <c r="C715" s="319"/>
      <c r="D715" s="319"/>
      <c r="E715" s="319"/>
      <c r="F715" s="319"/>
      <c r="G715" s="319"/>
      <c r="H715" s="319"/>
      <c r="I715" s="319"/>
      <c r="J715" s="319"/>
      <c r="K715" s="319"/>
      <c r="L715" s="319"/>
      <c r="M715" s="319"/>
      <c r="N715" s="319"/>
      <c r="O715" s="319"/>
      <c r="P715" s="319"/>
      <c r="Q715" s="319"/>
      <c r="R715" s="319"/>
      <c r="S715" s="319"/>
      <c r="T715" s="319"/>
      <c r="U715" s="319"/>
      <c r="V715" s="319"/>
      <c r="W715" s="319"/>
      <c r="X715" s="319"/>
      <c r="Y715" s="319"/>
      <c r="Z715" s="319"/>
    </row>
    <row r="716" spans="1:26" ht="15.75" customHeight="1">
      <c r="A716" s="319"/>
      <c r="B716" s="319"/>
      <c r="C716" s="319"/>
      <c r="D716" s="319"/>
      <c r="E716" s="319"/>
      <c r="F716" s="319"/>
      <c r="G716" s="319"/>
      <c r="H716" s="319"/>
      <c r="I716" s="319"/>
      <c r="J716" s="319"/>
      <c r="K716" s="319"/>
      <c r="L716" s="319"/>
      <c r="M716" s="319"/>
      <c r="N716" s="319"/>
      <c r="O716" s="319"/>
      <c r="P716" s="319"/>
      <c r="Q716" s="319"/>
      <c r="R716" s="319"/>
      <c r="S716" s="319"/>
      <c r="T716" s="319"/>
      <c r="U716" s="319"/>
      <c r="V716" s="319"/>
      <c r="W716" s="319"/>
      <c r="X716" s="319"/>
      <c r="Y716" s="319"/>
      <c r="Z716" s="319"/>
    </row>
    <row r="717" spans="1:26" ht="15.75" customHeight="1">
      <c r="A717" s="319"/>
      <c r="B717" s="319"/>
      <c r="C717" s="319"/>
      <c r="D717" s="319"/>
      <c r="E717" s="319"/>
      <c r="F717" s="319"/>
      <c r="G717" s="319"/>
      <c r="H717" s="319"/>
      <c r="I717" s="319"/>
      <c r="J717" s="319"/>
      <c r="K717" s="319"/>
      <c r="L717" s="319"/>
      <c r="M717" s="319"/>
      <c r="N717" s="319"/>
      <c r="O717" s="319"/>
      <c r="P717" s="319"/>
      <c r="Q717" s="319"/>
      <c r="R717" s="319"/>
      <c r="S717" s="319"/>
      <c r="T717" s="319"/>
      <c r="U717" s="319"/>
      <c r="V717" s="319"/>
      <c r="W717" s="319"/>
      <c r="X717" s="319"/>
      <c r="Y717" s="319"/>
      <c r="Z717" s="319"/>
    </row>
    <row r="718" spans="1:26" ht="15.75" customHeight="1">
      <c r="A718" s="319"/>
      <c r="B718" s="319"/>
      <c r="C718" s="319"/>
      <c r="D718" s="319"/>
      <c r="E718" s="319"/>
      <c r="F718" s="319"/>
      <c r="G718" s="319"/>
      <c r="H718" s="319"/>
      <c r="I718" s="319"/>
      <c r="J718" s="319"/>
      <c r="K718" s="319"/>
      <c r="L718" s="319"/>
      <c r="M718" s="319"/>
      <c r="N718" s="319"/>
      <c r="O718" s="319"/>
      <c r="P718" s="319"/>
      <c r="Q718" s="319"/>
      <c r="R718" s="319"/>
      <c r="S718" s="319"/>
      <c r="T718" s="319"/>
      <c r="U718" s="319"/>
      <c r="V718" s="319"/>
      <c r="W718" s="319"/>
      <c r="X718" s="319"/>
      <c r="Y718" s="319"/>
      <c r="Z718" s="319"/>
    </row>
    <row r="719" spans="1:26" ht="15.75" customHeight="1">
      <c r="A719" s="319"/>
      <c r="B719" s="319"/>
      <c r="C719" s="319"/>
      <c r="D719" s="319"/>
      <c r="E719" s="319"/>
      <c r="F719" s="319"/>
      <c r="G719" s="319"/>
      <c r="H719" s="319"/>
      <c r="I719" s="319"/>
      <c r="J719" s="319"/>
      <c r="K719" s="319"/>
      <c r="L719" s="319"/>
      <c r="M719" s="319"/>
      <c r="N719" s="319"/>
      <c r="O719" s="319"/>
      <c r="P719" s="319"/>
      <c r="Q719" s="319"/>
      <c r="R719" s="319"/>
      <c r="S719" s="319"/>
      <c r="T719" s="319"/>
      <c r="U719" s="319"/>
      <c r="V719" s="319"/>
      <c r="W719" s="319"/>
      <c r="X719" s="319"/>
      <c r="Y719" s="319"/>
      <c r="Z719" s="319"/>
    </row>
    <row r="720" spans="1:26" ht="15.75" customHeight="1">
      <c r="A720" s="319"/>
      <c r="B720" s="319"/>
      <c r="C720" s="319"/>
      <c r="D720" s="319"/>
      <c r="E720" s="319"/>
      <c r="F720" s="319"/>
      <c r="G720" s="319"/>
      <c r="H720" s="319"/>
      <c r="I720" s="319"/>
      <c r="J720" s="319"/>
      <c r="K720" s="319"/>
      <c r="L720" s="319"/>
      <c r="M720" s="319"/>
      <c r="N720" s="319"/>
      <c r="O720" s="319"/>
      <c r="P720" s="319"/>
      <c r="Q720" s="319"/>
      <c r="R720" s="319"/>
      <c r="S720" s="319"/>
      <c r="T720" s="319"/>
      <c r="U720" s="319"/>
      <c r="V720" s="319"/>
      <c r="W720" s="319"/>
      <c r="X720" s="319"/>
      <c r="Y720" s="319"/>
      <c r="Z720" s="319"/>
    </row>
    <row r="721" spans="1:26" ht="15.75" customHeight="1">
      <c r="A721" s="319"/>
      <c r="B721" s="319"/>
      <c r="C721" s="319"/>
      <c r="D721" s="319"/>
      <c r="E721" s="319"/>
      <c r="F721" s="319"/>
      <c r="G721" s="319"/>
      <c r="H721" s="319"/>
      <c r="I721" s="319"/>
      <c r="J721" s="319"/>
      <c r="K721" s="319"/>
      <c r="L721" s="319"/>
      <c r="M721" s="319"/>
      <c r="N721" s="319"/>
      <c r="O721" s="319"/>
      <c r="P721" s="319"/>
      <c r="Q721" s="319"/>
      <c r="R721" s="319"/>
      <c r="S721" s="319"/>
      <c r="T721" s="319"/>
      <c r="U721" s="319"/>
      <c r="V721" s="319"/>
      <c r="W721" s="319"/>
      <c r="X721" s="319"/>
      <c r="Y721" s="319"/>
      <c r="Z721" s="319"/>
    </row>
    <row r="722" spans="1:26" ht="15.75" customHeight="1">
      <c r="A722" s="319"/>
      <c r="B722" s="319"/>
      <c r="C722" s="319"/>
      <c r="D722" s="319"/>
      <c r="E722" s="319"/>
      <c r="F722" s="319"/>
      <c r="G722" s="319"/>
      <c r="H722" s="319"/>
      <c r="I722" s="319"/>
      <c r="J722" s="319"/>
      <c r="K722" s="319"/>
      <c r="L722" s="319"/>
      <c r="M722" s="319"/>
      <c r="N722" s="319"/>
      <c r="O722" s="319"/>
      <c r="P722" s="319"/>
      <c r="Q722" s="319"/>
      <c r="R722" s="319"/>
      <c r="S722" s="319"/>
      <c r="T722" s="319"/>
      <c r="U722" s="319"/>
      <c r="V722" s="319"/>
      <c r="W722" s="319"/>
      <c r="X722" s="319"/>
      <c r="Y722" s="319"/>
      <c r="Z722" s="319"/>
    </row>
    <row r="723" spans="1:26" ht="15.75" customHeight="1">
      <c r="A723" s="319"/>
      <c r="B723" s="319"/>
      <c r="C723" s="319"/>
      <c r="D723" s="319"/>
      <c r="E723" s="319"/>
      <c r="F723" s="319"/>
      <c r="G723" s="319"/>
      <c r="H723" s="319"/>
      <c r="I723" s="319"/>
      <c r="J723" s="319"/>
      <c r="K723" s="319"/>
      <c r="L723" s="319"/>
      <c r="M723" s="319"/>
      <c r="N723" s="319"/>
      <c r="O723" s="319"/>
      <c r="P723" s="319"/>
      <c r="Q723" s="319"/>
      <c r="R723" s="319"/>
      <c r="S723" s="319"/>
      <c r="T723" s="319"/>
      <c r="U723" s="319"/>
      <c r="V723" s="319"/>
      <c r="W723" s="319"/>
      <c r="X723" s="319"/>
      <c r="Y723" s="319"/>
      <c r="Z723" s="319"/>
    </row>
    <row r="724" spans="1:26" ht="15.75" customHeight="1">
      <c r="A724" s="319"/>
      <c r="B724" s="319"/>
      <c r="C724" s="319"/>
      <c r="D724" s="319"/>
      <c r="E724" s="319"/>
      <c r="F724" s="319"/>
      <c r="G724" s="319"/>
      <c r="H724" s="319"/>
      <c r="I724" s="319"/>
      <c r="J724" s="319"/>
      <c r="K724" s="319"/>
      <c r="L724" s="319"/>
      <c r="M724" s="319"/>
      <c r="N724" s="319"/>
      <c r="O724" s="319"/>
      <c r="P724" s="319"/>
      <c r="Q724" s="319"/>
      <c r="R724" s="319"/>
      <c r="S724" s="319"/>
      <c r="T724" s="319"/>
      <c r="U724" s="319"/>
      <c r="V724" s="319"/>
      <c r="W724" s="319"/>
      <c r="X724" s="319"/>
      <c r="Y724" s="319"/>
      <c r="Z724" s="319"/>
    </row>
    <row r="725" spans="1:26" ht="15.75" customHeight="1">
      <c r="A725" s="319"/>
      <c r="B725" s="319"/>
      <c r="C725" s="319"/>
      <c r="D725" s="319"/>
      <c r="E725" s="319"/>
      <c r="F725" s="319"/>
      <c r="G725" s="319"/>
      <c r="H725" s="319"/>
      <c r="I725" s="319"/>
      <c r="J725" s="319"/>
      <c r="K725" s="319"/>
      <c r="L725" s="319"/>
      <c r="M725" s="319"/>
      <c r="N725" s="319"/>
      <c r="O725" s="319"/>
      <c r="P725" s="319"/>
      <c r="Q725" s="319"/>
      <c r="R725" s="319"/>
      <c r="S725" s="319"/>
      <c r="T725" s="319"/>
      <c r="U725" s="319"/>
      <c r="V725" s="319"/>
      <c r="W725" s="319"/>
      <c r="X725" s="319"/>
      <c r="Y725" s="319"/>
      <c r="Z725" s="319"/>
    </row>
    <row r="726" spans="1:26" ht="15.75" customHeight="1">
      <c r="A726" s="319"/>
      <c r="B726" s="319"/>
      <c r="C726" s="319"/>
      <c r="D726" s="319"/>
      <c r="E726" s="319"/>
      <c r="F726" s="319"/>
      <c r="G726" s="319"/>
      <c r="H726" s="319"/>
      <c r="I726" s="319"/>
      <c r="J726" s="319"/>
      <c r="K726" s="319"/>
      <c r="L726" s="319"/>
      <c r="M726" s="319"/>
      <c r="N726" s="319"/>
      <c r="O726" s="319"/>
      <c r="P726" s="319"/>
      <c r="Q726" s="319"/>
      <c r="R726" s="319"/>
      <c r="S726" s="319"/>
      <c r="T726" s="319"/>
      <c r="U726" s="319"/>
      <c r="V726" s="319"/>
      <c r="W726" s="319"/>
      <c r="X726" s="319"/>
      <c r="Y726" s="319"/>
      <c r="Z726" s="319"/>
    </row>
    <row r="727" spans="1:26" ht="15.75" customHeight="1">
      <c r="A727" s="319"/>
      <c r="B727" s="319"/>
      <c r="C727" s="319"/>
      <c r="D727" s="319"/>
      <c r="E727" s="319"/>
      <c r="F727" s="319"/>
      <c r="G727" s="319"/>
      <c r="H727" s="319"/>
      <c r="I727" s="319"/>
      <c r="J727" s="319"/>
      <c r="K727" s="319"/>
      <c r="L727" s="319"/>
      <c r="M727" s="319"/>
      <c r="N727" s="319"/>
      <c r="O727" s="319"/>
      <c r="P727" s="319"/>
      <c r="Q727" s="319"/>
      <c r="R727" s="319"/>
      <c r="S727" s="319"/>
      <c r="T727" s="319"/>
      <c r="U727" s="319"/>
      <c r="V727" s="319"/>
      <c r="W727" s="319"/>
      <c r="X727" s="319"/>
      <c r="Y727" s="319"/>
      <c r="Z727" s="319"/>
    </row>
    <row r="728" spans="1:26" ht="15.75" customHeight="1">
      <c r="A728" s="319"/>
      <c r="B728" s="319"/>
      <c r="C728" s="319"/>
      <c r="D728" s="319"/>
      <c r="E728" s="319"/>
      <c r="F728" s="319"/>
      <c r="G728" s="319"/>
      <c r="H728" s="319"/>
      <c r="I728" s="319"/>
      <c r="J728" s="319"/>
      <c r="K728" s="319"/>
      <c r="L728" s="319"/>
      <c r="M728" s="319"/>
      <c r="N728" s="319"/>
      <c r="O728" s="319"/>
      <c r="P728" s="319"/>
      <c r="Q728" s="319"/>
      <c r="R728" s="319"/>
      <c r="S728" s="319"/>
      <c r="T728" s="319"/>
      <c r="U728" s="319"/>
      <c r="V728" s="319"/>
      <c r="W728" s="319"/>
      <c r="X728" s="319"/>
      <c r="Y728" s="319"/>
      <c r="Z728" s="319"/>
    </row>
    <row r="729" spans="1:26" ht="15.75" customHeight="1">
      <c r="A729" s="319"/>
      <c r="B729" s="319"/>
      <c r="C729" s="319"/>
      <c r="D729" s="319"/>
      <c r="E729" s="319"/>
      <c r="F729" s="319"/>
      <c r="G729" s="319"/>
      <c r="H729" s="319"/>
      <c r="I729" s="319"/>
      <c r="J729" s="319"/>
      <c r="K729" s="319"/>
      <c r="L729" s="319"/>
      <c r="M729" s="319"/>
      <c r="N729" s="319"/>
      <c r="O729" s="319"/>
      <c r="P729" s="319"/>
      <c r="Q729" s="319"/>
      <c r="R729" s="319"/>
      <c r="S729" s="319"/>
      <c r="T729" s="319"/>
      <c r="U729" s="319"/>
      <c r="V729" s="319"/>
      <c r="W729" s="319"/>
      <c r="X729" s="319"/>
      <c r="Y729" s="319"/>
      <c r="Z729" s="319"/>
    </row>
    <row r="730" spans="1:26" ht="15.75" customHeight="1">
      <c r="A730" s="319"/>
      <c r="B730" s="319"/>
      <c r="C730" s="319"/>
      <c r="D730" s="319"/>
      <c r="E730" s="319"/>
      <c r="F730" s="319"/>
      <c r="G730" s="319"/>
      <c r="H730" s="319"/>
      <c r="I730" s="319"/>
      <c r="J730" s="319"/>
      <c r="K730" s="319"/>
      <c r="L730" s="319"/>
      <c r="M730" s="319"/>
      <c r="N730" s="319"/>
      <c r="O730" s="319"/>
      <c r="P730" s="319"/>
      <c r="Q730" s="319"/>
      <c r="R730" s="319"/>
      <c r="S730" s="319"/>
      <c r="T730" s="319"/>
      <c r="U730" s="319"/>
      <c r="V730" s="319"/>
      <c r="W730" s="319"/>
      <c r="X730" s="319"/>
      <c r="Y730" s="319"/>
      <c r="Z730" s="319"/>
    </row>
    <row r="731" spans="1:26" ht="15.75" customHeight="1">
      <c r="A731" s="319"/>
      <c r="B731" s="319"/>
      <c r="C731" s="319"/>
      <c r="D731" s="319"/>
      <c r="E731" s="319"/>
      <c r="F731" s="319"/>
      <c r="G731" s="319"/>
      <c r="H731" s="319"/>
      <c r="I731" s="319"/>
      <c r="J731" s="319"/>
      <c r="K731" s="319"/>
      <c r="L731" s="319"/>
      <c r="M731" s="319"/>
      <c r="N731" s="319"/>
      <c r="O731" s="319"/>
      <c r="P731" s="319"/>
      <c r="Q731" s="319"/>
      <c r="R731" s="319"/>
      <c r="S731" s="319"/>
      <c r="T731" s="319"/>
      <c r="U731" s="319"/>
      <c r="V731" s="319"/>
      <c r="W731" s="319"/>
      <c r="X731" s="319"/>
      <c r="Y731" s="319"/>
      <c r="Z731" s="319"/>
    </row>
    <row r="732" spans="1:26" ht="15.75" customHeight="1">
      <c r="A732" s="319"/>
      <c r="B732" s="319"/>
      <c r="C732" s="319"/>
      <c r="D732" s="319"/>
      <c r="E732" s="319"/>
      <c r="F732" s="319"/>
      <c r="G732" s="319"/>
      <c r="H732" s="319"/>
      <c r="I732" s="319"/>
      <c r="J732" s="319"/>
      <c r="K732" s="319"/>
      <c r="L732" s="319"/>
      <c r="M732" s="319"/>
      <c r="N732" s="319"/>
      <c r="O732" s="319"/>
      <c r="P732" s="319"/>
      <c r="Q732" s="319"/>
      <c r="R732" s="319"/>
      <c r="S732" s="319"/>
      <c r="T732" s="319"/>
      <c r="U732" s="319"/>
      <c r="V732" s="319"/>
      <c r="W732" s="319"/>
      <c r="X732" s="319"/>
      <c r="Y732" s="319"/>
      <c r="Z732" s="319"/>
    </row>
    <row r="733" spans="1:26" ht="15.75" customHeight="1">
      <c r="A733" s="319"/>
      <c r="B733" s="319"/>
      <c r="C733" s="319"/>
      <c r="D733" s="319"/>
      <c r="E733" s="319"/>
      <c r="F733" s="319"/>
      <c r="G733" s="319"/>
      <c r="H733" s="319"/>
      <c r="I733" s="319"/>
      <c r="J733" s="319"/>
      <c r="K733" s="319"/>
      <c r="L733" s="319"/>
      <c r="M733" s="319"/>
      <c r="N733" s="319"/>
      <c r="O733" s="319"/>
      <c r="P733" s="319"/>
      <c r="Q733" s="319"/>
      <c r="R733" s="319"/>
      <c r="S733" s="319"/>
      <c r="T733" s="319"/>
      <c r="U733" s="319"/>
      <c r="V733" s="319"/>
      <c r="W733" s="319"/>
      <c r="X733" s="319"/>
      <c r="Y733" s="319"/>
      <c r="Z733" s="319"/>
    </row>
    <row r="734" spans="1:26" ht="15.75" customHeight="1">
      <c r="A734" s="319"/>
      <c r="B734" s="319"/>
      <c r="C734" s="319"/>
      <c r="D734" s="319"/>
      <c r="E734" s="319"/>
      <c r="F734" s="319"/>
      <c r="G734" s="319"/>
      <c r="H734" s="319"/>
      <c r="I734" s="319"/>
      <c r="J734" s="319"/>
      <c r="K734" s="319"/>
      <c r="L734" s="319"/>
      <c r="M734" s="319"/>
      <c r="N734" s="319"/>
      <c r="O734" s="319"/>
      <c r="P734" s="319"/>
      <c r="Q734" s="319"/>
      <c r="R734" s="319"/>
      <c r="S734" s="319"/>
      <c r="T734" s="319"/>
      <c r="U734" s="319"/>
      <c r="V734" s="319"/>
      <c r="W734" s="319"/>
      <c r="X734" s="319"/>
      <c r="Y734" s="319"/>
      <c r="Z734" s="319"/>
    </row>
    <row r="735" spans="1:26" ht="15.75" customHeight="1">
      <c r="A735" s="319"/>
      <c r="B735" s="319"/>
      <c r="C735" s="319"/>
      <c r="D735" s="319"/>
      <c r="E735" s="319"/>
      <c r="F735" s="319"/>
      <c r="G735" s="319"/>
      <c r="H735" s="319"/>
      <c r="I735" s="319"/>
      <c r="J735" s="319"/>
      <c r="K735" s="319"/>
      <c r="L735" s="319"/>
      <c r="M735" s="319"/>
      <c r="N735" s="319"/>
      <c r="O735" s="319"/>
      <c r="P735" s="319"/>
      <c r="Q735" s="319"/>
      <c r="R735" s="319"/>
      <c r="S735" s="319"/>
      <c r="T735" s="319"/>
      <c r="U735" s="319"/>
      <c r="V735" s="319"/>
      <c r="W735" s="319"/>
      <c r="X735" s="319"/>
      <c r="Y735" s="319"/>
      <c r="Z735" s="319"/>
    </row>
    <row r="736" spans="1:26" ht="15.75" customHeight="1">
      <c r="A736" s="319"/>
      <c r="B736" s="319"/>
      <c r="C736" s="319"/>
      <c r="D736" s="319"/>
      <c r="E736" s="319"/>
      <c r="F736" s="319"/>
      <c r="G736" s="319"/>
      <c r="H736" s="319"/>
      <c r="I736" s="319"/>
      <c r="J736" s="319"/>
      <c r="K736" s="319"/>
      <c r="L736" s="319"/>
      <c r="M736" s="319"/>
      <c r="N736" s="319"/>
      <c r="O736" s="319"/>
      <c r="P736" s="319"/>
      <c r="Q736" s="319"/>
      <c r="R736" s="319"/>
      <c r="S736" s="319"/>
      <c r="T736" s="319"/>
      <c r="U736" s="319"/>
      <c r="V736" s="319"/>
      <c r="W736" s="319"/>
      <c r="X736" s="319"/>
      <c r="Y736" s="319"/>
      <c r="Z736" s="319"/>
    </row>
    <row r="737" spans="1:26" ht="15.75" customHeight="1">
      <c r="A737" s="319"/>
      <c r="B737" s="319"/>
      <c r="C737" s="319"/>
      <c r="D737" s="319"/>
      <c r="E737" s="319"/>
      <c r="F737" s="319"/>
      <c r="G737" s="319"/>
      <c r="H737" s="319"/>
      <c r="I737" s="319"/>
      <c r="J737" s="319"/>
      <c r="K737" s="319"/>
      <c r="L737" s="319"/>
      <c r="M737" s="319"/>
      <c r="N737" s="319"/>
      <c r="O737" s="319"/>
      <c r="P737" s="319"/>
      <c r="Q737" s="319"/>
      <c r="R737" s="319"/>
      <c r="S737" s="319"/>
      <c r="T737" s="319"/>
      <c r="U737" s="319"/>
      <c r="V737" s="319"/>
      <c r="W737" s="319"/>
      <c r="X737" s="319"/>
      <c r="Y737" s="319"/>
      <c r="Z737" s="319"/>
    </row>
    <row r="738" spans="1:26" ht="15.75" customHeight="1">
      <c r="A738" s="319"/>
      <c r="B738" s="319"/>
      <c r="C738" s="319"/>
      <c r="D738" s="319"/>
      <c r="E738" s="319"/>
      <c r="F738" s="319"/>
      <c r="G738" s="319"/>
      <c r="H738" s="319"/>
      <c r="I738" s="319"/>
      <c r="J738" s="319"/>
      <c r="K738" s="319"/>
      <c r="L738" s="319"/>
      <c r="M738" s="319"/>
      <c r="N738" s="319"/>
      <c r="O738" s="319"/>
      <c r="P738" s="319"/>
      <c r="Q738" s="319"/>
      <c r="R738" s="319"/>
      <c r="S738" s="319"/>
      <c r="T738" s="319"/>
      <c r="U738" s="319"/>
      <c r="V738" s="319"/>
      <c r="W738" s="319"/>
      <c r="X738" s="319"/>
      <c r="Y738" s="319"/>
      <c r="Z738" s="319"/>
    </row>
    <row r="739" spans="1:26" ht="15.75" customHeight="1">
      <c r="A739" s="319"/>
      <c r="B739" s="319"/>
      <c r="C739" s="319"/>
      <c r="D739" s="319"/>
      <c r="E739" s="319"/>
      <c r="F739" s="319"/>
      <c r="G739" s="319"/>
      <c r="H739" s="319"/>
      <c r="I739" s="319"/>
      <c r="J739" s="319"/>
      <c r="K739" s="319"/>
      <c r="L739" s="319"/>
      <c r="M739" s="319"/>
      <c r="N739" s="319"/>
      <c r="O739" s="319"/>
      <c r="P739" s="319"/>
      <c r="Q739" s="319"/>
      <c r="R739" s="319"/>
      <c r="S739" s="319"/>
      <c r="T739" s="319"/>
      <c r="U739" s="319"/>
      <c r="V739" s="319"/>
      <c r="W739" s="319"/>
      <c r="X739" s="319"/>
      <c r="Y739" s="319"/>
      <c r="Z739" s="319"/>
    </row>
    <row r="740" spans="1:26" ht="15.75" customHeight="1">
      <c r="A740" s="319"/>
      <c r="B740" s="319"/>
      <c r="C740" s="319"/>
      <c r="D740" s="319"/>
      <c r="E740" s="319"/>
      <c r="F740" s="319"/>
      <c r="G740" s="319"/>
      <c r="H740" s="319"/>
      <c r="I740" s="319"/>
      <c r="J740" s="319"/>
      <c r="K740" s="319"/>
      <c r="L740" s="319"/>
      <c r="M740" s="319"/>
      <c r="N740" s="319"/>
      <c r="O740" s="319"/>
      <c r="P740" s="319"/>
      <c r="Q740" s="319"/>
      <c r="R740" s="319"/>
      <c r="S740" s="319"/>
      <c r="T740" s="319"/>
      <c r="U740" s="319"/>
      <c r="V740" s="319"/>
      <c r="W740" s="319"/>
      <c r="X740" s="319"/>
      <c r="Y740" s="319"/>
      <c r="Z740" s="319"/>
    </row>
    <row r="741" spans="1:26" ht="15.75" customHeight="1">
      <c r="A741" s="319"/>
      <c r="B741" s="319"/>
      <c r="C741" s="319"/>
      <c r="D741" s="319"/>
      <c r="E741" s="319"/>
      <c r="F741" s="319"/>
      <c r="G741" s="319"/>
      <c r="H741" s="319"/>
      <c r="I741" s="319"/>
      <c r="J741" s="319"/>
      <c r="K741" s="319"/>
      <c r="L741" s="319"/>
      <c r="M741" s="319"/>
      <c r="N741" s="319"/>
      <c r="O741" s="319"/>
      <c r="P741" s="319"/>
      <c r="Q741" s="319"/>
      <c r="R741" s="319"/>
      <c r="S741" s="319"/>
      <c r="T741" s="319"/>
      <c r="U741" s="319"/>
      <c r="V741" s="319"/>
      <c r="W741" s="319"/>
      <c r="X741" s="319"/>
      <c r="Y741" s="319"/>
      <c r="Z741" s="319"/>
    </row>
    <row r="742" spans="1:26" ht="15.75" customHeight="1">
      <c r="A742" s="319"/>
      <c r="B742" s="319"/>
      <c r="C742" s="319"/>
      <c r="D742" s="319"/>
      <c r="E742" s="319"/>
      <c r="F742" s="319"/>
      <c r="G742" s="319"/>
      <c r="H742" s="319"/>
      <c r="I742" s="319"/>
      <c r="J742" s="319"/>
      <c r="K742" s="319"/>
      <c r="L742" s="319"/>
      <c r="M742" s="319"/>
      <c r="N742" s="319"/>
      <c r="O742" s="319"/>
      <c r="P742" s="319"/>
      <c r="Q742" s="319"/>
      <c r="R742" s="319"/>
      <c r="S742" s="319"/>
      <c r="T742" s="319"/>
      <c r="U742" s="319"/>
      <c r="V742" s="319"/>
      <c r="W742" s="319"/>
      <c r="X742" s="319"/>
      <c r="Y742" s="319"/>
      <c r="Z742" s="319"/>
    </row>
    <row r="743" spans="1:26" ht="15.75" customHeight="1">
      <c r="A743" s="319"/>
      <c r="B743" s="319"/>
      <c r="C743" s="319"/>
      <c r="D743" s="319"/>
      <c r="E743" s="319"/>
      <c r="F743" s="319"/>
      <c r="G743" s="319"/>
      <c r="H743" s="319"/>
      <c r="I743" s="319"/>
      <c r="J743" s="319"/>
      <c r="K743" s="319"/>
      <c r="L743" s="319"/>
      <c r="M743" s="319"/>
      <c r="N743" s="319"/>
      <c r="O743" s="319"/>
      <c r="P743" s="319"/>
      <c r="Q743" s="319"/>
      <c r="R743" s="319"/>
      <c r="S743" s="319"/>
      <c r="T743" s="319"/>
      <c r="U743" s="319"/>
      <c r="V743" s="319"/>
      <c r="W743" s="319"/>
      <c r="X743" s="319"/>
      <c r="Y743" s="319"/>
      <c r="Z743" s="319"/>
    </row>
    <row r="744" spans="1:26" ht="15.75" customHeight="1">
      <c r="A744" s="319"/>
      <c r="B744" s="319"/>
      <c r="C744" s="319"/>
      <c r="D744" s="319"/>
      <c r="E744" s="319"/>
      <c r="F744" s="319"/>
      <c r="G744" s="319"/>
      <c r="H744" s="319"/>
      <c r="I744" s="319"/>
      <c r="J744" s="319"/>
      <c r="K744" s="319"/>
      <c r="L744" s="319"/>
      <c r="M744" s="319"/>
      <c r="N744" s="319"/>
      <c r="O744" s="319"/>
      <c r="P744" s="319"/>
      <c r="Q744" s="319"/>
      <c r="R744" s="319"/>
      <c r="S744" s="319"/>
      <c r="T744" s="319"/>
      <c r="U744" s="319"/>
      <c r="V744" s="319"/>
      <c r="W744" s="319"/>
      <c r="X744" s="319"/>
      <c r="Y744" s="319"/>
      <c r="Z744" s="319"/>
    </row>
    <row r="745" spans="1:26" ht="15.75" customHeight="1">
      <c r="A745" s="319"/>
      <c r="B745" s="319"/>
      <c r="C745" s="319"/>
      <c r="D745" s="319"/>
      <c r="E745" s="319"/>
      <c r="F745" s="319"/>
      <c r="G745" s="319"/>
      <c r="H745" s="319"/>
      <c r="I745" s="319"/>
      <c r="J745" s="319"/>
      <c r="K745" s="319"/>
      <c r="L745" s="319"/>
      <c r="M745" s="319"/>
      <c r="N745" s="319"/>
      <c r="O745" s="319"/>
      <c r="P745" s="319"/>
      <c r="Q745" s="319"/>
      <c r="R745" s="319"/>
      <c r="S745" s="319"/>
      <c r="T745" s="319"/>
      <c r="U745" s="319"/>
      <c r="V745" s="319"/>
      <c r="W745" s="319"/>
      <c r="X745" s="319"/>
      <c r="Y745" s="319"/>
      <c r="Z745" s="319"/>
    </row>
    <row r="746" spans="1:26" ht="15.75" customHeight="1">
      <c r="A746" s="319"/>
      <c r="B746" s="319"/>
      <c r="C746" s="319"/>
      <c r="D746" s="319"/>
      <c r="E746" s="319"/>
      <c r="F746" s="319"/>
      <c r="G746" s="319"/>
      <c r="H746" s="319"/>
      <c r="I746" s="319"/>
      <c r="J746" s="319"/>
      <c r="K746" s="319"/>
      <c r="L746" s="319"/>
      <c r="M746" s="319"/>
      <c r="N746" s="319"/>
      <c r="O746" s="319"/>
      <c r="P746" s="319"/>
      <c r="Q746" s="319"/>
      <c r="R746" s="319"/>
      <c r="S746" s="319"/>
      <c r="T746" s="319"/>
      <c r="U746" s="319"/>
      <c r="V746" s="319"/>
      <c r="W746" s="319"/>
      <c r="X746" s="319"/>
      <c r="Y746" s="319"/>
      <c r="Z746" s="319"/>
    </row>
    <row r="747" spans="1:26" ht="15.75" customHeight="1">
      <c r="A747" s="319"/>
      <c r="B747" s="319"/>
      <c r="C747" s="319"/>
      <c r="D747" s="319"/>
      <c r="E747" s="319"/>
      <c r="F747" s="319"/>
      <c r="G747" s="319"/>
      <c r="H747" s="319"/>
      <c r="I747" s="319"/>
      <c r="J747" s="319"/>
      <c r="K747" s="319"/>
      <c r="L747" s="319"/>
      <c r="M747" s="319"/>
      <c r="N747" s="319"/>
      <c r="O747" s="319"/>
      <c r="P747" s="319"/>
      <c r="Q747" s="319"/>
      <c r="R747" s="319"/>
      <c r="S747" s="319"/>
      <c r="T747" s="319"/>
      <c r="U747" s="319"/>
      <c r="V747" s="319"/>
      <c r="W747" s="319"/>
      <c r="X747" s="319"/>
      <c r="Y747" s="319"/>
      <c r="Z747" s="319"/>
    </row>
    <row r="748" spans="1:26" ht="15.75" customHeight="1">
      <c r="A748" s="319"/>
      <c r="B748" s="319"/>
      <c r="C748" s="319"/>
      <c r="D748" s="319"/>
      <c r="E748" s="319"/>
      <c r="F748" s="319"/>
      <c r="G748" s="319"/>
      <c r="H748" s="319"/>
      <c r="I748" s="319"/>
      <c r="J748" s="319"/>
      <c r="K748" s="319"/>
      <c r="L748" s="319"/>
      <c r="M748" s="319"/>
      <c r="N748" s="319"/>
      <c r="O748" s="319"/>
      <c r="P748" s="319"/>
      <c r="Q748" s="319"/>
      <c r="R748" s="319"/>
      <c r="S748" s="319"/>
      <c r="T748" s="319"/>
      <c r="U748" s="319"/>
      <c r="V748" s="319"/>
      <c r="W748" s="319"/>
      <c r="X748" s="319"/>
      <c r="Y748" s="319"/>
      <c r="Z748" s="319"/>
    </row>
    <row r="749" spans="1:26" ht="15.75" customHeight="1">
      <c r="A749" s="319"/>
      <c r="B749" s="319"/>
      <c r="C749" s="319"/>
      <c r="D749" s="319"/>
      <c r="E749" s="319"/>
      <c r="F749" s="319"/>
      <c r="G749" s="319"/>
      <c r="H749" s="319"/>
      <c r="I749" s="319"/>
      <c r="J749" s="319"/>
      <c r="K749" s="319"/>
      <c r="L749" s="319"/>
      <c r="M749" s="319"/>
      <c r="N749" s="319"/>
      <c r="O749" s="319"/>
      <c r="P749" s="319"/>
      <c r="Q749" s="319"/>
      <c r="R749" s="319"/>
      <c r="S749" s="319"/>
      <c r="T749" s="319"/>
      <c r="U749" s="319"/>
      <c r="V749" s="319"/>
      <c r="W749" s="319"/>
      <c r="X749" s="319"/>
      <c r="Y749" s="319"/>
      <c r="Z749" s="319"/>
    </row>
    <row r="750" spans="1:26" ht="15.75" customHeight="1">
      <c r="A750" s="319"/>
      <c r="B750" s="319"/>
      <c r="C750" s="319"/>
      <c r="D750" s="319"/>
      <c r="E750" s="319"/>
      <c r="F750" s="319"/>
      <c r="G750" s="319"/>
      <c r="H750" s="319"/>
      <c r="I750" s="319"/>
      <c r="J750" s="319"/>
      <c r="K750" s="319"/>
      <c r="L750" s="319"/>
      <c r="M750" s="319"/>
      <c r="N750" s="319"/>
      <c r="O750" s="319"/>
      <c r="P750" s="319"/>
      <c r="Q750" s="319"/>
      <c r="R750" s="319"/>
      <c r="S750" s="319"/>
      <c r="T750" s="319"/>
      <c r="U750" s="319"/>
      <c r="V750" s="319"/>
      <c r="W750" s="319"/>
      <c r="X750" s="319"/>
      <c r="Y750" s="319"/>
      <c r="Z750" s="319"/>
    </row>
    <row r="751" spans="1:26" ht="15.75" customHeight="1">
      <c r="A751" s="319"/>
      <c r="B751" s="319"/>
      <c r="C751" s="319"/>
      <c r="D751" s="319"/>
      <c r="E751" s="319"/>
      <c r="F751" s="319"/>
      <c r="G751" s="319"/>
      <c r="H751" s="319"/>
      <c r="I751" s="319"/>
      <c r="J751" s="319"/>
      <c r="K751" s="319"/>
      <c r="L751" s="319"/>
      <c r="M751" s="319"/>
      <c r="N751" s="319"/>
      <c r="O751" s="319"/>
      <c r="P751" s="319"/>
      <c r="Q751" s="319"/>
      <c r="R751" s="319"/>
      <c r="S751" s="319"/>
      <c r="T751" s="319"/>
      <c r="U751" s="319"/>
      <c r="V751" s="319"/>
      <c r="W751" s="319"/>
      <c r="X751" s="319"/>
      <c r="Y751" s="319"/>
      <c r="Z751" s="319"/>
    </row>
    <row r="752" spans="1:26" ht="15.75" customHeight="1">
      <c r="A752" s="319"/>
      <c r="B752" s="319"/>
      <c r="C752" s="319"/>
      <c r="D752" s="319"/>
      <c r="E752" s="319"/>
      <c r="F752" s="319"/>
      <c r="G752" s="319"/>
      <c r="H752" s="319"/>
      <c r="I752" s="319"/>
      <c r="J752" s="319"/>
      <c r="K752" s="319"/>
      <c r="L752" s="319"/>
      <c r="M752" s="319"/>
      <c r="N752" s="319"/>
      <c r="O752" s="319"/>
      <c r="P752" s="319"/>
      <c r="Q752" s="319"/>
      <c r="R752" s="319"/>
      <c r="S752" s="319"/>
      <c r="T752" s="319"/>
      <c r="U752" s="319"/>
      <c r="V752" s="319"/>
      <c r="W752" s="319"/>
      <c r="X752" s="319"/>
      <c r="Y752" s="319"/>
      <c r="Z752" s="319"/>
    </row>
    <row r="753" spans="1:26" ht="15.75" customHeight="1">
      <c r="A753" s="319"/>
      <c r="B753" s="319"/>
      <c r="C753" s="319"/>
      <c r="D753" s="319"/>
      <c r="E753" s="319"/>
      <c r="F753" s="319"/>
      <c r="G753" s="319"/>
      <c r="H753" s="319"/>
      <c r="I753" s="319"/>
      <c r="J753" s="319"/>
      <c r="K753" s="319"/>
      <c r="L753" s="319"/>
      <c r="M753" s="319"/>
      <c r="N753" s="319"/>
      <c r="O753" s="319"/>
      <c r="P753" s="319"/>
      <c r="Q753" s="319"/>
      <c r="R753" s="319"/>
      <c r="S753" s="319"/>
      <c r="T753" s="319"/>
      <c r="U753" s="319"/>
      <c r="V753" s="319"/>
      <c r="W753" s="319"/>
      <c r="X753" s="319"/>
      <c r="Y753" s="319"/>
      <c r="Z753" s="319"/>
    </row>
    <row r="754" spans="1:26" ht="15.75" customHeight="1">
      <c r="A754" s="319"/>
      <c r="B754" s="319"/>
      <c r="C754" s="319"/>
      <c r="D754" s="319"/>
      <c r="E754" s="319"/>
      <c r="F754" s="319"/>
      <c r="G754" s="319"/>
      <c r="H754" s="319"/>
      <c r="I754" s="319"/>
      <c r="J754" s="319"/>
      <c r="K754" s="319"/>
      <c r="L754" s="319"/>
      <c r="M754" s="319"/>
      <c r="N754" s="319"/>
      <c r="O754" s="319"/>
      <c r="P754" s="319"/>
      <c r="Q754" s="319"/>
      <c r="R754" s="319"/>
      <c r="S754" s="319"/>
      <c r="T754" s="319"/>
      <c r="U754" s="319"/>
      <c r="V754" s="319"/>
      <c r="W754" s="319"/>
      <c r="X754" s="319"/>
      <c r="Y754" s="319"/>
      <c r="Z754" s="319"/>
    </row>
    <row r="755" spans="1:26" ht="15.75" customHeight="1">
      <c r="A755" s="319"/>
      <c r="B755" s="319"/>
      <c r="C755" s="319"/>
      <c r="D755" s="319"/>
      <c r="E755" s="319"/>
      <c r="F755" s="319"/>
      <c r="G755" s="319"/>
      <c r="H755" s="319"/>
      <c r="I755" s="319"/>
      <c r="J755" s="319"/>
      <c r="K755" s="319"/>
      <c r="L755" s="319"/>
      <c r="M755" s="319"/>
      <c r="N755" s="319"/>
      <c r="O755" s="319"/>
      <c r="P755" s="319"/>
      <c r="Q755" s="319"/>
      <c r="R755" s="319"/>
      <c r="S755" s="319"/>
      <c r="T755" s="319"/>
      <c r="U755" s="319"/>
      <c r="V755" s="319"/>
      <c r="W755" s="319"/>
      <c r="X755" s="319"/>
      <c r="Y755" s="319"/>
      <c r="Z755" s="319"/>
    </row>
    <row r="756" spans="1:26" ht="15.75" customHeight="1">
      <c r="A756" s="319"/>
      <c r="B756" s="319"/>
      <c r="C756" s="319"/>
      <c r="D756" s="319"/>
      <c r="E756" s="319"/>
      <c r="F756" s="319"/>
      <c r="G756" s="319"/>
      <c r="H756" s="319"/>
      <c r="I756" s="319"/>
      <c r="J756" s="319"/>
      <c r="K756" s="319"/>
      <c r="L756" s="319"/>
      <c r="M756" s="319"/>
      <c r="N756" s="319"/>
      <c r="O756" s="319"/>
      <c r="P756" s="319"/>
      <c r="Q756" s="319"/>
      <c r="R756" s="319"/>
      <c r="S756" s="319"/>
      <c r="T756" s="319"/>
      <c r="U756" s="319"/>
      <c r="V756" s="319"/>
      <c r="W756" s="319"/>
      <c r="X756" s="319"/>
      <c r="Y756" s="319"/>
      <c r="Z756" s="319"/>
    </row>
    <row r="757" spans="1:26" ht="15.75" customHeight="1">
      <c r="A757" s="319"/>
      <c r="B757" s="319"/>
      <c r="C757" s="319"/>
      <c r="D757" s="319"/>
      <c r="E757" s="319"/>
      <c r="F757" s="319"/>
      <c r="G757" s="319"/>
      <c r="H757" s="319"/>
      <c r="I757" s="319"/>
      <c r="J757" s="319"/>
      <c r="K757" s="319"/>
      <c r="L757" s="319"/>
      <c r="M757" s="319"/>
      <c r="N757" s="319"/>
      <c r="O757" s="319"/>
      <c r="P757" s="319"/>
      <c r="Q757" s="319"/>
      <c r="R757" s="319"/>
      <c r="S757" s="319"/>
      <c r="T757" s="319"/>
      <c r="U757" s="319"/>
      <c r="V757" s="319"/>
      <c r="W757" s="319"/>
      <c r="X757" s="319"/>
      <c r="Y757" s="319"/>
      <c r="Z757" s="319"/>
    </row>
    <row r="758" spans="1:26" ht="15.75" customHeight="1">
      <c r="A758" s="319"/>
      <c r="B758" s="319"/>
      <c r="C758" s="319"/>
      <c r="D758" s="319"/>
      <c r="E758" s="319"/>
      <c r="F758" s="319"/>
      <c r="G758" s="319"/>
      <c r="H758" s="319"/>
      <c r="I758" s="319"/>
      <c r="J758" s="319"/>
      <c r="K758" s="319"/>
      <c r="L758" s="319"/>
      <c r="M758" s="319"/>
      <c r="N758" s="319"/>
      <c r="O758" s="319"/>
      <c r="P758" s="319"/>
      <c r="Q758" s="319"/>
      <c r="R758" s="319"/>
      <c r="S758" s="319"/>
      <c r="T758" s="319"/>
      <c r="U758" s="319"/>
      <c r="V758" s="319"/>
      <c r="W758" s="319"/>
      <c r="X758" s="319"/>
      <c r="Y758" s="319"/>
      <c r="Z758" s="319"/>
    </row>
    <row r="759" spans="1:26" ht="15.75" customHeight="1">
      <c r="A759" s="319"/>
      <c r="B759" s="319"/>
      <c r="C759" s="319"/>
      <c r="D759" s="319"/>
      <c r="E759" s="319"/>
      <c r="F759" s="319"/>
      <c r="G759" s="319"/>
      <c r="H759" s="319"/>
      <c r="I759" s="319"/>
      <c r="J759" s="319"/>
      <c r="K759" s="319"/>
      <c r="L759" s="319"/>
      <c r="M759" s="319"/>
      <c r="N759" s="319"/>
      <c r="O759" s="319"/>
      <c r="P759" s="319"/>
      <c r="Q759" s="319"/>
      <c r="R759" s="319"/>
      <c r="S759" s="319"/>
      <c r="T759" s="319"/>
      <c r="U759" s="319"/>
      <c r="V759" s="319"/>
      <c r="W759" s="319"/>
      <c r="X759" s="319"/>
      <c r="Y759" s="319"/>
      <c r="Z759" s="319"/>
    </row>
    <row r="760" spans="1:26" ht="15.75" customHeight="1">
      <c r="A760" s="319"/>
      <c r="B760" s="319"/>
      <c r="C760" s="319"/>
      <c r="D760" s="319"/>
      <c r="E760" s="319"/>
      <c r="F760" s="319"/>
      <c r="G760" s="319"/>
      <c r="H760" s="319"/>
      <c r="I760" s="319"/>
      <c r="J760" s="319"/>
      <c r="K760" s="319"/>
      <c r="L760" s="319"/>
      <c r="M760" s="319"/>
      <c r="N760" s="319"/>
      <c r="O760" s="319"/>
      <c r="P760" s="319"/>
      <c r="Q760" s="319"/>
      <c r="R760" s="319"/>
      <c r="S760" s="319"/>
      <c r="T760" s="319"/>
      <c r="U760" s="319"/>
      <c r="V760" s="319"/>
      <c r="W760" s="319"/>
      <c r="X760" s="319"/>
      <c r="Y760" s="319"/>
      <c r="Z760" s="319"/>
    </row>
    <row r="761" spans="1:26" ht="15.75" customHeight="1">
      <c r="A761" s="319"/>
      <c r="B761" s="319"/>
      <c r="C761" s="319"/>
      <c r="D761" s="319"/>
      <c r="E761" s="319"/>
      <c r="F761" s="319"/>
      <c r="G761" s="319"/>
      <c r="H761" s="319"/>
      <c r="I761" s="319"/>
      <c r="J761" s="319"/>
      <c r="K761" s="319"/>
      <c r="L761" s="319"/>
      <c r="M761" s="319"/>
      <c r="N761" s="319"/>
      <c r="O761" s="319"/>
      <c r="P761" s="319"/>
      <c r="Q761" s="319"/>
      <c r="R761" s="319"/>
      <c r="S761" s="319"/>
      <c r="T761" s="319"/>
      <c r="U761" s="319"/>
      <c r="V761" s="319"/>
      <c r="W761" s="319"/>
      <c r="X761" s="319"/>
      <c r="Y761" s="319"/>
      <c r="Z761" s="319"/>
    </row>
    <row r="762" spans="1:26" ht="15.75" customHeight="1">
      <c r="A762" s="319"/>
      <c r="B762" s="319"/>
      <c r="C762" s="319"/>
      <c r="D762" s="319"/>
      <c r="E762" s="319"/>
      <c r="F762" s="319"/>
      <c r="G762" s="319"/>
      <c r="H762" s="319"/>
      <c r="I762" s="319"/>
      <c r="J762" s="319"/>
      <c r="K762" s="319"/>
      <c r="L762" s="319"/>
      <c r="M762" s="319"/>
      <c r="N762" s="319"/>
      <c r="O762" s="319"/>
      <c r="P762" s="319"/>
      <c r="Q762" s="319"/>
      <c r="R762" s="319"/>
      <c r="S762" s="319"/>
      <c r="T762" s="319"/>
      <c r="U762" s="319"/>
      <c r="V762" s="319"/>
      <c r="W762" s="319"/>
      <c r="X762" s="319"/>
      <c r="Y762" s="319"/>
      <c r="Z762" s="319"/>
    </row>
    <row r="763" spans="1:26" ht="15.75" customHeight="1">
      <c r="A763" s="319"/>
      <c r="B763" s="319"/>
      <c r="C763" s="319"/>
      <c r="D763" s="319"/>
      <c r="E763" s="319"/>
      <c r="F763" s="319"/>
      <c r="G763" s="319"/>
      <c r="H763" s="319"/>
      <c r="I763" s="319"/>
      <c r="J763" s="319"/>
      <c r="K763" s="319"/>
      <c r="L763" s="319"/>
      <c r="M763" s="319"/>
      <c r="N763" s="319"/>
      <c r="O763" s="319"/>
      <c r="P763" s="319"/>
      <c r="Q763" s="319"/>
      <c r="R763" s="319"/>
      <c r="S763" s="319"/>
      <c r="T763" s="319"/>
      <c r="U763" s="319"/>
      <c r="V763" s="319"/>
      <c r="W763" s="319"/>
      <c r="X763" s="319"/>
      <c r="Y763" s="319"/>
      <c r="Z763" s="319"/>
    </row>
    <row r="764" spans="1:26" ht="15.75" customHeight="1">
      <c r="A764" s="319"/>
      <c r="B764" s="319"/>
      <c r="C764" s="319"/>
      <c r="D764" s="319"/>
      <c r="E764" s="319"/>
      <c r="F764" s="319"/>
      <c r="G764" s="319"/>
      <c r="H764" s="319"/>
      <c r="I764" s="319"/>
      <c r="J764" s="319"/>
      <c r="K764" s="319"/>
      <c r="L764" s="319"/>
      <c r="M764" s="319"/>
      <c r="N764" s="319"/>
      <c r="O764" s="319"/>
      <c r="P764" s="319"/>
      <c r="Q764" s="319"/>
      <c r="R764" s="319"/>
      <c r="S764" s="319"/>
      <c r="T764" s="319"/>
      <c r="U764" s="319"/>
      <c r="V764" s="319"/>
      <c r="W764" s="319"/>
      <c r="X764" s="319"/>
      <c r="Y764" s="319"/>
      <c r="Z764" s="319"/>
    </row>
    <row r="765" spans="1:26" ht="15.75" customHeight="1">
      <c r="A765" s="319"/>
      <c r="B765" s="319"/>
      <c r="C765" s="319"/>
      <c r="D765" s="319"/>
      <c r="E765" s="319"/>
      <c r="F765" s="319"/>
      <c r="G765" s="319"/>
      <c r="H765" s="319"/>
      <c r="I765" s="319"/>
      <c r="J765" s="319"/>
      <c r="K765" s="319"/>
      <c r="L765" s="319"/>
      <c r="M765" s="319"/>
      <c r="N765" s="319"/>
      <c r="O765" s="319"/>
      <c r="P765" s="319"/>
      <c r="Q765" s="319"/>
      <c r="R765" s="319"/>
      <c r="S765" s="319"/>
      <c r="T765" s="319"/>
      <c r="U765" s="319"/>
      <c r="V765" s="319"/>
      <c r="W765" s="319"/>
      <c r="X765" s="319"/>
      <c r="Y765" s="319"/>
      <c r="Z765" s="319"/>
    </row>
    <row r="766" spans="1:26" ht="15.75" customHeight="1">
      <c r="A766" s="319"/>
      <c r="B766" s="319"/>
      <c r="C766" s="319"/>
      <c r="D766" s="319"/>
      <c r="E766" s="319"/>
      <c r="F766" s="319"/>
      <c r="G766" s="319"/>
      <c r="H766" s="319"/>
      <c r="I766" s="319"/>
      <c r="J766" s="319"/>
      <c r="K766" s="319"/>
      <c r="L766" s="319"/>
      <c r="M766" s="319"/>
      <c r="N766" s="319"/>
      <c r="O766" s="319"/>
      <c r="P766" s="319"/>
      <c r="Q766" s="319"/>
      <c r="R766" s="319"/>
      <c r="S766" s="319"/>
      <c r="T766" s="319"/>
      <c r="U766" s="319"/>
      <c r="V766" s="319"/>
      <c r="W766" s="319"/>
      <c r="X766" s="319"/>
      <c r="Y766" s="319"/>
      <c r="Z766" s="319"/>
    </row>
    <row r="767" spans="1:26" ht="15.75" customHeight="1">
      <c r="A767" s="319"/>
      <c r="B767" s="319"/>
      <c r="C767" s="319"/>
      <c r="D767" s="319"/>
      <c r="E767" s="319"/>
      <c r="F767" s="319"/>
      <c r="G767" s="319"/>
      <c r="H767" s="319"/>
      <c r="I767" s="319"/>
      <c r="J767" s="319"/>
      <c r="K767" s="319"/>
      <c r="L767" s="319"/>
      <c r="M767" s="319"/>
      <c r="N767" s="319"/>
      <c r="O767" s="319"/>
      <c r="P767" s="319"/>
      <c r="Q767" s="319"/>
      <c r="R767" s="319"/>
      <c r="S767" s="319"/>
      <c r="T767" s="319"/>
      <c r="U767" s="319"/>
      <c r="V767" s="319"/>
      <c r="W767" s="319"/>
      <c r="X767" s="319"/>
      <c r="Y767" s="319"/>
      <c r="Z767" s="319"/>
    </row>
    <row r="768" spans="1:26" ht="15.75" customHeight="1">
      <c r="A768" s="319"/>
      <c r="B768" s="319"/>
      <c r="C768" s="319"/>
      <c r="D768" s="319"/>
      <c r="E768" s="319"/>
      <c r="F768" s="319"/>
      <c r="G768" s="319"/>
      <c r="H768" s="319"/>
      <c r="I768" s="319"/>
      <c r="J768" s="319"/>
      <c r="K768" s="319"/>
      <c r="L768" s="319"/>
      <c r="M768" s="319"/>
      <c r="N768" s="319"/>
      <c r="O768" s="319"/>
      <c r="P768" s="319"/>
      <c r="Q768" s="319"/>
      <c r="R768" s="319"/>
      <c r="S768" s="319"/>
      <c r="T768" s="319"/>
      <c r="U768" s="319"/>
      <c r="V768" s="319"/>
      <c r="W768" s="319"/>
      <c r="X768" s="319"/>
      <c r="Y768" s="319"/>
      <c r="Z768" s="319"/>
    </row>
    <row r="769" spans="1:26" ht="15.75" customHeight="1">
      <c r="A769" s="319"/>
      <c r="B769" s="319"/>
      <c r="C769" s="319"/>
      <c r="D769" s="319"/>
      <c r="E769" s="319"/>
      <c r="F769" s="319"/>
      <c r="G769" s="319"/>
      <c r="H769" s="319"/>
      <c r="I769" s="319"/>
      <c r="J769" s="319"/>
      <c r="K769" s="319"/>
      <c r="L769" s="319"/>
      <c r="M769" s="319"/>
      <c r="N769" s="319"/>
      <c r="O769" s="319"/>
      <c r="P769" s="319"/>
      <c r="Q769" s="319"/>
      <c r="R769" s="319"/>
      <c r="S769" s="319"/>
      <c r="T769" s="319"/>
      <c r="U769" s="319"/>
      <c r="V769" s="319"/>
      <c r="W769" s="319"/>
      <c r="X769" s="319"/>
      <c r="Y769" s="319"/>
      <c r="Z769" s="319"/>
    </row>
    <row r="770" spans="1:26" ht="15.75" customHeight="1">
      <c r="A770" s="319"/>
      <c r="B770" s="319"/>
      <c r="C770" s="319"/>
      <c r="D770" s="319"/>
      <c r="E770" s="319"/>
      <c r="F770" s="319"/>
      <c r="G770" s="319"/>
      <c r="H770" s="319"/>
      <c r="I770" s="319"/>
      <c r="J770" s="319"/>
      <c r="K770" s="319"/>
      <c r="L770" s="319"/>
      <c r="M770" s="319"/>
      <c r="N770" s="319"/>
      <c r="O770" s="319"/>
      <c r="P770" s="319"/>
      <c r="Q770" s="319"/>
      <c r="R770" s="319"/>
      <c r="S770" s="319"/>
      <c r="T770" s="319"/>
      <c r="U770" s="319"/>
      <c r="V770" s="319"/>
      <c r="W770" s="319"/>
      <c r="X770" s="319"/>
      <c r="Y770" s="319"/>
      <c r="Z770" s="319"/>
    </row>
    <row r="771" spans="1:26" ht="15.75" customHeight="1">
      <c r="A771" s="319"/>
      <c r="B771" s="319"/>
      <c r="C771" s="319"/>
      <c r="D771" s="319"/>
      <c r="E771" s="319"/>
      <c r="F771" s="319"/>
      <c r="G771" s="319"/>
      <c r="H771" s="319"/>
      <c r="I771" s="319"/>
      <c r="J771" s="319"/>
      <c r="K771" s="319"/>
      <c r="L771" s="319"/>
      <c r="M771" s="319"/>
      <c r="N771" s="319"/>
      <c r="O771" s="319"/>
      <c r="P771" s="319"/>
      <c r="Q771" s="319"/>
      <c r="R771" s="319"/>
      <c r="S771" s="319"/>
      <c r="T771" s="319"/>
      <c r="U771" s="319"/>
      <c r="V771" s="319"/>
      <c r="W771" s="319"/>
      <c r="X771" s="319"/>
      <c r="Y771" s="319"/>
      <c r="Z771" s="319"/>
    </row>
    <row r="772" spans="1:26" ht="15.75" customHeight="1">
      <c r="A772" s="319"/>
      <c r="B772" s="319"/>
      <c r="C772" s="319"/>
      <c r="D772" s="319"/>
      <c r="E772" s="319"/>
      <c r="F772" s="319"/>
      <c r="G772" s="319"/>
      <c r="H772" s="319"/>
      <c r="I772" s="319"/>
      <c r="J772" s="319"/>
      <c r="K772" s="319"/>
      <c r="L772" s="319"/>
      <c r="M772" s="319"/>
      <c r="N772" s="319"/>
      <c r="O772" s="319"/>
      <c r="P772" s="319"/>
      <c r="Q772" s="319"/>
      <c r="R772" s="319"/>
      <c r="S772" s="319"/>
      <c r="T772" s="319"/>
      <c r="U772" s="319"/>
      <c r="V772" s="319"/>
      <c r="W772" s="319"/>
      <c r="X772" s="319"/>
      <c r="Y772" s="319"/>
      <c r="Z772" s="319"/>
    </row>
    <row r="773" spans="1:26" ht="15.75" customHeight="1">
      <c r="A773" s="319"/>
      <c r="B773" s="319"/>
      <c r="C773" s="319"/>
      <c r="D773" s="319"/>
      <c r="E773" s="319"/>
      <c r="F773" s="319"/>
      <c r="G773" s="319"/>
      <c r="H773" s="319"/>
      <c r="I773" s="319"/>
      <c r="J773" s="319"/>
      <c r="K773" s="319"/>
      <c r="L773" s="319"/>
      <c r="M773" s="319"/>
      <c r="N773" s="319"/>
      <c r="O773" s="319"/>
      <c r="P773" s="319"/>
      <c r="Q773" s="319"/>
      <c r="R773" s="319"/>
      <c r="S773" s="319"/>
      <c r="T773" s="319"/>
      <c r="U773" s="319"/>
      <c r="V773" s="319"/>
      <c r="W773" s="319"/>
      <c r="X773" s="319"/>
      <c r="Y773" s="319"/>
      <c r="Z773" s="319"/>
    </row>
    <row r="774" spans="1:26" ht="15.75" customHeight="1">
      <c r="A774" s="319"/>
      <c r="B774" s="319"/>
      <c r="C774" s="319"/>
      <c r="D774" s="319"/>
      <c r="E774" s="319"/>
      <c r="F774" s="319"/>
      <c r="G774" s="319"/>
      <c r="H774" s="319"/>
      <c r="I774" s="319"/>
      <c r="J774" s="319"/>
      <c r="K774" s="319"/>
      <c r="L774" s="319"/>
      <c r="M774" s="319"/>
      <c r="N774" s="319"/>
      <c r="O774" s="319"/>
      <c r="P774" s="319"/>
      <c r="Q774" s="319"/>
      <c r="R774" s="319"/>
      <c r="S774" s="319"/>
      <c r="T774" s="319"/>
      <c r="U774" s="319"/>
      <c r="V774" s="319"/>
      <c r="W774" s="319"/>
      <c r="X774" s="319"/>
      <c r="Y774" s="319"/>
      <c r="Z774" s="319"/>
    </row>
    <row r="775" spans="1:26" ht="15.75" customHeight="1">
      <c r="A775" s="319"/>
      <c r="B775" s="319"/>
      <c r="C775" s="319"/>
      <c r="D775" s="319"/>
      <c r="E775" s="319"/>
      <c r="F775" s="319"/>
      <c r="G775" s="319"/>
      <c r="H775" s="319"/>
      <c r="I775" s="319"/>
      <c r="J775" s="319"/>
      <c r="K775" s="319"/>
      <c r="L775" s="319"/>
      <c r="M775" s="319"/>
      <c r="N775" s="319"/>
      <c r="O775" s="319"/>
      <c r="P775" s="319"/>
      <c r="Q775" s="319"/>
      <c r="R775" s="319"/>
      <c r="S775" s="319"/>
      <c r="T775" s="319"/>
      <c r="U775" s="319"/>
      <c r="V775" s="319"/>
      <c r="W775" s="319"/>
      <c r="X775" s="319"/>
      <c r="Y775" s="319"/>
      <c r="Z775" s="319"/>
    </row>
    <row r="776" spans="1:26" ht="15.75" customHeight="1">
      <c r="A776" s="319"/>
      <c r="B776" s="319"/>
      <c r="C776" s="319"/>
      <c r="D776" s="319"/>
      <c r="E776" s="319"/>
      <c r="F776" s="319"/>
      <c r="G776" s="319"/>
      <c r="H776" s="319"/>
      <c r="I776" s="319"/>
      <c r="J776" s="319"/>
      <c r="K776" s="319"/>
      <c r="L776" s="319"/>
      <c r="M776" s="319"/>
      <c r="N776" s="319"/>
      <c r="O776" s="319"/>
      <c r="P776" s="319"/>
      <c r="Q776" s="319"/>
      <c r="R776" s="319"/>
      <c r="S776" s="319"/>
      <c r="T776" s="319"/>
      <c r="U776" s="319"/>
      <c r="V776" s="319"/>
      <c r="W776" s="319"/>
      <c r="X776" s="319"/>
      <c r="Y776" s="319"/>
      <c r="Z776" s="319"/>
    </row>
    <row r="777" spans="1:26" ht="15.75" customHeight="1">
      <c r="A777" s="319"/>
      <c r="B777" s="319"/>
      <c r="C777" s="319"/>
      <c r="D777" s="319"/>
      <c r="E777" s="319"/>
      <c r="F777" s="319"/>
      <c r="G777" s="319"/>
      <c r="H777" s="319"/>
      <c r="I777" s="319"/>
      <c r="J777" s="319"/>
      <c r="K777" s="319"/>
      <c r="L777" s="319"/>
      <c r="M777" s="319"/>
      <c r="N777" s="319"/>
      <c r="O777" s="319"/>
      <c r="P777" s="319"/>
      <c r="Q777" s="319"/>
      <c r="R777" s="319"/>
      <c r="S777" s="319"/>
      <c r="T777" s="319"/>
      <c r="U777" s="319"/>
      <c r="V777" s="319"/>
      <c r="W777" s="319"/>
      <c r="X777" s="319"/>
      <c r="Y777" s="319"/>
      <c r="Z777" s="319"/>
    </row>
    <row r="778" spans="1:26" ht="15.75" customHeight="1">
      <c r="A778" s="319"/>
      <c r="B778" s="319"/>
      <c r="C778" s="319"/>
      <c r="D778" s="319"/>
      <c r="E778" s="319"/>
      <c r="F778" s="319"/>
      <c r="G778" s="319"/>
      <c r="H778" s="319"/>
      <c r="I778" s="319"/>
      <c r="J778" s="319"/>
      <c r="K778" s="319"/>
      <c r="L778" s="319"/>
      <c r="M778" s="319"/>
      <c r="N778" s="319"/>
      <c r="O778" s="319"/>
      <c r="P778" s="319"/>
      <c r="Q778" s="319"/>
      <c r="R778" s="319"/>
      <c r="S778" s="319"/>
      <c r="T778" s="319"/>
      <c r="U778" s="319"/>
      <c r="V778" s="319"/>
      <c r="W778" s="319"/>
      <c r="X778" s="319"/>
      <c r="Y778" s="319"/>
      <c r="Z778" s="319"/>
    </row>
    <row r="779" spans="1:26" ht="15.75" customHeight="1">
      <c r="A779" s="319"/>
      <c r="B779" s="319"/>
      <c r="C779" s="319"/>
      <c r="D779" s="319"/>
      <c r="E779" s="319"/>
      <c r="F779" s="319"/>
      <c r="G779" s="319"/>
      <c r="H779" s="319"/>
      <c r="I779" s="319"/>
      <c r="J779" s="319"/>
      <c r="K779" s="319"/>
      <c r="L779" s="319"/>
      <c r="M779" s="319"/>
      <c r="N779" s="319"/>
      <c r="O779" s="319"/>
      <c r="P779" s="319"/>
      <c r="Q779" s="319"/>
      <c r="R779" s="319"/>
      <c r="S779" s="319"/>
      <c r="T779" s="319"/>
      <c r="U779" s="319"/>
      <c r="V779" s="319"/>
      <c r="W779" s="319"/>
      <c r="X779" s="319"/>
      <c r="Y779" s="319"/>
      <c r="Z779" s="319"/>
    </row>
    <row r="780" spans="1:26" ht="15.75" customHeight="1">
      <c r="A780" s="319"/>
      <c r="B780" s="319"/>
      <c r="C780" s="319"/>
      <c r="D780" s="319"/>
      <c r="E780" s="319"/>
      <c r="F780" s="319"/>
      <c r="G780" s="319"/>
      <c r="H780" s="319"/>
      <c r="I780" s="319"/>
      <c r="J780" s="319"/>
      <c r="K780" s="319"/>
      <c r="L780" s="319"/>
      <c r="M780" s="319"/>
      <c r="N780" s="319"/>
      <c r="O780" s="319"/>
      <c r="P780" s="319"/>
      <c r="Q780" s="319"/>
      <c r="R780" s="319"/>
      <c r="S780" s="319"/>
      <c r="T780" s="319"/>
      <c r="U780" s="319"/>
      <c r="V780" s="319"/>
      <c r="W780" s="319"/>
      <c r="X780" s="319"/>
      <c r="Y780" s="319"/>
      <c r="Z780" s="319"/>
    </row>
    <row r="781" spans="1:26" ht="15.75" customHeight="1">
      <c r="A781" s="319"/>
      <c r="B781" s="319"/>
      <c r="C781" s="319"/>
      <c r="D781" s="319"/>
      <c r="E781" s="319"/>
      <c r="F781" s="319"/>
      <c r="G781" s="319"/>
      <c r="H781" s="319"/>
      <c r="I781" s="319"/>
      <c r="J781" s="319"/>
      <c r="K781" s="319"/>
      <c r="L781" s="319"/>
      <c r="M781" s="319"/>
      <c r="N781" s="319"/>
      <c r="O781" s="319"/>
      <c r="P781" s="319"/>
      <c r="Q781" s="319"/>
      <c r="R781" s="319"/>
      <c r="S781" s="319"/>
      <c r="T781" s="319"/>
      <c r="U781" s="319"/>
      <c r="V781" s="319"/>
      <c r="W781" s="319"/>
      <c r="X781" s="319"/>
      <c r="Y781" s="319"/>
      <c r="Z781" s="319"/>
    </row>
    <row r="782" spans="1:26" ht="15.75" customHeight="1">
      <c r="A782" s="319"/>
      <c r="B782" s="319"/>
      <c r="C782" s="319"/>
      <c r="D782" s="319"/>
      <c r="E782" s="319"/>
      <c r="F782" s="319"/>
      <c r="G782" s="319"/>
      <c r="H782" s="319"/>
      <c r="I782" s="319"/>
      <c r="J782" s="319"/>
      <c r="K782" s="319"/>
      <c r="L782" s="319"/>
      <c r="M782" s="319"/>
      <c r="N782" s="319"/>
      <c r="O782" s="319"/>
      <c r="P782" s="319"/>
      <c r="Q782" s="319"/>
      <c r="R782" s="319"/>
      <c r="S782" s="319"/>
      <c r="T782" s="319"/>
      <c r="U782" s="319"/>
      <c r="V782" s="319"/>
      <c r="W782" s="319"/>
      <c r="X782" s="319"/>
      <c r="Y782" s="319"/>
      <c r="Z782" s="319"/>
    </row>
    <row r="783" spans="1:26" ht="15.75" customHeight="1">
      <c r="A783" s="319"/>
      <c r="B783" s="319"/>
      <c r="C783" s="319"/>
      <c r="D783" s="319"/>
      <c r="E783" s="319"/>
      <c r="F783" s="319"/>
      <c r="G783" s="319"/>
      <c r="H783" s="319"/>
      <c r="I783" s="319"/>
      <c r="J783" s="319"/>
      <c r="K783" s="319"/>
      <c r="L783" s="319"/>
      <c r="M783" s="319"/>
      <c r="N783" s="319"/>
      <c r="O783" s="319"/>
      <c r="P783" s="319"/>
      <c r="Q783" s="319"/>
      <c r="R783" s="319"/>
      <c r="S783" s="319"/>
      <c r="T783" s="319"/>
      <c r="U783" s="319"/>
      <c r="V783" s="319"/>
      <c r="W783" s="319"/>
      <c r="X783" s="319"/>
      <c r="Y783" s="319"/>
      <c r="Z783" s="319"/>
    </row>
    <row r="784" spans="1:26" ht="15.75" customHeight="1">
      <c r="A784" s="319"/>
      <c r="B784" s="319"/>
      <c r="C784" s="319"/>
      <c r="D784" s="319"/>
      <c r="E784" s="319"/>
      <c r="F784" s="319"/>
      <c r="G784" s="319"/>
      <c r="H784" s="319"/>
      <c r="I784" s="319"/>
      <c r="J784" s="319"/>
      <c r="K784" s="319"/>
      <c r="L784" s="319"/>
      <c r="M784" s="319"/>
      <c r="N784" s="319"/>
      <c r="O784" s="319"/>
      <c r="P784" s="319"/>
      <c r="Q784" s="319"/>
      <c r="R784" s="319"/>
      <c r="S784" s="319"/>
      <c r="T784" s="319"/>
      <c r="U784" s="319"/>
      <c r="V784" s="319"/>
      <c r="W784" s="319"/>
      <c r="X784" s="319"/>
      <c r="Y784" s="319"/>
      <c r="Z784" s="319"/>
    </row>
    <row r="785" spans="1:26" ht="15.75" customHeight="1">
      <c r="A785" s="319"/>
      <c r="B785" s="319"/>
      <c r="C785" s="319"/>
      <c r="D785" s="319"/>
      <c r="E785" s="319"/>
      <c r="F785" s="319"/>
      <c r="G785" s="319"/>
      <c r="H785" s="319"/>
      <c r="I785" s="319"/>
      <c r="J785" s="319"/>
      <c r="K785" s="319"/>
      <c r="L785" s="319"/>
      <c r="M785" s="319"/>
      <c r="N785" s="319"/>
      <c r="O785" s="319"/>
      <c r="P785" s="319"/>
      <c r="Q785" s="319"/>
      <c r="R785" s="319"/>
      <c r="S785" s="319"/>
      <c r="T785" s="319"/>
      <c r="U785" s="319"/>
      <c r="V785" s="319"/>
      <c r="W785" s="319"/>
      <c r="X785" s="319"/>
      <c r="Y785" s="319"/>
      <c r="Z785" s="319"/>
    </row>
    <row r="786" spans="1:26" ht="15.75" customHeight="1">
      <c r="A786" s="319"/>
      <c r="B786" s="319"/>
      <c r="C786" s="319"/>
      <c r="D786" s="319"/>
      <c r="E786" s="319"/>
      <c r="F786" s="319"/>
      <c r="G786" s="319"/>
      <c r="H786" s="319"/>
      <c r="I786" s="319"/>
      <c r="J786" s="319"/>
      <c r="K786" s="319"/>
      <c r="L786" s="319"/>
      <c r="M786" s="319"/>
      <c r="N786" s="319"/>
      <c r="O786" s="319"/>
      <c r="P786" s="319"/>
      <c r="Q786" s="319"/>
      <c r="R786" s="319"/>
      <c r="S786" s="319"/>
      <c r="T786" s="319"/>
      <c r="U786" s="319"/>
      <c r="V786" s="319"/>
      <c r="W786" s="319"/>
      <c r="X786" s="319"/>
      <c r="Y786" s="319"/>
      <c r="Z786" s="319"/>
    </row>
    <row r="787" spans="1:26" ht="15.75" customHeight="1">
      <c r="A787" s="319"/>
      <c r="B787" s="319"/>
      <c r="C787" s="319"/>
      <c r="D787" s="319"/>
      <c r="E787" s="319"/>
      <c r="F787" s="319"/>
      <c r="G787" s="319"/>
      <c r="H787" s="319"/>
      <c r="I787" s="319"/>
      <c r="J787" s="319"/>
      <c r="K787" s="319"/>
      <c r="L787" s="319"/>
      <c r="M787" s="319"/>
      <c r="N787" s="319"/>
      <c r="O787" s="319"/>
      <c r="P787" s="319"/>
      <c r="Q787" s="319"/>
      <c r="R787" s="319"/>
      <c r="S787" s="319"/>
      <c r="T787" s="319"/>
      <c r="U787" s="319"/>
      <c r="V787" s="319"/>
      <c r="W787" s="319"/>
      <c r="X787" s="319"/>
      <c r="Y787" s="319"/>
      <c r="Z787" s="319"/>
    </row>
    <row r="788" spans="1:26" ht="15.75" customHeight="1">
      <c r="A788" s="319"/>
      <c r="B788" s="319"/>
      <c r="C788" s="319"/>
      <c r="D788" s="319"/>
      <c r="E788" s="319"/>
      <c r="F788" s="319"/>
      <c r="G788" s="319"/>
      <c r="H788" s="319"/>
      <c r="I788" s="319"/>
      <c r="J788" s="319"/>
      <c r="K788" s="319"/>
      <c r="L788" s="319"/>
      <c r="M788" s="319"/>
      <c r="N788" s="319"/>
      <c r="O788" s="319"/>
      <c r="P788" s="319"/>
      <c r="Q788" s="319"/>
      <c r="R788" s="319"/>
      <c r="S788" s="319"/>
      <c r="T788" s="319"/>
      <c r="U788" s="319"/>
      <c r="V788" s="319"/>
      <c r="W788" s="319"/>
      <c r="X788" s="319"/>
      <c r="Y788" s="319"/>
      <c r="Z788" s="319"/>
    </row>
    <row r="789" spans="1:26" ht="15.75" customHeight="1">
      <c r="A789" s="319"/>
      <c r="B789" s="319"/>
      <c r="C789" s="319"/>
      <c r="D789" s="319"/>
      <c r="E789" s="319"/>
      <c r="F789" s="319"/>
      <c r="G789" s="319"/>
      <c r="H789" s="319"/>
      <c r="I789" s="319"/>
      <c r="J789" s="319"/>
      <c r="K789" s="319"/>
      <c r="L789" s="319"/>
      <c r="M789" s="319"/>
      <c r="N789" s="319"/>
      <c r="O789" s="319"/>
      <c r="P789" s="319"/>
      <c r="Q789" s="319"/>
      <c r="R789" s="319"/>
      <c r="S789" s="319"/>
      <c r="T789" s="319"/>
      <c r="U789" s="319"/>
      <c r="V789" s="319"/>
      <c r="W789" s="319"/>
      <c r="X789" s="319"/>
      <c r="Y789" s="319"/>
      <c r="Z789" s="319"/>
    </row>
    <row r="790" spans="1:26" ht="15.75" customHeight="1">
      <c r="A790" s="319"/>
      <c r="B790" s="319"/>
      <c r="C790" s="319"/>
      <c r="D790" s="319"/>
      <c r="E790" s="319"/>
      <c r="F790" s="319"/>
      <c r="G790" s="319"/>
      <c r="H790" s="319"/>
      <c r="I790" s="319"/>
      <c r="J790" s="319"/>
      <c r="K790" s="319"/>
      <c r="L790" s="319"/>
      <c r="M790" s="319"/>
      <c r="N790" s="319"/>
      <c r="O790" s="319"/>
      <c r="P790" s="319"/>
      <c r="Q790" s="319"/>
      <c r="R790" s="319"/>
      <c r="S790" s="319"/>
      <c r="T790" s="319"/>
      <c r="U790" s="319"/>
      <c r="V790" s="319"/>
      <c r="W790" s="319"/>
      <c r="X790" s="319"/>
      <c r="Y790" s="319"/>
      <c r="Z790" s="319"/>
    </row>
    <row r="791" spans="1:26" ht="15.75" customHeight="1">
      <c r="A791" s="319"/>
      <c r="B791" s="319"/>
      <c r="C791" s="319"/>
      <c r="D791" s="319"/>
      <c r="E791" s="319"/>
      <c r="F791" s="319"/>
      <c r="G791" s="319"/>
      <c r="H791" s="319"/>
      <c r="I791" s="319"/>
      <c r="J791" s="319"/>
      <c r="K791" s="319"/>
      <c r="L791" s="319"/>
      <c r="M791" s="319"/>
      <c r="N791" s="319"/>
      <c r="O791" s="319"/>
      <c r="P791" s="319"/>
      <c r="Q791" s="319"/>
      <c r="R791" s="319"/>
      <c r="S791" s="319"/>
      <c r="T791" s="319"/>
      <c r="U791" s="319"/>
      <c r="V791" s="319"/>
      <c r="W791" s="319"/>
      <c r="X791" s="319"/>
      <c r="Y791" s="319"/>
      <c r="Z791" s="319"/>
    </row>
    <row r="792" spans="1:26" ht="15.75" customHeight="1">
      <c r="A792" s="319"/>
      <c r="B792" s="319"/>
      <c r="C792" s="319"/>
      <c r="D792" s="319"/>
      <c r="E792" s="319"/>
      <c r="F792" s="319"/>
      <c r="G792" s="319"/>
      <c r="H792" s="319"/>
      <c r="I792" s="319"/>
      <c r="J792" s="319"/>
      <c r="K792" s="319"/>
      <c r="L792" s="319"/>
      <c r="M792" s="319"/>
      <c r="N792" s="319"/>
      <c r="O792" s="319"/>
      <c r="P792" s="319"/>
      <c r="Q792" s="319"/>
      <c r="R792" s="319"/>
      <c r="S792" s="319"/>
      <c r="T792" s="319"/>
      <c r="U792" s="319"/>
      <c r="V792" s="319"/>
      <c r="W792" s="319"/>
      <c r="X792" s="319"/>
      <c r="Y792" s="319"/>
      <c r="Z792" s="319"/>
    </row>
    <row r="793" spans="1:26" ht="15.75" customHeight="1">
      <c r="A793" s="319"/>
      <c r="B793" s="319"/>
      <c r="C793" s="319"/>
      <c r="D793" s="319"/>
      <c r="E793" s="319"/>
      <c r="F793" s="319"/>
      <c r="G793" s="319"/>
      <c r="H793" s="319"/>
      <c r="I793" s="319"/>
      <c r="J793" s="319"/>
      <c r="K793" s="319"/>
      <c r="L793" s="319"/>
      <c r="M793" s="319"/>
      <c r="N793" s="319"/>
      <c r="O793" s="319"/>
      <c r="P793" s="319"/>
      <c r="Q793" s="319"/>
      <c r="R793" s="319"/>
      <c r="S793" s="319"/>
      <c r="T793" s="319"/>
      <c r="U793" s="319"/>
      <c r="V793" s="319"/>
      <c r="W793" s="319"/>
      <c r="X793" s="319"/>
      <c r="Y793" s="319"/>
      <c r="Z793" s="319"/>
    </row>
    <row r="794" spans="1:26" ht="15.75" customHeight="1">
      <c r="A794" s="319"/>
      <c r="B794" s="319"/>
      <c r="C794" s="319"/>
      <c r="D794" s="319"/>
      <c r="E794" s="319"/>
      <c r="F794" s="319"/>
      <c r="G794" s="319"/>
      <c r="H794" s="319"/>
      <c r="I794" s="319"/>
      <c r="J794" s="319"/>
      <c r="K794" s="319"/>
      <c r="L794" s="319"/>
      <c r="M794" s="319"/>
      <c r="N794" s="319"/>
      <c r="O794" s="319"/>
      <c r="P794" s="319"/>
      <c r="Q794" s="319"/>
      <c r="R794" s="319"/>
      <c r="S794" s="319"/>
      <c r="T794" s="319"/>
      <c r="U794" s="319"/>
      <c r="V794" s="319"/>
      <c r="W794" s="319"/>
      <c r="X794" s="319"/>
      <c r="Y794" s="319"/>
      <c r="Z794" s="319"/>
    </row>
    <row r="795" spans="1:26" ht="15.75" customHeight="1">
      <c r="A795" s="319"/>
      <c r="B795" s="319"/>
      <c r="C795" s="319"/>
      <c r="D795" s="319"/>
      <c r="E795" s="319"/>
      <c r="F795" s="319"/>
      <c r="G795" s="319"/>
      <c r="H795" s="319"/>
      <c r="I795" s="319"/>
      <c r="J795" s="319"/>
      <c r="K795" s="319"/>
      <c r="L795" s="319"/>
      <c r="M795" s="319"/>
      <c r="N795" s="319"/>
      <c r="O795" s="319"/>
      <c r="P795" s="319"/>
      <c r="Q795" s="319"/>
      <c r="R795" s="319"/>
      <c r="S795" s="319"/>
      <c r="T795" s="319"/>
      <c r="U795" s="319"/>
      <c r="V795" s="319"/>
      <c r="W795" s="319"/>
      <c r="X795" s="319"/>
      <c r="Y795" s="319"/>
      <c r="Z795" s="319"/>
    </row>
    <row r="796" spans="1:26" ht="15.75" customHeight="1">
      <c r="A796" s="319"/>
      <c r="B796" s="319"/>
      <c r="C796" s="319"/>
      <c r="D796" s="319"/>
      <c r="E796" s="319"/>
      <c r="F796" s="319"/>
      <c r="G796" s="319"/>
      <c r="H796" s="319"/>
      <c r="I796" s="319"/>
      <c r="J796" s="319"/>
      <c r="K796" s="319"/>
      <c r="L796" s="319"/>
      <c r="M796" s="319"/>
      <c r="N796" s="319"/>
      <c r="O796" s="319"/>
      <c r="P796" s="319"/>
      <c r="Q796" s="319"/>
      <c r="R796" s="319"/>
      <c r="S796" s="319"/>
      <c r="T796" s="319"/>
      <c r="U796" s="319"/>
      <c r="V796" s="319"/>
      <c r="W796" s="319"/>
      <c r="X796" s="319"/>
      <c r="Y796" s="319"/>
      <c r="Z796" s="319"/>
    </row>
    <row r="797" spans="1:26" ht="15.75" customHeight="1">
      <c r="A797" s="319"/>
      <c r="B797" s="319"/>
      <c r="C797" s="319"/>
      <c r="D797" s="319"/>
      <c r="E797" s="319"/>
      <c r="F797" s="319"/>
      <c r="G797" s="319"/>
      <c r="H797" s="319"/>
      <c r="I797" s="319"/>
      <c r="J797" s="319"/>
      <c r="K797" s="319"/>
      <c r="L797" s="319"/>
      <c r="M797" s="319"/>
      <c r="N797" s="319"/>
      <c r="O797" s="319"/>
      <c r="P797" s="319"/>
      <c r="Q797" s="319"/>
      <c r="R797" s="319"/>
      <c r="S797" s="319"/>
      <c r="T797" s="319"/>
      <c r="U797" s="319"/>
      <c r="V797" s="319"/>
      <c r="W797" s="319"/>
      <c r="X797" s="319"/>
      <c r="Y797" s="319"/>
      <c r="Z797" s="319"/>
    </row>
    <row r="798" spans="1:26" ht="15.75" customHeight="1">
      <c r="A798" s="319"/>
      <c r="B798" s="319"/>
      <c r="C798" s="319"/>
      <c r="D798" s="319"/>
      <c r="E798" s="319"/>
      <c r="F798" s="319"/>
      <c r="G798" s="319"/>
      <c r="H798" s="319"/>
      <c r="I798" s="319"/>
      <c r="J798" s="319"/>
      <c r="K798" s="319"/>
      <c r="L798" s="319"/>
      <c r="M798" s="319"/>
      <c r="N798" s="319"/>
      <c r="O798" s="319"/>
      <c r="P798" s="319"/>
      <c r="Q798" s="319"/>
      <c r="R798" s="319"/>
      <c r="S798" s="319"/>
      <c r="T798" s="319"/>
      <c r="U798" s="319"/>
      <c r="V798" s="319"/>
      <c r="W798" s="319"/>
      <c r="X798" s="319"/>
      <c r="Y798" s="319"/>
      <c r="Z798" s="319"/>
    </row>
    <row r="799" spans="1:26" ht="15.75" customHeight="1">
      <c r="A799" s="319"/>
      <c r="B799" s="319"/>
      <c r="C799" s="319"/>
      <c r="D799" s="319"/>
      <c r="E799" s="319"/>
      <c r="F799" s="319"/>
      <c r="G799" s="319"/>
      <c r="H799" s="319"/>
      <c r="I799" s="319"/>
      <c r="J799" s="319"/>
      <c r="K799" s="319"/>
      <c r="L799" s="319"/>
      <c r="M799" s="319"/>
      <c r="N799" s="319"/>
      <c r="O799" s="319"/>
      <c r="P799" s="319"/>
      <c r="Q799" s="319"/>
      <c r="R799" s="319"/>
      <c r="S799" s="319"/>
      <c r="T799" s="319"/>
      <c r="U799" s="319"/>
      <c r="V799" s="319"/>
      <c r="W799" s="319"/>
      <c r="X799" s="319"/>
      <c r="Y799" s="319"/>
      <c r="Z799" s="319"/>
    </row>
    <row r="800" spans="1:26" ht="15.75" customHeight="1">
      <c r="A800" s="319"/>
      <c r="B800" s="319"/>
      <c r="C800" s="319"/>
      <c r="D800" s="319"/>
      <c r="E800" s="319"/>
      <c r="F800" s="319"/>
      <c r="G800" s="319"/>
      <c r="H800" s="319"/>
      <c r="I800" s="319"/>
      <c r="J800" s="319"/>
      <c r="K800" s="319"/>
      <c r="L800" s="319"/>
      <c r="M800" s="319"/>
      <c r="N800" s="319"/>
      <c r="O800" s="319"/>
      <c r="P800" s="319"/>
      <c r="Q800" s="319"/>
      <c r="R800" s="319"/>
      <c r="S800" s="319"/>
      <c r="T800" s="319"/>
      <c r="U800" s="319"/>
      <c r="V800" s="319"/>
      <c r="W800" s="319"/>
      <c r="X800" s="319"/>
      <c r="Y800" s="319"/>
      <c r="Z800" s="319"/>
    </row>
    <row r="801" spans="1:26" ht="15.75" customHeight="1">
      <c r="A801" s="319"/>
      <c r="B801" s="319"/>
      <c r="C801" s="319"/>
      <c r="D801" s="319"/>
      <c r="E801" s="319"/>
      <c r="F801" s="319"/>
      <c r="G801" s="319"/>
      <c r="H801" s="319"/>
      <c r="I801" s="319"/>
      <c r="J801" s="319"/>
      <c r="K801" s="319"/>
      <c r="L801" s="319"/>
      <c r="M801" s="319"/>
      <c r="N801" s="319"/>
      <c r="O801" s="319"/>
      <c r="P801" s="319"/>
      <c r="Q801" s="319"/>
      <c r="R801" s="319"/>
      <c r="S801" s="319"/>
      <c r="T801" s="319"/>
      <c r="U801" s="319"/>
      <c r="V801" s="319"/>
      <c r="W801" s="319"/>
      <c r="X801" s="319"/>
      <c r="Y801" s="319"/>
      <c r="Z801" s="319"/>
    </row>
    <row r="802" spans="1:26" ht="15.75" customHeight="1">
      <c r="A802" s="319"/>
      <c r="B802" s="319"/>
      <c r="C802" s="319"/>
      <c r="D802" s="319"/>
      <c r="E802" s="319"/>
      <c r="F802" s="319"/>
      <c r="G802" s="319"/>
      <c r="H802" s="319"/>
      <c r="I802" s="319"/>
      <c r="J802" s="319"/>
      <c r="K802" s="319"/>
      <c r="L802" s="319"/>
      <c r="M802" s="319"/>
      <c r="N802" s="319"/>
      <c r="O802" s="319"/>
      <c r="P802" s="319"/>
      <c r="Q802" s="319"/>
      <c r="R802" s="319"/>
      <c r="S802" s="319"/>
      <c r="T802" s="319"/>
      <c r="U802" s="319"/>
      <c r="V802" s="319"/>
      <c r="W802" s="319"/>
      <c r="X802" s="319"/>
      <c r="Y802" s="319"/>
      <c r="Z802" s="319"/>
    </row>
    <row r="803" spans="1:26" ht="15.75" customHeight="1">
      <c r="A803" s="319"/>
      <c r="B803" s="319"/>
      <c r="C803" s="319"/>
      <c r="D803" s="319"/>
      <c r="E803" s="319"/>
      <c r="F803" s="319"/>
      <c r="G803" s="319"/>
      <c r="H803" s="319"/>
      <c r="I803" s="319"/>
      <c r="J803" s="319"/>
      <c r="K803" s="319"/>
      <c r="L803" s="319"/>
      <c r="M803" s="319"/>
      <c r="N803" s="319"/>
      <c r="O803" s="319"/>
      <c r="P803" s="319"/>
      <c r="Q803" s="319"/>
      <c r="R803" s="319"/>
      <c r="S803" s="319"/>
      <c r="T803" s="319"/>
      <c r="U803" s="319"/>
      <c r="V803" s="319"/>
      <c r="W803" s="319"/>
      <c r="X803" s="319"/>
      <c r="Y803" s="319"/>
      <c r="Z803" s="319"/>
    </row>
    <row r="804" spans="1:26" ht="15.75" customHeight="1">
      <c r="A804" s="319"/>
      <c r="B804" s="319"/>
      <c r="C804" s="319"/>
      <c r="D804" s="319"/>
      <c r="E804" s="319"/>
      <c r="F804" s="319"/>
      <c r="G804" s="319"/>
      <c r="H804" s="319"/>
      <c r="I804" s="319"/>
      <c r="J804" s="319"/>
      <c r="K804" s="319"/>
      <c r="L804" s="319"/>
      <c r="M804" s="319"/>
      <c r="N804" s="319"/>
      <c r="O804" s="319"/>
      <c r="P804" s="319"/>
      <c r="Q804" s="319"/>
      <c r="R804" s="319"/>
      <c r="S804" s="319"/>
      <c r="T804" s="319"/>
      <c r="U804" s="319"/>
      <c r="V804" s="319"/>
      <c r="W804" s="319"/>
      <c r="X804" s="319"/>
      <c r="Y804" s="319"/>
      <c r="Z804" s="319"/>
    </row>
    <row r="805" spans="1:26" ht="15.75" customHeight="1">
      <c r="A805" s="319"/>
      <c r="B805" s="319"/>
      <c r="C805" s="319"/>
      <c r="D805" s="319"/>
      <c r="E805" s="319"/>
      <c r="F805" s="319"/>
      <c r="G805" s="319"/>
      <c r="H805" s="319"/>
      <c r="I805" s="319"/>
      <c r="J805" s="319"/>
      <c r="K805" s="319"/>
      <c r="L805" s="319"/>
      <c r="M805" s="319"/>
      <c r="N805" s="319"/>
      <c r="O805" s="319"/>
      <c r="P805" s="319"/>
      <c r="Q805" s="319"/>
      <c r="R805" s="319"/>
      <c r="S805" s="319"/>
      <c r="T805" s="319"/>
      <c r="U805" s="319"/>
      <c r="V805" s="319"/>
      <c r="W805" s="319"/>
      <c r="X805" s="319"/>
      <c r="Y805" s="319"/>
      <c r="Z805" s="319"/>
    </row>
    <row r="806" spans="1:26" ht="15.75" customHeight="1">
      <c r="A806" s="319"/>
      <c r="B806" s="319"/>
      <c r="C806" s="319"/>
      <c r="D806" s="319"/>
      <c r="E806" s="319"/>
      <c r="F806" s="319"/>
      <c r="G806" s="319"/>
      <c r="H806" s="319"/>
      <c r="I806" s="319"/>
      <c r="J806" s="319"/>
      <c r="K806" s="319"/>
      <c r="L806" s="319"/>
      <c r="M806" s="319"/>
      <c r="N806" s="319"/>
      <c r="O806" s="319"/>
      <c r="P806" s="319"/>
      <c r="Q806" s="319"/>
      <c r="R806" s="319"/>
      <c r="S806" s="319"/>
      <c r="T806" s="319"/>
      <c r="U806" s="319"/>
      <c r="V806" s="319"/>
      <c r="W806" s="319"/>
      <c r="X806" s="319"/>
      <c r="Y806" s="319"/>
      <c r="Z806" s="319"/>
    </row>
    <row r="807" spans="1:26" ht="15.75" customHeight="1">
      <c r="A807" s="319"/>
      <c r="B807" s="319"/>
      <c r="C807" s="319"/>
      <c r="D807" s="319"/>
      <c r="E807" s="319"/>
      <c r="F807" s="319"/>
      <c r="G807" s="319"/>
      <c r="H807" s="319"/>
      <c r="I807" s="319"/>
      <c r="J807" s="319"/>
      <c r="K807" s="319"/>
      <c r="L807" s="319"/>
      <c r="M807" s="319"/>
      <c r="N807" s="319"/>
      <c r="O807" s="319"/>
      <c r="P807" s="319"/>
      <c r="Q807" s="319"/>
      <c r="R807" s="319"/>
      <c r="S807" s="319"/>
      <c r="T807" s="319"/>
      <c r="U807" s="319"/>
      <c r="V807" s="319"/>
      <c r="W807" s="319"/>
      <c r="X807" s="319"/>
      <c r="Y807" s="319"/>
      <c r="Z807" s="319"/>
    </row>
    <row r="808" spans="1:26" ht="15.75" customHeight="1">
      <c r="A808" s="319"/>
      <c r="B808" s="319"/>
      <c r="C808" s="319"/>
      <c r="D808" s="319"/>
      <c r="E808" s="319"/>
      <c r="F808" s="319"/>
      <c r="G808" s="319"/>
      <c r="H808" s="319"/>
      <c r="I808" s="319"/>
      <c r="J808" s="319"/>
      <c r="K808" s="319"/>
      <c r="L808" s="319"/>
      <c r="M808" s="319"/>
      <c r="N808" s="319"/>
      <c r="O808" s="319"/>
      <c r="P808" s="319"/>
      <c r="Q808" s="319"/>
      <c r="R808" s="319"/>
      <c r="S808" s="319"/>
      <c r="T808" s="319"/>
      <c r="U808" s="319"/>
      <c r="V808" s="319"/>
      <c r="W808" s="319"/>
      <c r="X808" s="319"/>
      <c r="Y808" s="319"/>
      <c r="Z808" s="319"/>
    </row>
    <row r="809" spans="1:26" ht="15.75" customHeight="1">
      <c r="A809" s="319"/>
      <c r="B809" s="319"/>
      <c r="C809" s="319"/>
      <c r="D809" s="319"/>
      <c r="E809" s="319"/>
      <c r="F809" s="319"/>
      <c r="G809" s="319"/>
      <c r="H809" s="319"/>
      <c r="I809" s="319"/>
      <c r="J809" s="319"/>
      <c r="K809" s="319"/>
      <c r="L809" s="319"/>
      <c r="M809" s="319"/>
      <c r="N809" s="319"/>
      <c r="O809" s="319"/>
      <c r="P809" s="319"/>
      <c r="Q809" s="319"/>
      <c r="R809" s="319"/>
      <c r="S809" s="319"/>
      <c r="T809" s="319"/>
      <c r="U809" s="319"/>
      <c r="V809" s="319"/>
      <c r="W809" s="319"/>
      <c r="X809" s="319"/>
      <c r="Y809" s="319"/>
      <c r="Z809" s="319"/>
    </row>
    <row r="810" spans="1:26" ht="15.75" customHeight="1">
      <c r="A810" s="319"/>
      <c r="B810" s="319"/>
      <c r="C810" s="319"/>
      <c r="D810" s="319"/>
      <c r="E810" s="319"/>
      <c r="F810" s="319"/>
      <c r="G810" s="319"/>
      <c r="H810" s="319"/>
      <c r="I810" s="319"/>
      <c r="J810" s="319"/>
      <c r="K810" s="319"/>
      <c r="L810" s="319"/>
      <c r="M810" s="319"/>
      <c r="N810" s="319"/>
      <c r="O810" s="319"/>
      <c r="P810" s="319"/>
      <c r="Q810" s="319"/>
      <c r="R810" s="319"/>
      <c r="S810" s="319"/>
      <c r="T810" s="319"/>
      <c r="U810" s="319"/>
      <c r="V810" s="319"/>
      <c r="W810" s="319"/>
      <c r="X810" s="319"/>
      <c r="Y810" s="319"/>
      <c r="Z810" s="319"/>
    </row>
    <row r="811" spans="1:26" ht="15.75" customHeight="1">
      <c r="A811" s="319"/>
      <c r="B811" s="319"/>
      <c r="C811" s="319"/>
      <c r="D811" s="319"/>
      <c r="E811" s="319"/>
      <c r="F811" s="319"/>
      <c r="G811" s="319"/>
      <c r="H811" s="319"/>
      <c r="I811" s="319"/>
      <c r="J811" s="319"/>
      <c r="K811" s="319"/>
      <c r="L811" s="319"/>
      <c r="M811" s="319"/>
      <c r="N811" s="319"/>
      <c r="O811" s="319"/>
      <c r="P811" s="319"/>
      <c r="Q811" s="319"/>
      <c r="R811" s="319"/>
      <c r="S811" s="319"/>
      <c r="T811" s="319"/>
      <c r="U811" s="319"/>
      <c r="V811" s="319"/>
      <c r="W811" s="319"/>
      <c r="X811" s="319"/>
      <c r="Y811" s="319"/>
      <c r="Z811" s="319"/>
    </row>
    <row r="812" spans="1:26" ht="15.75" customHeight="1">
      <c r="A812" s="319"/>
      <c r="B812" s="319"/>
      <c r="C812" s="319"/>
      <c r="D812" s="319"/>
      <c r="E812" s="319"/>
      <c r="F812" s="319"/>
      <c r="G812" s="319"/>
      <c r="H812" s="319"/>
      <c r="I812" s="319"/>
      <c r="J812" s="319"/>
      <c r="K812" s="319"/>
      <c r="L812" s="319"/>
      <c r="M812" s="319"/>
      <c r="N812" s="319"/>
      <c r="O812" s="319"/>
      <c r="P812" s="319"/>
      <c r="Q812" s="319"/>
      <c r="R812" s="319"/>
      <c r="S812" s="319"/>
      <c r="T812" s="319"/>
      <c r="U812" s="319"/>
      <c r="V812" s="319"/>
      <c r="W812" s="319"/>
      <c r="X812" s="319"/>
      <c r="Y812" s="319"/>
      <c r="Z812" s="319"/>
    </row>
    <row r="813" spans="1:26" ht="15.75" customHeight="1">
      <c r="A813" s="319"/>
      <c r="B813" s="319"/>
      <c r="C813" s="319"/>
      <c r="D813" s="319"/>
      <c r="E813" s="319"/>
      <c r="F813" s="319"/>
      <c r="G813" s="319"/>
      <c r="H813" s="319"/>
      <c r="I813" s="319"/>
      <c r="J813" s="319"/>
      <c r="K813" s="319"/>
      <c r="L813" s="319"/>
      <c r="M813" s="319"/>
      <c r="N813" s="319"/>
      <c r="O813" s="319"/>
      <c r="P813" s="319"/>
      <c r="Q813" s="319"/>
      <c r="R813" s="319"/>
      <c r="S813" s="319"/>
      <c r="T813" s="319"/>
      <c r="U813" s="319"/>
      <c r="V813" s="319"/>
      <c r="W813" s="319"/>
      <c r="X813" s="319"/>
      <c r="Y813" s="319"/>
      <c r="Z813" s="319"/>
    </row>
    <row r="814" spans="1:26" ht="15.75" customHeight="1">
      <c r="A814" s="319"/>
      <c r="B814" s="319"/>
      <c r="C814" s="319"/>
      <c r="D814" s="319"/>
      <c r="E814" s="319"/>
      <c r="F814" s="319"/>
      <c r="G814" s="319"/>
      <c r="H814" s="319"/>
      <c r="I814" s="319"/>
      <c r="J814" s="319"/>
      <c r="K814" s="319"/>
      <c r="L814" s="319"/>
      <c r="M814" s="319"/>
      <c r="N814" s="319"/>
      <c r="O814" s="319"/>
      <c r="P814" s="319"/>
      <c r="Q814" s="319"/>
      <c r="R814" s="319"/>
      <c r="S814" s="319"/>
      <c r="T814" s="319"/>
      <c r="U814" s="319"/>
      <c r="V814" s="319"/>
      <c r="W814" s="319"/>
      <c r="X814" s="319"/>
      <c r="Y814" s="319"/>
      <c r="Z814" s="319"/>
    </row>
    <row r="815" spans="1:26" ht="15.75" customHeight="1">
      <c r="A815" s="319"/>
      <c r="B815" s="319"/>
      <c r="C815" s="319"/>
      <c r="D815" s="319"/>
      <c r="E815" s="319"/>
      <c r="F815" s="319"/>
      <c r="G815" s="319"/>
      <c r="H815" s="319"/>
      <c r="I815" s="319"/>
      <c r="J815" s="319"/>
      <c r="K815" s="319"/>
      <c r="L815" s="319"/>
      <c r="M815" s="319"/>
      <c r="N815" s="319"/>
      <c r="O815" s="319"/>
      <c r="P815" s="319"/>
      <c r="Q815" s="319"/>
      <c r="R815" s="319"/>
      <c r="S815" s="319"/>
      <c r="T815" s="319"/>
      <c r="U815" s="319"/>
      <c r="V815" s="319"/>
      <c r="W815" s="319"/>
      <c r="X815" s="319"/>
      <c r="Y815" s="319"/>
      <c r="Z815" s="319"/>
    </row>
    <row r="816" spans="1:26" ht="15.75" customHeight="1">
      <c r="A816" s="319"/>
      <c r="B816" s="319"/>
      <c r="C816" s="319"/>
      <c r="D816" s="319"/>
      <c r="E816" s="319"/>
      <c r="F816" s="319"/>
      <c r="G816" s="319"/>
      <c r="H816" s="319"/>
      <c r="I816" s="319"/>
      <c r="J816" s="319"/>
      <c r="K816" s="319"/>
      <c r="L816" s="319"/>
      <c r="M816" s="319"/>
      <c r="N816" s="319"/>
      <c r="O816" s="319"/>
      <c r="P816" s="319"/>
      <c r="Q816" s="319"/>
      <c r="R816" s="319"/>
      <c r="S816" s="319"/>
      <c r="T816" s="319"/>
      <c r="U816" s="319"/>
      <c r="V816" s="319"/>
      <c r="W816" s="319"/>
      <c r="X816" s="319"/>
      <c r="Y816" s="319"/>
      <c r="Z816" s="319"/>
    </row>
    <row r="817" spans="1:26" ht="15.75" customHeight="1">
      <c r="A817" s="319"/>
      <c r="B817" s="319"/>
      <c r="C817" s="319"/>
      <c r="D817" s="319"/>
      <c r="E817" s="319"/>
      <c r="F817" s="319"/>
      <c r="G817" s="319"/>
      <c r="H817" s="319"/>
      <c r="I817" s="319"/>
      <c r="J817" s="319"/>
      <c r="K817" s="319"/>
      <c r="L817" s="319"/>
      <c r="M817" s="319"/>
      <c r="N817" s="319"/>
      <c r="O817" s="319"/>
      <c r="P817" s="319"/>
      <c r="Q817" s="319"/>
      <c r="R817" s="319"/>
      <c r="S817" s="319"/>
      <c r="T817" s="319"/>
      <c r="U817" s="319"/>
      <c r="V817" s="319"/>
      <c r="W817" s="319"/>
      <c r="X817" s="319"/>
      <c r="Y817" s="319"/>
      <c r="Z817" s="319"/>
    </row>
    <row r="818" spans="1:26" ht="15.75" customHeight="1">
      <c r="A818" s="319"/>
      <c r="B818" s="319"/>
      <c r="C818" s="319"/>
      <c r="D818" s="319"/>
      <c r="E818" s="319"/>
      <c r="F818" s="319"/>
      <c r="G818" s="319"/>
      <c r="H818" s="319"/>
      <c r="I818" s="319"/>
      <c r="J818" s="319"/>
      <c r="K818" s="319"/>
      <c r="L818" s="319"/>
      <c r="M818" s="319"/>
      <c r="N818" s="319"/>
      <c r="O818" s="319"/>
      <c r="P818" s="319"/>
      <c r="Q818" s="319"/>
      <c r="R818" s="319"/>
      <c r="S818" s="319"/>
      <c r="T818" s="319"/>
      <c r="U818" s="319"/>
      <c r="V818" s="319"/>
      <c r="W818" s="319"/>
      <c r="X818" s="319"/>
      <c r="Y818" s="319"/>
      <c r="Z818" s="319"/>
    </row>
    <row r="819" spans="1:26" ht="15.75" customHeight="1">
      <c r="A819" s="319"/>
      <c r="B819" s="319"/>
      <c r="C819" s="319"/>
      <c r="D819" s="319"/>
      <c r="E819" s="319"/>
      <c r="F819" s="319"/>
      <c r="G819" s="319"/>
      <c r="H819" s="319"/>
      <c r="I819" s="319"/>
      <c r="J819" s="319"/>
      <c r="K819" s="319"/>
      <c r="L819" s="319"/>
      <c r="M819" s="319"/>
      <c r="N819" s="319"/>
      <c r="O819" s="319"/>
      <c r="P819" s="319"/>
      <c r="Q819" s="319"/>
      <c r="R819" s="319"/>
      <c r="S819" s="319"/>
      <c r="T819" s="319"/>
      <c r="U819" s="319"/>
      <c r="V819" s="319"/>
      <c r="W819" s="319"/>
      <c r="X819" s="319"/>
      <c r="Y819" s="319"/>
      <c r="Z819" s="319"/>
    </row>
    <row r="820" spans="1:26" ht="15.75" customHeight="1">
      <c r="A820" s="319"/>
      <c r="B820" s="319"/>
      <c r="C820" s="319"/>
      <c r="D820" s="319"/>
      <c r="E820" s="319"/>
      <c r="F820" s="319"/>
      <c r="G820" s="319"/>
      <c r="H820" s="319"/>
      <c r="I820" s="319"/>
      <c r="J820" s="319"/>
      <c r="K820" s="319"/>
      <c r="L820" s="319"/>
      <c r="M820" s="319"/>
      <c r="N820" s="319"/>
      <c r="O820" s="319"/>
      <c r="P820" s="319"/>
      <c r="Q820" s="319"/>
      <c r="R820" s="319"/>
      <c r="S820" s="319"/>
      <c r="T820" s="319"/>
      <c r="U820" s="319"/>
      <c r="V820" s="319"/>
      <c r="W820" s="319"/>
      <c r="X820" s="319"/>
      <c r="Y820" s="319"/>
      <c r="Z820" s="319"/>
    </row>
    <row r="821" spans="1:26" ht="15.75" customHeight="1">
      <c r="A821" s="319"/>
      <c r="B821" s="319"/>
      <c r="C821" s="319"/>
      <c r="D821" s="319"/>
      <c r="E821" s="319"/>
      <c r="F821" s="319"/>
      <c r="G821" s="319"/>
      <c r="H821" s="319"/>
      <c r="I821" s="319"/>
      <c r="J821" s="319"/>
      <c r="K821" s="319"/>
      <c r="L821" s="319"/>
      <c r="M821" s="319"/>
      <c r="N821" s="319"/>
      <c r="O821" s="319"/>
      <c r="P821" s="319"/>
      <c r="Q821" s="319"/>
      <c r="R821" s="319"/>
      <c r="S821" s="319"/>
      <c r="T821" s="319"/>
      <c r="U821" s="319"/>
      <c r="V821" s="319"/>
      <c r="W821" s="319"/>
      <c r="X821" s="319"/>
      <c r="Y821" s="319"/>
      <c r="Z821" s="319"/>
    </row>
    <row r="822" spans="1:26" ht="15.75" customHeight="1">
      <c r="A822" s="319"/>
      <c r="B822" s="319"/>
      <c r="C822" s="319"/>
      <c r="D822" s="319"/>
      <c r="E822" s="319"/>
      <c r="F822" s="319"/>
      <c r="G822" s="319"/>
      <c r="H822" s="319"/>
      <c r="I822" s="319"/>
      <c r="J822" s="319"/>
      <c r="K822" s="319"/>
      <c r="L822" s="319"/>
      <c r="M822" s="319"/>
      <c r="N822" s="319"/>
      <c r="O822" s="319"/>
      <c r="P822" s="319"/>
      <c r="Q822" s="319"/>
      <c r="R822" s="319"/>
      <c r="S822" s="319"/>
      <c r="T822" s="319"/>
      <c r="U822" s="319"/>
      <c r="V822" s="319"/>
      <c r="W822" s="319"/>
      <c r="X822" s="319"/>
      <c r="Y822" s="319"/>
      <c r="Z822" s="319"/>
    </row>
    <row r="823" spans="1:26" ht="15.75" customHeight="1">
      <c r="A823" s="319"/>
      <c r="B823" s="319"/>
      <c r="C823" s="319"/>
      <c r="D823" s="319"/>
      <c r="E823" s="319"/>
      <c r="F823" s="319"/>
      <c r="G823" s="319"/>
      <c r="H823" s="319"/>
      <c r="I823" s="319"/>
      <c r="J823" s="319"/>
      <c r="K823" s="319"/>
      <c r="L823" s="319"/>
      <c r="M823" s="319"/>
      <c r="N823" s="319"/>
      <c r="O823" s="319"/>
      <c r="P823" s="319"/>
      <c r="Q823" s="319"/>
      <c r="R823" s="319"/>
      <c r="S823" s="319"/>
      <c r="T823" s="319"/>
      <c r="U823" s="319"/>
      <c r="V823" s="319"/>
      <c r="W823" s="319"/>
      <c r="X823" s="319"/>
      <c r="Y823" s="319"/>
      <c r="Z823" s="319"/>
    </row>
    <row r="824" spans="1:26" ht="15.75" customHeight="1">
      <c r="A824" s="319"/>
      <c r="B824" s="319"/>
      <c r="C824" s="319"/>
      <c r="D824" s="319"/>
      <c r="E824" s="319"/>
      <c r="F824" s="319"/>
      <c r="G824" s="319"/>
      <c r="H824" s="319"/>
      <c r="I824" s="319"/>
      <c r="J824" s="319"/>
      <c r="K824" s="319"/>
      <c r="L824" s="319"/>
      <c r="M824" s="319"/>
      <c r="N824" s="319"/>
      <c r="O824" s="319"/>
      <c r="P824" s="319"/>
      <c r="Q824" s="319"/>
      <c r="R824" s="319"/>
      <c r="S824" s="319"/>
      <c r="T824" s="319"/>
      <c r="U824" s="319"/>
      <c r="V824" s="319"/>
      <c r="W824" s="319"/>
      <c r="X824" s="319"/>
      <c r="Y824" s="319"/>
      <c r="Z824" s="319"/>
    </row>
    <row r="825" spans="1:26" ht="15.75" customHeight="1">
      <c r="A825" s="319"/>
      <c r="B825" s="319"/>
      <c r="C825" s="319"/>
      <c r="D825" s="319"/>
      <c r="E825" s="319"/>
      <c r="F825" s="319"/>
      <c r="G825" s="319"/>
      <c r="H825" s="319"/>
      <c r="I825" s="319"/>
      <c r="J825" s="319"/>
      <c r="K825" s="319"/>
      <c r="L825" s="319"/>
      <c r="M825" s="319"/>
      <c r="N825" s="319"/>
      <c r="O825" s="319"/>
      <c r="P825" s="319"/>
      <c r="Q825" s="319"/>
      <c r="R825" s="319"/>
      <c r="S825" s="319"/>
      <c r="T825" s="319"/>
      <c r="U825" s="319"/>
      <c r="V825" s="319"/>
      <c r="W825" s="319"/>
      <c r="X825" s="319"/>
      <c r="Y825" s="319"/>
      <c r="Z825" s="319"/>
    </row>
    <row r="826" spans="1:26" ht="15.75" customHeight="1">
      <c r="A826" s="319"/>
      <c r="B826" s="319"/>
      <c r="C826" s="319"/>
      <c r="D826" s="319"/>
      <c r="E826" s="319"/>
      <c r="F826" s="319"/>
      <c r="G826" s="319"/>
      <c r="H826" s="319"/>
      <c r="I826" s="319"/>
      <c r="J826" s="319"/>
      <c r="K826" s="319"/>
      <c r="L826" s="319"/>
      <c r="M826" s="319"/>
      <c r="N826" s="319"/>
      <c r="O826" s="319"/>
      <c r="P826" s="319"/>
      <c r="Q826" s="319"/>
      <c r="R826" s="319"/>
      <c r="S826" s="319"/>
      <c r="T826" s="319"/>
      <c r="U826" s="319"/>
      <c r="V826" s="319"/>
      <c r="W826" s="319"/>
      <c r="X826" s="319"/>
      <c r="Y826" s="319"/>
      <c r="Z826" s="319"/>
    </row>
    <row r="827" spans="1:26" ht="15.75" customHeight="1">
      <c r="A827" s="319"/>
      <c r="B827" s="319"/>
      <c r="C827" s="319"/>
      <c r="D827" s="319"/>
      <c r="E827" s="319"/>
      <c r="F827" s="319"/>
      <c r="G827" s="319"/>
      <c r="H827" s="319"/>
      <c r="I827" s="319"/>
      <c r="J827" s="319"/>
      <c r="K827" s="319"/>
      <c r="L827" s="319"/>
      <c r="M827" s="319"/>
      <c r="N827" s="319"/>
      <c r="O827" s="319"/>
      <c r="P827" s="319"/>
      <c r="Q827" s="319"/>
      <c r="R827" s="319"/>
      <c r="S827" s="319"/>
      <c r="T827" s="319"/>
      <c r="U827" s="319"/>
      <c r="V827" s="319"/>
      <c r="W827" s="319"/>
      <c r="X827" s="319"/>
      <c r="Y827" s="319"/>
      <c r="Z827" s="319"/>
    </row>
    <row r="828" spans="1:26" ht="15.75" customHeight="1">
      <c r="A828" s="319"/>
      <c r="B828" s="319"/>
      <c r="C828" s="319"/>
      <c r="D828" s="319"/>
      <c r="E828" s="319"/>
      <c r="F828" s="319"/>
      <c r="G828" s="319"/>
      <c r="H828" s="319"/>
      <c r="I828" s="319"/>
      <c r="J828" s="319"/>
      <c r="K828" s="319"/>
      <c r="L828" s="319"/>
      <c r="M828" s="319"/>
      <c r="N828" s="319"/>
      <c r="O828" s="319"/>
      <c r="P828" s="319"/>
      <c r="Q828" s="319"/>
      <c r="R828" s="319"/>
      <c r="S828" s="319"/>
      <c r="T828" s="319"/>
      <c r="U828" s="319"/>
      <c r="V828" s="319"/>
      <c r="W828" s="319"/>
      <c r="X828" s="319"/>
      <c r="Y828" s="319"/>
      <c r="Z828" s="319"/>
    </row>
    <row r="829" spans="1:26" ht="15.75" customHeight="1">
      <c r="A829" s="319"/>
      <c r="B829" s="319"/>
      <c r="C829" s="319"/>
      <c r="D829" s="319"/>
      <c r="E829" s="319"/>
      <c r="F829" s="319"/>
      <c r="G829" s="319"/>
      <c r="H829" s="319"/>
      <c r="I829" s="319"/>
      <c r="J829" s="319"/>
      <c r="K829" s="319"/>
      <c r="L829" s="319"/>
      <c r="M829" s="319"/>
      <c r="N829" s="319"/>
      <c r="O829" s="319"/>
      <c r="P829" s="319"/>
      <c r="Q829" s="319"/>
      <c r="R829" s="319"/>
      <c r="S829" s="319"/>
      <c r="T829" s="319"/>
      <c r="U829" s="319"/>
      <c r="V829" s="319"/>
      <c r="W829" s="319"/>
      <c r="X829" s="319"/>
      <c r="Y829" s="319"/>
      <c r="Z829" s="319"/>
    </row>
    <row r="830" spans="1:26" ht="15.75" customHeight="1">
      <c r="A830" s="319"/>
      <c r="B830" s="319"/>
      <c r="C830" s="319"/>
      <c r="D830" s="319"/>
      <c r="E830" s="319"/>
      <c r="F830" s="319"/>
      <c r="G830" s="319"/>
      <c r="H830" s="319"/>
      <c r="I830" s="319"/>
      <c r="J830" s="319"/>
      <c r="K830" s="319"/>
      <c r="L830" s="319"/>
      <c r="M830" s="319"/>
      <c r="N830" s="319"/>
      <c r="O830" s="319"/>
      <c r="P830" s="319"/>
      <c r="Q830" s="319"/>
      <c r="R830" s="319"/>
      <c r="S830" s="319"/>
      <c r="T830" s="319"/>
      <c r="U830" s="319"/>
      <c r="V830" s="319"/>
      <c r="W830" s="319"/>
      <c r="X830" s="319"/>
      <c r="Y830" s="319"/>
      <c r="Z830" s="319"/>
    </row>
    <row r="831" spans="1:26" ht="15.75" customHeight="1">
      <c r="A831" s="319"/>
      <c r="B831" s="319"/>
      <c r="C831" s="319"/>
      <c r="D831" s="319"/>
      <c r="E831" s="319"/>
      <c r="F831" s="319"/>
      <c r="G831" s="319"/>
      <c r="H831" s="319"/>
      <c r="I831" s="319"/>
      <c r="J831" s="319"/>
      <c r="K831" s="319"/>
      <c r="L831" s="319"/>
      <c r="M831" s="319"/>
      <c r="N831" s="319"/>
      <c r="O831" s="319"/>
      <c r="P831" s="319"/>
      <c r="Q831" s="319"/>
      <c r="R831" s="319"/>
      <c r="S831" s="319"/>
      <c r="T831" s="319"/>
      <c r="U831" s="319"/>
      <c r="V831" s="319"/>
      <c r="W831" s="319"/>
      <c r="X831" s="319"/>
      <c r="Y831" s="319"/>
      <c r="Z831" s="319"/>
    </row>
    <row r="832" spans="1:26" ht="15.75" customHeight="1">
      <c r="A832" s="319"/>
      <c r="B832" s="319"/>
      <c r="C832" s="319"/>
      <c r="D832" s="319"/>
      <c r="E832" s="319"/>
      <c r="F832" s="319"/>
      <c r="G832" s="319"/>
      <c r="H832" s="319"/>
      <c r="I832" s="319"/>
      <c r="J832" s="319"/>
      <c r="K832" s="319"/>
      <c r="L832" s="319"/>
      <c r="M832" s="319"/>
      <c r="N832" s="319"/>
      <c r="O832" s="319"/>
      <c r="P832" s="319"/>
      <c r="Q832" s="319"/>
      <c r="R832" s="319"/>
      <c r="S832" s="319"/>
      <c r="T832" s="319"/>
      <c r="U832" s="319"/>
      <c r="V832" s="319"/>
      <c r="W832" s="319"/>
      <c r="X832" s="319"/>
      <c r="Y832" s="319"/>
      <c r="Z832" s="319"/>
    </row>
    <row r="833" spans="1:26" ht="15.75" customHeight="1">
      <c r="A833" s="319"/>
      <c r="B833" s="319"/>
      <c r="C833" s="319"/>
      <c r="D833" s="319"/>
      <c r="E833" s="319"/>
      <c r="F833" s="319"/>
      <c r="G833" s="319"/>
      <c r="H833" s="319"/>
      <c r="I833" s="319"/>
      <c r="J833" s="319"/>
      <c r="K833" s="319"/>
      <c r="L833" s="319"/>
      <c r="M833" s="319"/>
      <c r="N833" s="319"/>
      <c r="O833" s="319"/>
      <c r="P833" s="319"/>
      <c r="Q833" s="319"/>
      <c r="R833" s="319"/>
      <c r="S833" s="319"/>
      <c r="T833" s="319"/>
      <c r="U833" s="319"/>
      <c r="V833" s="319"/>
      <c r="W833" s="319"/>
      <c r="X833" s="319"/>
      <c r="Y833" s="319"/>
      <c r="Z833" s="319"/>
    </row>
    <row r="834" spans="1:26" ht="15.75" customHeight="1">
      <c r="A834" s="319"/>
      <c r="B834" s="319"/>
      <c r="C834" s="319"/>
      <c r="D834" s="319"/>
      <c r="E834" s="319"/>
      <c r="F834" s="319"/>
      <c r="G834" s="319"/>
      <c r="H834" s="319"/>
      <c r="I834" s="319"/>
      <c r="J834" s="319"/>
      <c r="K834" s="319"/>
      <c r="L834" s="319"/>
      <c r="M834" s="319"/>
      <c r="N834" s="319"/>
      <c r="O834" s="319"/>
      <c r="P834" s="319"/>
      <c r="Q834" s="319"/>
      <c r="R834" s="319"/>
      <c r="S834" s="319"/>
      <c r="T834" s="319"/>
      <c r="U834" s="319"/>
      <c r="V834" s="319"/>
      <c r="W834" s="319"/>
      <c r="X834" s="319"/>
      <c r="Y834" s="319"/>
      <c r="Z834" s="319"/>
    </row>
    <row r="835" spans="1:26" ht="15.75" customHeight="1">
      <c r="A835" s="319"/>
      <c r="B835" s="319"/>
      <c r="C835" s="319"/>
      <c r="D835" s="319"/>
      <c r="E835" s="319"/>
      <c r="F835" s="319"/>
      <c r="G835" s="319"/>
      <c r="H835" s="319"/>
      <c r="I835" s="319"/>
      <c r="J835" s="319"/>
      <c r="K835" s="319"/>
      <c r="L835" s="319"/>
      <c r="M835" s="319"/>
      <c r="N835" s="319"/>
      <c r="O835" s="319"/>
      <c r="P835" s="319"/>
      <c r="Q835" s="319"/>
      <c r="R835" s="319"/>
      <c r="S835" s="319"/>
      <c r="T835" s="319"/>
      <c r="U835" s="319"/>
      <c r="V835" s="319"/>
      <c r="W835" s="319"/>
      <c r="X835" s="319"/>
      <c r="Y835" s="319"/>
      <c r="Z835" s="319"/>
    </row>
    <row r="836" spans="1:26" ht="15.75" customHeight="1">
      <c r="A836" s="319"/>
      <c r="B836" s="319"/>
      <c r="C836" s="319"/>
      <c r="D836" s="319"/>
      <c r="E836" s="319"/>
      <c r="F836" s="319"/>
      <c r="G836" s="319"/>
      <c r="H836" s="319"/>
      <c r="I836" s="319"/>
      <c r="J836" s="319"/>
      <c r="K836" s="319"/>
      <c r="L836" s="319"/>
      <c r="M836" s="319"/>
      <c r="N836" s="319"/>
      <c r="O836" s="319"/>
      <c r="P836" s="319"/>
      <c r="Q836" s="319"/>
      <c r="R836" s="319"/>
      <c r="S836" s="319"/>
      <c r="T836" s="319"/>
      <c r="U836" s="319"/>
      <c r="V836" s="319"/>
      <c r="W836" s="319"/>
      <c r="X836" s="319"/>
      <c r="Y836" s="319"/>
      <c r="Z836" s="319"/>
    </row>
    <row r="837" spans="1:26" ht="15.75" customHeight="1">
      <c r="A837" s="319"/>
      <c r="B837" s="319"/>
      <c r="C837" s="319"/>
      <c r="D837" s="319"/>
      <c r="E837" s="319"/>
      <c r="F837" s="319"/>
      <c r="G837" s="319"/>
      <c r="H837" s="319"/>
      <c r="I837" s="319"/>
      <c r="J837" s="319"/>
      <c r="K837" s="319"/>
      <c r="L837" s="319"/>
      <c r="M837" s="319"/>
      <c r="N837" s="319"/>
      <c r="O837" s="319"/>
      <c r="P837" s="319"/>
      <c r="Q837" s="319"/>
      <c r="R837" s="319"/>
      <c r="S837" s="319"/>
      <c r="T837" s="319"/>
      <c r="U837" s="319"/>
      <c r="V837" s="319"/>
      <c r="W837" s="319"/>
      <c r="X837" s="319"/>
      <c r="Y837" s="319"/>
      <c r="Z837" s="319"/>
    </row>
    <row r="838" spans="1:26" ht="15.75" customHeight="1">
      <c r="A838" s="319"/>
      <c r="B838" s="319"/>
      <c r="C838" s="319"/>
      <c r="D838" s="319"/>
      <c r="E838" s="319"/>
      <c r="F838" s="319"/>
      <c r="G838" s="319"/>
      <c r="H838" s="319"/>
      <c r="I838" s="319"/>
      <c r="J838" s="319"/>
      <c r="K838" s="319"/>
      <c r="L838" s="319"/>
      <c r="M838" s="319"/>
      <c r="N838" s="319"/>
      <c r="O838" s="319"/>
      <c r="P838" s="319"/>
      <c r="Q838" s="319"/>
      <c r="R838" s="319"/>
      <c r="S838" s="319"/>
      <c r="T838" s="319"/>
      <c r="U838" s="319"/>
      <c r="V838" s="319"/>
      <c r="W838" s="319"/>
      <c r="X838" s="319"/>
      <c r="Y838" s="319"/>
      <c r="Z838" s="319"/>
    </row>
    <row r="839" spans="1:26" ht="15.75" customHeight="1">
      <c r="A839" s="319"/>
      <c r="B839" s="319"/>
      <c r="C839" s="319"/>
      <c r="D839" s="319"/>
      <c r="E839" s="319"/>
      <c r="F839" s="319"/>
      <c r="G839" s="319"/>
      <c r="H839" s="319"/>
      <c r="I839" s="319"/>
      <c r="J839" s="319"/>
      <c r="K839" s="319"/>
      <c r="L839" s="319"/>
      <c r="M839" s="319"/>
      <c r="N839" s="319"/>
      <c r="O839" s="319"/>
      <c r="P839" s="319"/>
      <c r="Q839" s="319"/>
      <c r="R839" s="319"/>
      <c r="S839" s="319"/>
      <c r="T839" s="319"/>
      <c r="U839" s="319"/>
      <c r="V839" s="319"/>
      <c r="W839" s="319"/>
      <c r="X839" s="319"/>
      <c r="Y839" s="319"/>
      <c r="Z839" s="319"/>
    </row>
    <row r="840" spans="1:26" ht="15.75" customHeight="1">
      <c r="A840" s="319"/>
      <c r="B840" s="319"/>
      <c r="C840" s="319"/>
      <c r="D840" s="319"/>
      <c r="E840" s="319"/>
      <c r="F840" s="319"/>
      <c r="G840" s="319"/>
      <c r="H840" s="319"/>
      <c r="I840" s="319"/>
      <c r="J840" s="319"/>
      <c r="K840" s="319"/>
      <c r="L840" s="319"/>
      <c r="M840" s="319"/>
      <c r="N840" s="319"/>
      <c r="O840" s="319"/>
      <c r="P840" s="319"/>
      <c r="Q840" s="319"/>
      <c r="R840" s="319"/>
      <c r="S840" s="319"/>
      <c r="T840" s="319"/>
      <c r="U840" s="319"/>
      <c r="V840" s="319"/>
      <c r="W840" s="319"/>
      <c r="X840" s="319"/>
      <c r="Y840" s="319"/>
      <c r="Z840" s="319"/>
    </row>
    <row r="841" spans="1:26" ht="15.75" customHeight="1">
      <c r="A841" s="319"/>
      <c r="B841" s="319"/>
      <c r="C841" s="319"/>
      <c r="D841" s="319"/>
      <c r="E841" s="319"/>
      <c r="F841" s="319"/>
      <c r="G841" s="319"/>
      <c r="H841" s="319"/>
      <c r="I841" s="319"/>
      <c r="J841" s="319"/>
      <c r="K841" s="319"/>
      <c r="L841" s="319"/>
      <c r="M841" s="319"/>
      <c r="N841" s="319"/>
      <c r="O841" s="319"/>
      <c r="P841" s="319"/>
      <c r="Q841" s="319"/>
      <c r="R841" s="319"/>
      <c r="S841" s="319"/>
      <c r="T841" s="319"/>
      <c r="U841" s="319"/>
      <c r="V841" s="319"/>
      <c r="W841" s="319"/>
      <c r="X841" s="319"/>
      <c r="Y841" s="319"/>
      <c r="Z841" s="319"/>
    </row>
    <row r="842" spans="1:26" ht="15.75" customHeight="1">
      <c r="A842" s="319"/>
      <c r="B842" s="319"/>
      <c r="C842" s="319"/>
      <c r="D842" s="319"/>
      <c r="E842" s="319"/>
      <c r="F842" s="319"/>
      <c r="G842" s="319"/>
      <c r="H842" s="319"/>
      <c r="I842" s="319"/>
      <c r="J842" s="319"/>
      <c r="K842" s="319"/>
      <c r="L842" s="319"/>
      <c r="M842" s="319"/>
      <c r="N842" s="319"/>
      <c r="O842" s="319"/>
      <c r="P842" s="319"/>
      <c r="Q842" s="319"/>
      <c r="R842" s="319"/>
      <c r="S842" s="319"/>
      <c r="T842" s="319"/>
      <c r="U842" s="319"/>
      <c r="V842" s="319"/>
      <c r="W842" s="319"/>
      <c r="X842" s="319"/>
      <c r="Y842" s="319"/>
      <c r="Z842" s="319"/>
    </row>
    <row r="843" spans="1:26" ht="15.75" customHeight="1">
      <c r="A843" s="319"/>
      <c r="B843" s="319"/>
      <c r="C843" s="319"/>
      <c r="D843" s="319"/>
      <c r="E843" s="319"/>
      <c r="F843" s="319"/>
      <c r="G843" s="319"/>
      <c r="H843" s="319"/>
      <c r="I843" s="319"/>
      <c r="J843" s="319"/>
      <c r="K843" s="319"/>
      <c r="L843" s="319"/>
      <c r="M843" s="319"/>
      <c r="N843" s="319"/>
      <c r="O843" s="319"/>
      <c r="P843" s="319"/>
      <c r="Q843" s="319"/>
      <c r="R843" s="319"/>
      <c r="S843" s="319"/>
      <c r="T843" s="319"/>
      <c r="U843" s="319"/>
      <c r="V843" s="319"/>
      <c r="W843" s="319"/>
      <c r="X843" s="319"/>
      <c r="Y843" s="319"/>
      <c r="Z843" s="319"/>
    </row>
    <row r="844" spans="1:26" ht="15.75" customHeight="1">
      <c r="A844" s="319"/>
      <c r="B844" s="319"/>
      <c r="C844" s="319"/>
      <c r="D844" s="319"/>
      <c r="E844" s="319"/>
      <c r="F844" s="319"/>
      <c r="G844" s="319"/>
      <c r="H844" s="319"/>
      <c r="I844" s="319"/>
      <c r="J844" s="319"/>
      <c r="K844" s="319"/>
      <c r="L844" s="319"/>
      <c r="M844" s="319"/>
      <c r="N844" s="319"/>
      <c r="O844" s="319"/>
      <c r="P844" s="319"/>
      <c r="Q844" s="319"/>
      <c r="R844" s="319"/>
      <c r="S844" s="319"/>
      <c r="T844" s="319"/>
      <c r="U844" s="319"/>
      <c r="V844" s="319"/>
      <c r="W844" s="319"/>
      <c r="X844" s="319"/>
      <c r="Y844" s="319"/>
      <c r="Z844" s="319"/>
    </row>
    <row r="845" spans="1:26" ht="15.75" customHeight="1">
      <c r="A845" s="319"/>
      <c r="B845" s="319"/>
      <c r="C845" s="319"/>
      <c r="D845" s="319"/>
      <c r="E845" s="319"/>
      <c r="F845" s="319"/>
      <c r="G845" s="319"/>
      <c r="H845" s="319"/>
      <c r="I845" s="319"/>
      <c r="J845" s="319"/>
      <c r="K845" s="319"/>
      <c r="L845" s="319"/>
      <c r="M845" s="319"/>
      <c r="N845" s="319"/>
      <c r="O845" s="319"/>
      <c r="P845" s="319"/>
      <c r="Q845" s="319"/>
      <c r="R845" s="319"/>
      <c r="S845" s="319"/>
      <c r="T845" s="319"/>
      <c r="U845" s="319"/>
      <c r="V845" s="319"/>
      <c r="W845" s="319"/>
      <c r="X845" s="319"/>
      <c r="Y845" s="319"/>
      <c r="Z845" s="319"/>
    </row>
    <row r="846" spans="1:26" ht="15.75" customHeight="1">
      <c r="A846" s="319"/>
      <c r="B846" s="319"/>
      <c r="C846" s="319"/>
      <c r="D846" s="319"/>
      <c r="E846" s="319"/>
      <c r="F846" s="319"/>
      <c r="G846" s="319"/>
      <c r="H846" s="319"/>
      <c r="I846" s="319"/>
      <c r="J846" s="319"/>
      <c r="K846" s="319"/>
      <c r="L846" s="319"/>
      <c r="M846" s="319"/>
      <c r="N846" s="319"/>
      <c r="O846" s="319"/>
      <c r="P846" s="319"/>
      <c r="Q846" s="319"/>
      <c r="R846" s="319"/>
      <c r="S846" s="319"/>
      <c r="T846" s="319"/>
      <c r="U846" s="319"/>
      <c r="V846" s="319"/>
      <c r="W846" s="319"/>
      <c r="X846" s="319"/>
      <c r="Y846" s="319"/>
      <c r="Z846" s="319"/>
    </row>
    <row r="847" spans="1:26" ht="15.75" customHeight="1">
      <c r="A847" s="319"/>
      <c r="B847" s="319"/>
      <c r="C847" s="319"/>
      <c r="D847" s="319"/>
      <c r="E847" s="319"/>
      <c r="F847" s="319"/>
      <c r="G847" s="319"/>
      <c r="H847" s="319"/>
      <c r="I847" s="319"/>
      <c r="J847" s="319"/>
      <c r="K847" s="319"/>
      <c r="L847" s="319"/>
      <c r="M847" s="319"/>
      <c r="N847" s="319"/>
      <c r="O847" s="319"/>
      <c r="P847" s="319"/>
      <c r="Q847" s="319"/>
      <c r="R847" s="319"/>
      <c r="S847" s="319"/>
      <c r="T847" s="319"/>
      <c r="U847" s="319"/>
      <c r="V847" s="319"/>
      <c r="W847" s="319"/>
      <c r="X847" s="319"/>
      <c r="Y847" s="319"/>
      <c r="Z847" s="319"/>
    </row>
    <row r="848" spans="1:26" ht="15.75" customHeight="1">
      <c r="A848" s="319"/>
      <c r="B848" s="319"/>
      <c r="C848" s="319"/>
      <c r="D848" s="319"/>
      <c r="E848" s="319"/>
      <c r="F848" s="319"/>
      <c r="G848" s="319"/>
      <c r="H848" s="319"/>
      <c r="I848" s="319"/>
      <c r="J848" s="319"/>
      <c r="K848" s="319"/>
      <c r="L848" s="319"/>
      <c r="M848" s="319"/>
      <c r="N848" s="319"/>
      <c r="O848" s="319"/>
      <c r="P848" s="319"/>
      <c r="Q848" s="319"/>
      <c r="R848" s="319"/>
      <c r="S848" s="319"/>
      <c r="T848" s="319"/>
      <c r="U848" s="319"/>
      <c r="V848" s="319"/>
      <c r="W848" s="319"/>
      <c r="X848" s="319"/>
      <c r="Y848" s="319"/>
      <c r="Z848" s="319"/>
    </row>
    <row r="849" spans="1:26" ht="15.75" customHeight="1">
      <c r="A849" s="319"/>
      <c r="B849" s="319"/>
      <c r="C849" s="319"/>
      <c r="D849" s="319"/>
      <c r="E849" s="319"/>
      <c r="F849" s="319"/>
      <c r="G849" s="319"/>
      <c r="H849" s="319"/>
      <c r="I849" s="319"/>
      <c r="J849" s="319"/>
      <c r="K849" s="319"/>
      <c r="L849" s="319"/>
      <c r="M849" s="319"/>
      <c r="N849" s="319"/>
      <c r="O849" s="319"/>
      <c r="P849" s="319"/>
      <c r="Q849" s="319"/>
      <c r="R849" s="319"/>
      <c r="S849" s="319"/>
      <c r="T849" s="319"/>
      <c r="U849" s="319"/>
      <c r="V849" s="319"/>
      <c r="W849" s="319"/>
      <c r="X849" s="319"/>
      <c r="Y849" s="319"/>
      <c r="Z849" s="319"/>
    </row>
    <row r="850" spans="1:26" ht="15.75" customHeight="1">
      <c r="A850" s="319"/>
      <c r="B850" s="319"/>
      <c r="C850" s="319"/>
      <c r="D850" s="319"/>
      <c r="E850" s="319"/>
      <c r="F850" s="319"/>
      <c r="G850" s="319"/>
      <c r="H850" s="319"/>
      <c r="I850" s="319"/>
      <c r="J850" s="319"/>
      <c r="K850" s="319"/>
      <c r="L850" s="319"/>
      <c r="M850" s="319"/>
      <c r="N850" s="319"/>
      <c r="O850" s="319"/>
      <c r="P850" s="319"/>
      <c r="Q850" s="319"/>
      <c r="R850" s="319"/>
      <c r="S850" s="319"/>
      <c r="T850" s="319"/>
      <c r="U850" s="319"/>
      <c r="V850" s="319"/>
      <c r="W850" s="319"/>
      <c r="X850" s="319"/>
      <c r="Y850" s="319"/>
      <c r="Z850" s="319"/>
    </row>
    <row r="851" spans="1:26" ht="15.75" customHeight="1">
      <c r="A851" s="319"/>
      <c r="B851" s="319"/>
      <c r="C851" s="319"/>
      <c r="D851" s="319"/>
      <c r="E851" s="319"/>
      <c r="F851" s="319"/>
      <c r="G851" s="319"/>
      <c r="H851" s="319"/>
      <c r="I851" s="319"/>
      <c r="J851" s="319"/>
      <c r="K851" s="319"/>
      <c r="L851" s="319"/>
      <c r="M851" s="319"/>
      <c r="N851" s="319"/>
      <c r="O851" s="319"/>
      <c r="P851" s="319"/>
      <c r="Q851" s="319"/>
      <c r="R851" s="319"/>
      <c r="S851" s="319"/>
      <c r="T851" s="319"/>
      <c r="U851" s="319"/>
      <c r="V851" s="319"/>
      <c r="W851" s="319"/>
      <c r="X851" s="319"/>
      <c r="Y851" s="319"/>
      <c r="Z851" s="319"/>
    </row>
    <row r="852" spans="1:26" ht="15.75" customHeight="1">
      <c r="A852" s="319"/>
      <c r="B852" s="319"/>
      <c r="C852" s="319"/>
      <c r="D852" s="319"/>
      <c r="E852" s="319"/>
      <c r="F852" s="319"/>
      <c r="G852" s="319"/>
      <c r="H852" s="319"/>
      <c r="I852" s="319"/>
      <c r="J852" s="319"/>
      <c r="K852" s="319"/>
      <c r="L852" s="319"/>
      <c r="M852" s="319"/>
      <c r="N852" s="319"/>
      <c r="O852" s="319"/>
      <c r="P852" s="319"/>
      <c r="Q852" s="319"/>
      <c r="R852" s="319"/>
      <c r="S852" s="319"/>
      <c r="T852" s="319"/>
      <c r="U852" s="319"/>
      <c r="V852" s="319"/>
      <c r="W852" s="319"/>
      <c r="X852" s="319"/>
      <c r="Y852" s="319"/>
      <c r="Z852" s="319"/>
    </row>
    <row r="853" spans="1:26" ht="15.75" customHeight="1">
      <c r="A853" s="319"/>
      <c r="B853" s="319"/>
      <c r="C853" s="319"/>
      <c r="D853" s="319"/>
      <c r="E853" s="319"/>
      <c r="F853" s="319"/>
      <c r="G853" s="319"/>
      <c r="H853" s="319"/>
      <c r="I853" s="319"/>
      <c r="J853" s="319"/>
      <c r="K853" s="319"/>
      <c r="L853" s="319"/>
      <c r="M853" s="319"/>
      <c r="N853" s="319"/>
      <c r="O853" s="319"/>
      <c r="P853" s="319"/>
      <c r="Q853" s="319"/>
      <c r="R853" s="319"/>
      <c r="S853" s="319"/>
      <c r="T853" s="319"/>
      <c r="U853" s="319"/>
      <c r="V853" s="319"/>
      <c r="W853" s="319"/>
      <c r="X853" s="319"/>
      <c r="Y853" s="319"/>
      <c r="Z853" s="319"/>
    </row>
    <row r="854" spans="1:26" ht="15.75" customHeight="1">
      <c r="A854" s="319"/>
      <c r="B854" s="319"/>
      <c r="C854" s="319"/>
      <c r="D854" s="319"/>
      <c r="E854" s="319"/>
      <c r="F854" s="319"/>
      <c r="G854" s="319"/>
      <c r="H854" s="319"/>
      <c r="I854" s="319"/>
      <c r="J854" s="319"/>
      <c r="K854" s="319"/>
      <c r="L854" s="319"/>
      <c r="M854" s="319"/>
      <c r="N854" s="319"/>
      <c r="O854" s="319"/>
      <c r="P854" s="319"/>
      <c r="Q854" s="319"/>
      <c r="R854" s="319"/>
      <c r="S854" s="319"/>
      <c r="T854" s="319"/>
      <c r="U854" s="319"/>
      <c r="V854" s="319"/>
      <c r="W854" s="319"/>
      <c r="X854" s="319"/>
      <c r="Y854" s="319"/>
      <c r="Z854" s="319"/>
    </row>
    <row r="855" spans="1:26" ht="15.75" customHeight="1">
      <c r="A855" s="319"/>
      <c r="B855" s="319"/>
      <c r="C855" s="319"/>
      <c r="D855" s="319"/>
      <c r="E855" s="319"/>
      <c r="F855" s="319"/>
      <c r="G855" s="319"/>
      <c r="H855" s="319"/>
      <c r="I855" s="319"/>
      <c r="J855" s="319"/>
      <c r="K855" s="319"/>
      <c r="L855" s="319"/>
      <c r="M855" s="319"/>
      <c r="N855" s="319"/>
      <c r="O855" s="319"/>
      <c r="P855" s="319"/>
      <c r="Q855" s="319"/>
      <c r="R855" s="319"/>
      <c r="S855" s="319"/>
      <c r="T855" s="319"/>
      <c r="U855" s="319"/>
      <c r="V855" s="319"/>
      <c r="W855" s="319"/>
      <c r="X855" s="319"/>
      <c r="Y855" s="319"/>
      <c r="Z855" s="319"/>
    </row>
    <row r="856" spans="1:26" ht="15.75" customHeight="1">
      <c r="A856" s="319"/>
      <c r="B856" s="319"/>
      <c r="C856" s="319"/>
      <c r="D856" s="319"/>
      <c r="E856" s="319"/>
      <c r="F856" s="319"/>
      <c r="G856" s="319"/>
      <c r="H856" s="319"/>
      <c r="I856" s="319"/>
      <c r="J856" s="319"/>
      <c r="K856" s="319"/>
      <c r="L856" s="319"/>
      <c r="M856" s="319"/>
      <c r="N856" s="319"/>
      <c r="O856" s="319"/>
      <c r="P856" s="319"/>
      <c r="Q856" s="319"/>
      <c r="R856" s="319"/>
      <c r="S856" s="319"/>
      <c r="T856" s="319"/>
      <c r="U856" s="319"/>
      <c r="V856" s="319"/>
      <c r="W856" s="319"/>
      <c r="X856" s="319"/>
      <c r="Y856" s="319"/>
      <c r="Z856" s="319"/>
    </row>
    <row r="857" spans="1:26" ht="15.75" customHeight="1">
      <c r="A857" s="319"/>
      <c r="B857" s="319"/>
      <c r="C857" s="319"/>
      <c r="D857" s="319"/>
      <c r="E857" s="319"/>
      <c r="F857" s="319"/>
      <c r="G857" s="319"/>
      <c r="H857" s="319"/>
      <c r="I857" s="319"/>
      <c r="J857" s="319"/>
      <c r="K857" s="319"/>
      <c r="L857" s="319"/>
      <c r="M857" s="319"/>
      <c r="N857" s="319"/>
      <c r="O857" s="319"/>
      <c r="P857" s="319"/>
      <c r="Q857" s="319"/>
      <c r="R857" s="319"/>
      <c r="S857" s="319"/>
      <c r="T857" s="319"/>
      <c r="U857" s="319"/>
      <c r="V857" s="319"/>
      <c r="W857" s="319"/>
      <c r="X857" s="319"/>
      <c r="Y857" s="319"/>
      <c r="Z857" s="319"/>
    </row>
    <row r="858" spans="1:26" ht="15.75" customHeight="1">
      <c r="A858" s="319"/>
      <c r="B858" s="319"/>
      <c r="C858" s="319"/>
      <c r="D858" s="319"/>
      <c r="E858" s="319"/>
      <c r="F858" s="319"/>
      <c r="G858" s="319"/>
      <c r="H858" s="319"/>
      <c r="I858" s="319"/>
      <c r="J858" s="319"/>
      <c r="K858" s="319"/>
      <c r="L858" s="319"/>
      <c r="M858" s="319"/>
      <c r="N858" s="319"/>
      <c r="O858" s="319"/>
      <c r="P858" s="319"/>
      <c r="Q858" s="319"/>
      <c r="R858" s="319"/>
      <c r="S858" s="319"/>
      <c r="T858" s="319"/>
      <c r="U858" s="319"/>
      <c r="V858" s="319"/>
      <c r="W858" s="319"/>
      <c r="X858" s="319"/>
      <c r="Y858" s="319"/>
      <c r="Z858" s="319"/>
    </row>
    <row r="859" spans="1:26" ht="15.75" customHeight="1">
      <c r="A859" s="319"/>
      <c r="B859" s="319"/>
      <c r="C859" s="319"/>
      <c r="D859" s="319"/>
      <c r="E859" s="319"/>
      <c r="F859" s="319"/>
      <c r="G859" s="319"/>
      <c r="H859" s="319"/>
      <c r="I859" s="319"/>
      <c r="J859" s="319"/>
      <c r="K859" s="319"/>
      <c r="L859" s="319"/>
      <c r="M859" s="319"/>
      <c r="N859" s="319"/>
      <c r="O859" s="319"/>
      <c r="P859" s="319"/>
      <c r="Q859" s="319"/>
      <c r="R859" s="319"/>
      <c r="S859" s="319"/>
      <c r="T859" s="319"/>
      <c r="U859" s="319"/>
      <c r="V859" s="319"/>
      <c r="W859" s="319"/>
      <c r="X859" s="319"/>
      <c r="Y859" s="319"/>
      <c r="Z859" s="319"/>
    </row>
    <row r="860" spans="1:26" ht="15.75" customHeight="1">
      <c r="A860" s="319"/>
      <c r="B860" s="319"/>
      <c r="C860" s="319"/>
      <c r="D860" s="319"/>
      <c r="E860" s="319"/>
      <c r="F860" s="319"/>
      <c r="G860" s="319"/>
      <c r="H860" s="319"/>
      <c r="I860" s="319"/>
      <c r="J860" s="319"/>
      <c r="K860" s="319"/>
      <c r="L860" s="319"/>
      <c r="M860" s="319"/>
      <c r="N860" s="319"/>
      <c r="O860" s="319"/>
      <c r="P860" s="319"/>
      <c r="Q860" s="319"/>
      <c r="R860" s="319"/>
      <c r="S860" s="319"/>
      <c r="T860" s="319"/>
      <c r="U860" s="319"/>
      <c r="V860" s="319"/>
      <c r="W860" s="319"/>
      <c r="X860" s="319"/>
      <c r="Y860" s="319"/>
      <c r="Z860" s="319"/>
    </row>
    <row r="861" spans="1:26" ht="15.75" customHeight="1">
      <c r="A861" s="319"/>
      <c r="B861" s="319"/>
      <c r="C861" s="319"/>
      <c r="D861" s="319"/>
      <c r="E861" s="319"/>
      <c r="F861" s="319"/>
      <c r="G861" s="319"/>
      <c r="H861" s="319"/>
      <c r="I861" s="319"/>
      <c r="J861" s="319"/>
      <c r="K861" s="319"/>
      <c r="L861" s="319"/>
      <c r="M861" s="319"/>
      <c r="N861" s="319"/>
      <c r="O861" s="319"/>
      <c r="P861" s="319"/>
      <c r="Q861" s="319"/>
      <c r="R861" s="319"/>
      <c r="S861" s="319"/>
      <c r="T861" s="319"/>
      <c r="U861" s="319"/>
      <c r="V861" s="319"/>
      <c r="W861" s="319"/>
      <c r="X861" s="319"/>
      <c r="Y861" s="319"/>
      <c r="Z861" s="319"/>
    </row>
    <row r="862" spans="1:26" ht="15.75" customHeight="1">
      <c r="A862" s="319"/>
      <c r="B862" s="319"/>
      <c r="C862" s="319"/>
      <c r="D862" s="319"/>
      <c r="E862" s="319"/>
      <c r="F862" s="319"/>
      <c r="G862" s="319"/>
      <c r="H862" s="319"/>
      <c r="I862" s="319"/>
      <c r="J862" s="319"/>
      <c r="K862" s="319"/>
      <c r="L862" s="319"/>
      <c r="M862" s="319"/>
      <c r="N862" s="319"/>
      <c r="O862" s="319"/>
      <c r="P862" s="319"/>
      <c r="Q862" s="319"/>
      <c r="R862" s="319"/>
      <c r="S862" s="319"/>
      <c r="T862" s="319"/>
      <c r="U862" s="319"/>
      <c r="V862" s="319"/>
      <c r="W862" s="319"/>
      <c r="X862" s="319"/>
      <c r="Y862" s="319"/>
      <c r="Z862" s="319"/>
    </row>
    <row r="863" spans="1:26" ht="15.75" customHeight="1">
      <c r="A863" s="319"/>
      <c r="B863" s="319"/>
      <c r="C863" s="319"/>
      <c r="D863" s="319"/>
      <c r="E863" s="319"/>
      <c r="F863" s="319"/>
      <c r="G863" s="319"/>
      <c r="H863" s="319"/>
      <c r="I863" s="319"/>
      <c r="J863" s="319"/>
      <c r="K863" s="319"/>
      <c r="L863" s="319"/>
      <c r="M863" s="319"/>
      <c r="N863" s="319"/>
      <c r="O863" s="319"/>
      <c r="P863" s="319"/>
      <c r="Q863" s="319"/>
      <c r="R863" s="319"/>
      <c r="S863" s="319"/>
      <c r="T863" s="319"/>
      <c r="U863" s="319"/>
      <c r="V863" s="319"/>
      <c r="W863" s="319"/>
      <c r="X863" s="319"/>
      <c r="Y863" s="319"/>
      <c r="Z863" s="319"/>
    </row>
    <row r="864" spans="1:26" ht="15.75" customHeight="1">
      <c r="A864" s="319"/>
      <c r="B864" s="319"/>
      <c r="C864" s="319"/>
      <c r="D864" s="319"/>
      <c r="E864" s="319"/>
      <c r="F864" s="319"/>
      <c r="G864" s="319"/>
      <c r="H864" s="319"/>
      <c r="I864" s="319"/>
      <c r="J864" s="319"/>
      <c r="K864" s="319"/>
      <c r="L864" s="319"/>
      <c r="M864" s="319"/>
      <c r="N864" s="319"/>
      <c r="O864" s="319"/>
      <c r="P864" s="319"/>
      <c r="Q864" s="319"/>
      <c r="R864" s="319"/>
      <c r="S864" s="319"/>
      <c r="T864" s="319"/>
      <c r="U864" s="319"/>
      <c r="V864" s="319"/>
      <c r="W864" s="319"/>
      <c r="X864" s="319"/>
      <c r="Y864" s="319"/>
      <c r="Z864" s="319"/>
    </row>
    <row r="865" spans="1:26" ht="15.75" customHeight="1">
      <c r="A865" s="319"/>
      <c r="B865" s="319"/>
      <c r="C865" s="319"/>
      <c r="D865" s="319"/>
      <c r="E865" s="319"/>
      <c r="F865" s="319"/>
      <c r="G865" s="319"/>
      <c r="H865" s="319"/>
      <c r="I865" s="319"/>
      <c r="J865" s="319"/>
      <c r="K865" s="319"/>
      <c r="L865" s="319"/>
      <c r="M865" s="319"/>
      <c r="N865" s="319"/>
      <c r="O865" s="319"/>
      <c r="P865" s="319"/>
      <c r="Q865" s="319"/>
      <c r="R865" s="319"/>
      <c r="S865" s="319"/>
      <c r="T865" s="319"/>
      <c r="U865" s="319"/>
      <c r="V865" s="319"/>
      <c r="W865" s="319"/>
      <c r="X865" s="319"/>
      <c r="Y865" s="319"/>
      <c r="Z865" s="319"/>
    </row>
    <row r="866" spans="1:26" ht="15.75" customHeight="1">
      <c r="A866" s="319"/>
      <c r="B866" s="319"/>
      <c r="C866" s="319"/>
      <c r="D866" s="319"/>
      <c r="E866" s="319"/>
      <c r="F866" s="319"/>
      <c r="G866" s="319"/>
      <c r="H866" s="319"/>
      <c r="I866" s="319"/>
      <c r="J866" s="319"/>
      <c r="K866" s="319"/>
      <c r="L866" s="319"/>
      <c r="M866" s="319"/>
      <c r="N866" s="319"/>
      <c r="O866" s="319"/>
      <c r="P866" s="319"/>
      <c r="Q866" s="319"/>
      <c r="R866" s="319"/>
      <c r="S866" s="319"/>
      <c r="T866" s="319"/>
      <c r="U866" s="319"/>
      <c r="V866" s="319"/>
      <c r="W866" s="319"/>
      <c r="X866" s="319"/>
      <c r="Y866" s="319"/>
      <c r="Z866" s="319"/>
    </row>
    <row r="867" spans="1:26" ht="15.75" customHeight="1">
      <c r="A867" s="319"/>
      <c r="B867" s="319"/>
      <c r="C867" s="319"/>
      <c r="D867" s="319"/>
      <c r="E867" s="319"/>
      <c r="F867" s="319"/>
      <c r="G867" s="319"/>
      <c r="H867" s="319"/>
      <c r="I867" s="319"/>
      <c r="J867" s="319"/>
      <c r="K867" s="319"/>
      <c r="L867" s="319"/>
      <c r="M867" s="319"/>
      <c r="N867" s="319"/>
      <c r="O867" s="319"/>
      <c r="P867" s="319"/>
      <c r="Q867" s="319"/>
      <c r="R867" s="319"/>
      <c r="S867" s="319"/>
      <c r="T867" s="319"/>
      <c r="U867" s="319"/>
      <c r="V867" s="319"/>
      <c r="W867" s="319"/>
      <c r="X867" s="319"/>
      <c r="Y867" s="319"/>
      <c r="Z867" s="319"/>
    </row>
    <row r="868" spans="1:26" ht="15.75" customHeight="1">
      <c r="A868" s="319"/>
      <c r="B868" s="319"/>
      <c r="C868" s="319"/>
      <c r="D868" s="319"/>
      <c r="E868" s="319"/>
      <c r="F868" s="319"/>
      <c r="G868" s="319"/>
      <c r="H868" s="319"/>
      <c r="I868" s="319"/>
      <c r="J868" s="319"/>
      <c r="K868" s="319"/>
      <c r="L868" s="319"/>
      <c r="M868" s="319"/>
      <c r="N868" s="319"/>
      <c r="O868" s="319"/>
      <c r="P868" s="319"/>
      <c r="Q868" s="319"/>
      <c r="R868" s="319"/>
      <c r="S868" s="319"/>
      <c r="T868" s="319"/>
      <c r="U868" s="319"/>
      <c r="V868" s="319"/>
      <c r="W868" s="319"/>
      <c r="X868" s="319"/>
      <c r="Y868" s="319"/>
      <c r="Z868" s="319"/>
    </row>
    <row r="869" spans="1:26" ht="15.75" customHeight="1">
      <c r="A869" s="319"/>
      <c r="B869" s="319"/>
      <c r="C869" s="319"/>
      <c r="D869" s="319"/>
      <c r="E869" s="319"/>
      <c r="F869" s="319"/>
      <c r="G869" s="319"/>
      <c r="H869" s="319"/>
      <c r="I869" s="319"/>
      <c r="J869" s="319"/>
      <c r="K869" s="319"/>
      <c r="L869" s="319"/>
      <c r="M869" s="319"/>
      <c r="N869" s="319"/>
      <c r="O869" s="319"/>
      <c r="P869" s="319"/>
      <c r="Q869" s="319"/>
      <c r="R869" s="319"/>
      <c r="S869" s="319"/>
      <c r="T869" s="319"/>
      <c r="U869" s="319"/>
      <c r="V869" s="319"/>
      <c r="W869" s="319"/>
      <c r="X869" s="319"/>
      <c r="Y869" s="319"/>
      <c r="Z869" s="319"/>
    </row>
    <row r="870" spans="1:26" ht="15.75" customHeight="1">
      <c r="A870" s="319"/>
      <c r="B870" s="319"/>
      <c r="C870" s="319"/>
      <c r="D870" s="319"/>
      <c r="E870" s="319"/>
      <c r="F870" s="319"/>
      <c r="G870" s="319"/>
      <c r="H870" s="319"/>
      <c r="I870" s="319"/>
      <c r="J870" s="319"/>
      <c r="K870" s="319"/>
      <c r="L870" s="319"/>
      <c r="M870" s="319"/>
      <c r="N870" s="319"/>
      <c r="O870" s="319"/>
      <c r="P870" s="319"/>
      <c r="Q870" s="319"/>
      <c r="R870" s="319"/>
      <c r="S870" s="319"/>
      <c r="T870" s="319"/>
      <c r="U870" s="319"/>
      <c r="V870" s="319"/>
      <c r="W870" s="319"/>
      <c r="X870" s="319"/>
      <c r="Y870" s="319"/>
      <c r="Z870" s="319"/>
    </row>
    <row r="871" spans="1:26" ht="15.75" customHeight="1">
      <c r="A871" s="319"/>
      <c r="B871" s="319"/>
      <c r="C871" s="319"/>
      <c r="D871" s="319"/>
      <c r="E871" s="319"/>
      <c r="F871" s="319"/>
      <c r="G871" s="319"/>
      <c r="H871" s="319"/>
      <c r="I871" s="319"/>
      <c r="J871" s="319"/>
      <c r="K871" s="319"/>
      <c r="L871" s="319"/>
      <c r="M871" s="319"/>
      <c r="N871" s="319"/>
      <c r="O871" s="319"/>
      <c r="P871" s="319"/>
      <c r="Q871" s="319"/>
      <c r="R871" s="319"/>
      <c r="S871" s="319"/>
      <c r="T871" s="319"/>
      <c r="U871" s="319"/>
      <c r="V871" s="319"/>
      <c r="W871" s="319"/>
      <c r="X871" s="319"/>
      <c r="Y871" s="319"/>
      <c r="Z871" s="319"/>
    </row>
    <row r="872" spans="1:26" ht="15.75" customHeight="1">
      <c r="A872" s="319"/>
      <c r="B872" s="319"/>
      <c r="C872" s="319"/>
      <c r="D872" s="319"/>
      <c r="E872" s="319"/>
      <c r="F872" s="319"/>
      <c r="G872" s="319"/>
      <c r="H872" s="319"/>
      <c r="I872" s="319"/>
      <c r="J872" s="319"/>
      <c r="K872" s="319"/>
      <c r="L872" s="319"/>
      <c r="M872" s="319"/>
      <c r="N872" s="319"/>
      <c r="O872" s="319"/>
      <c r="P872" s="319"/>
      <c r="Q872" s="319"/>
      <c r="R872" s="319"/>
      <c r="S872" s="319"/>
      <c r="T872" s="319"/>
      <c r="U872" s="319"/>
      <c r="V872" s="319"/>
      <c r="W872" s="319"/>
      <c r="X872" s="319"/>
      <c r="Y872" s="319"/>
      <c r="Z872" s="319"/>
    </row>
    <row r="873" spans="1:26" ht="15.75" customHeight="1">
      <c r="A873" s="319"/>
      <c r="B873" s="319"/>
      <c r="C873" s="319"/>
      <c r="D873" s="319"/>
      <c r="E873" s="319"/>
      <c r="F873" s="319"/>
      <c r="G873" s="319"/>
      <c r="H873" s="319"/>
      <c r="I873" s="319"/>
      <c r="J873" s="319"/>
      <c r="K873" s="319"/>
      <c r="L873" s="319"/>
      <c r="M873" s="319"/>
      <c r="N873" s="319"/>
      <c r="O873" s="319"/>
      <c r="P873" s="319"/>
      <c r="Q873" s="319"/>
      <c r="R873" s="319"/>
      <c r="S873" s="319"/>
      <c r="T873" s="319"/>
      <c r="U873" s="319"/>
      <c r="V873" s="319"/>
      <c r="W873" s="319"/>
      <c r="X873" s="319"/>
      <c r="Y873" s="319"/>
      <c r="Z873" s="319"/>
    </row>
    <row r="874" spans="1:26" ht="15.75" customHeight="1">
      <c r="A874" s="319"/>
      <c r="B874" s="319"/>
      <c r="C874" s="319"/>
      <c r="D874" s="319"/>
      <c r="E874" s="319"/>
      <c r="F874" s="319"/>
      <c r="G874" s="319"/>
      <c r="H874" s="319"/>
      <c r="I874" s="319"/>
      <c r="J874" s="319"/>
      <c r="K874" s="319"/>
      <c r="L874" s="319"/>
      <c r="M874" s="319"/>
      <c r="N874" s="319"/>
      <c r="O874" s="319"/>
      <c r="P874" s="319"/>
      <c r="Q874" s="319"/>
      <c r="R874" s="319"/>
      <c r="S874" s="319"/>
      <c r="T874" s="319"/>
      <c r="U874" s="319"/>
      <c r="V874" s="319"/>
      <c r="W874" s="319"/>
      <c r="X874" s="319"/>
      <c r="Y874" s="319"/>
      <c r="Z874" s="319"/>
    </row>
    <row r="875" spans="1:26" ht="15.75" customHeight="1">
      <c r="A875" s="319"/>
      <c r="B875" s="319"/>
      <c r="C875" s="319"/>
      <c r="D875" s="319"/>
      <c r="E875" s="319"/>
      <c r="F875" s="319"/>
      <c r="G875" s="319"/>
      <c r="H875" s="319"/>
      <c r="I875" s="319"/>
      <c r="J875" s="319"/>
      <c r="K875" s="319"/>
      <c r="L875" s="319"/>
      <c r="M875" s="319"/>
      <c r="N875" s="319"/>
      <c r="O875" s="319"/>
      <c r="P875" s="319"/>
      <c r="Q875" s="319"/>
      <c r="R875" s="319"/>
      <c r="S875" s="319"/>
      <c r="T875" s="319"/>
      <c r="U875" s="319"/>
      <c r="V875" s="319"/>
      <c r="W875" s="319"/>
      <c r="X875" s="319"/>
      <c r="Y875" s="319"/>
      <c r="Z875" s="319"/>
    </row>
    <row r="876" spans="1:26" ht="15.75" customHeight="1">
      <c r="A876" s="319"/>
      <c r="B876" s="319"/>
      <c r="C876" s="319"/>
      <c r="D876" s="319"/>
      <c r="E876" s="319"/>
      <c r="F876" s="319"/>
      <c r="G876" s="319"/>
      <c r="H876" s="319"/>
      <c r="I876" s="319"/>
      <c r="J876" s="319"/>
      <c r="K876" s="319"/>
      <c r="L876" s="319"/>
      <c r="M876" s="319"/>
      <c r="N876" s="319"/>
      <c r="O876" s="319"/>
      <c r="P876" s="319"/>
      <c r="Q876" s="319"/>
      <c r="R876" s="319"/>
      <c r="S876" s="319"/>
      <c r="T876" s="319"/>
      <c r="U876" s="319"/>
      <c r="V876" s="319"/>
      <c r="W876" s="319"/>
      <c r="X876" s="319"/>
      <c r="Y876" s="319"/>
      <c r="Z876" s="319"/>
    </row>
    <row r="877" spans="1:26" ht="15.75" customHeight="1">
      <c r="A877" s="319"/>
      <c r="B877" s="319"/>
      <c r="C877" s="319"/>
      <c r="D877" s="319"/>
      <c r="E877" s="319"/>
      <c r="F877" s="319"/>
      <c r="G877" s="319"/>
      <c r="H877" s="319"/>
      <c r="I877" s="319"/>
      <c r="J877" s="319"/>
      <c r="K877" s="319"/>
      <c r="L877" s="319"/>
      <c r="M877" s="319"/>
      <c r="N877" s="319"/>
      <c r="O877" s="319"/>
      <c r="P877" s="319"/>
      <c r="Q877" s="319"/>
      <c r="R877" s="319"/>
      <c r="S877" s="319"/>
      <c r="T877" s="319"/>
      <c r="U877" s="319"/>
      <c r="V877" s="319"/>
      <c r="W877" s="319"/>
      <c r="X877" s="319"/>
      <c r="Y877" s="319"/>
      <c r="Z877" s="319"/>
    </row>
    <row r="878" spans="1:26" ht="15.75" customHeight="1">
      <c r="A878" s="319"/>
      <c r="B878" s="319"/>
      <c r="C878" s="319"/>
      <c r="D878" s="319"/>
      <c r="E878" s="319"/>
      <c r="F878" s="319"/>
      <c r="G878" s="319"/>
      <c r="H878" s="319"/>
      <c r="I878" s="319"/>
      <c r="J878" s="319"/>
      <c r="K878" s="319"/>
      <c r="L878" s="319"/>
      <c r="M878" s="319"/>
      <c r="N878" s="319"/>
      <c r="O878" s="319"/>
      <c r="P878" s="319"/>
      <c r="Q878" s="319"/>
      <c r="R878" s="319"/>
      <c r="S878" s="319"/>
      <c r="T878" s="319"/>
      <c r="U878" s="319"/>
      <c r="V878" s="319"/>
      <c r="W878" s="319"/>
      <c r="X878" s="319"/>
      <c r="Y878" s="319"/>
      <c r="Z878" s="319"/>
    </row>
    <row r="879" spans="1:26" ht="15.75" customHeight="1">
      <c r="A879" s="319"/>
      <c r="B879" s="319"/>
      <c r="C879" s="319"/>
      <c r="D879" s="319"/>
      <c r="E879" s="319"/>
      <c r="F879" s="319"/>
      <c r="G879" s="319"/>
      <c r="H879" s="319"/>
      <c r="I879" s="319"/>
      <c r="J879" s="319"/>
      <c r="K879" s="319"/>
      <c r="L879" s="319"/>
      <c r="M879" s="319"/>
      <c r="N879" s="319"/>
      <c r="O879" s="319"/>
      <c r="P879" s="319"/>
      <c r="Q879" s="319"/>
      <c r="R879" s="319"/>
      <c r="S879" s="319"/>
      <c r="T879" s="319"/>
      <c r="U879" s="319"/>
      <c r="V879" s="319"/>
      <c r="W879" s="319"/>
      <c r="X879" s="319"/>
      <c r="Y879" s="319"/>
      <c r="Z879" s="319"/>
    </row>
    <row r="880" spans="1:26" ht="15.75" customHeight="1">
      <c r="A880" s="319"/>
      <c r="B880" s="319"/>
      <c r="C880" s="319"/>
      <c r="D880" s="319"/>
      <c r="E880" s="319"/>
      <c r="F880" s="319"/>
      <c r="G880" s="319"/>
      <c r="H880" s="319"/>
      <c r="I880" s="319"/>
      <c r="J880" s="319"/>
      <c r="K880" s="319"/>
      <c r="L880" s="319"/>
      <c r="M880" s="319"/>
      <c r="N880" s="319"/>
      <c r="O880" s="319"/>
      <c r="P880" s="319"/>
      <c r="Q880" s="319"/>
      <c r="R880" s="319"/>
      <c r="S880" s="319"/>
      <c r="T880" s="319"/>
      <c r="U880" s="319"/>
      <c r="V880" s="319"/>
      <c r="W880" s="319"/>
      <c r="X880" s="319"/>
      <c r="Y880" s="319"/>
      <c r="Z880" s="319"/>
    </row>
    <row r="881" spans="1:26" ht="15.75" customHeight="1">
      <c r="A881" s="319"/>
      <c r="B881" s="319"/>
      <c r="C881" s="319"/>
      <c r="D881" s="319"/>
      <c r="E881" s="319"/>
      <c r="F881" s="319"/>
      <c r="G881" s="319"/>
      <c r="H881" s="319"/>
      <c r="I881" s="319"/>
      <c r="J881" s="319"/>
      <c r="K881" s="319"/>
      <c r="L881" s="319"/>
      <c r="M881" s="319"/>
      <c r="N881" s="319"/>
      <c r="O881" s="319"/>
      <c r="P881" s="319"/>
      <c r="Q881" s="319"/>
      <c r="R881" s="319"/>
      <c r="S881" s="319"/>
      <c r="T881" s="319"/>
      <c r="U881" s="319"/>
      <c r="V881" s="319"/>
      <c r="W881" s="319"/>
      <c r="X881" s="319"/>
      <c r="Y881" s="319"/>
      <c r="Z881" s="319"/>
    </row>
    <row r="882" spans="1:26" ht="15.75" customHeight="1">
      <c r="A882" s="319"/>
      <c r="B882" s="319"/>
      <c r="C882" s="319"/>
      <c r="D882" s="319"/>
      <c r="E882" s="319"/>
      <c r="F882" s="319"/>
      <c r="G882" s="319"/>
      <c r="H882" s="319"/>
      <c r="I882" s="319"/>
      <c r="J882" s="319"/>
      <c r="K882" s="319"/>
      <c r="L882" s="319"/>
      <c r="M882" s="319"/>
      <c r="N882" s="319"/>
      <c r="O882" s="319"/>
      <c r="P882" s="319"/>
      <c r="Q882" s="319"/>
      <c r="R882" s="319"/>
      <c r="S882" s="319"/>
      <c r="T882" s="319"/>
      <c r="U882" s="319"/>
      <c r="V882" s="319"/>
      <c r="W882" s="319"/>
      <c r="X882" s="319"/>
      <c r="Y882" s="319"/>
      <c r="Z882" s="319"/>
    </row>
    <row r="883" spans="1:26" ht="15.75" customHeight="1">
      <c r="A883" s="319"/>
      <c r="B883" s="319"/>
      <c r="C883" s="319"/>
      <c r="D883" s="319"/>
      <c r="E883" s="319"/>
      <c r="F883" s="319"/>
      <c r="G883" s="319"/>
      <c r="H883" s="319"/>
      <c r="I883" s="319"/>
      <c r="J883" s="319"/>
      <c r="K883" s="319"/>
      <c r="L883" s="319"/>
      <c r="M883" s="319"/>
      <c r="N883" s="319"/>
      <c r="O883" s="319"/>
      <c r="P883" s="319"/>
      <c r="Q883" s="319"/>
      <c r="R883" s="319"/>
      <c r="S883" s="319"/>
      <c r="T883" s="319"/>
      <c r="U883" s="319"/>
      <c r="V883" s="319"/>
      <c r="W883" s="319"/>
      <c r="X883" s="319"/>
      <c r="Y883" s="319"/>
      <c r="Z883" s="319"/>
    </row>
    <row r="884" spans="1:26" ht="15.75" customHeight="1">
      <c r="A884" s="319"/>
      <c r="B884" s="319"/>
      <c r="C884" s="319"/>
      <c r="D884" s="319"/>
      <c r="E884" s="319"/>
      <c r="F884" s="319"/>
      <c r="G884" s="319"/>
      <c r="H884" s="319"/>
      <c r="I884" s="319"/>
      <c r="J884" s="319"/>
      <c r="K884" s="319"/>
      <c r="L884" s="319"/>
      <c r="M884" s="319"/>
      <c r="N884" s="319"/>
      <c r="O884" s="319"/>
      <c r="P884" s="319"/>
      <c r="Q884" s="319"/>
      <c r="R884" s="319"/>
      <c r="S884" s="319"/>
      <c r="T884" s="319"/>
      <c r="U884" s="319"/>
      <c r="V884" s="319"/>
      <c r="W884" s="319"/>
      <c r="X884" s="319"/>
      <c r="Y884" s="319"/>
      <c r="Z884" s="319"/>
    </row>
    <row r="885" spans="1:26" ht="15.75" customHeight="1">
      <c r="A885" s="319"/>
      <c r="B885" s="319"/>
      <c r="C885" s="319"/>
      <c r="D885" s="319"/>
      <c r="E885" s="319"/>
      <c r="F885" s="319"/>
      <c r="G885" s="319"/>
      <c r="H885" s="319"/>
      <c r="I885" s="319"/>
      <c r="J885" s="319"/>
      <c r="K885" s="319"/>
      <c r="L885" s="319"/>
      <c r="M885" s="319"/>
      <c r="N885" s="319"/>
      <c r="O885" s="319"/>
      <c r="P885" s="319"/>
      <c r="Q885" s="319"/>
      <c r="R885" s="319"/>
      <c r="S885" s="319"/>
      <c r="T885" s="319"/>
      <c r="U885" s="319"/>
      <c r="V885" s="319"/>
      <c r="W885" s="319"/>
      <c r="X885" s="319"/>
      <c r="Y885" s="319"/>
      <c r="Z885" s="319"/>
    </row>
    <row r="886" spans="1:26" ht="15.75" customHeight="1">
      <c r="A886" s="319"/>
      <c r="B886" s="319"/>
      <c r="C886" s="319"/>
      <c r="D886" s="319"/>
      <c r="E886" s="319"/>
      <c r="F886" s="319"/>
      <c r="G886" s="319"/>
      <c r="H886" s="319"/>
      <c r="I886" s="319"/>
      <c r="J886" s="319"/>
      <c r="K886" s="319"/>
      <c r="L886" s="319"/>
      <c r="M886" s="319"/>
      <c r="N886" s="319"/>
      <c r="O886" s="319"/>
      <c r="P886" s="319"/>
      <c r="Q886" s="319"/>
      <c r="R886" s="319"/>
      <c r="S886" s="319"/>
      <c r="T886" s="319"/>
      <c r="U886" s="319"/>
      <c r="V886" s="319"/>
      <c r="W886" s="319"/>
      <c r="X886" s="319"/>
      <c r="Y886" s="319"/>
      <c r="Z886" s="319"/>
    </row>
    <row r="887" spans="1:26" ht="15.75" customHeight="1">
      <c r="A887" s="319"/>
      <c r="B887" s="319"/>
      <c r="C887" s="319"/>
      <c r="D887" s="319"/>
      <c r="E887" s="319"/>
      <c r="F887" s="319"/>
      <c r="G887" s="319"/>
      <c r="H887" s="319"/>
      <c r="I887" s="319"/>
      <c r="J887" s="319"/>
      <c r="K887" s="319"/>
      <c r="L887" s="319"/>
      <c r="M887" s="319"/>
      <c r="N887" s="319"/>
      <c r="O887" s="319"/>
      <c r="P887" s="319"/>
      <c r="Q887" s="319"/>
      <c r="R887" s="319"/>
      <c r="S887" s="319"/>
      <c r="T887" s="319"/>
      <c r="U887" s="319"/>
      <c r="V887" s="319"/>
      <c r="W887" s="319"/>
      <c r="X887" s="319"/>
      <c r="Y887" s="319"/>
      <c r="Z887" s="319"/>
    </row>
    <row r="888" spans="1:26" ht="15.75" customHeight="1">
      <c r="A888" s="319"/>
      <c r="B888" s="319"/>
      <c r="C888" s="319"/>
      <c r="D888" s="319"/>
      <c r="E888" s="319"/>
      <c r="F888" s="319"/>
      <c r="G888" s="319"/>
      <c r="H888" s="319"/>
      <c r="I888" s="319"/>
      <c r="J888" s="319"/>
      <c r="K888" s="319"/>
      <c r="L888" s="319"/>
      <c r="M888" s="319"/>
      <c r="N888" s="319"/>
      <c r="O888" s="319"/>
      <c r="P888" s="319"/>
      <c r="Q888" s="319"/>
      <c r="R888" s="319"/>
      <c r="S888" s="319"/>
      <c r="T888" s="319"/>
      <c r="U888" s="319"/>
      <c r="V888" s="319"/>
      <c r="W888" s="319"/>
      <c r="X888" s="319"/>
      <c r="Y888" s="319"/>
      <c r="Z888" s="319"/>
    </row>
    <row r="889" spans="1:26" ht="15.75" customHeight="1">
      <c r="A889" s="319"/>
      <c r="B889" s="319"/>
      <c r="C889" s="319"/>
      <c r="D889" s="319"/>
      <c r="E889" s="319"/>
      <c r="F889" s="319"/>
      <c r="G889" s="319"/>
      <c r="H889" s="319"/>
      <c r="I889" s="319"/>
      <c r="J889" s="319"/>
      <c r="K889" s="319"/>
      <c r="L889" s="319"/>
      <c r="M889" s="319"/>
      <c r="N889" s="319"/>
      <c r="O889" s="319"/>
      <c r="P889" s="319"/>
      <c r="Q889" s="319"/>
      <c r="R889" s="319"/>
      <c r="S889" s="319"/>
      <c r="T889" s="319"/>
      <c r="U889" s="319"/>
      <c r="V889" s="319"/>
      <c r="W889" s="319"/>
      <c r="X889" s="319"/>
      <c r="Y889" s="319"/>
      <c r="Z889" s="319"/>
    </row>
    <row r="890" spans="1:26" ht="15.75" customHeight="1">
      <c r="A890" s="319"/>
      <c r="B890" s="319"/>
      <c r="C890" s="319"/>
      <c r="D890" s="319"/>
      <c r="E890" s="319"/>
      <c r="F890" s="319"/>
      <c r="G890" s="319"/>
      <c r="H890" s="319"/>
      <c r="I890" s="319"/>
      <c r="J890" s="319"/>
      <c r="K890" s="319"/>
      <c r="L890" s="319"/>
      <c r="M890" s="319"/>
      <c r="N890" s="319"/>
      <c r="O890" s="319"/>
      <c r="P890" s="319"/>
      <c r="Q890" s="319"/>
      <c r="R890" s="319"/>
      <c r="S890" s="319"/>
      <c r="T890" s="319"/>
      <c r="U890" s="319"/>
      <c r="V890" s="319"/>
      <c r="W890" s="319"/>
      <c r="X890" s="319"/>
      <c r="Y890" s="319"/>
      <c r="Z890" s="319"/>
    </row>
    <row r="891" spans="1:26" ht="15.75" customHeight="1">
      <c r="A891" s="319"/>
      <c r="B891" s="319"/>
      <c r="C891" s="319"/>
      <c r="D891" s="319"/>
      <c r="E891" s="319"/>
      <c r="F891" s="319"/>
      <c r="G891" s="319"/>
      <c r="H891" s="319"/>
      <c r="I891" s="319"/>
      <c r="J891" s="319"/>
      <c r="K891" s="319"/>
      <c r="L891" s="319"/>
      <c r="M891" s="319"/>
      <c r="N891" s="319"/>
      <c r="O891" s="319"/>
      <c r="P891" s="319"/>
      <c r="Q891" s="319"/>
      <c r="R891" s="319"/>
      <c r="S891" s="319"/>
      <c r="T891" s="319"/>
      <c r="U891" s="319"/>
      <c r="V891" s="319"/>
      <c r="W891" s="319"/>
      <c r="X891" s="319"/>
      <c r="Y891" s="319"/>
      <c r="Z891" s="319"/>
    </row>
    <row r="892" spans="1:26" ht="15.75" customHeight="1">
      <c r="A892" s="319"/>
      <c r="B892" s="319"/>
      <c r="C892" s="319"/>
      <c r="D892" s="319"/>
      <c r="E892" s="319"/>
      <c r="F892" s="319"/>
      <c r="G892" s="319"/>
      <c r="H892" s="319"/>
      <c r="I892" s="319"/>
      <c r="J892" s="319"/>
      <c r="K892" s="319"/>
      <c r="L892" s="319"/>
      <c r="M892" s="319"/>
      <c r="N892" s="319"/>
      <c r="O892" s="319"/>
      <c r="P892" s="319"/>
      <c r="Q892" s="319"/>
      <c r="R892" s="319"/>
      <c r="S892" s="319"/>
      <c r="T892" s="319"/>
      <c r="U892" s="319"/>
      <c r="V892" s="319"/>
      <c r="W892" s="319"/>
      <c r="X892" s="319"/>
      <c r="Y892" s="319"/>
      <c r="Z892" s="319"/>
    </row>
    <row r="893" spans="1:26" ht="15.75" customHeight="1">
      <c r="A893" s="319"/>
      <c r="B893" s="319"/>
      <c r="C893" s="319"/>
      <c r="D893" s="319"/>
      <c r="E893" s="319"/>
      <c r="F893" s="319"/>
      <c r="G893" s="319"/>
      <c r="H893" s="319"/>
      <c r="I893" s="319"/>
      <c r="J893" s="319"/>
      <c r="K893" s="319"/>
      <c r="L893" s="319"/>
      <c r="M893" s="319"/>
      <c r="N893" s="319"/>
      <c r="O893" s="319"/>
      <c r="P893" s="319"/>
      <c r="Q893" s="319"/>
      <c r="R893" s="319"/>
      <c r="S893" s="319"/>
      <c r="T893" s="319"/>
      <c r="U893" s="319"/>
      <c r="V893" s="319"/>
      <c r="W893" s="319"/>
      <c r="X893" s="319"/>
      <c r="Y893" s="319"/>
      <c r="Z893" s="319"/>
    </row>
    <row r="894" spans="1:26" ht="15.75" customHeight="1">
      <c r="A894" s="319"/>
      <c r="B894" s="319"/>
      <c r="C894" s="319"/>
      <c r="D894" s="319"/>
      <c r="E894" s="319"/>
      <c r="F894" s="319"/>
      <c r="G894" s="319"/>
      <c r="H894" s="319"/>
      <c r="I894" s="319"/>
      <c r="J894" s="319"/>
      <c r="K894" s="319"/>
      <c r="L894" s="319"/>
      <c r="M894" s="319"/>
      <c r="N894" s="319"/>
      <c r="O894" s="319"/>
      <c r="P894" s="319"/>
      <c r="Q894" s="319"/>
      <c r="R894" s="319"/>
      <c r="S894" s="319"/>
      <c r="T894" s="319"/>
      <c r="U894" s="319"/>
      <c r="V894" s="319"/>
      <c r="W894" s="319"/>
      <c r="X894" s="319"/>
      <c r="Y894" s="319"/>
      <c r="Z894" s="319"/>
    </row>
    <row r="895" spans="1:26" ht="15.75" customHeight="1">
      <c r="A895" s="319"/>
      <c r="B895" s="319"/>
      <c r="C895" s="319"/>
      <c r="D895" s="319"/>
      <c r="E895" s="319"/>
      <c r="F895" s="319"/>
      <c r="G895" s="319"/>
      <c r="H895" s="319"/>
      <c r="I895" s="319"/>
      <c r="J895" s="319"/>
      <c r="K895" s="319"/>
      <c r="L895" s="319"/>
      <c r="M895" s="319"/>
      <c r="N895" s="319"/>
      <c r="O895" s="319"/>
      <c r="P895" s="319"/>
      <c r="Q895" s="319"/>
      <c r="R895" s="319"/>
      <c r="S895" s="319"/>
      <c r="T895" s="319"/>
      <c r="U895" s="319"/>
      <c r="V895" s="319"/>
      <c r="W895" s="319"/>
      <c r="X895" s="319"/>
      <c r="Y895" s="319"/>
      <c r="Z895" s="319"/>
    </row>
    <row r="896" spans="1:26" ht="15.75" customHeight="1">
      <c r="A896" s="319"/>
      <c r="B896" s="319"/>
      <c r="C896" s="319"/>
      <c r="D896" s="319"/>
      <c r="E896" s="319"/>
      <c r="F896" s="319"/>
      <c r="G896" s="319"/>
      <c r="H896" s="319"/>
      <c r="I896" s="319"/>
      <c r="J896" s="319"/>
      <c r="K896" s="319"/>
      <c r="L896" s="319"/>
      <c r="M896" s="319"/>
      <c r="N896" s="319"/>
      <c r="O896" s="319"/>
      <c r="P896" s="319"/>
      <c r="Q896" s="319"/>
      <c r="R896" s="319"/>
      <c r="S896" s="319"/>
      <c r="T896" s="319"/>
      <c r="U896" s="319"/>
      <c r="V896" s="319"/>
      <c r="W896" s="319"/>
      <c r="X896" s="319"/>
      <c r="Y896" s="319"/>
      <c r="Z896" s="319"/>
    </row>
    <row r="897" spans="1:26" ht="15.75" customHeight="1">
      <c r="A897" s="319"/>
      <c r="B897" s="319"/>
      <c r="C897" s="319"/>
      <c r="D897" s="319"/>
      <c r="E897" s="319"/>
      <c r="F897" s="319"/>
      <c r="G897" s="319"/>
      <c r="H897" s="319"/>
      <c r="I897" s="319"/>
      <c r="J897" s="319"/>
      <c r="K897" s="319"/>
      <c r="L897" s="319"/>
      <c r="M897" s="319"/>
      <c r="N897" s="319"/>
      <c r="O897" s="319"/>
      <c r="P897" s="319"/>
      <c r="Q897" s="319"/>
      <c r="R897" s="319"/>
      <c r="S897" s="319"/>
      <c r="T897" s="319"/>
      <c r="U897" s="319"/>
      <c r="V897" s="319"/>
      <c r="W897" s="319"/>
      <c r="X897" s="319"/>
      <c r="Y897" s="319"/>
      <c r="Z897" s="319"/>
    </row>
    <row r="898" spans="1:26" ht="15.75" customHeight="1">
      <c r="A898" s="319"/>
      <c r="B898" s="319"/>
      <c r="C898" s="319"/>
      <c r="D898" s="319"/>
      <c r="E898" s="319"/>
      <c r="F898" s="319"/>
      <c r="G898" s="319"/>
      <c r="H898" s="319"/>
      <c r="I898" s="319"/>
      <c r="J898" s="319"/>
      <c r="K898" s="319"/>
      <c r="L898" s="319"/>
      <c r="M898" s="319"/>
      <c r="N898" s="319"/>
      <c r="O898" s="319"/>
      <c r="P898" s="319"/>
      <c r="Q898" s="319"/>
      <c r="R898" s="319"/>
      <c r="S898" s="319"/>
      <c r="T898" s="319"/>
      <c r="U898" s="319"/>
      <c r="V898" s="319"/>
      <c r="W898" s="319"/>
      <c r="X898" s="319"/>
      <c r="Y898" s="319"/>
      <c r="Z898" s="319"/>
    </row>
    <row r="899" spans="1:26" ht="15.75" customHeight="1">
      <c r="A899" s="319"/>
      <c r="B899" s="319"/>
      <c r="C899" s="319"/>
      <c r="D899" s="319"/>
      <c r="E899" s="319"/>
      <c r="F899" s="319"/>
      <c r="G899" s="319"/>
      <c r="H899" s="319"/>
      <c r="I899" s="319"/>
      <c r="J899" s="319"/>
      <c r="K899" s="319"/>
      <c r="L899" s="319"/>
      <c r="M899" s="319"/>
      <c r="N899" s="319"/>
      <c r="O899" s="319"/>
      <c r="P899" s="319"/>
      <c r="Q899" s="319"/>
      <c r="R899" s="319"/>
      <c r="S899" s="319"/>
      <c r="T899" s="319"/>
      <c r="U899" s="319"/>
      <c r="V899" s="319"/>
      <c r="W899" s="319"/>
      <c r="X899" s="319"/>
      <c r="Y899" s="319"/>
      <c r="Z899" s="319"/>
    </row>
    <row r="900" spans="1:26" ht="15.75" customHeight="1">
      <c r="A900" s="319"/>
      <c r="B900" s="319"/>
      <c r="C900" s="319"/>
      <c r="D900" s="319"/>
      <c r="E900" s="319"/>
      <c r="F900" s="319"/>
      <c r="G900" s="319"/>
      <c r="H900" s="319"/>
      <c r="I900" s="319"/>
      <c r="J900" s="319"/>
      <c r="K900" s="319"/>
      <c r="L900" s="319"/>
      <c r="M900" s="319"/>
      <c r="N900" s="319"/>
      <c r="O900" s="319"/>
      <c r="P900" s="319"/>
      <c r="Q900" s="319"/>
      <c r="R900" s="319"/>
      <c r="S900" s="319"/>
      <c r="T900" s="319"/>
      <c r="U900" s="319"/>
      <c r="V900" s="319"/>
      <c r="W900" s="319"/>
      <c r="X900" s="319"/>
      <c r="Y900" s="319"/>
      <c r="Z900" s="319"/>
    </row>
    <row r="901" spans="1:26" ht="15.75" customHeight="1">
      <c r="A901" s="319"/>
      <c r="B901" s="319"/>
      <c r="C901" s="319"/>
      <c r="D901" s="319"/>
      <c r="E901" s="319"/>
      <c r="F901" s="319"/>
      <c r="G901" s="319"/>
      <c r="H901" s="319"/>
      <c r="I901" s="319"/>
      <c r="J901" s="319"/>
      <c r="K901" s="319"/>
      <c r="L901" s="319"/>
      <c r="M901" s="319"/>
      <c r="N901" s="319"/>
      <c r="O901" s="319"/>
      <c r="P901" s="319"/>
      <c r="Q901" s="319"/>
      <c r="R901" s="319"/>
      <c r="S901" s="319"/>
      <c r="T901" s="319"/>
      <c r="U901" s="319"/>
      <c r="V901" s="319"/>
      <c r="W901" s="319"/>
      <c r="X901" s="319"/>
      <c r="Y901" s="319"/>
      <c r="Z901" s="319"/>
    </row>
    <row r="902" spans="1:26" ht="15.75" customHeight="1">
      <c r="A902" s="319"/>
      <c r="B902" s="319"/>
      <c r="C902" s="319"/>
      <c r="D902" s="319"/>
      <c r="E902" s="319"/>
      <c r="F902" s="319"/>
      <c r="G902" s="319"/>
      <c r="H902" s="319"/>
      <c r="I902" s="319"/>
      <c r="J902" s="319"/>
      <c r="K902" s="319"/>
      <c r="L902" s="319"/>
      <c r="M902" s="319"/>
      <c r="N902" s="319"/>
      <c r="O902" s="319"/>
      <c r="P902" s="319"/>
      <c r="Q902" s="319"/>
      <c r="R902" s="319"/>
      <c r="S902" s="319"/>
      <c r="T902" s="319"/>
      <c r="U902" s="319"/>
      <c r="V902" s="319"/>
      <c r="W902" s="319"/>
      <c r="X902" s="319"/>
      <c r="Y902" s="319"/>
      <c r="Z902" s="319"/>
    </row>
    <row r="903" spans="1:26" ht="15.75" customHeight="1">
      <c r="A903" s="319"/>
      <c r="B903" s="319"/>
      <c r="C903" s="319"/>
      <c r="D903" s="319"/>
      <c r="E903" s="319"/>
      <c r="F903" s="319"/>
      <c r="G903" s="319"/>
      <c r="H903" s="319"/>
      <c r="I903" s="319"/>
      <c r="J903" s="319"/>
      <c r="K903" s="319"/>
      <c r="L903" s="319"/>
      <c r="M903" s="319"/>
      <c r="N903" s="319"/>
      <c r="O903" s="319"/>
      <c r="P903" s="319"/>
      <c r="Q903" s="319"/>
      <c r="R903" s="319"/>
      <c r="S903" s="319"/>
      <c r="T903" s="319"/>
      <c r="U903" s="319"/>
      <c r="V903" s="319"/>
      <c r="W903" s="319"/>
      <c r="X903" s="319"/>
      <c r="Y903" s="319"/>
      <c r="Z903" s="319"/>
    </row>
    <row r="904" spans="1:26" ht="15.75" customHeight="1">
      <c r="A904" s="319"/>
      <c r="B904" s="319"/>
      <c r="C904" s="319"/>
      <c r="D904" s="319"/>
      <c r="E904" s="319"/>
      <c r="F904" s="319"/>
      <c r="G904" s="319"/>
      <c r="H904" s="319"/>
      <c r="I904" s="319"/>
      <c r="J904" s="319"/>
      <c r="K904" s="319"/>
      <c r="L904" s="319"/>
      <c r="M904" s="319"/>
      <c r="N904" s="319"/>
      <c r="O904" s="319"/>
      <c r="P904" s="319"/>
      <c r="Q904" s="319"/>
      <c r="R904" s="319"/>
      <c r="S904" s="319"/>
      <c r="T904" s="319"/>
      <c r="U904" s="319"/>
      <c r="V904" s="319"/>
      <c r="W904" s="319"/>
      <c r="X904" s="319"/>
      <c r="Y904" s="319"/>
      <c r="Z904" s="319"/>
    </row>
    <row r="905" spans="1:26" ht="15.75" customHeight="1">
      <c r="A905" s="319"/>
      <c r="B905" s="319"/>
      <c r="C905" s="319"/>
      <c r="D905" s="319"/>
      <c r="E905" s="319"/>
      <c r="F905" s="319"/>
      <c r="G905" s="319"/>
      <c r="H905" s="319"/>
      <c r="I905" s="319"/>
      <c r="J905" s="319"/>
      <c r="K905" s="319"/>
      <c r="L905" s="319"/>
      <c r="M905" s="319"/>
      <c r="N905" s="319"/>
      <c r="O905" s="319"/>
      <c r="P905" s="319"/>
      <c r="Q905" s="319"/>
      <c r="R905" s="319"/>
      <c r="S905" s="319"/>
      <c r="T905" s="319"/>
      <c r="U905" s="319"/>
      <c r="V905" s="319"/>
      <c r="W905" s="319"/>
      <c r="X905" s="319"/>
      <c r="Y905" s="319"/>
      <c r="Z905" s="319"/>
    </row>
    <row r="906" spans="1:26" ht="15.75" customHeight="1">
      <c r="A906" s="319"/>
      <c r="B906" s="319"/>
      <c r="C906" s="319"/>
      <c r="D906" s="319"/>
      <c r="E906" s="319"/>
      <c r="F906" s="319"/>
      <c r="G906" s="319"/>
      <c r="H906" s="319"/>
      <c r="I906" s="319"/>
      <c r="J906" s="319"/>
      <c r="K906" s="319"/>
      <c r="L906" s="319"/>
      <c r="M906" s="319"/>
      <c r="N906" s="319"/>
      <c r="O906" s="319"/>
      <c r="P906" s="319"/>
      <c r="Q906" s="319"/>
      <c r="R906" s="319"/>
      <c r="S906" s="319"/>
      <c r="T906" s="319"/>
      <c r="U906" s="319"/>
      <c r="V906" s="319"/>
      <c r="W906" s="319"/>
      <c r="X906" s="319"/>
      <c r="Y906" s="319"/>
      <c r="Z906" s="319"/>
    </row>
    <row r="907" spans="1:26" ht="15.75" customHeight="1">
      <c r="A907" s="319"/>
      <c r="B907" s="319"/>
      <c r="C907" s="319"/>
      <c r="D907" s="319"/>
      <c r="E907" s="319"/>
      <c r="F907" s="319"/>
      <c r="G907" s="319"/>
      <c r="H907" s="319"/>
      <c r="I907" s="319"/>
      <c r="J907" s="319"/>
      <c r="K907" s="319"/>
      <c r="L907" s="319"/>
      <c r="M907" s="319"/>
      <c r="N907" s="319"/>
      <c r="O907" s="319"/>
      <c r="P907" s="319"/>
      <c r="Q907" s="319"/>
      <c r="R907" s="319"/>
      <c r="S907" s="319"/>
      <c r="T907" s="319"/>
      <c r="U907" s="319"/>
      <c r="V907" s="319"/>
      <c r="W907" s="319"/>
      <c r="X907" s="319"/>
      <c r="Y907" s="319"/>
      <c r="Z907" s="319"/>
    </row>
    <row r="908" spans="1:26" ht="15.75" customHeight="1">
      <c r="A908" s="319"/>
      <c r="B908" s="319"/>
      <c r="C908" s="319"/>
      <c r="D908" s="319"/>
      <c r="E908" s="319"/>
      <c r="F908" s="319"/>
      <c r="G908" s="319"/>
      <c r="H908" s="319"/>
      <c r="I908" s="319"/>
      <c r="J908" s="319"/>
      <c r="K908" s="319"/>
      <c r="L908" s="319"/>
      <c r="M908" s="319"/>
      <c r="N908" s="319"/>
      <c r="O908" s="319"/>
      <c r="P908" s="319"/>
      <c r="Q908" s="319"/>
      <c r="R908" s="319"/>
      <c r="S908" s="319"/>
      <c r="T908" s="319"/>
      <c r="U908" s="319"/>
      <c r="V908" s="319"/>
      <c r="W908" s="319"/>
      <c r="X908" s="319"/>
      <c r="Y908" s="319"/>
      <c r="Z908" s="319"/>
    </row>
    <row r="909" spans="1:26" ht="15.75" customHeight="1">
      <c r="A909" s="319"/>
      <c r="B909" s="319"/>
      <c r="C909" s="319"/>
      <c r="D909" s="319"/>
      <c r="E909" s="319"/>
      <c r="F909" s="319"/>
      <c r="G909" s="319"/>
      <c r="H909" s="319"/>
      <c r="I909" s="319"/>
      <c r="J909" s="319"/>
      <c r="K909" s="319"/>
      <c r="L909" s="319"/>
      <c r="M909" s="319"/>
      <c r="N909" s="319"/>
      <c r="O909" s="319"/>
      <c r="P909" s="319"/>
      <c r="Q909" s="319"/>
      <c r="R909" s="319"/>
      <c r="S909" s="319"/>
      <c r="T909" s="319"/>
      <c r="U909" s="319"/>
      <c r="V909" s="319"/>
      <c r="W909" s="319"/>
      <c r="X909" s="319"/>
      <c r="Y909" s="319"/>
      <c r="Z909" s="319"/>
    </row>
    <row r="910" spans="1:26" ht="15.75" customHeight="1">
      <c r="A910" s="319"/>
      <c r="B910" s="319"/>
      <c r="C910" s="319"/>
      <c r="D910" s="319"/>
      <c r="E910" s="319"/>
      <c r="F910" s="319"/>
      <c r="G910" s="319"/>
      <c r="H910" s="319"/>
      <c r="I910" s="319"/>
      <c r="J910" s="319"/>
      <c r="K910" s="319"/>
      <c r="L910" s="319"/>
      <c r="M910" s="319"/>
      <c r="N910" s="319"/>
      <c r="O910" s="319"/>
      <c r="P910" s="319"/>
      <c r="Q910" s="319"/>
      <c r="R910" s="319"/>
      <c r="S910" s="319"/>
      <c r="T910" s="319"/>
      <c r="U910" s="319"/>
      <c r="V910" s="319"/>
      <c r="W910" s="319"/>
      <c r="X910" s="319"/>
      <c r="Y910" s="319"/>
      <c r="Z910" s="319"/>
    </row>
    <row r="911" spans="1:26" ht="15.75" customHeight="1">
      <c r="A911" s="319"/>
      <c r="B911" s="319"/>
      <c r="C911" s="319"/>
      <c r="D911" s="319"/>
      <c r="E911" s="319"/>
      <c r="F911" s="319"/>
      <c r="G911" s="319"/>
      <c r="H911" s="319"/>
      <c r="I911" s="319"/>
      <c r="J911" s="319"/>
      <c r="K911" s="319"/>
      <c r="L911" s="319"/>
      <c r="M911" s="319"/>
      <c r="N911" s="319"/>
      <c r="O911" s="319"/>
      <c r="P911" s="319"/>
      <c r="Q911" s="319"/>
      <c r="R911" s="319"/>
      <c r="S911" s="319"/>
      <c r="T911" s="319"/>
      <c r="U911" s="319"/>
      <c r="V911" s="319"/>
      <c r="W911" s="319"/>
      <c r="X911" s="319"/>
      <c r="Y911" s="319"/>
      <c r="Z911" s="319"/>
    </row>
    <row r="912" spans="1:26" ht="15.75" customHeight="1">
      <c r="A912" s="319"/>
      <c r="B912" s="319"/>
      <c r="C912" s="319"/>
      <c r="D912" s="319"/>
      <c r="E912" s="319"/>
      <c r="F912" s="319"/>
      <c r="G912" s="319"/>
      <c r="H912" s="319"/>
      <c r="I912" s="319"/>
      <c r="J912" s="319"/>
      <c r="K912" s="319"/>
      <c r="L912" s="319"/>
      <c r="M912" s="319"/>
      <c r="N912" s="319"/>
      <c r="O912" s="319"/>
      <c r="P912" s="319"/>
      <c r="Q912" s="319"/>
      <c r="R912" s="319"/>
      <c r="S912" s="319"/>
      <c r="T912" s="319"/>
      <c r="U912" s="319"/>
      <c r="V912" s="319"/>
      <c r="W912" s="319"/>
      <c r="X912" s="319"/>
      <c r="Y912" s="319"/>
      <c r="Z912" s="319"/>
    </row>
    <row r="913" spans="1:26" ht="15.75" customHeight="1">
      <c r="A913" s="319"/>
      <c r="B913" s="319"/>
      <c r="C913" s="319"/>
      <c r="D913" s="319"/>
      <c r="E913" s="319"/>
      <c r="F913" s="319"/>
      <c r="G913" s="319"/>
      <c r="H913" s="319"/>
      <c r="I913" s="319"/>
      <c r="J913" s="319"/>
      <c r="K913" s="319"/>
      <c r="L913" s="319"/>
      <c r="M913" s="319"/>
      <c r="N913" s="319"/>
      <c r="O913" s="319"/>
      <c r="P913" s="319"/>
      <c r="Q913" s="319"/>
      <c r="R913" s="319"/>
      <c r="S913" s="319"/>
      <c r="T913" s="319"/>
      <c r="U913" s="319"/>
      <c r="V913" s="319"/>
      <c r="W913" s="319"/>
      <c r="X913" s="319"/>
      <c r="Y913" s="319"/>
      <c r="Z913" s="319"/>
    </row>
    <row r="914" spans="1:26" ht="15.75" customHeight="1">
      <c r="A914" s="319"/>
      <c r="B914" s="319"/>
      <c r="C914" s="319"/>
      <c r="D914" s="319"/>
      <c r="E914" s="319"/>
      <c r="F914" s="319"/>
      <c r="G914" s="319"/>
      <c r="H914" s="319"/>
      <c r="I914" s="319"/>
      <c r="J914" s="319"/>
      <c r="K914" s="319"/>
      <c r="L914" s="319"/>
      <c r="M914" s="319"/>
      <c r="N914" s="319"/>
      <c r="O914" s="319"/>
      <c r="P914" s="319"/>
      <c r="Q914" s="319"/>
      <c r="R914" s="319"/>
      <c r="S914" s="319"/>
      <c r="T914" s="319"/>
      <c r="U914" s="319"/>
      <c r="V914" s="319"/>
      <c r="W914" s="319"/>
      <c r="X914" s="319"/>
      <c r="Y914" s="319"/>
      <c r="Z914" s="319"/>
    </row>
    <row r="915" spans="1:26" ht="15.75" customHeight="1">
      <c r="A915" s="319"/>
      <c r="B915" s="319"/>
      <c r="C915" s="319"/>
      <c r="D915" s="319"/>
      <c r="E915" s="319"/>
      <c r="F915" s="319"/>
      <c r="G915" s="319"/>
      <c r="H915" s="319"/>
      <c r="I915" s="319"/>
      <c r="J915" s="319"/>
      <c r="K915" s="319"/>
      <c r="L915" s="319"/>
      <c r="M915" s="319"/>
      <c r="N915" s="319"/>
      <c r="O915" s="319"/>
      <c r="P915" s="319"/>
      <c r="Q915" s="319"/>
      <c r="R915" s="319"/>
      <c r="S915" s="319"/>
      <c r="T915" s="319"/>
      <c r="U915" s="319"/>
      <c r="V915" s="319"/>
      <c r="W915" s="319"/>
      <c r="X915" s="319"/>
      <c r="Y915" s="319"/>
      <c r="Z915" s="319"/>
    </row>
    <row r="916" spans="1:26" ht="15.75" customHeight="1">
      <c r="A916" s="319"/>
      <c r="B916" s="319"/>
      <c r="C916" s="319"/>
      <c r="D916" s="319"/>
      <c r="E916" s="319"/>
      <c r="F916" s="319"/>
      <c r="G916" s="319"/>
      <c r="H916" s="319"/>
      <c r="I916" s="319"/>
      <c r="J916" s="319"/>
      <c r="K916" s="319"/>
      <c r="L916" s="319"/>
      <c r="M916" s="319"/>
      <c r="N916" s="319"/>
      <c r="O916" s="319"/>
      <c r="P916" s="319"/>
      <c r="Q916" s="319"/>
      <c r="R916" s="319"/>
      <c r="S916" s="319"/>
      <c r="T916" s="319"/>
      <c r="U916" s="319"/>
      <c r="V916" s="319"/>
      <c r="W916" s="319"/>
      <c r="X916" s="319"/>
      <c r="Y916" s="319"/>
      <c r="Z916" s="319"/>
    </row>
    <row r="917" spans="1:26" ht="15.75" customHeight="1">
      <c r="A917" s="319"/>
      <c r="B917" s="319"/>
      <c r="C917" s="319"/>
      <c r="D917" s="319"/>
      <c r="E917" s="319"/>
      <c r="F917" s="319"/>
      <c r="G917" s="319"/>
      <c r="H917" s="319"/>
      <c r="I917" s="319"/>
      <c r="J917" s="319"/>
      <c r="K917" s="319"/>
      <c r="L917" s="319"/>
      <c r="M917" s="319"/>
      <c r="N917" s="319"/>
      <c r="O917" s="319"/>
      <c r="P917" s="319"/>
      <c r="Q917" s="319"/>
      <c r="R917" s="319"/>
      <c r="S917" s="319"/>
      <c r="T917" s="319"/>
      <c r="U917" s="319"/>
      <c r="V917" s="319"/>
      <c r="W917" s="319"/>
      <c r="X917" s="319"/>
      <c r="Y917" s="319"/>
      <c r="Z917" s="319"/>
    </row>
    <row r="918" spans="1:26" ht="15.75" customHeight="1">
      <c r="A918" s="319"/>
      <c r="B918" s="319"/>
      <c r="C918" s="319"/>
      <c r="D918" s="319"/>
      <c r="E918" s="319"/>
      <c r="F918" s="319"/>
      <c r="G918" s="319"/>
      <c r="H918" s="319"/>
      <c r="I918" s="319"/>
      <c r="J918" s="319"/>
      <c r="K918" s="319"/>
      <c r="L918" s="319"/>
      <c r="M918" s="319"/>
      <c r="N918" s="319"/>
      <c r="O918" s="319"/>
      <c r="P918" s="319"/>
      <c r="Q918" s="319"/>
      <c r="R918" s="319"/>
      <c r="S918" s="319"/>
      <c r="T918" s="319"/>
      <c r="U918" s="319"/>
      <c r="V918" s="319"/>
      <c r="W918" s="319"/>
      <c r="X918" s="319"/>
      <c r="Y918" s="319"/>
      <c r="Z918" s="319"/>
    </row>
    <row r="919" spans="1:26" ht="15.75" customHeight="1">
      <c r="A919" s="319"/>
      <c r="B919" s="319"/>
      <c r="C919" s="319"/>
      <c r="D919" s="319"/>
      <c r="E919" s="319"/>
      <c r="F919" s="319"/>
      <c r="G919" s="319"/>
      <c r="H919" s="319"/>
      <c r="I919" s="319"/>
      <c r="J919" s="319"/>
      <c r="K919" s="319"/>
      <c r="L919" s="319"/>
      <c r="M919" s="319"/>
      <c r="N919" s="319"/>
      <c r="O919" s="319"/>
      <c r="P919" s="319"/>
      <c r="Q919" s="319"/>
      <c r="R919" s="319"/>
      <c r="S919" s="319"/>
      <c r="T919" s="319"/>
      <c r="U919" s="319"/>
      <c r="V919" s="319"/>
      <c r="W919" s="319"/>
      <c r="X919" s="319"/>
      <c r="Y919" s="319"/>
      <c r="Z919" s="319"/>
    </row>
    <row r="920" spans="1:26" ht="15.75" customHeight="1">
      <c r="A920" s="319"/>
      <c r="B920" s="319"/>
      <c r="C920" s="319"/>
      <c r="D920" s="319"/>
      <c r="E920" s="319"/>
      <c r="F920" s="319"/>
      <c r="G920" s="319"/>
      <c r="H920" s="319"/>
      <c r="I920" s="319"/>
      <c r="J920" s="319"/>
      <c r="K920" s="319"/>
      <c r="L920" s="319"/>
      <c r="M920" s="319"/>
      <c r="N920" s="319"/>
      <c r="O920" s="319"/>
      <c r="P920" s="319"/>
      <c r="Q920" s="319"/>
      <c r="R920" s="319"/>
      <c r="S920" s="319"/>
      <c r="T920" s="319"/>
      <c r="U920" s="319"/>
      <c r="V920" s="319"/>
      <c r="W920" s="319"/>
      <c r="X920" s="319"/>
      <c r="Y920" s="319"/>
      <c r="Z920" s="319"/>
    </row>
    <row r="921" spans="1:26" ht="15.75" customHeight="1">
      <c r="A921" s="319"/>
      <c r="B921" s="319"/>
      <c r="C921" s="319"/>
      <c r="D921" s="319"/>
      <c r="E921" s="319"/>
      <c r="F921" s="319"/>
      <c r="G921" s="319"/>
      <c r="H921" s="319"/>
      <c r="I921" s="319"/>
      <c r="J921" s="319"/>
      <c r="K921" s="319"/>
      <c r="L921" s="319"/>
      <c r="M921" s="319"/>
      <c r="N921" s="319"/>
      <c r="O921" s="319"/>
      <c r="P921" s="319"/>
      <c r="Q921" s="319"/>
      <c r="R921" s="319"/>
      <c r="S921" s="319"/>
      <c r="T921" s="319"/>
      <c r="U921" s="319"/>
      <c r="V921" s="319"/>
      <c r="W921" s="319"/>
      <c r="X921" s="319"/>
      <c r="Y921" s="319"/>
      <c r="Z921" s="319"/>
    </row>
    <row r="922" spans="1:26" ht="15.75" customHeight="1">
      <c r="A922" s="319"/>
      <c r="B922" s="319"/>
      <c r="C922" s="319"/>
      <c r="D922" s="319"/>
      <c r="E922" s="319"/>
      <c r="F922" s="319"/>
      <c r="G922" s="319"/>
      <c r="H922" s="319"/>
      <c r="I922" s="319"/>
      <c r="J922" s="319"/>
      <c r="K922" s="319"/>
      <c r="L922" s="319"/>
      <c r="M922" s="319"/>
      <c r="N922" s="319"/>
      <c r="O922" s="319"/>
      <c r="P922" s="319"/>
      <c r="Q922" s="319"/>
      <c r="R922" s="319"/>
      <c r="S922" s="319"/>
      <c r="T922" s="319"/>
      <c r="U922" s="319"/>
      <c r="V922" s="319"/>
      <c r="W922" s="319"/>
      <c r="X922" s="319"/>
      <c r="Y922" s="319"/>
      <c r="Z922" s="319"/>
    </row>
    <row r="923" spans="1:26" ht="15.75" customHeight="1">
      <c r="A923" s="319"/>
      <c r="B923" s="319"/>
      <c r="C923" s="319"/>
      <c r="D923" s="319"/>
      <c r="E923" s="319"/>
      <c r="F923" s="319"/>
      <c r="G923" s="319"/>
      <c r="H923" s="319"/>
      <c r="I923" s="319"/>
      <c r="J923" s="319"/>
      <c r="K923" s="319"/>
      <c r="L923" s="319"/>
      <c r="M923" s="319"/>
      <c r="N923" s="319"/>
      <c r="O923" s="319"/>
      <c r="P923" s="319"/>
      <c r="Q923" s="319"/>
      <c r="R923" s="319"/>
      <c r="S923" s="319"/>
      <c r="T923" s="319"/>
      <c r="U923" s="319"/>
      <c r="V923" s="319"/>
      <c r="W923" s="319"/>
      <c r="X923" s="319"/>
      <c r="Y923" s="319"/>
      <c r="Z923" s="319"/>
    </row>
    <row r="924" spans="1:26" ht="15.75" customHeight="1">
      <c r="A924" s="319"/>
      <c r="B924" s="319"/>
      <c r="C924" s="319"/>
      <c r="D924" s="319"/>
      <c r="E924" s="319"/>
      <c r="F924" s="319"/>
      <c r="G924" s="319"/>
      <c r="H924" s="319"/>
      <c r="I924" s="319"/>
      <c r="J924" s="319"/>
      <c r="K924" s="319"/>
      <c r="L924" s="319"/>
      <c r="M924" s="319"/>
      <c r="N924" s="319"/>
      <c r="O924" s="319"/>
      <c r="P924" s="319"/>
      <c r="Q924" s="319"/>
      <c r="R924" s="319"/>
      <c r="S924" s="319"/>
      <c r="T924" s="319"/>
      <c r="U924" s="319"/>
      <c r="V924" s="319"/>
      <c r="W924" s="319"/>
      <c r="X924" s="319"/>
      <c r="Y924" s="319"/>
      <c r="Z924" s="319"/>
    </row>
    <row r="925" spans="1:26" ht="15.75" customHeight="1">
      <c r="A925" s="319"/>
      <c r="B925" s="319"/>
      <c r="C925" s="319"/>
      <c r="D925" s="319"/>
      <c r="E925" s="319"/>
      <c r="F925" s="319"/>
      <c r="G925" s="319"/>
      <c r="H925" s="319"/>
      <c r="I925" s="319"/>
      <c r="J925" s="319"/>
      <c r="K925" s="319"/>
      <c r="L925" s="319"/>
      <c r="M925" s="319"/>
      <c r="N925" s="319"/>
      <c r="O925" s="319"/>
      <c r="P925" s="319"/>
      <c r="Q925" s="319"/>
      <c r="R925" s="319"/>
      <c r="S925" s="319"/>
      <c r="T925" s="319"/>
      <c r="U925" s="319"/>
      <c r="V925" s="319"/>
      <c r="W925" s="319"/>
      <c r="X925" s="319"/>
      <c r="Y925" s="319"/>
      <c r="Z925" s="319"/>
    </row>
    <row r="926" spans="1:26" ht="15.75" customHeight="1">
      <c r="A926" s="319"/>
      <c r="B926" s="319"/>
      <c r="C926" s="319"/>
      <c r="D926" s="319"/>
      <c r="E926" s="319"/>
      <c r="F926" s="319"/>
      <c r="G926" s="319"/>
      <c r="H926" s="319"/>
      <c r="I926" s="319"/>
      <c r="J926" s="319"/>
      <c r="K926" s="319"/>
      <c r="L926" s="319"/>
      <c r="M926" s="319"/>
      <c r="N926" s="319"/>
      <c r="O926" s="319"/>
      <c r="P926" s="319"/>
      <c r="Q926" s="319"/>
      <c r="R926" s="319"/>
      <c r="S926" s="319"/>
      <c r="T926" s="319"/>
      <c r="U926" s="319"/>
      <c r="V926" s="319"/>
      <c r="W926" s="319"/>
      <c r="X926" s="319"/>
      <c r="Y926" s="319"/>
      <c r="Z926" s="319"/>
    </row>
    <row r="927" spans="1:26" ht="15.75" customHeight="1">
      <c r="A927" s="319"/>
      <c r="B927" s="319"/>
      <c r="C927" s="319"/>
      <c r="D927" s="319"/>
      <c r="E927" s="319"/>
      <c r="F927" s="319"/>
      <c r="G927" s="319"/>
      <c r="H927" s="319"/>
      <c r="I927" s="319"/>
      <c r="J927" s="319"/>
      <c r="K927" s="319"/>
      <c r="L927" s="319"/>
      <c r="M927" s="319"/>
      <c r="N927" s="319"/>
      <c r="O927" s="319"/>
      <c r="P927" s="319"/>
      <c r="Q927" s="319"/>
      <c r="R927" s="319"/>
      <c r="S927" s="319"/>
      <c r="T927" s="319"/>
      <c r="U927" s="319"/>
      <c r="V927" s="319"/>
      <c r="W927" s="319"/>
      <c r="X927" s="319"/>
      <c r="Y927" s="319"/>
      <c r="Z927" s="319"/>
    </row>
    <row r="928" spans="1:26" ht="15.75" customHeight="1">
      <c r="A928" s="319"/>
      <c r="B928" s="319"/>
      <c r="C928" s="319"/>
      <c r="D928" s="319"/>
      <c r="E928" s="319"/>
      <c r="F928" s="319"/>
      <c r="G928" s="319"/>
      <c r="H928" s="319"/>
      <c r="I928" s="319"/>
      <c r="J928" s="319"/>
      <c r="K928" s="319"/>
      <c r="L928" s="319"/>
      <c r="M928" s="319"/>
      <c r="N928" s="319"/>
      <c r="O928" s="319"/>
      <c r="P928" s="319"/>
      <c r="Q928" s="319"/>
      <c r="R928" s="319"/>
      <c r="S928" s="319"/>
      <c r="T928" s="319"/>
      <c r="U928" s="319"/>
      <c r="V928" s="319"/>
      <c r="W928" s="319"/>
      <c r="X928" s="319"/>
      <c r="Y928" s="319"/>
      <c r="Z928" s="319"/>
    </row>
    <row r="929" spans="1:26" ht="15.75" customHeight="1">
      <c r="A929" s="319"/>
      <c r="B929" s="319"/>
      <c r="C929" s="319"/>
      <c r="D929" s="319"/>
      <c r="E929" s="319"/>
      <c r="F929" s="319"/>
      <c r="G929" s="319"/>
      <c r="H929" s="319"/>
      <c r="I929" s="319"/>
      <c r="J929" s="319"/>
      <c r="K929" s="319"/>
      <c r="L929" s="319"/>
      <c r="M929" s="319"/>
      <c r="N929" s="319"/>
      <c r="O929" s="319"/>
      <c r="P929" s="319"/>
      <c r="Q929" s="319"/>
      <c r="R929" s="319"/>
      <c r="S929" s="319"/>
      <c r="T929" s="319"/>
      <c r="U929" s="319"/>
      <c r="V929" s="319"/>
      <c r="W929" s="319"/>
      <c r="X929" s="319"/>
      <c r="Y929" s="319"/>
      <c r="Z929" s="319"/>
    </row>
    <row r="930" spans="1:26" ht="15.75" customHeight="1">
      <c r="A930" s="319"/>
      <c r="B930" s="319"/>
      <c r="C930" s="319"/>
      <c r="D930" s="319"/>
      <c r="E930" s="319"/>
      <c r="F930" s="319"/>
      <c r="G930" s="319"/>
      <c r="H930" s="319"/>
      <c r="I930" s="319"/>
      <c r="J930" s="319"/>
      <c r="K930" s="319"/>
      <c r="L930" s="319"/>
      <c r="M930" s="319"/>
      <c r="N930" s="319"/>
      <c r="O930" s="319"/>
      <c r="P930" s="319"/>
      <c r="Q930" s="319"/>
      <c r="R930" s="319"/>
      <c r="S930" s="319"/>
      <c r="T930" s="319"/>
      <c r="U930" s="319"/>
      <c r="V930" s="319"/>
      <c r="W930" s="319"/>
      <c r="X930" s="319"/>
      <c r="Y930" s="319"/>
      <c r="Z930" s="319"/>
    </row>
    <row r="931" spans="1:26" ht="15.75" customHeight="1">
      <c r="A931" s="319"/>
      <c r="B931" s="319"/>
      <c r="C931" s="319"/>
      <c r="D931" s="319"/>
      <c r="E931" s="319"/>
      <c r="F931" s="319"/>
      <c r="G931" s="319"/>
      <c r="H931" s="319"/>
      <c r="I931" s="319"/>
      <c r="J931" s="319"/>
      <c r="K931" s="319"/>
      <c r="L931" s="319"/>
      <c r="M931" s="319"/>
      <c r="N931" s="319"/>
      <c r="O931" s="319"/>
      <c r="P931" s="319"/>
      <c r="Q931" s="319"/>
      <c r="R931" s="319"/>
      <c r="S931" s="319"/>
      <c r="T931" s="319"/>
      <c r="U931" s="319"/>
      <c r="V931" s="319"/>
      <c r="W931" s="319"/>
      <c r="X931" s="319"/>
      <c r="Y931" s="319"/>
      <c r="Z931" s="319"/>
    </row>
    <row r="932" spans="1:26" ht="15.75" customHeight="1">
      <c r="A932" s="319"/>
      <c r="B932" s="319"/>
      <c r="C932" s="319"/>
      <c r="D932" s="319"/>
      <c r="E932" s="319"/>
      <c r="F932" s="319"/>
      <c r="G932" s="319"/>
      <c r="H932" s="319"/>
      <c r="I932" s="319"/>
      <c r="J932" s="319"/>
      <c r="K932" s="319"/>
      <c r="L932" s="319"/>
      <c r="M932" s="319"/>
      <c r="N932" s="319"/>
      <c r="O932" s="319"/>
      <c r="P932" s="319"/>
      <c r="Q932" s="319"/>
      <c r="R932" s="319"/>
      <c r="S932" s="319"/>
      <c r="T932" s="319"/>
      <c r="U932" s="319"/>
      <c r="V932" s="319"/>
      <c r="W932" s="319"/>
      <c r="X932" s="319"/>
      <c r="Y932" s="319"/>
      <c r="Z932" s="319"/>
    </row>
    <row r="933" spans="1:26" ht="15.75" customHeight="1">
      <c r="A933" s="319"/>
      <c r="B933" s="319"/>
      <c r="C933" s="319"/>
      <c r="D933" s="319"/>
      <c r="E933" s="319"/>
      <c r="F933" s="319"/>
      <c r="G933" s="319"/>
      <c r="H933" s="319"/>
      <c r="I933" s="319"/>
      <c r="J933" s="319"/>
      <c r="K933" s="319"/>
      <c r="L933" s="319"/>
      <c r="M933" s="319"/>
      <c r="N933" s="319"/>
      <c r="O933" s="319"/>
      <c r="P933" s="319"/>
      <c r="Q933" s="319"/>
      <c r="R933" s="319"/>
      <c r="S933" s="319"/>
      <c r="T933" s="319"/>
      <c r="U933" s="319"/>
      <c r="V933" s="319"/>
      <c r="W933" s="319"/>
      <c r="X933" s="319"/>
      <c r="Y933" s="319"/>
      <c r="Z933" s="319"/>
    </row>
    <row r="934" spans="1:26" ht="15.75" customHeight="1">
      <c r="A934" s="319"/>
      <c r="B934" s="319"/>
      <c r="C934" s="319"/>
      <c r="D934" s="319"/>
      <c r="E934" s="319"/>
      <c r="F934" s="319"/>
      <c r="G934" s="319"/>
      <c r="H934" s="319"/>
      <c r="I934" s="319"/>
      <c r="J934" s="319"/>
      <c r="K934" s="319"/>
      <c r="L934" s="319"/>
      <c r="M934" s="319"/>
      <c r="N934" s="319"/>
      <c r="O934" s="319"/>
      <c r="P934" s="319"/>
      <c r="Q934" s="319"/>
      <c r="R934" s="319"/>
      <c r="S934" s="319"/>
      <c r="T934" s="319"/>
      <c r="U934" s="319"/>
      <c r="V934" s="319"/>
      <c r="W934" s="319"/>
      <c r="X934" s="319"/>
      <c r="Y934" s="319"/>
      <c r="Z934" s="319"/>
    </row>
    <row r="935" spans="1:26" ht="15.75" customHeight="1">
      <c r="A935" s="319"/>
      <c r="B935" s="319"/>
      <c r="C935" s="319"/>
      <c r="D935" s="319"/>
      <c r="E935" s="319"/>
      <c r="F935" s="319"/>
      <c r="G935" s="319"/>
      <c r="H935" s="319"/>
      <c r="I935" s="319"/>
      <c r="J935" s="319"/>
      <c r="K935" s="319"/>
      <c r="L935" s="319"/>
      <c r="M935" s="319"/>
      <c r="N935" s="319"/>
      <c r="O935" s="319"/>
      <c r="P935" s="319"/>
      <c r="Q935" s="319"/>
      <c r="R935" s="319"/>
      <c r="S935" s="319"/>
      <c r="T935" s="319"/>
      <c r="U935" s="319"/>
      <c r="V935" s="319"/>
      <c r="W935" s="319"/>
      <c r="X935" s="319"/>
      <c r="Y935" s="319"/>
      <c r="Z935" s="319"/>
    </row>
    <row r="936" spans="1:26" ht="15.75" customHeight="1">
      <c r="A936" s="319"/>
      <c r="B936" s="319"/>
      <c r="C936" s="319"/>
      <c r="D936" s="319"/>
      <c r="E936" s="319"/>
      <c r="F936" s="319"/>
      <c r="G936" s="319"/>
      <c r="H936" s="319"/>
      <c r="I936" s="319"/>
      <c r="J936" s="319"/>
      <c r="K936" s="319"/>
      <c r="L936" s="319"/>
      <c r="M936" s="319"/>
      <c r="N936" s="319"/>
      <c r="O936" s="319"/>
      <c r="P936" s="319"/>
      <c r="Q936" s="319"/>
      <c r="R936" s="319"/>
      <c r="S936" s="319"/>
      <c r="T936" s="319"/>
      <c r="U936" s="319"/>
      <c r="V936" s="319"/>
      <c r="W936" s="319"/>
      <c r="X936" s="319"/>
      <c r="Y936" s="319"/>
      <c r="Z936" s="319"/>
    </row>
    <row r="937" spans="1:26" ht="15.75" customHeight="1">
      <c r="A937" s="319"/>
      <c r="B937" s="319"/>
      <c r="C937" s="319"/>
      <c r="D937" s="319"/>
      <c r="E937" s="319"/>
      <c r="F937" s="319"/>
      <c r="G937" s="319"/>
      <c r="H937" s="319"/>
      <c r="I937" s="319"/>
      <c r="J937" s="319"/>
      <c r="K937" s="319"/>
      <c r="L937" s="319"/>
      <c r="M937" s="319"/>
      <c r="N937" s="319"/>
      <c r="O937" s="319"/>
      <c r="P937" s="319"/>
      <c r="Q937" s="319"/>
      <c r="R937" s="319"/>
      <c r="S937" s="319"/>
      <c r="T937" s="319"/>
      <c r="U937" s="319"/>
      <c r="V937" s="319"/>
      <c r="W937" s="319"/>
      <c r="X937" s="319"/>
      <c r="Y937" s="319"/>
      <c r="Z937" s="319"/>
    </row>
    <row r="938" spans="1:26" ht="15.75" customHeight="1">
      <c r="A938" s="319"/>
      <c r="B938" s="319"/>
      <c r="C938" s="319"/>
      <c r="D938" s="319"/>
      <c r="E938" s="319"/>
      <c r="F938" s="319"/>
      <c r="G938" s="319"/>
      <c r="H938" s="319"/>
      <c r="I938" s="319"/>
      <c r="J938" s="319"/>
      <c r="K938" s="319"/>
      <c r="L938" s="319"/>
      <c r="M938" s="319"/>
      <c r="N938" s="319"/>
      <c r="O938" s="319"/>
      <c r="P938" s="319"/>
      <c r="Q938" s="319"/>
      <c r="R938" s="319"/>
      <c r="S938" s="319"/>
      <c r="T938" s="319"/>
      <c r="U938" s="319"/>
      <c r="V938" s="319"/>
      <c r="W938" s="319"/>
      <c r="X938" s="319"/>
      <c r="Y938" s="319"/>
      <c r="Z938" s="319"/>
    </row>
    <row r="939" spans="1:26" ht="15.75" customHeight="1">
      <c r="A939" s="319"/>
      <c r="B939" s="319"/>
      <c r="C939" s="319"/>
      <c r="D939" s="319"/>
      <c r="E939" s="319"/>
      <c r="F939" s="319"/>
      <c r="G939" s="319"/>
      <c r="H939" s="319"/>
      <c r="I939" s="319"/>
      <c r="J939" s="319"/>
      <c r="K939" s="319"/>
      <c r="L939" s="319"/>
      <c r="M939" s="319"/>
      <c r="N939" s="319"/>
      <c r="O939" s="319"/>
      <c r="P939" s="319"/>
      <c r="Q939" s="319"/>
      <c r="R939" s="319"/>
      <c r="S939" s="319"/>
      <c r="T939" s="319"/>
      <c r="U939" s="319"/>
      <c r="V939" s="319"/>
      <c r="W939" s="319"/>
      <c r="X939" s="319"/>
      <c r="Y939" s="319"/>
      <c r="Z939" s="319"/>
    </row>
    <row r="940" spans="1:26" ht="15.75" customHeight="1">
      <c r="A940" s="319"/>
      <c r="B940" s="319"/>
      <c r="C940" s="319"/>
      <c r="D940" s="319"/>
      <c r="E940" s="319"/>
      <c r="F940" s="319"/>
      <c r="G940" s="319"/>
      <c r="H940" s="319"/>
      <c r="I940" s="319"/>
      <c r="J940" s="319"/>
      <c r="K940" s="319"/>
      <c r="L940" s="319"/>
      <c r="M940" s="319"/>
      <c r="N940" s="319"/>
      <c r="O940" s="319"/>
      <c r="P940" s="319"/>
      <c r="Q940" s="319"/>
      <c r="R940" s="319"/>
      <c r="S940" s="319"/>
      <c r="T940" s="319"/>
      <c r="U940" s="319"/>
      <c r="V940" s="319"/>
      <c r="W940" s="319"/>
      <c r="X940" s="319"/>
      <c r="Y940" s="319"/>
      <c r="Z940" s="319"/>
    </row>
    <row r="941" spans="1:26" ht="15.75" customHeight="1">
      <c r="A941" s="319"/>
      <c r="B941" s="319"/>
      <c r="C941" s="319"/>
      <c r="D941" s="319"/>
      <c r="E941" s="319"/>
      <c r="F941" s="319"/>
      <c r="G941" s="319"/>
      <c r="H941" s="319"/>
      <c r="I941" s="319"/>
      <c r="J941" s="319"/>
      <c r="K941" s="319"/>
      <c r="L941" s="319"/>
      <c r="M941" s="319"/>
      <c r="N941" s="319"/>
      <c r="O941" s="319"/>
      <c r="P941" s="319"/>
      <c r="Q941" s="319"/>
      <c r="R941" s="319"/>
      <c r="S941" s="319"/>
      <c r="T941" s="319"/>
      <c r="U941" s="319"/>
      <c r="V941" s="319"/>
      <c r="W941" s="319"/>
      <c r="X941" s="319"/>
      <c r="Y941" s="319"/>
      <c r="Z941" s="319"/>
    </row>
    <row r="942" spans="1:26" ht="15.75" customHeight="1">
      <c r="A942" s="319"/>
      <c r="B942" s="319"/>
      <c r="C942" s="319"/>
      <c r="D942" s="319"/>
      <c r="E942" s="319"/>
      <c r="F942" s="319"/>
      <c r="G942" s="319"/>
      <c r="H942" s="319"/>
      <c r="I942" s="319"/>
      <c r="J942" s="319"/>
      <c r="K942" s="319"/>
      <c r="L942" s="319"/>
      <c r="M942" s="319"/>
      <c r="N942" s="319"/>
      <c r="O942" s="319"/>
      <c r="P942" s="319"/>
      <c r="Q942" s="319"/>
      <c r="R942" s="319"/>
      <c r="S942" s="319"/>
      <c r="T942" s="319"/>
      <c r="U942" s="319"/>
      <c r="V942" s="319"/>
      <c r="W942" s="319"/>
      <c r="X942" s="319"/>
      <c r="Y942" s="319"/>
      <c r="Z942" s="319"/>
    </row>
    <row r="943" spans="1:26" ht="15.75" customHeight="1">
      <c r="A943" s="319"/>
      <c r="B943" s="319"/>
      <c r="C943" s="319"/>
      <c r="D943" s="319"/>
      <c r="E943" s="319"/>
      <c r="F943" s="319"/>
      <c r="G943" s="319"/>
      <c r="H943" s="319"/>
      <c r="I943" s="319"/>
      <c r="J943" s="319"/>
      <c r="K943" s="319"/>
      <c r="L943" s="319"/>
      <c r="M943" s="319"/>
      <c r="N943" s="319"/>
      <c r="O943" s="319"/>
      <c r="P943" s="319"/>
      <c r="Q943" s="319"/>
      <c r="R943" s="319"/>
      <c r="S943" s="319"/>
      <c r="T943" s="319"/>
      <c r="U943" s="319"/>
      <c r="V943" s="319"/>
      <c r="W943" s="319"/>
      <c r="X943" s="319"/>
      <c r="Y943" s="319"/>
      <c r="Z943" s="319"/>
    </row>
    <row r="944" spans="1:26" ht="15.75" customHeight="1">
      <c r="A944" s="319"/>
      <c r="B944" s="319"/>
      <c r="C944" s="319"/>
      <c r="D944" s="319"/>
      <c r="E944" s="319"/>
      <c r="F944" s="319"/>
      <c r="G944" s="319"/>
      <c r="H944" s="319"/>
      <c r="I944" s="319"/>
      <c r="J944" s="319"/>
      <c r="K944" s="319"/>
      <c r="L944" s="319"/>
      <c r="M944" s="319"/>
      <c r="N944" s="319"/>
      <c r="O944" s="319"/>
      <c r="P944" s="319"/>
      <c r="Q944" s="319"/>
      <c r="R944" s="319"/>
      <c r="S944" s="319"/>
      <c r="T944" s="319"/>
      <c r="U944" s="319"/>
      <c r="V944" s="319"/>
      <c r="W944" s="319"/>
      <c r="X944" s="319"/>
      <c r="Y944" s="319"/>
      <c r="Z944" s="319"/>
    </row>
    <row r="945" spans="1:26" ht="15.75" customHeight="1">
      <c r="A945" s="319"/>
      <c r="B945" s="319"/>
      <c r="C945" s="319"/>
      <c r="D945" s="319"/>
      <c r="E945" s="319"/>
      <c r="F945" s="319"/>
      <c r="G945" s="319"/>
      <c r="H945" s="319"/>
      <c r="I945" s="319"/>
      <c r="J945" s="319"/>
      <c r="K945" s="319"/>
      <c r="L945" s="319"/>
      <c r="M945" s="319"/>
      <c r="N945" s="319"/>
      <c r="O945" s="319"/>
      <c r="P945" s="319"/>
      <c r="Q945" s="319"/>
      <c r="R945" s="319"/>
      <c r="S945" s="319"/>
      <c r="T945" s="319"/>
      <c r="U945" s="319"/>
      <c r="V945" s="319"/>
      <c r="W945" s="319"/>
      <c r="X945" s="319"/>
      <c r="Y945" s="319"/>
      <c r="Z945" s="319"/>
    </row>
    <row r="946" spans="1:26" ht="15.75" customHeight="1">
      <c r="A946" s="319"/>
      <c r="B946" s="319"/>
      <c r="C946" s="319"/>
      <c r="D946" s="319"/>
      <c r="E946" s="319"/>
      <c r="F946" s="319"/>
      <c r="G946" s="319"/>
      <c r="H946" s="319"/>
      <c r="I946" s="319"/>
      <c r="J946" s="319"/>
      <c r="K946" s="319"/>
      <c r="L946" s="319"/>
      <c r="M946" s="319"/>
      <c r="N946" s="319"/>
      <c r="O946" s="319"/>
      <c r="P946" s="319"/>
      <c r="Q946" s="319"/>
      <c r="R946" s="319"/>
      <c r="S946" s="319"/>
      <c r="T946" s="319"/>
      <c r="U946" s="319"/>
      <c r="V946" s="319"/>
      <c r="W946" s="319"/>
      <c r="X946" s="319"/>
      <c r="Y946" s="319"/>
      <c r="Z946" s="319"/>
    </row>
    <row r="947" spans="1:26" ht="15.75" customHeight="1">
      <c r="A947" s="319"/>
      <c r="B947" s="319"/>
      <c r="C947" s="319"/>
      <c r="D947" s="319"/>
      <c r="E947" s="319"/>
      <c r="F947" s="319"/>
      <c r="G947" s="319"/>
      <c r="H947" s="319"/>
      <c r="I947" s="319"/>
      <c r="J947" s="319"/>
      <c r="K947" s="319"/>
      <c r="L947" s="319"/>
      <c r="M947" s="319"/>
      <c r="N947" s="319"/>
      <c r="O947" s="319"/>
      <c r="P947" s="319"/>
      <c r="Q947" s="319"/>
      <c r="R947" s="319"/>
      <c r="S947" s="319"/>
      <c r="T947" s="319"/>
      <c r="U947" s="319"/>
      <c r="V947" s="319"/>
      <c r="W947" s="319"/>
      <c r="X947" s="319"/>
      <c r="Y947" s="319"/>
      <c r="Z947" s="319"/>
    </row>
    <row r="948" spans="1:26" ht="15.75" customHeight="1">
      <c r="A948" s="319"/>
      <c r="B948" s="319"/>
      <c r="C948" s="319"/>
      <c r="D948" s="319"/>
      <c r="E948" s="319"/>
      <c r="F948" s="319"/>
      <c r="G948" s="319"/>
      <c r="H948" s="319"/>
      <c r="I948" s="319"/>
      <c r="J948" s="319"/>
      <c r="K948" s="319"/>
      <c r="L948" s="319"/>
      <c r="M948" s="319"/>
      <c r="N948" s="319"/>
      <c r="O948" s="319"/>
      <c r="P948" s="319"/>
      <c r="Q948" s="319"/>
      <c r="R948" s="319"/>
      <c r="S948" s="319"/>
      <c r="T948" s="319"/>
      <c r="U948" s="319"/>
      <c r="V948" s="319"/>
      <c r="W948" s="319"/>
      <c r="X948" s="319"/>
      <c r="Y948" s="319"/>
      <c r="Z948" s="319"/>
    </row>
    <row r="949" spans="1:26" ht="15.75" customHeight="1">
      <c r="A949" s="319"/>
      <c r="B949" s="319"/>
      <c r="C949" s="319"/>
      <c r="D949" s="319"/>
      <c r="E949" s="319"/>
      <c r="F949" s="319"/>
      <c r="G949" s="319"/>
      <c r="H949" s="319"/>
      <c r="I949" s="319"/>
      <c r="J949" s="319"/>
      <c r="K949" s="319"/>
      <c r="L949" s="319"/>
      <c r="M949" s="319"/>
      <c r="N949" s="319"/>
      <c r="O949" s="319"/>
      <c r="P949" s="319"/>
      <c r="Q949" s="319"/>
      <c r="R949" s="319"/>
      <c r="S949" s="319"/>
      <c r="T949" s="319"/>
      <c r="U949" s="319"/>
      <c r="V949" s="319"/>
      <c r="W949" s="319"/>
      <c r="X949" s="319"/>
      <c r="Y949" s="319"/>
      <c r="Z949" s="319"/>
    </row>
    <row r="950" spans="1:26" ht="15.75" customHeight="1">
      <c r="A950" s="319"/>
      <c r="B950" s="319"/>
      <c r="C950" s="319"/>
      <c r="D950" s="319"/>
      <c r="E950" s="319"/>
      <c r="F950" s="319"/>
      <c r="G950" s="319"/>
      <c r="H950" s="319"/>
      <c r="I950" s="319"/>
      <c r="J950" s="319"/>
      <c r="K950" s="319"/>
      <c r="L950" s="319"/>
      <c r="M950" s="319"/>
      <c r="N950" s="319"/>
      <c r="O950" s="319"/>
      <c r="P950" s="319"/>
      <c r="Q950" s="319"/>
      <c r="R950" s="319"/>
      <c r="S950" s="319"/>
      <c r="T950" s="319"/>
      <c r="U950" s="319"/>
      <c r="V950" s="319"/>
      <c r="W950" s="319"/>
      <c r="X950" s="319"/>
      <c r="Y950" s="319"/>
      <c r="Z950" s="319"/>
    </row>
    <row r="951" spans="1:26" ht="15.75" customHeight="1">
      <c r="A951" s="319"/>
      <c r="B951" s="319"/>
      <c r="C951" s="319"/>
      <c r="D951" s="319"/>
      <c r="E951" s="319"/>
      <c r="F951" s="319"/>
      <c r="G951" s="319"/>
      <c r="H951" s="319"/>
      <c r="I951" s="319"/>
      <c r="J951" s="319"/>
      <c r="K951" s="319"/>
      <c r="L951" s="319"/>
      <c r="M951" s="319"/>
      <c r="N951" s="319"/>
      <c r="O951" s="319"/>
      <c r="P951" s="319"/>
      <c r="Q951" s="319"/>
      <c r="R951" s="319"/>
      <c r="S951" s="319"/>
      <c r="T951" s="319"/>
      <c r="U951" s="319"/>
      <c r="V951" s="319"/>
      <c r="W951" s="319"/>
      <c r="X951" s="319"/>
      <c r="Y951" s="319"/>
      <c r="Z951" s="319"/>
    </row>
    <row r="952" spans="1:26" ht="15.75" customHeight="1">
      <c r="A952" s="319"/>
      <c r="B952" s="319"/>
      <c r="C952" s="319"/>
      <c r="D952" s="319"/>
      <c r="E952" s="319"/>
      <c r="F952" s="319"/>
      <c r="G952" s="319"/>
      <c r="H952" s="319"/>
      <c r="I952" s="319"/>
      <c r="J952" s="319"/>
      <c r="K952" s="319"/>
      <c r="L952" s="319"/>
      <c r="M952" s="319"/>
      <c r="N952" s="319"/>
      <c r="O952" s="319"/>
      <c r="P952" s="319"/>
      <c r="Q952" s="319"/>
      <c r="R952" s="319"/>
      <c r="S952" s="319"/>
      <c r="T952" s="319"/>
      <c r="U952" s="319"/>
      <c r="V952" s="319"/>
      <c r="W952" s="319"/>
      <c r="X952" s="319"/>
      <c r="Y952" s="319"/>
      <c r="Z952" s="319"/>
    </row>
    <row r="953" spans="1:26" ht="15.75" customHeight="1">
      <c r="A953" s="319"/>
      <c r="B953" s="319"/>
      <c r="C953" s="319"/>
      <c r="D953" s="319"/>
      <c r="E953" s="319"/>
      <c r="F953" s="319"/>
      <c r="G953" s="319"/>
      <c r="H953" s="319"/>
      <c r="I953" s="319"/>
      <c r="J953" s="319"/>
      <c r="K953" s="319"/>
      <c r="L953" s="319"/>
      <c r="M953" s="319"/>
      <c r="N953" s="319"/>
      <c r="O953" s="319"/>
      <c r="P953" s="319"/>
      <c r="Q953" s="319"/>
      <c r="R953" s="319"/>
      <c r="S953" s="319"/>
      <c r="T953" s="319"/>
      <c r="U953" s="319"/>
      <c r="V953" s="319"/>
      <c r="W953" s="319"/>
      <c r="X953" s="319"/>
      <c r="Y953" s="319"/>
      <c r="Z953" s="319"/>
    </row>
    <row r="954" spans="1:26" ht="15.75" customHeight="1">
      <c r="A954" s="319"/>
      <c r="B954" s="319"/>
      <c r="C954" s="319"/>
      <c r="D954" s="319"/>
      <c r="E954" s="319"/>
      <c r="F954" s="319"/>
      <c r="G954" s="319"/>
      <c r="H954" s="319"/>
      <c r="I954" s="319"/>
      <c r="J954" s="319"/>
      <c r="K954" s="319"/>
      <c r="L954" s="319"/>
      <c r="M954" s="319"/>
      <c r="N954" s="319"/>
      <c r="O954" s="319"/>
      <c r="P954" s="319"/>
      <c r="Q954" s="319"/>
      <c r="R954" s="319"/>
      <c r="S954" s="319"/>
      <c r="T954" s="319"/>
      <c r="U954" s="319"/>
      <c r="V954" s="319"/>
      <c r="W954" s="319"/>
      <c r="X954" s="319"/>
      <c r="Y954" s="319"/>
      <c r="Z954" s="319"/>
    </row>
    <row r="955" spans="1:26" ht="15.75" customHeight="1">
      <c r="A955" s="319"/>
      <c r="B955" s="319"/>
      <c r="C955" s="319"/>
      <c r="D955" s="319"/>
      <c r="E955" s="319"/>
      <c r="F955" s="319"/>
      <c r="G955" s="319"/>
      <c r="H955" s="319"/>
      <c r="I955" s="319"/>
      <c r="J955" s="319"/>
      <c r="K955" s="319"/>
      <c r="L955" s="319"/>
      <c r="M955" s="319"/>
      <c r="N955" s="319"/>
      <c r="O955" s="319"/>
      <c r="P955" s="319"/>
      <c r="Q955" s="319"/>
      <c r="R955" s="319"/>
      <c r="S955" s="319"/>
      <c r="T955" s="319"/>
      <c r="U955" s="319"/>
      <c r="V955" s="319"/>
      <c r="W955" s="319"/>
      <c r="X955" s="319"/>
      <c r="Y955" s="319"/>
      <c r="Z955" s="319"/>
    </row>
    <row r="956" spans="1:26" ht="15.75" customHeight="1">
      <c r="A956" s="319"/>
      <c r="B956" s="319"/>
      <c r="C956" s="319"/>
      <c r="D956" s="319"/>
      <c r="E956" s="319"/>
      <c r="F956" s="319"/>
      <c r="G956" s="319"/>
      <c r="H956" s="319"/>
      <c r="I956" s="319"/>
      <c r="J956" s="319"/>
      <c r="K956" s="319"/>
      <c r="L956" s="319"/>
      <c r="M956" s="319"/>
      <c r="N956" s="319"/>
      <c r="O956" s="319"/>
      <c r="P956" s="319"/>
      <c r="Q956" s="319"/>
      <c r="R956" s="319"/>
      <c r="S956" s="319"/>
      <c r="T956" s="319"/>
      <c r="U956" s="319"/>
      <c r="V956" s="319"/>
      <c r="W956" s="319"/>
      <c r="X956" s="319"/>
      <c r="Y956" s="319"/>
      <c r="Z956" s="319"/>
    </row>
    <row r="957" spans="1:26" ht="15.75" customHeight="1">
      <c r="A957" s="319"/>
      <c r="B957" s="319"/>
      <c r="C957" s="319"/>
      <c r="D957" s="319"/>
      <c r="E957" s="319"/>
      <c r="F957" s="319"/>
      <c r="G957" s="319"/>
      <c r="H957" s="319"/>
      <c r="I957" s="319"/>
      <c r="J957" s="319"/>
      <c r="K957" s="319"/>
      <c r="L957" s="319"/>
      <c r="M957" s="319"/>
      <c r="N957" s="319"/>
      <c r="O957" s="319"/>
      <c r="P957" s="319"/>
      <c r="Q957" s="319"/>
      <c r="R957" s="319"/>
      <c r="S957" s="319"/>
      <c r="T957" s="319"/>
      <c r="U957" s="319"/>
      <c r="V957" s="319"/>
      <c r="W957" s="319"/>
      <c r="X957" s="319"/>
      <c r="Y957" s="319"/>
      <c r="Z957" s="319"/>
    </row>
    <row r="958" spans="1:26" ht="15.75" customHeight="1">
      <c r="A958" s="319"/>
      <c r="B958" s="319"/>
      <c r="C958" s="319"/>
      <c r="D958" s="319"/>
      <c r="E958" s="319"/>
      <c r="F958" s="319"/>
      <c r="G958" s="319"/>
      <c r="H958" s="319"/>
      <c r="I958" s="319"/>
      <c r="J958" s="319"/>
      <c r="K958" s="319"/>
      <c r="L958" s="319"/>
      <c r="M958" s="319"/>
      <c r="N958" s="319"/>
      <c r="O958" s="319"/>
      <c r="P958" s="319"/>
      <c r="Q958" s="319"/>
      <c r="R958" s="319"/>
      <c r="S958" s="319"/>
      <c r="T958" s="319"/>
      <c r="U958" s="319"/>
      <c r="V958" s="319"/>
      <c r="W958" s="319"/>
      <c r="X958" s="319"/>
      <c r="Y958" s="319"/>
      <c r="Z958" s="319"/>
    </row>
    <row r="959" spans="1:26" ht="15.75" customHeight="1">
      <c r="A959" s="319"/>
      <c r="B959" s="319"/>
      <c r="C959" s="319"/>
      <c r="D959" s="319"/>
      <c r="E959" s="319"/>
      <c r="F959" s="319"/>
      <c r="G959" s="319"/>
      <c r="H959" s="319"/>
      <c r="I959" s="319"/>
      <c r="J959" s="319"/>
      <c r="K959" s="319"/>
      <c r="L959" s="319"/>
      <c r="M959" s="319"/>
      <c r="N959" s="319"/>
      <c r="O959" s="319"/>
      <c r="P959" s="319"/>
      <c r="Q959" s="319"/>
      <c r="R959" s="319"/>
      <c r="S959" s="319"/>
      <c r="T959" s="319"/>
      <c r="U959" s="319"/>
      <c r="V959" s="319"/>
      <c r="W959" s="319"/>
      <c r="X959" s="319"/>
      <c r="Y959" s="319"/>
      <c r="Z959" s="319"/>
    </row>
    <row r="960" spans="1:26" ht="15.75" customHeight="1">
      <c r="A960" s="319"/>
      <c r="B960" s="319"/>
      <c r="C960" s="319"/>
      <c r="D960" s="319"/>
      <c r="E960" s="319"/>
      <c r="F960" s="319"/>
      <c r="G960" s="319"/>
      <c r="H960" s="319"/>
      <c r="I960" s="319"/>
      <c r="J960" s="319"/>
      <c r="K960" s="319"/>
      <c r="L960" s="319"/>
      <c r="M960" s="319"/>
      <c r="N960" s="319"/>
      <c r="O960" s="319"/>
      <c r="P960" s="319"/>
      <c r="Q960" s="319"/>
      <c r="R960" s="319"/>
      <c r="S960" s="319"/>
      <c r="T960" s="319"/>
      <c r="U960" s="319"/>
      <c r="V960" s="319"/>
      <c r="W960" s="319"/>
      <c r="X960" s="319"/>
      <c r="Y960" s="319"/>
      <c r="Z960" s="319"/>
    </row>
    <row r="961" spans="1:26" ht="15.75" customHeight="1">
      <c r="A961" s="319"/>
      <c r="B961" s="319"/>
      <c r="C961" s="319"/>
      <c r="D961" s="319"/>
      <c r="E961" s="319"/>
      <c r="F961" s="319"/>
      <c r="G961" s="319"/>
      <c r="H961" s="319"/>
      <c r="I961" s="319"/>
      <c r="J961" s="319"/>
      <c r="K961" s="319"/>
      <c r="L961" s="319"/>
      <c r="M961" s="319"/>
      <c r="N961" s="319"/>
      <c r="O961" s="319"/>
      <c r="P961" s="319"/>
      <c r="Q961" s="319"/>
      <c r="R961" s="319"/>
      <c r="S961" s="319"/>
      <c r="T961" s="319"/>
      <c r="U961" s="319"/>
      <c r="V961" s="319"/>
      <c r="W961" s="319"/>
      <c r="X961" s="319"/>
      <c r="Y961" s="319"/>
      <c r="Z961" s="319"/>
    </row>
    <row r="962" spans="1:26" ht="15.75" customHeight="1">
      <c r="A962" s="319"/>
      <c r="B962" s="319"/>
      <c r="C962" s="319"/>
      <c r="D962" s="319"/>
      <c r="E962" s="319"/>
      <c r="F962" s="319"/>
      <c r="G962" s="319"/>
      <c r="H962" s="319"/>
      <c r="I962" s="319"/>
      <c r="J962" s="319"/>
      <c r="K962" s="319"/>
      <c r="L962" s="319"/>
      <c r="M962" s="319"/>
      <c r="N962" s="319"/>
      <c r="O962" s="319"/>
      <c r="P962" s="319"/>
      <c r="Q962" s="319"/>
      <c r="R962" s="319"/>
      <c r="S962" s="319"/>
      <c r="T962" s="319"/>
      <c r="U962" s="319"/>
      <c r="V962" s="319"/>
      <c r="W962" s="319"/>
      <c r="X962" s="319"/>
      <c r="Y962" s="319"/>
      <c r="Z962" s="319"/>
    </row>
    <row r="963" spans="1:26" ht="15.75" customHeight="1">
      <c r="A963" s="319"/>
      <c r="B963" s="319"/>
      <c r="C963" s="319"/>
      <c r="D963" s="319"/>
      <c r="E963" s="319"/>
      <c r="F963" s="319"/>
      <c r="G963" s="319"/>
      <c r="H963" s="319"/>
      <c r="I963" s="319"/>
      <c r="J963" s="319"/>
      <c r="K963" s="319"/>
      <c r="L963" s="319"/>
      <c r="M963" s="319"/>
      <c r="N963" s="319"/>
      <c r="O963" s="319"/>
      <c r="P963" s="319"/>
      <c r="Q963" s="319"/>
      <c r="R963" s="319"/>
      <c r="S963" s="319"/>
      <c r="T963" s="319"/>
      <c r="U963" s="319"/>
      <c r="V963" s="319"/>
      <c r="W963" s="319"/>
      <c r="X963" s="319"/>
      <c r="Y963" s="319"/>
      <c r="Z963" s="319"/>
    </row>
    <row r="964" spans="1:26" ht="15.75" customHeight="1">
      <c r="A964" s="319"/>
      <c r="B964" s="319"/>
      <c r="C964" s="319"/>
      <c r="D964" s="319"/>
      <c r="E964" s="319"/>
      <c r="F964" s="319"/>
      <c r="G964" s="319"/>
      <c r="H964" s="319"/>
      <c r="I964" s="319"/>
      <c r="J964" s="319"/>
      <c r="K964" s="319"/>
      <c r="L964" s="319"/>
      <c r="M964" s="319"/>
      <c r="N964" s="319"/>
      <c r="O964" s="319"/>
      <c r="P964" s="319"/>
      <c r="Q964" s="319"/>
      <c r="R964" s="319"/>
      <c r="S964" s="319"/>
      <c r="T964" s="319"/>
      <c r="U964" s="319"/>
      <c r="V964" s="319"/>
      <c r="W964" s="319"/>
      <c r="X964" s="319"/>
      <c r="Y964" s="319"/>
      <c r="Z964" s="319"/>
    </row>
    <row r="965" spans="1:26" ht="15.75" customHeight="1">
      <c r="A965" s="319"/>
      <c r="B965" s="319"/>
      <c r="C965" s="319"/>
      <c r="D965" s="319"/>
      <c r="E965" s="319"/>
      <c r="F965" s="319"/>
      <c r="G965" s="319"/>
      <c r="H965" s="319"/>
      <c r="I965" s="319"/>
      <c r="J965" s="319"/>
      <c r="K965" s="319"/>
      <c r="L965" s="319"/>
      <c r="M965" s="319"/>
      <c r="N965" s="319"/>
      <c r="O965" s="319"/>
      <c r="P965" s="319"/>
      <c r="Q965" s="319"/>
      <c r="R965" s="319"/>
      <c r="S965" s="319"/>
      <c r="T965" s="319"/>
      <c r="U965" s="319"/>
      <c r="V965" s="319"/>
      <c r="W965" s="319"/>
      <c r="X965" s="319"/>
      <c r="Y965" s="319"/>
      <c r="Z965" s="319"/>
    </row>
    <row r="966" spans="1:26" ht="15.75" customHeight="1">
      <c r="A966" s="319"/>
      <c r="B966" s="319"/>
      <c r="C966" s="319"/>
      <c r="D966" s="319"/>
      <c r="E966" s="319"/>
      <c r="F966" s="319"/>
      <c r="G966" s="319"/>
      <c r="H966" s="319"/>
      <c r="I966" s="319"/>
      <c r="J966" s="319"/>
      <c r="K966" s="319"/>
      <c r="L966" s="319"/>
      <c r="M966" s="319"/>
      <c r="N966" s="319"/>
      <c r="O966" s="319"/>
      <c r="P966" s="319"/>
      <c r="Q966" s="319"/>
      <c r="R966" s="319"/>
      <c r="S966" s="319"/>
      <c r="T966" s="319"/>
      <c r="U966" s="319"/>
      <c r="V966" s="319"/>
      <c r="W966" s="319"/>
      <c r="X966" s="319"/>
      <c r="Y966" s="319"/>
      <c r="Z966" s="319"/>
    </row>
    <row r="967" spans="1:26" ht="15.75" customHeight="1">
      <c r="A967" s="319"/>
      <c r="B967" s="319"/>
      <c r="C967" s="319"/>
      <c r="D967" s="319"/>
      <c r="E967" s="319"/>
      <c r="F967" s="319"/>
      <c r="G967" s="319"/>
      <c r="H967" s="319"/>
      <c r="I967" s="319"/>
      <c r="J967" s="319"/>
      <c r="K967" s="319"/>
      <c r="L967" s="319"/>
      <c r="M967" s="319"/>
      <c r="N967" s="319"/>
      <c r="O967" s="319"/>
      <c r="P967" s="319"/>
      <c r="Q967" s="319"/>
      <c r="R967" s="319"/>
      <c r="S967" s="319"/>
      <c r="T967" s="319"/>
      <c r="U967" s="319"/>
      <c r="V967" s="319"/>
      <c r="W967" s="319"/>
      <c r="X967" s="319"/>
      <c r="Y967" s="319"/>
      <c r="Z967" s="319"/>
    </row>
    <row r="968" spans="1:26" ht="15.75" customHeight="1">
      <c r="A968" s="319"/>
      <c r="B968" s="319"/>
      <c r="C968" s="319"/>
      <c r="D968" s="319"/>
      <c r="E968" s="319"/>
      <c r="F968" s="319"/>
      <c r="G968" s="319"/>
      <c r="H968" s="319"/>
      <c r="I968" s="319"/>
      <c r="J968" s="319"/>
      <c r="K968" s="319"/>
      <c r="L968" s="319"/>
      <c r="M968" s="319"/>
      <c r="N968" s="319"/>
      <c r="O968" s="319"/>
      <c r="P968" s="319"/>
      <c r="Q968" s="319"/>
      <c r="R968" s="319"/>
      <c r="S968" s="319"/>
      <c r="T968" s="319"/>
      <c r="U968" s="319"/>
      <c r="V968" s="319"/>
      <c r="W968" s="319"/>
      <c r="X968" s="319"/>
      <c r="Y968" s="319"/>
      <c r="Z968" s="319"/>
    </row>
    <row r="969" spans="1:26" ht="15.75" customHeight="1">
      <c r="A969" s="319"/>
      <c r="B969" s="319"/>
      <c r="C969" s="319"/>
      <c r="D969" s="319"/>
      <c r="E969" s="319"/>
      <c r="F969" s="319"/>
      <c r="G969" s="319"/>
      <c r="H969" s="319"/>
      <c r="I969" s="319"/>
      <c r="J969" s="319"/>
      <c r="K969" s="319"/>
      <c r="L969" s="319"/>
      <c r="M969" s="319"/>
      <c r="N969" s="319"/>
      <c r="O969" s="319"/>
      <c r="P969" s="319"/>
      <c r="Q969" s="319"/>
      <c r="R969" s="319"/>
      <c r="S969" s="319"/>
      <c r="T969" s="319"/>
      <c r="U969" s="319"/>
      <c r="V969" s="319"/>
      <c r="W969" s="319"/>
      <c r="X969" s="319"/>
      <c r="Y969" s="319"/>
      <c r="Z969" s="319"/>
    </row>
    <row r="970" spans="1:26" ht="15.75" customHeight="1">
      <c r="A970" s="319"/>
      <c r="B970" s="319"/>
      <c r="C970" s="319"/>
      <c r="D970" s="319"/>
      <c r="E970" s="319"/>
      <c r="F970" s="319"/>
      <c r="G970" s="319"/>
      <c r="H970" s="319"/>
      <c r="I970" s="319"/>
      <c r="J970" s="319"/>
      <c r="K970" s="319"/>
      <c r="L970" s="319"/>
      <c r="M970" s="319"/>
      <c r="N970" s="319"/>
      <c r="O970" s="319"/>
      <c r="P970" s="319"/>
      <c r="Q970" s="319"/>
      <c r="R970" s="319"/>
      <c r="S970" s="319"/>
      <c r="T970" s="319"/>
      <c r="U970" s="319"/>
      <c r="V970" s="319"/>
      <c r="W970" s="319"/>
      <c r="X970" s="319"/>
      <c r="Y970" s="319"/>
      <c r="Z970" s="319"/>
    </row>
    <row r="971" spans="1:26" ht="15.75" customHeight="1">
      <c r="A971" s="319"/>
      <c r="B971" s="319"/>
      <c r="C971" s="319"/>
      <c r="D971" s="319"/>
      <c r="E971" s="319"/>
      <c r="F971" s="319"/>
      <c r="G971" s="319"/>
      <c r="H971" s="319"/>
      <c r="I971" s="319"/>
      <c r="J971" s="319"/>
      <c r="K971" s="319"/>
      <c r="L971" s="319"/>
      <c r="M971" s="319"/>
      <c r="N971" s="319"/>
      <c r="O971" s="319"/>
      <c r="P971" s="319"/>
      <c r="Q971" s="319"/>
      <c r="R971" s="319"/>
      <c r="S971" s="319"/>
      <c r="T971" s="319"/>
      <c r="U971" s="319"/>
      <c r="V971" s="319"/>
      <c r="W971" s="319"/>
      <c r="X971" s="319"/>
      <c r="Y971" s="319"/>
      <c r="Z971" s="319"/>
    </row>
    <row r="972" spans="1:26" ht="15.75" customHeight="1">
      <c r="A972" s="319"/>
      <c r="B972" s="319"/>
      <c r="C972" s="319"/>
      <c r="D972" s="319"/>
      <c r="E972" s="319"/>
      <c r="F972" s="319"/>
      <c r="G972" s="319"/>
      <c r="H972" s="319"/>
      <c r="I972" s="319"/>
      <c r="J972" s="319"/>
      <c r="K972" s="319"/>
      <c r="L972" s="319"/>
      <c r="M972" s="319"/>
      <c r="N972" s="319"/>
      <c r="O972" s="319"/>
      <c r="P972" s="319"/>
      <c r="Q972" s="319"/>
      <c r="R972" s="319"/>
      <c r="S972" s="319"/>
      <c r="T972" s="319"/>
      <c r="U972" s="319"/>
      <c r="V972" s="319"/>
      <c r="W972" s="319"/>
      <c r="X972" s="319"/>
      <c r="Y972" s="319"/>
      <c r="Z972" s="319"/>
    </row>
    <row r="973" spans="1:26" ht="15.75" customHeight="1">
      <c r="A973" s="319"/>
      <c r="B973" s="319"/>
      <c r="C973" s="319"/>
      <c r="D973" s="319"/>
      <c r="E973" s="319"/>
      <c r="F973" s="319"/>
      <c r="G973" s="319"/>
      <c r="H973" s="319"/>
      <c r="I973" s="319"/>
      <c r="J973" s="319"/>
      <c r="K973" s="319"/>
      <c r="L973" s="319"/>
      <c r="M973" s="319"/>
      <c r="N973" s="319"/>
      <c r="O973" s="319"/>
      <c r="P973" s="319"/>
      <c r="Q973" s="319"/>
      <c r="R973" s="319"/>
      <c r="S973" s="319"/>
      <c r="T973" s="319"/>
      <c r="U973" s="319"/>
      <c r="V973" s="319"/>
      <c r="W973" s="319"/>
      <c r="X973" s="319"/>
      <c r="Y973" s="319"/>
      <c r="Z973" s="319"/>
    </row>
    <row r="974" spans="1:26" ht="15.75" customHeight="1">
      <c r="A974" s="319"/>
      <c r="B974" s="319"/>
      <c r="C974" s="319"/>
      <c r="D974" s="319"/>
      <c r="E974" s="319"/>
      <c r="F974" s="319"/>
      <c r="G974" s="319"/>
      <c r="H974" s="319"/>
      <c r="I974" s="319"/>
      <c r="J974" s="319"/>
      <c r="K974" s="319"/>
      <c r="L974" s="319"/>
      <c r="M974" s="319"/>
      <c r="N974" s="319"/>
      <c r="O974" s="319"/>
      <c r="P974" s="319"/>
      <c r="Q974" s="319"/>
      <c r="R974" s="319"/>
      <c r="S974" s="319"/>
      <c r="T974" s="319"/>
      <c r="U974" s="319"/>
      <c r="V974" s="319"/>
      <c r="W974" s="319"/>
      <c r="X974" s="319"/>
      <c r="Y974" s="319"/>
      <c r="Z974" s="319"/>
    </row>
    <row r="975" spans="1:26" ht="15.75" customHeight="1">
      <c r="A975" s="319"/>
      <c r="B975" s="319"/>
      <c r="C975" s="319"/>
      <c r="D975" s="319"/>
      <c r="E975" s="319"/>
      <c r="F975" s="319"/>
      <c r="G975" s="319"/>
      <c r="H975" s="319"/>
      <c r="I975" s="319"/>
      <c r="J975" s="319"/>
      <c r="K975" s="319"/>
      <c r="L975" s="319"/>
      <c r="M975" s="319"/>
      <c r="N975" s="319"/>
      <c r="O975" s="319"/>
      <c r="P975" s="319"/>
      <c r="Q975" s="319"/>
      <c r="R975" s="319"/>
      <c r="S975" s="319"/>
      <c r="T975" s="319"/>
      <c r="U975" s="319"/>
      <c r="V975" s="319"/>
      <c r="W975" s="319"/>
      <c r="X975" s="319"/>
      <c r="Y975" s="319"/>
      <c r="Z975" s="319"/>
    </row>
    <row r="976" spans="1:26" ht="15.75" customHeight="1">
      <c r="A976" s="319"/>
      <c r="B976" s="319"/>
      <c r="C976" s="319"/>
      <c r="D976" s="319"/>
      <c r="E976" s="319"/>
      <c r="F976" s="319"/>
      <c r="G976" s="319"/>
      <c r="H976" s="319"/>
      <c r="I976" s="319"/>
      <c r="J976" s="319"/>
      <c r="K976" s="319"/>
      <c r="L976" s="319"/>
      <c r="M976" s="319"/>
      <c r="N976" s="319"/>
      <c r="O976" s="319"/>
      <c r="P976" s="319"/>
      <c r="Q976" s="319"/>
      <c r="R976" s="319"/>
      <c r="S976" s="319"/>
      <c r="T976" s="319"/>
      <c r="U976" s="319"/>
      <c r="V976" s="319"/>
      <c r="W976" s="319"/>
      <c r="X976" s="319"/>
      <c r="Y976" s="319"/>
      <c r="Z976" s="319"/>
    </row>
    <row r="977" spans="1:26" ht="15.75" customHeight="1">
      <c r="A977" s="319"/>
      <c r="B977" s="319"/>
      <c r="C977" s="319"/>
      <c r="D977" s="319"/>
      <c r="E977" s="319"/>
      <c r="F977" s="319"/>
      <c r="G977" s="319"/>
      <c r="H977" s="319"/>
      <c r="I977" s="319"/>
      <c r="J977" s="319"/>
      <c r="K977" s="319"/>
      <c r="L977" s="319"/>
      <c r="M977" s="319"/>
      <c r="N977" s="319"/>
      <c r="O977" s="319"/>
      <c r="P977" s="319"/>
      <c r="Q977" s="319"/>
      <c r="R977" s="319"/>
      <c r="S977" s="319"/>
      <c r="T977" s="319"/>
      <c r="U977" s="319"/>
      <c r="V977" s="319"/>
      <c r="W977" s="319"/>
      <c r="X977" s="319"/>
      <c r="Y977" s="319"/>
      <c r="Z977" s="319"/>
    </row>
    <row r="978" spans="1:26" ht="15.75" customHeight="1">
      <c r="A978" s="319"/>
      <c r="B978" s="319"/>
      <c r="C978" s="319"/>
      <c r="D978" s="319"/>
      <c r="E978" s="319"/>
      <c r="F978" s="319"/>
      <c r="G978" s="319"/>
      <c r="H978" s="319"/>
      <c r="I978" s="319"/>
      <c r="J978" s="319"/>
      <c r="K978" s="319"/>
      <c r="L978" s="319"/>
      <c r="M978" s="319"/>
      <c r="N978" s="319"/>
      <c r="O978" s="319"/>
      <c r="P978" s="319"/>
      <c r="Q978" s="319"/>
      <c r="R978" s="319"/>
      <c r="S978" s="319"/>
      <c r="T978" s="319"/>
      <c r="U978" s="319"/>
      <c r="V978" s="319"/>
      <c r="W978" s="319"/>
      <c r="X978" s="319"/>
      <c r="Y978" s="319"/>
      <c r="Z978" s="319"/>
    </row>
    <row r="979" spans="1:26" ht="15.75" customHeight="1">
      <c r="A979" s="319"/>
      <c r="B979" s="319"/>
      <c r="C979" s="319"/>
      <c r="D979" s="319"/>
      <c r="E979" s="319"/>
      <c r="F979" s="319"/>
      <c r="G979" s="319"/>
      <c r="H979" s="319"/>
      <c r="I979" s="319"/>
      <c r="J979" s="319"/>
      <c r="K979" s="319"/>
      <c r="L979" s="319"/>
      <c r="M979" s="319"/>
      <c r="N979" s="319"/>
      <c r="O979" s="319"/>
      <c r="P979" s="319"/>
      <c r="Q979" s="319"/>
      <c r="R979" s="319"/>
      <c r="S979" s="319"/>
      <c r="T979" s="319"/>
      <c r="U979" s="319"/>
      <c r="V979" s="319"/>
      <c r="W979" s="319"/>
      <c r="X979" s="319"/>
      <c r="Y979" s="319"/>
      <c r="Z979" s="319"/>
    </row>
    <row r="980" spans="1:26" ht="15.75" customHeight="1">
      <c r="A980" s="319"/>
      <c r="B980" s="319"/>
      <c r="C980" s="319"/>
      <c r="D980" s="319"/>
      <c r="E980" s="319"/>
      <c r="F980" s="319"/>
      <c r="G980" s="319"/>
      <c r="H980" s="319"/>
      <c r="I980" s="319"/>
      <c r="J980" s="319"/>
      <c r="K980" s="319"/>
      <c r="L980" s="319"/>
      <c r="M980" s="319"/>
      <c r="N980" s="319"/>
      <c r="O980" s="319"/>
      <c r="P980" s="319"/>
      <c r="Q980" s="319"/>
      <c r="R980" s="319"/>
      <c r="S980" s="319"/>
      <c r="T980" s="319"/>
      <c r="U980" s="319"/>
      <c r="V980" s="319"/>
      <c r="W980" s="319"/>
      <c r="X980" s="319"/>
      <c r="Y980" s="319"/>
      <c r="Z980" s="319"/>
    </row>
    <row r="981" spans="1:26" ht="15.75" customHeight="1">
      <c r="A981" s="319"/>
      <c r="B981" s="319"/>
      <c r="C981" s="319"/>
      <c r="D981" s="319"/>
      <c r="E981" s="319"/>
      <c r="F981" s="319"/>
      <c r="G981" s="319"/>
      <c r="H981" s="319"/>
      <c r="I981" s="319"/>
      <c r="J981" s="319"/>
      <c r="K981" s="319"/>
      <c r="L981" s="319"/>
      <c r="M981" s="319"/>
      <c r="N981" s="319"/>
      <c r="O981" s="319"/>
      <c r="P981" s="319"/>
      <c r="Q981" s="319"/>
      <c r="R981" s="319"/>
      <c r="S981" s="319"/>
      <c r="T981" s="319"/>
      <c r="U981" s="319"/>
      <c r="V981" s="319"/>
      <c r="W981" s="319"/>
      <c r="X981" s="319"/>
      <c r="Y981" s="319"/>
      <c r="Z981" s="319"/>
    </row>
    <row r="982" spans="1:26" ht="15.75" customHeight="1">
      <c r="A982" s="319"/>
      <c r="B982" s="319"/>
      <c r="C982" s="319"/>
      <c r="D982" s="319"/>
      <c r="E982" s="319"/>
      <c r="F982" s="319"/>
      <c r="G982" s="319"/>
      <c r="H982" s="319"/>
      <c r="I982" s="319"/>
      <c r="J982" s="319"/>
      <c r="K982" s="319"/>
      <c r="L982" s="319"/>
      <c r="M982" s="319"/>
      <c r="N982" s="319"/>
      <c r="O982" s="319"/>
      <c r="P982" s="319"/>
      <c r="Q982" s="319"/>
      <c r="R982" s="319"/>
      <c r="S982" s="319"/>
      <c r="T982" s="319"/>
      <c r="U982" s="319"/>
      <c r="V982" s="319"/>
      <c r="W982" s="319"/>
      <c r="X982" s="319"/>
      <c r="Y982" s="319"/>
      <c r="Z982" s="319"/>
    </row>
    <row r="983" spans="1:26" ht="15.75" customHeight="1">
      <c r="A983" s="319"/>
      <c r="B983" s="319"/>
      <c r="C983" s="319"/>
      <c r="D983" s="319"/>
      <c r="E983" s="319"/>
      <c r="F983" s="319"/>
      <c r="G983" s="319"/>
      <c r="H983" s="319"/>
      <c r="I983" s="319"/>
      <c r="J983" s="319"/>
      <c r="K983" s="319"/>
      <c r="L983" s="319"/>
      <c r="M983" s="319"/>
      <c r="N983" s="319"/>
      <c r="O983" s="319"/>
      <c r="P983" s="319"/>
      <c r="Q983" s="319"/>
      <c r="R983" s="319"/>
      <c r="S983" s="319"/>
      <c r="T983" s="319"/>
      <c r="U983" s="319"/>
      <c r="V983" s="319"/>
      <c r="W983" s="319"/>
      <c r="X983" s="319"/>
      <c r="Y983" s="319"/>
      <c r="Z983" s="319"/>
    </row>
    <row r="984" spans="1:26" ht="15.75" customHeight="1">
      <c r="A984" s="319"/>
      <c r="B984" s="319"/>
      <c r="C984" s="319"/>
      <c r="D984" s="319"/>
      <c r="E984" s="319"/>
      <c r="F984" s="319"/>
      <c r="G984" s="319"/>
      <c r="H984" s="319"/>
      <c r="I984" s="319"/>
      <c r="J984" s="319"/>
      <c r="K984" s="319"/>
      <c r="L984" s="319"/>
      <c r="M984" s="319"/>
      <c r="N984" s="319"/>
      <c r="O984" s="319"/>
      <c r="P984" s="319"/>
      <c r="Q984" s="319"/>
      <c r="R984" s="319"/>
      <c r="S984" s="319"/>
      <c r="T984" s="319"/>
      <c r="U984" s="319"/>
      <c r="V984" s="319"/>
      <c r="W984" s="319"/>
      <c r="X984" s="319"/>
      <c r="Y984" s="319"/>
      <c r="Z984" s="319"/>
    </row>
    <row r="985" spans="1:26" ht="15.75" customHeight="1">
      <c r="A985" s="319"/>
      <c r="B985" s="319"/>
      <c r="C985" s="319"/>
      <c r="D985" s="319"/>
      <c r="E985" s="319"/>
      <c r="F985" s="319"/>
      <c r="G985" s="319"/>
      <c r="H985" s="319"/>
      <c r="I985" s="319"/>
      <c r="J985" s="319"/>
      <c r="K985" s="319"/>
      <c r="L985" s="319"/>
      <c r="M985" s="319"/>
      <c r="N985" s="319"/>
      <c r="O985" s="319"/>
      <c r="P985" s="319"/>
      <c r="Q985" s="319"/>
      <c r="R985" s="319"/>
      <c r="S985" s="319"/>
      <c r="T985" s="319"/>
      <c r="U985" s="319"/>
      <c r="V985" s="319"/>
      <c r="W985" s="319"/>
      <c r="X985" s="319"/>
      <c r="Y985" s="319"/>
      <c r="Z985" s="319"/>
    </row>
    <row r="986" spans="1:26" ht="15.75" customHeight="1">
      <c r="A986" s="319"/>
      <c r="B986" s="319"/>
      <c r="C986" s="319"/>
      <c r="D986" s="319"/>
      <c r="E986" s="319"/>
      <c r="F986" s="319"/>
      <c r="G986" s="319"/>
      <c r="H986" s="319"/>
      <c r="I986" s="319"/>
      <c r="J986" s="319"/>
      <c r="K986" s="319"/>
      <c r="L986" s="319"/>
      <c r="M986" s="319"/>
      <c r="N986" s="319"/>
      <c r="O986" s="319"/>
      <c r="P986" s="319"/>
      <c r="Q986" s="319"/>
      <c r="R986" s="319"/>
      <c r="S986" s="319"/>
      <c r="T986" s="319"/>
      <c r="U986" s="319"/>
      <c r="V986" s="319"/>
      <c r="W986" s="319"/>
      <c r="X986" s="319"/>
      <c r="Y986" s="319"/>
      <c r="Z986" s="319"/>
    </row>
    <row r="987" spans="1:26" ht="15.75" customHeight="1">
      <c r="A987" s="319"/>
      <c r="B987" s="319"/>
      <c r="C987" s="319"/>
      <c r="D987" s="319"/>
      <c r="E987" s="319"/>
      <c r="F987" s="319"/>
      <c r="G987" s="319"/>
      <c r="H987" s="319"/>
      <c r="I987" s="319"/>
      <c r="J987" s="319"/>
      <c r="K987" s="319"/>
      <c r="L987" s="319"/>
      <c r="M987" s="319"/>
      <c r="N987" s="319"/>
      <c r="O987" s="319"/>
      <c r="P987" s="319"/>
      <c r="Q987" s="319"/>
      <c r="R987" s="319"/>
      <c r="S987" s="319"/>
      <c r="T987" s="319"/>
      <c r="U987" s="319"/>
      <c r="V987" s="319"/>
      <c r="W987" s="319"/>
      <c r="X987" s="319"/>
      <c r="Y987" s="319"/>
      <c r="Z987" s="319"/>
    </row>
    <row r="988" spans="1:26" ht="15.75" customHeight="1">
      <c r="A988" s="319"/>
      <c r="B988" s="319"/>
      <c r="C988" s="319"/>
      <c r="D988" s="319"/>
      <c r="E988" s="319"/>
      <c r="F988" s="319"/>
      <c r="G988" s="319"/>
      <c r="H988" s="319"/>
      <c r="I988" s="319"/>
      <c r="J988" s="319"/>
      <c r="K988" s="319"/>
      <c r="L988" s="319"/>
      <c r="M988" s="319"/>
      <c r="N988" s="319"/>
      <c r="O988" s="319"/>
      <c r="P988" s="319"/>
      <c r="Q988" s="319"/>
      <c r="R988" s="319"/>
      <c r="S988" s="319"/>
      <c r="T988" s="319"/>
      <c r="U988" s="319"/>
      <c r="V988" s="319"/>
      <c r="W988" s="319"/>
      <c r="X988" s="319"/>
      <c r="Y988" s="319"/>
      <c r="Z988" s="319"/>
    </row>
    <row r="989" spans="1:26" ht="15.75" customHeight="1">
      <c r="A989" s="319"/>
      <c r="B989" s="319"/>
      <c r="C989" s="319"/>
      <c r="D989" s="319"/>
      <c r="E989" s="319"/>
      <c r="F989" s="319"/>
      <c r="G989" s="319"/>
      <c r="H989" s="319"/>
      <c r="I989" s="319"/>
      <c r="J989" s="319"/>
      <c r="K989" s="319"/>
      <c r="L989" s="319"/>
      <c r="M989" s="319"/>
      <c r="N989" s="319"/>
      <c r="O989" s="319"/>
      <c r="P989" s="319"/>
      <c r="Q989" s="319"/>
      <c r="R989" s="319"/>
      <c r="S989" s="319"/>
      <c r="T989" s="319"/>
      <c r="U989" s="319"/>
      <c r="V989" s="319"/>
      <c r="W989" s="319"/>
      <c r="X989" s="319"/>
      <c r="Y989" s="319"/>
      <c r="Z989" s="319"/>
    </row>
    <row r="990" spans="1:26" ht="15.75" customHeight="1">
      <c r="A990" s="319"/>
      <c r="B990" s="319"/>
      <c r="C990" s="319"/>
      <c r="D990" s="319"/>
      <c r="E990" s="319"/>
      <c r="F990" s="319"/>
      <c r="G990" s="319"/>
      <c r="H990" s="319"/>
      <c r="I990" s="319"/>
      <c r="J990" s="319"/>
      <c r="K990" s="319"/>
      <c r="L990" s="319"/>
      <c r="M990" s="319"/>
      <c r="N990" s="319"/>
      <c r="O990" s="319"/>
      <c r="P990" s="319"/>
      <c r="Q990" s="319"/>
      <c r="R990" s="319"/>
      <c r="S990" s="319"/>
      <c r="T990" s="319"/>
      <c r="U990" s="319"/>
      <c r="V990" s="319"/>
      <c r="W990" s="319"/>
      <c r="X990" s="319"/>
      <c r="Y990" s="319"/>
      <c r="Z990" s="319"/>
    </row>
    <row r="991" spans="1:26" ht="15.75" customHeight="1">
      <c r="A991" s="319"/>
      <c r="B991" s="319"/>
      <c r="C991" s="319"/>
      <c r="D991" s="319"/>
      <c r="E991" s="319"/>
      <c r="F991" s="319"/>
      <c r="G991" s="319"/>
      <c r="H991" s="319"/>
      <c r="I991" s="319"/>
      <c r="J991" s="319"/>
      <c r="K991" s="319"/>
      <c r="L991" s="319"/>
      <c r="M991" s="319"/>
      <c r="N991" s="319"/>
      <c r="O991" s="319"/>
      <c r="P991" s="319"/>
      <c r="Q991" s="319"/>
      <c r="R991" s="319"/>
      <c r="S991" s="319"/>
      <c r="T991" s="319"/>
      <c r="U991" s="319"/>
      <c r="V991" s="319"/>
      <c r="W991" s="319"/>
      <c r="X991" s="319"/>
      <c r="Y991" s="319"/>
      <c r="Z991" s="319"/>
    </row>
    <row r="992" spans="1:26" ht="15.75" customHeight="1">
      <c r="A992" s="319"/>
      <c r="B992" s="319"/>
      <c r="C992" s="319"/>
      <c r="D992" s="319"/>
      <c r="E992" s="319"/>
      <c r="F992" s="319"/>
      <c r="G992" s="319"/>
      <c r="H992" s="319"/>
      <c r="I992" s="319"/>
      <c r="J992" s="319"/>
      <c r="K992" s="319"/>
      <c r="L992" s="319"/>
      <c r="M992" s="319"/>
      <c r="N992" s="319"/>
      <c r="O992" s="319"/>
      <c r="P992" s="319"/>
      <c r="Q992" s="319"/>
      <c r="R992" s="319"/>
      <c r="S992" s="319"/>
      <c r="T992" s="319"/>
      <c r="U992" s="319"/>
      <c r="V992" s="319"/>
      <c r="W992" s="319"/>
      <c r="X992" s="319"/>
      <c r="Y992" s="319"/>
      <c r="Z992" s="319"/>
    </row>
    <row r="993" spans="1:26" ht="15.75" customHeight="1">
      <c r="A993" s="319"/>
      <c r="B993" s="319"/>
      <c r="C993" s="319"/>
      <c r="D993" s="319"/>
      <c r="E993" s="319"/>
      <c r="F993" s="319"/>
      <c r="G993" s="319"/>
      <c r="H993" s="319"/>
      <c r="I993" s="319"/>
      <c r="J993" s="319"/>
      <c r="K993" s="319"/>
      <c r="L993" s="319"/>
      <c r="M993" s="319"/>
      <c r="N993" s="319"/>
      <c r="O993" s="319"/>
      <c r="P993" s="319"/>
      <c r="Q993" s="319"/>
      <c r="R993" s="319"/>
      <c r="S993" s="319"/>
      <c r="T993" s="319"/>
      <c r="U993" s="319"/>
      <c r="V993" s="319"/>
      <c r="W993" s="319"/>
      <c r="X993" s="319"/>
      <c r="Y993" s="319"/>
      <c r="Z993" s="319"/>
    </row>
    <row r="994" spans="1:26" ht="15.75" customHeight="1">
      <c r="A994" s="319"/>
      <c r="B994" s="319"/>
      <c r="C994" s="319"/>
      <c r="D994" s="319"/>
      <c r="E994" s="319"/>
      <c r="F994" s="319"/>
      <c r="G994" s="319"/>
      <c r="H994" s="319"/>
      <c r="I994" s="319"/>
      <c r="J994" s="319"/>
      <c r="K994" s="319"/>
      <c r="L994" s="319"/>
      <c r="M994" s="319"/>
      <c r="N994" s="319"/>
      <c r="O994" s="319"/>
      <c r="P994" s="319"/>
      <c r="Q994" s="319"/>
      <c r="R994" s="319"/>
      <c r="S994" s="319"/>
      <c r="T994" s="319"/>
      <c r="U994" s="319"/>
      <c r="V994" s="319"/>
      <c r="W994" s="319"/>
      <c r="X994" s="319"/>
      <c r="Y994" s="319"/>
      <c r="Z994" s="319"/>
    </row>
    <row r="995" spans="1:26" ht="15.75" customHeight="1">
      <c r="A995" s="319"/>
      <c r="B995" s="319"/>
      <c r="C995" s="319"/>
      <c r="D995" s="319"/>
      <c r="E995" s="319"/>
      <c r="F995" s="319"/>
      <c r="G995" s="319"/>
      <c r="H995" s="319"/>
      <c r="I995" s="319"/>
      <c r="J995" s="319"/>
      <c r="K995" s="319"/>
      <c r="L995" s="319"/>
      <c r="M995" s="319"/>
      <c r="N995" s="319"/>
      <c r="O995" s="319"/>
      <c r="P995" s="319"/>
      <c r="Q995" s="319"/>
      <c r="R995" s="319"/>
      <c r="S995" s="319"/>
      <c r="T995" s="319"/>
      <c r="U995" s="319"/>
      <c r="V995" s="319"/>
      <c r="W995" s="319"/>
      <c r="X995" s="319"/>
      <c r="Y995" s="319"/>
      <c r="Z995" s="319"/>
    </row>
    <row r="996" spans="1:26" ht="15.75" customHeight="1">
      <c r="A996" s="319"/>
      <c r="B996" s="319"/>
      <c r="C996" s="319"/>
      <c r="D996" s="319"/>
      <c r="E996" s="319"/>
      <c r="F996" s="319"/>
      <c r="G996" s="319"/>
      <c r="H996" s="319"/>
      <c r="I996" s="319"/>
      <c r="J996" s="319"/>
      <c r="K996" s="319"/>
      <c r="L996" s="319"/>
      <c r="M996" s="319"/>
      <c r="N996" s="319"/>
      <c r="O996" s="319"/>
      <c r="P996" s="319"/>
      <c r="Q996" s="319"/>
      <c r="R996" s="319"/>
      <c r="S996" s="319"/>
      <c r="T996" s="319"/>
      <c r="U996" s="319"/>
      <c r="V996" s="319"/>
      <c r="W996" s="319"/>
      <c r="X996" s="319"/>
      <c r="Y996" s="319"/>
      <c r="Z996" s="319"/>
    </row>
    <row r="997" spans="1:26" ht="15.75" customHeight="1">
      <c r="A997" s="319"/>
      <c r="B997" s="319"/>
      <c r="C997" s="319"/>
      <c r="D997" s="319"/>
      <c r="E997" s="319"/>
      <c r="F997" s="319"/>
      <c r="G997" s="319"/>
      <c r="H997" s="319"/>
      <c r="I997" s="319"/>
      <c r="J997" s="319"/>
      <c r="K997" s="319"/>
      <c r="L997" s="319"/>
      <c r="M997" s="319"/>
      <c r="N997" s="319"/>
      <c r="O997" s="319"/>
      <c r="P997" s="319"/>
      <c r="Q997" s="319"/>
      <c r="R997" s="319"/>
      <c r="S997" s="319"/>
      <c r="T997" s="319"/>
      <c r="U997" s="319"/>
      <c r="V997" s="319"/>
      <c r="W997" s="319"/>
      <c r="X997" s="319"/>
      <c r="Y997" s="319"/>
      <c r="Z997" s="319"/>
    </row>
  </sheetData>
  <mergeCells count="5">
    <mergeCell ref="A27:K27"/>
    <mergeCell ref="A28:B28"/>
    <mergeCell ref="C28:D28"/>
    <mergeCell ref="E28:G28"/>
    <mergeCell ref="H28:I28"/>
  </mergeCell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986"/>
  <sheetViews>
    <sheetView workbookViewId="0">
      <pane ySplit="1" topLeftCell="A2" activePane="bottomLeft" state="frozen"/>
      <selection pane="bottomLeft" activeCell="B3" sqref="B3"/>
    </sheetView>
  </sheetViews>
  <sheetFormatPr baseColWidth="10" defaultColWidth="12.6640625" defaultRowHeight="15" customHeight="1"/>
  <cols>
    <col min="1" max="1" width="17.83203125" customWidth="1"/>
    <col min="2" max="3" width="13.33203125" customWidth="1"/>
    <col min="4" max="4" width="80.1640625" customWidth="1"/>
    <col min="5" max="5" width="11.6640625" customWidth="1"/>
    <col min="6" max="7" width="9.1640625" customWidth="1"/>
    <col min="8" max="8" width="17.33203125" customWidth="1"/>
    <col min="9" max="9" width="21.1640625" customWidth="1"/>
    <col min="10" max="10" width="19.1640625" customWidth="1"/>
    <col min="11" max="11" width="35.1640625" customWidth="1"/>
    <col min="12" max="12" width="45" customWidth="1"/>
    <col min="13" max="14" width="8.6640625" customWidth="1"/>
    <col min="15" max="15" width="11.6640625" hidden="1" customWidth="1"/>
    <col min="16" max="26" width="8.6640625" customWidth="1"/>
  </cols>
  <sheetData>
    <row r="1" spans="1:26" ht="84">
      <c r="A1" s="321" t="s">
        <v>2203</v>
      </c>
      <c r="B1" s="322" t="s">
        <v>2204</v>
      </c>
      <c r="C1" s="322" t="s">
        <v>2205</v>
      </c>
      <c r="D1" s="322" t="s">
        <v>2206</v>
      </c>
      <c r="E1" s="322" t="s">
        <v>1851</v>
      </c>
      <c r="F1" s="322" t="s">
        <v>1852</v>
      </c>
      <c r="G1" s="322" t="s">
        <v>1853</v>
      </c>
      <c r="H1" s="322" t="s">
        <v>2207</v>
      </c>
      <c r="I1" s="322" t="s">
        <v>1855</v>
      </c>
      <c r="J1" s="322" t="s">
        <v>1856</v>
      </c>
      <c r="K1" s="322" t="s">
        <v>1857</v>
      </c>
      <c r="L1" s="323" t="s">
        <v>1630</v>
      </c>
      <c r="M1" s="319"/>
      <c r="N1" s="335"/>
      <c r="O1" s="335"/>
      <c r="P1" s="335"/>
      <c r="Q1" s="335"/>
      <c r="R1" s="319"/>
      <c r="S1" s="319"/>
      <c r="T1" s="319"/>
      <c r="U1" s="319"/>
      <c r="V1" s="319"/>
      <c r="W1" s="319"/>
      <c r="X1" s="319"/>
      <c r="Y1" s="319"/>
      <c r="Z1" s="319"/>
    </row>
    <row r="2" spans="1:26" ht="84">
      <c r="A2" s="324" t="s">
        <v>1516</v>
      </c>
      <c r="B2" s="218" t="s">
        <v>1650</v>
      </c>
      <c r="C2" s="218">
        <v>92101501</v>
      </c>
      <c r="D2" s="218" t="s">
        <v>2210</v>
      </c>
      <c r="E2" s="218" t="s">
        <v>120</v>
      </c>
      <c r="F2" s="218" t="s">
        <v>178</v>
      </c>
      <c r="G2" s="326">
        <v>1</v>
      </c>
      <c r="H2" s="326" t="s">
        <v>2209</v>
      </c>
      <c r="I2" s="327">
        <v>27489131</v>
      </c>
      <c r="J2" s="327">
        <v>27489131</v>
      </c>
      <c r="K2" s="218" t="s">
        <v>2211</v>
      </c>
      <c r="L2" s="218" t="s">
        <v>1648</v>
      </c>
      <c r="M2" s="319"/>
      <c r="N2" s="335"/>
      <c r="O2" s="335">
        <f t="shared" ref="O2:O256" si="0">VLOOKUP(B2,$C$25:$D$35,2,0)</f>
        <v>92101501</v>
      </c>
      <c r="P2" s="335"/>
      <c r="Q2" s="335"/>
      <c r="R2" s="319"/>
      <c r="S2" s="319"/>
      <c r="T2" s="319"/>
      <c r="U2" s="319"/>
      <c r="V2" s="319"/>
      <c r="W2" s="319"/>
      <c r="X2" s="319"/>
      <c r="Y2" s="319"/>
      <c r="Z2" s="319"/>
    </row>
    <row r="3" spans="1:26" ht="77.5">
      <c r="A3" s="324" t="s">
        <v>1567</v>
      </c>
      <c r="B3" s="218" t="s">
        <v>1835</v>
      </c>
      <c r="C3" s="325">
        <v>92101501</v>
      </c>
      <c r="D3" s="325" t="s">
        <v>2208</v>
      </c>
      <c r="E3" s="218" t="s">
        <v>178</v>
      </c>
      <c r="F3" s="218" t="s">
        <v>550</v>
      </c>
      <c r="G3" s="326">
        <v>10</v>
      </c>
      <c r="H3" s="218" t="s">
        <v>2209</v>
      </c>
      <c r="I3" s="327">
        <v>62067469</v>
      </c>
      <c r="J3" s="328">
        <v>620674691</v>
      </c>
      <c r="K3" s="218" t="s">
        <v>2212</v>
      </c>
      <c r="L3" s="218" t="s">
        <v>1648</v>
      </c>
      <c r="M3" s="319"/>
      <c r="N3" s="335"/>
      <c r="O3" s="335" t="e">
        <f t="shared" si="0"/>
        <v>#N/A</v>
      </c>
      <c r="P3" s="335"/>
      <c r="Q3" s="335"/>
      <c r="R3" s="319"/>
      <c r="S3" s="319"/>
      <c r="T3" s="319"/>
      <c r="U3" s="319"/>
      <c r="V3" s="319"/>
      <c r="W3" s="319"/>
      <c r="X3" s="319"/>
      <c r="Y3" s="319"/>
      <c r="Z3" s="319"/>
    </row>
    <row r="4" spans="1:26" ht="56">
      <c r="A4" s="324" t="s">
        <v>1516</v>
      </c>
      <c r="B4" s="326" t="s">
        <v>1677</v>
      </c>
      <c r="C4" s="218" t="s">
        <v>2214</v>
      </c>
      <c r="D4" s="218" t="s">
        <v>2215</v>
      </c>
      <c r="E4" s="218" t="s">
        <v>178</v>
      </c>
      <c r="F4" s="218" t="s">
        <v>178</v>
      </c>
      <c r="G4" s="218">
        <v>12</v>
      </c>
      <c r="H4" s="218" t="s">
        <v>1647</v>
      </c>
      <c r="I4" s="328">
        <v>78351570</v>
      </c>
      <c r="J4" s="327">
        <v>78351570</v>
      </c>
      <c r="K4" s="218" t="s">
        <v>2216</v>
      </c>
      <c r="L4" s="218" t="s">
        <v>1676</v>
      </c>
      <c r="M4" s="319"/>
      <c r="N4" s="335"/>
      <c r="O4" s="335">
        <f t="shared" si="0"/>
        <v>43222600</v>
      </c>
      <c r="P4" s="335"/>
      <c r="Q4" s="335"/>
      <c r="R4" s="319"/>
      <c r="S4" s="319"/>
      <c r="T4" s="319"/>
      <c r="U4" s="319"/>
      <c r="V4" s="319"/>
      <c r="W4" s="319"/>
      <c r="X4" s="319"/>
      <c r="Y4" s="319"/>
      <c r="Z4" s="319"/>
    </row>
    <row r="5" spans="1:26" ht="42">
      <c r="A5" s="324" t="s">
        <v>1516</v>
      </c>
      <c r="B5" s="218" t="s">
        <v>1682</v>
      </c>
      <c r="C5" s="218" t="s">
        <v>2218</v>
      </c>
      <c r="D5" s="218" t="s">
        <v>2219</v>
      </c>
      <c r="E5" s="218" t="s">
        <v>256</v>
      </c>
      <c r="F5" s="218" t="s">
        <v>256</v>
      </c>
      <c r="G5" s="326">
        <v>10</v>
      </c>
      <c r="H5" s="218" t="s">
        <v>1653</v>
      </c>
      <c r="I5" s="218" t="s">
        <v>1724</v>
      </c>
      <c r="J5" s="327">
        <v>29664000</v>
      </c>
      <c r="K5" s="218" t="s">
        <v>2220</v>
      </c>
      <c r="L5" s="218" t="s">
        <v>1709</v>
      </c>
      <c r="M5" s="319"/>
      <c r="N5" s="335"/>
      <c r="O5" s="335">
        <f t="shared" si="0"/>
        <v>43222610</v>
      </c>
      <c r="P5" s="335"/>
      <c r="Q5" s="335"/>
      <c r="R5" s="319"/>
      <c r="S5" s="319"/>
      <c r="T5" s="319"/>
      <c r="U5" s="319"/>
      <c r="V5" s="319"/>
      <c r="W5" s="319"/>
      <c r="X5" s="319"/>
      <c r="Y5" s="319"/>
      <c r="Z5" s="319"/>
    </row>
    <row r="6" spans="1:26" ht="56">
      <c r="A6" s="324" t="s">
        <v>1516</v>
      </c>
      <c r="B6" s="218" t="s">
        <v>1711</v>
      </c>
      <c r="C6" s="218" t="s">
        <v>2221</v>
      </c>
      <c r="D6" s="218" t="s">
        <v>2222</v>
      </c>
      <c r="E6" s="218" t="s">
        <v>256</v>
      </c>
      <c r="F6" s="218" t="s">
        <v>256</v>
      </c>
      <c r="G6" s="326">
        <v>10</v>
      </c>
      <c r="H6" s="218" t="s">
        <v>2223</v>
      </c>
      <c r="I6" s="218" t="s">
        <v>1724</v>
      </c>
      <c r="J6" s="327">
        <v>45520000</v>
      </c>
      <c r="K6" s="218" t="s">
        <v>2224</v>
      </c>
      <c r="L6" s="218" t="s">
        <v>1712</v>
      </c>
      <c r="M6" s="319"/>
      <c r="N6" s="335"/>
      <c r="O6" s="335" t="str">
        <f t="shared" si="0"/>
        <v>31162800;39121321</v>
      </c>
      <c r="P6" s="335"/>
      <c r="Q6" s="335"/>
      <c r="R6" s="319"/>
      <c r="S6" s="319"/>
      <c r="T6" s="319"/>
      <c r="U6" s="319"/>
      <c r="V6" s="319"/>
      <c r="W6" s="319"/>
      <c r="X6" s="319"/>
      <c r="Y6" s="319"/>
      <c r="Z6" s="319"/>
    </row>
    <row r="7" spans="1:26" ht="56">
      <c r="A7" s="324" t="s">
        <v>1567</v>
      </c>
      <c r="B7" s="218" t="s">
        <v>1836</v>
      </c>
      <c r="C7" s="218" t="s">
        <v>1724</v>
      </c>
      <c r="D7" s="218" t="s">
        <v>2225</v>
      </c>
      <c r="E7" s="218" t="s">
        <v>178</v>
      </c>
      <c r="F7" s="218" t="s">
        <v>178</v>
      </c>
      <c r="G7" s="326">
        <v>2</v>
      </c>
      <c r="H7" s="218" t="s">
        <v>77</v>
      </c>
      <c r="I7" s="328">
        <v>624000</v>
      </c>
      <c r="J7" s="327">
        <v>624000</v>
      </c>
      <c r="K7" s="218" t="s">
        <v>2226</v>
      </c>
      <c r="L7" s="218" t="s">
        <v>2227</v>
      </c>
      <c r="M7" s="319"/>
      <c r="N7" s="335"/>
      <c r="O7" s="335" t="e">
        <f t="shared" si="0"/>
        <v>#N/A</v>
      </c>
      <c r="P7" s="335"/>
      <c r="Q7" s="335"/>
      <c r="R7" s="319"/>
      <c r="S7" s="319"/>
      <c r="T7" s="319"/>
      <c r="U7" s="319"/>
      <c r="V7" s="319"/>
      <c r="W7" s="319"/>
      <c r="X7" s="319"/>
      <c r="Y7" s="319"/>
      <c r="Z7" s="319"/>
    </row>
    <row r="8" spans="1:26" ht="42">
      <c r="A8" s="324" t="s">
        <v>1516</v>
      </c>
      <c r="B8" s="218" t="s">
        <v>1708</v>
      </c>
      <c r="C8" s="218" t="s">
        <v>2218</v>
      </c>
      <c r="D8" s="218" t="s">
        <v>2228</v>
      </c>
      <c r="E8" s="218" t="s">
        <v>178</v>
      </c>
      <c r="F8" s="218" t="s">
        <v>550</v>
      </c>
      <c r="G8" s="326">
        <v>2</v>
      </c>
      <c r="H8" s="218" t="s">
        <v>1653</v>
      </c>
      <c r="I8" s="218" t="s">
        <v>1724</v>
      </c>
      <c r="J8" s="327">
        <v>7500000</v>
      </c>
      <c r="K8" s="218" t="s">
        <v>2229</v>
      </c>
      <c r="L8" s="218" t="s">
        <v>1709</v>
      </c>
      <c r="M8" s="319"/>
      <c r="N8" s="335"/>
      <c r="O8" s="335" t="str">
        <f t="shared" si="0"/>
        <v>15101506
 15101505</v>
      </c>
      <c r="P8" s="335"/>
      <c r="Q8" s="335"/>
      <c r="R8" s="319"/>
      <c r="S8" s="319"/>
      <c r="T8" s="319"/>
      <c r="U8" s="319"/>
      <c r="V8" s="319"/>
      <c r="W8" s="319"/>
      <c r="X8" s="319"/>
      <c r="Y8" s="319"/>
      <c r="Z8" s="319"/>
    </row>
    <row r="9" spans="1:26" ht="28">
      <c r="A9" s="324" t="s">
        <v>1516</v>
      </c>
      <c r="B9" s="218" t="s">
        <v>1787</v>
      </c>
      <c r="C9" s="218">
        <v>80111600</v>
      </c>
      <c r="D9" s="218" t="s">
        <v>2231</v>
      </c>
      <c r="E9" s="218" t="s">
        <v>178</v>
      </c>
      <c r="F9" s="218" t="s">
        <v>178</v>
      </c>
      <c r="G9" s="326">
        <v>5</v>
      </c>
      <c r="H9" s="218" t="s">
        <v>1662</v>
      </c>
      <c r="I9" s="328">
        <v>5000000</v>
      </c>
      <c r="J9" s="327">
        <v>25000000</v>
      </c>
      <c r="K9" s="218" t="s">
        <v>2232</v>
      </c>
      <c r="L9" s="218" t="s">
        <v>1751</v>
      </c>
      <c r="M9" s="319"/>
      <c r="N9" s="335"/>
      <c r="O9" s="335">
        <f t="shared" si="0"/>
        <v>80111600</v>
      </c>
      <c r="P9" s="335"/>
      <c r="Q9" s="335"/>
      <c r="R9" s="319"/>
      <c r="S9" s="319"/>
      <c r="T9" s="319"/>
      <c r="U9" s="319"/>
      <c r="V9" s="319"/>
      <c r="W9" s="319"/>
      <c r="X9" s="319"/>
      <c r="Y9" s="319"/>
      <c r="Z9" s="319"/>
    </row>
    <row r="10" spans="1:26" ht="28">
      <c r="A10" s="324" t="s">
        <v>1516</v>
      </c>
      <c r="B10" s="218" t="s">
        <v>1828</v>
      </c>
      <c r="C10" s="218">
        <v>80111600</v>
      </c>
      <c r="D10" s="218" t="s">
        <v>2233</v>
      </c>
      <c r="E10" s="218" t="s">
        <v>681</v>
      </c>
      <c r="F10" s="218" t="s">
        <v>681</v>
      </c>
      <c r="G10" s="326"/>
      <c r="H10" s="218" t="s">
        <v>1724</v>
      </c>
      <c r="I10" s="218"/>
      <c r="J10" s="327">
        <v>4257000</v>
      </c>
      <c r="K10" s="218" t="s">
        <v>1928</v>
      </c>
      <c r="L10" s="218" t="s">
        <v>1751</v>
      </c>
      <c r="M10" s="319"/>
      <c r="N10" s="335"/>
      <c r="O10" s="335">
        <f t="shared" si="0"/>
        <v>80111600</v>
      </c>
      <c r="P10" s="335"/>
      <c r="Q10" s="335"/>
      <c r="R10" s="319"/>
      <c r="S10" s="319"/>
      <c r="T10" s="319"/>
      <c r="U10" s="319"/>
      <c r="V10" s="319"/>
      <c r="W10" s="319"/>
      <c r="X10" s="319"/>
      <c r="Y10" s="319"/>
      <c r="Z10" s="319"/>
    </row>
    <row r="11" spans="1:26" ht="308">
      <c r="A11" s="324" t="s">
        <v>1516</v>
      </c>
      <c r="B11" s="218" t="s">
        <v>1679</v>
      </c>
      <c r="C11" s="218" t="s">
        <v>2234</v>
      </c>
      <c r="D11" s="218" t="s">
        <v>2235</v>
      </c>
      <c r="E11" s="218" t="s">
        <v>178</v>
      </c>
      <c r="F11" s="218" t="s">
        <v>550</v>
      </c>
      <c r="G11" s="326">
        <v>10</v>
      </c>
      <c r="H11" s="218" t="s">
        <v>1647</v>
      </c>
      <c r="I11" s="218"/>
      <c r="J11" s="327">
        <v>40000000</v>
      </c>
      <c r="K11" s="218" t="s">
        <v>2236</v>
      </c>
      <c r="L11" s="218" t="s">
        <v>1680</v>
      </c>
      <c r="M11" s="319"/>
      <c r="N11" s="335"/>
      <c r="O11" s="335" t="str">
        <f t="shared" si="0"/>
        <v>14111500, 14111600,14111800,42131602, 42132205, 42291613, 43201800, 43202000, 44101600, 44103103, 44103105, 44111515, 44111800, 44121500, 44121600, 44121700, 44121800, 44121900, 44121905, 44122011, 44122100, 44122101</v>
      </c>
      <c r="P11" s="335"/>
      <c r="Q11" s="335"/>
      <c r="R11" s="319"/>
      <c r="S11" s="319"/>
      <c r="T11" s="319"/>
      <c r="U11" s="319"/>
      <c r="V11" s="319"/>
      <c r="W11" s="319"/>
      <c r="X11" s="319"/>
      <c r="Y11" s="319"/>
      <c r="Z11" s="319"/>
    </row>
    <row r="12" spans="1:26" ht="15.75" customHeight="1">
      <c r="A12" s="324" t="s">
        <v>1516</v>
      </c>
      <c r="B12" s="218" t="s">
        <v>1719</v>
      </c>
      <c r="C12" s="218">
        <v>81161601</v>
      </c>
      <c r="D12" s="218" t="s">
        <v>2238</v>
      </c>
      <c r="E12" s="218" t="s">
        <v>178</v>
      </c>
      <c r="F12" s="218" t="s">
        <v>550</v>
      </c>
      <c r="G12" s="326">
        <v>1</v>
      </c>
      <c r="H12" s="218" t="s">
        <v>1642</v>
      </c>
      <c r="I12" s="328">
        <v>3200000</v>
      </c>
      <c r="J12" s="327">
        <v>3200000</v>
      </c>
      <c r="K12" s="326" t="s">
        <v>2239</v>
      </c>
      <c r="L12" s="218" t="s">
        <v>1720</v>
      </c>
      <c r="M12" s="319"/>
      <c r="N12" s="335"/>
      <c r="O12" s="335">
        <f t="shared" si="0"/>
        <v>81161601</v>
      </c>
      <c r="P12" s="335"/>
      <c r="Q12" s="335"/>
      <c r="R12" s="319"/>
      <c r="S12" s="319"/>
      <c r="T12" s="319"/>
      <c r="U12" s="319"/>
      <c r="V12" s="319"/>
      <c r="W12" s="319"/>
      <c r="X12" s="319"/>
      <c r="Y12" s="319"/>
      <c r="Z12" s="319"/>
    </row>
    <row r="13" spans="1:26" ht="15.75" customHeight="1">
      <c r="A13" s="324" t="s">
        <v>1516</v>
      </c>
      <c r="B13" s="218" t="s">
        <v>1739</v>
      </c>
      <c r="C13" s="218">
        <v>43222610</v>
      </c>
      <c r="D13" s="218" t="s">
        <v>2237</v>
      </c>
      <c r="E13" s="218" t="s">
        <v>550</v>
      </c>
      <c r="F13" s="218" t="s">
        <v>550</v>
      </c>
      <c r="G13" s="326">
        <v>9</v>
      </c>
      <c r="H13" s="218" t="s">
        <v>1642</v>
      </c>
      <c r="I13" s="218" t="s">
        <v>1724</v>
      </c>
      <c r="J13" s="327">
        <v>37411360</v>
      </c>
      <c r="K13" s="218" t="s">
        <v>2242</v>
      </c>
      <c r="L13" s="218" t="s">
        <v>1720</v>
      </c>
      <c r="M13" s="319"/>
      <c r="N13" s="335"/>
      <c r="O13" s="335">
        <f t="shared" si="0"/>
        <v>43222610</v>
      </c>
      <c r="P13" s="335"/>
      <c r="Q13" s="335"/>
      <c r="R13" s="319"/>
      <c r="S13" s="319"/>
      <c r="T13" s="319"/>
      <c r="U13" s="319"/>
      <c r="V13" s="319"/>
      <c r="W13" s="319"/>
      <c r="X13" s="319"/>
      <c r="Y13" s="319"/>
      <c r="Z13" s="319"/>
    </row>
    <row r="14" spans="1:26" ht="15.75" customHeight="1">
      <c r="A14" s="324" t="s">
        <v>1516</v>
      </c>
      <c r="B14" s="218" t="s">
        <v>1741</v>
      </c>
      <c r="C14" s="218">
        <v>43222610</v>
      </c>
      <c r="D14" s="218" t="s">
        <v>2244</v>
      </c>
      <c r="E14" s="218" t="s">
        <v>256</v>
      </c>
      <c r="F14" s="218" t="s">
        <v>256</v>
      </c>
      <c r="G14" s="326">
        <v>1</v>
      </c>
      <c r="H14" s="218" t="s">
        <v>1662</v>
      </c>
      <c r="I14" s="327">
        <v>1093900</v>
      </c>
      <c r="J14" s="327">
        <v>1093900</v>
      </c>
      <c r="K14" s="218" t="s">
        <v>2245</v>
      </c>
      <c r="L14" s="218" t="s">
        <v>1740</v>
      </c>
      <c r="M14" s="319"/>
      <c r="N14" s="335"/>
      <c r="O14" s="335">
        <f t="shared" si="0"/>
        <v>43222610</v>
      </c>
      <c r="P14" s="335"/>
      <c r="Q14" s="335"/>
      <c r="R14" s="319"/>
      <c r="S14" s="319"/>
      <c r="T14" s="319"/>
      <c r="U14" s="319"/>
      <c r="V14" s="319"/>
      <c r="W14" s="319"/>
      <c r="X14" s="319"/>
      <c r="Y14" s="319"/>
      <c r="Z14" s="319"/>
    </row>
    <row r="15" spans="1:26" ht="15.75" customHeight="1">
      <c r="A15" s="324"/>
      <c r="B15" s="218"/>
      <c r="C15" s="218"/>
      <c r="D15" s="218"/>
      <c r="E15" s="218"/>
      <c r="F15" s="218"/>
      <c r="G15" s="326"/>
      <c r="H15" s="218"/>
      <c r="I15" s="218"/>
      <c r="J15" s="330" t="s">
        <v>1724</v>
      </c>
      <c r="K15" s="218"/>
      <c r="L15" s="331"/>
      <c r="M15" s="319"/>
      <c r="N15" s="335"/>
      <c r="O15" s="335" t="e">
        <f t="shared" si="0"/>
        <v>#N/A</v>
      </c>
      <c r="P15" s="335"/>
      <c r="Q15" s="335"/>
      <c r="R15" s="319"/>
      <c r="S15" s="319"/>
      <c r="T15" s="319"/>
      <c r="U15" s="319"/>
      <c r="V15" s="319"/>
      <c r="W15" s="319"/>
      <c r="X15" s="319"/>
      <c r="Y15" s="319"/>
      <c r="Z15" s="319"/>
    </row>
    <row r="16" spans="1:26" ht="15.75" customHeight="1">
      <c r="A16" s="652"/>
      <c r="B16" s="622"/>
      <c r="C16" s="622"/>
      <c r="D16" s="622"/>
      <c r="E16" s="622"/>
      <c r="F16" s="622"/>
      <c r="G16" s="622"/>
      <c r="H16" s="622"/>
      <c r="I16" s="622"/>
      <c r="J16" s="622"/>
      <c r="K16" s="622"/>
      <c r="L16" s="332"/>
      <c r="M16" s="319"/>
      <c r="N16" s="335"/>
      <c r="O16" s="335" t="e">
        <f t="shared" si="0"/>
        <v>#N/A</v>
      </c>
      <c r="P16" s="335"/>
      <c r="Q16" s="335"/>
      <c r="R16" s="319"/>
      <c r="S16" s="319"/>
      <c r="T16" s="319"/>
      <c r="U16" s="319"/>
      <c r="V16" s="319"/>
      <c r="W16" s="319"/>
      <c r="X16" s="319"/>
      <c r="Y16" s="319"/>
      <c r="Z16" s="319"/>
    </row>
    <row r="17" spans="1:26" ht="15.75" customHeight="1">
      <c r="A17" s="653" t="s">
        <v>1627</v>
      </c>
      <c r="B17" s="623"/>
      <c r="C17" s="654" t="s">
        <v>2246</v>
      </c>
      <c r="D17" s="655"/>
      <c r="E17" s="656" t="s">
        <v>1628</v>
      </c>
      <c r="F17" s="622"/>
      <c r="G17" s="623"/>
      <c r="H17" s="652">
        <v>3</v>
      </c>
      <c r="I17" s="623"/>
      <c r="J17" s="333" t="s">
        <v>1629</v>
      </c>
      <c r="K17" s="334">
        <v>45730</v>
      </c>
      <c r="L17" s="331"/>
      <c r="M17" s="319"/>
      <c r="N17" s="335"/>
      <c r="O17" s="335" t="e">
        <f t="shared" si="0"/>
        <v>#N/A</v>
      </c>
      <c r="P17" s="335"/>
      <c r="Q17" s="335"/>
      <c r="R17" s="319"/>
      <c r="S17" s="319"/>
      <c r="T17" s="319"/>
      <c r="U17" s="319"/>
      <c r="V17" s="319"/>
      <c r="W17" s="319"/>
      <c r="X17" s="319"/>
      <c r="Y17" s="319"/>
      <c r="Z17" s="319"/>
    </row>
    <row r="18" spans="1:26" ht="15.75" customHeight="1">
      <c r="A18" s="319"/>
      <c r="B18" s="319"/>
      <c r="C18" s="319"/>
      <c r="D18" s="319"/>
      <c r="E18" s="319"/>
      <c r="F18" s="319"/>
      <c r="G18" s="319"/>
      <c r="H18" s="319"/>
      <c r="I18" s="319"/>
      <c r="J18" s="319"/>
      <c r="K18" s="319"/>
      <c r="L18" s="319"/>
      <c r="M18" s="319"/>
      <c r="N18" s="335"/>
      <c r="O18" s="335" t="e">
        <f t="shared" si="0"/>
        <v>#N/A</v>
      </c>
      <c r="P18" s="335"/>
      <c r="Q18" s="335"/>
      <c r="R18" s="319"/>
      <c r="S18" s="319"/>
      <c r="T18" s="319"/>
      <c r="U18" s="319"/>
      <c r="V18" s="319"/>
      <c r="W18" s="319"/>
      <c r="X18" s="319"/>
      <c r="Y18" s="319"/>
      <c r="Z18" s="319"/>
    </row>
    <row r="19" spans="1:26" ht="15.75" customHeight="1">
      <c r="A19" s="319"/>
      <c r="B19" s="319"/>
      <c r="C19" s="319"/>
      <c r="D19" s="319"/>
      <c r="E19" s="319"/>
      <c r="F19" s="319"/>
      <c r="G19" s="319"/>
      <c r="H19" s="319"/>
      <c r="I19" s="319"/>
      <c r="J19" s="319"/>
      <c r="K19" s="319"/>
      <c r="L19" s="319"/>
      <c r="M19" s="319"/>
      <c r="N19" s="335"/>
      <c r="O19" s="335" t="e">
        <f t="shared" si="0"/>
        <v>#N/A</v>
      </c>
      <c r="P19" s="335"/>
      <c r="Q19" s="335"/>
      <c r="R19" s="319"/>
      <c r="S19" s="319"/>
      <c r="T19" s="319"/>
      <c r="U19" s="319"/>
      <c r="V19" s="319"/>
      <c r="W19" s="319"/>
      <c r="X19" s="319"/>
      <c r="Y19" s="319"/>
      <c r="Z19" s="319"/>
    </row>
    <row r="20" spans="1:26" ht="15.75" customHeight="1">
      <c r="A20" s="319"/>
      <c r="B20" s="319"/>
      <c r="C20" s="319"/>
      <c r="D20" s="319"/>
      <c r="E20" s="319"/>
      <c r="F20" s="319"/>
      <c r="G20" s="319"/>
      <c r="H20" s="319"/>
      <c r="I20" s="319"/>
      <c r="J20" s="319"/>
      <c r="K20" s="319"/>
      <c r="L20" s="319"/>
      <c r="M20" s="319"/>
      <c r="N20" s="335"/>
      <c r="O20" s="335" t="e">
        <f t="shared" si="0"/>
        <v>#N/A</v>
      </c>
      <c r="P20" s="335"/>
      <c r="Q20" s="335"/>
      <c r="R20" s="319"/>
      <c r="S20" s="319"/>
      <c r="T20" s="319"/>
      <c r="U20" s="319"/>
      <c r="V20" s="319"/>
      <c r="W20" s="319"/>
      <c r="X20" s="319"/>
      <c r="Y20" s="319"/>
      <c r="Z20" s="319"/>
    </row>
    <row r="21" spans="1:26" ht="15.75" customHeight="1">
      <c r="A21" s="319"/>
      <c r="B21" s="319"/>
      <c r="C21" s="319"/>
      <c r="D21" s="319"/>
      <c r="E21" s="319"/>
      <c r="F21" s="319"/>
      <c r="G21" s="319"/>
      <c r="H21" s="319"/>
      <c r="I21" s="319"/>
      <c r="J21" s="319"/>
      <c r="K21" s="319"/>
      <c r="L21" s="319"/>
      <c r="M21" s="319"/>
      <c r="N21" s="335"/>
      <c r="O21" s="335" t="e">
        <f t="shared" si="0"/>
        <v>#N/A</v>
      </c>
      <c r="P21" s="335"/>
      <c r="Q21" s="335"/>
      <c r="R21" s="319"/>
      <c r="S21" s="319"/>
      <c r="T21" s="319"/>
      <c r="U21" s="319"/>
      <c r="V21" s="319"/>
      <c r="W21" s="319"/>
      <c r="X21" s="319"/>
      <c r="Y21" s="319"/>
      <c r="Z21" s="319"/>
    </row>
    <row r="22" spans="1:26" ht="15.75" customHeight="1">
      <c r="A22" s="319"/>
      <c r="B22" s="319"/>
      <c r="C22" s="319"/>
      <c r="D22" s="319"/>
      <c r="E22" s="319"/>
      <c r="F22" s="319"/>
      <c r="G22" s="319"/>
      <c r="H22" s="319"/>
      <c r="I22" s="319"/>
      <c r="J22" s="319"/>
      <c r="K22" s="319"/>
      <c r="L22" s="319"/>
      <c r="M22" s="319"/>
      <c r="N22" s="335"/>
      <c r="O22" s="335" t="e">
        <f t="shared" si="0"/>
        <v>#N/A</v>
      </c>
      <c r="P22" s="335"/>
      <c r="Q22" s="335"/>
      <c r="R22" s="319"/>
      <c r="S22" s="319"/>
      <c r="T22" s="319"/>
      <c r="U22" s="319"/>
      <c r="V22" s="319"/>
      <c r="W22" s="319"/>
      <c r="X22" s="319"/>
      <c r="Y22" s="319"/>
      <c r="Z22" s="319"/>
    </row>
    <row r="23" spans="1:26" ht="15.75" customHeight="1">
      <c r="A23" s="319"/>
      <c r="B23" s="319"/>
      <c r="C23" s="319"/>
      <c r="D23" s="319"/>
      <c r="E23" s="319"/>
      <c r="F23" s="319"/>
      <c r="G23" s="319"/>
      <c r="H23" s="319"/>
      <c r="I23" s="319"/>
      <c r="J23" s="319"/>
      <c r="K23" s="319"/>
      <c r="L23" s="319"/>
      <c r="M23" s="319"/>
      <c r="N23" s="335"/>
      <c r="O23" s="335" t="e">
        <f t="shared" si="0"/>
        <v>#N/A</v>
      </c>
      <c r="P23" s="335"/>
      <c r="Q23" s="335"/>
      <c r="R23" s="319"/>
      <c r="S23" s="319"/>
      <c r="T23" s="319"/>
      <c r="U23" s="319"/>
      <c r="V23" s="319"/>
      <c r="W23" s="319"/>
      <c r="X23" s="319"/>
      <c r="Y23" s="319"/>
      <c r="Z23" s="319"/>
    </row>
    <row r="24" spans="1:26" ht="15.75" customHeight="1">
      <c r="A24" s="319"/>
      <c r="B24" s="319"/>
      <c r="C24" s="319"/>
      <c r="D24" s="319"/>
      <c r="E24" s="319"/>
      <c r="F24" s="319"/>
      <c r="G24" s="319"/>
      <c r="H24" s="319"/>
      <c r="I24" s="319"/>
      <c r="J24" s="319"/>
      <c r="K24" s="319"/>
      <c r="L24" s="319"/>
      <c r="M24" s="319"/>
      <c r="N24" s="335"/>
      <c r="O24" s="335" t="e">
        <f t="shared" si="0"/>
        <v>#N/A</v>
      </c>
      <c r="P24" s="335"/>
      <c r="Q24" s="335"/>
      <c r="R24" s="319"/>
      <c r="S24" s="319"/>
      <c r="T24" s="319"/>
      <c r="U24" s="319"/>
      <c r="V24" s="319"/>
      <c r="W24" s="319"/>
      <c r="X24" s="319"/>
      <c r="Y24" s="319"/>
      <c r="Z24" s="319"/>
    </row>
    <row r="25" spans="1:26" ht="15.75" hidden="1" customHeight="1">
      <c r="A25" s="319"/>
      <c r="B25" s="319"/>
      <c r="C25" s="319" t="s">
        <v>1650</v>
      </c>
      <c r="D25" s="319">
        <v>92101501</v>
      </c>
      <c r="E25" s="319"/>
      <c r="F25" s="319"/>
      <c r="G25" s="319"/>
      <c r="H25" s="319"/>
      <c r="I25" s="319"/>
      <c r="J25" s="319"/>
      <c r="K25" s="319"/>
      <c r="L25" s="319"/>
      <c r="M25" s="319"/>
      <c r="N25" s="335"/>
      <c r="O25" s="335" t="e">
        <f t="shared" si="0"/>
        <v>#N/A</v>
      </c>
      <c r="P25" s="335"/>
      <c r="Q25" s="335"/>
      <c r="R25" s="319"/>
      <c r="S25" s="319"/>
      <c r="T25" s="319"/>
      <c r="U25" s="319"/>
      <c r="V25" s="319"/>
      <c r="W25" s="319"/>
      <c r="X25" s="319"/>
      <c r="Y25" s="319"/>
      <c r="Z25" s="319"/>
    </row>
    <row r="26" spans="1:26" ht="15.75" hidden="1" customHeight="1">
      <c r="A26" s="319"/>
      <c r="B26" s="319"/>
      <c r="C26" s="319" t="s">
        <v>1677</v>
      </c>
      <c r="D26" s="319">
        <v>43222600</v>
      </c>
      <c r="E26" s="319"/>
      <c r="F26" s="319"/>
      <c r="G26" s="319"/>
      <c r="H26" s="319"/>
      <c r="I26" s="319"/>
      <c r="J26" s="319"/>
      <c r="K26" s="319"/>
      <c r="L26" s="319"/>
      <c r="M26" s="319"/>
      <c r="N26" s="335"/>
      <c r="O26" s="335" t="e">
        <f t="shared" si="0"/>
        <v>#N/A</v>
      </c>
      <c r="P26" s="335"/>
      <c r="Q26" s="335"/>
      <c r="R26" s="319"/>
      <c r="S26" s="319"/>
      <c r="T26" s="319"/>
      <c r="U26" s="319"/>
      <c r="V26" s="319"/>
      <c r="W26" s="319"/>
      <c r="X26" s="319"/>
      <c r="Y26" s="319"/>
      <c r="Z26" s="319"/>
    </row>
    <row r="27" spans="1:26" ht="15.75" hidden="1" customHeight="1">
      <c r="A27" s="319"/>
      <c r="B27" s="319"/>
      <c r="C27" s="319" t="s">
        <v>1679</v>
      </c>
      <c r="D27" s="319" t="s">
        <v>2234</v>
      </c>
      <c r="E27" s="319"/>
      <c r="F27" s="319"/>
      <c r="G27" s="319"/>
      <c r="H27" s="319"/>
      <c r="I27" s="319"/>
      <c r="J27" s="319"/>
      <c r="K27" s="319"/>
      <c r="L27" s="319"/>
      <c r="M27" s="319"/>
      <c r="N27" s="335"/>
      <c r="O27" s="335" t="e">
        <f t="shared" si="0"/>
        <v>#N/A</v>
      </c>
      <c r="P27" s="335"/>
      <c r="Q27" s="335"/>
      <c r="R27" s="319"/>
      <c r="S27" s="319"/>
      <c r="T27" s="319"/>
      <c r="U27" s="319"/>
      <c r="V27" s="319"/>
      <c r="W27" s="319"/>
      <c r="X27" s="319"/>
      <c r="Y27" s="319"/>
      <c r="Z27" s="319"/>
    </row>
    <row r="28" spans="1:26" ht="15.75" hidden="1" customHeight="1">
      <c r="A28" s="319"/>
      <c r="B28" s="319"/>
      <c r="C28" s="319" t="s">
        <v>1682</v>
      </c>
      <c r="D28" s="319">
        <v>43222610</v>
      </c>
      <c r="E28" s="319"/>
      <c r="F28" s="319"/>
      <c r="G28" s="319"/>
      <c r="H28" s="319"/>
      <c r="I28" s="319"/>
      <c r="J28" s="319"/>
      <c r="K28" s="319"/>
      <c r="L28" s="319"/>
      <c r="M28" s="319"/>
      <c r="N28" s="335"/>
      <c r="O28" s="335" t="e">
        <f t="shared" si="0"/>
        <v>#N/A</v>
      </c>
      <c r="P28" s="335"/>
      <c r="Q28" s="335"/>
      <c r="R28" s="319"/>
      <c r="S28" s="319"/>
      <c r="T28" s="319"/>
      <c r="U28" s="319"/>
      <c r="V28" s="319"/>
      <c r="W28" s="319"/>
      <c r="X28" s="319"/>
      <c r="Y28" s="319"/>
      <c r="Z28" s="319"/>
    </row>
    <row r="29" spans="1:26" ht="15.75" hidden="1" customHeight="1">
      <c r="A29" s="319"/>
      <c r="B29" s="319"/>
      <c r="C29" s="319" t="s">
        <v>1708</v>
      </c>
      <c r="D29" s="319" t="s">
        <v>2218</v>
      </c>
      <c r="E29" s="319"/>
      <c r="F29" s="319"/>
      <c r="G29" s="319"/>
      <c r="H29" s="319"/>
      <c r="I29" s="319"/>
      <c r="J29" s="319"/>
      <c r="K29" s="319"/>
      <c r="L29" s="319"/>
      <c r="M29" s="319"/>
      <c r="N29" s="335"/>
      <c r="O29" s="335" t="e">
        <f t="shared" si="0"/>
        <v>#N/A</v>
      </c>
      <c r="P29" s="335"/>
      <c r="Q29" s="335"/>
      <c r="R29" s="319"/>
      <c r="S29" s="319"/>
      <c r="T29" s="319"/>
      <c r="U29" s="319"/>
      <c r="V29" s="319"/>
      <c r="W29" s="319"/>
      <c r="X29" s="319"/>
      <c r="Y29" s="319"/>
      <c r="Z29" s="319"/>
    </row>
    <row r="30" spans="1:26" ht="15.75" hidden="1" customHeight="1">
      <c r="A30" s="319"/>
      <c r="B30" s="319"/>
      <c r="C30" s="319" t="s">
        <v>1711</v>
      </c>
      <c r="D30" s="319" t="s">
        <v>2221</v>
      </c>
      <c r="E30" s="319"/>
      <c r="F30" s="319"/>
      <c r="G30" s="319"/>
      <c r="H30" s="319"/>
      <c r="I30" s="319"/>
      <c r="J30" s="319"/>
      <c r="K30" s="319"/>
      <c r="L30" s="319"/>
      <c r="M30" s="319"/>
      <c r="N30" s="335"/>
      <c r="O30" s="335" t="e">
        <f t="shared" si="0"/>
        <v>#N/A</v>
      </c>
      <c r="P30" s="335"/>
      <c r="Q30" s="335"/>
      <c r="R30" s="319"/>
      <c r="S30" s="319"/>
      <c r="T30" s="319"/>
      <c r="U30" s="319"/>
      <c r="V30" s="319"/>
      <c r="W30" s="319"/>
      <c r="X30" s="319"/>
      <c r="Y30" s="319"/>
      <c r="Z30" s="319"/>
    </row>
    <row r="31" spans="1:26" ht="15.75" hidden="1" customHeight="1">
      <c r="A31" s="319"/>
      <c r="B31" s="319"/>
      <c r="C31" s="319" t="s">
        <v>1719</v>
      </c>
      <c r="D31" s="319">
        <v>81161601</v>
      </c>
      <c r="E31" s="319"/>
      <c r="F31" s="319"/>
      <c r="G31" s="319"/>
      <c r="H31" s="319"/>
      <c r="I31" s="319"/>
      <c r="J31" s="319"/>
      <c r="K31" s="319"/>
      <c r="L31" s="319"/>
      <c r="M31" s="319"/>
      <c r="N31" s="335"/>
      <c r="O31" s="335" t="e">
        <f t="shared" si="0"/>
        <v>#N/A</v>
      </c>
      <c r="P31" s="335"/>
      <c r="Q31" s="335"/>
      <c r="R31" s="319"/>
      <c r="S31" s="319"/>
      <c r="T31" s="319"/>
      <c r="U31" s="319"/>
      <c r="V31" s="319"/>
      <c r="W31" s="319"/>
      <c r="X31" s="319"/>
      <c r="Y31" s="319"/>
      <c r="Z31" s="319"/>
    </row>
    <row r="32" spans="1:26" ht="15.75" hidden="1" customHeight="1">
      <c r="A32" s="319"/>
      <c r="B32" s="319"/>
      <c r="C32" s="319" t="s">
        <v>1739</v>
      </c>
      <c r="D32" s="319">
        <v>43222610</v>
      </c>
      <c r="E32" s="319"/>
      <c r="F32" s="319"/>
      <c r="G32" s="319"/>
      <c r="H32" s="319"/>
      <c r="I32" s="319"/>
      <c r="J32" s="319"/>
      <c r="K32" s="319"/>
      <c r="L32" s="319"/>
      <c r="M32" s="319"/>
      <c r="N32" s="335"/>
      <c r="O32" s="335" t="e">
        <f t="shared" si="0"/>
        <v>#N/A</v>
      </c>
      <c r="P32" s="335"/>
      <c r="Q32" s="335"/>
      <c r="R32" s="319"/>
      <c r="S32" s="319"/>
      <c r="T32" s="319"/>
      <c r="U32" s="319"/>
      <c r="V32" s="319"/>
      <c r="W32" s="319"/>
      <c r="X32" s="319"/>
      <c r="Y32" s="319"/>
      <c r="Z32" s="319"/>
    </row>
    <row r="33" spans="1:26" ht="15.75" hidden="1" customHeight="1">
      <c r="A33" s="319"/>
      <c r="B33" s="319"/>
      <c r="C33" s="319" t="s">
        <v>1741</v>
      </c>
      <c r="D33" s="319">
        <v>43222610</v>
      </c>
      <c r="E33" s="319"/>
      <c r="F33" s="319"/>
      <c r="G33" s="319"/>
      <c r="H33" s="319"/>
      <c r="I33" s="319"/>
      <c r="J33" s="319"/>
      <c r="K33" s="319"/>
      <c r="L33" s="319"/>
      <c r="M33" s="319"/>
      <c r="N33" s="335"/>
      <c r="O33" s="335" t="e">
        <f t="shared" si="0"/>
        <v>#N/A</v>
      </c>
      <c r="P33" s="335"/>
      <c r="Q33" s="335"/>
      <c r="R33" s="319"/>
      <c r="S33" s="319"/>
      <c r="T33" s="319"/>
      <c r="U33" s="319"/>
      <c r="V33" s="319"/>
      <c r="W33" s="319"/>
      <c r="X33" s="319"/>
      <c r="Y33" s="319"/>
      <c r="Z33" s="319"/>
    </row>
    <row r="34" spans="1:26" ht="15.75" hidden="1" customHeight="1">
      <c r="A34" s="319"/>
      <c r="B34" s="319"/>
      <c r="C34" s="319" t="s">
        <v>1787</v>
      </c>
      <c r="D34" s="319">
        <v>80111600</v>
      </c>
      <c r="E34" s="319"/>
      <c r="F34" s="319"/>
      <c r="G34" s="319"/>
      <c r="H34" s="319"/>
      <c r="I34" s="319"/>
      <c r="J34" s="319"/>
      <c r="K34" s="319"/>
      <c r="L34" s="319"/>
      <c r="M34" s="319"/>
      <c r="N34" s="335"/>
      <c r="O34" s="335" t="e">
        <f t="shared" si="0"/>
        <v>#N/A</v>
      </c>
      <c r="P34" s="335"/>
      <c r="Q34" s="335"/>
      <c r="R34" s="319"/>
      <c r="S34" s="319"/>
      <c r="T34" s="319"/>
      <c r="U34" s="319"/>
      <c r="V34" s="319"/>
      <c r="W34" s="319"/>
      <c r="X34" s="319"/>
      <c r="Y34" s="319"/>
      <c r="Z34" s="319"/>
    </row>
    <row r="35" spans="1:26" ht="15.75" hidden="1" customHeight="1">
      <c r="A35" s="319"/>
      <c r="B35" s="319"/>
      <c r="C35" s="319" t="s">
        <v>1828</v>
      </c>
      <c r="D35" s="319">
        <v>80111600</v>
      </c>
      <c r="E35" s="319"/>
      <c r="F35" s="319"/>
      <c r="G35" s="319"/>
      <c r="H35" s="319"/>
      <c r="I35" s="319"/>
      <c r="J35" s="319"/>
      <c r="K35" s="319"/>
      <c r="L35" s="319"/>
      <c r="M35" s="319"/>
      <c r="N35" s="335"/>
      <c r="O35" s="335" t="e">
        <f t="shared" si="0"/>
        <v>#N/A</v>
      </c>
      <c r="P35" s="335"/>
      <c r="Q35" s="335"/>
      <c r="R35" s="319"/>
      <c r="S35" s="319"/>
      <c r="T35" s="319"/>
      <c r="U35" s="319"/>
      <c r="V35" s="319"/>
      <c r="W35" s="319"/>
      <c r="X35" s="319"/>
      <c r="Y35" s="319"/>
      <c r="Z35" s="319"/>
    </row>
    <row r="36" spans="1:26" ht="15.75" hidden="1" customHeight="1">
      <c r="A36" s="319"/>
      <c r="B36" s="319"/>
      <c r="C36" s="319"/>
      <c r="D36" s="319"/>
      <c r="E36" s="319"/>
      <c r="F36" s="319"/>
      <c r="G36" s="319"/>
      <c r="H36" s="319"/>
      <c r="I36" s="319"/>
      <c r="J36" s="319"/>
      <c r="K36" s="319"/>
      <c r="L36" s="319"/>
      <c r="M36" s="319"/>
      <c r="N36" s="335"/>
      <c r="O36" s="335" t="e">
        <f t="shared" si="0"/>
        <v>#N/A</v>
      </c>
      <c r="P36" s="335"/>
      <c r="Q36" s="335"/>
      <c r="R36" s="319"/>
      <c r="S36" s="319"/>
      <c r="T36" s="319"/>
      <c r="U36" s="319"/>
      <c r="V36" s="319"/>
      <c r="W36" s="319"/>
      <c r="X36" s="319"/>
      <c r="Y36" s="319"/>
      <c r="Z36" s="319"/>
    </row>
    <row r="37" spans="1:26" ht="15.75" customHeight="1">
      <c r="A37" s="319"/>
      <c r="B37" s="319"/>
      <c r="C37" s="319"/>
      <c r="D37" s="319"/>
      <c r="E37" s="319"/>
      <c r="F37" s="319"/>
      <c r="G37" s="319"/>
      <c r="H37" s="319"/>
      <c r="I37" s="319"/>
      <c r="J37" s="319"/>
      <c r="K37" s="319"/>
      <c r="L37" s="319"/>
      <c r="M37" s="319"/>
      <c r="N37" s="335"/>
      <c r="O37" s="335" t="e">
        <f t="shared" si="0"/>
        <v>#N/A</v>
      </c>
      <c r="P37" s="335"/>
      <c r="Q37" s="335"/>
      <c r="R37" s="319"/>
      <c r="S37" s="319"/>
      <c r="T37" s="319"/>
      <c r="U37" s="319"/>
      <c r="V37" s="319"/>
      <c r="W37" s="319"/>
      <c r="X37" s="319"/>
      <c r="Y37" s="319"/>
      <c r="Z37" s="319"/>
    </row>
    <row r="38" spans="1:26" ht="15.75" customHeight="1">
      <c r="A38" s="319"/>
      <c r="B38" s="319"/>
      <c r="C38" s="319"/>
      <c r="D38" s="319"/>
      <c r="E38" s="319"/>
      <c r="F38" s="319"/>
      <c r="G38" s="319"/>
      <c r="H38" s="319"/>
      <c r="I38" s="319"/>
      <c r="J38" s="319"/>
      <c r="K38" s="319"/>
      <c r="L38" s="319"/>
      <c r="M38" s="319"/>
      <c r="N38" s="335"/>
      <c r="O38" s="335" t="e">
        <f t="shared" si="0"/>
        <v>#N/A</v>
      </c>
      <c r="P38" s="335"/>
      <c r="Q38" s="335"/>
      <c r="R38" s="319"/>
      <c r="S38" s="319"/>
      <c r="T38" s="319"/>
      <c r="U38" s="319"/>
      <c r="V38" s="319"/>
      <c r="W38" s="319"/>
      <c r="X38" s="319"/>
      <c r="Y38" s="319"/>
      <c r="Z38" s="319"/>
    </row>
    <row r="39" spans="1:26" ht="15.75" customHeight="1">
      <c r="A39" s="319"/>
      <c r="B39" s="319"/>
      <c r="C39" s="319"/>
      <c r="D39" s="319"/>
      <c r="E39" s="319"/>
      <c r="F39" s="319"/>
      <c r="G39" s="319"/>
      <c r="H39" s="319"/>
      <c r="I39" s="319"/>
      <c r="J39" s="319"/>
      <c r="K39" s="319"/>
      <c r="L39" s="319"/>
      <c r="M39" s="319"/>
      <c r="N39" s="335"/>
      <c r="O39" s="335" t="e">
        <f t="shared" si="0"/>
        <v>#N/A</v>
      </c>
      <c r="P39" s="335"/>
      <c r="Q39" s="335"/>
      <c r="R39" s="319"/>
      <c r="S39" s="319"/>
      <c r="T39" s="319"/>
      <c r="U39" s="319"/>
      <c r="V39" s="319"/>
      <c r="W39" s="319"/>
      <c r="X39" s="319"/>
      <c r="Y39" s="319"/>
      <c r="Z39" s="319"/>
    </row>
    <row r="40" spans="1:26" ht="15.75" customHeight="1">
      <c r="A40" s="319"/>
      <c r="B40" s="319"/>
      <c r="C40" s="319"/>
      <c r="D40" s="319"/>
      <c r="E40" s="319"/>
      <c r="F40" s="319"/>
      <c r="G40" s="319"/>
      <c r="H40" s="319"/>
      <c r="I40" s="319"/>
      <c r="J40" s="319"/>
      <c r="K40" s="319"/>
      <c r="L40" s="319"/>
      <c r="M40" s="319"/>
      <c r="N40" s="335"/>
      <c r="O40" s="335" t="e">
        <f t="shared" si="0"/>
        <v>#N/A</v>
      </c>
      <c r="P40" s="335"/>
      <c r="Q40" s="335"/>
      <c r="R40" s="319"/>
      <c r="S40" s="319"/>
      <c r="T40" s="319"/>
      <c r="U40" s="319"/>
      <c r="V40" s="319"/>
      <c r="W40" s="319"/>
      <c r="X40" s="319"/>
      <c r="Y40" s="319"/>
      <c r="Z40" s="319"/>
    </row>
    <row r="41" spans="1:26" ht="15.75" customHeight="1">
      <c r="A41" s="319"/>
      <c r="B41" s="319"/>
      <c r="C41" s="319"/>
      <c r="D41" s="319"/>
      <c r="E41" s="319"/>
      <c r="F41" s="319"/>
      <c r="G41" s="319"/>
      <c r="H41" s="319"/>
      <c r="I41" s="319"/>
      <c r="J41" s="319"/>
      <c r="K41" s="319"/>
      <c r="L41" s="319"/>
      <c r="M41" s="319"/>
      <c r="N41" s="335"/>
      <c r="O41" s="335" t="e">
        <f t="shared" si="0"/>
        <v>#N/A</v>
      </c>
      <c r="P41" s="335"/>
      <c r="Q41" s="335"/>
      <c r="R41" s="319"/>
      <c r="S41" s="319"/>
      <c r="T41" s="319"/>
      <c r="U41" s="319"/>
      <c r="V41" s="319"/>
      <c r="W41" s="319"/>
      <c r="X41" s="319"/>
      <c r="Y41" s="319"/>
      <c r="Z41" s="319"/>
    </row>
    <row r="42" spans="1:26" ht="15.75" customHeight="1">
      <c r="A42" s="319"/>
      <c r="B42" s="319"/>
      <c r="C42" s="319"/>
      <c r="D42" s="319"/>
      <c r="E42" s="319"/>
      <c r="F42" s="319"/>
      <c r="G42" s="319"/>
      <c r="H42" s="319"/>
      <c r="I42" s="319"/>
      <c r="J42" s="319"/>
      <c r="K42" s="319"/>
      <c r="L42" s="319"/>
      <c r="M42" s="319"/>
      <c r="N42" s="335"/>
      <c r="O42" s="335" t="e">
        <f t="shared" si="0"/>
        <v>#N/A</v>
      </c>
      <c r="P42" s="335"/>
      <c r="Q42" s="335"/>
      <c r="R42" s="319"/>
      <c r="S42" s="319"/>
      <c r="T42" s="319"/>
      <c r="U42" s="319"/>
      <c r="V42" s="319"/>
      <c r="W42" s="319"/>
      <c r="X42" s="319"/>
      <c r="Y42" s="319"/>
      <c r="Z42" s="319"/>
    </row>
    <row r="43" spans="1:26" ht="15.75" customHeight="1">
      <c r="A43" s="319"/>
      <c r="B43" s="319"/>
      <c r="C43" s="319"/>
      <c r="D43" s="319"/>
      <c r="E43" s="319"/>
      <c r="F43" s="319"/>
      <c r="G43" s="319"/>
      <c r="H43" s="319"/>
      <c r="I43" s="319"/>
      <c r="J43" s="319"/>
      <c r="K43" s="319"/>
      <c r="L43" s="319"/>
      <c r="M43" s="319"/>
      <c r="N43" s="335"/>
      <c r="O43" s="335" t="e">
        <f t="shared" si="0"/>
        <v>#N/A</v>
      </c>
      <c r="P43" s="335"/>
      <c r="Q43" s="335"/>
      <c r="R43" s="319"/>
      <c r="S43" s="319"/>
      <c r="T43" s="319"/>
      <c r="U43" s="319"/>
      <c r="V43" s="319"/>
      <c r="W43" s="319"/>
      <c r="X43" s="319"/>
      <c r="Y43" s="319"/>
      <c r="Z43" s="319"/>
    </row>
    <row r="44" spans="1:26" ht="15.75" customHeight="1">
      <c r="A44" s="319"/>
      <c r="B44" s="319"/>
      <c r="C44" s="319"/>
      <c r="D44" s="319"/>
      <c r="E44" s="319"/>
      <c r="F44" s="319"/>
      <c r="G44" s="319"/>
      <c r="H44" s="319"/>
      <c r="I44" s="319"/>
      <c r="J44" s="319"/>
      <c r="K44" s="319"/>
      <c r="L44" s="319"/>
      <c r="M44" s="319"/>
      <c r="N44" s="335"/>
      <c r="O44" s="335" t="e">
        <f t="shared" si="0"/>
        <v>#N/A</v>
      </c>
      <c r="P44" s="335"/>
      <c r="Q44" s="335"/>
      <c r="R44" s="319"/>
      <c r="S44" s="319"/>
      <c r="T44" s="319"/>
      <c r="U44" s="319"/>
      <c r="V44" s="319"/>
      <c r="W44" s="319"/>
      <c r="X44" s="319"/>
      <c r="Y44" s="319"/>
      <c r="Z44" s="319"/>
    </row>
    <row r="45" spans="1:26" ht="15.75" customHeight="1">
      <c r="A45" s="319"/>
      <c r="B45" s="319"/>
      <c r="C45" s="319"/>
      <c r="D45" s="319"/>
      <c r="E45" s="319"/>
      <c r="F45" s="319"/>
      <c r="G45" s="319"/>
      <c r="H45" s="319"/>
      <c r="I45" s="319"/>
      <c r="J45" s="319"/>
      <c r="K45" s="319"/>
      <c r="L45" s="319"/>
      <c r="M45" s="319"/>
      <c r="N45" s="335"/>
      <c r="O45" s="335" t="e">
        <f t="shared" si="0"/>
        <v>#N/A</v>
      </c>
      <c r="P45" s="335"/>
      <c r="Q45" s="335"/>
      <c r="R45" s="319"/>
      <c r="S45" s="319"/>
      <c r="T45" s="319"/>
      <c r="U45" s="319"/>
      <c r="V45" s="319"/>
      <c r="W45" s="319"/>
      <c r="X45" s="319"/>
      <c r="Y45" s="319"/>
      <c r="Z45" s="319"/>
    </row>
    <row r="46" spans="1:26" ht="15.75" customHeight="1">
      <c r="A46" s="319"/>
      <c r="B46" s="319"/>
      <c r="C46" s="319"/>
      <c r="D46" s="319"/>
      <c r="E46" s="319"/>
      <c r="F46" s="319"/>
      <c r="G46" s="319"/>
      <c r="H46" s="319"/>
      <c r="I46" s="319"/>
      <c r="J46" s="319"/>
      <c r="K46" s="319"/>
      <c r="L46" s="319"/>
      <c r="M46" s="319"/>
      <c r="N46" s="335"/>
      <c r="O46" s="335" t="e">
        <f t="shared" si="0"/>
        <v>#N/A</v>
      </c>
      <c r="P46" s="335"/>
      <c r="Q46" s="335"/>
      <c r="R46" s="319"/>
      <c r="S46" s="319"/>
      <c r="T46" s="319"/>
      <c r="U46" s="319"/>
      <c r="V46" s="319"/>
      <c r="W46" s="319"/>
      <c r="X46" s="319"/>
      <c r="Y46" s="319"/>
      <c r="Z46" s="319"/>
    </row>
    <row r="47" spans="1:26" ht="15.75" customHeight="1">
      <c r="A47" s="319"/>
      <c r="B47" s="319"/>
      <c r="C47" s="319"/>
      <c r="D47" s="319"/>
      <c r="E47" s="319"/>
      <c r="F47" s="319"/>
      <c r="G47" s="319"/>
      <c r="H47" s="319"/>
      <c r="I47" s="319"/>
      <c r="J47" s="319"/>
      <c r="K47" s="319"/>
      <c r="L47" s="319"/>
      <c r="M47" s="319"/>
      <c r="N47" s="335"/>
      <c r="O47" s="335" t="e">
        <f t="shared" si="0"/>
        <v>#N/A</v>
      </c>
      <c r="P47" s="335"/>
      <c r="Q47" s="335"/>
      <c r="R47" s="319"/>
      <c r="S47" s="319"/>
      <c r="T47" s="319"/>
      <c r="U47" s="319"/>
      <c r="V47" s="319"/>
      <c r="W47" s="319"/>
      <c r="X47" s="319"/>
      <c r="Y47" s="319"/>
      <c r="Z47" s="319"/>
    </row>
    <row r="48" spans="1:26" ht="15.75" customHeight="1">
      <c r="A48" s="319"/>
      <c r="B48" s="319"/>
      <c r="C48" s="319"/>
      <c r="D48" s="319"/>
      <c r="E48" s="319"/>
      <c r="F48" s="319"/>
      <c r="G48" s="319"/>
      <c r="H48" s="319"/>
      <c r="I48" s="319"/>
      <c r="J48" s="319"/>
      <c r="K48" s="319"/>
      <c r="L48" s="319"/>
      <c r="M48" s="319"/>
      <c r="N48" s="335"/>
      <c r="O48" s="335" t="e">
        <f t="shared" si="0"/>
        <v>#N/A</v>
      </c>
      <c r="P48" s="335"/>
      <c r="Q48" s="335"/>
      <c r="R48" s="319"/>
      <c r="S48" s="319"/>
      <c r="T48" s="319"/>
      <c r="U48" s="319"/>
      <c r="V48" s="319"/>
      <c r="W48" s="319"/>
      <c r="X48" s="319"/>
      <c r="Y48" s="319"/>
      <c r="Z48" s="319"/>
    </row>
    <row r="49" spans="1:26" ht="15.75" customHeight="1">
      <c r="A49" s="319"/>
      <c r="B49" s="319"/>
      <c r="C49" s="319"/>
      <c r="D49" s="319"/>
      <c r="E49" s="319"/>
      <c r="F49" s="319"/>
      <c r="G49" s="319"/>
      <c r="H49" s="319"/>
      <c r="I49" s="319"/>
      <c r="J49" s="319"/>
      <c r="K49" s="319"/>
      <c r="L49" s="319"/>
      <c r="M49" s="319"/>
      <c r="N49" s="335"/>
      <c r="O49" s="335" t="e">
        <f t="shared" si="0"/>
        <v>#N/A</v>
      </c>
      <c r="P49" s="335"/>
      <c r="Q49" s="335"/>
      <c r="R49" s="319"/>
      <c r="S49" s="319"/>
      <c r="T49" s="319"/>
      <c r="U49" s="319"/>
      <c r="V49" s="319"/>
      <c r="W49" s="319"/>
      <c r="X49" s="319"/>
      <c r="Y49" s="319"/>
      <c r="Z49" s="319"/>
    </row>
    <row r="50" spans="1:26" ht="15.75" customHeight="1">
      <c r="A50" s="319"/>
      <c r="B50" s="319"/>
      <c r="C50" s="319"/>
      <c r="D50" s="319"/>
      <c r="E50" s="319"/>
      <c r="F50" s="319"/>
      <c r="G50" s="319"/>
      <c r="H50" s="319"/>
      <c r="I50" s="319"/>
      <c r="J50" s="319"/>
      <c r="K50" s="319"/>
      <c r="L50" s="319"/>
      <c r="M50" s="319"/>
      <c r="N50" s="335"/>
      <c r="O50" s="335" t="e">
        <f t="shared" si="0"/>
        <v>#N/A</v>
      </c>
      <c r="P50" s="335"/>
      <c r="Q50" s="335"/>
      <c r="R50" s="319"/>
      <c r="S50" s="319"/>
      <c r="T50" s="319"/>
      <c r="U50" s="319"/>
      <c r="V50" s="319"/>
      <c r="W50" s="319"/>
      <c r="X50" s="319"/>
      <c r="Y50" s="319"/>
      <c r="Z50" s="319"/>
    </row>
    <row r="51" spans="1:26" ht="15.75" customHeight="1">
      <c r="A51" s="319"/>
      <c r="B51" s="319"/>
      <c r="C51" s="319"/>
      <c r="D51" s="319"/>
      <c r="E51" s="319"/>
      <c r="F51" s="319"/>
      <c r="G51" s="319"/>
      <c r="H51" s="319"/>
      <c r="I51" s="319"/>
      <c r="J51" s="319"/>
      <c r="K51" s="319"/>
      <c r="L51" s="319"/>
      <c r="M51" s="319"/>
      <c r="N51" s="335"/>
      <c r="O51" s="335" t="e">
        <f t="shared" si="0"/>
        <v>#N/A</v>
      </c>
      <c r="P51" s="335"/>
      <c r="Q51" s="335"/>
      <c r="R51" s="319"/>
      <c r="S51" s="319"/>
      <c r="T51" s="319"/>
      <c r="U51" s="319"/>
      <c r="V51" s="319"/>
      <c r="W51" s="319"/>
      <c r="X51" s="319"/>
      <c r="Y51" s="319"/>
      <c r="Z51" s="319"/>
    </row>
    <row r="52" spans="1:26" ht="15.75" customHeight="1">
      <c r="A52" s="319"/>
      <c r="B52" s="319"/>
      <c r="C52" s="319"/>
      <c r="D52" s="319"/>
      <c r="E52" s="319"/>
      <c r="F52" s="319"/>
      <c r="G52" s="319"/>
      <c r="H52" s="319"/>
      <c r="I52" s="319"/>
      <c r="J52" s="319"/>
      <c r="K52" s="319"/>
      <c r="L52" s="319"/>
      <c r="M52" s="319"/>
      <c r="N52" s="335"/>
      <c r="O52" s="335" t="e">
        <f t="shared" si="0"/>
        <v>#N/A</v>
      </c>
      <c r="P52" s="335"/>
      <c r="Q52" s="335"/>
      <c r="R52" s="319"/>
      <c r="S52" s="319"/>
      <c r="T52" s="319"/>
      <c r="U52" s="319"/>
      <c r="V52" s="319"/>
      <c r="W52" s="319"/>
      <c r="X52" s="319"/>
      <c r="Y52" s="319"/>
      <c r="Z52" s="319"/>
    </row>
    <row r="53" spans="1:26" ht="15.75" customHeight="1">
      <c r="A53" s="319"/>
      <c r="B53" s="319"/>
      <c r="C53" s="319"/>
      <c r="D53" s="319"/>
      <c r="E53" s="319"/>
      <c r="F53" s="319"/>
      <c r="G53" s="319"/>
      <c r="H53" s="319"/>
      <c r="I53" s="319"/>
      <c r="J53" s="319"/>
      <c r="K53" s="319"/>
      <c r="L53" s="319"/>
      <c r="M53" s="319"/>
      <c r="N53" s="335"/>
      <c r="O53" s="335" t="e">
        <f t="shared" si="0"/>
        <v>#N/A</v>
      </c>
      <c r="P53" s="335"/>
      <c r="Q53" s="335"/>
      <c r="R53" s="319"/>
      <c r="S53" s="319"/>
      <c r="T53" s="319"/>
      <c r="U53" s="319"/>
      <c r="V53" s="319"/>
      <c r="W53" s="319"/>
      <c r="X53" s="319"/>
      <c r="Y53" s="319"/>
      <c r="Z53" s="319"/>
    </row>
    <row r="54" spans="1:26" ht="15.75" customHeight="1">
      <c r="A54" s="319"/>
      <c r="B54" s="319"/>
      <c r="C54" s="319"/>
      <c r="D54" s="319"/>
      <c r="E54" s="319"/>
      <c r="F54" s="319"/>
      <c r="G54" s="319"/>
      <c r="H54" s="319"/>
      <c r="I54" s="319"/>
      <c r="J54" s="319"/>
      <c r="K54" s="319"/>
      <c r="L54" s="319"/>
      <c r="M54" s="319"/>
      <c r="N54" s="335"/>
      <c r="O54" s="335" t="e">
        <f t="shared" si="0"/>
        <v>#N/A</v>
      </c>
      <c r="P54" s="335"/>
      <c r="Q54" s="335"/>
      <c r="R54" s="319"/>
      <c r="S54" s="319"/>
      <c r="T54" s="319"/>
      <c r="U54" s="319"/>
      <c r="V54" s="319"/>
      <c r="W54" s="319"/>
      <c r="X54" s="319"/>
      <c r="Y54" s="319"/>
      <c r="Z54" s="319"/>
    </row>
    <row r="55" spans="1:26" ht="15.75" customHeight="1">
      <c r="A55" s="319"/>
      <c r="B55" s="319"/>
      <c r="C55" s="319"/>
      <c r="D55" s="319"/>
      <c r="E55" s="319"/>
      <c r="F55" s="319"/>
      <c r="G55" s="319"/>
      <c r="H55" s="319"/>
      <c r="I55" s="319"/>
      <c r="J55" s="319"/>
      <c r="K55" s="319"/>
      <c r="L55" s="319"/>
      <c r="M55" s="319"/>
      <c r="N55" s="335"/>
      <c r="O55" s="335" t="e">
        <f t="shared" si="0"/>
        <v>#N/A</v>
      </c>
      <c r="P55" s="335"/>
      <c r="Q55" s="335"/>
      <c r="R55" s="319"/>
      <c r="S55" s="319"/>
      <c r="T55" s="319"/>
      <c r="U55" s="319"/>
      <c r="V55" s="319"/>
      <c r="W55" s="319"/>
      <c r="X55" s="319"/>
      <c r="Y55" s="319"/>
      <c r="Z55" s="319"/>
    </row>
    <row r="56" spans="1:26" ht="15.75" customHeight="1">
      <c r="A56" s="319"/>
      <c r="B56" s="319"/>
      <c r="C56" s="319"/>
      <c r="D56" s="319"/>
      <c r="E56" s="319"/>
      <c r="F56" s="319"/>
      <c r="G56" s="319"/>
      <c r="H56" s="319"/>
      <c r="I56" s="319"/>
      <c r="J56" s="319"/>
      <c r="K56" s="319"/>
      <c r="L56" s="319"/>
      <c r="M56" s="319"/>
      <c r="N56" s="335"/>
      <c r="O56" s="335" t="e">
        <f t="shared" si="0"/>
        <v>#N/A</v>
      </c>
      <c r="P56" s="335"/>
      <c r="Q56" s="335"/>
      <c r="R56" s="319"/>
      <c r="S56" s="319"/>
      <c r="T56" s="319"/>
      <c r="U56" s="319"/>
      <c r="V56" s="319"/>
      <c r="W56" s="319"/>
      <c r="X56" s="319"/>
      <c r="Y56" s="319"/>
      <c r="Z56" s="319"/>
    </row>
    <row r="57" spans="1:26" ht="15.75" customHeight="1">
      <c r="A57" s="319"/>
      <c r="B57" s="319"/>
      <c r="C57" s="319"/>
      <c r="D57" s="319"/>
      <c r="E57" s="319"/>
      <c r="F57" s="319"/>
      <c r="G57" s="319"/>
      <c r="H57" s="319"/>
      <c r="I57" s="319"/>
      <c r="J57" s="319"/>
      <c r="K57" s="319"/>
      <c r="L57" s="319"/>
      <c r="M57" s="319"/>
      <c r="N57" s="335"/>
      <c r="O57" s="335" t="e">
        <f t="shared" si="0"/>
        <v>#N/A</v>
      </c>
      <c r="P57" s="335"/>
      <c r="Q57" s="335"/>
      <c r="R57" s="319"/>
      <c r="S57" s="319"/>
      <c r="T57" s="319"/>
      <c r="U57" s="319"/>
      <c r="V57" s="319"/>
      <c r="W57" s="319"/>
      <c r="X57" s="319"/>
      <c r="Y57" s="319"/>
      <c r="Z57" s="319"/>
    </row>
    <row r="58" spans="1:26" ht="15.75" customHeight="1">
      <c r="A58" s="319"/>
      <c r="B58" s="319"/>
      <c r="C58" s="319"/>
      <c r="D58" s="319"/>
      <c r="E58" s="319"/>
      <c r="F58" s="319"/>
      <c r="G58" s="319"/>
      <c r="H58" s="319"/>
      <c r="I58" s="319"/>
      <c r="J58" s="319"/>
      <c r="K58" s="319"/>
      <c r="L58" s="319"/>
      <c r="M58" s="319"/>
      <c r="N58" s="335"/>
      <c r="O58" s="335" t="e">
        <f t="shared" si="0"/>
        <v>#N/A</v>
      </c>
      <c r="P58" s="335"/>
      <c r="Q58" s="335"/>
      <c r="R58" s="319"/>
      <c r="S58" s="319"/>
      <c r="T58" s="319"/>
      <c r="U58" s="319"/>
      <c r="V58" s="319"/>
      <c r="W58" s="319"/>
      <c r="X58" s="319"/>
      <c r="Y58" s="319"/>
      <c r="Z58" s="319"/>
    </row>
    <row r="59" spans="1:26" ht="15.75" customHeight="1">
      <c r="A59" s="319"/>
      <c r="B59" s="319"/>
      <c r="C59" s="319"/>
      <c r="D59" s="319"/>
      <c r="E59" s="319"/>
      <c r="F59" s="319"/>
      <c r="G59" s="319"/>
      <c r="H59" s="319"/>
      <c r="I59" s="319"/>
      <c r="J59" s="319"/>
      <c r="K59" s="319"/>
      <c r="L59" s="319"/>
      <c r="M59" s="319"/>
      <c r="N59" s="335"/>
      <c r="O59" s="335" t="e">
        <f t="shared" si="0"/>
        <v>#N/A</v>
      </c>
      <c r="P59" s="335"/>
      <c r="Q59" s="335"/>
      <c r="R59" s="319"/>
      <c r="S59" s="319"/>
      <c r="T59" s="319"/>
      <c r="U59" s="319"/>
      <c r="V59" s="319"/>
      <c r="W59" s="319"/>
      <c r="X59" s="319"/>
      <c r="Y59" s="319"/>
      <c r="Z59" s="319"/>
    </row>
    <row r="60" spans="1:26" ht="15.75" customHeight="1">
      <c r="A60" s="319"/>
      <c r="B60" s="319"/>
      <c r="C60" s="319"/>
      <c r="D60" s="319"/>
      <c r="E60" s="319"/>
      <c r="F60" s="319"/>
      <c r="G60" s="319"/>
      <c r="H60" s="319"/>
      <c r="I60" s="319"/>
      <c r="J60" s="319"/>
      <c r="K60" s="319"/>
      <c r="L60" s="319"/>
      <c r="M60" s="319"/>
      <c r="N60" s="335"/>
      <c r="O60" s="335" t="e">
        <f t="shared" si="0"/>
        <v>#N/A</v>
      </c>
      <c r="P60" s="335"/>
      <c r="Q60" s="335"/>
      <c r="R60" s="319"/>
      <c r="S60" s="319"/>
      <c r="T60" s="319"/>
      <c r="U60" s="319"/>
      <c r="V60" s="319"/>
      <c r="W60" s="319"/>
      <c r="X60" s="319"/>
      <c r="Y60" s="319"/>
      <c r="Z60" s="319"/>
    </row>
    <row r="61" spans="1:26" ht="15.75" customHeight="1">
      <c r="A61" s="319"/>
      <c r="B61" s="319"/>
      <c r="C61" s="319"/>
      <c r="D61" s="319"/>
      <c r="E61" s="319"/>
      <c r="F61" s="319"/>
      <c r="G61" s="319"/>
      <c r="H61" s="319"/>
      <c r="I61" s="319"/>
      <c r="J61" s="319"/>
      <c r="K61" s="319"/>
      <c r="L61" s="319"/>
      <c r="M61" s="319"/>
      <c r="N61" s="335"/>
      <c r="O61" s="335" t="e">
        <f t="shared" si="0"/>
        <v>#N/A</v>
      </c>
      <c r="P61" s="335"/>
      <c r="Q61" s="335"/>
      <c r="R61" s="319"/>
      <c r="S61" s="319"/>
      <c r="T61" s="319"/>
      <c r="U61" s="319"/>
      <c r="V61" s="319"/>
      <c r="W61" s="319"/>
      <c r="X61" s="319"/>
      <c r="Y61" s="319"/>
      <c r="Z61" s="319"/>
    </row>
    <row r="62" spans="1:26" ht="15.75" customHeight="1">
      <c r="A62" s="319"/>
      <c r="B62" s="319"/>
      <c r="C62" s="319"/>
      <c r="D62" s="319"/>
      <c r="E62" s="319"/>
      <c r="F62" s="319"/>
      <c r="G62" s="319"/>
      <c r="H62" s="319"/>
      <c r="I62" s="319"/>
      <c r="J62" s="319"/>
      <c r="K62" s="319"/>
      <c r="L62" s="319"/>
      <c r="M62" s="319"/>
      <c r="N62" s="335"/>
      <c r="O62" s="335" t="e">
        <f t="shared" si="0"/>
        <v>#N/A</v>
      </c>
      <c r="P62" s="335"/>
      <c r="Q62" s="335"/>
      <c r="R62" s="319"/>
      <c r="S62" s="319"/>
      <c r="T62" s="319"/>
      <c r="U62" s="319"/>
      <c r="V62" s="319"/>
      <c r="W62" s="319"/>
      <c r="X62" s="319"/>
      <c r="Y62" s="319"/>
      <c r="Z62" s="319"/>
    </row>
    <row r="63" spans="1:26" ht="15.75" customHeight="1">
      <c r="A63" s="319"/>
      <c r="B63" s="319"/>
      <c r="C63" s="319"/>
      <c r="D63" s="319"/>
      <c r="E63" s="319"/>
      <c r="F63" s="319"/>
      <c r="G63" s="319"/>
      <c r="H63" s="319"/>
      <c r="I63" s="319"/>
      <c r="J63" s="319"/>
      <c r="K63" s="319"/>
      <c r="L63" s="319"/>
      <c r="M63" s="319"/>
      <c r="N63" s="335"/>
      <c r="O63" s="335" t="e">
        <f t="shared" si="0"/>
        <v>#N/A</v>
      </c>
      <c r="P63" s="335"/>
      <c r="Q63" s="335"/>
      <c r="R63" s="319"/>
      <c r="S63" s="319"/>
      <c r="T63" s="319"/>
      <c r="U63" s="319"/>
      <c r="V63" s="319"/>
      <c r="W63" s="319"/>
      <c r="X63" s="319"/>
      <c r="Y63" s="319"/>
      <c r="Z63" s="319"/>
    </row>
    <row r="64" spans="1:26" ht="15.75" customHeight="1">
      <c r="A64" s="319"/>
      <c r="B64" s="319"/>
      <c r="C64" s="319"/>
      <c r="D64" s="319"/>
      <c r="E64" s="319"/>
      <c r="F64" s="319"/>
      <c r="G64" s="319"/>
      <c r="H64" s="319"/>
      <c r="I64" s="319"/>
      <c r="J64" s="319"/>
      <c r="K64" s="319"/>
      <c r="L64" s="319"/>
      <c r="M64" s="319"/>
      <c r="N64" s="335"/>
      <c r="O64" s="335" t="e">
        <f t="shared" si="0"/>
        <v>#N/A</v>
      </c>
      <c r="P64" s="335"/>
      <c r="Q64" s="335"/>
      <c r="R64" s="319"/>
      <c r="S64" s="319"/>
      <c r="T64" s="319"/>
      <c r="U64" s="319"/>
      <c r="V64" s="319"/>
      <c r="W64" s="319"/>
      <c r="X64" s="319"/>
      <c r="Y64" s="319"/>
      <c r="Z64" s="319"/>
    </row>
    <row r="65" spans="1:26" ht="15.75" customHeight="1">
      <c r="A65" s="319"/>
      <c r="B65" s="319"/>
      <c r="C65" s="319"/>
      <c r="D65" s="319"/>
      <c r="E65" s="319"/>
      <c r="F65" s="319"/>
      <c r="G65" s="319"/>
      <c r="H65" s="319"/>
      <c r="I65" s="319"/>
      <c r="J65" s="319"/>
      <c r="K65" s="319"/>
      <c r="L65" s="319"/>
      <c r="M65" s="319"/>
      <c r="N65" s="335"/>
      <c r="O65" s="335" t="e">
        <f t="shared" si="0"/>
        <v>#N/A</v>
      </c>
      <c r="P65" s="335"/>
      <c r="Q65" s="335"/>
      <c r="R65" s="319"/>
      <c r="S65" s="319"/>
      <c r="T65" s="319"/>
      <c r="U65" s="319"/>
      <c r="V65" s="319"/>
      <c r="W65" s="319"/>
      <c r="X65" s="319"/>
      <c r="Y65" s="319"/>
      <c r="Z65" s="319"/>
    </row>
    <row r="66" spans="1:26" ht="15.75" customHeight="1">
      <c r="A66" s="319"/>
      <c r="B66" s="319"/>
      <c r="C66" s="319"/>
      <c r="D66" s="319"/>
      <c r="E66" s="319"/>
      <c r="F66" s="319"/>
      <c r="G66" s="319"/>
      <c r="H66" s="319"/>
      <c r="I66" s="319"/>
      <c r="J66" s="319"/>
      <c r="K66" s="319"/>
      <c r="L66" s="319"/>
      <c r="M66" s="319"/>
      <c r="N66" s="335"/>
      <c r="O66" s="335" t="e">
        <f t="shared" si="0"/>
        <v>#N/A</v>
      </c>
      <c r="P66" s="335"/>
      <c r="Q66" s="335"/>
      <c r="R66" s="319"/>
      <c r="S66" s="319"/>
      <c r="T66" s="319"/>
      <c r="U66" s="319"/>
      <c r="V66" s="319"/>
      <c r="W66" s="319"/>
      <c r="X66" s="319"/>
      <c r="Y66" s="319"/>
      <c r="Z66" s="319"/>
    </row>
    <row r="67" spans="1:26" ht="15.75" customHeight="1">
      <c r="A67" s="319"/>
      <c r="B67" s="319"/>
      <c r="C67" s="319"/>
      <c r="D67" s="319"/>
      <c r="E67" s="319"/>
      <c r="F67" s="319"/>
      <c r="G67" s="319"/>
      <c r="H67" s="319"/>
      <c r="I67" s="319"/>
      <c r="J67" s="319"/>
      <c r="K67" s="319"/>
      <c r="L67" s="319"/>
      <c r="M67" s="319"/>
      <c r="N67" s="335"/>
      <c r="O67" s="335" t="e">
        <f t="shared" si="0"/>
        <v>#N/A</v>
      </c>
      <c r="P67" s="335"/>
      <c r="Q67" s="335"/>
      <c r="R67" s="319"/>
      <c r="S67" s="319"/>
      <c r="T67" s="319"/>
      <c r="U67" s="319"/>
      <c r="V67" s="319"/>
      <c r="W67" s="319"/>
      <c r="X67" s="319"/>
      <c r="Y67" s="319"/>
      <c r="Z67" s="319"/>
    </row>
    <row r="68" spans="1:26" ht="15.75" customHeight="1">
      <c r="A68" s="319"/>
      <c r="B68" s="319"/>
      <c r="C68" s="319"/>
      <c r="D68" s="319"/>
      <c r="E68" s="319"/>
      <c r="F68" s="319"/>
      <c r="G68" s="319"/>
      <c r="H68" s="319"/>
      <c r="I68" s="319"/>
      <c r="J68" s="319"/>
      <c r="K68" s="319"/>
      <c r="L68" s="319"/>
      <c r="M68" s="319"/>
      <c r="N68" s="335"/>
      <c r="O68" s="335" t="e">
        <f t="shared" si="0"/>
        <v>#N/A</v>
      </c>
      <c r="P68" s="335"/>
      <c r="Q68" s="335"/>
      <c r="R68" s="319"/>
      <c r="S68" s="319"/>
      <c r="T68" s="319"/>
      <c r="U68" s="319"/>
      <c r="V68" s="319"/>
      <c r="W68" s="319"/>
      <c r="X68" s="319"/>
      <c r="Y68" s="319"/>
      <c r="Z68" s="319"/>
    </row>
    <row r="69" spans="1:26" ht="15.75" customHeight="1">
      <c r="A69" s="319"/>
      <c r="B69" s="319"/>
      <c r="C69" s="319"/>
      <c r="D69" s="319"/>
      <c r="E69" s="319"/>
      <c r="F69" s="319"/>
      <c r="G69" s="319"/>
      <c r="H69" s="319"/>
      <c r="I69" s="319"/>
      <c r="J69" s="319"/>
      <c r="K69" s="319"/>
      <c r="L69" s="319"/>
      <c r="M69" s="319"/>
      <c r="N69" s="335"/>
      <c r="O69" s="335" t="e">
        <f t="shared" si="0"/>
        <v>#N/A</v>
      </c>
      <c r="P69" s="335"/>
      <c r="Q69" s="335"/>
      <c r="R69" s="319"/>
      <c r="S69" s="319"/>
      <c r="T69" s="319"/>
      <c r="U69" s="319"/>
      <c r="V69" s="319"/>
      <c r="W69" s="319"/>
      <c r="X69" s="319"/>
      <c r="Y69" s="319"/>
      <c r="Z69" s="319"/>
    </row>
    <row r="70" spans="1:26" ht="15.75" customHeight="1">
      <c r="A70" s="319"/>
      <c r="B70" s="319"/>
      <c r="C70" s="319"/>
      <c r="D70" s="319"/>
      <c r="E70" s="319"/>
      <c r="F70" s="319"/>
      <c r="G70" s="319"/>
      <c r="H70" s="319"/>
      <c r="I70" s="319"/>
      <c r="J70" s="319"/>
      <c r="K70" s="319"/>
      <c r="L70" s="319"/>
      <c r="M70" s="319"/>
      <c r="N70" s="335"/>
      <c r="O70" s="335" t="e">
        <f t="shared" si="0"/>
        <v>#N/A</v>
      </c>
      <c r="P70" s="335"/>
      <c r="Q70" s="335"/>
      <c r="R70" s="319"/>
      <c r="S70" s="319"/>
      <c r="T70" s="319"/>
      <c r="U70" s="319"/>
      <c r="V70" s="319"/>
      <c r="W70" s="319"/>
      <c r="X70" s="319"/>
      <c r="Y70" s="319"/>
      <c r="Z70" s="319"/>
    </row>
    <row r="71" spans="1:26" ht="15.75" customHeight="1">
      <c r="A71" s="319"/>
      <c r="B71" s="319"/>
      <c r="C71" s="319"/>
      <c r="D71" s="319"/>
      <c r="E71" s="319"/>
      <c r="F71" s="319"/>
      <c r="G71" s="319"/>
      <c r="H71" s="319"/>
      <c r="I71" s="319"/>
      <c r="J71" s="319"/>
      <c r="K71" s="319"/>
      <c r="L71" s="319"/>
      <c r="M71" s="319"/>
      <c r="N71" s="335"/>
      <c r="O71" s="335" t="e">
        <f t="shared" si="0"/>
        <v>#N/A</v>
      </c>
      <c r="P71" s="335"/>
      <c r="Q71" s="335"/>
      <c r="R71" s="319"/>
      <c r="S71" s="319"/>
      <c r="T71" s="319"/>
      <c r="U71" s="319"/>
      <c r="V71" s="319"/>
      <c r="W71" s="319"/>
      <c r="X71" s="319"/>
      <c r="Y71" s="319"/>
      <c r="Z71" s="319"/>
    </row>
    <row r="72" spans="1:26" ht="15.75" customHeight="1">
      <c r="A72" s="319"/>
      <c r="B72" s="319"/>
      <c r="C72" s="319"/>
      <c r="D72" s="319"/>
      <c r="E72" s="319"/>
      <c r="F72" s="319"/>
      <c r="G72" s="319"/>
      <c r="H72" s="319"/>
      <c r="I72" s="319"/>
      <c r="J72" s="319"/>
      <c r="K72" s="319"/>
      <c r="L72" s="319"/>
      <c r="M72" s="319"/>
      <c r="N72" s="335"/>
      <c r="O72" s="335" t="e">
        <f t="shared" si="0"/>
        <v>#N/A</v>
      </c>
      <c r="P72" s="335"/>
      <c r="Q72" s="335"/>
      <c r="R72" s="319"/>
      <c r="S72" s="319"/>
      <c r="T72" s="319"/>
      <c r="U72" s="319"/>
      <c r="V72" s="319"/>
      <c r="W72" s="319"/>
      <c r="X72" s="319"/>
      <c r="Y72" s="319"/>
      <c r="Z72" s="319"/>
    </row>
    <row r="73" spans="1:26" ht="15.75" customHeight="1">
      <c r="A73" s="319"/>
      <c r="B73" s="319"/>
      <c r="C73" s="319"/>
      <c r="D73" s="319"/>
      <c r="E73" s="319"/>
      <c r="F73" s="319"/>
      <c r="G73" s="319"/>
      <c r="H73" s="319"/>
      <c r="I73" s="319"/>
      <c r="J73" s="319"/>
      <c r="K73" s="319"/>
      <c r="L73" s="319"/>
      <c r="M73" s="319"/>
      <c r="N73" s="335"/>
      <c r="O73" s="335" t="e">
        <f t="shared" si="0"/>
        <v>#N/A</v>
      </c>
      <c r="P73" s="335"/>
      <c r="Q73" s="335"/>
      <c r="R73" s="319"/>
      <c r="S73" s="319"/>
      <c r="T73" s="319"/>
      <c r="U73" s="319"/>
      <c r="V73" s="319"/>
      <c r="W73" s="319"/>
      <c r="X73" s="319"/>
      <c r="Y73" s="319"/>
      <c r="Z73" s="319"/>
    </row>
    <row r="74" spans="1:26" ht="15.75" customHeight="1">
      <c r="A74" s="319"/>
      <c r="B74" s="319"/>
      <c r="C74" s="319"/>
      <c r="D74" s="319"/>
      <c r="E74" s="319"/>
      <c r="F74" s="319"/>
      <c r="G74" s="319"/>
      <c r="H74" s="319"/>
      <c r="I74" s="319"/>
      <c r="J74" s="319"/>
      <c r="K74" s="319"/>
      <c r="L74" s="319"/>
      <c r="M74" s="319"/>
      <c r="N74" s="335"/>
      <c r="O74" s="335" t="e">
        <f t="shared" si="0"/>
        <v>#N/A</v>
      </c>
      <c r="P74" s="335"/>
      <c r="Q74" s="335"/>
      <c r="R74" s="319"/>
      <c r="S74" s="319"/>
      <c r="T74" s="319"/>
      <c r="U74" s="319"/>
      <c r="V74" s="319"/>
      <c r="W74" s="319"/>
      <c r="X74" s="319"/>
      <c r="Y74" s="319"/>
      <c r="Z74" s="319"/>
    </row>
    <row r="75" spans="1:26" ht="15.75" customHeight="1">
      <c r="A75" s="319"/>
      <c r="B75" s="319"/>
      <c r="C75" s="319"/>
      <c r="D75" s="319"/>
      <c r="E75" s="319"/>
      <c r="F75" s="319"/>
      <c r="G75" s="319"/>
      <c r="H75" s="319"/>
      <c r="I75" s="319"/>
      <c r="J75" s="319"/>
      <c r="K75" s="319"/>
      <c r="L75" s="319"/>
      <c r="M75" s="319"/>
      <c r="N75" s="335"/>
      <c r="O75" s="335" t="e">
        <f t="shared" si="0"/>
        <v>#N/A</v>
      </c>
      <c r="P75" s="335"/>
      <c r="Q75" s="335"/>
      <c r="R75" s="319"/>
      <c r="S75" s="319"/>
      <c r="T75" s="319"/>
      <c r="U75" s="319"/>
      <c r="V75" s="319"/>
      <c r="W75" s="319"/>
      <c r="X75" s="319"/>
      <c r="Y75" s="319"/>
      <c r="Z75" s="319"/>
    </row>
    <row r="76" spans="1:26" ht="15.75" customHeight="1">
      <c r="A76" s="319"/>
      <c r="B76" s="319"/>
      <c r="C76" s="319"/>
      <c r="D76" s="319"/>
      <c r="E76" s="319"/>
      <c r="F76" s="319"/>
      <c r="G76" s="319"/>
      <c r="H76" s="319"/>
      <c r="I76" s="319"/>
      <c r="J76" s="319"/>
      <c r="K76" s="319"/>
      <c r="L76" s="319"/>
      <c r="M76" s="319"/>
      <c r="N76" s="335"/>
      <c r="O76" s="335" t="e">
        <f t="shared" si="0"/>
        <v>#N/A</v>
      </c>
      <c r="P76" s="335"/>
      <c r="Q76" s="335"/>
      <c r="R76" s="319"/>
      <c r="S76" s="319"/>
      <c r="T76" s="319"/>
      <c r="U76" s="319"/>
      <c r="V76" s="319"/>
      <c r="W76" s="319"/>
      <c r="X76" s="319"/>
      <c r="Y76" s="319"/>
      <c r="Z76" s="319"/>
    </row>
    <row r="77" spans="1:26" ht="15.75" customHeight="1">
      <c r="A77" s="319"/>
      <c r="B77" s="319"/>
      <c r="C77" s="319"/>
      <c r="D77" s="319"/>
      <c r="E77" s="319"/>
      <c r="F77" s="319"/>
      <c r="G77" s="319"/>
      <c r="H77" s="319"/>
      <c r="I77" s="319"/>
      <c r="J77" s="319"/>
      <c r="K77" s="319"/>
      <c r="L77" s="319"/>
      <c r="M77" s="319"/>
      <c r="N77" s="335"/>
      <c r="O77" s="335" t="e">
        <f t="shared" si="0"/>
        <v>#N/A</v>
      </c>
      <c r="P77" s="335"/>
      <c r="Q77" s="335"/>
      <c r="R77" s="319"/>
      <c r="S77" s="319"/>
      <c r="T77" s="319"/>
      <c r="U77" s="319"/>
      <c r="V77" s="319"/>
      <c r="W77" s="319"/>
      <c r="X77" s="319"/>
      <c r="Y77" s="319"/>
      <c r="Z77" s="319"/>
    </row>
    <row r="78" spans="1:26" ht="15.75" customHeight="1">
      <c r="A78" s="319"/>
      <c r="B78" s="319"/>
      <c r="C78" s="319"/>
      <c r="D78" s="319"/>
      <c r="E78" s="319"/>
      <c r="F78" s="319"/>
      <c r="G78" s="319"/>
      <c r="H78" s="319"/>
      <c r="I78" s="319"/>
      <c r="J78" s="319"/>
      <c r="K78" s="319"/>
      <c r="L78" s="319"/>
      <c r="M78" s="319"/>
      <c r="N78" s="335"/>
      <c r="O78" s="335" t="e">
        <f t="shared" si="0"/>
        <v>#N/A</v>
      </c>
      <c r="P78" s="335"/>
      <c r="Q78" s="335"/>
      <c r="R78" s="319"/>
      <c r="S78" s="319"/>
      <c r="T78" s="319"/>
      <c r="U78" s="319"/>
      <c r="V78" s="319"/>
      <c r="W78" s="319"/>
      <c r="X78" s="319"/>
      <c r="Y78" s="319"/>
      <c r="Z78" s="319"/>
    </row>
    <row r="79" spans="1:26" ht="15.75" customHeight="1">
      <c r="A79" s="319"/>
      <c r="B79" s="319"/>
      <c r="C79" s="319"/>
      <c r="D79" s="319"/>
      <c r="E79" s="319"/>
      <c r="F79" s="319"/>
      <c r="G79" s="319"/>
      <c r="H79" s="319"/>
      <c r="I79" s="319"/>
      <c r="J79" s="319"/>
      <c r="K79" s="319"/>
      <c r="L79" s="319"/>
      <c r="M79" s="319"/>
      <c r="N79" s="335"/>
      <c r="O79" s="335" t="e">
        <f t="shared" si="0"/>
        <v>#N/A</v>
      </c>
      <c r="P79" s="335"/>
      <c r="Q79" s="335"/>
      <c r="R79" s="319"/>
      <c r="S79" s="319"/>
      <c r="T79" s="319"/>
      <c r="U79" s="319"/>
      <c r="V79" s="319"/>
      <c r="W79" s="319"/>
      <c r="X79" s="319"/>
      <c r="Y79" s="319"/>
      <c r="Z79" s="319"/>
    </row>
    <row r="80" spans="1:26" ht="15.75" customHeight="1">
      <c r="A80" s="319"/>
      <c r="B80" s="319"/>
      <c r="C80" s="319"/>
      <c r="D80" s="319"/>
      <c r="E80" s="319"/>
      <c r="F80" s="319"/>
      <c r="G80" s="319"/>
      <c r="H80" s="319"/>
      <c r="I80" s="319"/>
      <c r="J80" s="319"/>
      <c r="K80" s="319"/>
      <c r="L80" s="319"/>
      <c r="M80" s="319"/>
      <c r="N80" s="335"/>
      <c r="O80" s="335" t="e">
        <f t="shared" si="0"/>
        <v>#N/A</v>
      </c>
      <c r="P80" s="335"/>
      <c r="Q80" s="335"/>
      <c r="R80" s="319"/>
      <c r="S80" s="319"/>
      <c r="T80" s="319"/>
      <c r="U80" s="319"/>
      <c r="V80" s="319"/>
      <c r="W80" s="319"/>
      <c r="X80" s="319"/>
      <c r="Y80" s="319"/>
      <c r="Z80" s="319"/>
    </row>
    <row r="81" spans="1:26" ht="15.75" customHeight="1">
      <c r="A81" s="319"/>
      <c r="B81" s="319"/>
      <c r="C81" s="319"/>
      <c r="D81" s="319"/>
      <c r="E81" s="319"/>
      <c r="F81" s="319"/>
      <c r="G81" s="319"/>
      <c r="H81" s="319"/>
      <c r="I81" s="319"/>
      <c r="J81" s="319"/>
      <c r="K81" s="319"/>
      <c r="L81" s="319"/>
      <c r="M81" s="319"/>
      <c r="N81" s="335"/>
      <c r="O81" s="335" t="e">
        <f t="shared" si="0"/>
        <v>#N/A</v>
      </c>
      <c r="P81" s="335"/>
      <c r="Q81" s="335"/>
      <c r="R81" s="319"/>
      <c r="S81" s="319"/>
      <c r="T81" s="319"/>
      <c r="U81" s="319"/>
      <c r="V81" s="319"/>
      <c r="W81" s="319"/>
      <c r="X81" s="319"/>
      <c r="Y81" s="319"/>
      <c r="Z81" s="319"/>
    </row>
    <row r="82" spans="1:26" ht="15.75" customHeight="1">
      <c r="A82" s="319"/>
      <c r="B82" s="319"/>
      <c r="C82" s="319"/>
      <c r="D82" s="319"/>
      <c r="E82" s="319"/>
      <c r="F82" s="319"/>
      <c r="G82" s="319"/>
      <c r="H82" s="319"/>
      <c r="I82" s="319"/>
      <c r="J82" s="319"/>
      <c r="K82" s="319"/>
      <c r="L82" s="319"/>
      <c r="M82" s="319"/>
      <c r="N82" s="335"/>
      <c r="O82" s="335" t="e">
        <f t="shared" si="0"/>
        <v>#N/A</v>
      </c>
      <c r="P82" s="335"/>
      <c r="Q82" s="335"/>
      <c r="R82" s="319"/>
      <c r="S82" s="319"/>
      <c r="T82" s="319"/>
      <c r="U82" s="319"/>
      <c r="V82" s="319"/>
      <c r="W82" s="319"/>
      <c r="X82" s="319"/>
      <c r="Y82" s="319"/>
      <c r="Z82" s="319"/>
    </row>
    <row r="83" spans="1:26" ht="15.75" customHeight="1">
      <c r="A83" s="319"/>
      <c r="B83" s="319"/>
      <c r="C83" s="319"/>
      <c r="D83" s="319"/>
      <c r="E83" s="319"/>
      <c r="F83" s="319"/>
      <c r="G83" s="319"/>
      <c r="H83" s="319"/>
      <c r="I83" s="319"/>
      <c r="J83" s="319"/>
      <c r="K83" s="319"/>
      <c r="L83" s="319"/>
      <c r="M83" s="319"/>
      <c r="N83" s="335"/>
      <c r="O83" s="335" t="e">
        <f t="shared" si="0"/>
        <v>#N/A</v>
      </c>
      <c r="P83" s="335"/>
      <c r="Q83" s="335"/>
      <c r="R83" s="319"/>
      <c r="S83" s="319"/>
      <c r="T83" s="319"/>
      <c r="U83" s="319"/>
      <c r="V83" s="319"/>
      <c r="W83" s="319"/>
      <c r="X83" s="319"/>
      <c r="Y83" s="319"/>
      <c r="Z83" s="319"/>
    </row>
    <row r="84" spans="1:26" ht="15.75" customHeight="1">
      <c r="A84" s="319"/>
      <c r="B84" s="319"/>
      <c r="C84" s="319"/>
      <c r="D84" s="319"/>
      <c r="E84" s="319"/>
      <c r="F84" s="319"/>
      <c r="G84" s="319"/>
      <c r="H84" s="319"/>
      <c r="I84" s="319"/>
      <c r="J84" s="319"/>
      <c r="K84" s="319"/>
      <c r="L84" s="319"/>
      <c r="M84" s="319"/>
      <c r="N84" s="335"/>
      <c r="O84" s="335" t="e">
        <f t="shared" si="0"/>
        <v>#N/A</v>
      </c>
      <c r="P84" s="335"/>
      <c r="Q84" s="335"/>
      <c r="R84" s="319"/>
      <c r="S84" s="319"/>
      <c r="T84" s="319"/>
      <c r="U84" s="319"/>
      <c r="V84" s="319"/>
      <c r="W84" s="319"/>
      <c r="X84" s="319"/>
      <c r="Y84" s="319"/>
      <c r="Z84" s="319"/>
    </row>
    <row r="85" spans="1:26" ht="15.75" customHeight="1">
      <c r="A85" s="319"/>
      <c r="B85" s="319"/>
      <c r="C85" s="319"/>
      <c r="D85" s="319"/>
      <c r="E85" s="319"/>
      <c r="F85" s="319"/>
      <c r="G85" s="319"/>
      <c r="H85" s="319"/>
      <c r="I85" s="319"/>
      <c r="J85" s="319"/>
      <c r="K85" s="319"/>
      <c r="L85" s="319"/>
      <c r="M85" s="319"/>
      <c r="N85" s="335"/>
      <c r="O85" s="335" t="e">
        <f t="shared" si="0"/>
        <v>#N/A</v>
      </c>
      <c r="P85" s="335"/>
      <c r="Q85" s="335"/>
      <c r="R85" s="319"/>
      <c r="S85" s="319"/>
      <c r="T85" s="319"/>
      <c r="U85" s="319"/>
      <c r="V85" s="319"/>
      <c r="W85" s="319"/>
      <c r="X85" s="319"/>
      <c r="Y85" s="319"/>
      <c r="Z85" s="319"/>
    </row>
    <row r="86" spans="1:26" ht="15.75" customHeight="1">
      <c r="A86" s="319"/>
      <c r="B86" s="319"/>
      <c r="C86" s="319"/>
      <c r="D86" s="319"/>
      <c r="E86" s="319"/>
      <c r="F86" s="319"/>
      <c r="G86" s="319"/>
      <c r="H86" s="319"/>
      <c r="I86" s="319"/>
      <c r="J86" s="319"/>
      <c r="K86" s="319"/>
      <c r="L86" s="319"/>
      <c r="M86" s="319"/>
      <c r="N86" s="335"/>
      <c r="O86" s="335" t="e">
        <f t="shared" si="0"/>
        <v>#N/A</v>
      </c>
      <c r="P86" s="335"/>
      <c r="Q86" s="335"/>
      <c r="R86" s="319"/>
      <c r="S86" s="319"/>
      <c r="T86" s="319"/>
      <c r="U86" s="319"/>
      <c r="V86" s="319"/>
      <c r="W86" s="319"/>
      <c r="X86" s="319"/>
      <c r="Y86" s="319"/>
      <c r="Z86" s="319"/>
    </row>
    <row r="87" spans="1:26" ht="15.75" customHeight="1">
      <c r="A87" s="319"/>
      <c r="B87" s="319"/>
      <c r="C87" s="319"/>
      <c r="D87" s="319"/>
      <c r="E87" s="319"/>
      <c r="F87" s="319"/>
      <c r="G87" s="319"/>
      <c r="H87" s="319"/>
      <c r="I87" s="319"/>
      <c r="J87" s="319"/>
      <c r="K87" s="319"/>
      <c r="L87" s="319"/>
      <c r="M87" s="319"/>
      <c r="N87" s="335"/>
      <c r="O87" s="335" t="e">
        <f t="shared" si="0"/>
        <v>#N/A</v>
      </c>
      <c r="P87" s="335"/>
      <c r="Q87" s="335"/>
      <c r="R87" s="319"/>
      <c r="S87" s="319"/>
      <c r="T87" s="319"/>
      <c r="U87" s="319"/>
      <c r="V87" s="319"/>
      <c r="W87" s="319"/>
      <c r="X87" s="319"/>
      <c r="Y87" s="319"/>
      <c r="Z87" s="319"/>
    </row>
    <row r="88" spans="1:26" ht="15.75" customHeight="1">
      <c r="A88" s="319"/>
      <c r="B88" s="319"/>
      <c r="C88" s="319"/>
      <c r="D88" s="319"/>
      <c r="E88" s="319"/>
      <c r="F88" s="319"/>
      <c r="G88" s="319"/>
      <c r="H88" s="319"/>
      <c r="I88" s="319"/>
      <c r="J88" s="319"/>
      <c r="K88" s="319"/>
      <c r="L88" s="319"/>
      <c r="M88" s="319"/>
      <c r="N88" s="335"/>
      <c r="O88" s="335" t="e">
        <f t="shared" si="0"/>
        <v>#N/A</v>
      </c>
      <c r="P88" s="335"/>
      <c r="Q88" s="335"/>
      <c r="R88" s="319"/>
      <c r="S88" s="319"/>
      <c r="T88" s="319"/>
      <c r="U88" s="319"/>
      <c r="V88" s="319"/>
      <c r="W88" s="319"/>
      <c r="X88" s="319"/>
      <c r="Y88" s="319"/>
      <c r="Z88" s="319"/>
    </row>
    <row r="89" spans="1:26" ht="15.75" customHeight="1">
      <c r="A89" s="319"/>
      <c r="B89" s="319"/>
      <c r="C89" s="319"/>
      <c r="D89" s="319"/>
      <c r="E89" s="319"/>
      <c r="F89" s="319"/>
      <c r="G89" s="319"/>
      <c r="H89" s="319"/>
      <c r="I89" s="319"/>
      <c r="J89" s="319"/>
      <c r="K89" s="319"/>
      <c r="L89" s="319"/>
      <c r="M89" s="319"/>
      <c r="N89" s="335"/>
      <c r="O89" s="335" t="e">
        <f t="shared" si="0"/>
        <v>#N/A</v>
      </c>
      <c r="P89" s="335"/>
      <c r="Q89" s="335"/>
      <c r="R89" s="319"/>
      <c r="S89" s="319"/>
      <c r="T89" s="319"/>
      <c r="U89" s="319"/>
      <c r="V89" s="319"/>
      <c r="W89" s="319"/>
      <c r="X89" s="319"/>
      <c r="Y89" s="319"/>
      <c r="Z89" s="319"/>
    </row>
    <row r="90" spans="1:26" ht="15.75" customHeight="1">
      <c r="A90" s="319"/>
      <c r="B90" s="319"/>
      <c r="C90" s="319"/>
      <c r="D90" s="319"/>
      <c r="E90" s="319"/>
      <c r="F90" s="319"/>
      <c r="G90" s="319"/>
      <c r="H90" s="319"/>
      <c r="I90" s="319"/>
      <c r="J90" s="319"/>
      <c r="K90" s="319"/>
      <c r="L90" s="319"/>
      <c r="M90" s="319"/>
      <c r="N90" s="335"/>
      <c r="O90" s="335" t="e">
        <f t="shared" si="0"/>
        <v>#N/A</v>
      </c>
      <c r="P90" s="335"/>
      <c r="Q90" s="335"/>
      <c r="R90" s="319"/>
      <c r="S90" s="319"/>
      <c r="T90" s="319"/>
      <c r="U90" s="319"/>
      <c r="V90" s="319"/>
      <c r="W90" s="319"/>
      <c r="X90" s="319"/>
      <c r="Y90" s="319"/>
      <c r="Z90" s="319"/>
    </row>
    <row r="91" spans="1:26" ht="15.75" customHeight="1">
      <c r="A91" s="319"/>
      <c r="B91" s="319"/>
      <c r="C91" s="319"/>
      <c r="D91" s="319"/>
      <c r="E91" s="319"/>
      <c r="F91" s="319"/>
      <c r="G91" s="319"/>
      <c r="H91" s="319"/>
      <c r="I91" s="319"/>
      <c r="J91" s="319"/>
      <c r="K91" s="319"/>
      <c r="L91" s="319"/>
      <c r="M91" s="319"/>
      <c r="N91" s="335"/>
      <c r="O91" s="335" t="e">
        <f t="shared" si="0"/>
        <v>#N/A</v>
      </c>
      <c r="P91" s="335"/>
      <c r="Q91" s="335"/>
      <c r="R91" s="319"/>
      <c r="S91" s="319"/>
      <c r="T91" s="319"/>
      <c r="U91" s="319"/>
      <c r="V91" s="319"/>
      <c r="W91" s="319"/>
      <c r="X91" s="319"/>
      <c r="Y91" s="319"/>
      <c r="Z91" s="319"/>
    </row>
    <row r="92" spans="1:26" ht="15.75" customHeight="1">
      <c r="A92" s="319"/>
      <c r="B92" s="319"/>
      <c r="C92" s="319"/>
      <c r="D92" s="319"/>
      <c r="E92" s="319"/>
      <c r="F92" s="319"/>
      <c r="G92" s="319"/>
      <c r="H92" s="319"/>
      <c r="I92" s="319"/>
      <c r="J92" s="319"/>
      <c r="K92" s="319"/>
      <c r="L92" s="319"/>
      <c r="M92" s="319"/>
      <c r="N92" s="335"/>
      <c r="O92" s="335" t="e">
        <f t="shared" si="0"/>
        <v>#N/A</v>
      </c>
      <c r="P92" s="335"/>
      <c r="Q92" s="335"/>
      <c r="R92" s="319"/>
      <c r="S92" s="319"/>
      <c r="T92" s="319"/>
      <c r="U92" s="319"/>
      <c r="V92" s="319"/>
      <c r="W92" s="319"/>
      <c r="X92" s="319"/>
      <c r="Y92" s="319"/>
      <c r="Z92" s="319"/>
    </row>
    <row r="93" spans="1:26" ht="15.75" customHeight="1">
      <c r="A93" s="319"/>
      <c r="B93" s="319"/>
      <c r="C93" s="319"/>
      <c r="D93" s="319"/>
      <c r="E93" s="319"/>
      <c r="F93" s="319"/>
      <c r="G93" s="319"/>
      <c r="H93" s="319"/>
      <c r="I93" s="319"/>
      <c r="J93" s="319"/>
      <c r="K93" s="319"/>
      <c r="L93" s="319"/>
      <c r="M93" s="319"/>
      <c r="N93" s="335"/>
      <c r="O93" s="335" t="e">
        <f t="shared" si="0"/>
        <v>#N/A</v>
      </c>
      <c r="P93" s="335"/>
      <c r="Q93" s="335"/>
      <c r="R93" s="319"/>
      <c r="S93" s="319"/>
      <c r="T93" s="319"/>
      <c r="U93" s="319"/>
      <c r="V93" s="319"/>
      <c r="W93" s="319"/>
      <c r="X93" s="319"/>
      <c r="Y93" s="319"/>
      <c r="Z93" s="319"/>
    </row>
    <row r="94" spans="1:26" ht="15.75" customHeight="1">
      <c r="A94" s="319"/>
      <c r="B94" s="319"/>
      <c r="C94" s="319"/>
      <c r="D94" s="319"/>
      <c r="E94" s="319"/>
      <c r="F94" s="319"/>
      <c r="G94" s="319"/>
      <c r="H94" s="319"/>
      <c r="I94" s="319"/>
      <c r="J94" s="319"/>
      <c r="K94" s="319"/>
      <c r="L94" s="319"/>
      <c r="M94" s="319"/>
      <c r="N94" s="335"/>
      <c r="O94" s="335" t="e">
        <f t="shared" si="0"/>
        <v>#N/A</v>
      </c>
      <c r="P94" s="335"/>
      <c r="Q94" s="335"/>
      <c r="R94" s="319"/>
      <c r="S94" s="319"/>
      <c r="T94" s="319"/>
      <c r="U94" s="319"/>
      <c r="V94" s="319"/>
      <c r="W94" s="319"/>
      <c r="X94" s="319"/>
      <c r="Y94" s="319"/>
      <c r="Z94" s="319"/>
    </row>
    <row r="95" spans="1:26" ht="15.75" customHeight="1">
      <c r="A95" s="319"/>
      <c r="B95" s="319"/>
      <c r="C95" s="319"/>
      <c r="D95" s="319"/>
      <c r="E95" s="319"/>
      <c r="F95" s="319"/>
      <c r="G95" s="319"/>
      <c r="H95" s="319"/>
      <c r="I95" s="319"/>
      <c r="J95" s="319"/>
      <c r="K95" s="319"/>
      <c r="L95" s="319"/>
      <c r="M95" s="319"/>
      <c r="N95" s="335"/>
      <c r="O95" s="335" t="e">
        <f t="shared" si="0"/>
        <v>#N/A</v>
      </c>
      <c r="P95" s="335"/>
      <c r="Q95" s="335"/>
      <c r="R95" s="319"/>
      <c r="S95" s="319"/>
      <c r="T95" s="319"/>
      <c r="U95" s="319"/>
      <c r="V95" s="319"/>
      <c r="W95" s="319"/>
      <c r="X95" s="319"/>
      <c r="Y95" s="319"/>
      <c r="Z95" s="319"/>
    </row>
    <row r="96" spans="1:26" ht="15.75" customHeight="1">
      <c r="A96" s="319"/>
      <c r="B96" s="319"/>
      <c r="C96" s="319"/>
      <c r="D96" s="319"/>
      <c r="E96" s="319"/>
      <c r="F96" s="319"/>
      <c r="G96" s="319"/>
      <c r="H96" s="319"/>
      <c r="I96" s="319"/>
      <c r="J96" s="319"/>
      <c r="K96" s="319"/>
      <c r="L96" s="319"/>
      <c r="M96" s="319"/>
      <c r="N96" s="335"/>
      <c r="O96" s="335" t="e">
        <f t="shared" si="0"/>
        <v>#N/A</v>
      </c>
      <c r="P96" s="335"/>
      <c r="Q96" s="335"/>
      <c r="R96" s="319"/>
      <c r="S96" s="319"/>
      <c r="T96" s="319"/>
      <c r="U96" s="319"/>
      <c r="V96" s="319"/>
      <c r="W96" s="319"/>
      <c r="X96" s="319"/>
      <c r="Y96" s="319"/>
      <c r="Z96" s="319"/>
    </row>
    <row r="97" spans="1:26" ht="15.75" customHeight="1">
      <c r="A97" s="319"/>
      <c r="B97" s="319"/>
      <c r="C97" s="319"/>
      <c r="D97" s="319"/>
      <c r="E97" s="319"/>
      <c r="F97" s="319"/>
      <c r="G97" s="319"/>
      <c r="H97" s="319"/>
      <c r="I97" s="319"/>
      <c r="J97" s="319"/>
      <c r="K97" s="319"/>
      <c r="L97" s="319"/>
      <c r="M97" s="319"/>
      <c r="N97" s="335"/>
      <c r="O97" s="335" t="e">
        <f t="shared" si="0"/>
        <v>#N/A</v>
      </c>
      <c r="P97" s="335"/>
      <c r="Q97" s="335"/>
      <c r="R97" s="319"/>
      <c r="S97" s="319"/>
      <c r="T97" s="319"/>
      <c r="U97" s="319"/>
      <c r="V97" s="319"/>
      <c r="W97" s="319"/>
      <c r="X97" s="319"/>
      <c r="Y97" s="319"/>
      <c r="Z97" s="319"/>
    </row>
    <row r="98" spans="1:26" ht="15.75" customHeight="1">
      <c r="A98" s="319"/>
      <c r="B98" s="319"/>
      <c r="C98" s="319"/>
      <c r="D98" s="319"/>
      <c r="E98" s="319"/>
      <c r="F98" s="319"/>
      <c r="G98" s="319"/>
      <c r="H98" s="319"/>
      <c r="I98" s="319"/>
      <c r="J98" s="319"/>
      <c r="K98" s="319"/>
      <c r="L98" s="319"/>
      <c r="M98" s="319"/>
      <c r="N98" s="335"/>
      <c r="O98" s="335" t="e">
        <f t="shared" si="0"/>
        <v>#N/A</v>
      </c>
      <c r="P98" s="335"/>
      <c r="Q98" s="335"/>
      <c r="R98" s="319"/>
      <c r="S98" s="319"/>
      <c r="T98" s="319"/>
      <c r="U98" s="319"/>
      <c r="V98" s="319"/>
      <c r="W98" s="319"/>
      <c r="X98" s="319"/>
      <c r="Y98" s="319"/>
      <c r="Z98" s="319"/>
    </row>
    <row r="99" spans="1:26" ht="15.75" customHeight="1">
      <c r="A99" s="319"/>
      <c r="B99" s="319"/>
      <c r="C99" s="319"/>
      <c r="D99" s="319"/>
      <c r="E99" s="319"/>
      <c r="F99" s="319"/>
      <c r="G99" s="319"/>
      <c r="H99" s="319"/>
      <c r="I99" s="319"/>
      <c r="J99" s="319"/>
      <c r="K99" s="319"/>
      <c r="L99" s="319"/>
      <c r="M99" s="319"/>
      <c r="N99" s="335"/>
      <c r="O99" s="335" t="e">
        <f t="shared" si="0"/>
        <v>#N/A</v>
      </c>
      <c r="P99" s="335"/>
      <c r="Q99" s="335"/>
      <c r="R99" s="319"/>
      <c r="S99" s="319"/>
      <c r="T99" s="319"/>
      <c r="U99" s="319"/>
      <c r="V99" s="319"/>
      <c r="W99" s="319"/>
      <c r="X99" s="319"/>
      <c r="Y99" s="319"/>
      <c r="Z99" s="319"/>
    </row>
    <row r="100" spans="1:26" ht="15.75" customHeight="1">
      <c r="A100" s="319"/>
      <c r="B100" s="319"/>
      <c r="C100" s="319"/>
      <c r="D100" s="319"/>
      <c r="E100" s="319"/>
      <c r="F100" s="319"/>
      <c r="G100" s="319"/>
      <c r="H100" s="319"/>
      <c r="I100" s="319"/>
      <c r="J100" s="319"/>
      <c r="K100" s="319"/>
      <c r="L100" s="319"/>
      <c r="M100" s="319"/>
      <c r="N100" s="335"/>
      <c r="O100" s="335" t="e">
        <f t="shared" si="0"/>
        <v>#N/A</v>
      </c>
      <c r="P100" s="335"/>
      <c r="Q100" s="335"/>
      <c r="R100" s="319"/>
      <c r="S100" s="319"/>
      <c r="T100" s="319"/>
      <c r="U100" s="319"/>
      <c r="V100" s="319"/>
      <c r="W100" s="319"/>
      <c r="X100" s="319"/>
      <c r="Y100" s="319"/>
      <c r="Z100" s="319"/>
    </row>
    <row r="101" spans="1:26" ht="15.75" customHeight="1">
      <c r="A101" s="319"/>
      <c r="B101" s="319"/>
      <c r="C101" s="319"/>
      <c r="D101" s="319"/>
      <c r="E101" s="319"/>
      <c r="F101" s="319"/>
      <c r="G101" s="319"/>
      <c r="H101" s="319"/>
      <c r="I101" s="319"/>
      <c r="J101" s="319"/>
      <c r="K101" s="319"/>
      <c r="L101" s="319"/>
      <c r="M101" s="319"/>
      <c r="N101" s="335"/>
      <c r="O101" s="335" t="e">
        <f t="shared" si="0"/>
        <v>#N/A</v>
      </c>
      <c r="P101" s="335"/>
      <c r="Q101" s="335"/>
      <c r="R101" s="319"/>
      <c r="S101" s="319"/>
      <c r="T101" s="319"/>
      <c r="U101" s="319"/>
      <c r="V101" s="319"/>
      <c r="W101" s="319"/>
      <c r="X101" s="319"/>
      <c r="Y101" s="319"/>
      <c r="Z101" s="319"/>
    </row>
    <row r="102" spans="1:26" ht="15.75" customHeight="1">
      <c r="A102" s="319"/>
      <c r="B102" s="319"/>
      <c r="C102" s="319"/>
      <c r="D102" s="319"/>
      <c r="E102" s="319"/>
      <c r="F102" s="319"/>
      <c r="G102" s="319"/>
      <c r="H102" s="319"/>
      <c r="I102" s="319"/>
      <c r="J102" s="319"/>
      <c r="K102" s="319"/>
      <c r="L102" s="319"/>
      <c r="M102" s="319"/>
      <c r="N102" s="335"/>
      <c r="O102" s="335" t="e">
        <f t="shared" si="0"/>
        <v>#N/A</v>
      </c>
      <c r="P102" s="335"/>
      <c r="Q102" s="335"/>
      <c r="R102" s="319"/>
      <c r="S102" s="319"/>
      <c r="T102" s="319"/>
      <c r="U102" s="319"/>
      <c r="V102" s="319"/>
      <c r="W102" s="319"/>
      <c r="X102" s="319"/>
      <c r="Y102" s="319"/>
      <c r="Z102" s="319"/>
    </row>
    <row r="103" spans="1:26" ht="15.75" customHeight="1">
      <c r="A103" s="319"/>
      <c r="B103" s="319"/>
      <c r="C103" s="319"/>
      <c r="D103" s="319"/>
      <c r="E103" s="319"/>
      <c r="F103" s="319"/>
      <c r="G103" s="319"/>
      <c r="H103" s="319"/>
      <c r="I103" s="319"/>
      <c r="J103" s="319"/>
      <c r="K103" s="319"/>
      <c r="L103" s="319"/>
      <c r="M103" s="319"/>
      <c r="N103" s="335"/>
      <c r="O103" s="335" t="e">
        <f t="shared" si="0"/>
        <v>#N/A</v>
      </c>
      <c r="P103" s="335"/>
      <c r="Q103" s="335"/>
      <c r="R103" s="319"/>
      <c r="S103" s="319"/>
      <c r="T103" s="319"/>
      <c r="U103" s="319"/>
      <c r="V103" s="319"/>
      <c r="W103" s="319"/>
      <c r="X103" s="319"/>
      <c r="Y103" s="319"/>
      <c r="Z103" s="319"/>
    </row>
    <row r="104" spans="1:26" ht="15.75" customHeight="1">
      <c r="A104" s="319"/>
      <c r="B104" s="319"/>
      <c r="C104" s="319"/>
      <c r="D104" s="319"/>
      <c r="E104" s="319"/>
      <c r="F104" s="319"/>
      <c r="G104" s="319"/>
      <c r="H104" s="319"/>
      <c r="I104" s="319"/>
      <c r="J104" s="319"/>
      <c r="K104" s="319"/>
      <c r="L104" s="319"/>
      <c r="M104" s="319"/>
      <c r="N104" s="335"/>
      <c r="O104" s="335" t="e">
        <f t="shared" si="0"/>
        <v>#N/A</v>
      </c>
      <c r="P104" s="335"/>
      <c r="Q104" s="335"/>
      <c r="R104" s="319"/>
      <c r="S104" s="319"/>
      <c r="T104" s="319"/>
      <c r="U104" s="319"/>
      <c r="V104" s="319"/>
      <c r="W104" s="319"/>
      <c r="X104" s="319"/>
      <c r="Y104" s="319"/>
      <c r="Z104" s="319"/>
    </row>
    <row r="105" spans="1:26" ht="15.75" customHeight="1">
      <c r="A105" s="319"/>
      <c r="B105" s="319"/>
      <c r="C105" s="319"/>
      <c r="D105" s="319"/>
      <c r="E105" s="319"/>
      <c r="F105" s="319"/>
      <c r="G105" s="319"/>
      <c r="H105" s="319"/>
      <c r="I105" s="319"/>
      <c r="J105" s="319"/>
      <c r="K105" s="319"/>
      <c r="L105" s="319"/>
      <c r="M105" s="319"/>
      <c r="N105" s="335"/>
      <c r="O105" s="335" t="e">
        <f t="shared" si="0"/>
        <v>#N/A</v>
      </c>
      <c r="P105" s="335"/>
      <c r="Q105" s="335"/>
      <c r="R105" s="319"/>
      <c r="S105" s="319"/>
      <c r="T105" s="319"/>
      <c r="U105" s="319"/>
      <c r="V105" s="319"/>
      <c r="W105" s="319"/>
      <c r="X105" s="319"/>
      <c r="Y105" s="319"/>
      <c r="Z105" s="319"/>
    </row>
    <row r="106" spans="1:26" ht="15.75" customHeight="1">
      <c r="A106" s="319"/>
      <c r="B106" s="319"/>
      <c r="C106" s="319"/>
      <c r="D106" s="319"/>
      <c r="E106" s="319"/>
      <c r="F106" s="319"/>
      <c r="G106" s="319"/>
      <c r="H106" s="319"/>
      <c r="I106" s="319"/>
      <c r="J106" s="319"/>
      <c r="K106" s="319"/>
      <c r="L106" s="319"/>
      <c r="M106" s="319"/>
      <c r="N106" s="335"/>
      <c r="O106" s="335" t="e">
        <f t="shared" si="0"/>
        <v>#N/A</v>
      </c>
      <c r="P106" s="335"/>
      <c r="Q106" s="335"/>
      <c r="R106" s="319"/>
      <c r="S106" s="319"/>
      <c r="T106" s="319"/>
      <c r="U106" s="319"/>
      <c r="V106" s="319"/>
      <c r="W106" s="319"/>
      <c r="X106" s="319"/>
      <c r="Y106" s="319"/>
      <c r="Z106" s="319"/>
    </row>
    <row r="107" spans="1:26" ht="15.75" customHeight="1">
      <c r="A107" s="319"/>
      <c r="B107" s="319"/>
      <c r="C107" s="319"/>
      <c r="D107" s="319"/>
      <c r="E107" s="319"/>
      <c r="F107" s="319"/>
      <c r="G107" s="319"/>
      <c r="H107" s="319"/>
      <c r="I107" s="319"/>
      <c r="J107" s="319"/>
      <c r="K107" s="319"/>
      <c r="L107" s="319"/>
      <c r="M107" s="319"/>
      <c r="N107" s="335"/>
      <c r="O107" s="335" t="e">
        <f t="shared" si="0"/>
        <v>#N/A</v>
      </c>
      <c r="P107" s="335"/>
      <c r="Q107" s="335"/>
      <c r="R107" s="319"/>
      <c r="S107" s="319"/>
      <c r="T107" s="319"/>
      <c r="U107" s="319"/>
      <c r="V107" s="319"/>
      <c r="W107" s="319"/>
      <c r="X107" s="319"/>
      <c r="Y107" s="319"/>
      <c r="Z107" s="319"/>
    </row>
    <row r="108" spans="1:26" ht="15.75" customHeight="1">
      <c r="A108" s="319"/>
      <c r="B108" s="319"/>
      <c r="C108" s="319"/>
      <c r="D108" s="319"/>
      <c r="E108" s="319"/>
      <c r="F108" s="319"/>
      <c r="G108" s="319"/>
      <c r="H108" s="319"/>
      <c r="I108" s="319"/>
      <c r="J108" s="319"/>
      <c r="K108" s="319"/>
      <c r="L108" s="319"/>
      <c r="M108" s="319"/>
      <c r="N108" s="335"/>
      <c r="O108" s="335" t="e">
        <f t="shared" si="0"/>
        <v>#N/A</v>
      </c>
      <c r="P108" s="335"/>
      <c r="Q108" s="335"/>
      <c r="R108" s="319"/>
      <c r="S108" s="319"/>
      <c r="T108" s="319"/>
      <c r="U108" s="319"/>
      <c r="V108" s="319"/>
      <c r="W108" s="319"/>
      <c r="X108" s="319"/>
      <c r="Y108" s="319"/>
      <c r="Z108" s="319"/>
    </row>
    <row r="109" spans="1:26" ht="15.75" customHeight="1">
      <c r="A109" s="319"/>
      <c r="B109" s="319"/>
      <c r="C109" s="319"/>
      <c r="D109" s="319"/>
      <c r="E109" s="319"/>
      <c r="F109" s="319"/>
      <c r="G109" s="319"/>
      <c r="H109" s="319"/>
      <c r="I109" s="319"/>
      <c r="J109" s="319"/>
      <c r="K109" s="319"/>
      <c r="L109" s="319"/>
      <c r="M109" s="319"/>
      <c r="N109" s="335"/>
      <c r="O109" s="335" t="e">
        <f t="shared" si="0"/>
        <v>#N/A</v>
      </c>
      <c r="P109" s="335"/>
      <c r="Q109" s="335"/>
      <c r="R109" s="319"/>
      <c r="S109" s="319"/>
      <c r="T109" s="319"/>
      <c r="U109" s="319"/>
      <c r="V109" s="319"/>
      <c r="W109" s="319"/>
      <c r="X109" s="319"/>
      <c r="Y109" s="319"/>
      <c r="Z109" s="319"/>
    </row>
    <row r="110" spans="1:26" ht="15.75" customHeight="1">
      <c r="A110" s="319"/>
      <c r="B110" s="319"/>
      <c r="C110" s="319"/>
      <c r="D110" s="319"/>
      <c r="E110" s="319"/>
      <c r="F110" s="319"/>
      <c r="G110" s="319"/>
      <c r="H110" s="319"/>
      <c r="I110" s="319"/>
      <c r="J110" s="319"/>
      <c r="K110" s="319"/>
      <c r="L110" s="319"/>
      <c r="M110" s="319"/>
      <c r="N110" s="335"/>
      <c r="O110" s="335" t="e">
        <f t="shared" si="0"/>
        <v>#N/A</v>
      </c>
      <c r="P110" s="335"/>
      <c r="Q110" s="335"/>
      <c r="R110" s="319"/>
      <c r="S110" s="319"/>
      <c r="T110" s="319"/>
      <c r="U110" s="319"/>
      <c r="V110" s="319"/>
      <c r="W110" s="319"/>
      <c r="X110" s="319"/>
      <c r="Y110" s="319"/>
      <c r="Z110" s="319"/>
    </row>
    <row r="111" spans="1:26" ht="15.75" customHeight="1">
      <c r="A111" s="319"/>
      <c r="B111" s="319"/>
      <c r="C111" s="319"/>
      <c r="D111" s="319"/>
      <c r="E111" s="319"/>
      <c r="F111" s="319"/>
      <c r="G111" s="319"/>
      <c r="H111" s="319"/>
      <c r="I111" s="319"/>
      <c r="J111" s="319"/>
      <c r="K111" s="319"/>
      <c r="L111" s="319"/>
      <c r="M111" s="319"/>
      <c r="N111" s="335"/>
      <c r="O111" s="335" t="e">
        <f t="shared" si="0"/>
        <v>#N/A</v>
      </c>
      <c r="P111" s="335"/>
      <c r="Q111" s="335"/>
      <c r="R111" s="319"/>
      <c r="S111" s="319"/>
      <c r="T111" s="319"/>
      <c r="U111" s="319"/>
      <c r="V111" s="319"/>
      <c r="W111" s="319"/>
      <c r="X111" s="319"/>
      <c r="Y111" s="319"/>
      <c r="Z111" s="319"/>
    </row>
    <row r="112" spans="1:26" ht="15.75" customHeight="1">
      <c r="A112" s="319"/>
      <c r="B112" s="319"/>
      <c r="C112" s="319"/>
      <c r="D112" s="319"/>
      <c r="E112" s="319"/>
      <c r="F112" s="319"/>
      <c r="G112" s="319"/>
      <c r="H112" s="319"/>
      <c r="I112" s="319"/>
      <c r="J112" s="319"/>
      <c r="K112" s="319"/>
      <c r="L112" s="319"/>
      <c r="M112" s="319"/>
      <c r="N112" s="335"/>
      <c r="O112" s="335" t="e">
        <f t="shared" si="0"/>
        <v>#N/A</v>
      </c>
      <c r="P112" s="335"/>
      <c r="Q112" s="335"/>
      <c r="R112" s="319"/>
      <c r="S112" s="319"/>
      <c r="T112" s="319"/>
      <c r="U112" s="319"/>
      <c r="V112" s="319"/>
      <c r="W112" s="319"/>
      <c r="X112" s="319"/>
      <c r="Y112" s="319"/>
      <c r="Z112" s="319"/>
    </row>
    <row r="113" spans="1:26" ht="15.75" customHeight="1">
      <c r="A113" s="319"/>
      <c r="B113" s="319"/>
      <c r="C113" s="319"/>
      <c r="D113" s="319"/>
      <c r="E113" s="319"/>
      <c r="F113" s="319"/>
      <c r="G113" s="319"/>
      <c r="H113" s="319"/>
      <c r="I113" s="319"/>
      <c r="J113" s="319"/>
      <c r="K113" s="319"/>
      <c r="L113" s="319"/>
      <c r="M113" s="319"/>
      <c r="N113" s="335"/>
      <c r="O113" s="335" t="e">
        <f t="shared" si="0"/>
        <v>#N/A</v>
      </c>
      <c r="P113" s="335"/>
      <c r="Q113" s="335"/>
      <c r="R113" s="319"/>
      <c r="S113" s="319"/>
      <c r="T113" s="319"/>
      <c r="U113" s="319"/>
      <c r="V113" s="319"/>
      <c r="W113" s="319"/>
      <c r="X113" s="319"/>
      <c r="Y113" s="319"/>
      <c r="Z113" s="319"/>
    </row>
    <row r="114" spans="1:26" ht="15.75" customHeight="1">
      <c r="A114" s="319"/>
      <c r="B114" s="319"/>
      <c r="C114" s="319"/>
      <c r="D114" s="319"/>
      <c r="E114" s="319"/>
      <c r="F114" s="319"/>
      <c r="G114" s="319"/>
      <c r="H114" s="319"/>
      <c r="I114" s="319"/>
      <c r="J114" s="319"/>
      <c r="K114" s="319"/>
      <c r="L114" s="319"/>
      <c r="M114" s="319"/>
      <c r="N114" s="335"/>
      <c r="O114" s="335" t="e">
        <f t="shared" si="0"/>
        <v>#N/A</v>
      </c>
      <c r="P114" s="335"/>
      <c r="Q114" s="335"/>
      <c r="R114" s="319"/>
      <c r="S114" s="319"/>
      <c r="T114" s="319"/>
      <c r="U114" s="319"/>
      <c r="V114" s="319"/>
      <c r="W114" s="319"/>
      <c r="X114" s="319"/>
      <c r="Y114" s="319"/>
      <c r="Z114" s="319"/>
    </row>
    <row r="115" spans="1:26" ht="15.75" customHeight="1">
      <c r="A115" s="319"/>
      <c r="B115" s="319"/>
      <c r="C115" s="319"/>
      <c r="D115" s="319"/>
      <c r="E115" s="319"/>
      <c r="F115" s="319"/>
      <c r="G115" s="319"/>
      <c r="H115" s="319"/>
      <c r="I115" s="319"/>
      <c r="J115" s="319"/>
      <c r="K115" s="319"/>
      <c r="L115" s="319"/>
      <c r="M115" s="319"/>
      <c r="N115" s="335"/>
      <c r="O115" s="335" t="e">
        <f t="shared" si="0"/>
        <v>#N/A</v>
      </c>
      <c r="P115" s="335"/>
      <c r="Q115" s="335"/>
      <c r="R115" s="319"/>
      <c r="S115" s="319"/>
      <c r="T115" s="319"/>
      <c r="U115" s="319"/>
      <c r="V115" s="319"/>
      <c r="W115" s="319"/>
      <c r="X115" s="319"/>
      <c r="Y115" s="319"/>
      <c r="Z115" s="319"/>
    </row>
    <row r="116" spans="1:26" ht="15.75" customHeight="1">
      <c r="A116" s="319"/>
      <c r="B116" s="319"/>
      <c r="C116" s="319"/>
      <c r="D116" s="319"/>
      <c r="E116" s="319"/>
      <c r="F116" s="319"/>
      <c r="G116" s="319"/>
      <c r="H116" s="319"/>
      <c r="I116" s="319"/>
      <c r="J116" s="319"/>
      <c r="K116" s="319"/>
      <c r="L116" s="319"/>
      <c r="M116" s="319"/>
      <c r="N116" s="335"/>
      <c r="O116" s="335" t="e">
        <f t="shared" si="0"/>
        <v>#N/A</v>
      </c>
      <c r="P116" s="335"/>
      <c r="Q116" s="335"/>
      <c r="R116" s="319"/>
      <c r="S116" s="319"/>
      <c r="T116" s="319"/>
      <c r="U116" s="319"/>
      <c r="V116" s="319"/>
      <c r="W116" s="319"/>
      <c r="X116" s="319"/>
      <c r="Y116" s="319"/>
      <c r="Z116" s="319"/>
    </row>
    <row r="117" spans="1:26" ht="15.75" customHeight="1">
      <c r="A117" s="319"/>
      <c r="B117" s="319"/>
      <c r="C117" s="319"/>
      <c r="D117" s="319"/>
      <c r="E117" s="319"/>
      <c r="F117" s="319"/>
      <c r="G117" s="319"/>
      <c r="H117" s="319"/>
      <c r="I117" s="319"/>
      <c r="J117" s="319"/>
      <c r="K117" s="319"/>
      <c r="L117" s="319"/>
      <c r="M117" s="319"/>
      <c r="N117" s="335"/>
      <c r="O117" s="335" t="e">
        <f t="shared" si="0"/>
        <v>#N/A</v>
      </c>
      <c r="P117" s="335"/>
      <c r="Q117" s="335"/>
      <c r="R117" s="319"/>
      <c r="S117" s="319"/>
      <c r="T117" s="319"/>
      <c r="U117" s="319"/>
      <c r="V117" s="319"/>
      <c r="W117" s="319"/>
      <c r="X117" s="319"/>
      <c r="Y117" s="319"/>
      <c r="Z117" s="319"/>
    </row>
    <row r="118" spans="1:26" ht="15.75" customHeight="1">
      <c r="A118" s="319"/>
      <c r="B118" s="319"/>
      <c r="C118" s="319"/>
      <c r="D118" s="319"/>
      <c r="E118" s="319"/>
      <c r="F118" s="319"/>
      <c r="G118" s="319"/>
      <c r="H118" s="319"/>
      <c r="I118" s="319"/>
      <c r="J118" s="319"/>
      <c r="K118" s="319"/>
      <c r="L118" s="319"/>
      <c r="M118" s="319"/>
      <c r="N118" s="335"/>
      <c r="O118" s="335" t="e">
        <f t="shared" si="0"/>
        <v>#N/A</v>
      </c>
      <c r="P118" s="335"/>
      <c r="Q118" s="335"/>
      <c r="R118" s="319"/>
      <c r="S118" s="319"/>
      <c r="T118" s="319"/>
      <c r="U118" s="319"/>
      <c r="V118" s="319"/>
      <c r="W118" s="319"/>
      <c r="X118" s="319"/>
      <c r="Y118" s="319"/>
      <c r="Z118" s="319"/>
    </row>
    <row r="119" spans="1:26" ht="15.75" customHeight="1">
      <c r="A119" s="319"/>
      <c r="B119" s="319"/>
      <c r="C119" s="319"/>
      <c r="D119" s="319"/>
      <c r="E119" s="319"/>
      <c r="F119" s="319"/>
      <c r="G119" s="319"/>
      <c r="H119" s="319"/>
      <c r="I119" s="319"/>
      <c r="J119" s="319"/>
      <c r="K119" s="319"/>
      <c r="L119" s="319"/>
      <c r="M119" s="319"/>
      <c r="N119" s="335"/>
      <c r="O119" s="335" t="e">
        <f t="shared" si="0"/>
        <v>#N/A</v>
      </c>
      <c r="P119" s="335"/>
      <c r="Q119" s="335"/>
      <c r="R119" s="319"/>
      <c r="S119" s="319"/>
      <c r="T119" s="319"/>
      <c r="U119" s="319"/>
      <c r="V119" s="319"/>
      <c r="W119" s="319"/>
      <c r="X119" s="319"/>
      <c r="Y119" s="319"/>
      <c r="Z119" s="319"/>
    </row>
    <row r="120" spans="1:26" ht="15.75" customHeight="1">
      <c r="A120" s="319"/>
      <c r="B120" s="319"/>
      <c r="C120" s="319"/>
      <c r="D120" s="319"/>
      <c r="E120" s="319"/>
      <c r="F120" s="319"/>
      <c r="G120" s="319"/>
      <c r="H120" s="319"/>
      <c r="I120" s="319"/>
      <c r="J120" s="319"/>
      <c r="K120" s="319"/>
      <c r="L120" s="319"/>
      <c r="M120" s="319"/>
      <c r="N120" s="335"/>
      <c r="O120" s="335" t="e">
        <f t="shared" si="0"/>
        <v>#N/A</v>
      </c>
      <c r="P120" s="335"/>
      <c r="Q120" s="335"/>
      <c r="R120" s="319"/>
      <c r="S120" s="319"/>
      <c r="T120" s="319"/>
      <c r="U120" s="319"/>
      <c r="V120" s="319"/>
      <c r="W120" s="319"/>
      <c r="X120" s="319"/>
      <c r="Y120" s="319"/>
      <c r="Z120" s="319"/>
    </row>
    <row r="121" spans="1:26" ht="15.75" customHeight="1">
      <c r="A121" s="319"/>
      <c r="B121" s="319"/>
      <c r="C121" s="319"/>
      <c r="D121" s="319"/>
      <c r="E121" s="319"/>
      <c r="F121" s="319"/>
      <c r="G121" s="319"/>
      <c r="H121" s="319"/>
      <c r="I121" s="319"/>
      <c r="J121" s="319"/>
      <c r="K121" s="319"/>
      <c r="L121" s="319"/>
      <c r="M121" s="319"/>
      <c r="N121" s="335"/>
      <c r="O121" s="335" t="e">
        <f t="shared" si="0"/>
        <v>#N/A</v>
      </c>
      <c r="P121" s="335"/>
      <c r="Q121" s="335"/>
      <c r="R121" s="319"/>
      <c r="S121" s="319"/>
      <c r="T121" s="319"/>
      <c r="U121" s="319"/>
      <c r="V121" s="319"/>
      <c r="W121" s="319"/>
      <c r="X121" s="319"/>
      <c r="Y121" s="319"/>
      <c r="Z121" s="319"/>
    </row>
    <row r="122" spans="1:26" ht="15.75" customHeight="1">
      <c r="A122" s="319"/>
      <c r="B122" s="319"/>
      <c r="C122" s="319"/>
      <c r="D122" s="319"/>
      <c r="E122" s="319"/>
      <c r="F122" s="319"/>
      <c r="G122" s="319"/>
      <c r="H122" s="319"/>
      <c r="I122" s="319"/>
      <c r="J122" s="319"/>
      <c r="K122" s="319"/>
      <c r="L122" s="319"/>
      <c r="M122" s="319"/>
      <c r="N122" s="335"/>
      <c r="O122" s="335" t="e">
        <f t="shared" si="0"/>
        <v>#N/A</v>
      </c>
      <c r="P122" s="335"/>
      <c r="Q122" s="335"/>
      <c r="R122" s="319"/>
      <c r="S122" s="319"/>
      <c r="T122" s="319"/>
      <c r="U122" s="319"/>
      <c r="V122" s="319"/>
      <c r="W122" s="319"/>
      <c r="X122" s="319"/>
      <c r="Y122" s="319"/>
      <c r="Z122" s="319"/>
    </row>
    <row r="123" spans="1:26" ht="15.75" customHeight="1">
      <c r="A123" s="319"/>
      <c r="B123" s="319"/>
      <c r="C123" s="319"/>
      <c r="D123" s="319"/>
      <c r="E123" s="319"/>
      <c r="F123" s="319"/>
      <c r="G123" s="319"/>
      <c r="H123" s="319"/>
      <c r="I123" s="319"/>
      <c r="J123" s="319"/>
      <c r="K123" s="319"/>
      <c r="L123" s="319"/>
      <c r="M123" s="319"/>
      <c r="N123" s="335"/>
      <c r="O123" s="335" t="e">
        <f t="shared" si="0"/>
        <v>#N/A</v>
      </c>
      <c r="P123" s="335"/>
      <c r="Q123" s="335"/>
      <c r="R123" s="319"/>
      <c r="S123" s="319"/>
      <c r="T123" s="319"/>
      <c r="U123" s="319"/>
      <c r="V123" s="319"/>
      <c r="W123" s="319"/>
      <c r="X123" s="319"/>
      <c r="Y123" s="319"/>
      <c r="Z123" s="319"/>
    </row>
    <row r="124" spans="1:26" ht="15.75" customHeight="1">
      <c r="A124" s="319"/>
      <c r="B124" s="319"/>
      <c r="C124" s="319"/>
      <c r="D124" s="319"/>
      <c r="E124" s="319"/>
      <c r="F124" s="319"/>
      <c r="G124" s="319"/>
      <c r="H124" s="319"/>
      <c r="I124" s="319"/>
      <c r="J124" s="319"/>
      <c r="K124" s="319"/>
      <c r="L124" s="319"/>
      <c r="M124" s="319"/>
      <c r="N124" s="335"/>
      <c r="O124" s="335" t="e">
        <f t="shared" si="0"/>
        <v>#N/A</v>
      </c>
      <c r="P124" s="335"/>
      <c r="Q124" s="335"/>
      <c r="R124" s="319"/>
      <c r="S124" s="319"/>
      <c r="T124" s="319"/>
      <c r="U124" s="319"/>
      <c r="V124" s="319"/>
      <c r="W124" s="319"/>
      <c r="X124" s="319"/>
      <c r="Y124" s="319"/>
      <c r="Z124" s="319"/>
    </row>
    <row r="125" spans="1:26" ht="15.75" customHeight="1">
      <c r="A125" s="319"/>
      <c r="B125" s="319"/>
      <c r="C125" s="319"/>
      <c r="D125" s="319"/>
      <c r="E125" s="319"/>
      <c r="F125" s="319"/>
      <c r="G125" s="319"/>
      <c r="H125" s="319"/>
      <c r="I125" s="319"/>
      <c r="J125" s="319"/>
      <c r="K125" s="319"/>
      <c r="L125" s="319"/>
      <c r="M125" s="319"/>
      <c r="N125" s="335"/>
      <c r="O125" s="335" t="e">
        <f t="shared" si="0"/>
        <v>#N/A</v>
      </c>
      <c r="P125" s="335"/>
      <c r="Q125" s="335"/>
      <c r="R125" s="319"/>
      <c r="S125" s="319"/>
      <c r="T125" s="319"/>
      <c r="U125" s="319"/>
      <c r="V125" s="319"/>
      <c r="W125" s="319"/>
      <c r="X125" s="319"/>
      <c r="Y125" s="319"/>
      <c r="Z125" s="319"/>
    </row>
    <row r="126" spans="1:26" ht="15.75" customHeight="1">
      <c r="A126" s="319"/>
      <c r="B126" s="319"/>
      <c r="C126" s="319"/>
      <c r="D126" s="319"/>
      <c r="E126" s="319"/>
      <c r="F126" s="319"/>
      <c r="G126" s="319"/>
      <c r="H126" s="319"/>
      <c r="I126" s="319"/>
      <c r="J126" s="319"/>
      <c r="K126" s="319"/>
      <c r="L126" s="319"/>
      <c r="M126" s="319"/>
      <c r="N126" s="335"/>
      <c r="O126" s="335" t="e">
        <f t="shared" si="0"/>
        <v>#N/A</v>
      </c>
      <c r="P126" s="335"/>
      <c r="Q126" s="335"/>
      <c r="R126" s="319"/>
      <c r="S126" s="319"/>
      <c r="T126" s="319"/>
      <c r="U126" s="319"/>
      <c r="V126" s="319"/>
      <c r="W126" s="319"/>
      <c r="X126" s="319"/>
      <c r="Y126" s="319"/>
      <c r="Z126" s="319"/>
    </row>
    <row r="127" spans="1:26" ht="15.75" customHeight="1">
      <c r="A127" s="319"/>
      <c r="B127" s="319"/>
      <c r="C127" s="319"/>
      <c r="D127" s="319"/>
      <c r="E127" s="319"/>
      <c r="F127" s="319"/>
      <c r="G127" s="319"/>
      <c r="H127" s="319"/>
      <c r="I127" s="319"/>
      <c r="J127" s="319"/>
      <c r="K127" s="319"/>
      <c r="L127" s="319"/>
      <c r="M127" s="319"/>
      <c r="N127" s="335"/>
      <c r="O127" s="335" t="e">
        <f t="shared" si="0"/>
        <v>#N/A</v>
      </c>
      <c r="P127" s="335"/>
      <c r="Q127" s="335"/>
      <c r="R127" s="319"/>
      <c r="S127" s="319"/>
      <c r="T127" s="319"/>
      <c r="U127" s="319"/>
      <c r="V127" s="319"/>
      <c r="W127" s="319"/>
      <c r="X127" s="319"/>
      <c r="Y127" s="319"/>
      <c r="Z127" s="319"/>
    </row>
    <row r="128" spans="1:26" ht="15.75" customHeight="1">
      <c r="A128" s="319"/>
      <c r="B128" s="319"/>
      <c r="C128" s="319"/>
      <c r="D128" s="319"/>
      <c r="E128" s="319"/>
      <c r="F128" s="319"/>
      <c r="G128" s="319"/>
      <c r="H128" s="319"/>
      <c r="I128" s="319"/>
      <c r="J128" s="319"/>
      <c r="K128" s="319"/>
      <c r="L128" s="319"/>
      <c r="M128" s="319"/>
      <c r="N128" s="335"/>
      <c r="O128" s="335" t="e">
        <f t="shared" si="0"/>
        <v>#N/A</v>
      </c>
      <c r="P128" s="335"/>
      <c r="Q128" s="335"/>
      <c r="R128" s="319"/>
      <c r="S128" s="319"/>
      <c r="T128" s="319"/>
      <c r="U128" s="319"/>
      <c r="V128" s="319"/>
      <c r="W128" s="319"/>
      <c r="X128" s="319"/>
      <c r="Y128" s="319"/>
      <c r="Z128" s="319"/>
    </row>
    <row r="129" spans="1:26" ht="15.75" customHeight="1">
      <c r="A129" s="319"/>
      <c r="B129" s="319"/>
      <c r="C129" s="319"/>
      <c r="D129" s="319"/>
      <c r="E129" s="319"/>
      <c r="F129" s="319"/>
      <c r="G129" s="319"/>
      <c r="H129" s="319"/>
      <c r="I129" s="319"/>
      <c r="J129" s="319"/>
      <c r="K129" s="319"/>
      <c r="L129" s="319"/>
      <c r="M129" s="319"/>
      <c r="N129" s="335"/>
      <c r="O129" s="335" t="e">
        <f t="shared" si="0"/>
        <v>#N/A</v>
      </c>
      <c r="P129" s="335"/>
      <c r="Q129" s="335"/>
      <c r="R129" s="319"/>
      <c r="S129" s="319"/>
      <c r="T129" s="319"/>
      <c r="U129" s="319"/>
      <c r="V129" s="319"/>
      <c r="W129" s="319"/>
      <c r="X129" s="319"/>
      <c r="Y129" s="319"/>
      <c r="Z129" s="319"/>
    </row>
    <row r="130" spans="1:26" ht="15.75" customHeight="1">
      <c r="A130" s="319"/>
      <c r="B130" s="319"/>
      <c r="C130" s="319"/>
      <c r="D130" s="319"/>
      <c r="E130" s="319"/>
      <c r="F130" s="319"/>
      <c r="G130" s="319"/>
      <c r="H130" s="319"/>
      <c r="I130" s="319"/>
      <c r="J130" s="319"/>
      <c r="K130" s="319"/>
      <c r="L130" s="319"/>
      <c r="M130" s="319"/>
      <c r="N130" s="335"/>
      <c r="O130" s="335" t="e">
        <f t="shared" si="0"/>
        <v>#N/A</v>
      </c>
      <c r="P130" s="335"/>
      <c r="Q130" s="335"/>
      <c r="R130" s="319"/>
      <c r="S130" s="319"/>
      <c r="T130" s="319"/>
      <c r="U130" s="319"/>
      <c r="V130" s="319"/>
      <c r="W130" s="319"/>
      <c r="X130" s="319"/>
      <c r="Y130" s="319"/>
      <c r="Z130" s="319"/>
    </row>
    <row r="131" spans="1:26" ht="15.75" customHeight="1">
      <c r="A131" s="319"/>
      <c r="B131" s="319"/>
      <c r="C131" s="319"/>
      <c r="D131" s="319"/>
      <c r="E131" s="319"/>
      <c r="F131" s="319"/>
      <c r="G131" s="319"/>
      <c r="H131" s="319"/>
      <c r="I131" s="319"/>
      <c r="J131" s="319"/>
      <c r="K131" s="319"/>
      <c r="L131" s="319"/>
      <c r="M131" s="319"/>
      <c r="N131" s="335"/>
      <c r="O131" s="335" t="e">
        <f t="shared" si="0"/>
        <v>#N/A</v>
      </c>
      <c r="P131" s="335"/>
      <c r="Q131" s="335"/>
      <c r="R131" s="319"/>
      <c r="S131" s="319"/>
      <c r="T131" s="319"/>
      <c r="U131" s="319"/>
      <c r="V131" s="319"/>
      <c r="W131" s="319"/>
      <c r="X131" s="319"/>
      <c r="Y131" s="319"/>
      <c r="Z131" s="319"/>
    </row>
    <row r="132" spans="1:26" ht="15.75" customHeight="1">
      <c r="A132" s="319"/>
      <c r="B132" s="319"/>
      <c r="C132" s="319"/>
      <c r="D132" s="319"/>
      <c r="E132" s="319"/>
      <c r="F132" s="319"/>
      <c r="G132" s="319"/>
      <c r="H132" s="319"/>
      <c r="I132" s="319"/>
      <c r="J132" s="319"/>
      <c r="K132" s="319"/>
      <c r="L132" s="319"/>
      <c r="M132" s="319"/>
      <c r="N132" s="335"/>
      <c r="O132" s="335" t="e">
        <f t="shared" si="0"/>
        <v>#N/A</v>
      </c>
      <c r="P132" s="335"/>
      <c r="Q132" s="335"/>
      <c r="R132" s="319"/>
      <c r="S132" s="319"/>
      <c r="T132" s="319"/>
      <c r="U132" s="319"/>
      <c r="V132" s="319"/>
      <c r="W132" s="319"/>
      <c r="X132" s="319"/>
      <c r="Y132" s="319"/>
      <c r="Z132" s="319"/>
    </row>
    <row r="133" spans="1:26" ht="15.75" customHeight="1">
      <c r="A133" s="319"/>
      <c r="B133" s="319"/>
      <c r="C133" s="319"/>
      <c r="D133" s="319"/>
      <c r="E133" s="319"/>
      <c r="F133" s="319"/>
      <c r="G133" s="319"/>
      <c r="H133" s="319"/>
      <c r="I133" s="319"/>
      <c r="J133" s="319"/>
      <c r="K133" s="319"/>
      <c r="L133" s="319"/>
      <c r="M133" s="319"/>
      <c r="N133" s="335"/>
      <c r="O133" s="335" t="e">
        <f t="shared" si="0"/>
        <v>#N/A</v>
      </c>
      <c r="P133" s="335"/>
      <c r="Q133" s="335"/>
      <c r="R133" s="319"/>
      <c r="S133" s="319"/>
      <c r="T133" s="319"/>
      <c r="U133" s="319"/>
      <c r="V133" s="319"/>
      <c r="W133" s="319"/>
      <c r="X133" s="319"/>
      <c r="Y133" s="319"/>
      <c r="Z133" s="319"/>
    </row>
    <row r="134" spans="1:26" ht="15.75" customHeight="1">
      <c r="A134" s="319"/>
      <c r="B134" s="319"/>
      <c r="C134" s="319"/>
      <c r="D134" s="319"/>
      <c r="E134" s="319"/>
      <c r="F134" s="319"/>
      <c r="G134" s="319"/>
      <c r="H134" s="319"/>
      <c r="I134" s="319"/>
      <c r="J134" s="319"/>
      <c r="K134" s="319"/>
      <c r="L134" s="319"/>
      <c r="M134" s="319"/>
      <c r="N134" s="335"/>
      <c r="O134" s="335" t="e">
        <f t="shared" si="0"/>
        <v>#N/A</v>
      </c>
      <c r="P134" s="335"/>
      <c r="Q134" s="335"/>
      <c r="R134" s="319"/>
      <c r="S134" s="319"/>
      <c r="T134" s="319"/>
      <c r="U134" s="319"/>
      <c r="V134" s="319"/>
      <c r="W134" s="319"/>
      <c r="X134" s="319"/>
      <c r="Y134" s="319"/>
      <c r="Z134" s="319"/>
    </row>
    <row r="135" spans="1:26" ht="15.75" customHeight="1">
      <c r="A135" s="319"/>
      <c r="B135" s="319"/>
      <c r="C135" s="319"/>
      <c r="D135" s="319"/>
      <c r="E135" s="319"/>
      <c r="F135" s="319"/>
      <c r="G135" s="319"/>
      <c r="H135" s="319"/>
      <c r="I135" s="319"/>
      <c r="J135" s="319"/>
      <c r="K135" s="319"/>
      <c r="L135" s="319"/>
      <c r="M135" s="319"/>
      <c r="N135" s="335"/>
      <c r="O135" s="335" t="e">
        <f t="shared" si="0"/>
        <v>#N/A</v>
      </c>
      <c r="P135" s="335"/>
      <c r="Q135" s="335"/>
      <c r="R135" s="319"/>
      <c r="S135" s="319"/>
      <c r="T135" s="319"/>
      <c r="U135" s="319"/>
      <c r="V135" s="319"/>
      <c r="W135" s="319"/>
      <c r="X135" s="319"/>
      <c r="Y135" s="319"/>
      <c r="Z135" s="319"/>
    </row>
    <row r="136" spans="1:26" ht="15.75" customHeight="1">
      <c r="A136" s="319"/>
      <c r="B136" s="319"/>
      <c r="C136" s="319"/>
      <c r="D136" s="319"/>
      <c r="E136" s="319"/>
      <c r="F136" s="319"/>
      <c r="G136" s="319"/>
      <c r="H136" s="319"/>
      <c r="I136" s="319"/>
      <c r="J136" s="319"/>
      <c r="K136" s="319"/>
      <c r="L136" s="319"/>
      <c r="M136" s="319"/>
      <c r="N136" s="335"/>
      <c r="O136" s="335" t="e">
        <f t="shared" si="0"/>
        <v>#N/A</v>
      </c>
      <c r="P136" s="335"/>
      <c r="Q136" s="335"/>
      <c r="R136" s="319"/>
      <c r="S136" s="319"/>
      <c r="T136" s="319"/>
      <c r="U136" s="319"/>
      <c r="V136" s="319"/>
      <c r="W136" s="319"/>
      <c r="X136" s="319"/>
      <c r="Y136" s="319"/>
      <c r="Z136" s="319"/>
    </row>
    <row r="137" spans="1:26" ht="15.75" customHeight="1">
      <c r="A137" s="319"/>
      <c r="B137" s="319"/>
      <c r="C137" s="319"/>
      <c r="D137" s="319"/>
      <c r="E137" s="319"/>
      <c r="F137" s="319"/>
      <c r="G137" s="319"/>
      <c r="H137" s="319"/>
      <c r="I137" s="319"/>
      <c r="J137" s="319"/>
      <c r="K137" s="319"/>
      <c r="L137" s="319"/>
      <c r="M137" s="319"/>
      <c r="N137" s="335"/>
      <c r="O137" s="335" t="e">
        <f t="shared" si="0"/>
        <v>#N/A</v>
      </c>
      <c r="P137" s="335"/>
      <c r="Q137" s="335"/>
      <c r="R137" s="319"/>
      <c r="S137" s="319"/>
      <c r="T137" s="319"/>
      <c r="U137" s="319"/>
      <c r="V137" s="319"/>
      <c r="W137" s="319"/>
      <c r="X137" s="319"/>
      <c r="Y137" s="319"/>
      <c r="Z137" s="319"/>
    </row>
    <row r="138" spans="1:26" ht="15.75" customHeight="1">
      <c r="A138" s="319"/>
      <c r="B138" s="319"/>
      <c r="C138" s="319"/>
      <c r="D138" s="319"/>
      <c r="E138" s="319"/>
      <c r="F138" s="319"/>
      <c r="G138" s="319"/>
      <c r="H138" s="319"/>
      <c r="I138" s="319"/>
      <c r="J138" s="319"/>
      <c r="K138" s="319"/>
      <c r="L138" s="319"/>
      <c r="M138" s="319"/>
      <c r="N138" s="335"/>
      <c r="O138" s="335" t="e">
        <f t="shared" si="0"/>
        <v>#N/A</v>
      </c>
      <c r="P138" s="335"/>
      <c r="Q138" s="335"/>
      <c r="R138" s="319"/>
      <c r="S138" s="319"/>
      <c r="T138" s="319"/>
      <c r="U138" s="319"/>
      <c r="V138" s="319"/>
      <c r="W138" s="319"/>
      <c r="X138" s="319"/>
      <c r="Y138" s="319"/>
      <c r="Z138" s="319"/>
    </row>
    <row r="139" spans="1:26" ht="15.75" customHeight="1">
      <c r="A139" s="319"/>
      <c r="B139" s="319"/>
      <c r="C139" s="319"/>
      <c r="D139" s="319"/>
      <c r="E139" s="319"/>
      <c r="F139" s="319"/>
      <c r="G139" s="319"/>
      <c r="H139" s="319"/>
      <c r="I139" s="319"/>
      <c r="J139" s="319"/>
      <c r="K139" s="319"/>
      <c r="L139" s="319"/>
      <c r="M139" s="319"/>
      <c r="N139" s="335"/>
      <c r="O139" s="335" t="e">
        <f t="shared" si="0"/>
        <v>#N/A</v>
      </c>
      <c r="P139" s="335"/>
      <c r="Q139" s="335"/>
      <c r="R139" s="319"/>
      <c r="S139" s="319"/>
      <c r="T139" s="319"/>
      <c r="U139" s="319"/>
      <c r="V139" s="319"/>
      <c r="W139" s="319"/>
      <c r="X139" s="319"/>
      <c r="Y139" s="319"/>
      <c r="Z139" s="319"/>
    </row>
    <row r="140" spans="1:26" ht="15.75" customHeight="1">
      <c r="A140" s="319"/>
      <c r="B140" s="319"/>
      <c r="C140" s="319"/>
      <c r="D140" s="319"/>
      <c r="E140" s="319"/>
      <c r="F140" s="319"/>
      <c r="G140" s="319"/>
      <c r="H140" s="319"/>
      <c r="I140" s="319"/>
      <c r="J140" s="319"/>
      <c r="K140" s="319"/>
      <c r="L140" s="319"/>
      <c r="M140" s="319"/>
      <c r="N140" s="335"/>
      <c r="O140" s="335" t="e">
        <f t="shared" si="0"/>
        <v>#N/A</v>
      </c>
      <c r="P140" s="335"/>
      <c r="Q140" s="335"/>
      <c r="R140" s="319"/>
      <c r="S140" s="319"/>
      <c r="T140" s="319"/>
      <c r="U140" s="319"/>
      <c r="V140" s="319"/>
      <c r="W140" s="319"/>
      <c r="X140" s="319"/>
      <c r="Y140" s="319"/>
      <c r="Z140" s="319"/>
    </row>
    <row r="141" spans="1:26" ht="15.75" customHeight="1">
      <c r="A141" s="319"/>
      <c r="B141" s="319"/>
      <c r="C141" s="319"/>
      <c r="D141" s="319"/>
      <c r="E141" s="319"/>
      <c r="F141" s="319"/>
      <c r="G141" s="319"/>
      <c r="H141" s="319"/>
      <c r="I141" s="319"/>
      <c r="J141" s="319"/>
      <c r="K141" s="319"/>
      <c r="L141" s="319"/>
      <c r="M141" s="319"/>
      <c r="N141" s="335"/>
      <c r="O141" s="335" t="e">
        <f t="shared" si="0"/>
        <v>#N/A</v>
      </c>
      <c r="P141" s="335"/>
      <c r="Q141" s="335"/>
      <c r="R141" s="319"/>
      <c r="S141" s="319"/>
      <c r="T141" s="319"/>
      <c r="U141" s="319"/>
      <c r="V141" s="319"/>
      <c r="W141" s="319"/>
      <c r="X141" s="319"/>
      <c r="Y141" s="319"/>
      <c r="Z141" s="319"/>
    </row>
    <row r="142" spans="1:26" ht="15.75" customHeight="1">
      <c r="A142" s="319"/>
      <c r="B142" s="319"/>
      <c r="C142" s="319"/>
      <c r="D142" s="319"/>
      <c r="E142" s="319"/>
      <c r="F142" s="319"/>
      <c r="G142" s="319"/>
      <c r="H142" s="319"/>
      <c r="I142" s="319"/>
      <c r="J142" s="319"/>
      <c r="K142" s="319"/>
      <c r="L142" s="319"/>
      <c r="M142" s="319"/>
      <c r="N142" s="335"/>
      <c r="O142" s="335" t="e">
        <f t="shared" si="0"/>
        <v>#N/A</v>
      </c>
      <c r="P142" s="335"/>
      <c r="Q142" s="335"/>
      <c r="R142" s="319"/>
      <c r="S142" s="319"/>
      <c r="T142" s="319"/>
      <c r="U142" s="319"/>
      <c r="V142" s="319"/>
      <c r="W142" s="319"/>
      <c r="X142" s="319"/>
      <c r="Y142" s="319"/>
      <c r="Z142" s="319"/>
    </row>
    <row r="143" spans="1:26" ht="15.75" customHeight="1">
      <c r="A143" s="319"/>
      <c r="B143" s="319"/>
      <c r="C143" s="319"/>
      <c r="D143" s="319"/>
      <c r="E143" s="319"/>
      <c r="F143" s="319"/>
      <c r="G143" s="319"/>
      <c r="H143" s="319"/>
      <c r="I143" s="319"/>
      <c r="J143" s="319"/>
      <c r="K143" s="319"/>
      <c r="L143" s="319"/>
      <c r="M143" s="319"/>
      <c r="N143" s="335"/>
      <c r="O143" s="335" t="e">
        <f t="shared" si="0"/>
        <v>#N/A</v>
      </c>
      <c r="P143" s="335"/>
      <c r="Q143" s="335"/>
      <c r="R143" s="319"/>
      <c r="S143" s="319"/>
      <c r="T143" s="319"/>
      <c r="U143" s="319"/>
      <c r="V143" s="319"/>
      <c r="W143" s="319"/>
      <c r="X143" s="319"/>
      <c r="Y143" s="319"/>
      <c r="Z143" s="319"/>
    </row>
    <row r="144" spans="1:26" ht="15.75" customHeight="1">
      <c r="A144" s="319"/>
      <c r="B144" s="319"/>
      <c r="C144" s="319"/>
      <c r="D144" s="319"/>
      <c r="E144" s="319"/>
      <c r="F144" s="319"/>
      <c r="G144" s="319"/>
      <c r="H144" s="319"/>
      <c r="I144" s="319"/>
      <c r="J144" s="319"/>
      <c r="K144" s="319"/>
      <c r="L144" s="319"/>
      <c r="M144" s="319"/>
      <c r="N144" s="335"/>
      <c r="O144" s="335" t="e">
        <f t="shared" si="0"/>
        <v>#N/A</v>
      </c>
      <c r="P144" s="335"/>
      <c r="Q144" s="335"/>
      <c r="R144" s="319"/>
      <c r="S144" s="319"/>
      <c r="T144" s="319"/>
      <c r="U144" s="319"/>
      <c r="V144" s="319"/>
      <c r="W144" s="319"/>
      <c r="X144" s="319"/>
      <c r="Y144" s="319"/>
      <c r="Z144" s="319"/>
    </row>
    <row r="145" spans="1:26" ht="15.75" customHeight="1">
      <c r="A145" s="319"/>
      <c r="B145" s="319"/>
      <c r="C145" s="319"/>
      <c r="D145" s="319"/>
      <c r="E145" s="319"/>
      <c r="F145" s="319"/>
      <c r="G145" s="319"/>
      <c r="H145" s="319"/>
      <c r="I145" s="319"/>
      <c r="J145" s="319"/>
      <c r="K145" s="319"/>
      <c r="L145" s="319"/>
      <c r="M145" s="319"/>
      <c r="N145" s="335"/>
      <c r="O145" s="335" t="e">
        <f t="shared" si="0"/>
        <v>#N/A</v>
      </c>
      <c r="P145" s="335"/>
      <c r="Q145" s="335"/>
      <c r="R145" s="319"/>
      <c r="S145" s="319"/>
      <c r="T145" s="319"/>
      <c r="U145" s="319"/>
      <c r="V145" s="319"/>
      <c r="W145" s="319"/>
      <c r="X145" s="319"/>
      <c r="Y145" s="319"/>
      <c r="Z145" s="319"/>
    </row>
    <row r="146" spans="1:26" ht="15.75" customHeight="1">
      <c r="A146" s="319"/>
      <c r="B146" s="319"/>
      <c r="C146" s="319"/>
      <c r="D146" s="319"/>
      <c r="E146" s="319"/>
      <c r="F146" s="319"/>
      <c r="G146" s="319"/>
      <c r="H146" s="319"/>
      <c r="I146" s="319"/>
      <c r="J146" s="319"/>
      <c r="K146" s="319"/>
      <c r="L146" s="319"/>
      <c r="M146" s="319"/>
      <c r="N146" s="335"/>
      <c r="O146" s="335" t="e">
        <f t="shared" si="0"/>
        <v>#N/A</v>
      </c>
      <c r="P146" s="335"/>
      <c r="Q146" s="335"/>
      <c r="R146" s="319"/>
      <c r="S146" s="319"/>
      <c r="T146" s="319"/>
      <c r="U146" s="319"/>
      <c r="V146" s="319"/>
      <c r="W146" s="319"/>
      <c r="X146" s="319"/>
      <c r="Y146" s="319"/>
      <c r="Z146" s="319"/>
    </row>
    <row r="147" spans="1:26" ht="15.75" customHeight="1">
      <c r="A147" s="319"/>
      <c r="B147" s="319"/>
      <c r="C147" s="319"/>
      <c r="D147" s="319"/>
      <c r="E147" s="319"/>
      <c r="F147" s="319"/>
      <c r="G147" s="319"/>
      <c r="H147" s="319"/>
      <c r="I147" s="319"/>
      <c r="J147" s="319"/>
      <c r="K147" s="319"/>
      <c r="L147" s="319"/>
      <c r="M147" s="319"/>
      <c r="N147" s="335"/>
      <c r="O147" s="335" t="e">
        <f t="shared" si="0"/>
        <v>#N/A</v>
      </c>
      <c r="P147" s="335"/>
      <c r="Q147" s="335"/>
      <c r="R147" s="319"/>
      <c r="S147" s="319"/>
      <c r="T147" s="319"/>
      <c r="U147" s="319"/>
      <c r="V147" s="319"/>
      <c r="W147" s="319"/>
      <c r="X147" s="319"/>
      <c r="Y147" s="319"/>
      <c r="Z147" s="319"/>
    </row>
    <row r="148" spans="1:26" ht="15.75" customHeight="1">
      <c r="A148" s="319"/>
      <c r="B148" s="319"/>
      <c r="C148" s="319"/>
      <c r="D148" s="319"/>
      <c r="E148" s="319"/>
      <c r="F148" s="319"/>
      <c r="G148" s="319"/>
      <c r="H148" s="319"/>
      <c r="I148" s="319"/>
      <c r="J148" s="319"/>
      <c r="K148" s="319"/>
      <c r="L148" s="319"/>
      <c r="M148" s="319"/>
      <c r="N148" s="335"/>
      <c r="O148" s="335" t="e">
        <f t="shared" si="0"/>
        <v>#N/A</v>
      </c>
      <c r="P148" s="335"/>
      <c r="Q148" s="335"/>
      <c r="R148" s="319"/>
      <c r="S148" s="319"/>
      <c r="T148" s="319"/>
      <c r="U148" s="319"/>
      <c r="V148" s="319"/>
      <c r="W148" s="319"/>
      <c r="X148" s="319"/>
      <c r="Y148" s="319"/>
      <c r="Z148" s="319"/>
    </row>
    <row r="149" spans="1:26" ht="15.75" customHeight="1">
      <c r="A149" s="319"/>
      <c r="B149" s="319"/>
      <c r="C149" s="319"/>
      <c r="D149" s="319"/>
      <c r="E149" s="319"/>
      <c r="F149" s="319"/>
      <c r="G149" s="319"/>
      <c r="H149" s="319"/>
      <c r="I149" s="319"/>
      <c r="J149" s="319"/>
      <c r="K149" s="319"/>
      <c r="L149" s="319"/>
      <c r="M149" s="319"/>
      <c r="N149" s="335"/>
      <c r="O149" s="335" t="e">
        <f t="shared" si="0"/>
        <v>#N/A</v>
      </c>
      <c r="P149" s="335"/>
      <c r="Q149" s="335"/>
      <c r="R149" s="319"/>
      <c r="S149" s="319"/>
      <c r="T149" s="319"/>
      <c r="U149" s="319"/>
      <c r="V149" s="319"/>
      <c r="W149" s="319"/>
      <c r="X149" s="319"/>
      <c r="Y149" s="319"/>
      <c r="Z149" s="319"/>
    </row>
    <row r="150" spans="1:26" ht="15.75" customHeight="1">
      <c r="A150" s="319"/>
      <c r="B150" s="319"/>
      <c r="C150" s="319"/>
      <c r="D150" s="319"/>
      <c r="E150" s="319"/>
      <c r="F150" s="319"/>
      <c r="G150" s="319"/>
      <c r="H150" s="319"/>
      <c r="I150" s="319"/>
      <c r="J150" s="319"/>
      <c r="K150" s="319"/>
      <c r="L150" s="319"/>
      <c r="M150" s="319"/>
      <c r="N150" s="335"/>
      <c r="O150" s="335" t="e">
        <f t="shared" si="0"/>
        <v>#N/A</v>
      </c>
      <c r="P150" s="335"/>
      <c r="Q150" s="335"/>
      <c r="R150" s="319"/>
      <c r="S150" s="319"/>
      <c r="T150" s="319"/>
      <c r="U150" s="319"/>
      <c r="V150" s="319"/>
      <c r="W150" s="319"/>
      <c r="X150" s="319"/>
      <c r="Y150" s="319"/>
      <c r="Z150" s="319"/>
    </row>
    <row r="151" spans="1:26" ht="15.75" customHeight="1">
      <c r="A151" s="319"/>
      <c r="B151" s="319"/>
      <c r="C151" s="319"/>
      <c r="D151" s="319"/>
      <c r="E151" s="319"/>
      <c r="F151" s="319"/>
      <c r="G151" s="319"/>
      <c r="H151" s="319"/>
      <c r="I151" s="319"/>
      <c r="J151" s="319"/>
      <c r="K151" s="319"/>
      <c r="L151" s="319"/>
      <c r="M151" s="319"/>
      <c r="N151" s="335"/>
      <c r="O151" s="335" t="e">
        <f t="shared" si="0"/>
        <v>#N/A</v>
      </c>
      <c r="P151" s="335"/>
      <c r="Q151" s="335"/>
      <c r="R151" s="319"/>
      <c r="S151" s="319"/>
      <c r="T151" s="319"/>
      <c r="U151" s="319"/>
      <c r="V151" s="319"/>
      <c r="W151" s="319"/>
      <c r="X151" s="319"/>
      <c r="Y151" s="319"/>
      <c r="Z151" s="319"/>
    </row>
    <row r="152" spans="1:26" ht="15.75" customHeight="1">
      <c r="A152" s="319"/>
      <c r="B152" s="319"/>
      <c r="C152" s="319"/>
      <c r="D152" s="319"/>
      <c r="E152" s="319"/>
      <c r="F152" s="319"/>
      <c r="G152" s="319"/>
      <c r="H152" s="319"/>
      <c r="I152" s="319"/>
      <c r="J152" s="319"/>
      <c r="K152" s="319"/>
      <c r="L152" s="319"/>
      <c r="M152" s="319"/>
      <c r="N152" s="335"/>
      <c r="O152" s="335" t="e">
        <f t="shared" si="0"/>
        <v>#N/A</v>
      </c>
      <c r="P152" s="335"/>
      <c r="Q152" s="335"/>
      <c r="R152" s="319"/>
      <c r="S152" s="319"/>
      <c r="T152" s="319"/>
      <c r="U152" s="319"/>
      <c r="V152" s="319"/>
      <c r="W152" s="319"/>
      <c r="X152" s="319"/>
      <c r="Y152" s="319"/>
      <c r="Z152" s="319"/>
    </row>
    <row r="153" spans="1:26" ht="15.75" customHeight="1">
      <c r="A153" s="319"/>
      <c r="B153" s="319"/>
      <c r="C153" s="319"/>
      <c r="D153" s="319"/>
      <c r="E153" s="319"/>
      <c r="F153" s="319"/>
      <c r="G153" s="319"/>
      <c r="H153" s="319"/>
      <c r="I153" s="319"/>
      <c r="J153" s="319"/>
      <c r="K153" s="319"/>
      <c r="L153" s="319"/>
      <c r="M153" s="319"/>
      <c r="N153" s="335"/>
      <c r="O153" s="335" t="e">
        <f t="shared" si="0"/>
        <v>#N/A</v>
      </c>
      <c r="P153" s="335"/>
      <c r="Q153" s="335"/>
      <c r="R153" s="319"/>
      <c r="S153" s="319"/>
      <c r="T153" s="319"/>
      <c r="U153" s="319"/>
      <c r="V153" s="319"/>
      <c r="W153" s="319"/>
      <c r="X153" s="319"/>
      <c r="Y153" s="319"/>
      <c r="Z153" s="319"/>
    </row>
    <row r="154" spans="1:26" ht="15.75" customHeight="1">
      <c r="A154" s="319"/>
      <c r="B154" s="319"/>
      <c r="C154" s="319"/>
      <c r="D154" s="319"/>
      <c r="E154" s="319"/>
      <c r="F154" s="319"/>
      <c r="G154" s="319"/>
      <c r="H154" s="319"/>
      <c r="I154" s="319"/>
      <c r="J154" s="319"/>
      <c r="K154" s="319"/>
      <c r="L154" s="319"/>
      <c r="M154" s="319"/>
      <c r="N154" s="335"/>
      <c r="O154" s="335" t="e">
        <f t="shared" si="0"/>
        <v>#N/A</v>
      </c>
      <c r="P154" s="335"/>
      <c r="Q154" s="335"/>
      <c r="R154" s="319"/>
      <c r="S154" s="319"/>
      <c r="T154" s="319"/>
      <c r="U154" s="319"/>
      <c r="V154" s="319"/>
      <c r="W154" s="319"/>
      <c r="X154" s="319"/>
      <c r="Y154" s="319"/>
      <c r="Z154" s="319"/>
    </row>
    <row r="155" spans="1:26" ht="15.75" customHeight="1">
      <c r="A155" s="319"/>
      <c r="B155" s="319"/>
      <c r="C155" s="319"/>
      <c r="D155" s="319"/>
      <c r="E155" s="319"/>
      <c r="F155" s="319"/>
      <c r="G155" s="319"/>
      <c r="H155" s="319"/>
      <c r="I155" s="319"/>
      <c r="J155" s="319"/>
      <c r="K155" s="319"/>
      <c r="L155" s="319"/>
      <c r="M155" s="319"/>
      <c r="N155" s="335"/>
      <c r="O155" s="335" t="e">
        <f t="shared" si="0"/>
        <v>#N/A</v>
      </c>
      <c r="P155" s="335"/>
      <c r="Q155" s="335"/>
      <c r="R155" s="319"/>
      <c r="S155" s="319"/>
      <c r="T155" s="319"/>
      <c r="U155" s="319"/>
      <c r="V155" s="319"/>
      <c r="W155" s="319"/>
      <c r="X155" s="319"/>
      <c r="Y155" s="319"/>
      <c r="Z155" s="319"/>
    </row>
    <row r="156" spans="1:26" ht="15.75" customHeight="1">
      <c r="A156" s="319"/>
      <c r="B156" s="319"/>
      <c r="C156" s="319"/>
      <c r="D156" s="319"/>
      <c r="E156" s="319"/>
      <c r="F156" s="319"/>
      <c r="G156" s="319"/>
      <c r="H156" s="319"/>
      <c r="I156" s="319"/>
      <c r="J156" s="319"/>
      <c r="K156" s="319"/>
      <c r="L156" s="319"/>
      <c r="M156" s="319"/>
      <c r="N156" s="335"/>
      <c r="O156" s="335" t="e">
        <f t="shared" si="0"/>
        <v>#N/A</v>
      </c>
      <c r="P156" s="335"/>
      <c r="Q156" s="335"/>
      <c r="R156" s="319"/>
      <c r="S156" s="319"/>
      <c r="T156" s="319"/>
      <c r="U156" s="319"/>
      <c r="V156" s="319"/>
      <c r="W156" s="319"/>
      <c r="X156" s="319"/>
      <c r="Y156" s="319"/>
      <c r="Z156" s="319"/>
    </row>
    <row r="157" spans="1:26" ht="15.75" customHeight="1">
      <c r="A157" s="319"/>
      <c r="B157" s="319"/>
      <c r="C157" s="319"/>
      <c r="D157" s="319"/>
      <c r="E157" s="319"/>
      <c r="F157" s="319"/>
      <c r="G157" s="319"/>
      <c r="H157" s="319"/>
      <c r="I157" s="319"/>
      <c r="J157" s="319"/>
      <c r="K157" s="319"/>
      <c r="L157" s="319"/>
      <c r="M157" s="319"/>
      <c r="N157" s="335"/>
      <c r="O157" s="335" t="e">
        <f t="shared" si="0"/>
        <v>#N/A</v>
      </c>
      <c r="P157" s="335"/>
      <c r="Q157" s="335"/>
      <c r="R157" s="319"/>
      <c r="S157" s="319"/>
      <c r="T157" s="319"/>
      <c r="U157" s="319"/>
      <c r="V157" s="319"/>
      <c r="W157" s="319"/>
      <c r="X157" s="319"/>
      <c r="Y157" s="319"/>
      <c r="Z157" s="319"/>
    </row>
    <row r="158" spans="1:26" ht="15.75" customHeight="1">
      <c r="A158" s="319"/>
      <c r="B158" s="319"/>
      <c r="C158" s="319"/>
      <c r="D158" s="319"/>
      <c r="E158" s="319"/>
      <c r="F158" s="319"/>
      <c r="G158" s="319"/>
      <c r="H158" s="319"/>
      <c r="I158" s="319"/>
      <c r="J158" s="319"/>
      <c r="K158" s="319"/>
      <c r="L158" s="319"/>
      <c r="M158" s="319"/>
      <c r="N158" s="335"/>
      <c r="O158" s="335" t="e">
        <f t="shared" si="0"/>
        <v>#N/A</v>
      </c>
      <c r="P158" s="335"/>
      <c r="Q158" s="335"/>
      <c r="R158" s="319"/>
      <c r="S158" s="319"/>
      <c r="T158" s="319"/>
      <c r="U158" s="319"/>
      <c r="V158" s="319"/>
      <c r="W158" s="319"/>
      <c r="X158" s="319"/>
      <c r="Y158" s="319"/>
      <c r="Z158" s="319"/>
    </row>
    <row r="159" spans="1:26" ht="15.75" customHeight="1">
      <c r="A159" s="319"/>
      <c r="B159" s="319"/>
      <c r="C159" s="319"/>
      <c r="D159" s="319"/>
      <c r="E159" s="319"/>
      <c r="F159" s="319"/>
      <c r="G159" s="319"/>
      <c r="H159" s="319"/>
      <c r="I159" s="319"/>
      <c r="J159" s="319"/>
      <c r="K159" s="319"/>
      <c r="L159" s="319"/>
      <c r="M159" s="319"/>
      <c r="N159" s="335"/>
      <c r="O159" s="335" t="e">
        <f t="shared" si="0"/>
        <v>#N/A</v>
      </c>
      <c r="P159" s="335"/>
      <c r="Q159" s="335"/>
      <c r="R159" s="319"/>
      <c r="S159" s="319"/>
      <c r="T159" s="319"/>
      <c r="U159" s="319"/>
      <c r="V159" s="319"/>
      <c r="W159" s="319"/>
      <c r="X159" s="319"/>
      <c r="Y159" s="319"/>
      <c r="Z159" s="319"/>
    </row>
    <row r="160" spans="1:26" ht="15.75" customHeight="1">
      <c r="A160" s="319"/>
      <c r="B160" s="319"/>
      <c r="C160" s="319"/>
      <c r="D160" s="319"/>
      <c r="E160" s="319"/>
      <c r="F160" s="319"/>
      <c r="G160" s="319"/>
      <c r="H160" s="319"/>
      <c r="I160" s="319"/>
      <c r="J160" s="319"/>
      <c r="K160" s="319"/>
      <c r="L160" s="319"/>
      <c r="M160" s="319"/>
      <c r="N160" s="335"/>
      <c r="O160" s="335" t="e">
        <f t="shared" si="0"/>
        <v>#N/A</v>
      </c>
      <c r="P160" s="335"/>
      <c r="Q160" s="335"/>
      <c r="R160" s="319"/>
      <c r="S160" s="319"/>
      <c r="T160" s="319"/>
      <c r="U160" s="319"/>
      <c r="V160" s="319"/>
      <c r="W160" s="319"/>
      <c r="X160" s="319"/>
      <c r="Y160" s="319"/>
      <c r="Z160" s="319"/>
    </row>
    <row r="161" spans="1:26" ht="15.75" customHeight="1">
      <c r="A161" s="319"/>
      <c r="B161" s="319"/>
      <c r="C161" s="319"/>
      <c r="D161" s="319"/>
      <c r="E161" s="319"/>
      <c r="F161" s="319"/>
      <c r="G161" s="319"/>
      <c r="H161" s="319"/>
      <c r="I161" s="319"/>
      <c r="J161" s="319"/>
      <c r="K161" s="319"/>
      <c r="L161" s="319"/>
      <c r="M161" s="319"/>
      <c r="N161" s="335"/>
      <c r="O161" s="335" t="e">
        <f t="shared" si="0"/>
        <v>#N/A</v>
      </c>
      <c r="P161" s="335"/>
      <c r="Q161" s="335"/>
      <c r="R161" s="319"/>
      <c r="S161" s="319"/>
      <c r="T161" s="319"/>
      <c r="U161" s="319"/>
      <c r="V161" s="319"/>
      <c r="W161" s="319"/>
      <c r="X161" s="319"/>
      <c r="Y161" s="319"/>
      <c r="Z161" s="319"/>
    </row>
    <row r="162" spans="1:26" ht="15.75" customHeight="1">
      <c r="A162" s="319"/>
      <c r="B162" s="319"/>
      <c r="C162" s="319"/>
      <c r="D162" s="319"/>
      <c r="E162" s="319"/>
      <c r="F162" s="319"/>
      <c r="G162" s="319"/>
      <c r="H162" s="319"/>
      <c r="I162" s="319"/>
      <c r="J162" s="319"/>
      <c r="K162" s="319"/>
      <c r="L162" s="319"/>
      <c r="M162" s="319"/>
      <c r="N162" s="335"/>
      <c r="O162" s="335" t="e">
        <f t="shared" si="0"/>
        <v>#N/A</v>
      </c>
      <c r="P162" s="335"/>
      <c r="Q162" s="335"/>
      <c r="R162" s="319"/>
      <c r="S162" s="319"/>
      <c r="T162" s="319"/>
      <c r="U162" s="319"/>
      <c r="V162" s="319"/>
      <c r="W162" s="319"/>
      <c r="X162" s="319"/>
      <c r="Y162" s="319"/>
      <c r="Z162" s="319"/>
    </row>
    <row r="163" spans="1:26" ht="15.75" customHeight="1">
      <c r="A163" s="319"/>
      <c r="B163" s="319"/>
      <c r="C163" s="319"/>
      <c r="D163" s="319"/>
      <c r="E163" s="319"/>
      <c r="F163" s="319"/>
      <c r="G163" s="319"/>
      <c r="H163" s="319"/>
      <c r="I163" s="319"/>
      <c r="J163" s="319"/>
      <c r="K163" s="319"/>
      <c r="L163" s="319"/>
      <c r="M163" s="319"/>
      <c r="N163" s="335"/>
      <c r="O163" s="335" t="e">
        <f t="shared" si="0"/>
        <v>#N/A</v>
      </c>
      <c r="P163" s="335"/>
      <c r="Q163" s="335"/>
      <c r="R163" s="319"/>
      <c r="S163" s="319"/>
      <c r="T163" s="319"/>
      <c r="U163" s="319"/>
      <c r="V163" s="319"/>
      <c r="W163" s="319"/>
      <c r="X163" s="319"/>
      <c r="Y163" s="319"/>
      <c r="Z163" s="319"/>
    </row>
    <row r="164" spans="1:26" ht="15.75" customHeight="1">
      <c r="A164" s="319"/>
      <c r="B164" s="319"/>
      <c r="C164" s="319"/>
      <c r="D164" s="319"/>
      <c r="E164" s="319"/>
      <c r="F164" s="319"/>
      <c r="G164" s="319"/>
      <c r="H164" s="319"/>
      <c r="I164" s="319"/>
      <c r="J164" s="319"/>
      <c r="K164" s="319"/>
      <c r="L164" s="319"/>
      <c r="M164" s="319"/>
      <c r="N164" s="335"/>
      <c r="O164" s="335" t="e">
        <f t="shared" si="0"/>
        <v>#N/A</v>
      </c>
      <c r="P164" s="335"/>
      <c r="Q164" s="335"/>
      <c r="R164" s="319"/>
      <c r="S164" s="319"/>
      <c r="T164" s="319"/>
      <c r="U164" s="319"/>
      <c r="V164" s="319"/>
      <c r="W164" s="319"/>
      <c r="X164" s="319"/>
      <c r="Y164" s="319"/>
      <c r="Z164" s="319"/>
    </row>
    <row r="165" spans="1:26" ht="15.75" customHeight="1">
      <c r="A165" s="319"/>
      <c r="B165" s="319"/>
      <c r="C165" s="319"/>
      <c r="D165" s="319"/>
      <c r="E165" s="319"/>
      <c r="F165" s="319"/>
      <c r="G165" s="319"/>
      <c r="H165" s="319"/>
      <c r="I165" s="319"/>
      <c r="J165" s="319"/>
      <c r="K165" s="319"/>
      <c r="L165" s="319"/>
      <c r="M165" s="319"/>
      <c r="N165" s="335"/>
      <c r="O165" s="335" t="e">
        <f t="shared" si="0"/>
        <v>#N/A</v>
      </c>
      <c r="P165" s="335"/>
      <c r="Q165" s="335"/>
      <c r="R165" s="319"/>
      <c r="S165" s="319"/>
      <c r="T165" s="319"/>
      <c r="U165" s="319"/>
      <c r="V165" s="319"/>
      <c r="W165" s="319"/>
      <c r="X165" s="319"/>
      <c r="Y165" s="319"/>
      <c r="Z165" s="319"/>
    </row>
    <row r="166" spans="1:26" ht="15.75" customHeight="1">
      <c r="A166" s="319"/>
      <c r="B166" s="319"/>
      <c r="C166" s="319"/>
      <c r="D166" s="319"/>
      <c r="E166" s="319"/>
      <c r="F166" s="319"/>
      <c r="G166" s="319"/>
      <c r="H166" s="319"/>
      <c r="I166" s="319"/>
      <c r="J166" s="319"/>
      <c r="K166" s="319"/>
      <c r="L166" s="319"/>
      <c r="M166" s="319"/>
      <c r="N166" s="335"/>
      <c r="O166" s="335" t="e">
        <f t="shared" si="0"/>
        <v>#N/A</v>
      </c>
      <c r="P166" s="335"/>
      <c r="Q166" s="335"/>
      <c r="R166" s="319"/>
      <c r="S166" s="319"/>
      <c r="T166" s="319"/>
      <c r="U166" s="319"/>
      <c r="V166" s="319"/>
      <c r="W166" s="319"/>
      <c r="X166" s="319"/>
      <c r="Y166" s="319"/>
      <c r="Z166" s="319"/>
    </row>
    <row r="167" spans="1:26" ht="15.75" customHeight="1">
      <c r="A167" s="319"/>
      <c r="B167" s="319"/>
      <c r="C167" s="319"/>
      <c r="D167" s="319"/>
      <c r="E167" s="319"/>
      <c r="F167" s="319"/>
      <c r="G167" s="319"/>
      <c r="H167" s="319"/>
      <c r="I167" s="319"/>
      <c r="J167" s="319"/>
      <c r="K167" s="319"/>
      <c r="L167" s="319"/>
      <c r="M167" s="319"/>
      <c r="N167" s="335"/>
      <c r="O167" s="335" t="e">
        <f t="shared" si="0"/>
        <v>#N/A</v>
      </c>
      <c r="P167" s="335"/>
      <c r="Q167" s="335"/>
      <c r="R167" s="319"/>
      <c r="S167" s="319"/>
      <c r="T167" s="319"/>
      <c r="U167" s="319"/>
      <c r="V167" s="319"/>
      <c r="W167" s="319"/>
      <c r="X167" s="319"/>
      <c r="Y167" s="319"/>
      <c r="Z167" s="319"/>
    </row>
    <row r="168" spans="1:26" ht="15.75" customHeight="1">
      <c r="A168" s="319"/>
      <c r="B168" s="319"/>
      <c r="C168" s="319"/>
      <c r="D168" s="319"/>
      <c r="E168" s="319"/>
      <c r="F168" s="319"/>
      <c r="G168" s="319"/>
      <c r="H168" s="319"/>
      <c r="I168" s="319"/>
      <c r="J168" s="319"/>
      <c r="K168" s="319"/>
      <c r="L168" s="319"/>
      <c r="M168" s="319"/>
      <c r="N168" s="335"/>
      <c r="O168" s="335" t="e">
        <f t="shared" si="0"/>
        <v>#N/A</v>
      </c>
      <c r="P168" s="335"/>
      <c r="Q168" s="335"/>
      <c r="R168" s="319"/>
      <c r="S168" s="319"/>
      <c r="T168" s="319"/>
      <c r="U168" s="319"/>
      <c r="V168" s="319"/>
      <c r="W168" s="319"/>
      <c r="X168" s="319"/>
      <c r="Y168" s="319"/>
      <c r="Z168" s="319"/>
    </row>
    <row r="169" spans="1:26" ht="15.75" customHeight="1">
      <c r="A169" s="319"/>
      <c r="B169" s="319"/>
      <c r="C169" s="319"/>
      <c r="D169" s="319"/>
      <c r="E169" s="319"/>
      <c r="F169" s="319"/>
      <c r="G169" s="319"/>
      <c r="H169" s="319"/>
      <c r="I169" s="319"/>
      <c r="J169" s="319"/>
      <c r="K169" s="319"/>
      <c r="L169" s="319"/>
      <c r="M169" s="319"/>
      <c r="N169" s="335"/>
      <c r="O169" s="335" t="e">
        <f t="shared" si="0"/>
        <v>#N/A</v>
      </c>
      <c r="P169" s="335"/>
      <c r="Q169" s="335"/>
      <c r="R169" s="319"/>
      <c r="S169" s="319"/>
      <c r="T169" s="319"/>
      <c r="U169" s="319"/>
      <c r="V169" s="319"/>
      <c r="W169" s="319"/>
      <c r="X169" s="319"/>
      <c r="Y169" s="319"/>
      <c r="Z169" s="319"/>
    </row>
    <row r="170" spans="1:26" ht="15.75" customHeight="1">
      <c r="A170" s="319"/>
      <c r="B170" s="319"/>
      <c r="C170" s="319"/>
      <c r="D170" s="319"/>
      <c r="E170" s="319"/>
      <c r="F170" s="319"/>
      <c r="G170" s="319"/>
      <c r="H170" s="319"/>
      <c r="I170" s="319"/>
      <c r="J170" s="319"/>
      <c r="K170" s="319"/>
      <c r="L170" s="319"/>
      <c r="M170" s="319"/>
      <c r="N170" s="335"/>
      <c r="O170" s="335" t="e">
        <f t="shared" si="0"/>
        <v>#N/A</v>
      </c>
      <c r="P170" s="335"/>
      <c r="Q170" s="335"/>
      <c r="R170" s="319"/>
      <c r="S170" s="319"/>
      <c r="T170" s="319"/>
      <c r="U170" s="319"/>
      <c r="V170" s="319"/>
      <c r="W170" s="319"/>
      <c r="X170" s="319"/>
      <c r="Y170" s="319"/>
      <c r="Z170" s="319"/>
    </row>
    <row r="171" spans="1:26" ht="15.75" customHeight="1">
      <c r="A171" s="319"/>
      <c r="B171" s="319"/>
      <c r="C171" s="319"/>
      <c r="D171" s="319"/>
      <c r="E171" s="319"/>
      <c r="F171" s="319"/>
      <c r="G171" s="319"/>
      <c r="H171" s="319"/>
      <c r="I171" s="319"/>
      <c r="J171" s="319"/>
      <c r="K171" s="319"/>
      <c r="L171" s="319"/>
      <c r="M171" s="319"/>
      <c r="N171" s="335"/>
      <c r="O171" s="335" t="e">
        <f t="shared" si="0"/>
        <v>#N/A</v>
      </c>
      <c r="P171" s="335"/>
      <c r="Q171" s="335"/>
      <c r="R171" s="319"/>
      <c r="S171" s="319"/>
      <c r="T171" s="319"/>
      <c r="U171" s="319"/>
      <c r="V171" s="319"/>
      <c r="W171" s="319"/>
      <c r="X171" s="319"/>
      <c r="Y171" s="319"/>
      <c r="Z171" s="319"/>
    </row>
    <row r="172" spans="1:26" ht="15.75" customHeight="1">
      <c r="A172" s="319"/>
      <c r="B172" s="319"/>
      <c r="C172" s="319"/>
      <c r="D172" s="319"/>
      <c r="E172" s="319"/>
      <c r="F172" s="319"/>
      <c r="G172" s="319"/>
      <c r="H172" s="319"/>
      <c r="I172" s="319"/>
      <c r="J172" s="319"/>
      <c r="K172" s="319"/>
      <c r="L172" s="319"/>
      <c r="M172" s="319"/>
      <c r="N172" s="335"/>
      <c r="O172" s="335" t="e">
        <f t="shared" si="0"/>
        <v>#N/A</v>
      </c>
      <c r="P172" s="335"/>
      <c r="Q172" s="335"/>
      <c r="R172" s="319"/>
      <c r="S172" s="319"/>
      <c r="T172" s="319"/>
      <c r="U172" s="319"/>
      <c r="V172" s="319"/>
      <c r="W172" s="319"/>
      <c r="X172" s="319"/>
      <c r="Y172" s="319"/>
      <c r="Z172" s="319"/>
    </row>
    <row r="173" spans="1:26" ht="15.75" customHeight="1">
      <c r="A173" s="319"/>
      <c r="B173" s="319"/>
      <c r="C173" s="319"/>
      <c r="D173" s="319"/>
      <c r="E173" s="319"/>
      <c r="F173" s="319"/>
      <c r="G173" s="319"/>
      <c r="H173" s="319"/>
      <c r="I173" s="319"/>
      <c r="J173" s="319"/>
      <c r="K173" s="319"/>
      <c r="L173" s="319"/>
      <c r="M173" s="319"/>
      <c r="N173" s="335"/>
      <c r="O173" s="335" t="e">
        <f t="shared" si="0"/>
        <v>#N/A</v>
      </c>
      <c r="P173" s="335"/>
      <c r="Q173" s="335"/>
      <c r="R173" s="319"/>
      <c r="S173" s="319"/>
      <c r="T173" s="319"/>
      <c r="U173" s="319"/>
      <c r="V173" s="319"/>
      <c r="W173" s="319"/>
      <c r="X173" s="319"/>
      <c r="Y173" s="319"/>
      <c r="Z173" s="319"/>
    </row>
    <row r="174" spans="1:26" ht="15.75" customHeight="1">
      <c r="A174" s="319"/>
      <c r="B174" s="319"/>
      <c r="C174" s="319"/>
      <c r="D174" s="319"/>
      <c r="E174" s="319"/>
      <c r="F174" s="319"/>
      <c r="G174" s="319"/>
      <c r="H174" s="319"/>
      <c r="I174" s="319"/>
      <c r="J174" s="319"/>
      <c r="K174" s="319"/>
      <c r="L174" s="319"/>
      <c r="M174" s="319"/>
      <c r="N174" s="335"/>
      <c r="O174" s="335" t="e">
        <f t="shared" si="0"/>
        <v>#N/A</v>
      </c>
      <c r="P174" s="335"/>
      <c r="Q174" s="335"/>
      <c r="R174" s="319"/>
      <c r="S174" s="319"/>
      <c r="T174" s="319"/>
      <c r="U174" s="319"/>
      <c r="V174" s="319"/>
      <c r="W174" s="319"/>
      <c r="X174" s="319"/>
      <c r="Y174" s="319"/>
      <c r="Z174" s="319"/>
    </row>
    <row r="175" spans="1:26" ht="15.75" customHeight="1">
      <c r="A175" s="319"/>
      <c r="B175" s="319"/>
      <c r="C175" s="319"/>
      <c r="D175" s="319"/>
      <c r="E175" s="319"/>
      <c r="F175" s="319"/>
      <c r="G175" s="319"/>
      <c r="H175" s="319"/>
      <c r="I175" s="319"/>
      <c r="J175" s="319"/>
      <c r="K175" s="319"/>
      <c r="L175" s="319"/>
      <c r="M175" s="319"/>
      <c r="N175" s="335"/>
      <c r="O175" s="335" t="e">
        <f t="shared" si="0"/>
        <v>#N/A</v>
      </c>
      <c r="P175" s="335"/>
      <c r="Q175" s="335"/>
      <c r="R175" s="319"/>
      <c r="S175" s="319"/>
      <c r="T175" s="319"/>
      <c r="U175" s="319"/>
      <c r="V175" s="319"/>
      <c r="W175" s="319"/>
      <c r="X175" s="319"/>
      <c r="Y175" s="319"/>
      <c r="Z175" s="319"/>
    </row>
    <row r="176" spans="1:26" ht="15.75" customHeight="1">
      <c r="A176" s="319"/>
      <c r="B176" s="319"/>
      <c r="C176" s="319"/>
      <c r="D176" s="319"/>
      <c r="E176" s="319"/>
      <c r="F176" s="319"/>
      <c r="G176" s="319"/>
      <c r="H176" s="319"/>
      <c r="I176" s="319"/>
      <c r="J176" s="319"/>
      <c r="K176" s="319"/>
      <c r="L176" s="319"/>
      <c r="M176" s="319"/>
      <c r="N176" s="335"/>
      <c r="O176" s="335" t="e">
        <f t="shared" si="0"/>
        <v>#N/A</v>
      </c>
      <c r="P176" s="335"/>
      <c r="Q176" s="335"/>
      <c r="R176" s="319"/>
      <c r="S176" s="319"/>
      <c r="T176" s="319"/>
      <c r="U176" s="319"/>
      <c r="V176" s="319"/>
      <c r="W176" s="319"/>
      <c r="X176" s="319"/>
      <c r="Y176" s="319"/>
      <c r="Z176" s="319"/>
    </row>
    <row r="177" spans="1:26" ht="15.75" customHeight="1">
      <c r="A177" s="319"/>
      <c r="B177" s="319"/>
      <c r="C177" s="319"/>
      <c r="D177" s="319"/>
      <c r="E177" s="319"/>
      <c r="F177" s="319"/>
      <c r="G177" s="319"/>
      <c r="H177" s="319"/>
      <c r="I177" s="319"/>
      <c r="J177" s="319"/>
      <c r="K177" s="319"/>
      <c r="L177" s="319"/>
      <c r="M177" s="319"/>
      <c r="N177" s="335"/>
      <c r="O177" s="335" t="e">
        <f t="shared" si="0"/>
        <v>#N/A</v>
      </c>
      <c r="P177" s="335"/>
      <c r="Q177" s="335"/>
      <c r="R177" s="319"/>
      <c r="S177" s="319"/>
      <c r="T177" s="319"/>
      <c r="U177" s="319"/>
      <c r="V177" s="319"/>
      <c r="W177" s="319"/>
      <c r="X177" s="319"/>
      <c r="Y177" s="319"/>
      <c r="Z177" s="319"/>
    </row>
    <row r="178" spans="1:26" ht="15.75" customHeight="1">
      <c r="A178" s="319"/>
      <c r="B178" s="319"/>
      <c r="C178" s="319"/>
      <c r="D178" s="319"/>
      <c r="E178" s="319"/>
      <c r="F178" s="319"/>
      <c r="G178" s="319"/>
      <c r="H178" s="319"/>
      <c r="I178" s="319"/>
      <c r="J178" s="319"/>
      <c r="K178" s="319"/>
      <c r="L178" s="319"/>
      <c r="M178" s="319"/>
      <c r="N178" s="335"/>
      <c r="O178" s="335" t="e">
        <f t="shared" si="0"/>
        <v>#N/A</v>
      </c>
      <c r="P178" s="335"/>
      <c r="Q178" s="335"/>
      <c r="R178" s="319"/>
      <c r="S178" s="319"/>
      <c r="T178" s="319"/>
      <c r="U178" s="319"/>
      <c r="V178" s="319"/>
      <c r="W178" s="319"/>
      <c r="X178" s="319"/>
      <c r="Y178" s="319"/>
      <c r="Z178" s="319"/>
    </row>
    <row r="179" spans="1:26" ht="15.75" customHeight="1">
      <c r="A179" s="319"/>
      <c r="B179" s="319"/>
      <c r="C179" s="319"/>
      <c r="D179" s="319"/>
      <c r="E179" s="319"/>
      <c r="F179" s="319"/>
      <c r="G179" s="319"/>
      <c r="H179" s="319"/>
      <c r="I179" s="319"/>
      <c r="J179" s="319"/>
      <c r="K179" s="319"/>
      <c r="L179" s="319"/>
      <c r="M179" s="319"/>
      <c r="N179" s="335"/>
      <c r="O179" s="335" t="e">
        <f t="shared" si="0"/>
        <v>#N/A</v>
      </c>
      <c r="P179" s="335"/>
      <c r="Q179" s="335"/>
      <c r="R179" s="319"/>
      <c r="S179" s="319"/>
      <c r="T179" s="319"/>
      <c r="U179" s="319"/>
      <c r="V179" s="319"/>
      <c r="W179" s="319"/>
      <c r="X179" s="319"/>
      <c r="Y179" s="319"/>
      <c r="Z179" s="319"/>
    </row>
    <row r="180" spans="1:26" ht="15.75" customHeight="1">
      <c r="A180" s="319"/>
      <c r="B180" s="319"/>
      <c r="C180" s="319"/>
      <c r="D180" s="319"/>
      <c r="E180" s="319"/>
      <c r="F180" s="319"/>
      <c r="G180" s="319"/>
      <c r="H180" s="319"/>
      <c r="I180" s="319"/>
      <c r="J180" s="319"/>
      <c r="K180" s="319"/>
      <c r="L180" s="319"/>
      <c r="M180" s="319"/>
      <c r="N180" s="335"/>
      <c r="O180" s="335" t="e">
        <f t="shared" si="0"/>
        <v>#N/A</v>
      </c>
      <c r="P180" s="335"/>
      <c r="Q180" s="335"/>
      <c r="R180" s="319"/>
      <c r="S180" s="319"/>
      <c r="T180" s="319"/>
      <c r="U180" s="319"/>
      <c r="V180" s="319"/>
      <c r="W180" s="319"/>
      <c r="X180" s="319"/>
      <c r="Y180" s="319"/>
      <c r="Z180" s="319"/>
    </row>
    <row r="181" spans="1:26" ht="15.75" customHeight="1">
      <c r="A181" s="319"/>
      <c r="B181" s="319"/>
      <c r="C181" s="319"/>
      <c r="D181" s="319"/>
      <c r="E181" s="319"/>
      <c r="F181" s="319"/>
      <c r="G181" s="319"/>
      <c r="H181" s="319"/>
      <c r="I181" s="319"/>
      <c r="J181" s="319"/>
      <c r="K181" s="319"/>
      <c r="L181" s="319"/>
      <c r="M181" s="319"/>
      <c r="N181" s="335"/>
      <c r="O181" s="335" t="e">
        <f t="shared" si="0"/>
        <v>#N/A</v>
      </c>
      <c r="P181" s="335"/>
      <c r="Q181" s="335"/>
      <c r="R181" s="319"/>
      <c r="S181" s="319"/>
      <c r="T181" s="319"/>
      <c r="U181" s="319"/>
      <c r="V181" s="319"/>
      <c r="W181" s="319"/>
      <c r="X181" s="319"/>
      <c r="Y181" s="319"/>
      <c r="Z181" s="319"/>
    </row>
    <row r="182" spans="1:26" ht="15.75" customHeight="1">
      <c r="A182" s="319"/>
      <c r="B182" s="319"/>
      <c r="C182" s="319"/>
      <c r="D182" s="319"/>
      <c r="E182" s="319"/>
      <c r="F182" s="319"/>
      <c r="G182" s="319"/>
      <c r="H182" s="319"/>
      <c r="I182" s="319"/>
      <c r="J182" s="319"/>
      <c r="K182" s="319"/>
      <c r="L182" s="319"/>
      <c r="M182" s="319"/>
      <c r="N182" s="335"/>
      <c r="O182" s="335" t="e">
        <f t="shared" si="0"/>
        <v>#N/A</v>
      </c>
      <c r="P182" s="335"/>
      <c r="Q182" s="335"/>
      <c r="R182" s="319"/>
      <c r="S182" s="319"/>
      <c r="T182" s="319"/>
      <c r="U182" s="319"/>
      <c r="V182" s="319"/>
      <c r="W182" s="319"/>
      <c r="X182" s="319"/>
      <c r="Y182" s="319"/>
      <c r="Z182" s="319"/>
    </row>
    <row r="183" spans="1:26" ht="15.75" customHeight="1">
      <c r="A183" s="319"/>
      <c r="B183" s="319"/>
      <c r="C183" s="319"/>
      <c r="D183" s="319"/>
      <c r="E183" s="319"/>
      <c r="F183" s="319"/>
      <c r="G183" s="319"/>
      <c r="H183" s="319"/>
      <c r="I183" s="319"/>
      <c r="J183" s="319"/>
      <c r="K183" s="319"/>
      <c r="L183" s="319"/>
      <c r="M183" s="319"/>
      <c r="N183" s="335"/>
      <c r="O183" s="335" t="e">
        <f t="shared" si="0"/>
        <v>#N/A</v>
      </c>
      <c r="P183" s="335"/>
      <c r="Q183" s="335"/>
      <c r="R183" s="319"/>
      <c r="S183" s="319"/>
      <c r="T183" s="319"/>
      <c r="U183" s="319"/>
      <c r="V183" s="319"/>
      <c r="W183" s="319"/>
      <c r="X183" s="319"/>
      <c r="Y183" s="319"/>
      <c r="Z183" s="319"/>
    </row>
    <row r="184" spans="1:26" ht="15.75" customHeight="1">
      <c r="A184" s="319"/>
      <c r="B184" s="319"/>
      <c r="C184" s="319"/>
      <c r="D184" s="319"/>
      <c r="E184" s="319"/>
      <c r="F184" s="319"/>
      <c r="G184" s="319"/>
      <c r="H184" s="319"/>
      <c r="I184" s="319"/>
      <c r="J184" s="319"/>
      <c r="K184" s="319"/>
      <c r="L184" s="319"/>
      <c r="M184" s="319"/>
      <c r="N184" s="335"/>
      <c r="O184" s="335" t="e">
        <f t="shared" si="0"/>
        <v>#N/A</v>
      </c>
      <c r="P184" s="335"/>
      <c r="Q184" s="335"/>
      <c r="R184" s="319"/>
      <c r="S184" s="319"/>
      <c r="T184" s="319"/>
      <c r="U184" s="319"/>
      <c r="V184" s="319"/>
      <c r="W184" s="319"/>
      <c r="X184" s="319"/>
      <c r="Y184" s="319"/>
      <c r="Z184" s="319"/>
    </row>
    <row r="185" spans="1:26" ht="15.75" customHeight="1">
      <c r="A185" s="319"/>
      <c r="B185" s="319"/>
      <c r="C185" s="319"/>
      <c r="D185" s="319"/>
      <c r="E185" s="319"/>
      <c r="F185" s="319"/>
      <c r="G185" s="319"/>
      <c r="H185" s="319"/>
      <c r="I185" s="319"/>
      <c r="J185" s="319"/>
      <c r="K185" s="319"/>
      <c r="L185" s="319"/>
      <c r="M185" s="319"/>
      <c r="N185" s="335"/>
      <c r="O185" s="335" t="e">
        <f t="shared" si="0"/>
        <v>#N/A</v>
      </c>
      <c r="P185" s="335"/>
      <c r="Q185" s="335"/>
      <c r="R185" s="319"/>
      <c r="S185" s="319"/>
      <c r="T185" s="319"/>
      <c r="U185" s="319"/>
      <c r="V185" s="319"/>
      <c r="W185" s="319"/>
      <c r="X185" s="319"/>
      <c r="Y185" s="319"/>
      <c r="Z185" s="319"/>
    </row>
    <row r="186" spans="1:26" ht="15.75" customHeight="1">
      <c r="A186" s="319"/>
      <c r="B186" s="319"/>
      <c r="C186" s="319"/>
      <c r="D186" s="319"/>
      <c r="E186" s="319"/>
      <c r="F186" s="319"/>
      <c r="G186" s="319"/>
      <c r="H186" s="319"/>
      <c r="I186" s="319"/>
      <c r="J186" s="319"/>
      <c r="K186" s="319"/>
      <c r="L186" s="319"/>
      <c r="M186" s="319"/>
      <c r="N186" s="335"/>
      <c r="O186" s="335" t="e">
        <f t="shared" si="0"/>
        <v>#N/A</v>
      </c>
      <c r="P186" s="335"/>
      <c r="Q186" s="335"/>
      <c r="R186" s="319"/>
      <c r="S186" s="319"/>
      <c r="T186" s="319"/>
      <c r="U186" s="319"/>
      <c r="V186" s="319"/>
      <c r="W186" s="319"/>
      <c r="X186" s="319"/>
      <c r="Y186" s="319"/>
      <c r="Z186" s="319"/>
    </row>
    <row r="187" spans="1:26" ht="15.75" customHeight="1">
      <c r="A187" s="319"/>
      <c r="B187" s="319"/>
      <c r="C187" s="319"/>
      <c r="D187" s="319"/>
      <c r="E187" s="319"/>
      <c r="F187" s="319"/>
      <c r="G187" s="319"/>
      <c r="H187" s="319"/>
      <c r="I187" s="319"/>
      <c r="J187" s="319"/>
      <c r="K187" s="319"/>
      <c r="L187" s="319"/>
      <c r="M187" s="319"/>
      <c r="N187" s="335"/>
      <c r="O187" s="335" t="e">
        <f t="shared" si="0"/>
        <v>#N/A</v>
      </c>
      <c r="P187" s="335"/>
      <c r="Q187" s="335"/>
      <c r="R187" s="319"/>
      <c r="S187" s="319"/>
      <c r="T187" s="319"/>
      <c r="U187" s="319"/>
      <c r="V187" s="319"/>
      <c r="W187" s="319"/>
      <c r="X187" s="319"/>
      <c r="Y187" s="319"/>
      <c r="Z187" s="319"/>
    </row>
    <row r="188" spans="1:26" ht="15.75" customHeight="1">
      <c r="A188" s="319"/>
      <c r="B188" s="319"/>
      <c r="C188" s="319"/>
      <c r="D188" s="319"/>
      <c r="E188" s="319"/>
      <c r="F188" s="319"/>
      <c r="G188" s="319"/>
      <c r="H188" s="319"/>
      <c r="I188" s="319"/>
      <c r="J188" s="319"/>
      <c r="K188" s="319"/>
      <c r="L188" s="319"/>
      <c r="M188" s="319"/>
      <c r="N188" s="335"/>
      <c r="O188" s="335" t="e">
        <f t="shared" si="0"/>
        <v>#N/A</v>
      </c>
      <c r="P188" s="335"/>
      <c r="Q188" s="335"/>
      <c r="R188" s="319"/>
      <c r="S188" s="319"/>
      <c r="T188" s="319"/>
      <c r="U188" s="319"/>
      <c r="V188" s="319"/>
      <c r="W188" s="319"/>
      <c r="X188" s="319"/>
      <c r="Y188" s="319"/>
      <c r="Z188" s="319"/>
    </row>
    <row r="189" spans="1:26" ht="15.75" customHeight="1">
      <c r="A189" s="319"/>
      <c r="B189" s="319"/>
      <c r="C189" s="319"/>
      <c r="D189" s="319"/>
      <c r="E189" s="319"/>
      <c r="F189" s="319"/>
      <c r="G189" s="319"/>
      <c r="H189" s="319"/>
      <c r="I189" s="319"/>
      <c r="J189" s="319"/>
      <c r="K189" s="319"/>
      <c r="L189" s="319"/>
      <c r="M189" s="319"/>
      <c r="N189" s="335"/>
      <c r="O189" s="335" t="e">
        <f t="shared" si="0"/>
        <v>#N/A</v>
      </c>
      <c r="P189" s="335"/>
      <c r="Q189" s="335"/>
      <c r="R189" s="319"/>
      <c r="S189" s="319"/>
      <c r="T189" s="319"/>
      <c r="U189" s="319"/>
      <c r="V189" s="319"/>
      <c r="W189" s="319"/>
      <c r="X189" s="319"/>
      <c r="Y189" s="319"/>
      <c r="Z189" s="319"/>
    </row>
    <row r="190" spans="1:26" ht="15.75" customHeight="1">
      <c r="A190" s="319"/>
      <c r="B190" s="319"/>
      <c r="C190" s="319"/>
      <c r="D190" s="319"/>
      <c r="E190" s="319"/>
      <c r="F190" s="319"/>
      <c r="G190" s="319"/>
      <c r="H190" s="319"/>
      <c r="I190" s="319"/>
      <c r="J190" s="319"/>
      <c r="K190" s="319"/>
      <c r="L190" s="319"/>
      <c r="M190" s="319"/>
      <c r="N190" s="335"/>
      <c r="O190" s="335" t="e">
        <f t="shared" si="0"/>
        <v>#N/A</v>
      </c>
      <c r="P190" s="335"/>
      <c r="Q190" s="335"/>
      <c r="R190" s="319"/>
      <c r="S190" s="319"/>
      <c r="T190" s="319"/>
      <c r="U190" s="319"/>
      <c r="V190" s="319"/>
      <c r="W190" s="319"/>
      <c r="X190" s="319"/>
      <c r="Y190" s="319"/>
      <c r="Z190" s="319"/>
    </row>
    <row r="191" spans="1:26" ht="15.75" customHeight="1">
      <c r="A191" s="319"/>
      <c r="B191" s="319"/>
      <c r="C191" s="319"/>
      <c r="D191" s="319"/>
      <c r="E191" s="319"/>
      <c r="F191" s="319"/>
      <c r="G191" s="319"/>
      <c r="H191" s="319"/>
      <c r="I191" s="319"/>
      <c r="J191" s="319"/>
      <c r="K191" s="319"/>
      <c r="L191" s="319"/>
      <c r="M191" s="319"/>
      <c r="N191" s="335"/>
      <c r="O191" s="335" t="e">
        <f t="shared" si="0"/>
        <v>#N/A</v>
      </c>
      <c r="P191" s="335"/>
      <c r="Q191" s="335"/>
      <c r="R191" s="319"/>
      <c r="S191" s="319"/>
      <c r="T191" s="319"/>
      <c r="U191" s="319"/>
      <c r="V191" s="319"/>
      <c r="W191" s="319"/>
      <c r="X191" s="319"/>
      <c r="Y191" s="319"/>
      <c r="Z191" s="319"/>
    </row>
    <row r="192" spans="1:26" ht="15.75" customHeight="1">
      <c r="A192" s="319"/>
      <c r="B192" s="319"/>
      <c r="C192" s="319"/>
      <c r="D192" s="319"/>
      <c r="E192" s="319"/>
      <c r="F192" s="319"/>
      <c r="G192" s="319"/>
      <c r="H192" s="319"/>
      <c r="I192" s="319"/>
      <c r="J192" s="319"/>
      <c r="K192" s="319"/>
      <c r="L192" s="319"/>
      <c r="M192" s="319"/>
      <c r="N192" s="335"/>
      <c r="O192" s="335" t="e">
        <f t="shared" si="0"/>
        <v>#N/A</v>
      </c>
      <c r="P192" s="335"/>
      <c r="Q192" s="335"/>
      <c r="R192" s="319"/>
      <c r="S192" s="319"/>
      <c r="T192" s="319"/>
      <c r="U192" s="319"/>
      <c r="V192" s="319"/>
      <c r="W192" s="319"/>
      <c r="X192" s="319"/>
      <c r="Y192" s="319"/>
      <c r="Z192" s="319"/>
    </row>
    <row r="193" spans="1:26" ht="15.75" customHeight="1">
      <c r="A193" s="319"/>
      <c r="B193" s="319"/>
      <c r="C193" s="319"/>
      <c r="D193" s="319"/>
      <c r="E193" s="319"/>
      <c r="F193" s="319"/>
      <c r="G193" s="319"/>
      <c r="H193" s="319"/>
      <c r="I193" s="319"/>
      <c r="J193" s="319"/>
      <c r="K193" s="319"/>
      <c r="L193" s="319"/>
      <c r="M193" s="319"/>
      <c r="N193" s="335"/>
      <c r="O193" s="335" t="e">
        <f t="shared" si="0"/>
        <v>#N/A</v>
      </c>
      <c r="P193" s="335"/>
      <c r="Q193" s="335"/>
      <c r="R193" s="319"/>
      <c r="S193" s="319"/>
      <c r="T193" s="319"/>
      <c r="U193" s="319"/>
      <c r="V193" s="319"/>
      <c r="W193" s="319"/>
      <c r="X193" s="319"/>
      <c r="Y193" s="319"/>
      <c r="Z193" s="319"/>
    </row>
    <row r="194" spans="1:26" ht="15.75" customHeight="1">
      <c r="A194" s="319"/>
      <c r="B194" s="319"/>
      <c r="C194" s="319"/>
      <c r="D194" s="319"/>
      <c r="E194" s="319"/>
      <c r="F194" s="319"/>
      <c r="G194" s="319"/>
      <c r="H194" s="319"/>
      <c r="I194" s="319"/>
      <c r="J194" s="319"/>
      <c r="K194" s="319"/>
      <c r="L194" s="319"/>
      <c r="M194" s="319"/>
      <c r="N194" s="335"/>
      <c r="O194" s="335" t="e">
        <f t="shared" si="0"/>
        <v>#N/A</v>
      </c>
      <c r="P194" s="335"/>
      <c r="Q194" s="335"/>
      <c r="R194" s="319"/>
      <c r="S194" s="319"/>
      <c r="T194" s="319"/>
      <c r="U194" s="319"/>
      <c r="V194" s="319"/>
      <c r="W194" s="319"/>
      <c r="X194" s="319"/>
      <c r="Y194" s="319"/>
      <c r="Z194" s="319"/>
    </row>
    <row r="195" spans="1:26" ht="15.75" customHeight="1">
      <c r="A195" s="319"/>
      <c r="B195" s="319"/>
      <c r="C195" s="319"/>
      <c r="D195" s="319"/>
      <c r="E195" s="319"/>
      <c r="F195" s="319"/>
      <c r="G195" s="319"/>
      <c r="H195" s="319"/>
      <c r="I195" s="319"/>
      <c r="J195" s="319"/>
      <c r="K195" s="319"/>
      <c r="L195" s="319"/>
      <c r="M195" s="319"/>
      <c r="N195" s="335"/>
      <c r="O195" s="335" t="e">
        <f t="shared" si="0"/>
        <v>#N/A</v>
      </c>
      <c r="P195" s="335"/>
      <c r="Q195" s="335"/>
      <c r="R195" s="319"/>
      <c r="S195" s="319"/>
      <c r="T195" s="319"/>
      <c r="U195" s="319"/>
      <c r="V195" s="319"/>
      <c r="W195" s="319"/>
      <c r="X195" s="319"/>
      <c r="Y195" s="319"/>
      <c r="Z195" s="319"/>
    </row>
    <row r="196" spans="1:26" ht="15.75" customHeight="1">
      <c r="A196" s="319"/>
      <c r="B196" s="319"/>
      <c r="C196" s="319"/>
      <c r="D196" s="319"/>
      <c r="E196" s="319"/>
      <c r="F196" s="319"/>
      <c r="G196" s="319"/>
      <c r="H196" s="319"/>
      <c r="I196" s="319"/>
      <c r="J196" s="319"/>
      <c r="K196" s="319"/>
      <c r="L196" s="319"/>
      <c r="M196" s="319"/>
      <c r="N196" s="335"/>
      <c r="O196" s="335" t="e">
        <f t="shared" si="0"/>
        <v>#N/A</v>
      </c>
      <c r="P196" s="335"/>
      <c r="Q196" s="335"/>
      <c r="R196" s="319"/>
      <c r="S196" s="319"/>
      <c r="T196" s="319"/>
      <c r="U196" s="319"/>
      <c r="V196" s="319"/>
      <c r="W196" s="319"/>
      <c r="X196" s="319"/>
      <c r="Y196" s="319"/>
      <c r="Z196" s="319"/>
    </row>
    <row r="197" spans="1:26" ht="15.75" customHeight="1">
      <c r="A197" s="319"/>
      <c r="B197" s="319"/>
      <c r="C197" s="319"/>
      <c r="D197" s="319"/>
      <c r="E197" s="319"/>
      <c r="F197" s="319"/>
      <c r="G197" s="319"/>
      <c r="H197" s="319"/>
      <c r="I197" s="319"/>
      <c r="J197" s="319"/>
      <c r="K197" s="319"/>
      <c r="L197" s="319"/>
      <c r="M197" s="319"/>
      <c r="N197" s="335"/>
      <c r="O197" s="335" t="e">
        <f t="shared" si="0"/>
        <v>#N/A</v>
      </c>
      <c r="P197" s="335"/>
      <c r="Q197" s="335"/>
      <c r="R197" s="319"/>
      <c r="S197" s="319"/>
      <c r="T197" s="319"/>
      <c r="U197" s="319"/>
      <c r="V197" s="319"/>
      <c r="W197" s="319"/>
      <c r="X197" s="319"/>
      <c r="Y197" s="319"/>
      <c r="Z197" s="319"/>
    </row>
    <row r="198" spans="1:26" ht="15.75" customHeight="1">
      <c r="A198" s="319"/>
      <c r="B198" s="319"/>
      <c r="C198" s="319"/>
      <c r="D198" s="319"/>
      <c r="E198" s="319"/>
      <c r="F198" s="319"/>
      <c r="G198" s="319"/>
      <c r="H198" s="319"/>
      <c r="I198" s="319"/>
      <c r="J198" s="319"/>
      <c r="K198" s="319"/>
      <c r="L198" s="319"/>
      <c r="M198" s="319"/>
      <c r="N198" s="335"/>
      <c r="O198" s="335" t="e">
        <f t="shared" si="0"/>
        <v>#N/A</v>
      </c>
      <c r="P198" s="335"/>
      <c r="Q198" s="335"/>
      <c r="R198" s="319"/>
      <c r="S198" s="319"/>
      <c r="T198" s="319"/>
      <c r="U198" s="319"/>
      <c r="V198" s="319"/>
      <c r="W198" s="319"/>
      <c r="X198" s="319"/>
      <c r="Y198" s="319"/>
      <c r="Z198" s="319"/>
    </row>
    <row r="199" spans="1:26" ht="15.75" customHeight="1">
      <c r="A199" s="319"/>
      <c r="B199" s="319"/>
      <c r="C199" s="319"/>
      <c r="D199" s="319"/>
      <c r="E199" s="319"/>
      <c r="F199" s="319"/>
      <c r="G199" s="319"/>
      <c r="H199" s="319"/>
      <c r="I199" s="319"/>
      <c r="J199" s="319"/>
      <c r="K199" s="319"/>
      <c r="L199" s="319"/>
      <c r="M199" s="319"/>
      <c r="N199" s="335"/>
      <c r="O199" s="335" t="e">
        <f t="shared" si="0"/>
        <v>#N/A</v>
      </c>
      <c r="P199" s="335"/>
      <c r="Q199" s="335"/>
      <c r="R199" s="319"/>
      <c r="S199" s="319"/>
      <c r="T199" s="319"/>
      <c r="U199" s="319"/>
      <c r="V199" s="319"/>
      <c r="W199" s="319"/>
      <c r="X199" s="319"/>
      <c r="Y199" s="319"/>
      <c r="Z199" s="319"/>
    </row>
    <row r="200" spans="1:26" ht="15.75" customHeight="1">
      <c r="A200" s="319"/>
      <c r="B200" s="319"/>
      <c r="C200" s="319"/>
      <c r="D200" s="319"/>
      <c r="E200" s="319"/>
      <c r="F200" s="319"/>
      <c r="G200" s="319"/>
      <c r="H200" s="319"/>
      <c r="I200" s="319"/>
      <c r="J200" s="319"/>
      <c r="K200" s="319"/>
      <c r="L200" s="319"/>
      <c r="M200" s="319"/>
      <c r="N200" s="335"/>
      <c r="O200" s="335" t="e">
        <f t="shared" si="0"/>
        <v>#N/A</v>
      </c>
      <c r="P200" s="335"/>
      <c r="Q200" s="335"/>
      <c r="R200" s="319"/>
      <c r="S200" s="319"/>
      <c r="T200" s="319"/>
      <c r="U200" s="319"/>
      <c r="V200" s="319"/>
      <c r="W200" s="319"/>
      <c r="X200" s="319"/>
      <c r="Y200" s="319"/>
      <c r="Z200" s="319"/>
    </row>
    <row r="201" spans="1:26" ht="15.75" customHeight="1">
      <c r="A201" s="319"/>
      <c r="B201" s="319"/>
      <c r="C201" s="319"/>
      <c r="D201" s="319"/>
      <c r="E201" s="319"/>
      <c r="F201" s="319"/>
      <c r="G201" s="319"/>
      <c r="H201" s="319"/>
      <c r="I201" s="319"/>
      <c r="J201" s="319"/>
      <c r="K201" s="319"/>
      <c r="L201" s="319"/>
      <c r="M201" s="319"/>
      <c r="N201" s="335"/>
      <c r="O201" s="335" t="e">
        <f t="shared" si="0"/>
        <v>#N/A</v>
      </c>
      <c r="P201" s="335"/>
      <c r="Q201" s="335"/>
      <c r="R201" s="319"/>
      <c r="S201" s="319"/>
      <c r="T201" s="319"/>
      <c r="U201" s="319"/>
      <c r="V201" s="319"/>
      <c r="W201" s="319"/>
      <c r="X201" s="319"/>
      <c r="Y201" s="319"/>
      <c r="Z201" s="319"/>
    </row>
    <row r="202" spans="1:26" ht="15.75" customHeight="1">
      <c r="A202" s="319"/>
      <c r="B202" s="319"/>
      <c r="C202" s="319"/>
      <c r="D202" s="319"/>
      <c r="E202" s="319"/>
      <c r="F202" s="319"/>
      <c r="G202" s="319"/>
      <c r="H202" s="319"/>
      <c r="I202" s="319"/>
      <c r="J202" s="319"/>
      <c r="K202" s="319"/>
      <c r="L202" s="319"/>
      <c r="M202" s="319"/>
      <c r="N202" s="335"/>
      <c r="O202" s="335" t="e">
        <f t="shared" si="0"/>
        <v>#N/A</v>
      </c>
      <c r="P202" s="335"/>
      <c r="Q202" s="335"/>
      <c r="R202" s="319"/>
      <c r="S202" s="319"/>
      <c r="T202" s="319"/>
      <c r="U202" s="319"/>
      <c r="V202" s="319"/>
      <c r="W202" s="319"/>
      <c r="X202" s="319"/>
      <c r="Y202" s="319"/>
      <c r="Z202" s="319"/>
    </row>
    <row r="203" spans="1:26" ht="15.75" customHeight="1">
      <c r="A203" s="319"/>
      <c r="B203" s="319"/>
      <c r="C203" s="319"/>
      <c r="D203" s="319"/>
      <c r="E203" s="319"/>
      <c r="F203" s="319"/>
      <c r="G203" s="319"/>
      <c r="H203" s="319"/>
      <c r="I203" s="319"/>
      <c r="J203" s="319"/>
      <c r="K203" s="319"/>
      <c r="L203" s="319"/>
      <c r="M203" s="319"/>
      <c r="N203" s="335"/>
      <c r="O203" s="335" t="e">
        <f t="shared" si="0"/>
        <v>#N/A</v>
      </c>
      <c r="P203" s="335"/>
      <c r="Q203" s="335"/>
      <c r="R203" s="319"/>
      <c r="S203" s="319"/>
      <c r="T203" s="319"/>
      <c r="U203" s="319"/>
      <c r="V203" s="319"/>
      <c r="W203" s="319"/>
      <c r="X203" s="319"/>
      <c r="Y203" s="319"/>
      <c r="Z203" s="319"/>
    </row>
    <row r="204" spans="1:26" ht="15.75" customHeight="1">
      <c r="A204" s="319"/>
      <c r="B204" s="319"/>
      <c r="C204" s="319"/>
      <c r="D204" s="319"/>
      <c r="E204" s="319"/>
      <c r="F204" s="319"/>
      <c r="G204" s="319"/>
      <c r="H204" s="319"/>
      <c r="I204" s="319"/>
      <c r="J204" s="319"/>
      <c r="K204" s="319"/>
      <c r="L204" s="319"/>
      <c r="M204" s="319"/>
      <c r="N204" s="335"/>
      <c r="O204" s="335" t="e">
        <f t="shared" si="0"/>
        <v>#N/A</v>
      </c>
      <c r="P204" s="335"/>
      <c r="Q204" s="335"/>
      <c r="R204" s="319"/>
      <c r="S204" s="319"/>
      <c r="T204" s="319"/>
      <c r="U204" s="319"/>
      <c r="V204" s="319"/>
      <c r="W204" s="319"/>
      <c r="X204" s="319"/>
      <c r="Y204" s="319"/>
      <c r="Z204" s="319"/>
    </row>
    <row r="205" spans="1:26" ht="15.75" customHeight="1">
      <c r="A205" s="319"/>
      <c r="B205" s="319"/>
      <c r="C205" s="319"/>
      <c r="D205" s="319"/>
      <c r="E205" s="319"/>
      <c r="F205" s="319"/>
      <c r="G205" s="319"/>
      <c r="H205" s="319"/>
      <c r="I205" s="319"/>
      <c r="J205" s="319"/>
      <c r="K205" s="319"/>
      <c r="L205" s="319"/>
      <c r="M205" s="319"/>
      <c r="N205" s="335"/>
      <c r="O205" s="335" t="e">
        <f t="shared" si="0"/>
        <v>#N/A</v>
      </c>
      <c r="P205" s="335"/>
      <c r="Q205" s="335"/>
      <c r="R205" s="319"/>
      <c r="S205" s="319"/>
      <c r="T205" s="319"/>
      <c r="U205" s="319"/>
      <c r="V205" s="319"/>
      <c r="W205" s="319"/>
      <c r="X205" s="319"/>
      <c r="Y205" s="319"/>
      <c r="Z205" s="319"/>
    </row>
    <row r="206" spans="1:26" ht="15.75" customHeight="1">
      <c r="A206" s="319"/>
      <c r="B206" s="319"/>
      <c r="C206" s="319"/>
      <c r="D206" s="319"/>
      <c r="E206" s="319"/>
      <c r="F206" s="319"/>
      <c r="G206" s="319"/>
      <c r="H206" s="319"/>
      <c r="I206" s="319"/>
      <c r="J206" s="319"/>
      <c r="K206" s="319"/>
      <c r="L206" s="319"/>
      <c r="M206" s="319"/>
      <c r="N206" s="335"/>
      <c r="O206" s="335" t="e">
        <f t="shared" si="0"/>
        <v>#N/A</v>
      </c>
      <c r="P206" s="335"/>
      <c r="Q206" s="335"/>
      <c r="R206" s="319"/>
      <c r="S206" s="319"/>
      <c r="T206" s="319"/>
      <c r="U206" s="319"/>
      <c r="V206" s="319"/>
      <c r="W206" s="319"/>
      <c r="X206" s="319"/>
      <c r="Y206" s="319"/>
      <c r="Z206" s="319"/>
    </row>
    <row r="207" spans="1:26" ht="15.75" customHeight="1">
      <c r="A207" s="319"/>
      <c r="B207" s="319"/>
      <c r="C207" s="319"/>
      <c r="D207" s="319"/>
      <c r="E207" s="319"/>
      <c r="F207" s="319"/>
      <c r="G207" s="319"/>
      <c r="H207" s="319"/>
      <c r="I207" s="319"/>
      <c r="J207" s="319"/>
      <c r="K207" s="319"/>
      <c r="L207" s="319"/>
      <c r="M207" s="319"/>
      <c r="N207" s="335"/>
      <c r="O207" s="335" t="e">
        <f t="shared" si="0"/>
        <v>#N/A</v>
      </c>
      <c r="P207" s="335"/>
      <c r="Q207" s="335"/>
      <c r="R207" s="319"/>
      <c r="S207" s="319"/>
      <c r="T207" s="319"/>
      <c r="U207" s="319"/>
      <c r="V207" s="319"/>
      <c r="W207" s="319"/>
      <c r="X207" s="319"/>
      <c r="Y207" s="319"/>
      <c r="Z207" s="319"/>
    </row>
    <row r="208" spans="1:26" ht="15.75" customHeight="1">
      <c r="A208" s="319"/>
      <c r="B208" s="319"/>
      <c r="C208" s="319"/>
      <c r="D208" s="319"/>
      <c r="E208" s="319"/>
      <c r="F208" s="319"/>
      <c r="G208" s="319"/>
      <c r="H208" s="319"/>
      <c r="I208" s="319"/>
      <c r="J208" s="319"/>
      <c r="K208" s="319"/>
      <c r="L208" s="319"/>
      <c r="M208" s="319"/>
      <c r="N208" s="335"/>
      <c r="O208" s="335" t="e">
        <f t="shared" si="0"/>
        <v>#N/A</v>
      </c>
      <c r="P208" s="335"/>
      <c r="Q208" s="335"/>
      <c r="R208" s="319"/>
      <c r="S208" s="319"/>
      <c r="T208" s="319"/>
      <c r="U208" s="319"/>
      <c r="V208" s="319"/>
      <c r="W208" s="319"/>
      <c r="X208" s="319"/>
      <c r="Y208" s="319"/>
      <c r="Z208" s="319"/>
    </row>
    <row r="209" spans="1:26" ht="15.75" customHeight="1">
      <c r="A209" s="319"/>
      <c r="B209" s="319"/>
      <c r="C209" s="319"/>
      <c r="D209" s="319"/>
      <c r="E209" s="319"/>
      <c r="F209" s="319"/>
      <c r="G209" s="319"/>
      <c r="H209" s="319"/>
      <c r="I209" s="319"/>
      <c r="J209" s="319"/>
      <c r="K209" s="319"/>
      <c r="L209" s="319"/>
      <c r="M209" s="319"/>
      <c r="N209" s="335"/>
      <c r="O209" s="335" t="e">
        <f t="shared" si="0"/>
        <v>#N/A</v>
      </c>
      <c r="P209" s="335"/>
      <c r="Q209" s="335"/>
      <c r="R209" s="319"/>
      <c r="S209" s="319"/>
      <c r="T209" s="319"/>
      <c r="U209" s="319"/>
      <c r="V209" s="319"/>
      <c r="W209" s="319"/>
      <c r="X209" s="319"/>
      <c r="Y209" s="319"/>
      <c r="Z209" s="319"/>
    </row>
    <row r="210" spans="1:26" ht="15.75" customHeight="1">
      <c r="A210" s="319"/>
      <c r="B210" s="319"/>
      <c r="C210" s="319"/>
      <c r="D210" s="319"/>
      <c r="E210" s="319"/>
      <c r="F210" s="319"/>
      <c r="G210" s="319"/>
      <c r="H210" s="319"/>
      <c r="I210" s="319"/>
      <c r="J210" s="319"/>
      <c r="K210" s="319"/>
      <c r="L210" s="319"/>
      <c r="M210" s="319"/>
      <c r="N210" s="335"/>
      <c r="O210" s="335" t="e">
        <f t="shared" si="0"/>
        <v>#N/A</v>
      </c>
      <c r="P210" s="335"/>
      <c r="Q210" s="335"/>
      <c r="R210" s="319"/>
      <c r="S210" s="319"/>
      <c r="T210" s="319"/>
      <c r="U210" s="319"/>
      <c r="V210" s="319"/>
      <c r="W210" s="319"/>
      <c r="X210" s="319"/>
      <c r="Y210" s="319"/>
      <c r="Z210" s="319"/>
    </row>
    <row r="211" spans="1:26" ht="15.75" customHeight="1">
      <c r="A211" s="319"/>
      <c r="B211" s="319"/>
      <c r="C211" s="319"/>
      <c r="D211" s="319"/>
      <c r="E211" s="319"/>
      <c r="F211" s="319"/>
      <c r="G211" s="319"/>
      <c r="H211" s="319"/>
      <c r="I211" s="319"/>
      <c r="J211" s="319"/>
      <c r="K211" s="319"/>
      <c r="L211" s="319"/>
      <c r="M211" s="319"/>
      <c r="N211" s="335"/>
      <c r="O211" s="335" t="e">
        <f t="shared" si="0"/>
        <v>#N/A</v>
      </c>
      <c r="P211" s="335"/>
      <c r="Q211" s="335"/>
      <c r="R211" s="319"/>
      <c r="S211" s="319"/>
      <c r="T211" s="319"/>
      <c r="U211" s="319"/>
      <c r="V211" s="319"/>
      <c r="W211" s="319"/>
      <c r="X211" s="319"/>
      <c r="Y211" s="319"/>
      <c r="Z211" s="319"/>
    </row>
    <row r="212" spans="1:26" ht="15.75" customHeight="1">
      <c r="A212" s="319"/>
      <c r="B212" s="319"/>
      <c r="C212" s="319"/>
      <c r="D212" s="319"/>
      <c r="E212" s="319"/>
      <c r="F212" s="319"/>
      <c r="G212" s="319"/>
      <c r="H212" s="319"/>
      <c r="I212" s="319"/>
      <c r="J212" s="319"/>
      <c r="K212" s="319"/>
      <c r="L212" s="319"/>
      <c r="M212" s="319"/>
      <c r="N212" s="335"/>
      <c r="O212" s="335" t="e">
        <f t="shared" si="0"/>
        <v>#N/A</v>
      </c>
      <c r="P212" s="335"/>
      <c r="Q212" s="335"/>
      <c r="R212" s="319"/>
      <c r="S212" s="319"/>
      <c r="T212" s="319"/>
      <c r="U212" s="319"/>
      <c r="V212" s="319"/>
      <c r="W212" s="319"/>
      <c r="X212" s="319"/>
      <c r="Y212" s="319"/>
      <c r="Z212" s="319"/>
    </row>
    <row r="213" spans="1:26" ht="15.75" customHeight="1">
      <c r="A213" s="319"/>
      <c r="B213" s="319"/>
      <c r="C213" s="319"/>
      <c r="D213" s="319"/>
      <c r="E213" s="319"/>
      <c r="F213" s="319"/>
      <c r="G213" s="319"/>
      <c r="H213" s="319"/>
      <c r="I213" s="319"/>
      <c r="J213" s="319"/>
      <c r="K213" s="319"/>
      <c r="L213" s="319"/>
      <c r="M213" s="319"/>
      <c r="N213" s="335"/>
      <c r="O213" s="335" t="e">
        <f t="shared" si="0"/>
        <v>#N/A</v>
      </c>
      <c r="P213" s="335"/>
      <c r="Q213" s="335"/>
      <c r="R213" s="319"/>
      <c r="S213" s="319"/>
      <c r="T213" s="319"/>
      <c r="U213" s="319"/>
      <c r="V213" s="319"/>
      <c r="W213" s="319"/>
      <c r="X213" s="319"/>
      <c r="Y213" s="319"/>
      <c r="Z213" s="319"/>
    </row>
    <row r="214" spans="1:26" ht="15.75" customHeight="1">
      <c r="A214" s="319"/>
      <c r="B214" s="319"/>
      <c r="C214" s="319"/>
      <c r="D214" s="319"/>
      <c r="E214" s="319"/>
      <c r="F214" s="319"/>
      <c r="G214" s="319"/>
      <c r="H214" s="319"/>
      <c r="I214" s="319"/>
      <c r="J214" s="319"/>
      <c r="K214" s="319"/>
      <c r="L214" s="319"/>
      <c r="M214" s="319"/>
      <c r="N214" s="335"/>
      <c r="O214" s="335" t="e">
        <f t="shared" si="0"/>
        <v>#N/A</v>
      </c>
      <c r="P214" s="335"/>
      <c r="Q214" s="335"/>
      <c r="R214" s="319"/>
      <c r="S214" s="319"/>
      <c r="T214" s="319"/>
      <c r="U214" s="319"/>
      <c r="V214" s="319"/>
      <c r="W214" s="319"/>
      <c r="X214" s="319"/>
      <c r="Y214" s="319"/>
      <c r="Z214" s="319"/>
    </row>
    <row r="215" spans="1:26" ht="15.75" customHeight="1">
      <c r="A215" s="319"/>
      <c r="B215" s="319"/>
      <c r="C215" s="319"/>
      <c r="D215" s="319"/>
      <c r="E215" s="319"/>
      <c r="F215" s="319"/>
      <c r="G215" s="319"/>
      <c r="H215" s="319"/>
      <c r="I215" s="319"/>
      <c r="J215" s="319"/>
      <c r="K215" s="319"/>
      <c r="L215" s="319"/>
      <c r="M215" s="319"/>
      <c r="N215" s="335"/>
      <c r="O215" s="335" t="e">
        <f t="shared" si="0"/>
        <v>#N/A</v>
      </c>
      <c r="P215" s="335"/>
      <c r="Q215" s="335"/>
      <c r="R215" s="319"/>
      <c r="S215" s="319"/>
      <c r="T215" s="319"/>
      <c r="U215" s="319"/>
      <c r="V215" s="319"/>
      <c r="W215" s="319"/>
      <c r="X215" s="319"/>
      <c r="Y215" s="319"/>
      <c r="Z215" s="319"/>
    </row>
    <row r="216" spans="1:26" ht="15.75" customHeight="1">
      <c r="A216" s="319"/>
      <c r="B216" s="319"/>
      <c r="C216" s="319"/>
      <c r="D216" s="319"/>
      <c r="E216" s="319"/>
      <c r="F216" s="319"/>
      <c r="G216" s="319"/>
      <c r="H216" s="319"/>
      <c r="I216" s="319"/>
      <c r="J216" s="319"/>
      <c r="K216" s="319"/>
      <c r="L216" s="319"/>
      <c r="M216" s="319"/>
      <c r="N216" s="335"/>
      <c r="O216" s="335" t="e">
        <f t="shared" si="0"/>
        <v>#N/A</v>
      </c>
      <c r="P216" s="335"/>
      <c r="Q216" s="335"/>
      <c r="R216" s="319"/>
      <c r="S216" s="319"/>
      <c r="T216" s="319"/>
      <c r="U216" s="319"/>
      <c r="V216" s="319"/>
      <c r="W216" s="319"/>
      <c r="X216" s="319"/>
      <c r="Y216" s="319"/>
      <c r="Z216" s="319"/>
    </row>
    <row r="217" spans="1:26" ht="15.75" customHeight="1">
      <c r="A217" s="319"/>
      <c r="B217" s="319"/>
      <c r="C217" s="319"/>
      <c r="D217" s="319"/>
      <c r="E217" s="319"/>
      <c r="F217" s="319"/>
      <c r="G217" s="319"/>
      <c r="H217" s="319"/>
      <c r="I217" s="319"/>
      <c r="J217" s="319"/>
      <c r="K217" s="319"/>
      <c r="L217" s="319"/>
      <c r="M217" s="319"/>
      <c r="N217" s="335"/>
      <c r="O217" s="335" t="e">
        <f t="shared" si="0"/>
        <v>#N/A</v>
      </c>
      <c r="P217" s="335"/>
      <c r="Q217" s="335"/>
      <c r="R217" s="319"/>
      <c r="S217" s="319"/>
      <c r="T217" s="319"/>
      <c r="U217" s="319"/>
      <c r="V217" s="319"/>
      <c r="W217" s="319"/>
      <c r="X217" s="319"/>
      <c r="Y217" s="319"/>
      <c r="Z217" s="319"/>
    </row>
    <row r="218" spans="1:26" ht="15.75" customHeight="1">
      <c r="A218" s="319"/>
      <c r="B218" s="319"/>
      <c r="C218" s="319"/>
      <c r="D218" s="319"/>
      <c r="E218" s="319"/>
      <c r="F218" s="319"/>
      <c r="G218" s="319"/>
      <c r="H218" s="319"/>
      <c r="I218" s="319"/>
      <c r="J218" s="319"/>
      <c r="K218" s="319"/>
      <c r="L218" s="319"/>
      <c r="M218" s="319"/>
      <c r="N218" s="335"/>
      <c r="O218" s="335" t="e">
        <f t="shared" si="0"/>
        <v>#N/A</v>
      </c>
      <c r="P218" s="335"/>
      <c r="Q218" s="335"/>
      <c r="R218" s="319"/>
      <c r="S218" s="319"/>
      <c r="T218" s="319"/>
      <c r="U218" s="319"/>
      <c r="V218" s="319"/>
      <c r="W218" s="319"/>
      <c r="X218" s="319"/>
      <c r="Y218" s="319"/>
      <c r="Z218" s="319"/>
    </row>
    <row r="219" spans="1:26" ht="15.75" customHeight="1">
      <c r="A219" s="319"/>
      <c r="B219" s="319"/>
      <c r="C219" s="319"/>
      <c r="D219" s="319"/>
      <c r="E219" s="319"/>
      <c r="F219" s="319"/>
      <c r="G219" s="319"/>
      <c r="H219" s="319"/>
      <c r="I219" s="319"/>
      <c r="J219" s="319"/>
      <c r="K219" s="319"/>
      <c r="L219" s="319"/>
      <c r="M219" s="319"/>
      <c r="N219" s="335"/>
      <c r="O219" s="335" t="e">
        <f t="shared" si="0"/>
        <v>#N/A</v>
      </c>
      <c r="P219" s="335"/>
      <c r="Q219" s="335"/>
      <c r="R219" s="319"/>
      <c r="S219" s="319"/>
      <c r="T219" s="319"/>
      <c r="U219" s="319"/>
      <c r="V219" s="319"/>
      <c r="W219" s="319"/>
      <c r="X219" s="319"/>
      <c r="Y219" s="319"/>
      <c r="Z219" s="319"/>
    </row>
    <row r="220" spans="1:26" ht="15.75" customHeight="1">
      <c r="A220" s="319"/>
      <c r="B220" s="319"/>
      <c r="C220" s="319"/>
      <c r="D220" s="319"/>
      <c r="E220" s="319"/>
      <c r="F220" s="319"/>
      <c r="G220" s="319"/>
      <c r="H220" s="319"/>
      <c r="I220" s="319"/>
      <c r="J220" s="319"/>
      <c r="K220" s="319"/>
      <c r="L220" s="319"/>
      <c r="M220" s="319"/>
      <c r="N220" s="335"/>
      <c r="O220" s="335" t="e">
        <f t="shared" si="0"/>
        <v>#N/A</v>
      </c>
      <c r="P220" s="335"/>
      <c r="Q220" s="335"/>
      <c r="R220" s="319"/>
      <c r="S220" s="319"/>
      <c r="T220" s="319"/>
      <c r="U220" s="319"/>
      <c r="V220" s="319"/>
      <c r="W220" s="319"/>
      <c r="X220" s="319"/>
      <c r="Y220" s="319"/>
      <c r="Z220" s="319"/>
    </row>
    <row r="221" spans="1:26" ht="15.75" customHeight="1">
      <c r="A221" s="319"/>
      <c r="B221" s="319"/>
      <c r="C221" s="319"/>
      <c r="D221" s="319"/>
      <c r="E221" s="319"/>
      <c r="F221" s="319"/>
      <c r="G221" s="319"/>
      <c r="H221" s="319"/>
      <c r="I221" s="319"/>
      <c r="J221" s="319"/>
      <c r="K221" s="319"/>
      <c r="L221" s="319"/>
      <c r="M221" s="319"/>
      <c r="N221" s="335"/>
      <c r="O221" s="335" t="e">
        <f t="shared" si="0"/>
        <v>#N/A</v>
      </c>
      <c r="P221" s="335"/>
      <c r="Q221" s="335"/>
      <c r="R221" s="319"/>
      <c r="S221" s="319"/>
      <c r="T221" s="319"/>
      <c r="U221" s="319"/>
      <c r="V221" s="319"/>
      <c r="W221" s="319"/>
      <c r="X221" s="319"/>
      <c r="Y221" s="319"/>
      <c r="Z221" s="319"/>
    </row>
    <row r="222" spans="1:26" ht="15.75" customHeight="1">
      <c r="A222" s="319"/>
      <c r="B222" s="319"/>
      <c r="C222" s="319"/>
      <c r="D222" s="319"/>
      <c r="E222" s="319"/>
      <c r="F222" s="319"/>
      <c r="G222" s="319"/>
      <c r="H222" s="319"/>
      <c r="I222" s="319"/>
      <c r="J222" s="319"/>
      <c r="K222" s="319"/>
      <c r="L222" s="319"/>
      <c r="M222" s="319"/>
      <c r="N222" s="335"/>
      <c r="O222" s="335" t="e">
        <f t="shared" si="0"/>
        <v>#N/A</v>
      </c>
      <c r="P222" s="335"/>
      <c r="Q222" s="335"/>
      <c r="R222" s="319"/>
      <c r="S222" s="319"/>
      <c r="T222" s="319"/>
      <c r="U222" s="319"/>
      <c r="V222" s="319"/>
      <c r="W222" s="319"/>
      <c r="X222" s="319"/>
      <c r="Y222" s="319"/>
      <c r="Z222" s="319"/>
    </row>
    <row r="223" spans="1:26" ht="15.75" customHeight="1">
      <c r="A223" s="319"/>
      <c r="B223" s="319"/>
      <c r="C223" s="319"/>
      <c r="D223" s="319"/>
      <c r="E223" s="319"/>
      <c r="F223" s="319"/>
      <c r="G223" s="319"/>
      <c r="H223" s="319"/>
      <c r="I223" s="319"/>
      <c r="J223" s="319"/>
      <c r="K223" s="319"/>
      <c r="L223" s="319"/>
      <c r="M223" s="319"/>
      <c r="N223" s="335"/>
      <c r="O223" s="335" t="e">
        <f t="shared" si="0"/>
        <v>#N/A</v>
      </c>
      <c r="P223" s="335"/>
      <c r="Q223" s="335"/>
      <c r="R223" s="319"/>
      <c r="S223" s="319"/>
      <c r="T223" s="319"/>
      <c r="U223" s="319"/>
      <c r="V223" s="319"/>
      <c r="W223" s="319"/>
      <c r="X223" s="319"/>
      <c r="Y223" s="319"/>
      <c r="Z223" s="319"/>
    </row>
    <row r="224" spans="1:26" ht="15.75" customHeight="1">
      <c r="A224" s="319"/>
      <c r="B224" s="319"/>
      <c r="C224" s="319"/>
      <c r="D224" s="319"/>
      <c r="E224" s="319"/>
      <c r="F224" s="319"/>
      <c r="G224" s="319"/>
      <c r="H224" s="319"/>
      <c r="I224" s="319"/>
      <c r="J224" s="319"/>
      <c r="K224" s="319"/>
      <c r="L224" s="319"/>
      <c r="M224" s="319"/>
      <c r="N224" s="335"/>
      <c r="O224" s="335" t="e">
        <f t="shared" si="0"/>
        <v>#N/A</v>
      </c>
      <c r="P224" s="335"/>
      <c r="Q224" s="335"/>
      <c r="R224" s="319"/>
      <c r="S224" s="319"/>
      <c r="T224" s="319"/>
      <c r="U224" s="319"/>
      <c r="V224" s="319"/>
      <c r="W224" s="319"/>
      <c r="X224" s="319"/>
      <c r="Y224" s="319"/>
      <c r="Z224" s="319"/>
    </row>
    <row r="225" spans="1:26" ht="15.75" customHeight="1">
      <c r="A225" s="319"/>
      <c r="B225" s="319"/>
      <c r="C225" s="319"/>
      <c r="D225" s="319"/>
      <c r="E225" s="319"/>
      <c r="F225" s="319"/>
      <c r="G225" s="319"/>
      <c r="H225" s="319"/>
      <c r="I225" s="319"/>
      <c r="J225" s="319"/>
      <c r="K225" s="319"/>
      <c r="L225" s="319"/>
      <c r="M225" s="319"/>
      <c r="N225" s="335"/>
      <c r="O225" s="335" t="e">
        <f t="shared" si="0"/>
        <v>#N/A</v>
      </c>
      <c r="P225" s="335"/>
      <c r="Q225" s="335"/>
      <c r="R225" s="319"/>
      <c r="S225" s="319"/>
      <c r="T225" s="319"/>
      <c r="U225" s="319"/>
      <c r="V225" s="319"/>
      <c r="W225" s="319"/>
      <c r="X225" s="319"/>
      <c r="Y225" s="319"/>
      <c r="Z225" s="319"/>
    </row>
    <row r="226" spans="1:26" ht="15.75" customHeight="1">
      <c r="A226" s="319"/>
      <c r="B226" s="319"/>
      <c r="C226" s="319"/>
      <c r="D226" s="319"/>
      <c r="E226" s="319"/>
      <c r="F226" s="319"/>
      <c r="G226" s="319"/>
      <c r="H226" s="319"/>
      <c r="I226" s="319"/>
      <c r="J226" s="319"/>
      <c r="K226" s="319"/>
      <c r="L226" s="319"/>
      <c r="M226" s="319"/>
      <c r="N226" s="335"/>
      <c r="O226" s="335" t="e">
        <f t="shared" si="0"/>
        <v>#N/A</v>
      </c>
      <c r="P226" s="335"/>
      <c r="Q226" s="335"/>
      <c r="R226" s="319"/>
      <c r="S226" s="319"/>
      <c r="T226" s="319"/>
      <c r="U226" s="319"/>
      <c r="V226" s="319"/>
      <c r="W226" s="319"/>
      <c r="X226" s="319"/>
      <c r="Y226" s="319"/>
      <c r="Z226" s="319"/>
    </row>
    <row r="227" spans="1:26" ht="15.75" customHeight="1">
      <c r="A227" s="319"/>
      <c r="B227" s="319"/>
      <c r="C227" s="319"/>
      <c r="D227" s="319"/>
      <c r="E227" s="319"/>
      <c r="F227" s="319"/>
      <c r="G227" s="319"/>
      <c r="H227" s="319"/>
      <c r="I227" s="319"/>
      <c r="J227" s="319"/>
      <c r="K227" s="319"/>
      <c r="L227" s="319"/>
      <c r="M227" s="319"/>
      <c r="N227" s="335"/>
      <c r="O227" s="335" t="e">
        <f t="shared" si="0"/>
        <v>#N/A</v>
      </c>
      <c r="P227" s="335"/>
      <c r="Q227" s="335"/>
      <c r="R227" s="319"/>
      <c r="S227" s="319"/>
      <c r="T227" s="319"/>
      <c r="U227" s="319"/>
      <c r="V227" s="319"/>
      <c r="W227" s="319"/>
      <c r="X227" s="319"/>
      <c r="Y227" s="319"/>
      <c r="Z227" s="319"/>
    </row>
    <row r="228" spans="1:26" ht="15.75" customHeight="1">
      <c r="A228" s="319"/>
      <c r="B228" s="319"/>
      <c r="C228" s="319"/>
      <c r="D228" s="319"/>
      <c r="E228" s="319"/>
      <c r="F228" s="319"/>
      <c r="G228" s="319"/>
      <c r="H228" s="319"/>
      <c r="I228" s="319"/>
      <c r="J228" s="319"/>
      <c r="K228" s="319"/>
      <c r="L228" s="319"/>
      <c r="M228" s="319"/>
      <c r="N228" s="335"/>
      <c r="O228" s="335" t="e">
        <f t="shared" si="0"/>
        <v>#N/A</v>
      </c>
      <c r="P228" s="335"/>
      <c r="Q228" s="335"/>
      <c r="R228" s="319"/>
      <c r="S228" s="319"/>
      <c r="T228" s="319"/>
      <c r="U228" s="319"/>
      <c r="V228" s="319"/>
      <c r="W228" s="319"/>
      <c r="X228" s="319"/>
      <c r="Y228" s="319"/>
      <c r="Z228" s="319"/>
    </row>
    <row r="229" spans="1:26" ht="15.75" customHeight="1">
      <c r="A229" s="319"/>
      <c r="B229" s="319"/>
      <c r="C229" s="319"/>
      <c r="D229" s="319"/>
      <c r="E229" s="319"/>
      <c r="F229" s="319"/>
      <c r="G229" s="319"/>
      <c r="H229" s="319"/>
      <c r="I229" s="319"/>
      <c r="J229" s="319"/>
      <c r="K229" s="319"/>
      <c r="L229" s="319"/>
      <c r="M229" s="319"/>
      <c r="N229" s="335"/>
      <c r="O229" s="335" t="e">
        <f t="shared" si="0"/>
        <v>#N/A</v>
      </c>
      <c r="P229" s="335"/>
      <c r="Q229" s="335"/>
      <c r="R229" s="319"/>
      <c r="S229" s="319"/>
      <c r="T229" s="319"/>
      <c r="U229" s="319"/>
      <c r="V229" s="319"/>
      <c r="W229" s="319"/>
      <c r="X229" s="319"/>
      <c r="Y229" s="319"/>
      <c r="Z229" s="319"/>
    </row>
    <row r="230" spans="1:26" ht="15.75" customHeight="1">
      <c r="A230" s="319"/>
      <c r="B230" s="319"/>
      <c r="C230" s="319"/>
      <c r="D230" s="319"/>
      <c r="E230" s="319"/>
      <c r="F230" s="319"/>
      <c r="G230" s="319"/>
      <c r="H230" s="319"/>
      <c r="I230" s="319"/>
      <c r="J230" s="319"/>
      <c r="K230" s="319"/>
      <c r="L230" s="319"/>
      <c r="M230" s="319"/>
      <c r="N230" s="335"/>
      <c r="O230" s="335" t="e">
        <f t="shared" si="0"/>
        <v>#N/A</v>
      </c>
      <c r="P230" s="335"/>
      <c r="Q230" s="335"/>
      <c r="R230" s="319"/>
      <c r="S230" s="319"/>
      <c r="T230" s="319"/>
      <c r="U230" s="319"/>
      <c r="V230" s="319"/>
      <c r="W230" s="319"/>
      <c r="X230" s="319"/>
      <c r="Y230" s="319"/>
      <c r="Z230" s="319"/>
    </row>
    <row r="231" spans="1:26" ht="15.75" customHeight="1">
      <c r="A231" s="319"/>
      <c r="B231" s="319"/>
      <c r="C231" s="319"/>
      <c r="D231" s="319"/>
      <c r="E231" s="319"/>
      <c r="F231" s="319"/>
      <c r="G231" s="319"/>
      <c r="H231" s="319"/>
      <c r="I231" s="319"/>
      <c r="J231" s="319"/>
      <c r="K231" s="319"/>
      <c r="L231" s="319"/>
      <c r="M231" s="319"/>
      <c r="N231" s="335"/>
      <c r="O231" s="335" t="e">
        <f t="shared" si="0"/>
        <v>#N/A</v>
      </c>
      <c r="P231" s="335"/>
      <c r="Q231" s="335"/>
      <c r="R231" s="319"/>
      <c r="S231" s="319"/>
      <c r="T231" s="319"/>
      <c r="U231" s="319"/>
      <c r="V231" s="319"/>
      <c r="W231" s="319"/>
      <c r="X231" s="319"/>
      <c r="Y231" s="319"/>
      <c r="Z231" s="319"/>
    </row>
    <row r="232" spans="1:26" ht="15.75" customHeight="1">
      <c r="A232" s="319"/>
      <c r="B232" s="319"/>
      <c r="C232" s="319"/>
      <c r="D232" s="319"/>
      <c r="E232" s="319"/>
      <c r="F232" s="319"/>
      <c r="G232" s="319"/>
      <c r="H232" s="319"/>
      <c r="I232" s="319"/>
      <c r="J232" s="319"/>
      <c r="K232" s="319"/>
      <c r="L232" s="319"/>
      <c r="M232" s="319"/>
      <c r="N232" s="335"/>
      <c r="O232" s="335" t="e">
        <f t="shared" si="0"/>
        <v>#N/A</v>
      </c>
      <c r="P232" s="335"/>
      <c r="Q232" s="335"/>
      <c r="R232" s="319"/>
      <c r="S232" s="319"/>
      <c r="T232" s="319"/>
      <c r="U232" s="319"/>
      <c r="V232" s="319"/>
      <c r="W232" s="319"/>
      <c r="X232" s="319"/>
      <c r="Y232" s="319"/>
      <c r="Z232" s="319"/>
    </row>
    <row r="233" spans="1:26" ht="15.75" customHeight="1">
      <c r="A233" s="319"/>
      <c r="B233" s="319"/>
      <c r="C233" s="319"/>
      <c r="D233" s="319"/>
      <c r="E233" s="319"/>
      <c r="F233" s="319"/>
      <c r="G233" s="319"/>
      <c r="H233" s="319"/>
      <c r="I233" s="319"/>
      <c r="J233" s="319"/>
      <c r="K233" s="319"/>
      <c r="L233" s="319"/>
      <c r="M233" s="319"/>
      <c r="N233" s="335"/>
      <c r="O233" s="335" t="e">
        <f t="shared" si="0"/>
        <v>#N/A</v>
      </c>
      <c r="P233" s="335"/>
      <c r="Q233" s="335"/>
      <c r="R233" s="319"/>
      <c r="S233" s="319"/>
      <c r="T233" s="319"/>
      <c r="U233" s="319"/>
      <c r="V233" s="319"/>
      <c r="W233" s="319"/>
      <c r="X233" s="319"/>
      <c r="Y233" s="319"/>
      <c r="Z233" s="319"/>
    </row>
    <row r="234" spans="1:26" ht="15.75" customHeight="1">
      <c r="A234" s="319"/>
      <c r="B234" s="319"/>
      <c r="C234" s="319"/>
      <c r="D234" s="319"/>
      <c r="E234" s="319"/>
      <c r="F234" s="319"/>
      <c r="G234" s="319"/>
      <c r="H234" s="319"/>
      <c r="I234" s="319"/>
      <c r="J234" s="319"/>
      <c r="K234" s="319"/>
      <c r="L234" s="319"/>
      <c r="M234" s="319"/>
      <c r="N234" s="335"/>
      <c r="O234" s="335" t="e">
        <f t="shared" si="0"/>
        <v>#N/A</v>
      </c>
      <c r="P234" s="335"/>
      <c r="Q234" s="335"/>
      <c r="R234" s="319"/>
      <c r="S234" s="319"/>
      <c r="T234" s="319"/>
      <c r="U234" s="319"/>
      <c r="V234" s="319"/>
      <c r="W234" s="319"/>
      <c r="X234" s="319"/>
      <c r="Y234" s="319"/>
      <c r="Z234" s="319"/>
    </row>
    <row r="235" spans="1:26" ht="15.75" customHeight="1">
      <c r="A235" s="319"/>
      <c r="B235" s="319"/>
      <c r="C235" s="319"/>
      <c r="D235" s="319"/>
      <c r="E235" s="319"/>
      <c r="F235" s="319"/>
      <c r="G235" s="319"/>
      <c r="H235" s="319"/>
      <c r="I235" s="319"/>
      <c r="J235" s="319"/>
      <c r="K235" s="319"/>
      <c r="L235" s="319"/>
      <c r="M235" s="319"/>
      <c r="N235" s="335"/>
      <c r="O235" s="335" t="e">
        <f t="shared" si="0"/>
        <v>#N/A</v>
      </c>
      <c r="P235" s="335"/>
      <c r="Q235" s="335"/>
      <c r="R235" s="319"/>
      <c r="S235" s="319"/>
      <c r="T235" s="319"/>
      <c r="U235" s="319"/>
      <c r="V235" s="319"/>
      <c r="W235" s="319"/>
      <c r="X235" s="319"/>
      <c r="Y235" s="319"/>
      <c r="Z235" s="319"/>
    </row>
    <row r="236" spans="1:26" ht="15.75" customHeight="1">
      <c r="A236" s="319"/>
      <c r="B236" s="319"/>
      <c r="C236" s="319"/>
      <c r="D236" s="319"/>
      <c r="E236" s="319"/>
      <c r="F236" s="319"/>
      <c r="G236" s="319"/>
      <c r="H236" s="319"/>
      <c r="I236" s="319"/>
      <c r="J236" s="319"/>
      <c r="K236" s="319"/>
      <c r="L236" s="319"/>
      <c r="M236" s="319"/>
      <c r="N236" s="335"/>
      <c r="O236" s="335" t="e">
        <f t="shared" si="0"/>
        <v>#N/A</v>
      </c>
      <c r="P236" s="335"/>
      <c r="Q236" s="335"/>
      <c r="R236" s="319"/>
      <c r="S236" s="319"/>
      <c r="T236" s="319"/>
      <c r="U236" s="319"/>
      <c r="V236" s="319"/>
      <c r="W236" s="319"/>
      <c r="X236" s="319"/>
      <c r="Y236" s="319"/>
      <c r="Z236" s="319"/>
    </row>
    <row r="237" spans="1:26" ht="15.75" customHeight="1">
      <c r="A237" s="319"/>
      <c r="B237" s="319"/>
      <c r="C237" s="319"/>
      <c r="D237" s="319"/>
      <c r="E237" s="319"/>
      <c r="F237" s="319"/>
      <c r="G237" s="319"/>
      <c r="H237" s="319"/>
      <c r="I237" s="319"/>
      <c r="J237" s="319"/>
      <c r="K237" s="319"/>
      <c r="L237" s="319"/>
      <c r="M237" s="319"/>
      <c r="N237" s="335"/>
      <c r="O237" s="335" t="e">
        <f t="shared" si="0"/>
        <v>#N/A</v>
      </c>
      <c r="P237" s="335"/>
      <c r="Q237" s="335"/>
      <c r="R237" s="319"/>
      <c r="S237" s="319"/>
      <c r="T237" s="319"/>
      <c r="U237" s="319"/>
      <c r="V237" s="319"/>
      <c r="W237" s="319"/>
      <c r="X237" s="319"/>
      <c r="Y237" s="319"/>
      <c r="Z237" s="319"/>
    </row>
    <row r="238" spans="1:26" ht="15.75" customHeight="1">
      <c r="A238" s="319"/>
      <c r="B238" s="319"/>
      <c r="C238" s="319"/>
      <c r="D238" s="319"/>
      <c r="E238" s="319"/>
      <c r="F238" s="319"/>
      <c r="G238" s="319"/>
      <c r="H238" s="319"/>
      <c r="I238" s="319"/>
      <c r="J238" s="319"/>
      <c r="K238" s="319"/>
      <c r="L238" s="319"/>
      <c r="M238" s="319"/>
      <c r="N238" s="335"/>
      <c r="O238" s="335" t="e">
        <f t="shared" si="0"/>
        <v>#N/A</v>
      </c>
      <c r="P238" s="335"/>
      <c r="Q238" s="335"/>
      <c r="R238" s="319"/>
      <c r="S238" s="319"/>
      <c r="T238" s="319"/>
      <c r="U238" s="319"/>
      <c r="V238" s="319"/>
      <c r="W238" s="319"/>
      <c r="X238" s="319"/>
      <c r="Y238" s="319"/>
      <c r="Z238" s="319"/>
    </row>
    <row r="239" spans="1:26" ht="15.75" customHeight="1">
      <c r="A239" s="319"/>
      <c r="B239" s="319"/>
      <c r="C239" s="319"/>
      <c r="D239" s="319"/>
      <c r="E239" s="319"/>
      <c r="F239" s="319"/>
      <c r="G239" s="319"/>
      <c r="H239" s="319"/>
      <c r="I239" s="319"/>
      <c r="J239" s="319"/>
      <c r="K239" s="319"/>
      <c r="L239" s="319"/>
      <c r="M239" s="319"/>
      <c r="N239" s="335"/>
      <c r="O239" s="335" t="e">
        <f t="shared" si="0"/>
        <v>#N/A</v>
      </c>
      <c r="P239" s="335"/>
      <c r="Q239" s="335"/>
      <c r="R239" s="319"/>
      <c r="S239" s="319"/>
      <c r="T239" s="319"/>
      <c r="U239" s="319"/>
      <c r="V239" s="319"/>
      <c r="W239" s="319"/>
      <c r="X239" s="319"/>
      <c r="Y239" s="319"/>
      <c r="Z239" s="319"/>
    </row>
    <row r="240" spans="1:26" ht="15.75" customHeight="1">
      <c r="A240" s="319"/>
      <c r="B240" s="319"/>
      <c r="C240" s="319"/>
      <c r="D240" s="319"/>
      <c r="E240" s="319"/>
      <c r="F240" s="319"/>
      <c r="G240" s="319"/>
      <c r="H240" s="319"/>
      <c r="I240" s="319"/>
      <c r="J240" s="319"/>
      <c r="K240" s="319"/>
      <c r="L240" s="319"/>
      <c r="M240" s="319"/>
      <c r="N240" s="335"/>
      <c r="O240" s="335" t="e">
        <f t="shared" si="0"/>
        <v>#N/A</v>
      </c>
      <c r="P240" s="335"/>
      <c r="Q240" s="335"/>
      <c r="R240" s="319"/>
      <c r="S240" s="319"/>
      <c r="T240" s="319"/>
      <c r="U240" s="319"/>
      <c r="V240" s="319"/>
      <c r="W240" s="319"/>
      <c r="X240" s="319"/>
      <c r="Y240" s="319"/>
      <c r="Z240" s="319"/>
    </row>
    <row r="241" spans="1:26" ht="15.75" customHeight="1">
      <c r="A241" s="319"/>
      <c r="B241" s="319"/>
      <c r="C241" s="319"/>
      <c r="D241" s="319"/>
      <c r="E241" s="319"/>
      <c r="F241" s="319"/>
      <c r="G241" s="319"/>
      <c r="H241" s="319"/>
      <c r="I241" s="319"/>
      <c r="J241" s="319"/>
      <c r="K241" s="319"/>
      <c r="L241" s="319"/>
      <c r="M241" s="319"/>
      <c r="N241" s="335"/>
      <c r="O241" s="335" t="e">
        <f t="shared" si="0"/>
        <v>#N/A</v>
      </c>
      <c r="P241" s="335"/>
      <c r="Q241" s="335"/>
      <c r="R241" s="319"/>
      <c r="S241" s="319"/>
      <c r="T241" s="319"/>
      <c r="U241" s="319"/>
      <c r="V241" s="319"/>
      <c r="W241" s="319"/>
      <c r="X241" s="319"/>
      <c r="Y241" s="319"/>
      <c r="Z241" s="319"/>
    </row>
    <row r="242" spans="1:26" ht="15.75" customHeight="1">
      <c r="A242" s="319"/>
      <c r="B242" s="319"/>
      <c r="C242" s="319"/>
      <c r="D242" s="319"/>
      <c r="E242" s="319"/>
      <c r="F242" s="319"/>
      <c r="G242" s="319"/>
      <c r="H242" s="319"/>
      <c r="I242" s="319"/>
      <c r="J242" s="319"/>
      <c r="K242" s="319"/>
      <c r="L242" s="319"/>
      <c r="M242" s="319"/>
      <c r="N242" s="335"/>
      <c r="O242" s="335" t="e">
        <f t="shared" si="0"/>
        <v>#N/A</v>
      </c>
      <c r="P242" s="335"/>
      <c r="Q242" s="335"/>
      <c r="R242" s="319"/>
      <c r="S242" s="319"/>
      <c r="T242" s="319"/>
      <c r="U242" s="319"/>
      <c r="V242" s="319"/>
      <c r="W242" s="319"/>
      <c r="X242" s="319"/>
      <c r="Y242" s="319"/>
      <c r="Z242" s="319"/>
    </row>
    <row r="243" spans="1:26" ht="15.75" customHeight="1">
      <c r="A243" s="319"/>
      <c r="B243" s="319"/>
      <c r="C243" s="319"/>
      <c r="D243" s="319"/>
      <c r="E243" s="319"/>
      <c r="F243" s="319"/>
      <c r="G243" s="319"/>
      <c r="H243" s="319"/>
      <c r="I243" s="319"/>
      <c r="J243" s="319"/>
      <c r="K243" s="319"/>
      <c r="L243" s="319"/>
      <c r="M243" s="319"/>
      <c r="N243" s="335"/>
      <c r="O243" s="335" t="e">
        <f t="shared" si="0"/>
        <v>#N/A</v>
      </c>
      <c r="P243" s="335"/>
      <c r="Q243" s="335"/>
      <c r="R243" s="319"/>
      <c r="S243" s="319"/>
      <c r="T243" s="319"/>
      <c r="U243" s="319"/>
      <c r="V243" s="319"/>
      <c r="W243" s="319"/>
      <c r="X243" s="319"/>
      <c r="Y243" s="319"/>
      <c r="Z243" s="319"/>
    </row>
    <row r="244" spans="1:26" ht="15.75" customHeight="1">
      <c r="A244" s="319"/>
      <c r="B244" s="319"/>
      <c r="C244" s="319"/>
      <c r="D244" s="319"/>
      <c r="E244" s="319"/>
      <c r="F244" s="319"/>
      <c r="G244" s="319"/>
      <c r="H244" s="319"/>
      <c r="I244" s="319"/>
      <c r="J244" s="319"/>
      <c r="K244" s="319"/>
      <c r="L244" s="319"/>
      <c r="M244" s="319"/>
      <c r="N244" s="335"/>
      <c r="O244" s="335" t="e">
        <f t="shared" si="0"/>
        <v>#N/A</v>
      </c>
      <c r="P244" s="335"/>
      <c r="Q244" s="335"/>
      <c r="R244" s="319"/>
      <c r="S244" s="319"/>
      <c r="T244" s="319"/>
      <c r="U244" s="319"/>
      <c r="V244" s="319"/>
      <c r="W244" s="319"/>
      <c r="X244" s="319"/>
      <c r="Y244" s="319"/>
      <c r="Z244" s="319"/>
    </row>
    <row r="245" spans="1:26" ht="15.75" customHeight="1">
      <c r="A245" s="319"/>
      <c r="B245" s="319"/>
      <c r="C245" s="319"/>
      <c r="D245" s="319"/>
      <c r="E245" s="319"/>
      <c r="F245" s="319"/>
      <c r="G245" s="319"/>
      <c r="H245" s="319"/>
      <c r="I245" s="319"/>
      <c r="J245" s="319"/>
      <c r="K245" s="319"/>
      <c r="L245" s="319"/>
      <c r="M245" s="319"/>
      <c r="N245" s="335"/>
      <c r="O245" s="335" t="e">
        <f t="shared" si="0"/>
        <v>#N/A</v>
      </c>
      <c r="P245" s="335"/>
      <c r="Q245" s="335"/>
      <c r="R245" s="319"/>
      <c r="S245" s="319"/>
      <c r="T245" s="319"/>
      <c r="U245" s="319"/>
      <c r="V245" s="319"/>
      <c r="W245" s="319"/>
      <c r="X245" s="319"/>
      <c r="Y245" s="319"/>
      <c r="Z245" s="319"/>
    </row>
    <row r="246" spans="1:26" ht="15.75" customHeight="1">
      <c r="A246" s="319"/>
      <c r="B246" s="319"/>
      <c r="C246" s="319"/>
      <c r="D246" s="319"/>
      <c r="E246" s="319"/>
      <c r="F246" s="319"/>
      <c r="G246" s="319"/>
      <c r="H246" s="319"/>
      <c r="I246" s="319"/>
      <c r="J246" s="319"/>
      <c r="K246" s="319"/>
      <c r="L246" s="319"/>
      <c r="M246" s="319"/>
      <c r="N246" s="335"/>
      <c r="O246" s="335" t="e">
        <f t="shared" si="0"/>
        <v>#N/A</v>
      </c>
      <c r="P246" s="335"/>
      <c r="Q246" s="335"/>
      <c r="R246" s="319"/>
      <c r="S246" s="319"/>
      <c r="T246" s="319"/>
      <c r="U246" s="319"/>
      <c r="V246" s="319"/>
      <c r="W246" s="319"/>
      <c r="X246" s="319"/>
      <c r="Y246" s="319"/>
      <c r="Z246" s="319"/>
    </row>
    <row r="247" spans="1:26" ht="15.75" customHeight="1">
      <c r="A247" s="319"/>
      <c r="B247" s="319"/>
      <c r="C247" s="319"/>
      <c r="D247" s="319"/>
      <c r="E247" s="319"/>
      <c r="F247" s="319"/>
      <c r="G247" s="319"/>
      <c r="H247" s="319"/>
      <c r="I247" s="319"/>
      <c r="J247" s="319"/>
      <c r="K247" s="319"/>
      <c r="L247" s="319"/>
      <c r="M247" s="319"/>
      <c r="N247" s="335"/>
      <c r="O247" s="335" t="e">
        <f t="shared" si="0"/>
        <v>#N/A</v>
      </c>
      <c r="P247" s="335"/>
      <c r="Q247" s="335"/>
      <c r="R247" s="319"/>
      <c r="S247" s="319"/>
      <c r="T247" s="319"/>
      <c r="U247" s="319"/>
      <c r="V247" s="319"/>
      <c r="W247" s="319"/>
      <c r="X247" s="319"/>
      <c r="Y247" s="319"/>
      <c r="Z247" s="319"/>
    </row>
    <row r="248" spans="1:26" ht="15.75" customHeight="1">
      <c r="A248" s="319"/>
      <c r="B248" s="319"/>
      <c r="C248" s="319"/>
      <c r="D248" s="319"/>
      <c r="E248" s="319"/>
      <c r="F248" s="319"/>
      <c r="G248" s="319"/>
      <c r="H248" s="319"/>
      <c r="I248" s="319"/>
      <c r="J248" s="319"/>
      <c r="K248" s="319"/>
      <c r="L248" s="319"/>
      <c r="M248" s="319"/>
      <c r="N248" s="335"/>
      <c r="O248" s="335" t="e">
        <f t="shared" si="0"/>
        <v>#N/A</v>
      </c>
      <c r="P248" s="335"/>
      <c r="Q248" s="335"/>
      <c r="R248" s="319"/>
      <c r="S248" s="319"/>
      <c r="T248" s="319"/>
      <c r="U248" s="319"/>
      <c r="V248" s="319"/>
      <c r="W248" s="319"/>
      <c r="X248" s="319"/>
      <c r="Y248" s="319"/>
      <c r="Z248" s="319"/>
    </row>
    <row r="249" spans="1:26" ht="15.75" customHeight="1">
      <c r="A249" s="319"/>
      <c r="B249" s="319"/>
      <c r="C249" s="319"/>
      <c r="D249" s="319"/>
      <c r="E249" s="319"/>
      <c r="F249" s="319"/>
      <c r="G249" s="319"/>
      <c r="H249" s="319"/>
      <c r="I249" s="319"/>
      <c r="J249" s="319"/>
      <c r="K249" s="319"/>
      <c r="L249" s="319"/>
      <c r="M249" s="319"/>
      <c r="N249" s="335"/>
      <c r="O249" s="335" t="e">
        <f t="shared" si="0"/>
        <v>#N/A</v>
      </c>
      <c r="P249" s="335"/>
      <c r="Q249" s="335"/>
      <c r="R249" s="319"/>
      <c r="S249" s="319"/>
      <c r="T249" s="319"/>
      <c r="U249" s="319"/>
      <c r="V249" s="319"/>
      <c r="W249" s="319"/>
      <c r="X249" s="319"/>
      <c r="Y249" s="319"/>
      <c r="Z249" s="319"/>
    </row>
    <row r="250" spans="1:26" ht="15.75" customHeight="1">
      <c r="A250" s="319"/>
      <c r="B250" s="319"/>
      <c r="C250" s="319"/>
      <c r="D250" s="319"/>
      <c r="E250" s="319"/>
      <c r="F250" s="319"/>
      <c r="G250" s="319"/>
      <c r="H250" s="319"/>
      <c r="I250" s="319"/>
      <c r="J250" s="319"/>
      <c r="K250" s="319"/>
      <c r="L250" s="319"/>
      <c r="M250" s="319"/>
      <c r="N250" s="335"/>
      <c r="O250" s="335" t="e">
        <f t="shared" si="0"/>
        <v>#N/A</v>
      </c>
      <c r="P250" s="335"/>
      <c r="Q250" s="335"/>
      <c r="R250" s="319"/>
      <c r="S250" s="319"/>
      <c r="T250" s="319"/>
      <c r="U250" s="319"/>
      <c r="V250" s="319"/>
      <c r="W250" s="319"/>
      <c r="X250" s="319"/>
      <c r="Y250" s="319"/>
      <c r="Z250" s="319"/>
    </row>
    <row r="251" spans="1:26" ht="15.75" customHeight="1">
      <c r="A251" s="319"/>
      <c r="B251" s="319"/>
      <c r="C251" s="319"/>
      <c r="D251" s="319"/>
      <c r="E251" s="319"/>
      <c r="F251" s="319"/>
      <c r="G251" s="319"/>
      <c r="H251" s="319"/>
      <c r="I251" s="319"/>
      <c r="J251" s="319"/>
      <c r="K251" s="319"/>
      <c r="L251" s="319"/>
      <c r="M251" s="319"/>
      <c r="N251" s="335"/>
      <c r="O251" s="335" t="e">
        <f t="shared" si="0"/>
        <v>#N/A</v>
      </c>
      <c r="P251" s="335"/>
      <c r="Q251" s="335"/>
      <c r="R251" s="319"/>
      <c r="S251" s="319"/>
      <c r="T251" s="319"/>
      <c r="U251" s="319"/>
      <c r="V251" s="319"/>
      <c r="W251" s="319"/>
      <c r="X251" s="319"/>
      <c r="Y251" s="319"/>
      <c r="Z251" s="319"/>
    </row>
    <row r="252" spans="1:26" ht="15.75" customHeight="1">
      <c r="A252" s="319"/>
      <c r="B252" s="319"/>
      <c r="C252" s="319"/>
      <c r="D252" s="319"/>
      <c r="E252" s="319"/>
      <c r="F252" s="319"/>
      <c r="G252" s="319"/>
      <c r="H252" s="319"/>
      <c r="I252" s="319"/>
      <c r="J252" s="319"/>
      <c r="K252" s="319"/>
      <c r="L252" s="319"/>
      <c r="M252" s="319"/>
      <c r="N252" s="335"/>
      <c r="O252" s="335" t="e">
        <f t="shared" si="0"/>
        <v>#N/A</v>
      </c>
      <c r="P252" s="335"/>
      <c r="Q252" s="335"/>
      <c r="R252" s="319"/>
      <c r="S252" s="319"/>
      <c r="T252" s="319"/>
      <c r="U252" s="319"/>
      <c r="V252" s="319"/>
      <c r="W252" s="319"/>
      <c r="X252" s="319"/>
      <c r="Y252" s="319"/>
      <c r="Z252" s="319"/>
    </row>
    <row r="253" spans="1:26" ht="15.75" customHeight="1">
      <c r="A253" s="319"/>
      <c r="B253" s="319"/>
      <c r="C253" s="319"/>
      <c r="D253" s="319"/>
      <c r="E253" s="319"/>
      <c r="F253" s="319"/>
      <c r="G253" s="319"/>
      <c r="H253" s="319"/>
      <c r="I253" s="319"/>
      <c r="J253" s="319"/>
      <c r="K253" s="319"/>
      <c r="L253" s="319"/>
      <c r="M253" s="319"/>
      <c r="N253" s="335"/>
      <c r="O253" s="335" t="e">
        <f t="shared" si="0"/>
        <v>#N/A</v>
      </c>
      <c r="P253" s="335"/>
      <c r="Q253" s="335"/>
      <c r="R253" s="319"/>
      <c r="S253" s="319"/>
      <c r="T253" s="319"/>
      <c r="U253" s="319"/>
      <c r="V253" s="319"/>
      <c r="W253" s="319"/>
      <c r="X253" s="319"/>
      <c r="Y253" s="319"/>
      <c r="Z253" s="319"/>
    </row>
    <row r="254" spans="1:26" ht="15.75" customHeight="1">
      <c r="A254" s="319"/>
      <c r="B254" s="319"/>
      <c r="C254" s="319"/>
      <c r="D254" s="319"/>
      <c r="E254" s="319"/>
      <c r="F254" s="319"/>
      <c r="G254" s="319"/>
      <c r="H254" s="319"/>
      <c r="I254" s="319"/>
      <c r="J254" s="319"/>
      <c r="K254" s="319"/>
      <c r="L254" s="319"/>
      <c r="M254" s="319"/>
      <c r="N254" s="335"/>
      <c r="O254" s="335" t="e">
        <f t="shared" si="0"/>
        <v>#N/A</v>
      </c>
      <c r="P254" s="335"/>
      <c r="Q254" s="335"/>
      <c r="R254" s="319"/>
      <c r="S254" s="319"/>
      <c r="T254" s="319"/>
      <c r="U254" s="319"/>
      <c r="V254" s="319"/>
      <c r="W254" s="319"/>
      <c r="X254" s="319"/>
      <c r="Y254" s="319"/>
      <c r="Z254" s="319"/>
    </row>
    <row r="255" spans="1:26" ht="15.75" customHeight="1">
      <c r="A255" s="319"/>
      <c r="B255" s="319"/>
      <c r="C255" s="319"/>
      <c r="D255" s="319"/>
      <c r="E255" s="319"/>
      <c r="F255" s="319"/>
      <c r="G255" s="319"/>
      <c r="H255" s="319"/>
      <c r="I255" s="319"/>
      <c r="J255" s="319"/>
      <c r="K255" s="319"/>
      <c r="L255" s="319"/>
      <c r="M255" s="319"/>
      <c r="N255" s="335"/>
      <c r="O255" s="335" t="e">
        <f t="shared" si="0"/>
        <v>#N/A</v>
      </c>
      <c r="P255" s="335"/>
      <c r="Q255" s="335"/>
      <c r="R255" s="319"/>
      <c r="S255" s="319"/>
      <c r="T255" s="319"/>
      <c r="U255" s="319"/>
      <c r="V255" s="319"/>
      <c r="W255" s="319"/>
      <c r="X255" s="319"/>
      <c r="Y255" s="319"/>
      <c r="Z255" s="319"/>
    </row>
    <row r="256" spans="1:26" ht="15.75" customHeight="1">
      <c r="A256" s="319"/>
      <c r="B256" s="319"/>
      <c r="C256" s="319"/>
      <c r="D256" s="319"/>
      <c r="E256" s="319"/>
      <c r="F256" s="319"/>
      <c r="G256" s="319"/>
      <c r="H256" s="319"/>
      <c r="I256" s="319"/>
      <c r="J256" s="319"/>
      <c r="K256" s="319"/>
      <c r="L256" s="319"/>
      <c r="M256" s="319"/>
      <c r="N256" s="335"/>
      <c r="O256" s="335" t="e">
        <f t="shared" si="0"/>
        <v>#N/A</v>
      </c>
      <c r="P256" s="335"/>
      <c r="Q256" s="335"/>
      <c r="R256" s="319"/>
      <c r="S256" s="319"/>
      <c r="T256" s="319"/>
      <c r="U256" s="319"/>
      <c r="V256" s="319"/>
      <c r="W256" s="319"/>
      <c r="X256" s="319"/>
      <c r="Y256" s="319"/>
      <c r="Z256" s="319"/>
    </row>
    <row r="257" spans="1:26" ht="15.75" customHeight="1">
      <c r="A257" s="319"/>
      <c r="B257" s="319"/>
      <c r="C257" s="319"/>
      <c r="D257" s="319"/>
      <c r="E257" s="319"/>
      <c r="F257" s="319"/>
      <c r="G257" s="319"/>
      <c r="H257" s="319"/>
      <c r="I257" s="319"/>
      <c r="J257" s="319"/>
      <c r="K257" s="319"/>
      <c r="L257" s="319"/>
      <c r="M257" s="319"/>
      <c r="N257" s="335"/>
      <c r="O257" s="335" t="e">
        <f t="shared" ref="O257:O511" si="1">VLOOKUP(B257,$C$25:$D$35,2,0)</f>
        <v>#N/A</v>
      </c>
      <c r="P257" s="335"/>
      <c r="Q257" s="335"/>
      <c r="R257" s="319"/>
      <c r="S257" s="319"/>
      <c r="T257" s="319"/>
      <c r="U257" s="319"/>
      <c r="V257" s="319"/>
      <c r="W257" s="319"/>
      <c r="X257" s="319"/>
      <c r="Y257" s="319"/>
      <c r="Z257" s="319"/>
    </row>
    <row r="258" spans="1:26" ht="15.75" customHeight="1">
      <c r="A258" s="319"/>
      <c r="B258" s="319"/>
      <c r="C258" s="319"/>
      <c r="D258" s="319"/>
      <c r="E258" s="319"/>
      <c r="F258" s="319"/>
      <c r="G258" s="319"/>
      <c r="H258" s="319"/>
      <c r="I258" s="319"/>
      <c r="J258" s="319"/>
      <c r="K258" s="319"/>
      <c r="L258" s="319"/>
      <c r="M258" s="319"/>
      <c r="N258" s="335"/>
      <c r="O258" s="335" t="e">
        <f t="shared" si="1"/>
        <v>#N/A</v>
      </c>
      <c r="P258" s="335"/>
      <c r="Q258" s="335"/>
      <c r="R258" s="319"/>
      <c r="S258" s="319"/>
      <c r="T258" s="319"/>
      <c r="U258" s="319"/>
      <c r="V258" s="319"/>
      <c r="W258" s="319"/>
      <c r="X258" s="319"/>
      <c r="Y258" s="319"/>
      <c r="Z258" s="319"/>
    </row>
    <row r="259" spans="1:26" ht="15.75" customHeight="1">
      <c r="A259" s="319"/>
      <c r="B259" s="319"/>
      <c r="C259" s="319"/>
      <c r="D259" s="319"/>
      <c r="E259" s="319"/>
      <c r="F259" s="319"/>
      <c r="G259" s="319"/>
      <c r="H259" s="319"/>
      <c r="I259" s="319"/>
      <c r="J259" s="319"/>
      <c r="K259" s="319"/>
      <c r="L259" s="319"/>
      <c r="M259" s="319"/>
      <c r="N259" s="335"/>
      <c r="O259" s="335" t="e">
        <f t="shared" si="1"/>
        <v>#N/A</v>
      </c>
      <c r="P259" s="335"/>
      <c r="Q259" s="335"/>
      <c r="R259" s="319"/>
      <c r="S259" s="319"/>
      <c r="T259" s="319"/>
      <c r="U259" s="319"/>
      <c r="V259" s="319"/>
      <c r="W259" s="319"/>
      <c r="X259" s="319"/>
      <c r="Y259" s="319"/>
      <c r="Z259" s="319"/>
    </row>
    <row r="260" spans="1:26" ht="15.75" customHeight="1">
      <c r="A260" s="319"/>
      <c r="B260" s="319"/>
      <c r="C260" s="319"/>
      <c r="D260" s="319"/>
      <c r="E260" s="319"/>
      <c r="F260" s="319"/>
      <c r="G260" s="319"/>
      <c r="H260" s="319"/>
      <c r="I260" s="319"/>
      <c r="J260" s="319"/>
      <c r="K260" s="319"/>
      <c r="L260" s="319"/>
      <c r="M260" s="319"/>
      <c r="N260" s="335"/>
      <c r="O260" s="335" t="e">
        <f t="shared" si="1"/>
        <v>#N/A</v>
      </c>
      <c r="P260" s="335"/>
      <c r="Q260" s="335"/>
      <c r="R260" s="319"/>
      <c r="S260" s="319"/>
      <c r="T260" s="319"/>
      <c r="U260" s="319"/>
      <c r="V260" s="319"/>
      <c r="W260" s="319"/>
      <c r="X260" s="319"/>
      <c r="Y260" s="319"/>
      <c r="Z260" s="319"/>
    </row>
    <row r="261" spans="1:26" ht="15.75" customHeight="1">
      <c r="A261" s="319"/>
      <c r="B261" s="319"/>
      <c r="C261" s="319"/>
      <c r="D261" s="319"/>
      <c r="E261" s="319"/>
      <c r="F261" s="319"/>
      <c r="G261" s="319"/>
      <c r="H261" s="319"/>
      <c r="I261" s="319"/>
      <c r="J261" s="319"/>
      <c r="K261" s="319"/>
      <c r="L261" s="319"/>
      <c r="M261" s="319"/>
      <c r="N261" s="335"/>
      <c r="O261" s="335" t="e">
        <f t="shared" si="1"/>
        <v>#N/A</v>
      </c>
      <c r="P261" s="335"/>
      <c r="Q261" s="335"/>
      <c r="R261" s="319"/>
      <c r="S261" s="319"/>
      <c r="T261" s="319"/>
      <c r="U261" s="319"/>
      <c r="V261" s="319"/>
      <c r="W261" s="319"/>
      <c r="X261" s="319"/>
      <c r="Y261" s="319"/>
      <c r="Z261" s="319"/>
    </row>
    <row r="262" spans="1:26" ht="15.75" customHeight="1">
      <c r="A262" s="319"/>
      <c r="B262" s="319"/>
      <c r="C262" s="319"/>
      <c r="D262" s="319"/>
      <c r="E262" s="319"/>
      <c r="F262" s="319"/>
      <c r="G262" s="319"/>
      <c r="H262" s="319"/>
      <c r="I262" s="319"/>
      <c r="J262" s="319"/>
      <c r="K262" s="319"/>
      <c r="L262" s="319"/>
      <c r="M262" s="319"/>
      <c r="N262" s="335"/>
      <c r="O262" s="335" t="e">
        <f t="shared" si="1"/>
        <v>#N/A</v>
      </c>
      <c r="P262" s="335"/>
      <c r="Q262" s="335"/>
      <c r="R262" s="319"/>
      <c r="S262" s="319"/>
      <c r="T262" s="319"/>
      <c r="U262" s="319"/>
      <c r="V262" s="319"/>
      <c r="W262" s="319"/>
      <c r="X262" s="319"/>
      <c r="Y262" s="319"/>
      <c r="Z262" s="319"/>
    </row>
    <row r="263" spans="1:26" ht="15.75" customHeight="1">
      <c r="A263" s="319"/>
      <c r="B263" s="319"/>
      <c r="C263" s="319"/>
      <c r="D263" s="319"/>
      <c r="E263" s="319"/>
      <c r="F263" s="319"/>
      <c r="G263" s="319"/>
      <c r="H263" s="319"/>
      <c r="I263" s="319"/>
      <c r="J263" s="319"/>
      <c r="K263" s="319"/>
      <c r="L263" s="319"/>
      <c r="M263" s="319"/>
      <c r="N263" s="335"/>
      <c r="O263" s="335" t="e">
        <f t="shared" si="1"/>
        <v>#N/A</v>
      </c>
      <c r="P263" s="335"/>
      <c r="Q263" s="335"/>
      <c r="R263" s="319"/>
      <c r="S263" s="319"/>
      <c r="T263" s="319"/>
      <c r="U263" s="319"/>
      <c r="V263" s="319"/>
      <c r="W263" s="319"/>
      <c r="X263" s="319"/>
      <c r="Y263" s="319"/>
      <c r="Z263" s="319"/>
    </row>
    <row r="264" spans="1:26" ht="15.75" customHeight="1">
      <c r="A264" s="319"/>
      <c r="B264" s="319"/>
      <c r="C264" s="319"/>
      <c r="D264" s="319"/>
      <c r="E264" s="319"/>
      <c r="F264" s="319"/>
      <c r="G264" s="319"/>
      <c r="H264" s="319"/>
      <c r="I264" s="319"/>
      <c r="J264" s="319"/>
      <c r="K264" s="319"/>
      <c r="L264" s="319"/>
      <c r="M264" s="319"/>
      <c r="N264" s="335"/>
      <c r="O264" s="335" t="e">
        <f t="shared" si="1"/>
        <v>#N/A</v>
      </c>
      <c r="P264" s="335"/>
      <c r="Q264" s="335"/>
      <c r="R264" s="319"/>
      <c r="S264" s="319"/>
      <c r="T264" s="319"/>
      <c r="U264" s="319"/>
      <c r="V264" s="319"/>
      <c r="W264" s="319"/>
      <c r="X264" s="319"/>
      <c r="Y264" s="319"/>
      <c r="Z264" s="319"/>
    </row>
    <row r="265" spans="1:26" ht="15.75" customHeight="1">
      <c r="A265" s="319"/>
      <c r="B265" s="319"/>
      <c r="C265" s="319"/>
      <c r="D265" s="319"/>
      <c r="E265" s="319"/>
      <c r="F265" s="319"/>
      <c r="G265" s="319"/>
      <c r="H265" s="319"/>
      <c r="I265" s="319"/>
      <c r="J265" s="319"/>
      <c r="K265" s="319"/>
      <c r="L265" s="319"/>
      <c r="M265" s="319"/>
      <c r="N265" s="335"/>
      <c r="O265" s="335" t="e">
        <f t="shared" si="1"/>
        <v>#N/A</v>
      </c>
      <c r="P265" s="335"/>
      <c r="Q265" s="335"/>
      <c r="R265" s="319"/>
      <c r="S265" s="319"/>
      <c r="T265" s="319"/>
      <c r="U265" s="319"/>
      <c r="V265" s="319"/>
      <c r="W265" s="319"/>
      <c r="X265" s="319"/>
      <c r="Y265" s="319"/>
      <c r="Z265" s="319"/>
    </row>
    <row r="266" spans="1:26" ht="15.75" customHeight="1">
      <c r="A266" s="319"/>
      <c r="B266" s="319"/>
      <c r="C266" s="319"/>
      <c r="D266" s="319"/>
      <c r="E266" s="319"/>
      <c r="F266" s="319"/>
      <c r="G266" s="319"/>
      <c r="H266" s="319"/>
      <c r="I266" s="319"/>
      <c r="J266" s="319"/>
      <c r="K266" s="319"/>
      <c r="L266" s="319"/>
      <c r="M266" s="319"/>
      <c r="N266" s="335"/>
      <c r="O266" s="335" t="e">
        <f t="shared" si="1"/>
        <v>#N/A</v>
      </c>
      <c r="P266" s="335"/>
      <c r="Q266" s="335"/>
      <c r="R266" s="319"/>
      <c r="S266" s="319"/>
      <c r="T266" s="319"/>
      <c r="U266" s="319"/>
      <c r="V266" s="319"/>
      <c r="W266" s="319"/>
      <c r="X266" s="319"/>
      <c r="Y266" s="319"/>
      <c r="Z266" s="319"/>
    </row>
    <row r="267" spans="1:26" ht="15.75" customHeight="1">
      <c r="A267" s="319"/>
      <c r="B267" s="319"/>
      <c r="C267" s="319"/>
      <c r="D267" s="319"/>
      <c r="E267" s="319"/>
      <c r="F267" s="319"/>
      <c r="G267" s="319"/>
      <c r="H267" s="319"/>
      <c r="I267" s="319"/>
      <c r="J267" s="319"/>
      <c r="K267" s="319"/>
      <c r="L267" s="319"/>
      <c r="M267" s="319"/>
      <c r="N267" s="335"/>
      <c r="O267" s="335" t="e">
        <f t="shared" si="1"/>
        <v>#N/A</v>
      </c>
      <c r="P267" s="335"/>
      <c r="Q267" s="335"/>
      <c r="R267" s="319"/>
      <c r="S267" s="319"/>
      <c r="T267" s="319"/>
      <c r="U267" s="319"/>
      <c r="V267" s="319"/>
      <c r="W267" s="319"/>
      <c r="X267" s="319"/>
      <c r="Y267" s="319"/>
      <c r="Z267" s="319"/>
    </row>
    <row r="268" spans="1:26" ht="15.75" customHeight="1">
      <c r="A268" s="319"/>
      <c r="B268" s="319"/>
      <c r="C268" s="319"/>
      <c r="D268" s="319"/>
      <c r="E268" s="319"/>
      <c r="F268" s="319"/>
      <c r="G268" s="319"/>
      <c r="H268" s="319"/>
      <c r="I268" s="319"/>
      <c r="J268" s="319"/>
      <c r="K268" s="319"/>
      <c r="L268" s="319"/>
      <c r="M268" s="319"/>
      <c r="N268" s="335"/>
      <c r="O268" s="335" t="e">
        <f t="shared" si="1"/>
        <v>#N/A</v>
      </c>
      <c r="P268" s="335"/>
      <c r="Q268" s="335"/>
      <c r="R268" s="319"/>
      <c r="S268" s="319"/>
      <c r="T268" s="319"/>
      <c r="U268" s="319"/>
      <c r="V268" s="319"/>
      <c r="W268" s="319"/>
      <c r="X268" s="319"/>
      <c r="Y268" s="319"/>
      <c r="Z268" s="319"/>
    </row>
    <row r="269" spans="1:26" ht="15.75" customHeight="1">
      <c r="A269" s="319"/>
      <c r="B269" s="319"/>
      <c r="C269" s="319"/>
      <c r="D269" s="319"/>
      <c r="E269" s="319"/>
      <c r="F269" s="319"/>
      <c r="G269" s="319"/>
      <c r="H269" s="319"/>
      <c r="I269" s="319"/>
      <c r="J269" s="319"/>
      <c r="K269" s="319"/>
      <c r="L269" s="319"/>
      <c r="M269" s="319"/>
      <c r="N269" s="335"/>
      <c r="O269" s="335" t="e">
        <f t="shared" si="1"/>
        <v>#N/A</v>
      </c>
      <c r="P269" s="335"/>
      <c r="Q269" s="335"/>
      <c r="R269" s="319"/>
      <c r="S269" s="319"/>
      <c r="T269" s="319"/>
      <c r="U269" s="319"/>
      <c r="V269" s="319"/>
      <c r="W269" s="319"/>
      <c r="X269" s="319"/>
      <c r="Y269" s="319"/>
      <c r="Z269" s="319"/>
    </row>
    <row r="270" spans="1:26" ht="15.75" customHeight="1">
      <c r="A270" s="319"/>
      <c r="B270" s="319"/>
      <c r="C270" s="319"/>
      <c r="D270" s="319"/>
      <c r="E270" s="319"/>
      <c r="F270" s="319"/>
      <c r="G270" s="319"/>
      <c r="H270" s="319"/>
      <c r="I270" s="319"/>
      <c r="J270" s="319"/>
      <c r="K270" s="319"/>
      <c r="L270" s="319"/>
      <c r="M270" s="319"/>
      <c r="N270" s="335"/>
      <c r="O270" s="335" t="e">
        <f t="shared" si="1"/>
        <v>#N/A</v>
      </c>
      <c r="P270" s="335"/>
      <c r="Q270" s="335"/>
      <c r="R270" s="319"/>
      <c r="S270" s="319"/>
      <c r="T270" s="319"/>
      <c r="U270" s="319"/>
      <c r="V270" s="319"/>
      <c r="W270" s="319"/>
      <c r="X270" s="319"/>
      <c r="Y270" s="319"/>
      <c r="Z270" s="319"/>
    </row>
    <row r="271" spans="1:26" ht="15.75" customHeight="1">
      <c r="A271" s="319"/>
      <c r="B271" s="319"/>
      <c r="C271" s="319"/>
      <c r="D271" s="319"/>
      <c r="E271" s="319"/>
      <c r="F271" s="319"/>
      <c r="G271" s="319"/>
      <c r="H271" s="319"/>
      <c r="I271" s="319"/>
      <c r="J271" s="319"/>
      <c r="K271" s="319"/>
      <c r="L271" s="319"/>
      <c r="M271" s="319"/>
      <c r="N271" s="335"/>
      <c r="O271" s="335" t="e">
        <f t="shared" si="1"/>
        <v>#N/A</v>
      </c>
      <c r="P271" s="335"/>
      <c r="Q271" s="335"/>
      <c r="R271" s="319"/>
      <c r="S271" s="319"/>
      <c r="T271" s="319"/>
      <c r="U271" s="319"/>
      <c r="V271" s="319"/>
      <c r="W271" s="319"/>
      <c r="X271" s="319"/>
      <c r="Y271" s="319"/>
      <c r="Z271" s="319"/>
    </row>
    <row r="272" spans="1:26" ht="15.75" customHeight="1">
      <c r="A272" s="319"/>
      <c r="B272" s="319"/>
      <c r="C272" s="319"/>
      <c r="D272" s="319"/>
      <c r="E272" s="319"/>
      <c r="F272" s="319"/>
      <c r="G272" s="319"/>
      <c r="H272" s="319"/>
      <c r="I272" s="319"/>
      <c r="J272" s="319"/>
      <c r="K272" s="319"/>
      <c r="L272" s="319"/>
      <c r="M272" s="319"/>
      <c r="N272" s="335"/>
      <c r="O272" s="335" t="e">
        <f t="shared" si="1"/>
        <v>#N/A</v>
      </c>
      <c r="P272" s="335"/>
      <c r="Q272" s="335"/>
      <c r="R272" s="319"/>
      <c r="S272" s="319"/>
      <c r="T272" s="319"/>
      <c r="U272" s="319"/>
      <c r="V272" s="319"/>
      <c r="W272" s="319"/>
      <c r="X272" s="319"/>
      <c r="Y272" s="319"/>
      <c r="Z272" s="319"/>
    </row>
    <row r="273" spans="1:26" ht="15.75" customHeight="1">
      <c r="A273" s="319"/>
      <c r="B273" s="319"/>
      <c r="C273" s="319"/>
      <c r="D273" s="319"/>
      <c r="E273" s="319"/>
      <c r="F273" s="319"/>
      <c r="G273" s="319"/>
      <c r="H273" s="319"/>
      <c r="I273" s="319"/>
      <c r="J273" s="319"/>
      <c r="K273" s="319"/>
      <c r="L273" s="319"/>
      <c r="M273" s="319"/>
      <c r="N273" s="335"/>
      <c r="O273" s="335" t="e">
        <f t="shared" si="1"/>
        <v>#N/A</v>
      </c>
      <c r="P273" s="335"/>
      <c r="Q273" s="335"/>
      <c r="R273" s="319"/>
      <c r="S273" s="319"/>
      <c r="T273" s="319"/>
      <c r="U273" s="319"/>
      <c r="V273" s="319"/>
      <c r="W273" s="319"/>
      <c r="X273" s="319"/>
      <c r="Y273" s="319"/>
      <c r="Z273" s="319"/>
    </row>
    <row r="274" spans="1:26" ht="15.75" customHeight="1">
      <c r="A274" s="319"/>
      <c r="B274" s="319"/>
      <c r="C274" s="319"/>
      <c r="D274" s="319"/>
      <c r="E274" s="319"/>
      <c r="F274" s="319"/>
      <c r="G274" s="319"/>
      <c r="H274" s="319"/>
      <c r="I274" s="319"/>
      <c r="J274" s="319"/>
      <c r="K274" s="319"/>
      <c r="L274" s="319"/>
      <c r="M274" s="319"/>
      <c r="N274" s="335"/>
      <c r="O274" s="335" t="e">
        <f t="shared" si="1"/>
        <v>#N/A</v>
      </c>
      <c r="P274" s="335"/>
      <c r="Q274" s="335"/>
      <c r="R274" s="319"/>
      <c r="S274" s="319"/>
      <c r="T274" s="319"/>
      <c r="U274" s="319"/>
      <c r="V274" s="319"/>
      <c r="W274" s="319"/>
      <c r="X274" s="319"/>
      <c r="Y274" s="319"/>
      <c r="Z274" s="319"/>
    </row>
    <row r="275" spans="1:26" ht="15.75" customHeight="1">
      <c r="A275" s="319"/>
      <c r="B275" s="319"/>
      <c r="C275" s="319"/>
      <c r="D275" s="319"/>
      <c r="E275" s="319"/>
      <c r="F275" s="319"/>
      <c r="G275" s="319"/>
      <c r="H275" s="319"/>
      <c r="I275" s="319"/>
      <c r="J275" s="319"/>
      <c r="K275" s="319"/>
      <c r="L275" s="319"/>
      <c r="M275" s="319"/>
      <c r="N275" s="335"/>
      <c r="O275" s="335" t="e">
        <f t="shared" si="1"/>
        <v>#N/A</v>
      </c>
      <c r="P275" s="335"/>
      <c r="Q275" s="335"/>
      <c r="R275" s="319"/>
      <c r="S275" s="319"/>
      <c r="T275" s="319"/>
      <c r="U275" s="319"/>
      <c r="V275" s="319"/>
      <c r="W275" s="319"/>
      <c r="X275" s="319"/>
      <c r="Y275" s="319"/>
      <c r="Z275" s="319"/>
    </row>
    <row r="276" spans="1:26" ht="15.75" customHeight="1">
      <c r="A276" s="319"/>
      <c r="B276" s="319"/>
      <c r="C276" s="319"/>
      <c r="D276" s="319"/>
      <c r="E276" s="319"/>
      <c r="F276" s="319"/>
      <c r="G276" s="319"/>
      <c r="H276" s="319"/>
      <c r="I276" s="319"/>
      <c r="J276" s="319"/>
      <c r="K276" s="319"/>
      <c r="L276" s="319"/>
      <c r="M276" s="319"/>
      <c r="N276" s="335"/>
      <c r="O276" s="335" t="e">
        <f t="shared" si="1"/>
        <v>#N/A</v>
      </c>
      <c r="P276" s="335"/>
      <c r="Q276" s="335"/>
      <c r="R276" s="319"/>
      <c r="S276" s="319"/>
      <c r="T276" s="319"/>
      <c r="U276" s="319"/>
      <c r="V276" s="319"/>
      <c r="W276" s="319"/>
      <c r="X276" s="319"/>
      <c r="Y276" s="319"/>
      <c r="Z276" s="319"/>
    </row>
    <row r="277" spans="1:26" ht="15.75" customHeight="1">
      <c r="A277" s="319"/>
      <c r="B277" s="319"/>
      <c r="C277" s="319"/>
      <c r="D277" s="319"/>
      <c r="E277" s="319"/>
      <c r="F277" s="319"/>
      <c r="G277" s="319"/>
      <c r="H277" s="319"/>
      <c r="I277" s="319"/>
      <c r="J277" s="319"/>
      <c r="K277" s="319"/>
      <c r="L277" s="319"/>
      <c r="M277" s="319"/>
      <c r="N277" s="335"/>
      <c r="O277" s="335" t="e">
        <f t="shared" si="1"/>
        <v>#N/A</v>
      </c>
      <c r="P277" s="335"/>
      <c r="Q277" s="335"/>
      <c r="R277" s="319"/>
      <c r="S277" s="319"/>
      <c r="T277" s="319"/>
      <c r="U277" s="319"/>
      <c r="V277" s="319"/>
      <c r="W277" s="319"/>
      <c r="X277" s="319"/>
      <c r="Y277" s="319"/>
      <c r="Z277" s="319"/>
    </row>
    <row r="278" spans="1:26" ht="15.75" customHeight="1">
      <c r="A278" s="319"/>
      <c r="B278" s="319"/>
      <c r="C278" s="319"/>
      <c r="D278" s="319"/>
      <c r="E278" s="319"/>
      <c r="F278" s="319"/>
      <c r="G278" s="319"/>
      <c r="H278" s="319"/>
      <c r="I278" s="319"/>
      <c r="J278" s="319"/>
      <c r="K278" s="319"/>
      <c r="L278" s="319"/>
      <c r="M278" s="319"/>
      <c r="N278" s="335"/>
      <c r="O278" s="335" t="e">
        <f t="shared" si="1"/>
        <v>#N/A</v>
      </c>
      <c r="P278" s="335"/>
      <c r="Q278" s="335"/>
      <c r="R278" s="319"/>
      <c r="S278" s="319"/>
      <c r="T278" s="319"/>
      <c r="U278" s="319"/>
      <c r="V278" s="319"/>
      <c r="W278" s="319"/>
      <c r="X278" s="319"/>
      <c r="Y278" s="319"/>
      <c r="Z278" s="319"/>
    </row>
    <row r="279" spans="1:26" ht="15.75" customHeight="1">
      <c r="A279" s="319"/>
      <c r="B279" s="319"/>
      <c r="C279" s="319"/>
      <c r="D279" s="319"/>
      <c r="E279" s="319"/>
      <c r="F279" s="319"/>
      <c r="G279" s="319"/>
      <c r="H279" s="319"/>
      <c r="I279" s="319"/>
      <c r="J279" s="319"/>
      <c r="K279" s="319"/>
      <c r="L279" s="319"/>
      <c r="M279" s="319"/>
      <c r="N279" s="335"/>
      <c r="O279" s="335" t="e">
        <f t="shared" si="1"/>
        <v>#N/A</v>
      </c>
      <c r="P279" s="335"/>
      <c r="Q279" s="335"/>
      <c r="R279" s="319"/>
      <c r="S279" s="319"/>
      <c r="T279" s="319"/>
      <c r="U279" s="319"/>
      <c r="V279" s="319"/>
      <c r="W279" s="319"/>
      <c r="X279" s="319"/>
      <c r="Y279" s="319"/>
      <c r="Z279" s="319"/>
    </row>
    <row r="280" spans="1:26" ht="15.75" customHeight="1">
      <c r="A280" s="319"/>
      <c r="B280" s="319"/>
      <c r="C280" s="319"/>
      <c r="D280" s="319"/>
      <c r="E280" s="319"/>
      <c r="F280" s="319"/>
      <c r="G280" s="319"/>
      <c r="H280" s="319"/>
      <c r="I280" s="319"/>
      <c r="J280" s="319"/>
      <c r="K280" s="319"/>
      <c r="L280" s="319"/>
      <c r="M280" s="319"/>
      <c r="N280" s="335"/>
      <c r="O280" s="335" t="e">
        <f t="shared" si="1"/>
        <v>#N/A</v>
      </c>
      <c r="P280" s="335"/>
      <c r="Q280" s="335"/>
      <c r="R280" s="319"/>
      <c r="S280" s="319"/>
      <c r="T280" s="319"/>
      <c r="U280" s="319"/>
      <c r="V280" s="319"/>
      <c r="W280" s="319"/>
      <c r="X280" s="319"/>
      <c r="Y280" s="319"/>
      <c r="Z280" s="319"/>
    </row>
    <row r="281" spans="1:26" ht="15.75" customHeight="1">
      <c r="A281" s="319"/>
      <c r="B281" s="319"/>
      <c r="C281" s="319"/>
      <c r="D281" s="319"/>
      <c r="E281" s="319"/>
      <c r="F281" s="319"/>
      <c r="G281" s="319"/>
      <c r="H281" s="319"/>
      <c r="I281" s="319"/>
      <c r="J281" s="319"/>
      <c r="K281" s="319"/>
      <c r="L281" s="319"/>
      <c r="M281" s="319"/>
      <c r="N281" s="335"/>
      <c r="O281" s="335" t="e">
        <f t="shared" si="1"/>
        <v>#N/A</v>
      </c>
      <c r="P281" s="335"/>
      <c r="Q281" s="335"/>
      <c r="R281" s="319"/>
      <c r="S281" s="319"/>
      <c r="T281" s="319"/>
      <c r="U281" s="319"/>
      <c r="V281" s="319"/>
      <c r="W281" s="319"/>
      <c r="X281" s="319"/>
      <c r="Y281" s="319"/>
      <c r="Z281" s="319"/>
    </row>
    <row r="282" spans="1:26" ht="15.75" customHeight="1">
      <c r="A282" s="319"/>
      <c r="B282" s="319"/>
      <c r="C282" s="319"/>
      <c r="D282" s="319"/>
      <c r="E282" s="319"/>
      <c r="F282" s="319"/>
      <c r="G282" s="319"/>
      <c r="H282" s="319"/>
      <c r="I282" s="319"/>
      <c r="J282" s="319"/>
      <c r="K282" s="319"/>
      <c r="L282" s="319"/>
      <c r="M282" s="319"/>
      <c r="N282" s="335"/>
      <c r="O282" s="335" t="e">
        <f t="shared" si="1"/>
        <v>#N/A</v>
      </c>
      <c r="P282" s="335"/>
      <c r="Q282" s="335"/>
      <c r="R282" s="319"/>
      <c r="S282" s="319"/>
      <c r="T282" s="319"/>
      <c r="U282" s="319"/>
      <c r="V282" s="319"/>
      <c r="W282" s="319"/>
      <c r="X282" s="319"/>
      <c r="Y282" s="319"/>
      <c r="Z282" s="319"/>
    </row>
    <row r="283" spans="1:26" ht="15.75" customHeight="1">
      <c r="A283" s="319"/>
      <c r="B283" s="319"/>
      <c r="C283" s="319"/>
      <c r="D283" s="319"/>
      <c r="E283" s="319"/>
      <c r="F283" s="319"/>
      <c r="G283" s="319"/>
      <c r="H283" s="319"/>
      <c r="I283" s="319"/>
      <c r="J283" s="319"/>
      <c r="K283" s="319"/>
      <c r="L283" s="319"/>
      <c r="M283" s="319"/>
      <c r="N283" s="335"/>
      <c r="O283" s="335" t="e">
        <f t="shared" si="1"/>
        <v>#N/A</v>
      </c>
      <c r="P283" s="335"/>
      <c r="Q283" s="335"/>
      <c r="R283" s="319"/>
      <c r="S283" s="319"/>
      <c r="T283" s="319"/>
      <c r="U283" s="319"/>
      <c r="V283" s="319"/>
      <c r="W283" s="319"/>
      <c r="X283" s="319"/>
      <c r="Y283" s="319"/>
      <c r="Z283" s="319"/>
    </row>
    <row r="284" spans="1:26" ht="15.75" customHeight="1">
      <c r="A284" s="319"/>
      <c r="B284" s="319"/>
      <c r="C284" s="319"/>
      <c r="D284" s="319"/>
      <c r="E284" s="319"/>
      <c r="F284" s="319"/>
      <c r="G284" s="319"/>
      <c r="H284" s="319"/>
      <c r="I284" s="319"/>
      <c r="J284" s="319"/>
      <c r="K284" s="319"/>
      <c r="L284" s="319"/>
      <c r="M284" s="319"/>
      <c r="N284" s="335"/>
      <c r="O284" s="335" t="e">
        <f t="shared" si="1"/>
        <v>#N/A</v>
      </c>
      <c r="P284" s="335"/>
      <c r="Q284" s="335"/>
      <c r="R284" s="319"/>
      <c r="S284" s="319"/>
      <c r="T284" s="319"/>
      <c r="U284" s="319"/>
      <c r="V284" s="319"/>
      <c r="W284" s="319"/>
      <c r="X284" s="319"/>
      <c r="Y284" s="319"/>
      <c r="Z284" s="319"/>
    </row>
    <row r="285" spans="1:26" ht="15.75" customHeight="1">
      <c r="A285" s="319"/>
      <c r="B285" s="319"/>
      <c r="C285" s="319"/>
      <c r="D285" s="319"/>
      <c r="E285" s="319"/>
      <c r="F285" s="319"/>
      <c r="G285" s="319"/>
      <c r="H285" s="319"/>
      <c r="I285" s="319"/>
      <c r="J285" s="319"/>
      <c r="K285" s="319"/>
      <c r="L285" s="319"/>
      <c r="M285" s="319"/>
      <c r="N285" s="335"/>
      <c r="O285" s="335" t="e">
        <f t="shared" si="1"/>
        <v>#N/A</v>
      </c>
      <c r="P285" s="335"/>
      <c r="Q285" s="335"/>
      <c r="R285" s="319"/>
      <c r="S285" s="319"/>
      <c r="T285" s="319"/>
      <c r="U285" s="319"/>
      <c r="V285" s="319"/>
      <c r="W285" s="319"/>
      <c r="X285" s="319"/>
      <c r="Y285" s="319"/>
      <c r="Z285" s="319"/>
    </row>
    <row r="286" spans="1:26" ht="15.75" customHeight="1">
      <c r="A286" s="319"/>
      <c r="B286" s="319"/>
      <c r="C286" s="319"/>
      <c r="D286" s="319"/>
      <c r="E286" s="319"/>
      <c r="F286" s="319"/>
      <c r="G286" s="319"/>
      <c r="H286" s="319"/>
      <c r="I286" s="319"/>
      <c r="J286" s="319"/>
      <c r="K286" s="319"/>
      <c r="L286" s="319"/>
      <c r="M286" s="319"/>
      <c r="N286" s="335"/>
      <c r="O286" s="335" t="e">
        <f t="shared" si="1"/>
        <v>#N/A</v>
      </c>
      <c r="P286" s="335"/>
      <c r="Q286" s="335"/>
      <c r="R286" s="319"/>
      <c r="S286" s="319"/>
      <c r="T286" s="319"/>
      <c r="U286" s="319"/>
      <c r="V286" s="319"/>
      <c r="W286" s="319"/>
      <c r="X286" s="319"/>
      <c r="Y286" s="319"/>
      <c r="Z286" s="319"/>
    </row>
    <row r="287" spans="1:26" ht="15.75" customHeight="1">
      <c r="A287" s="319"/>
      <c r="B287" s="319"/>
      <c r="C287" s="319"/>
      <c r="D287" s="319"/>
      <c r="E287" s="319"/>
      <c r="F287" s="319"/>
      <c r="G287" s="319"/>
      <c r="H287" s="319"/>
      <c r="I287" s="319"/>
      <c r="J287" s="319"/>
      <c r="K287" s="319"/>
      <c r="L287" s="319"/>
      <c r="M287" s="319"/>
      <c r="N287" s="335"/>
      <c r="O287" s="335" t="e">
        <f t="shared" si="1"/>
        <v>#N/A</v>
      </c>
      <c r="P287" s="335"/>
      <c r="Q287" s="335"/>
      <c r="R287" s="319"/>
      <c r="S287" s="319"/>
      <c r="T287" s="319"/>
      <c r="U287" s="319"/>
      <c r="V287" s="319"/>
      <c r="W287" s="319"/>
      <c r="X287" s="319"/>
      <c r="Y287" s="319"/>
      <c r="Z287" s="319"/>
    </row>
    <row r="288" spans="1:26" ht="15.75" customHeight="1">
      <c r="A288" s="319"/>
      <c r="B288" s="319"/>
      <c r="C288" s="319"/>
      <c r="D288" s="319"/>
      <c r="E288" s="319"/>
      <c r="F288" s="319"/>
      <c r="G288" s="319"/>
      <c r="H288" s="319"/>
      <c r="I288" s="319"/>
      <c r="J288" s="319"/>
      <c r="K288" s="319"/>
      <c r="L288" s="319"/>
      <c r="M288" s="319"/>
      <c r="N288" s="335"/>
      <c r="O288" s="335" t="e">
        <f t="shared" si="1"/>
        <v>#N/A</v>
      </c>
      <c r="P288" s="335"/>
      <c r="Q288" s="335"/>
      <c r="R288" s="319"/>
      <c r="S288" s="319"/>
      <c r="T288" s="319"/>
      <c r="U288" s="319"/>
      <c r="V288" s="319"/>
      <c r="W288" s="319"/>
      <c r="X288" s="319"/>
      <c r="Y288" s="319"/>
      <c r="Z288" s="319"/>
    </row>
    <row r="289" spans="1:26" ht="15.75" customHeight="1">
      <c r="A289" s="319"/>
      <c r="B289" s="319"/>
      <c r="C289" s="319"/>
      <c r="D289" s="319"/>
      <c r="E289" s="319"/>
      <c r="F289" s="319"/>
      <c r="G289" s="319"/>
      <c r="H289" s="319"/>
      <c r="I289" s="319"/>
      <c r="J289" s="319"/>
      <c r="K289" s="319"/>
      <c r="L289" s="319"/>
      <c r="M289" s="319"/>
      <c r="N289" s="335"/>
      <c r="O289" s="335" t="e">
        <f t="shared" si="1"/>
        <v>#N/A</v>
      </c>
      <c r="P289" s="335"/>
      <c r="Q289" s="335"/>
      <c r="R289" s="319"/>
      <c r="S289" s="319"/>
      <c r="T289" s="319"/>
      <c r="U289" s="319"/>
      <c r="V289" s="319"/>
      <c r="W289" s="319"/>
      <c r="X289" s="319"/>
      <c r="Y289" s="319"/>
      <c r="Z289" s="319"/>
    </row>
    <row r="290" spans="1:26" ht="15.75" customHeight="1">
      <c r="A290" s="319"/>
      <c r="B290" s="319"/>
      <c r="C290" s="319"/>
      <c r="D290" s="319"/>
      <c r="E290" s="319"/>
      <c r="F290" s="319"/>
      <c r="G290" s="319"/>
      <c r="H290" s="319"/>
      <c r="I290" s="319"/>
      <c r="J290" s="319"/>
      <c r="K290" s="319"/>
      <c r="L290" s="319"/>
      <c r="M290" s="319"/>
      <c r="N290" s="335"/>
      <c r="O290" s="335" t="e">
        <f t="shared" si="1"/>
        <v>#N/A</v>
      </c>
      <c r="P290" s="335"/>
      <c r="Q290" s="335"/>
      <c r="R290" s="319"/>
      <c r="S290" s="319"/>
      <c r="T290" s="319"/>
      <c r="U290" s="319"/>
      <c r="V290" s="319"/>
      <c r="W290" s="319"/>
      <c r="X290" s="319"/>
      <c r="Y290" s="319"/>
      <c r="Z290" s="319"/>
    </row>
    <row r="291" spans="1:26" ht="15.75" customHeight="1">
      <c r="A291" s="319"/>
      <c r="B291" s="319"/>
      <c r="C291" s="319"/>
      <c r="D291" s="319"/>
      <c r="E291" s="319"/>
      <c r="F291" s="319"/>
      <c r="G291" s="319"/>
      <c r="H291" s="319"/>
      <c r="I291" s="319"/>
      <c r="J291" s="319"/>
      <c r="K291" s="319"/>
      <c r="L291" s="319"/>
      <c r="M291" s="319"/>
      <c r="N291" s="335"/>
      <c r="O291" s="335" t="e">
        <f t="shared" si="1"/>
        <v>#N/A</v>
      </c>
      <c r="P291" s="335"/>
      <c r="Q291" s="335"/>
      <c r="R291" s="319"/>
      <c r="S291" s="319"/>
      <c r="T291" s="319"/>
      <c r="U291" s="319"/>
      <c r="V291" s="319"/>
      <c r="W291" s="319"/>
      <c r="X291" s="319"/>
      <c r="Y291" s="319"/>
      <c r="Z291" s="319"/>
    </row>
    <row r="292" spans="1:26" ht="15.75" customHeight="1">
      <c r="A292" s="319"/>
      <c r="B292" s="319"/>
      <c r="C292" s="319"/>
      <c r="D292" s="319"/>
      <c r="E292" s="319"/>
      <c r="F292" s="319"/>
      <c r="G292" s="319"/>
      <c r="H292" s="319"/>
      <c r="I292" s="319"/>
      <c r="J292" s="319"/>
      <c r="K292" s="319"/>
      <c r="L292" s="319"/>
      <c r="M292" s="319"/>
      <c r="N292" s="335"/>
      <c r="O292" s="335" t="e">
        <f t="shared" si="1"/>
        <v>#N/A</v>
      </c>
      <c r="P292" s="335"/>
      <c r="Q292" s="335"/>
      <c r="R292" s="319"/>
      <c r="S292" s="319"/>
      <c r="T292" s="319"/>
      <c r="U292" s="319"/>
      <c r="V292" s="319"/>
      <c r="W292" s="319"/>
      <c r="X292" s="319"/>
      <c r="Y292" s="319"/>
      <c r="Z292" s="319"/>
    </row>
    <row r="293" spans="1:26" ht="15.75" customHeight="1">
      <c r="A293" s="319"/>
      <c r="B293" s="319"/>
      <c r="C293" s="319"/>
      <c r="D293" s="319"/>
      <c r="E293" s="319"/>
      <c r="F293" s="319"/>
      <c r="G293" s="319"/>
      <c r="H293" s="319"/>
      <c r="I293" s="319"/>
      <c r="J293" s="319"/>
      <c r="K293" s="319"/>
      <c r="L293" s="319"/>
      <c r="M293" s="319"/>
      <c r="N293" s="335"/>
      <c r="O293" s="335" t="e">
        <f t="shared" si="1"/>
        <v>#N/A</v>
      </c>
      <c r="P293" s="335"/>
      <c r="Q293" s="335"/>
      <c r="R293" s="319"/>
      <c r="S293" s="319"/>
      <c r="T293" s="319"/>
      <c r="U293" s="319"/>
      <c r="V293" s="319"/>
      <c r="W293" s="319"/>
      <c r="X293" s="319"/>
      <c r="Y293" s="319"/>
      <c r="Z293" s="319"/>
    </row>
    <row r="294" spans="1:26" ht="15.75" customHeight="1">
      <c r="A294" s="319"/>
      <c r="B294" s="319"/>
      <c r="C294" s="319"/>
      <c r="D294" s="319"/>
      <c r="E294" s="319"/>
      <c r="F294" s="319"/>
      <c r="G294" s="319"/>
      <c r="H294" s="319"/>
      <c r="I294" s="319"/>
      <c r="J294" s="319"/>
      <c r="K294" s="319"/>
      <c r="L294" s="319"/>
      <c r="M294" s="319"/>
      <c r="N294" s="335"/>
      <c r="O294" s="335" t="e">
        <f t="shared" si="1"/>
        <v>#N/A</v>
      </c>
      <c r="P294" s="335"/>
      <c r="Q294" s="335"/>
      <c r="R294" s="319"/>
      <c r="S294" s="319"/>
      <c r="T294" s="319"/>
      <c r="U294" s="319"/>
      <c r="V294" s="319"/>
      <c r="W294" s="319"/>
      <c r="X294" s="319"/>
      <c r="Y294" s="319"/>
      <c r="Z294" s="319"/>
    </row>
    <row r="295" spans="1:26" ht="15.75" customHeight="1">
      <c r="A295" s="319"/>
      <c r="B295" s="319"/>
      <c r="C295" s="319"/>
      <c r="D295" s="319"/>
      <c r="E295" s="319"/>
      <c r="F295" s="319"/>
      <c r="G295" s="319"/>
      <c r="H295" s="319"/>
      <c r="I295" s="319"/>
      <c r="J295" s="319"/>
      <c r="K295" s="319"/>
      <c r="L295" s="319"/>
      <c r="M295" s="319"/>
      <c r="N295" s="335"/>
      <c r="O295" s="335" t="e">
        <f t="shared" si="1"/>
        <v>#N/A</v>
      </c>
      <c r="P295" s="335"/>
      <c r="Q295" s="335"/>
      <c r="R295" s="319"/>
      <c r="S295" s="319"/>
      <c r="T295" s="319"/>
      <c r="U295" s="319"/>
      <c r="V295" s="319"/>
      <c r="W295" s="319"/>
      <c r="X295" s="319"/>
      <c r="Y295" s="319"/>
      <c r="Z295" s="319"/>
    </row>
    <row r="296" spans="1:26" ht="15.75" customHeight="1">
      <c r="A296" s="319"/>
      <c r="B296" s="319"/>
      <c r="C296" s="319"/>
      <c r="D296" s="319"/>
      <c r="E296" s="319"/>
      <c r="F296" s="319"/>
      <c r="G296" s="319"/>
      <c r="H296" s="319"/>
      <c r="I296" s="319"/>
      <c r="J296" s="319"/>
      <c r="K296" s="319"/>
      <c r="L296" s="319"/>
      <c r="M296" s="319"/>
      <c r="N296" s="335"/>
      <c r="O296" s="335" t="e">
        <f t="shared" si="1"/>
        <v>#N/A</v>
      </c>
      <c r="P296" s="335"/>
      <c r="Q296" s="335"/>
      <c r="R296" s="319"/>
      <c r="S296" s="319"/>
      <c r="T296" s="319"/>
      <c r="U296" s="319"/>
      <c r="V296" s="319"/>
      <c r="W296" s="319"/>
      <c r="X296" s="319"/>
      <c r="Y296" s="319"/>
      <c r="Z296" s="319"/>
    </row>
    <row r="297" spans="1:26" ht="15.75" customHeight="1">
      <c r="A297" s="319"/>
      <c r="B297" s="319"/>
      <c r="C297" s="319"/>
      <c r="D297" s="319"/>
      <c r="E297" s="319"/>
      <c r="F297" s="319"/>
      <c r="G297" s="319"/>
      <c r="H297" s="319"/>
      <c r="I297" s="319"/>
      <c r="J297" s="319"/>
      <c r="K297" s="319"/>
      <c r="L297" s="319"/>
      <c r="M297" s="319"/>
      <c r="N297" s="335"/>
      <c r="O297" s="335" t="e">
        <f t="shared" si="1"/>
        <v>#N/A</v>
      </c>
      <c r="P297" s="335"/>
      <c r="Q297" s="335"/>
      <c r="R297" s="319"/>
      <c r="S297" s="319"/>
      <c r="T297" s="319"/>
      <c r="U297" s="319"/>
      <c r="V297" s="319"/>
      <c r="W297" s="319"/>
      <c r="X297" s="319"/>
      <c r="Y297" s="319"/>
      <c r="Z297" s="319"/>
    </row>
    <row r="298" spans="1:26" ht="15.75" customHeight="1">
      <c r="A298" s="319"/>
      <c r="B298" s="319"/>
      <c r="C298" s="319"/>
      <c r="D298" s="319"/>
      <c r="E298" s="319"/>
      <c r="F298" s="319"/>
      <c r="G298" s="319"/>
      <c r="H298" s="319"/>
      <c r="I298" s="319"/>
      <c r="J298" s="319"/>
      <c r="K298" s="319"/>
      <c r="L298" s="319"/>
      <c r="M298" s="319"/>
      <c r="N298" s="335"/>
      <c r="O298" s="335" t="e">
        <f t="shared" si="1"/>
        <v>#N/A</v>
      </c>
      <c r="P298" s="335"/>
      <c r="Q298" s="335"/>
      <c r="R298" s="319"/>
      <c r="S298" s="319"/>
      <c r="T298" s="319"/>
      <c r="U298" s="319"/>
      <c r="V298" s="319"/>
      <c r="W298" s="319"/>
      <c r="X298" s="319"/>
      <c r="Y298" s="319"/>
      <c r="Z298" s="319"/>
    </row>
    <row r="299" spans="1:26" ht="15.75" customHeight="1">
      <c r="A299" s="319"/>
      <c r="B299" s="319"/>
      <c r="C299" s="319"/>
      <c r="D299" s="319"/>
      <c r="E299" s="319"/>
      <c r="F299" s="319"/>
      <c r="G299" s="319"/>
      <c r="H299" s="319"/>
      <c r="I299" s="319"/>
      <c r="J299" s="319"/>
      <c r="K299" s="319"/>
      <c r="L299" s="319"/>
      <c r="M299" s="319"/>
      <c r="N299" s="335"/>
      <c r="O299" s="335" t="e">
        <f t="shared" si="1"/>
        <v>#N/A</v>
      </c>
      <c r="P299" s="335"/>
      <c r="Q299" s="335"/>
      <c r="R299" s="319"/>
      <c r="S299" s="319"/>
      <c r="T299" s="319"/>
      <c r="U299" s="319"/>
      <c r="V299" s="319"/>
      <c r="W299" s="319"/>
      <c r="X299" s="319"/>
      <c r="Y299" s="319"/>
      <c r="Z299" s="319"/>
    </row>
    <row r="300" spans="1:26" ht="15.75" customHeight="1">
      <c r="A300" s="319"/>
      <c r="B300" s="319"/>
      <c r="C300" s="319"/>
      <c r="D300" s="319"/>
      <c r="E300" s="319"/>
      <c r="F300" s="319"/>
      <c r="G300" s="319"/>
      <c r="H300" s="319"/>
      <c r="I300" s="319"/>
      <c r="J300" s="319"/>
      <c r="K300" s="319"/>
      <c r="L300" s="319"/>
      <c r="M300" s="319"/>
      <c r="N300" s="335"/>
      <c r="O300" s="335" t="e">
        <f t="shared" si="1"/>
        <v>#N/A</v>
      </c>
      <c r="P300" s="335"/>
      <c r="Q300" s="335"/>
      <c r="R300" s="319"/>
      <c r="S300" s="319"/>
      <c r="T300" s="319"/>
      <c r="U300" s="319"/>
      <c r="V300" s="319"/>
      <c r="W300" s="319"/>
      <c r="X300" s="319"/>
      <c r="Y300" s="319"/>
      <c r="Z300" s="319"/>
    </row>
    <row r="301" spans="1:26" ht="15.75" customHeight="1">
      <c r="A301" s="319"/>
      <c r="B301" s="319"/>
      <c r="C301" s="319"/>
      <c r="D301" s="319"/>
      <c r="E301" s="319"/>
      <c r="F301" s="319"/>
      <c r="G301" s="319"/>
      <c r="H301" s="319"/>
      <c r="I301" s="319"/>
      <c r="J301" s="319"/>
      <c r="K301" s="319"/>
      <c r="L301" s="319"/>
      <c r="M301" s="319"/>
      <c r="N301" s="335"/>
      <c r="O301" s="335" t="e">
        <f t="shared" si="1"/>
        <v>#N/A</v>
      </c>
      <c r="P301" s="335"/>
      <c r="Q301" s="335"/>
      <c r="R301" s="319"/>
      <c r="S301" s="319"/>
      <c r="T301" s="319"/>
      <c r="U301" s="319"/>
      <c r="V301" s="319"/>
      <c r="W301" s="319"/>
      <c r="X301" s="319"/>
      <c r="Y301" s="319"/>
      <c r="Z301" s="319"/>
    </row>
    <row r="302" spans="1:26" ht="15.75" customHeight="1">
      <c r="A302" s="319"/>
      <c r="B302" s="319"/>
      <c r="C302" s="319"/>
      <c r="D302" s="319"/>
      <c r="E302" s="319"/>
      <c r="F302" s="319"/>
      <c r="G302" s="319"/>
      <c r="H302" s="319"/>
      <c r="I302" s="319"/>
      <c r="J302" s="319"/>
      <c r="K302" s="319"/>
      <c r="L302" s="319"/>
      <c r="M302" s="319"/>
      <c r="N302" s="335"/>
      <c r="O302" s="335" t="e">
        <f t="shared" si="1"/>
        <v>#N/A</v>
      </c>
      <c r="P302" s="335"/>
      <c r="Q302" s="335"/>
      <c r="R302" s="319"/>
      <c r="S302" s="319"/>
      <c r="T302" s="319"/>
      <c r="U302" s="319"/>
      <c r="V302" s="319"/>
      <c r="W302" s="319"/>
      <c r="X302" s="319"/>
      <c r="Y302" s="319"/>
      <c r="Z302" s="319"/>
    </row>
    <row r="303" spans="1:26" ht="15.75" customHeight="1">
      <c r="A303" s="319"/>
      <c r="B303" s="319"/>
      <c r="C303" s="319"/>
      <c r="D303" s="319"/>
      <c r="E303" s="319"/>
      <c r="F303" s="319"/>
      <c r="G303" s="319"/>
      <c r="H303" s="319"/>
      <c r="I303" s="319"/>
      <c r="J303" s="319"/>
      <c r="K303" s="319"/>
      <c r="L303" s="319"/>
      <c r="M303" s="319"/>
      <c r="N303" s="335"/>
      <c r="O303" s="335" t="e">
        <f t="shared" si="1"/>
        <v>#N/A</v>
      </c>
      <c r="P303" s="335"/>
      <c r="Q303" s="335"/>
      <c r="R303" s="319"/>
      <c r="S303" s="319"/>
      <c r="T303" s="319"/>
      <c r="U303" s="319"/>
      <c r="V303" s="319"/>
      <c r="W303" s="319"/>
      <c r="X303" s="319"/>
      <c r="Y303" s="319"/>
      <c r="Z303" s="319"/>
    </row>
    <row r="304" spans="1:26" ht="15.75" customHeight="1">
      <c r="A304" s="319"/>
      <c r="B304" s="319"/>
      <c r="C304" s="319"/>
      <c r="D304" s="319"/>
      <c r="E304" s="319"/>
      <c r="F304" s="319"/>
      <c r="G304" s="319"/>
      <c r="H304" s="319"/>
      <c r="I304" s="319"/>
      <c r="J304" s="319"/>
      <c r="K304" s="319"/>
      <c r="L304" s="319"/>
      <c r="M304" s="319"/>
      <c r="N304" s="335"/>
      <c r="O304" s="335" t="e">
        <f t="shared" si="1"/>
        <v>#N/A</v>
      </c>
      <c r="P304" s="335"/>
      <c r="Q304" s="335"/>
      <c r="R304" s="319"/>
      <c r="S304" s="319"/>
      <c r="T304" s="319"/>
      <c r="U304" s="319"/>
      <c r="V304" s="319"/>
      <c r="W304" s="319"/>
      <c r="X304" s="319"/>
      <c r="Y304" s="319"/>
      <c r="Z304" s="319"/>
    </row>
    <row r="305" spans="1:26" ht="15.75" customHeight="1">
      <c r="A305" s="319"/>
      <c r="B305" s="319"/>
      <c r="C305" s="319"/>
      <c r="D305" s="319"/>
      <c r="E305" s="319"/>
      <c r="F305" s="319"/>
      <c r="G305" s="319"/>
      <c r="H305" s="319"/>
      <c r="I305" s="319"/>
      <c r="J305" s="319"/>
      <c r="K305" s="319"/>
      <c r="L305" s="319"/>
      <c r="M305" s="319"/>
      <c r="N305" s="335"/>
      <c r="O305" s="335" t="e">
        <f t="shared" si="1"/>
        <v>#N/A</v>
      </c>
      <c r="P305" s="335"/>
      <c r="Q305" s="335"/>
      <c r="R305" s="319"/>
      <c r="S305" s="319"/>
      <c r="T305" s="319"/>
      <c r="U305" s="319"/>
      <c r="V305" s="319"/>
      <c r="W305" s="319"/>
      <c r="X305" s="319"/>
      <c r="Y305" s="319"/>
      <c r="Z305" s="319"/>
    </row>
    <row r="306" spans="1:26" ht="15.75" customHeight="1">
      <c r="A306" s="319"/>
      <c r="B306" s="319"/>
      <c r="C306" s="319"/>
      <c r="D306" s="319"/>
      <c r="E306" s="319"/>
      <c r="F306" s="319"/>
      <c r="G306" s="319"/>
      <c r="H306" s="319"/>
      <c r="I306" s="319"/>
      <c r="J306" s="319"/>
      <c r="K306" s="319"/>
      <c r="L306" s="319"/>
      <c r="M306" s="319"/>
      <c r="N306" s="335"/>
      <c r="O306" s="335" t="e">
        <f t="shared" si="1"/>
        <v>#N/A</v>
      </c>
      <c r="P306" s="335"/>
      <c r="Q306" s="335"/>
      <c r="R306" s="319"/>
      <c r="S306" s="319"/>
      <c r="T306" s="319"/>
      <c r="U306" s="319"/>
      <c r="V306" s="319"/>
      <c r="W306" s="319"/>
      <c r="X306" s="319"/>
      <c r="Y306" s="319"/>
      <c r="Z306" s="319"/>
    </row>
    <row r="307" spans="1:26" ht="15.75" customHeight="1">
      <c r="A307" s="319"/>
      <c r="B307" s="319"/>
      <c r="C307" s="319"/>
      <c r="D307" s="319"/>
      <c r="E307" s="319"/>
      <c r="F307" s="319"/>
      <c r="G307" s="319"/>
      <c r="H307" s="319"/>
      <c r="I307" s="319"/>
      <c r="J307" s="319"/>
      <c r="K307" s="319"/>
      <c r="L307" s="319"/>
      <c r="M307" s="319"/>
      <c r="N307" s="335"/>
      <c r="O307" s="335" t="e">
        <f t="shared" si="1"/>
        <v>#N/A</v>
      </c>
      <c r="P307" s="335"/>
      <c r="Q307" s="335"/>
      <c r="R307" s="319"/>
      <c r="S307" s="319"/>
      <c r="T307" s="319"/>
      <c r="U307" s="319"/>
      <c r="V307" s="319"/>
      <c r="W307" s="319"/>
      <c r="X307" s="319"/>
      <c r="Y307" s="319"/>
      <c r="Z307" s="319"/>
    </row>
    <row r="308" spans="1:26" ht="15.75" customHeight="1">
      <c r="A308" s="319"/>
      <c r="B308" s="319"/>
      <c r="C308" s="319"/>
      <c r="D308" s="319"/>
      <c r="E308" s="319"/>
      <c r="F308" s="319"/>
      <c r="G308" s="319"/>
      <c r="H308" s="319"/>
      <c r="I308" s="319"/>
      <c r="J308" s="319"/>
      <c r="K308" s="319"/>
      <c r="L308" s="319"/>
      <c r="M308" s="319"/>
      <c r="N308" s="335"/>
      <c r="O308" s="335" t="e">
        <f t="shared" si="1"/>
        <v>#N/A</v>
      </c>
      <c r="P308" s="335"/>
      <c r="Q308" s="335"/>
      <c r="R308" s="319"/>
      <c r="S308" s="319"/>
      <c r="T308" s="319"/>
      <c r="U308" s="319"/>
      <c r="V308" s="319"/>
      <c r="W308" s="319"/>
      <c r="X308" s="319"/>
      <c r="Y308" s="319"/>
      <c r="Z308" s="319"/>
    </row>
    <row r="309" spans="1:26" ht="15.75" customHeight="1">
      <c r="A309" s="319"/>
      <c r="B309" s="319"/>
      <c r="C309" s="319"/>
      <c r="D309" s="319"/>
      <c r="E309" s="319"/>
      <c r="F309" s="319"/>
      <c r="G309" s="319"/>
      <c r="H309" s="319"/>
      <c r="I309" s="319"/>
      <c r="J309" s="319"/>
      <c r="K309" s="319"/>
      <c r="L309" s="319"/>
      <c r="M309" s="319"/>
      <c r="N309" s="335"/>
      <c r="O309" s="335" t="e">
        <f t="shared" si="1"/>
        <v>#N/A</v>
      </c>
      <c r="P309" s="335"/>
      <c r="Q309" s="335"/>
      <c r="R309" s="319"/>
      <c r="S309" s="319"/>
      <c r="T309" s="319"/>
      <c r="U309" s="319"/>
      <c r="V309" s="319"/>
      <c r="W309" s="319"/>
      <c r="X309" s="319"/>
      <c r="Y309" s="319"/>
      <c r="Z309" s="319"/>
    </row>
    <row r="310" spans="1:26" ht="15.75" customHeight="1">
      <c r="A310" s="319"/>
      <c r="B310" s="319"/>
      <c r="C310" s="319"/>
      <c r="D310" s="319"/>
      <c r="E310" s="319"/>
      <c r="F310" s="319"/>
      <c r="G310" s="319"/>
      <c r="H310" s="319"/>
      <c r="I310" s="319"/>
      <c r="J310" s="319"/>
      <c r="K310" s="319"/>
      <c r="L310" s="319"/>
      <c r="M310" s="319"/>
      <c r="N310" s="335"/>
      <c r="O310" s="335" t="e">
        <f t="shared" si="1"/>
        <v>#N/A</v>
      </c>
      <c r="P310" s="335"/>
      <c r="Q310" s="335"/>
      <c r="R310" s="319"/>
      <c r="S310" s="319"/>
      <c r="T310" s="319"/>
      <c r="U310" s="319"/>
      <c r="V310" s="319"/>
      <c r="W310" s="319"/>
      <c r="X310" s="319"/>
      <c r="Y310" s="319"/>
      <c r="Z310" s="319"/>
    </row>
    <row r="311" spans="1:26" ht="15.75" customHeight="1">
      <c r="A311" s="319"/>
      <c r="B311" s="319"/>
      <c r="C311" s="319"/>
      <c r="D311" s="319"/>
      <c r="E311" s="319"/>
      <c r="F311" s="319"/>
      <c r="G311" s="319"/>
      <c r="H311" s="319"/>
      <c r="I311" s="319"/>
      <c r="J311" s="319"/>
      <c r="K311" s="319"/>
      <c r="L311" s="319"/>
      <c r="M311" s="319"/>
      <c r="N311" s="335"/>
      <c r="O311" s="335" t="e">
        <f t="shared" si="1"/>
        <v>#N/A</v>
      </c>
      <c r="P311" s="335"/>
      <c r="Q311" s="335"/>
      <c r="R311" s="319"/>
      <c r="S311" s="319"/>
      <c r="T311" s="319"/>
      <c r="U311" s="319"/>
      <c r="V311" s="319"/>
      <c r="W311" s="319"/>
      <c r="X311" s="319"/>
      <c r="Y311" s="319"/>
      <c r="Z311" s="319"/>
    </row>
    <row r="312" spans="1:26" ht="15.75" customHeight="1">
      <c r="A312" s="319"/>
      <c r="B312" s="319"/>
      <c r="C312" s="319"/>
      <c r="D312" s="319"/>
      <c r="E312" s="319"/>
      <c r="F312" s="319"/>
      <c r="G312" s="319"/>
      <c r="H312" s="319"/>
      <c r="I312" s="319"/>
      <c r="J312" s="319"/>
      <c r="K312" s="319"/>
      <c r="L312" s="319"/>
      <c r="M312" s="319"/>
      <c r="N312" s="335"/>
      <c r="O312" s="335" t="e">
        <f t="shared" si="1"/>
        <v>#N/A</v>
      </c>
      <c r="P312" s="335"/>
      <c r="Q312" s="335"/>
      <c r="R312" s="319"/>
      <c r="S312" s="319"/>
      <c r="T312" s="319"/>
      <c r="U312" s="319"/>
      <c r="V312" s="319"/>
      <c r="W312" s="319"/>
      <c r="X312" s="319"/>
      <c r="Y312" s="319"/>
      <c r="Z312" s="319"/>
    </row>
    <row r="313" spans="1:26" ht="15.75" customHeight="1">
      <c r="A313" s="319"/>
      <c r="B313" s="319"/>
      <c r="C313" s="319"/>
      <c r="D313" s="319"/>
      <c r="E313" s="319"/>
      <c r="F313" s="319"/>
      <c r="G313" s="319"/>
      <c r="H313" s="319"/>
      <c r="I313" s="319"/>
      <c r="J313" s="319"/>
      <c r="K313" s="319"/>
      <c r="L313" s="319"/>
      <c r="M313" s="319"/>
      <c r="N313" s="335"/>
      <c r="O313" s="335" t="e">
        <f t="shared" si="1"/>
        <v>#N/A</v>
      </c>
      <c r="P313" s="335"/>
      <c r="Q313" s="335"/>
      <c r="R313" s="319"/>
      <c r="S313" s="319"/>
      <c r="T313" s="319"/>
      <c r="U313" s="319"/>
      <c r="V313" s="319"/>
      <c r="W313" s="319"/>
      <c r="X313" s="319"/>
      <c r="Y313" s="319"/>
      <c r="Z313" s="319"/>
    </row>
    <row r="314" spans="1:26" ht="15.75" customHeight="1">
      <c r="A314" s="319"/>
      <c r="B314" s="319"/>
      <c r="C314" s="319"/>
      <c r="D314" s="319"/>
      <c r="E314" s="319"/>
      <c r="F314" s="319"/>
      <c r="G314" s="319"/>
      <c r="H314" s="319"/>
      <c r="I314" s="319"/>
      <c r="J314" s="319"/>
      <c r="K314" s="319"/>
      <c r="L314" s="319"/>
      <c r="M314" s="319"/>
      <c r="N314" s="335"/>
      <c r="O314" s="335" t="e">
        <f t="shared" si="1"/>
        <v>#N/A</v>
      </c>
      <c r="P314" s="335"/>
      <c r="Q314" s="335"/>
      <c r="R314" s="319"/>
      <c r="S314" s="319"/>
      <c r="T314" s="319"/>
      <c r="U314" s="319"/>
      <c r="V314" s="319"/>
      <c r="W314" s="319"/>
      <c r="X314" s="319"/>
      <c r="Y314" s="319"/>
      <c r="Z314" s="319"/>
    </row>
    <row r="315" spans="1:26" ht="15.75" customHeight="1">
      <c r="A315" s="319"/>
      <c r="B315" s="319"/>
      <c r="C315" s="319"/>
      <c r="D315" s="319"/>
      <c r="E315" s="319"/>
      <c r="F315" s="319"/>
      <c r="G315" s="319"/>
      <c r="H315" s="319"/>
      <c r="I315" s="319"/>
      <c r="J315" s="319"/>
      <c r="K315" s="319"/>
      <c r="L315" s="319"/>
      <c r="M315" s="319"/>
      <c r="N315" s="335"/>
      <c r="O315" s="335" t="e">
        <f t="shared" si="1"/>
        <v>#N/A</v>
      </c>
      <c r="P315" s="335"/>
      <c r="Q315" s="335"/>
      <c r="R315" s="319"/>
      <c r="S315" s="319"/>
      <c r="T315" s="319"/>
      <c r="U315" s="319"/>
      <c r="V315" s="319"/>
      <c r="W315" s="319"/>
      <c r="X315" s="319"/>
      <c r="Y315" s="319"/>
      <c r="Z315" s="319"/>
    </row>
    <row r="316" spans="1:26" ht="15.75" customHeight="1">
      <c r="A316" s="319"/>
      <c r="B316" s="319"/>
      <c r="C316" s="319"/>
      <c r="D316" s="319"/>
      <c r="E316" s="319"/>
      <c r="F316" s="319"/>
      <c r="G316" s="319"/>
      <c r="H316" s="319"/>
      <c r="I316" s="319"/>
      <c r="J316" s="319"/>
      <c r="K316" s="319"/>
      <c r="L316" s="319"/>
      <c r="M316" s="319"/>
      <c r="N316" s="335"/>
      <c r="O316" s="335" t="e">
        <f t="shared" si="1"/>
        <v>#N/A</v>
      </c>
      <c r="P316" s="335"/>
      <c r="Q316" s="335"/>
      <c r="R316" s="319"/>
      <c r="S316" s="319"/>
      <c r="T316" s="319"/>
      <c r="U316" s="319"/>
      <c r="V316" s="319"/>
      <c r="W316" s="319"/>
      <c r="X316" s="319"/>
      <c r="Y316" s="319"/>
      <c r="Z316" s="319"/>
    </row>
    <row r="317" spans="1:26" ht="15.75" customHeight="1">
      <c r="A317" s="319"/>
      <c r="B317" s="319"/>
      <c r="C317" s="319"/>
      <c r="D317" s="319"/>
      <c r="E317" s="319"/>
      <c r="F317" s="319"/>
      <c r="G317" s="319"/>
      <c r="H317" s="319"/>
      <c r="I317" s="319"/>
      <c r="J317" s="319"/>
      <c r="K317" s="319"/>
      <c r="L317" s="319"/>
      <c r="M317" s="319"/>
      <c r="N317" s="335"/>
      <c r="O317" s="335" t="e">
        <f t="shared" si="1"/>
        <v>#N/A</v>
      </c>
      <c r="P317" s="335"/>
      <c r="Q317" s="335"/>
      <c r="R317" s="319"/>
      <c r="S317" s="319"/>
      <c r="T317" s="319"/>
      <c r="U317" s="319"/>
      <c r="V317" s="319"/>
      <c r="W317" s="319"/>
      <c r="X317" s="319"/>
      <c r="Y317" s="319"/>
      <c r="Z317" s="319"/>
    </row>
    <row r="318" spans="1:26" ht="15.75" customHeight="1">
      <c r="A318" s="319"/>
      <c r="B318" s="319"/>
      <c r="C318" s="319"/>
      <c r="D318" s="319"/>
      <c r="E318" s="319"/>
      <c r="F318" s="319"/>
      <c r="G318" s="319"/>
      <c r="H318" s="319"/>
      <c r="I318" s="319"/>
      <c r="J318" s="319"/>
      <c r="K318" s="319"/>
      <c r="L318" s="319"/>
      <c r="M318" s="319"/>
      <c r="N318" s="335"/>
      <c r="O318" s="335" t="e">
        <f t="shared" si="1"/>
        <v>#N/A</v>
      </c>
      <c r="P318" s="335"/>
      <c r="Q318" s="335"/>
      <c r="R318" s="319"/>
      <c r="S318" s="319"/>
      <c r="T318" s="319"/>
      <c r="U318" s="319"/>
      <c r="V318" s="319"/>
      <c r="W318" s="319"/>
      <c r="X318" s="319"/>
      <c r="Y318" s="319"/>
      <c r="Z318" s="319"/>
    </row>
    <row r="319" spans="1:26" ht="15.75" customHeight="1">
      <c r="A319" s="319"/>
      <c r="B319" s="319"/>
      <c r="C319" s="319"/>
      <c r="D319" s="319"/>
      <c r="E319" s="319"/>
      <c r="F319" s="319"/>
      <c r="G319" s="319"/>
      <c r="H319" s="319"/>
      <c r="I319" s="319"/>
      <c r="J319" s="319"/>
      <c r="K319" s="319"/>
      <c r="L319" s="319"/>
      <c r="M319" s="319"/>
      <c r="N319" s="335"/>
      <c r="O319" s="335" t="e">
        <f t="shared" si="1"/>
        <v>#N/A</v>
      </c>
      <c r="P319" s="335"/>
      <c r="Q319" s="335"/>
      <c r="R319" s="319"/>
      <c r="S319" s="319"/>
      <c r="T319" s="319"/>
      <c r="U319" s="319"/>
      <c r="V319" s="319"/>
      <c r="W319" s="319"/>
      <c r="X319" s="319"/>
      <c r="Y319" s="319"/>
      <c r="Z319" s="319"/>
    </row>
    <row r="320" spans="1:26" ht="15.75" customHeight="1">
      <c r="A320" s="319"/>
      <c r="B320" s="319"/>
      <c r="C320" s="319"/>
      <c r="D320" s="319"/>
      <c r="E320" s="319"/>
      <c r="F320" s="319"/>
      <c r="G320" s="319"/>
      <c r="H320" s="319"/>
      <c r="I320" s="319"/>
      <c r="J320" s="319"/>
      <c r="K320" s="319"/>
      <c r="L320" s="319"/>
      <c r="M320" s="319"/>
      <c r="N320" s="335"/>
      <c r="O320" s="335" t="e">
        <f t="shared" si="1"/>
        <v>#N/A</v>
      </c>
      <c r="P320" s="335"/>
      <c r="Q320" s="335"/>
      <c r="R320" s="319"/>
      <c r="S320" s="319"/>
      <c r="T320" s="319"/>
      <c r="U320" s="319"/>
      <c r="V320" s="319"/>
      <c r="W320" s="319"/>
      <c r="X320" s="319"/>
      <c r="Y320" s="319"/>
      <c r="Z320" s="319"/>
    </row>
    <row r="321" spans="1:26" ht="15.75" customHeight="1">
      <c r="A321" s="319"/>
      <c r="B321" s="319"/>
      <c r="C321" s="319"/>
      <c r="D321" s="319"/>
      <c r="E321" s="319"/>
      <c r="F321" s="319"/>
      <c r="G321" s="319"/>
      <c r="H321" s="319"/>
      <c r="I321" s="319"/>
      <c r="J321" s="319"/>
      <c r="K321" s="319"/>
      <c r="L321" s="319"/>
      <c r="M321" s="319"/>
      <c r="N321" s="335"/>
      <c r="O321" s="335" t="e">
        <f t="shared" si="1"/>
        <v>#N/A</v>
      </c>
      <c r="P321" s="335"/>
      <c r="Q321" s="335"/>
      <c r="R321" s="319"/>
      <c r="S321" s="319"/>
      <c r="T321" s="319"/>
      <c r="U321" s="319"/>
      <c r="V321" s="319"/>
      <c r="W321" s="319"/>
      <c r="X321" s="319"/>
      <c r="Y321" s="319"/>
      <c r="Z321" s="319"/>
    </row>
    <row r="322" spans="1:26" ht="15.75" customHeight="1">
      <c r="A322" s="319"/>
      <c r="B322" s="319"/>
      <c r="C322" s="319"/>
      <c r="D322" s="319"/>
      <c r="E322" s="319"/>
      <c r="F322" s="319"/>
      <c r="G322" s="319"/>
      <c r="H322" s="319"/>
      <c r="I322" s="319"/>
      <c r="J322" s="319"/>
      <c r="K322" s="319"/>
      <c r="L322" s="319"/>
      <c r="M322" s="319"/>
      <c r="N322" s="335"/>
      <c r="O322" s="335" t="e">
        <f t="shared" si="1"/>
        <v>#N/A</v>
      </c>
      <c r="P322" s="335"/>
      <c r="Q322" s="335"/>
      <c r="R322" s="319"/>
      <c r="S322" s="319"/>
      <c r="T322" s="319"/>
      <c r="U322" s="319"/>
      <c r="V322" s="319"/>
      <c r="W322" s="319"/>
      <c r="X322" s="319"/>
      <c r="Y322" s="319"/>
      <c r="Z322" s="319"/>
    </row>
    <row r="323" spans="1:26" ht="15.75" customHeight="1">
      <c r="A323" s="319"/>
      <c r="B323" s="319"/>
      <c r="C323" s="319"/>
      <c r="D323" s="319"/>
      <c r="E323" s="319"/>
      <c r="F323" s="319"/>
      <c r="G323" s="319"/>
      <c r="H323" s="319"/>
      <c r="I323" s="319"/>
      <c r="J323" s="319"/>
      <c r="K323" s="319"/>
      <c r="L323" s="319"/>
      <c r="M323" s="319"/>
      <c r="N323" s="335"/>
      <c r="O323" s="335" t="e">
        <f t="shared" si="1"/>
        <v>#N/A</v>
      </c>
      <c r="P323" s="335"/>
      <c r="Q323" s="335"/>
      <c r="R323" s="319"/>
      <c r="S323" s="319"/>
      <c r="T323" s="319"/>
      <c r="U323" s="319"/>
      <c r="V323" s="319"/>
      <c r="W323" s="319"/>
      <c r="X323" s="319"/>
      <c r="Y323" s="319"/>
      <c r="Z323" s="319"/>
    </row>
    <row r="324" spans="1:26" ht="15.75" customHeight="1">
      <c r="A324" s="319"/>
      <c r="B324" s="319"/>
      <c r="C324" s="319"/>
      <c r="D324" s="319"/>
      <c r="E324" s="319"/>
      <c r="F324" s="319"/>
      <c r="G324" s="319"/>
      <c r="H324" s="319"/>
      <c r="I324" s="319"/>
      <c r="J324" s="319"/>
      <c r="K324" s="319"/>
      <c r="L324" s="319"/>
      <c r="M324" s="319"/>
      <c r="N324" s="335"/>
      <c r="O324" s="335" t="e">
        <f t="shared" si="1"/>
        <v>#N/A</v>
      </c>
      <c r="P324" s="335"/>
      <c r="Q324" s="335"/>
      <c r="R324" s="319"/>
      <c r="S324" s="319"/>
      <c r="T324" s="319"/>
      <c r="U324" s="319"/>
      <c r="V324" s="319"/>
      <c r="W324" s="319"/>
      <c r="X324" s="319"/>
      <c r="Y324" s="319"/>
      <c r="Z324" s="319"/>
    </row>
    <row r="325" spans="1:26" ht="15.75" customHeight="1">
      <c r="A325" s="319"/>
      <c r="B325" s="319"/>
      <c r="C325" s="319"/>
      <c r="D325" s="319"/>
      <c r="E325" s="319"/>
      <c r="F325" s="319"/>
      <c r="G325" s="319"/>
      <c r="H325" s="319"/>
      <c r="I325" s="319"/>
      <c r="J325" s="319"/>
      <c r="K325" s="319"/>
      <c r="L325" s="319"/>
      <c r="M325" s="319"/>
      <c r="N325" s="335"/>
      <c r="O325" s="335" t="e">
        <f t="shared" si="1"/>
        <v>#N/A</v>
      </c>
      <c r="P325" s="335"/>
      <c r="Q325" s="335"/>
      <c r="R325" s="319"/>
      <c r="S325" s="319"/>
      <c r="T325" s="319"/>
      <c r="U325" s="319"/>
      <c r="V325" s="319"/>
      <c r="W325" s="319"/>
      <c r="X325" s="319"/>
      <c r="Y325" s="319"/>
      <c r="Z325" s="319"/>
    </row>
    <row r="326" spans="1:26" ht="15.75" customHeight="1">
      <c r="A326" s="319"/>
      <c r="B326" s="319"/>
      <c r="C326" s="319"/>
      <c r="D326" s="319"/>
      <c r="E326" s="319"/>
      <c r="F326" s="319"/>
      <c r="G326" s="319"/>
      <c r="H326" s="319"/>
      <c r="I326" s="319"/>
      <c r="J326" s="319"/>
      <c r="K326" s="319"/>
      <c r="L326" s="319"/>
      <c r="M326" s="319"/>
      <c r="N326" s="335"/>
      <c r="O326" s="335" t="e">
        <f t="shared" si="1"/>
        <v>#N/A</v>
      </c>
      <c r="P326" s="335"/>
      <c r="Q326" s="335"/>
      <c r="R326" s="319"/>
      <c r="S326" s="319"/>
      <c r="T326" s="319"/>
      <c r="U326" s="319"/>
      <c r="V326" s="319"/>
      <c r="W326" s="319"/>
      <c r="X326" s="319"/>
      <c r="Y326" s="319"/>
      <c r="Z326" s="319"/>
    </row>
    <row r="327" spans="1:26" ht="15.75" customHeight="1">
      <c r="A327" s="319"/>
      <c r="B327" s="319"/>
      <c r="C327" s="319"/>
      <c r="D327" s="319"/>
      <c r="E327" s="319"/>
      <c r="F327" s="319"/>
      <c r="G327" s="319"/>
      <c r="H327" s="319"/>
      <c r="I327" s="319"/>
      <c r="J327" s="319"/>
      <c r="K327" s="319"/>
      <c r="L327" s="319"/>
      <c r="M327" s="319"/>
      <c r="N327" s="335"/>
      <c r="O327" s="335" t="e">
        <f t="shared" si="1"/>
        <v>#N/A</v>
      </c>
      <c r="P327" s="335"/>
      <c r="Q327" s="335"/>
      <c r="R327" s="319"/>
      <c r="S327" s="319"/>
      <c r="T327" s="319"/>
      <c r="U327" s="319"/>
      <c r="V327" s="319"/>
      <c r="W327" s="319"/>
      <c r="X327" s="319"/>
      <c r="Y327" s="319"/>
      <c r="Z327" s="319"/>
    </row>
    <row r="328" spans="1:26" ht="15.75" customHeight="1">
      <c r="A328" s="319"/>
      <c r="B328" s="319"/>
      <c r="C328" s="319"/>
      <c r="D328" s="319"/>
      <c r="E328" s="319"/>
      <c r="F328" s="319"/>
      <c r="G328" s="319"/>
      <c r="H328" s="319"/>
      <c r="I328" s="319"/>
      <c r="J328" s="319"/>
      <c r="K328" s="319"/>
      <c r="L328" s="319"/>
      <c r="M328" s="319"/>
      <c r="N328" s="335"/>
      <c r="O328" s="335" t="e">
        <f t="shared" si="1"/>
        <v>#N/A</v>
      </c>
      <c r="P328" s="335"/>
      <c r="Q328" s="335"/>
      <c r="R328" s="319"/>
      <c r="S328" s="319"/>
      <c r="T328" s="319"/>
      <c r="U328" s="319"/>
      <c r="V328" s="319"/>
      <c r="W328" s="319"/>
      <c r="X328" s="319"/>
      <c r="Y328" s="319"/>
      <c r="Z328" s="319"/>
    </row>
    <row r="329" spans="1:26" ht="15.75" customHeight="1">
      <c r="A329" s="319"/>
      <c r="B329" s="319"/>
      <c r="C329" s="319"/>
      <c r="D329" s="319"/>
      <c r="E329" s="319"/>
      <c r="F329" s="319"/>
      <c r="G329" s="319"/>
      <c r="H329" s="319"/>
      <c r="I329" s="319"/>
      <c r="J329" s="319"/>
      <c r="K329" s="319"/>
      <c r="L329" s="319"/>
      <c r="M329" s="319"/>
      <c r="N329" s="335"/>
      <c r="O329" s="335" t="e">
        <f t="shared" si="1"/>
        <v>#N/A</v>
      </c>
      <c r="P329" s="335"/>
      <c r="Q329" s="335"/>
      <c r="R329" s="319"/>
      <c r="S329" s="319"/>
      <c r="T329" s="319"/>
      <c r="U329" s="319"/>
      <c r="V329" s="319"/>
      <c r="W329" s="319"/>
      <c r="X329" s="319"/>
      <c r="Y329" s="319"/>
      <c r="Z329" s="319"/>
    </row>
    <row r="330" spans="1:26" ht="15.75" customHeight="1">
      <c r="A330" s="319"/>
      <c r="B330" s="319"/>
      <c r="C330" s="319"/>
      <c r="D330" s="319"/>
      <c r="E330" s="319"/>
      <c r="F330" s="319"/>
      <c r="G330" s="319"/>
      <c r="H330" s="319"/>
      <c r="I330" s="319"/>
      <c r="J330" s="319"/>
      <c r="K330" s="319"/>
      <c r="L330" s="319"/>
      <c r="M330" s="319"/>
      <c r="N330" s="335"/>
      <c r="O330" s="335" t="e">
        <f t="shared" si="1"/>
        <v>#N/A</v>
      </c>
      <c r="P330" s="335"/>
      <c r="Q330" s="335"/>
      <c r="R330" s="319"/>
      <c r="S330" s="319"/>
      <c r="T330" s="319"/>
      <c r="U330" s="319"/>
      <c r="V330" s="319"/>
      <c r="W330" s="319"/>
      <c r="X330" s="319"/>
      <c r="Y330" s="319"/>
      <c r="Z330" s="319"/>
    </row>
    <row r="331" spans="1:26" ht="15.75" customHeight="1">
      <c r="A331" s="319"/>
      <c r="B331" s="319"/>
      <c r="C331" s="319"/>
      <c r="D331" s="319"/>
      <c r="E331" s="319"/>
      <c r="F331" s="319"/>
      <c r="G331" s="319"/>
      <c r="H331" s="319"/>
      <c r="I331" s="319"/>
      <c r="J331" s="319"/>
      <c r="K331" s="319"/>
      <c r="L331" s="319"/>
      <c r="M331" s="319"/>
      <c r="N331" s="335"/>
      <c r="O331" s="335" t="e">
        <f t="shared" si="1"/>
        <v>#N/A</v>
      </c>
      <c r="P331" s="335"/>
      <c r="Q331" s="335"/>
      <c r="R331" s="319"/>
      <c r="S331" s="319"/>
      <c r="T331" s="319"/>
      <c r="U331" s="319"/>
      <c r="V331" s="319"/>
      <c r="W331" s="319"/>
      <c r="X331" s="319"/>
      <c r="Y331" s="319"/>
      <c r="Z331" s="319"/>
    </row>
    <row r="332" spans="1:26" ht="15.75" customHeight="1">
      <c r="A332" s="319"/>
      <c r="B332" s="319"/>
      <c r="C332" s="319"/>
      <c r="D332" s="319"/>
      <c r="E332" s="319"/>
      <c r="F332" s="319"/>
      <c r="G332" s="319"/>
      <c r="H332" s="319"/>
      <c r="I332" s="319"/>
      <c r="J332" s="319"/>
      <c r="K332" s="319"/>
      <c r="L332" s="319"/>
      <c r="M332" s="319"/>
      <c r="N332" s="335"/>
      <c r="O332" s="335" t="e">
        <f t="shared" si="1"/>
        <v>#N/A</v>
      </c>
      <c r="P332" s="335"/>
      <c r="Q332" s="335"/>
      <c r="R332" s="319"/>
      <c r="S332" s="319"/>
      <c r="T332" s="319"/>
      <c r="U332" s="319"/>
      <c r="V332" s="319"/>
      <c r="W332" s="319"/>
      <c r="X332" s="319"/>
      <c r="Y332" s="319"/>
      <c r="Z332" s="319"/>
    </row>
    <row r="333" spans="1:26" ht="15.75" customHeight="1">
      <c r="A333" s="319"/>
      <c r="B333" s="319"/>
      <c r="C333" s="319"/>
      <c r="D333" s="319"/>
      <c r="E333" s="319"/>
      <c r="F333" s="319"/>
      <c r="G333" s="319"/>
      <c r="H333" s="319"/>
      <c r="I333" s="319"/>
      <c r="J333" s="319"/>
      <c r="K333" s="319"/>
      <c r="L333" s="319"/>
      <c r="M333" s="319"/>
      <c r="N333" s="335"/>
      <c r="O333" s="335" t="e">
        <f t="shared" si="1"/>
        <v>#N/A</v>
      </c>
      <c r="P333" s="335"/>
      <c r="Q333" s="335"/>
      <c r="R333" s="319"/>
      <c r="S333" s="319"/>
      <c r="T333" s="319"/>
      <c r="U333" s="319"/>
      <c r="V333" s="319"/>
      <c r="W333" s="319"/>
      <c r="X333" s="319"/>
      <c r="Y333" s="319"/>
      <c r="Z333" s="319"/>
    </row>
    <row r="334" spans="1:26" ht="15.75" customHeight="1">
      <c r="A334" s="319"/>
      <c r="B334" s="319"/>
      <c r="C334" s="319"/>
      <c r="D334" s="319"/>
      <c r="E334" s="319"/>
      <c r="F334" s="319"/>
      <c r="G334" s="319"/>
      <c r="H334" s="319"/>
      <c r="I334" s="319"/>
      <c r="J334" s="319"/>
      <c r="K334" s="319"/>
      <c r="L334" s="319"/>
      <c r="M334" s="319"/>
      <c r="N334" s="335"/>
      <c r="O334" s="335" t="e">
        <f t="shared" si="1"/>
        <v>#N/A</v>
      </c>
      <c r="P334" s="335"/>
      <c r="Q334" s="335"/>
      <c r="R334" s="319"/>
      <c r="S334" s="319"/>
      <c r="T334" s="319"/>
      <c r="U334" s="319"/>
      <c r="V334" s="319"/>
      <c r="W334" s="319"/>
      <c r="X334" s="319"/>
      <c r="Y334" s="319"/>
      <c r="Z334" s="319"/>
    </row>
    <row r="335" spans="1:26" ht="15.75" customHeight="1">
      <c r="A335" s="319"/>
      <c r="B335" s="319"/>
      <c r="C335" s="319"/>
      <c r="D335" s="319"/>
      <c r="E335" s="319"/>
      <c r="F335" s="319"/>
      <c r="G335" s="319"/>
      <c r="H335" s="319"/>
      <c r="I335" s="319"/>
      <c r="J335" s="319"/>
      <c r="K335" s="319"/>
      <c r="L335" s="319"/>
      <c r="M335" s="319"/>
      <c r="N335" s="335"/>
      <c r="O335" s="335" t="e">
        <f t="shared" si="1"/>
        <v>#N/A</v>
      </c>
      <c r="P335" s="335"/>
      <c r="Q335" s="335"/>
      <c r="R335" s="319"/>
      <c r="S335" s="319"/>
      <c r="T335" s="319"/>
      <c r="U335" s="319"/>
      <c r="V335" s="319"/>
      <c r="W335" s="319"/>
      <c r="X335" s="319"/>
      <c r="Y335" s="319"/>
      <c r="Z335" s="319"/>
    </row>
    <row r="336" spans="1:26" ht="15.75" customHeight="1">
      <c r="A336" s="319"/>
      <c r="B336" s="319"/>
      <c r="C336" s="319"/>
      <c r="D336" s="319"/>
      <c r="E336" s="319"/>
      <c r="F336" s="319"/>
      <c r="G336" s="319"/>
      <c r="H336" s="319"/>
      <c r="I336" s="319"/>
      <c r="J336" s="319"/>
      <c r="K336" s="319"/>
      <c r="L336" s="319"/>
      <c r="M336" s="319"/>
      <c r="N336" s="335"/>
      <c r="O336" s="335" t="e">
        <f t="shared" si="1"/>
        <v>#N/A</v>
      </c>
      <c r="P336" s="335"/>
      <c r="Q336" s="335"/>
      <c r="R336" s="319"/>
      <c r="S336" s="319"/>
      <c r="T336" s="319"/>
      <c r="U336" s="319"/>
      <c r="V336" s="319"/>
      <c r="W336" s="319"/>
      <c r="X336" s="319"/>
      <c r="Y336" s="319"/>
      <c r="Z336" s="319"/>
    </row>
    <row r="337" spans="1:26" ht="15.75" customHeight="1">
      <c r="A337" s="319"/>
      <c r="B337" s="319"/>
      <c r="C337" s="319"/>
      <c r="D337" s="319"/>
      <c r="E337" s="319"/>
      <c r="F337" s="319"/>
      <c r="G337" s="319"/>
      <c r="H337" s="319"/>
      <c r="I337" s="319"/>
      <c r="J337" s="319"/>
      <c r="K337" s="319"/>
      <c r="L337" s="319"/>
      <c r="M337" s="319"/>
      <c r="N337" s="335"/>
      <c r="O337" s="335" t="e">
        <f t="shared" si="1"/>
        <v>#N/A</v>
      </c>
      <c r="P337" s="335"/>
      <c r="Q337" s="335"/>
      <c r="R337" s="319"/>
      <c r="S337" s="319"/>
      <c r="T337" s="319"/>
      <c r="U337" s="319"/>
      <c r="V337" s="319"/>
      <c r="W337" s="319"/>
      <c r="X337" s="319"/>
      <c r="Y337" s="319"/>
      <c r="Z337" s="319"/>
    </row>
    <row r="338" spans="1:26" ht="15.75" customHeight="1">
      <c r="A338" s="319"/>
      <c r="B338" s="319"/>
      <c r="C338" s="319"/>
      <c r="D338" s="319"/>
      <c r="E338" s="319"/>
      <c r="F338" s="319"/>
      <c r="G338" s="319"/>
      <c r="H338" s="319"/>
      <c r="I338" s="319"/>
      <c r="J338" s="319"/>
      <c r="K338" s="319"/>
      <c r="L338" s="319"/>
      <c r="M338" s="319"/>
      <c r="N338" s="335"/>
      <c r="O338" s="335" t="e">
        <f t="shared" si="1"/>
        <v>#N/A</v>
      </c>
      <c r="P338" s="335"/>
      <c r="Q338" s="335"/>
      <c r="R338" s="319"/>
      <c r="S338" s="319"/>
      <c r="T338" s="319"/>
      <c r="U338" s="319"/>
      <c r="V338" s="319"/>
      <c r="W338" s="319"/>
      <c r="X338" s="319"/>
      <c r="Y338" s="319"/>
      <c r="Z338" s="319"/>
    </row>
    <row r="339" spans="1:26" ht="15.75" customHeight="1">
      <c r="A339" s="319"/>
      <c r="B339" s="319"/>
      <c r="C339" s="319"/>
      <c r="D339" s="319"/>
      <c r="E339" s="319"/>
      <c r="F339" s="319"/>
      <c r="G339" s="319"/>
      <c r="H339" s="319"/>
      <c r="I339" s="319"/>
      <c r="J339" s="319"/>
      <c r="K339" s="319"/>
      <c r="L339" s="319"/>
      <c r="M339" s="319"/>
      <c r="N339" s="335"/>
      <c r="O339" s="335" t="e">
        <f t="shared" si="1"/>
        <v>#N/A</v>
      </c>
      <c r="P339" s="335"/>
      <c r="Q339" s="335"/>
      <c r="R339" s="319"/>
      <c r="S339" s="319"/>
      <c r="T339" s="319"/>
      <c r="U339" s="319"/>
      <c r="V339" s="319"/>
      <c r="W339" s="319"/>
      <c r="X339" s="319"/>
      <c r="Y339" s="319"/>
      <c r="Z339" s="319"/>
    </row>
    <row r="340" spans="1:26" ht="15.75" customHeight="1">
      <c r="A340" s="319"/>
      <c r="B340" s="319"/>
      <c r="C340" s="319"/>
      <c r="D340" s="319"/>
      <c r="E340" s="319"/>
      <c r="F340" s="319"/>
      <c r="G340" s="319"/>
      <c r="H340" s="319"/>
      <c r="I340" s="319"/>
      <c r="J340" s="319"/>
      <c r="K340" s="319"/>
      <c r="L340" s="319"/>
      <c r="M340" s="319"/>
      <c r="N340" s="335"/>
      <c r="O340" s="335" t="e">
        <f t="shared" si="1"/>
        <v>#N/A</v>
      </c>
      <c r="P340" s="335"/>
      <c r="Q340" s="335"/>
      <c r="R340" s="319"/>
      <c r="S340" s="319"/>
      <c r="T340" s="319"/>
      <c r="U340" s="319"/>
      <c r="V340" s="319"/>
      <c r="W340" s="319"/>
      <c r="X340" s="319"/>
      <c r="Y340" s="319"/>
      <c r="Z340" s="319"/>
    </row>
    <row r="341" spans="1:26" ht="15.75" customHeight="1">
      <c r="A341" s="319"/>
      <c r="B341" s="319"/>
      <c r="C341" s="319"/>
      <c r="D341" s="319"/>
      <c r="E341" s="319"/>
      <c r="F341" s="319"/>
      <c r="G341" s="319"/>
      <c r="H341" s="319"/>
      <c r="I341" s="319"/>
      <c r="J341" s="319"/>
      <c r="K341" s="319"/>
      <c r="L341" s="319"/>
      <c r="M341" s="319"/>
      <c r="N341" s="335"/>
      <c r="O341" s="335" t="e">
        <f t="shared" si="1"/>
        <v>#N/A</v>
      </c>
      <c r="P341" s="335"/>
      <c r="Q341" s="335"/>
      <c r="R341" s="319"/>
      <c r="S341" s="319"/>
      <c r="T341" s="319"/>
      <c r="U341" s="319"/>
      <c r="V341" s="319"/>
      <c r="W341" s="319"/>
      <c r="X341" s="319"/>
      <c r="Y341" s="319"/>
      <c r="Z341" s="319"/>
    </row>
    <row r="342" spans="1:26" ht="15.75" customHeight="1">
      <c r="A342" s="319"/>
      <c r="B342" s="319"/>
      <c r="C342" s="319"/>
      <c r="D342" s="319"/>
      <c r="E342" s="319"/>
      <c r="F342" s="319"/>
      <c r="G342" s="319"/>
      <c r="H342" s="319"/>
      <c r="I342" s="319"/>
      <c r="J342" s="319"/>
      <c r="K342" s="319"/>
      <c r="L342" s="319"/>
      <c r="M342" s="319"/>
      <c r="N342" s="335"/>
      <c r="O342" s="335" t="e">
        <f t="shared" si="1"/>
        <v>#N/A</v>
      </c>
      <c r="P342" s="335"/>
      <c r="Q342" s="335"/>
      <c r="R342" s="319"/>
      <c r="S342" s="319"/>
      <c r="T342" s="319"/>
      <c r="U342" s="319"/>
      <c r="V342" s="319"/>
      <c r="W342" s="319"/>
      <c r="X342" s="319"/>
      <c r="Y342" s="319"/>
      <c r="Z342" s="319"/>
    </row>
    <row r="343" spans="1:26" ht="15.75" customHeight="1">
      <c r="A343" s="319"/>
      <c r="B343" s="319"/>
      <c r="C343" s="319"/>
      <c r="D343" s="319"/>
      <c r="E343" s="319"/>
      <c r="F343" s="319"/>
      <c r="G343" s="319"/>
      <c r="H343" s="319"/>
      <c r="I343" s="319"/>
      <c r="J343" s="319"/>
      <c r="K343" s="319"/>
      <c r="L343" s="319"/>
      <c r="M343" s="319"/>
      <c r="N343" s="335"/>
      <c r="O343" s="335" t="e">
        <f t="shared" si="1"/>
        <v>#N/A</v>
      </c>
      <c r="P343" s="335"/>
      <c r="Q343" s="335"/>
      <c r="R343" s="319"/>
      <c r="S343" s="319"/>
      <c r="T343" s="319"/>
      <c r="U343" s="319"/>
      <c r="V343" s="319"/>
      <c r="W343" s="319"/>
      <c r="X343" s="319"/>
      <c r="Y343" s="319"/>
      <c r="Z343" s="319"/>
    </row>
    <row r="344" spans="1:26" ht="15.75" customHeight="1">
      <c r="A344" s="319"/>
      <c r="B344" s="319"/>
      <c r="C344" s="319"/>
      <c r="D344" s="319"/>
      <c r="E344" s="319"/>
      <c r="F344" s="319"/>
      <c r="G344" s="319"/>
      <c r="H344" s="319"/>
      <c r="I344" s="319"/>
      <c r="J344" s="319"/>
      <c r="K344" s="319"/>
      <c r="L344" s="319"/>
      <c r="M344" s="319"/>
      <c r="N344" s="335"/>
      <c r="O344" s="335" t="e">
        <f t="shared" si="1"/>
        <v>#N/A</v>
      </c>
      <c r="P344" s="335"/>
      <c r="Q344" s="335"/>
      <c r="R344" s="319"/>
      <c r="S344" s="319"/>
      <c r="T344" s="319"/>
      <c r="U344" s="319"/>
      <c r="V344" s="319"/>
      <c r="W344" s="319"/>
      <c r="X344" s="319"/>
      <c r="Y344" s="319"/>
      <c r="Z344" s="319"/>
    </row>
    <row r="345" spans="1:26" ht="15.75" customHeight="1">
      <c r="A345" s="319"/>
      <c r="B345" s="319"/>
      <c r="C345" s="319"/>
      <c r="D345" s="319"/>
      <c r="E345" s="319"/>
      <c r="F345" s="319"/>
      <c r="G345" s="319"/>
      <c r="H345" s="319"/>
      <c r="I345" s="319"/>
      <c r="J345" s="319"/>
      <c r="K345" s="319"/>
      <c r="L345" s="319"/>
      <c r="M345" s="319"/>
      <c r="N345" s="335"/>
      <c r="O345" s="335" t="e">
        <f t="shared" si="1"/>
        <v>#N/A</v>
      </c>
      <c r="P345" s="335"/>
      <c r="Q345" s="335"/>
      <c r="R345" s="319"/>
      <c r="S345" s="319"/>
      <c r="T345" s="319"/>
      <c r="U345" s="319"/>
      <c r="V345" s="319"/>
      <c r="W345" s="319"/>
      <c r="X345" s="319"/>
      <c r="Y345" s="319"/>
      <c r="Z345" s="319"/>
    </row>
    <row r="346" spans="1:26" ht="15.75" customHeight="1">
      <c r="A346" s="319"/>
      <c r="B346" s="319"/>
      <c r="C346" s="319"/>
      <c r="D346" s="319"/>
      <c r="E346" s="319"/>
      <c r="F346" s="319"/>
      <c r="G346" s="319"/>
      <c r="H346" s="319"/>
      <c r="I346" s="319"/>
      <c r="J346" s="319"/>
      <c r="K346" s="319"/>
      <c r="L346" s="319"/>
      <c r="M346" s="319"/>
      <c r="N346" s="335"/>
      <c r="O346" s="335" t="e">
        <f t="shared" si="1"/>
        <v>#N/A</v>
      </c>
      <c r="P346" s="335"/>
      <c r="Q346" s="335"/>
      <c r="R346" s="319"/>
      <c r="S346" s="319"/>
      <c r="T346" s="319"/>
      <c r="U346" s="319"/>
      <c r="V346" s="319"/>
      <c r="W346" s="319"/>
      <c r="X346" s="319"/>
      <c r="Y346" s="319"/>
      <c r="Z346" s="319"/>
    </row>
    <row r="347" spans="1:26" ht="15.75" customHeight="1">
      <c r="A347" s="319"/>
      <c r="B347" s="319"/>
      <c r="C347" s="319"/>
      <c r="D347" s="319"/>
      <c r="E347" s="319"/>
      <c r="F347" s="319"/>
      <c r="G347" s="319"/>
      <c r="H347" s="319"/>
      <c r="I347" s="319"/>
      <c r="J347" s="319"/>
      <c r="K347" s="319"/>
      <c r="L347" s="319"/>
      <c r="M347" s="319"/>
      <c r="N347" s="335"/>
      <c r="O347" s="335" t="e">
        <f t="shared" si="1"/>
        <v>#N/A</v>
      </c>
      <c r="P347" s="335"/>
      <c r="Q347" s="335"/>
      <c r="R347" s="319"/>
      <c r="S347" s="319"/>
      <c r="T347" s="319"/>
      <c r="U347" s="319"/>
      <c r="V347" s="319"/>
      <c r="W347" s="319"/>
      <c r="X347" s="319"/>
      <c r="Y347" s="319"/>
      <c r="Z347" s="319"/>
    </row>
    <row r="348" spans="1:26" ht="15.75" customHeight="1">
      <c r="A348" s="319"/>
      <c r="B348" s="319"/>
      <c r="C348" s="319"/>
      <c r="D348" s="319"/>
      <c r="E348" s="319"/>
      <c r="F348" s="319"/>
      <c r="G348" s="319"/>
      <c r="H348" s="319"/>
      <c r="I348" s="319"/>
      <c r="J348" s="319"/>
      <c r="K348" s="319"/>
      <c r="L348" s="319"/>
      <c r="M348" s="319"/>
      <c r="N348" s="335"/>
      <c r="O348" s="335" t="e">
        <f t="shared" si="1"/>
        <v>#N/A</v>
      </c>
      <c r="P348" s="335"/>
      <c r="Q348" s="335"/>
      <c r="R348" s="319"/>
      <c r="S348" s="319"/>
      <c r="T348" s="319"/>
      <c r="U348" s="319"/>
      <c r="V348" s="319"/>
      <c r="W348" s="319"/>
      <c r="X348" s="319"/>
      <c r="Y348" s="319"/>
      <c r="Z348" s="319"/>
    </row>
    <row r="349" spans="1:26" ht="15.75" customHeight="1">
      <c r="A349" s="319"/>
      <c r="B349" s="319"/>
      <c r="C349" s="319"/>
      <c r="D349" s="319"/>
      <c r="E349" s="319"/>
      <c r="F349" s="319"/>
      <c r="G349" s="319"/>
      <c r="H349" s="319"/>
      <c r="I349" s="319"/>
      <c r="J349" s="319"/>
      <c r="K349" s="319"/>
      <c r="L349" s="319"/>
      <c r="M349" s="319"/>
      <c r="N349" s="335"/>
      <c r="O349" s="335" t="e">
        <f t="shared" si="1"/>
        <v>#N/A</v>
      </c>
      <c r="P349" s="335"/>
      <c r="Q349" s="335"/>
      <c r="R349" s="319"/>
      <c r="S349" s="319"/>
      <c r="T349" s="319"/>
      <c r="U349" s="319"/>
      <c r="V349" s="319"/>
      <c r="W349" s="319"/>
      <c r="X349" s="319"/>
      <c r="Y349" s="319"/>
      <c r="Z349" s="319"/>
    </row>
    <row r="350" spans="1:26" ht="15.75" customHeight="1">
      <c r="A350" s="319"/>
      <c r="B350" s="319"/>
      <c r="C350" s="319"/>
      <c r="D350" s="319"/>
      <c r="E350" s="319"/>
      <c r="F350" s="319"/>
      <c r="G350" s="319"/>
      <c r="H350" s="319"/>
      <c r="I350" s="319"/>
      <c r="J350" s="319"/>
      <c r="K350" s="319"/>
      <c r="L350" s="319"/>
      <c r="M350" s="319"/>
      <c r="N350" s="335"/>
      <c r="O350" s="335" t="e">
        <f t="shared" si="1"/>
        <v>#N/A</v>
      </c>
      <c r="P350" s="335"/>
      <c r="Q350" s="335"/>
      <c r="R350" s="319"/>
      <c r="S350" s="319"/>
      <c r="T350" s="319"/>
      <c r="U350" s="319"/>
      <c r="V350" s="319"/>
      <c r="W350" s="319"/>
      <c r="X350" s="319"/>
      <c r="Y350" s="319"/>
      <c r="Z350" s="319"/>
    </row>
    <row r="351" spans="1:26" ht="15.75" customHeight="1">
      <c r="A351" s="319"/>
      <c r="B351" s="319"/>
      <c r="C351" s="319"/>
      <c r="D351" s="319"/>
      <c r="E351" s="319"/>
      <c r="F351" s="319"/>
      <c r="G351" s="319"/>
      <c r="H351" s="319"/>
      <c r="I351" s="319"/>
      <c r="J351" s="319"/>
      <c r="K351" s="319"/>
      <c r="L351" s="319"/>
      <c r="M351" s="319"/>
      <c r="N351" s="335"/>
      <c r="O351" s="335" t="e">
        <f t="shared" si="1"/>
        <v>#N/A</v>
      </c>
      <c r="P351" s="335"/>
      <c r="Q351" s="335"/>
      <c r="R351" s="319"/>
      <c r="S351" s="319"/>
      <c r="T351" s="319"/>
      <c r="U351" s="319"/>
      <c r="V351" s="319"/>
      <c r="W351" s="319"/>
      <c r="X351" s="319"/>
      <c r="Y351" s="319"/>
      <c r="Z351" s="319"/>
    </row>
    <row r="352" spans="1:26" ht="15.75" customHeight="1">
      <c r="A352" s="319"/>
      <c r="B352" s="319"/>
      <c r="C352" s="319"/>
      <c r="D352" s="319"/>
      <c r="E352" s="319"/>
      <c r="F352" s="319"/>
      <c r="G352" s="319"/>
      <c r="H352" s="319"/>
      <c r="I352" s="319"/>
      <c r="J352" s="319"/>
      <c r="K352" s="319"/>
      <c r="L352" s="319"/>
      <c r="M352" s="319"/>
      <c r="N352" s="335"/>
      <c r="O352" s="335" t="e">
        <f t="shared" si="1"/>
        <v>#N/A</v>
      </c>
      <c r="P352" s="335"/>
      <c r="Q352" s="335"/>
      <c r="R352" s="319"/>
      <c r="S352" s="319"/>
      <c r="T352" s="319"/>
      <c r="U352" s="319"/>
      <c r="V352" s="319"/>
      <c r="W352" s="319"/>
      <c r="X352" s="319"/>
      <c r="Y352" s="319"/>
      <c r="Z352" s="319"/>
    </row>
    <row r="353" spans="1:26" ht="15.75" customHeight="1">
      <c r="A353" s="319"/>
      <c r="B353" s="319"/>
      <c r="C353" s="319"/>
      <c r="D353" s="319"/>
      <c r="E353" s="319"/>
      <c r="F353" s="319"/>
      <c r="G353" s="319"/>
      <c r="H353" s="319"/>
      <c r="I353" s="319"/>
      <c r="J353" s="319"/>
      <c r="K353" s="319"/>
      <c r="L353" s="319"/>
      <c r="M353" s="319"/>
      <c r="N353" s="335"/>
      <c r="O353" s="335" t="e">
        <f t="shared" si="1"/>
        <v>#N/A</v>
      </c>
      <c r="P353" s="335"/>
      <c r="Q353" s="335"/>
      <c r="R353" s="319"/>
      <c r="S353" s="319"/>
      <c r="T353" s="319"/>
      <c r="U353" s="319"/>
      <c r="V353" s="319"/>
      <c r="W353" s="319"/>
      <c r="X353" s="319"/>
      <c r="Y353" s="319"/>
      <c r="Z353" s="319"/>
    </row>
    <row r="354" spans="1:26" ht="15.75" customHeight="1">
      <c r="A354" s="319"/>
      <c r="B354" s="319"/>
      <c r="C354" s="319"/>
      <c r="D354" s="319"/>
      <c r="E354" s="319"/>
      <c r="F354" s="319"/>
      <c r="G354" s="319"/>
      <c r="H354" s="319"/>
      <c r="I354" s="319"/>
      <c r="J354" s="319"/>
      <c r="K354" s="319"/>
      <c r="L354" s="319"/>
      <c r="M354" s="319"/>
      <c r="N354" s="335"/>
      <c r="O354" s="335" t="e">
        <f t="shared" si="1"/>
        <v>#N/A</v>
      </c>
      <c r="P354" s="335"/>
      <c r="Q354" s="335"/>
      <c r="R354" s="319"/>
      <c r="S354" s="319"/>
      <c r="T354" s="319"/>
      <c r="U354" s="319"/>
      <c r="V354" s="319"/>
      <c r="W354" s="319"/>
      <c r="X354" s="319"/>
      <c r="Y354" s="319"/>
      <c r="Z354" s="319"/>
    </row>
    <row r="355" spans="1:26" ht="15.75" customHeight="1">
      <c r="A355" s="319"/>
      <c r="B355" s="319"/>
      <c r="C355" s="319"/>
      <c r="D355" s="319"/>
      <c r="E355" s="319"/>
      <c r="F355" s="319"/>
      <c r="G355" s="319"/>
      <c r="H355" s="319"/>
      <c r="I355" s="319"/>
      <c r="J355" s="319"/>
      <c r="K355" s="319"/>
      <c r="L355" s="319"/>
      <c r="M355" s="319"/>
      <c r="N355" s="335"/>
      <c r="O355" s="335" t="e">
        <f t="shared" si="1"/>
        <v>#N/A</v>
      </c>
      <c r="P355" s="335"/>
      <c r="Q355" s="335"/>
      <c r="R355" s="319"/>
      <c r="S355" s="319"/>
      <c r="T355" s="319"/>
      <c r="U355" s="319"/>
      <c r="V355" s="319"/>
      <c r="W355" s="319"/>
      <c r="X355" s="319"/>
      <c r="Y355" s="319"/>
      <c r="Z355" s="319"/>
    </row>
    <row r="356" spans="1:26" ht="15.75" customHeight="1">
      <c r="A356" s="319"/>
      <c r="B356" s="319"/>
      <c r="C356" s="319"/>
      <c r="D356" s="319"/>
      <c r="E356" s="319"/>
      <c r="F356" s="319"/>
      <c r="G356" s="319"/>
      <c r="H356" s="319"/>
      <c r="I356" s="319"/>
      <c r="J356" s="319"/>
      <c r="K356" s="319"/>
      <c r="L356" s="319"/>
      <c r="M356" s="319"/>
      <c r="N356" s="335"/>
      <c r="O356" s="335" t="e">
        <f t="shared" si="1"/>
        <v>#N/A</v>
      </c>
      <c r="P356" s="335"/>
      <c r="Q356" s="335"/>
      <c r="R356" s="319"/>
      <c r="S356" s="319"/>
      <c r="T356" s="319"/>
      <c r="U356" s="319"/>
      <c r="V356" s="319"/>
      <c r="W356" s="319"/>
      <c r="X356" s="319"/>
      <c r="Y356" s="319"/>
      <c r="Z356" s="319"/>
    </row>
    <row r="357" spans="1:26" ht="15.75" customHeight="1">
      <c r="A357" s="319"/>
      <c r="B357" s="319"/>
      <c r="C357" s="319"/>
      <c r="D357" s="319"/>
      <c r="E357" s="319"/>
      <c r="F357" s="319"/>
      <c r="G357" s="319"/>
      <c r="H357" s="319"/>
      <c r="I357" s="319"/>
      <c r="J357" s="319"/>
      <c r="K357" s="319"/>
      <c r="L357" s="319"/>
      <c r="M357" s="319"/>
      <c r="N357" s="335"/>
      <c r="O357" s="335" t="e">
        <f t="shared" si="1"/>
        <v>#N/A</v>
      </c>
      <c r="P357" s="335"/>
      <c r="Q357" s="335"/>
      <c r="R357" s="319"/>
      <c r="S357" s="319"/>
      <c r="T357" s="319"/>
      <c r="U357" s="319"/>
      <c r="V357" s="319"/>
      <c r="W357" s="319"/>
      <c r="X357" s="319"/>
      <c r="Y357" s="319"/>
      <c r="Z357" s="319"/>
    </row>
    <row r="358" spans="1:26" ht="15.75" customHeight="1">
      <c r="A358" s="319"/>
      <c r="B358" s="319"/>
      <c r="C358" s="319"/>
      <c r="D358" s="319"/>
      <c r="E358" s="319"/>
      <c r="F358" s="319"/>
      <c r="G358" s="319"/>
      <c r="H358" s="319"/>
      <c r="I358" s="319"/>
      <c r="J358" s="319"/>
      <c r="K358" s="319"/>
      <c r="L358" s="319"/>
      <c r="M358" s="319"/>
      <c r="N358" s="335"/>
      <c r="O358" s="335" t="e">
        <f t="shared" si="1"/>
        <v>#N/A</v>
      </c>
      <c r="P358" s="335"/>
      <c r="Q358" s="335"/>
      <c r="R358" s="319"/>
      <c r="S358" s="319"/>
      <c r="T358" s="319"/>
      <c r="U358" s="319"/>
      <c r="V358" s="319"/>
      <c r="W358" s="319"/>
      <c r="X358" s="319"/>
      <c r="Y358" s="319"/>
      <c r="Z358" s="319"/>
    </row>
    <row r="359" spans="1:26" ht="15.75" customHeight="1">
      <c r="A359" s="319"/>
      <c r="B359" s="319"/>
      <c r="C359" s="319"/>
      <c r="D359" s="319"/>
      <c r="E359" s="319"/>
      <c r="F359" s="319"/>
      <c r="G359" s="319"/>
      <c r="H359" s="319"/>
      <c r="I359" s="319"/>
      <c r="J359" s="319"/>
      <c r="K359" s="319"/>
      <c r="L359" s="319"/>
      <c r="M359" s="319"/>
      <c r="N359" s="335"/>
      <c r="O359" s="335" t="e">
        <f t="shared" si="1"/>
        <v>#N/A</v>
      </c>
      <c r="P359" s="335"/>
      <c r="Q359" s="335"/>
      <c r="R359" s="319"/>
      <c r="S359" s="319"/>
      <c r="T359" s="319"/>
      <c r="U359" s="319"/>
      <c r="V359" s="319"/>
      <c r="W359" s="319"/>
      <c r="X359" s="319"/>
      <c r="Y359" s="319"/>
      <c r="Z359" s="319"/>
    </row>
    <row r="360" spans="1:26" ht="15.75" customHeight="1">
      <c r="A360" s="319"/>
      <c r="B360" s="319"/>
      <c r="C360" s="319"/>
      <c r="D360" s="319"/>
      <c r="E360" s="319"/>
      <c r="F360" s="319"/>
      <c r="G360" s="319"/>
      <c r="H360" s="319"/>
      <c r="I360" s="319"/>
      <c r="J360" s="319"/>
      <c r="K360" s="319"/>
      <c r="L360" s="319"/>
      <c r="M360" s="319"/>
      <c r="N360" s="335"/>
      <c r="O360" s="335" t="e">
        <f t="shared" si="1"/>
        <v>#N/A</v>
      </c>
      <c r="P360" s="335"/>
      <c r="Q360" s="335"/>
      <c r="R360" s="319"/>
      <c r="S360" s="319"/>
      <c r="T360" s="319"/>
      <c r="U360" s="319"/>
      <c r="V360" s="319"/>
      <c r="W360" s="319"/>
      <c r="X360" s="319"/>
      <c r="Y360" s="319"/>
      <c r="Z360" s="319"/>
    </row>
    <row r="361" spans="1:26" ht="15.75" customHeight="1">
      <c r="A361" s="319"/>
      <c r="B361" s="319"/>
      <c r="C361" s="319"/>
      <c r="D361" s="319"/>
      <c r="E361" s="319"/>
      <c r="F361" s="319"/>
      <c r="G361" s="319"/>
      <c r="H361" s="319"/>
      <c r="I361" s="319"/>
      <c r="J361" s="319"/>
      <c r="K361" s="319"/>
      <c r="L361" s="319"/>
      <c r="M361" s="319"/>
      <c r="N361" s="335"/>
      <c r="O361" s="335" t="e">
        <f t="shared" si="1"/>
        <v>#N/A</v>
      </c>
      <c r="P361" s="335"/>
      <c r="Q361" s="335"/>
      <c r="R361" s="319"/>
      <c r="S361" s="319"/>
      <c r="T361" s="319"/>
      <c r="U361" s="319"/>
      <c r="V361" s="319"/>
      <c r="W361" s="319"/>
      <c r="X361" s="319"/>
      <c r="Y361" s="319"/>
      <c r="Z361" s="319"/>
    </row>
    <row r="362" spans="1:26" ht="15.75" customHeight="1">
      <c r="A362" s="319"/>
      <c r="B362" s="319"/>
      <c r="C362" s="319"/>
      <c r="D362" s="319"/>
      <c r="E362" s="319"/>
      <c r="F362" s="319"/>
      <c r="G362" s="319"/>
      <c r="H362" s="319"/>
      <c r="I362" s="319"/>
      <c r="J362" s="319"/>
      <c r="K362" s="319"/>
      <c r="L362" s="319"/>
      <c r="M362" s="319"/>
      <c r="N362" s="335"/>
      <c r="O362" s="335" t="e">
        <f t="shared" si="1"/>
        <v>#N/A</v>
      </c>
      <c r="P362" s="335"/>
      <c r="Q362" s="335"/>
      <c r="R362" s="319"/>
      <c r="S362" s="319"/>
      <c r="T362" s="319"/>
      <c r="U362" s="319"/>
      <c r="V362" s="319"/>
      <c r="W362" s="319"/>
      <c r="X362" s="319"/>
      <c r="Y362" s="319"/>
      <c r="Z362" s="319"/>
    </row>
    <row r="363" spans="1:26" ht="15.75" customHeight="1">
      <c r="A363" s="319"/>
      <c r="B363" s="319"/>
      <c r="C363" s="319"/>
      <c r="D363" s="319"/>
      <c r="E363" s="319"/>
      <c r="F363" s="319"/>
      <c r="G363" s="319"/>
      <c r="H363" s="319"/>
      <c r="I363" s="319"/>
      <c r="J363" s="319"/>
      <c r="K363" s="319"/>
      <c r="L363" s="319"/>
      <c r="M363" s="319"/>
      <c r="N363" s="335"/>
      <c r="O363" s="335" t="e">
        <f t="shared" si="1"/>
        <v>#N/A</v>
      </c>
      <c r="P363" s="335"/>
      <c r="Q363" s="335"/>
      <c r="R363" s="319"/>
      <c r="S363" s="319"/>
      <c r="T363" s="319"/>
      <c r="U363" s="319"/>
      <c r="V363" s="319"/>
      <c r="W363" s="319"/>
      <c r="X363" s="319"/>
      <c r="Y363" s="319"/>
      <c r="Z363" s="319"/>
    </row>
    <row r="364" spans="1:26" ht="15.75" customHeight="1">
      <c r="A364" s="319"/>
      <c r="B364" s="319"/>
      <c r="C364" s="319"/>
      <c r="D364" s="319"/>
      <c r="E364" s="319"/>
      <c r="F364" s="319"/>
      <c r="G364" s="319"/>
      <c r="H364" s="319"/>
      <c r="I364" s="319"/>
      <c r="J364" s="319"/>
      <c r="K364" s="319"/>
      <c r="L364" s="319"/>
      <c r="M364" s="319"/>
      <c r="N364" s="335"/>
      <c r="O364" s="335" t="e">
        <f t="shared" si="1"/>
        <v>#N/A</v>
      </c>
      <c r="P364" s="335"/>
      <c r="Q364" s="335"/>
      <c r="R364" s="319"/>
      <c r="S364" s="319"/>
      <c r="T364" s="319"/>
      <c r="U364" s="319"/>
      <c r="V364" s="319"/>
      <c r="W364" s="319"/>
      <c r="X364" s="319"/>
      <c r="Y364" s="319"/>
      <c r="Z364" s="319"/>
    </row>
    <row r="365" spans="1:26" ht="15.75" customHeight="1">
      <c r="A365" s="319"/>
      <c r="B365" s="319"/>
      <c r="C365" s="319"/>
      <c r="D365" s="319"/>
      <c r="E365" s="319"/>
      <c r="F365" s="319"/>
      <c r="G365" s="319"/>
      <c r="H365" s="319"/>
      <c r="I365" s="319"/>
      <c r="J365" s="319"/>
      <c r="K365" s="319"/>
      <c r="L365" s="319"/>
      <c r="M365" s="319"/>
      <c r="N365" s="335"/>
      <c r="O365" s="335" t="e">
        <f t="shared" si="1"/>
        <v>#N/A</v>
      </c>
      <c r="P365" s="335"/>
      <c r="Q365" s="335"/>
      <c r="R365" s="319"/>
      <c r="S365" s="319"/>
      <c r="T365" s="319"/>
      <c r="U365" s="319"/>
      <c r="V365" s="319"/>
      <c r="W365" s="319"/>
      <c r="X365" s="319"/>
      <c r="Y365" s="319"/>
      <c r="Z365" s="319"/>
    </row>
    <row r="366" spans="1:26" ht="15.75" customHeight="1">
      <c r="A366" s="319"/>
      <c r="B366" s="319"/>
      <c r="C366" s="319"/>
      <c r="D366" s="319"/>
      <c r="E366" s="319"/>
      <c r="F366" s="319"/>
      <c r="G366" s="319"/>
      <c r="H366" s="319"/>
      <c r="I366" s="319"/>
      <c r="J366" s="319"/>
      <c r="K366" s="319"/>
      <c r="L366" s="319"/>
      <c r="M366" s="319"/>
      <c r="N366" s="335"/>
      <c r="O366" s="335" t="e">
        <f t="shared" si="1"/>
        <v>#N/A</v>
      </c>
      <c r="P366" s="335"/>
      <c r="Q366" s="335"/>
      <c r="R366" s="319"/>
      <c r="S366" s="319"/>
      <c r="T366" s="319"/>
      <c r="U366" s="319"/>
      <c r="V366" s="319"/>
      <c r="W366" s="319"/>
      <c r="X366" s="319"/>
      <c r="Y366" s="319"/>
      <c r="Z366" s="319"/>
    </row>
    <row r="367" spans="1:26" ht="15.75" customHeight="1">
      <c r="A367" s="319"/>
      <c r="B367" s="319"/>
      <c r="C367" s="319"/>
      <c r="D367" s="319"/>
      <c r="E367" s="319"/>
      <c r="F367" s="319"/>
      <c r="G367" s="319"/>
      <c r="H367" s="319"/>
      <c r="I367" s="319"/>
      <c r="J367" s="319"/>
      <c r="K367" s="319"/>
      <c r="L367" s="319"/>
      <c r="M367" s="319"/>
      <c r="N367" s="335"/>
      <c r="O367" s="335" t="e">
        <f t="shared" si="1"/>
        <v>#N/A</v>
      </c>
      <c r="P367" s="335"/>
      <c r="Q367" s="335"/>
      <c r="R367" s="319"/>
      <c r="S367" s="319"/>
      <c r="T367" s="319"/>
      <c r="U367" s="319"/>
      <c r="V367" s="319"/>
      <c r="W367" s="319"/>
      <c r="X367" s="319"/>
      <c r="Y367" s="319"/>
      <c r="Z367" s="319"/>
    </row>
    <row r="368" spans="1:26" ht="15.75" customHeight="1">
      <c r="A368" s="319"/>
      <c r="B368" s="319"/>
      <c r="C368" s="319"/>
      <c r="D368" s="319"/>
      <c r="E368" s="319"/>
      <c r="F368" s="319"/>
      <c r="G368" s="319"/>
      <c r="H368" s="319"/>
      <c r="I368" s="319"/>
      <c r="J368" s="319"/>
      <c r="K368" s="319"/>
      <c r="L368" s="319"/>
      <c r="M368" s="319"/>
      <c r="N368" s="335"/>
      <c r="O368" s="335" t="e">
        <f t="shared" si="1"/>
        <v>#N/A</v>
      </c>
      <c r="P368" s="335"/>
      <c r="Q368" s="335"/>
      <c r="R368" s="319"/>
      <c r="S368" s="319"/>
      <c r="T368" s="319"/>
      <c r="U368" s="319"/>
      <c r="V368" s="319"/>
      <c r="W368" s="319"/>
      <c r="X368" s="319"/>
      <c r="Y368" s="319"/>
      <c r="Z368" s="319"/>
    </row>
    <row r="369" spans="1:26" ht="15.75" customHeight="1">
      <c r="A369" s="319"/>
      <c r="B369" s="319"/>
      <c r="C369" s="319"/>
      <c r="D369" s="319"/>
      <c r="E369" s="319"/>
      <c r="F369" s="319"/>
      <c r="G369" s="319"/>
      <c r="H369" s="319"/>
      <c r="I369" s="319"/>
      <c r="J369" s="319"/>
      <c r="K369" s="319"/>
      <c r="L369" s="319"/>
      <c r="M369" s="319"/>
      <c r="N369" s="335"/>
      <c r="O369" s="335" t="e">
        <f t="shared" si="1"/>
        <v>#N/A</v>
      </c>
      <c r="P369" s="335"/>
      <c r="Q369" s="335"/>
      <c r="R369" s="319"/>
      <c r="S369" s="319"/>
      <c r="T369" s="319"/>
      <c r="U369" s="319"/>
      <c r="V369" s="319"/>
      <c r="W369" s="319"/>
      <c r="X369" s="319"/>
      <c r="Y369" s="319"/>
      <c r="Z369" s="319"/>
    </row>
    <row r="370" spans="1:26" ht="15.75" customHeight="1">
      <c r="A370" s="319"/>
      <c r="B370" s="319"/>
      <c r="C370" s="319"/>
      <c r="D370" s="319"/>
      <c r="E370" s="319"/>
      <c r="F370" s="319"/>
      <c r="G370" s="319"/>
      <c r="H370" s="319"/>
      <c r="I370" s="319"/>
      <c r="J370" s="319"/>
      <c r="K370" s="319"/>
      <c r="L370" s="319"/>
      <c r="M370" s="319"/>
      <c r="N370" s="335"/>
      <c r="O370" s="335" t="e">
        <f t="shared" si="1"/>
        <v>#N/A</v>
      </c>
      <c r="P370" s="335"/>
      <c r="Q370" s="335"/>
      <c r="R370" s="319"/>
      <c r="S370" s="319"/>
      <c r="T370" s="319"/>
      <c r="U370" s="319"/>
      <c r="V370" s="319"/>
      <c r="W370" s="319"/>
      <c r="X370" s="319"/>
      <c r="Y370" s="319"/>
      <c r="Z370" s="319"/>
    </row>
    <row r="371" spans="1:26" ht="15.75" customHeight="1">
      <c r="A371" s="319"/>
      <c r="B371" s="319"/>
      <c r="C371" s="319"/>
      <c r="D371" s="319"/>
      <c r="E371" s="319"/>
      <c r="F371" s="319"/>
      <c r="G371" s="319"/>
      <c r="H371" s="319"/>
      <c r="I371" s="319"/>
      <c r="J371" s="319"/>
      <c r="K371" s="319"/>
      <c r="L371" s="319"/>
      <c r="M371" s="319"/>
      <c r="N371" s="335"/>
      <c r="O371" s="335" t="e">
        <f t="shared" si="1"/>
        <v>#N/A</v>
      </c>
      <c r="P371" s="335"/>
      <c r="Q371" s="335"/>
      <c r="R371" s="319"/>
      <c r="S371" s="319"/>
      <c r="T371" s="319"/>
      <c r="U371" s="319"/>
      <c r="V371" s="319"/>
      <c r="W371" s="319"/>
      <c r="X371" s="319"/>
      <c r="Y371" s="319"/>
      <c r="Z371" s="319"/>
    </row>
    <row r="372" spans="1:26" ht="15.75" customHeight="1">
      <c r="A372" s="319"/>
      <c r="B372" s="319"/>
      <c r="C372" s="319"/>
      <c r="D372" s="319"/>
      <c r="E372" s="319"/>
      <c r="F372" s="319"/>
      <c r="G372" s="319"/>
      <c r="H372" s="319"/>
      <c r="I372" s="319"/>
      <c r="J372" s="319"/>
      <c r="K372" s="319"/>
      <c r="L372" s="319"/>
      <c r="M372" s="319"/>
      <c r="N372" s="335"/>
      <c r="O372" s="335" t="e">
        <f t="shared" si="1"/>
        <v>#N/A</v>
      </c>
      <c r="P372" s="335"/>
      <c r="Q372" s="335"/>
      <c r="R372" s="319"/>
      <c r="S372" s="319"/>
      <c r="T372" s="319"/>
      <c r="U372" s="319"/>
      <c r="V372" s="319"/>
      <c r="W372" s="319"/>
      <c r="X372" s="319"/>
      <c r="Y372" s="319"/>
      <c r="Z372" s="319"/>
    </row>
    <row r="373" spans="1:26" ht="15.75" customHeight="1">
      <c r="A373" s="319"/>
      <c r="B373" s="319"/>
      <c r="C373" s="319"/>
      <c r="D373" s="319"/>
      <c r="E373" s="319"/>
      <c r="F373" s="319"/>
      <c r="G373" s="319"/>
      <c r="H373" s="319"/>
      <c r="I373" s="319"/>
      <c r="J373" s="319"/>
      <c r="K373" s="319"/>
      <c r="L373" s="319"/>
      <c r="M373" s="319"/>
      <c r="N373" s="335"/>
      <c r="O373" s="335" t="e">
        <f t="shared" si="1"/>
        <v>#N/A</v>
      </c>
      <c r="P373" s="335"/>
      <c r="Q373" s="335"/>
      <c r="R373" s="319"/>
      <c r="S373" s="319"/>
      <c r="T373" s="319"/>
      <c r="U373" s="319"/>
      <c r="V373" s="319"/>
      <c r="W373" s="319"/>
      <c r="X373" s="319"/>
      <c r="Y373" s="319"/>
      <c r="Z373" s="319"/>
    </row>
    <row r="374" spans="1:26" ht="15.75" customHeight="1">
      <c r="A374" s="319"/>
      <c r="B374" s="319"/>
      <c r="C374" s="319"/>
      <c r="D374" s="319"/>
      <c r="E374" s="319"/>
      <c r="F374" s="319"/>
      <c r="G374" s="319"/>
      <c r="H374" s="319"/>
      <c r="I374" s="319"/>
      <c r="J374" s="319"/>
      <c r="K374" s="319"/>
      <c r="L374" s="319"/>
      <c r="M374" s="319"/>
      <c r="N374" s="335"/>
      <c r="O374" s="335" t="e">
        <f t="shared" si="1"/>
        <v>#N/A</v>
      </c>
      <c r="P374" s="335"/>
      <c r="Q374" s="335"/>
      <c r="R374" s="319"/>
      <c r="S374" s="319"/>
      <c r="T374" s="319"/>
      <c r="U374" s="319"/>
      <c r="V374" s="319"/>
      <c r="W374" s="319"/>
      <c r="X374" s="319"/>
      <c r="Y374" s="319"/>
      <c r="Z374" s="319"/>
    </row>
    <row r="375" spans="1:26" ht="15.75" customHeight="1">
      <c r="A375" s="319"/>
      <c r="B375" s="319"/>
      <c r="C375" s="319"/>
      <c r="D375" s="319"/>
      <c r="E375" s="319"/>
      <c r="F375" s="319"/>
      <c r="G375" s="319"/>
      <c r="H375" s="319"/>
      <c r="I375" s="319"/>
      <c r="J375" s="319"/>
      <c r="K375" s="319"/>
      <c r="L375" s="319"/>
      <c r="M375" s="319"/>
      <c r="N375" s="335"/>
      <c r="O375" s="335" t="e">
        <f t="shared" si="1"/>
        <v>#N/A</v>
      </c>
      <c r="P375" s="335"/>
      <c r="Q375" s="335"/>
      <c r="R375" s="319"/>
      <c r="S375" s="319"/>
      <c r="T375" s="319"/>
      <c r="U375" s="319"/>
      <c r="V375" s="319"/>
      <c r="W375" s="319"/>
      <c r="X375" s="319"/>
      <c r="Y375" s="319"/>
      <c r="Z375" s="319"/>
    </row>
    <row r="376" spans="1:26" ht="15.75" customHeight="1">
      <c r="A376" s="319"/>
      <c r="B376" s="319"/>
      <c r="C376" s="319"/>
      <c r="D376" s="319"/>
      <c r="E376" s="319"/>
      <c r="F376" s="319"/>
      <c r="G376" s="319"/>
      <c r="H376" s="319"/>
      <c r="I376" s="319"/>
      <c r="J376" s="319"/>
      <c r="K376" s="319"/>
      <c r="L376" s="319"/>
      <c r="M376" s="319"/>
      <c r="N376" s="335"/>
      <c r="O376" s="335" t="e">
        <f t="shared" si="1"/>
        <v>#N/A</v>
      </c>
      <c r="P376" s="335"/>
      <c r="Q376" s="335"/>
      <c r="R376" s="319"/>
      <c r="S376" s="319"/>
      <c r="T376" s="319"/>
      <c r="U376" s="319"/>
      <c r="V376" s="319"/>
      <c r="W376" s="319"/>
      <c r="X376" s="319"/>
      <c r="Y376" s="319"/>
      <c r="Z376" s="319"/>
    </row>
    <row r="377" spans="1:26" ht="15.75" customHeight="1">
      <c r="A377" s="319"/>
      <c r="B377" s="319"/>
      <c r="C377" s="319"/>
      <c r="D377" s="319"/>
      <c r="E377" s="319"/>
      <c r="F377" s="319"/>
      <c r="G377" s="319"/>
      <c r="H377" s="319"/>
      <c r="I377" s="319"/>
      <c r="J377" s="319"/>
      <c r="K377" s="319"/>
      <c r="L377" s="319"/>
      <c r="M377" s="319"/>
      <c r="N377" s="335"/>
      <c r="O377" s="335" t="e">
        <f t="shared" si="1"/>
        <v>#N/A</v>
      </c>
      <c r="P377" s="335"/>
      <c r="Q377" s="335"/>
      <c r="R377" s="319"/>
      <c r="S377" s="319"/>
      <c r="T377" s="319"/>
      <c r="U377" s="319"/>
      <c r="V377" s="319"/>
      <c r="W377" s="319"/>
      <c r="X377" s="319"/>
      <c r="Y377" s="319"/>
      <c r="Z377" s="319"/>
    </row>
    <row r="378" spans="1:26" ht="15.75" customHeight="1">
      <c r="A378" s="319"/>
      <c r="B378" s="319"/>
      <c r="C378" s="319"/>
      <c r="D378" s="319"/>
      <c r="E378" s="319"/>
      <c r="F378" s="319"/>
      <c r="G378" s="319"/>
      <c r="H378" s="319"/>
      <c r="I378" s="319"/>
      <c r="J378" s="319"/>
      <c r="K378" s="319"/>
      <c r="L378" s="319"/>
      <c r="M378" s="319"/>
      <c r="N378" s="335"/>
      <c r="O378" s="335" t="e">
        <f t="shared" si="1"/>
        <v>#N/A</v>
      </c>
      <c r="P378" s="335"/>
      <c r="Q378" s="335"/>
      <c r="R378" s="319"/>
      <c r="S378" s="319"/>
      <c r="T378" s="319"/>
      <c r="U378" s="319"/>
      <c r="V378" s="319"/>
      <c r="W378" s="319"/>
      <c r="X378" s="319"/>
      <c r="Y378" s="319"/>
      <c r="Z378" s="319"/>
    </row>
    <row r="379" spans="1:26" ht="15.75" customHeight="1">
      <c r="A379" s="319"/>
      <c r="B379" s="319"/>
      <c r="C379" s="319"/>
      <c r="D379" s="319"/>
      <c r="E379" s="319"/>
      <c r="F379" s="319"/>
      <c r="G379" s="319"/>
      <c r="H379" s="319"/>
      <c r="I379" s="319"/>
      <c r="J379" s="319"/>
      <c r="K379" s="319"/>
      <c r="L379" s="319"/>
      <c r="M379" s="319"/>
      <c r="N379" s="335"/>
      <c r="O379" s="335" t="e">
        <f t="shared" si="1"/>
        <v>#N/A</v>
      </c>
      <c r="P379" s="335"/>
      <c r="Q379" s="335"/>
      <c r="R379" s="319"/>
      <c r="S379" s="319"/>
      <c r="T379" s="319"/>
      <c r="U379" s="319"/>
      <c r="V379" s="319"/>
      <c r="W379" s="319"/>
      <c r="X379" s="319"/>
      <c r="Y379" s="319"/>
      <c r="Z379" s="319"/>
    </row>
    <row r="380" spans="1:26" ht="15.75" customHeight="1">
      <c r="A380" s="319"/>
      <c r="B380" s="319"/>
      <c r="C380" s="319"/>
      <c r="D380" s="319"/>
      <c r="E380" s="319"/>
      <c r="F380" s="319"/>
      <c r="G380" s="319"/>
      <c r="H380" s="319"/>
      <c r="I380" s="319"/>
      <c r="J380" s="319"/>
      <c r="K380" s="319"/>
      <c r="L380" s="319"/>
      <c r="M380" s="319"/>
      <c r="N380" s="335"/>
      <c r="O380" s="335" t="e">
        <f t="shared" si="1"/>
        <v>#N/A</v>
      </c>
      <c r="P380" s="335"/>
      <c r="Q380" s="335"/>
      <c r="R380" s="319"/>
      <c r="S380" s="319"/>
      <c r="T380" s="319"/>
      <c r="U380" s="319"/>
      <c r="V380" s="319"/>
      <c r="W380" s="319"/>
      <c r="X380" s="319"/>
      <c r="Y380" s="319"/>
      <c r="Z380" s="319"/>
    </row>
    <row r="381" spans="1:26" ht="15.75" customHeight="1">
      <c r="A381" s="319"/>
      <c r="B381" s="319"/>
      <c r="C381" s="319"/>
      <c r="D381" s="319"/>
      <c r="E381" s="319"/>
      <c r="F381" s="319"/>
      <c r="G381" s="319"/>
      <c r="H381" s="319"/>
      <c r="I381" s="319"/>
      <c r="J381" s="319"/>
      <c r="K381" s="319"/>
      <c r="L381" s="319"/>
      <c r="M381" s="319"/>
      <c r="N381" s="335"/>
      <c r="O381" s="335" t="e">
        <f t="shared" si="1"/>
        <v>#N/A</v>
      </c>
      <c r="P381" s="335"/>
      <c r="Q381" s="335"/>
      <c r="R381" s="319"/>
      <c r="S381" s="319"/>
      <c r="T381" s="319"/>
      <c r="U381" s="319"/>
      <c r="V381" s="319"/>
      <c r="W381" s="319"/>
      <c r="X381" s="319"/>
      <c r="Y381" s="319"/>
      <c r="Z381" s="319"/>
    </row>
    <row r="382" spans="1:26" ht="15.75" customHeight="1">
      <c r="A382" s="319"/>
      <c r="B382" s="319"/>
      <c r="C382" s="319"/>
      <c r="D382" s="319"/>
      <c r="E382" s="319"/>
      <c r="F382" s="319"/>
      <c r="G382" s="319"/>
      <c r="H382" s="319"/>
      <c r="I382" s="319"/>
      <c r="J382" s="319"/>
      <c r="K382" s="319"/>
      <c r="L382" s="319"/>
      <c r="M382" s="319"/>
      <c r="N382" s="335"/>
      <c r="O382" s="335" t="e">
        <f t="shared" si="1"/>
        <v>#N/A</v>
      </c>
      <c r="P382" s="335"/>
      <c r="Q382" s="335"/>
      <c r="R382" s="319"/>
      <c r="S382" s="319"/>
      <c r="T382" s="319"/>
      <c r="U382" s="319"/>
      <c r="V382" s="319"/>
      <c r="W382" s="319"/>
      <c r="X382" s="319"/>
      <c r="Y382" s="319"/>
      <c r="Z382" s="319"/>
    </row>
    <row r="383" spans="1:26" ht="15.75" customHeight="1">
      <c r="A383" s="319"/>
      <c r="B383" s="319"/>
      <c r="C383" s="319"/>
      <c r="D383" s="319"/>
      <c r="E383" s="319"/>
      <c r="F383" s="319"/>
      <c r="G383" s="319"/>
      <c r="H383" s="319"/>
      <c r="I383" s="319"/>
      <c r="J383" s="319"/>
      <c r="K383" s="319"/>
      <c r="L383" s="319"/>
      <c r="M383" s="319"/>
      <c r="N383" s="335"/>
      <c r="O383" s="335" t="e">
        <f t="shared" si="1"/>
        <v>#N/A</v>
      </c>
      <c r="P383" s="335"/>
      <c r="Q383" s="335"/>
      <c r="R383" s="319"/>
      <c r="S383" s="319"/>
      <c r="T383" s="319"/>
      <c r="U383" s="319"/>
      <c r="V383" s="319"/>
      <c r="W383" s="319"/>
      <c r="X383" s="319"/>
      <c r="Y383" s="319"/>
      <c r="Z383" s="319"/>
    </row>
    <row r="384" spans="1:26" ht="15.75" customHeight="1">
      <c r="A384" s="319"/>
      <c r="B384" s="319"/>
      <c r="C384" s="319"/>
      <c r="D384" s="319"/>
      <c r="E384" s="319"/>
      <c r="F384" s="319"/>
      <c r="G384" s="319"/>
      <c r="H384" s="319"/>
      <c r="I384" s="319"/>
      <c r="J384" s="319"/>
      <c r="K384" s="319"/>
      <c r="L384" s="319"/>
      <c r="M384" s="319"/>
      <c r="N384" s="335"/>
      <c r="O384" s="335" t="e">
        <f t="shared" si="1"/>
        <v>#N/A</v>
      </c>
      <c r="P384" s="335"/>
      <c r="Q384" s="335"/>
      <c r="R384" s="319"/>
      <c r="S384" s="319"/>
      <c r="T384" s="319"/>
      <c r="U384" s="319"/>
      <c r="V384" s="319"/>
      <c r="W384" s="319"/>
      <c r="X384" s="319"/>
      <c r="Y384" s="319"/>
      <c r="Z384" s="319"/>
    </row>
    <row r="385" spans="1:26" ht="15.75" customHeight="1">
      <c r="A385" s="319"/>
      <c r="B385" s="319"/>
      <c r="C385" s="319"/>
      <c r="D385" s="319"/>
      <c r="E385" s="319"/>
      <c r="F385" s="319"/>
      <c r="G385" s="319"/>
      <c r="H385" s="319"/>
      <c r="I385" s="319"/>
      <c r="J385" s="319"/>
      <c r="K385" s="319"/>
      <c r="L385" s="319"/>
      <c r="M385" s="319"/>
      <c r="N385" s="335"/>
      <c r="O385" s="335" t="e">
        <f t="shared" si="1"/>
        <v>#N/A</v>
      </c>
      <c r="P385" s="335"/>
      <c r="Q385" s="335"/>
      <c r="R385" s="319"/>
      <c r="S385" s="319"/>
      <c r="T385" s="319"/>
      <c r="U385" s="319"/>
      <c r="V385" s="319"/>
      <c r="W385" s="319"/>
      <c r="X385" s="319"/>
      <c r="Y385" s="319"/>
      <c r="Z385" s="319"/>
    </row>
    <row r="386" spans="1:26" ht="15.75" customHeight="1">
      <c r="A386" s="319"/>
      <c r="B386" s="319"/>
      <c r="C386" s="319"/>
      <c r="D386" s="319"/>
      <c r="E386" s="319"/>
      <c r="F386" s="319"/>
      <c r="G386" s="319"/>
      <c r="H386" s="319"/>
      <c r="I386" s="319"/>
      <c r="J386" s="319"/>
      <c r="K386" s="319"/>
      <c r="L386" s="319"/>
      <c r="M386" s="319"/>
      <c r="N386" s="335"/>
      <c r="O386" s="335" t="e">
        <f t="shared" si="1"/>
        <v>#N/A</v>
      </c>
      <c r="P386" s="335"/>
      <c r="Q386" s="335"/>
      <c r="R386" s="319"/>
      <c r="S386" s="319"/>
      <c r="T386" s="319"/>
      <c r="U386" s="319"/>
      <c r="V386" s="319"/>
      <c r="W386" s="319"/>
      <c r="X386" s="319"/>
      <c r="Y386" s="319"/>
      <c r="Z386" s="319"/>
    </row>
    <row r="387" spans="1:26" ht="15.75" customHeight="1">
      <c r="A387" s="319"/>
      <c r="B387" s="319"/>
      <c r="C387" s="319"/>
      <c r="D387" s="319"/>
      <c r="E387" s="319"/>
      <c r="F387" s="319"/>
      <c r="G387" s="319"/>
      <c r="H387" s="319"/>
      <c r="I387" s="319"/>
      <c r="J387" s="319"/>
      <c r="K387" s="319"/>
      <c r="L387" s="319"/>
      <c r="M387" s="319"/>
      <c r="N387" s="335"/>
      <c r="O387" s="335" t="e">
        <f t="shared" si="1"/>
        <v>#N/A</v>
      </c>
      <c r="P387" s="335"/>
      <c r="Q387" s="335"/>
      <c r="R387" s="319"/>
      <c r="S387" s="319"/>
      <c r="T387" s="319"/>
      <c r="U387" s="319"/>
      <c r="V387" s="319"/>
      <c r="W387" s="319"/>
      <c r="X387" s="319"/>
      <c r="Y387" s="319"/>
      <c r="Z387" s="319"/>
    </row>
    <row r="388" spans="1:26" ht="15.75" customHeight="1">
      <c r="A388" s="319"/>
      <c r="B388" s="319"/>
      <c r="C388" s="319"/>
      <c r="D388" s="319"/>
      <c r="E388" s="319"/>
      <c r="F388" s="319"/>
      <c r="G388" s="319"/>
      <c r="H388" s="319"/>
      <c r="I388" s="319"/>
      <c r="J388" s="319"/>
      <c r="K388" s="319"/>
      <c r="L388" s="319"/>
      <c r="M388" s="319"/>
      <c r="N388" s="335"/>
      <c r="O388" s="335" t="e">
        <f t="shared" si="1"/>
        <v>#N/A</v>
      </c>
      <c r="P388" s="335"/>
      <c r="Q388" s="335"/>
      <c r="R388" s="319"/>
      <c r="S388" s="319"/>
      <c r="T388" s="319"/>
      <c r="U388" s="319"/>
      <c r="V388" s="319"/>
      <c r="W388" s="319"/>
      <c r="X388" s="319"/>
      <c r="Y388" s="319"/>
      <c r="Z388" s="319"/>
    </row>
    <row r="389" spans="1:26" ht="15.75" customHeight="1">
      <c r="A389" s="319"/>
      <c r="B389" s="319"/>
      <c r="C389" s="319"/>
      <c r="D389" s="319"/>
      <c r="E389" s="319"/>
      <c r="F389" s="319"/>
      <c r="G389" s="319"/>
      <c r="H389" s="319"/>
      <c r="I389" s="319"/>
      <c r="J389" s="319"/>
      <c r="K389" s="319"/>
      <c r="L389" s="319"/>
      <c r="M389" s="319"/>
      <c r="N389" s="335"/>
      <c r="O389" s="335" t="e">
        <f t="shared" si="1"/>
        <v>#N/A</v>
      </c>
      <c r="P389" s="335"/>
      <c r="Q389" s="335"/>
      <c r="R389" s="319"/>
      <c r="S389" s="319"/>
      <c r="T389" s="319"/>
      <c r="U389" s="319"/>
      <c r="V389" s="319"/>
      <c r="W389" s="319"/>
      <c r="X389" s="319"/>
      <c r="Y389" s="319"/>
      <c r="Z389" s="319"/>
    </row>
    <row r="390" spans="1:26" ht="15.75" customHeight="1">
      <c r="A390" s="319"/>
      <c r="B390" s="319"/>
      <c r="C390" s="319"/>
      <c r="D390" s="319"/>
      <c r="E390" s="319"/>
      <c r="F390" s="319"/>
      <c r="G390" s="319"/>
      <c r="H390" s="319"/>
      <c r="I390" s="319"/>
      <c r="J390" s="319"/>
      <c r="K390" s="319"/>
      <c r="L390" s="319"/>
      <c r="M390" s="319"/>
      <c r="N390" s="335"/>
      <c r="O390" s="335" t="e">
        <f t="shared" si="1"/>
        <v>#N/A</v>
      </c>
      <c r="P390" s="335"/>
      <c r="Q390" s="335"/>
      <c r="R390" s="319"/>
      <c r="S390" s="319"/>
      <c r="T390" s="319"/>
      <c r="U390" s="319"/>
      <c r="V390" s="319"/>
      <c r="W390" s="319"/>
      <c r="X390" s="319"/>
      <c r="Y390" s="319"/>
      <c r="Z390" s="319"/>
    </row>
    <row r="391" spans="1:26" ht="15.75" customHeight="1">
      <c r="A391" s="319"/>
      <c r="B391" s="319"/>
      <c r="C391" s="319"/>
      <c r="D391" s="319"/>
      <c r="E391" s="319"/>
      <c r="F391" s="319"/>
      <c r="G391" s="319"/>
      <c r="H391" s="319"/>
      <c r="I391" s="319"/>
      <c r="J391" s="319"/>
      <c r="K391" s="319"/>
      <c r="L391" s="319"/>
      <c r="M391" s="319"/>
      <c r="N391" s="335"/>
      <c r="O391" s="335" t="e">
        <f t="shared" si="1"/>
        <v>#N/A</v>
      </c>
      <c r="P391" s="335"/>
      <c r="Q391" s="335"/>
      <c r="R391" s="319"/>
      <c r="S391" s="319"/>
      <c r="T391" s="319"/>
      <c r="U391" s="319"/>
      <c r="V391" s="319"/>
      <c r="W391" s="319"/>
      <c r="X391" s="319"/>
      <c r="Y391" s="319"/>
      <c r="Z391" s="319"/>
    </row>
    <row r="392" spans="1:26" ht="15.75" customHeight="1">
      <c r="A392" s="319"/>
      <c r="B392" s="319"/>
      <c r="C392" s="319"/>
      <c r="D392" s="319"/>
      <c r="E392" s="319"/>
      <c r="F392" s="319"/>
      <c r="G392" s="319"/>
      <c r="H392" s="319"/>
      <c r="I392" s="319"/>
      <c r="J392" s="319"/>
      <c r="K392" s="319"/>
      <c r="L392" s="319"/>
      <c r="M392" s="319"/>
      <c r="N392" s="335"/>
      <c r="O392" s="335" t="e">
        <f t="shared" si="1"/>
        <v>#N/A</v>
      </c>
      <c r="P392" s="335"/>
      <c r="Q392" s="335"/>
      <c r="R392" s="319"/>
      <c r="S392" s="319"/>
      <c r="T392" s="319"/>
      <c r="U392" s="319"/>
      <c r="V392" s="319"/>
      <c r="W392" s="319"/>
      <c r="X392" s="319"/>
      <c r="Y392" s="319"/>
      <c r="Z392" s="319"/>
    </row>
    <row r="393" spans="1:26" ht="15.75" customHeight="1">
      <c r="A393" s="319"/>
      <c r="B393" s="319"/>
      <c r="C393" s="319"/>
      <c r="D393" s="319"/>
      <c r="E393" s="319"/>
      <c r="F393" s="319"/>
      <c r="G393" s="319"/>
      <c r="H393" s="319"/>
      <c r="I393" s="319"/>
      <c r="J393" s="319"/>
      <c r="K393" s="319"/>
      <c r="L393" s="319"/>
      <c r="M393" s="319"/>
      <c r="N393" s="335"/>
      <c r="O393" s="335" t="e">
        <f t="shared" si="1"/>
        <v>#N/A</v>
      </c>
      <c r="P393" s="335"/>
      <c r="Q393" s="335"/>
      <c r="R393" s="319"/>
      <c r="S393" s="319"/>
      <c r="T393" s="319"/>
      <c r="U393" s="319"/>
      <c r="V393" s="319"/>
      <c r="W393" s="319"/>
      <c r="X393" s="319"/>
      <c r="Y393" s="319"/>
      <c r="Z393" s="319"/>
    </row>
    <row r="394" spans="1:26" ht="15.75" customHeight="1">
      <c r="A394" s="319"/>
      <c r="B394" s="319"/>
      <c r="C394" s="319"/>
      <c r="D394" s="319"/>
      <c r="E394" s="319"/>
      <c r="F394" s="319"/>
      <c r="G394" s="319"/>
      <c r="H394" s="319"/>
      <c r="I394" s="319"/>
      <c r="J394" s="319"/>
      <c r="K394" s="319"/>
      <c r="L394" s="319"/>
      <c r="M394" s="319"/>
      <c r="N394" s="335"/>
      <c r="O394" s="335" t="e">
        <f t="shared" si="1"/>
        <v>#N/A</v>
      </c>
      <c r="P394" s="335"/>
      <c r="Q394" s="335"/>
      <c r="R394" s="319"/>
      <c r="S394" s="319"/>
      <c r="T394" s="319"/>
      <c r="U394" s="319"/>
      <c r="V394" s="319"/>
      <c r="W394" s="319"/>
      <c r="X394" s="319"/>
      <c r="Y394" s="319"/>
      <c r="Z394" s="319"/>
    </row>
    <row r="395" spans="1:26" ht="15.75" customHeight="1">
      <c r="A395" s="319"/>
      <c r="B395" s="319"/>
      <c r="C395" s="319"/>
      <c r="D395" s="319"/>
      <c r="E395" s="319"/>
      <c r="F395" s="319"/>
      <c r="G395" s="319"/>
      <c r="H395" s="319"/>
      <c r="I395" s="319"/>
      <c r="J395" s="319"/>
      <c r="K395" s="319"/>
      <c r="L395" s="319"/>
      <c r="M395" s="319"/>
      <c r="N395" s="335"/>
      <c r="O395" s="335" t="e">
        <f t="shared" si="1"/>
        <v>#N/A</v>
      </c>
      <c r="P395" s="335"/>
      <c r="Q395" s="335"/>
      <c r="R395" s="319"/>
      <c r="S395" s="319"/>
      <c r="T395" s="319"/>
      <c r="U395" s="319"/>
      <c r="V395" s="319"/>
      <c r="W395" s="319"/>
      <c r="X395" s="319"/>
      <c r="Y395" s="319"/>
      <c r="Z395" s="319"/>
    </row>
    <row r="396" spans="1:26" ht="15.75" customHeight="1">
      <c r="A396" s="319"/>
      <c r="B396" s="319"/>
      <c r="C396" s="319"/>
      <c r="D396" s="319"/>
      <c r="E396" s="319"/>
      <c r="F396" s="319"/>
      <c r="G396" s="319"/>
      <c r="H396" s="319"/>
      <c r="I396" s="319"/>
      <c r="J396" s="319"/>
      <c r="K396" s="319"/>
      <c r="L396" s="319"/>
      <c r="M396" s="319"/>
      <c r="N396" s="335"/>
      <c r="O396" s="335" t="e">
        <f t="shared" si="1"/>
        <v>#N/A</v>
      </c>
      <c r="P396" s="335"/>
      <c r="Q396" s="335"/>
      <c r="R396" s="319"/>
      <c r="S396" s="319"/>
      <c r="T396" s="319"/>
      <c r="U396" s="319"/>
      <c r="V396" s="319"/>
      <c r="W396" s="319"/>
      <c r="X396" s="319"/>
      <c r="Y396" s="319"/>
      <c r="Z396" s="319"/>
    </row>
    <row r="397" spans="1:26" ht="15.75" customHeight="1">
      <c r="A397" s="319"/>
      <c r="B397" s="319"/>
      <c r="C397" s="319"/>
      <c r="D397" s="319"/>
      <c r="E397" s="319"/>
      <c r="F397" s="319"/>
      <c r="G397" s="319"/>
      <c r="H397" s="319"/>
      <c r="I397" s="319"/>
      <c r="J397" s="319"/>
      <c r="K397" s="319"/>
      <c r="L397" s="319"/>
      <c r="M397" s="319"/>
      <c r="N397" s="335"/>
      <c r="O397" s="335" t="e">
        <f t="shared" si="1"/>
        <v>#N/A</v>
      </c>
      <c r="P397" s="335"/>
      <c r="Q397" s="335"/>
      <c r="R397" s="319"/>
      <c r="S397" s="319"/>
      <c r="T397" s="319"/>
      <c r="U397" s="319"/>
      <c r="V397" s="319"/>
      <c r="W397" s="319"/>
      <c r="X397" s="319"/>
      <c r="Y397" s="319"/>
      <c r="Z397" s="319"/>
    </row>
    <row r="398" spans="1:26" ht="15.75" customHeight="1">
      <c r="A398" s="319"/>
      <c r="B398" s="319"/>
      <c r="C398" s="319"/>
      <c r="D398" s="319"/>
      <c r="E398" s="319"/>
      <c r="F398" s="319"/>
      <c r="G398" s="319"/>
      <c r="H398" s="319"/>
      <c r="I398" s="319"/>
      <c r="J398" s="319"/>
      <c r="K398" s="319"/>
      <c r="L398" s="319"/>
      <c r="M398" s="319"/>
      <c r="N398" s="335"/>
      <c r="O398" s="335" t="e">
        <f t="shared" si="1"/>
        <v>#N/A</v>
      </c>
      <c r="P398" s="335"/>
      <c r="Q398" s="335"/>
      <c r="R398" s="319"/>
      <c r="S398" s="319"/>
      <c r="T398" s="319"/>
      <c r="U398" s="319"/>
      <c r="V398" s="319"/>
      <c r="W398" s="319"/>
      <c r="X398" s="319"/>
      <c r="Y398" s="319"/>
      <c r="Z398" s="319"/>
    </row>
    <row r="399" spans="1:26" ht="15.75" customHeight="1">
      <c r="A399" s="319"/>
      <c r="B399" s="319"/>
      <c r="C399" s="319"/>
      <c r="D399" s="319"/>
      <c r="E399" s="319"/>
      <c r="F399" s="319"/>
      <c r="G399" s="319"/>
      <c r="H399" s="319"/>
      <c r="I399" s="319"/>
      <c r="J399" s="319"/>
      <c r="K399" s="319"/>
      <c r="L399" s="319"/>
      <c r="M399" s="319"/>
      <c r="N399" s="335"/>
      <c r="O399" s="335" t="e">
        <f t="shared" si="1"/>
        <v>#N/A</v>
      </c>
      <c r="P399" s="335"/>
      <c r="Q399" s="335"/>
      <c r="R399" s="319"/>
      <c r="S399" s="319"/>
      <c r="T399" s="319"/>
      <c r="U399" s="319"/>
      <c r="V399" s="319"/>
      <c r="W399" s="319"/>
      <c r="X399" s="319"/>
      <c r="Y399" s="319"/>
      <c r="Z399" s="319"/>
    </row>
    <row r="400" spans="1:26" ht="15.75" customHeight="1">
      <c r="A400" s="319"/>
      <c r="B400" s="319"/>
      <c r="C400" s="319"/>
      <c r="D400" s="319"/>
      <c r="E400" s="319"/>
      <c r="F400" s="319"/>
      <c r="G400" s="319"/>
      <c r="H400" s="319"/>
      <c r="I400" s="319"/>
      <c r="J400" s="319"/>
      <c r="K400" s="319"/>
      <c r="L400" s="319"/>
      <c r="M400" s="319"/>
      <c r="N400" s="335"/>
      <c r="O400" s="335" t="e">
        <f t="shared" si="1"/>
        <v>#N/A</v>
      </c>
      <c r="P400" s="335"/>
      <c r="Q400" s="335"/>
      <c r="R400" s="319"/>
      <c r="S400" s="319"/>
      <c r="T400" s="319"/>
      <c r="U400" s="319"/>
      <c r="V400" s="319"/>
      <c r="W400" s="319"/>
      <c r="X400" s="319"/>
      <c r="Y400" s="319"/>
      <c r="Z400" s="319"/>
    </row>
    <row r="401" spans="1:26" ht="15.75" customHeight="1">
      <c r="A401" s="319"/>
      <c r="B401" s="319"/>
      <c r="C401" s="319"/>
      <c r="D401" s="319"/>
      <c r="E401" s="319"/>
      <c r="F401" s="319"/>
      <c r="G401" s="319"/>
      <c r="H401" s="319"/>
      <c r="I401" s="319"/>
      <c r="J401" s="319"/>
      <c r="K401" s="319"/>
      <c r="L401" s="319"/>
      <c r="M401" s="319"/>
      <c r="N401" s="335"/>
      <c r="O401" s="335" t="e">
        <f t="shared" si="1"/>
        <v>#N/A</v>
      </c>
      <c r="P401" s="335"/>
      <c r="Q401" s="335"/>
      <c r="R401" s="319"/>
      <c r="S401" s="319"/>
      <c r="T401" s="319"/>
      <c r="U401" s="319"/>
      <c r="V401" s="319"/>
      <c r="W401" s="319"/>
      <c r="X401" s="319"/>
      <c r="Y401" s="319"/>
      <c r="Z401" s="319"/>
    </row>
    <row r="402" spans="1:26" ht="15.75" customHeight="1">
      <c r="A402" s="319"/>
      <c r="B402" s="319"/>
      <c r="C402" s="319"/>
      <c r="D402" s="319"/>
      <c r="E402" s="319"/>
      <c r="F402" s="319"/>
      <c r="G402" s="319"/>
      <c r="H402" s="319"/>
      <c r="I402" s="319"/>
      <c r="J402" s="319"/>
      <c r="K402" s="319"/>
      <c r="L402" s="319"/>
      <c r="M402" s="319"/>
      <c r="N402" s="335"/>
      <c r="O402" s="335" t="e">
        <f t="shared" si="1"/>
        <v>#N/A</v>
      </c>
      <c r="P402" s="335"/>
      <c r="Q402" s="335"/>
      <c r="R402" s="319"/>
      <c r="S402" s="319"/>
      <c r="T402" s="319"/>
      <c r="U402" s="319"/>
      <c r="V402" s="319"/>
      <c r="W402" s="319"/>
      <c r="X402" s="319"/>
      <c r="Y402" s="319"/>
      <c r="Z402" s="319"/>
    </row>
    <row r="403" spans="1:26" ht="15.75" customHeight="1">
      <c r="A403" s="319"/>
      <c r="B403" s="319"/>
      <c r="C403" s="319"/>
      <c r="D403" s="319"/>
      <c r="E403" s="319"/>
      <c r="F403" s="319"/>
      <c r="G403" s="319"/>
      <c r="H403" s="319"/>
      <c r="I403" s="319"/>
      <c r="J403" s="319"/>
      <c r="K403" s="319"/>
      <c r="L403" s="319"/>
      <c r="M403" s="319"/>
      <c r="N403" s="335"/>
      <c r="O403" s="335" t="e">
        <f t="shared" si="1"/>
        <v>#N/A</v>
      </c>
      <c r="P403" s="335"/>
      <c r="Q403" s="335"/>
      <c r="R403" s="319"/>
      <c r="S403" s="319"/>
      <c r="T403" s="319"/>
      <c r="U403" s="319"/>
      <c r="V403" s="319"/>
      <c r="W403" s="319"/>
      <c r="X403" s="319"/>
      <c r="Y403" s="319"/>
      <c r="Z403" s="319"/>
    </row>
    <row r="404" spans="1:26" ht="15.75" customHeight="1">
      <c r="A404" s="319"/>
      <c r="B404" s="319"/>
      <c r="C404" s="319"/>
      <c r="D404" s="319"/>
      <c r="E404" s="319"/>
      <c r="F404" s="319"/>
      <c r="G404" s="319"/>
      <c r="H404" s="319"/>
      <c r="I404" s="319"/>
      <c r="J404" s="319"/>
      <c r="K404" s="319"/>
      <c r="L404" s="319"/>
      <c r="M404" s="319"/>
      <c r="N404" s="335"/>
      <c r="O404" s="335" t="e">
        <f t="shared" si="1"/>
        <v>#N/A</v>
      </c>
      <c r="P404" s="335"/>
      <c r="Q404" s="335"/>
      <c r="R404" s="319"/>
      <c r="S404" s="319"/>
      <c r="T404" s="319"/>
      <c r="U404" s="319"/>
      <c r="V404" s="319"/>
      <c r="W404" s="319"/>
      <c r="X404" s="319"/>
      <c r="Y404" s="319"/>
      <c r="Z404" s="319"/>
    </row>
    <row r="405" spans="1:26" ht="15.75" customHeight="1">
      <c r="A405" s="319"/>
      <c r="B405" s="319"/>
      <c r="C405" s="319"/>
      <c r="D405" s="319"/>
      <c r="E405" s="319"/>
      <c r="F405" s="319"/>
      <c r="G405" s="319"/>
      <c r="H405" s="319"/>
      <c r="I405" s="319"/>
      <c r="J405" s="319"/>
      <c r="K405" s="319"/>
      <c r="L405" s="319"/>
      <c r="M405" s="319"/>
      <c r="N405" s="335"/>
      <c r="O405" s="335" t="e">
        <f t="shared" si="1"/>
        <v>#N/A</v>
      </c>
      <c r="P405" s="335"/>
      <c r="Q405" s="335"/>
      <c r="R405" s="319"/>
      <c r="S405" s="319"/>
      <c r="T405" s="319"/>
      <c r="U405" s="319"/>
      <c r="V405" s="319"/>
      <c r="W405" s="319"/>
      <c r="X405" s="319"/>
      <c r="Y405" s="319"/>
      <c r="Z405" s="319"/>
    </row>
    <row r="406" spans="1:26" ht="15.75" customHeight="1">
      <c r="A406" s="319"/>
      <c r="B406" s="319"/>
      <c r="C406" s="319"/>
      <c r="D406" s="319"/>
      <c r="E406" s="319"/>
      <c r="F406" s="319"/>
      <c r="G406" s="319"/>
      <c r="H406" s="319"/>
      <c r="I406" s="319"/>
      <c r="J406" s="319"/>
      <c r="K406" s="319"/>
      <c r="L406" s="319"/>
      <c r="M406" s="319"/>
      <c r="N406" s="335"/>
      <c r="O406" s="335" t="e">
        <f t="shared" si="1"/>
        <v>#N/A</v>
      </c>
      <c r="P406" s="335"/>
      <c r="Q406" s="335"/>
      <c r="R406" s="319"/>
      <c r="S406" s="319"/>
      <c r="T406" s="319"/>
      <c r="U406" s="319"/>
      <c r="V406" s="319"/>
      <c r="W406" s="319"/>
      <c r="X406" s="319"/>
      <c r="Y406" s="319"/>
      <c r="Z406" s="319"/>
    </row>
    <row r="407" spans="1:26" ht="15.75" customHeight="1">
      <c r="A407" s="319"/>
      <c r="B407" s="319"/>
      <c r="C407" s="319"/>
      <c r="D407" s="319"/>
      <c r="E407" s="319"/>
      <c r="F407" s="319"/>
      <c r="G407" s="319"/>
      <c r="H407" s="319"/>
      <c r="I407" s="319"/>
      <c r="J407" s="319"/>
      <c r="K407" s="319"/>
      <c r="L407" s="319"/>
      <c r="M407" s="319"/>
      <c r="N407" s="335"/>
      <c r="O407" s="335" t="e">
        <f t="shared" si="1"/>
        <v>#N/A</v>
      </c>
      <c r="P407" s="335"/>
      <c r="Q407" s="335"/>
      <c r="R407" s="319"/>
      <c r="S407" s="319"/>
      <c r="T407" s="319"/>
      <c r="U407" s="319"/>
      <c r="V407" s="319"/>
      <c r="W407" s="319"/>
      <c r="X407" s="319"/>
      <c r="Y407" s="319"/>
      <c r="Z407" s="319"/>
    </row>
    <row r="408" spans="1:26" ht="15.75" customHeight="1">
      <c r="A408" s="319"/>
      <c r="B408" s="319"/>
      <c r="C408" s="319"/>
      <c r="D408" s="319"/>
      <c r="E408" s="319"/>
      <c r="F408" s="319"/>
      <c r="G408" s="319"/>
      <c r="H408" s="319"/>
      <c r="I408" s="319"/>
      <c r="J408" s="319"/>
      <c r="K408" s="319"/>
      <c r="L408" s="319"/>
      <c r="M408" s="319"/>
      <c r="N408" s="335"/>
      <c r="O408" s="335" t="e">
        <f t="shared" si="1"/>
        <v>#N/A</v>
      </c>
      <c r="P408" s="335"/>
      <c r="Q408" s="335"/>
      <c r="R408" s="319"/>
      <c r="S408" s="319"/>
      <c r="T408" s="319"/>
      <c r="U408" s="319"/>
      <c r="V408" s="319"/>
      <c r="W408" s="319"/>
      <c r="X408" s="319"/>
      <c r="Y408" s="319"/>
      <c r="Z408" s="319"/>
    </row>
    <row r="409" spans="1:26" ht="15.75" customHeight="1">
      <c r="A409" s="319"/>
      <c r="B409" s="319"/>
      <c r="C409" s="319"/>
      <c r="D409" s="319"/>
      <c r="E409" s="319"/>
      <c r="F409" s="319"/>
      <c r="G409" s="319"/>
      <c r="H409" s="319"/>
      <c r="I409" s="319"/>
      <c r="J409" s="319"/>
      <c r="K409" s="319"/>
      <c r="L409" s="319"/>
      <c r="M409" s="319"/>
      <c r="N409" s="335"/>
      <c r="O409" s="335" t="e">
        <f t="shared" si="1"/>
        <v>#N/A</v>
      </c>
      <c r="P409" s="335"/>
      <c r="Q409" s="335"/>
      <c r="R409" s="319"/>
      <c r="S409" s="319"/>
      <c r="T409" s="319"/>
      <c r="U409" s="319"/>
      <c r="V409" s="319"/>
      <c r="W409" s="319"/>
      <c r="X409" s="319"/>
      <c r="Y409" s="319"/>
      <c r="Z409" s="319"/>
    </row>
    <row r="410" spans="1:26" ht="15.75" customHeight="1">
      <c r="A410" s="319"/>
      <c r="B410" s="319"/>
      <c r="C410" s="319"/>
      <c r="D410" s="319"/>
      <c r="E410" s="319"/>
      <c r="F410" s="319"/>
      <c r="G410" s="319"/>
      <c r="H410" s="319"/>
      <c r="I410" s="319"/>
      <c r="J410" s="319"/>
      <c r="K410" s="319"/>
      <c r="L410" s="319"/>
      <c r="M410" s="319"/>
      <c r="N410" s="335"/>
      <c r="O410" s="335" t="e">
        <f t="shared" si="1"/>
        <v>#N/A</v>
      </c>
      <c r="P410" s="335"/>
      <c r="Q410" s="335"/>
      <c r="R410" s="319"/>
      <c r="S410" s="319"/>
      <c r="T410" s="319"/>
      <c r="U410" s="319"/>
      <c r="V410" s="319"/>
      <c r="W410" s="319"/>
      <c r="X410" s="319"/>
      <c r="Y410" s="319"/>
      <c r="Z410" s="319"/>
    </row>
    <row r="411" spans="1:26" ht="15.75" customHeight="1">
      <c r="A411" s="319"/>
      <c r="B411" s="319"/>
      <c r="C411" s="319"/>
      <c r="D411" s="319"/>
      <c r="E411" s="319"/>
      <c r="F411" s="319"/>
      <c r="G411" s="319"/>
      <c r="H411" s="319"/>
      <c r="I411" s="319"/>
      <c r="J411" s="319"/>
      <c r="K411" s="319"/>
      <c r="L411" s="319"/>
      <c r="M411" s="319"/>
      <c r="N411" s="335"/>
      <c r="O411" s="335" t="e">
        <f t="shared" si="1"/>
        <v>#N/A</v>
      </c>
      <c r="P411" s="335"/>
      <c r="Q411" s="335"/>
      <c r="R411" s="319"/>
      <c r="S411" s="319"/>
      <c r="T411" s="319"/>
      <c r="U411" s="319"/>
      <c r="V411" s="319"/>
      <c r="W411" s="319"/>
      <c r="X411" s="319"/>
      <c r="Y411" s="319"/>
      <c r="Z411" s="319"/>
    </row>
    <row r="412" spans="1:26" ht="15.75" customHeight="1">
      <c r="A412" s="319"/>
      <c r="B412" s="319"/>
      <c r="C412" s="319"/>
      <c r="D412" s="319"/>
      <c r="E412" s="319"/>
      <c r="F412" s="319"/>
      <c r="G412" s="319"/>
      <c r="H412" s="319"/>
      <c r="I412" s="319"/>
      <c r="J412" s="319"/>
      <c r="K412" s="319"/>
      <c r="L412" s="319"/>
      <c r="M412" s="319"/>
      <c r="N412" s="335"/>
      <c r="O412" s="335" t="e">
        <f t="shared" si="1"/>
        <v>#N/A</v>
      </c>
      <c r="P412" s="335"/>
      <c r="Q412" s="335"/>
      <c r="R412" s="319"/>
      <c r="S412" s="319"/>
      <c r="T412" s="319"/>
      <c r="U412" s="319"/>
      <c r="V412" s="319"/>
      <c r="W412" s="319"/>
      <c r="X412" s="319"/>
      <c r="Y412" s="319"/>
      <c r="Z412" s="319"/>
    </row>
    <row r="413" spans="1:26" ht="15.75" customHeight="1">
      <c r="A413" s="319"/>
      <c r="B413" s="319"/>
      <c r="C413" s="319"/>
      <c r="D413" s="319"/>
      <c r="E413" s="319"/>
      <c r="F413" s="319"/>
      <c r="G413" s="319"/>
      <c r="H413" s="319"/>
      <c r="I413" s="319"/>
      <c r="J413" s="319"/>
      <c r="K413" s="319"/>
      <c r="L413" s="319"/>
      <c r="M413" s="319"/>
      <c r="N413" s="335"/>
      <c r="O413" s="335" t="e">
        <f t="shared" si="1"/>
        <v>#N/A</v>
      </c>
      <c r="P413" s="335"/>
      <c r="Q413" s="335"/>
      <c r="R413" s="319"/>
      <c r="S413" s="319"/>
      <c r="T413" s="319"/>
      <c r="U413" s="319"/>
      <c r="V413" s="319"/>
      <c r="W413" s="319"/>
      <c r="X413" s="319"/>
      <c r="Y413" s="319"/>
      <c r="Z413" s="319"/>
    </row>
    <row r="414" spans="1:26" ht="15.75" customHeight="1">
      <c r="A414" s="319"/>
      <c r="B414" s="319"/>
      <c r="C414" s="319"/>
      <c r="D414" s="319"/>
      <c r="E414" s="319"/>
      <c r="F414" s="319"/>
      <c r="G414" s="319"/>
      <c r="H414" s="319"/>
      <c r="I414" s="319"/>
      <c r="J414" s="319"/>
      <c r="K414" s="319"/>
      <c r="L414" s="319"/>
      <c r="M414" s="319"/>
      <c r="N414" s="335"/>
      <c r="O414" s="335" t="e">
        <f t="shared" si="1"/>
        <v>#N/A</v>
      </c>
      <c r="P414" s="335"/>
      <c r="Q414" s="335"/>
      <c r="R414" s="319"/>
      <c r="S414" s="319"/>
      <c r="T414" s="319"/>
      <c r="U414" s="319"/>
      <c r="V414" s="319"/>
      <c r="W414" s="319"/>
      <c r="X414" s="319"/>
      <c r="Y414" s="319"/>
      <c r="Z414" s="319"/>
    </row>
    <row r="415" spans="1:26" ht="15.75" customHeight="1">
      <c r="A415" s="319"/>
      <c r="B415" s="319"/>
      <c r="C415" s="319"/>
      <c r="D415" s="319"/>
      <c r="E415" s="319"/>
      <c r="F415" s="319"/>
      <c r="G415" s="319"/>
      <c r="H415" s="319"/>
      <c r="I415" s="319"/>
      <c r="J415" s="319"/>
      <c r="K415" s="319"/>
      <c r="L415" s="319"/>
      <c r="M415" s="319"/>
      <c r="N415" s="335"/>
      <c r="O415" s="335" t="e">
        <f t="shared" si="1"/>
        <v>#N/A</v>
      </c>
      <c r="P415" s="335"/>
      <c r="Q415" s="335"/>
      <c r="R415" s="319"/>
      <c r="S415" s="319"/>
      <c r="T415" s="319"/>
      <c r="U415" s="319"/>
      <c r="V415" s="319"/>
      <c r="W415" s="319"/>
      <c r="X415" s="319"/>
      <c r="Y415" s="319"/>
      <c r="Z415" s="319"/>
    </row>
    <row r="416" spans="1:26" ht="15.75" customHeight="1">
      <c r="A416" s="319"/>
      <c r="B416" s="319"/>
      <c r="C416" s="319"/>
      <c r="D416" s="319"/>
      <c r="E416" s="319"/>
      <c r="F416" s="319"/>
      <c r="G416" s="319"/>
      <c r="H416" s="319"/>
      <c r="I416" s="319"/>
      <c r="J416" s="319"/>
      <c r="K416" s="319"/>
      <c r="L416" s="319"/>
      <c r="M416" s="319"/>
      <c r="N416" s="335"/>
      <c r="O416" s="335" t="e">
        <f t="shared" si="1"/>
        <v>#N/A</v>
      </c>
      <c r="P416" s="335"/>
      <c r="Q416" s="335"/>
      <c r="R416" s="319"/>
      <c r="S416" s="319"/>
      <c r="T416" s="319"/>
      <c r="U416" s="319"/>
      <c r="V416" s="319"/>
      <c r="W416" s="319"/>
      <c r="X416" s="319"/>
      <c r="Y416" s="319"/>
      <c r="Z416" s="319"/>
    </row>
    <row r="417" spans="1:26" ht="15.75" customHeight="1">
      <c r="A417" s="319"/>
      <c r="B417" s="319"/>
      <c r="C417" s="319"/>
      <c r="D417" s="319"/>
      <c r="E417" s="319"/>
      <c r="F417" s="319"/>
      <c r="G417" s="319"/>
      <c r="H417" s="319"/>
      <c r="I417" s="319"/>
      <c r="J417" s="319"/>
      <c r="K417" s="319"/>
      <c r="L417" s="319"/>
      <c r="M417" s="319"/>
      <c r="N417" s="335"/>
      <c r="O417" s="335" t="e">
        <f t="shared" si="1"/>
        <v>#N/A</v>
      </c>
      <c r="P417" s="335"/>
      <c r="Q417" s="335"/>
      <c r="R417" s="319"/>
      <c r="S417" s="319"/>
      <c r="T417" s="319"/>
      <c r="U417" s="319"/>
      <c r="V417" s="319"/>
      <c r="W417" s="319"/>
      <c r="X417" s="319"/>
      <c r="Y417" s="319"/>
      <c r="Z417" s="319"/>
    </row>
    <row r="418" spans="1:26" ht="15.75" customHeight="1">
      <c r="A418" s="319"/>
      <c r="B418" s="319"/>
      <c r="C418" s="319"/>
      <c r="D418" s="319"/>
      <c r="E418" s="319"/>
      <c r="F418" s="319"/>
      <c r="G418" s="319"/>
      <c r="H418" s="319"/>
      <c r="I418" s="319"/>
      <c r="J418" s="319"/>
      <c r="K418" s="319"/>
      <c r="L418" s="319"/>
      <c r="M418" s="319"/>
      <c r="N418" s="335"/>
      <c r="O418" s="335" t="e">
        <f t="shared" si="1"/>
        <v>#N/A</v>
      </c>
      <c r="P418" s="335"/>
      <c r="Q418" s="335"/>
      <c r="R418" s="319"/>
      <c r="S418" s="319"/>
      <c r="T418" s="319"/>
      <c r="U418" s="319"/>
      <c r="V418" s="319"/>
      <c r="W418" s="319"/>
      <c r="X418" s="319"/>
      <c r="Y418" s="319"/>
      <c r="Z418" s="319"/>
    </row>
    <row r="419" spans="1:26" ht="15.75" customHeight="1">
      <c r="A419" s="319"/>
      <c r="B419" s="319"/>
      <c r="C419" s="319"/>
      <c r="D419" s="319"/>
      <c r="E419" s="319"/>
      <c r="F419" s="319"/>
      <c r="G419" s="319"/>
      <c r="H419" s="319"/>
      <c r="I419" s="319"/>
      <c r="J419" s="319"/>
      <c r="K419" s="319"/>
      <c r="L419" s="319"/>
      <c r="M419" s="319"/>
      <c r="N419" s="335"/>
      <c r="O419" s="335" t="e">
        <f t="shared" si="1"/>
        <v>#N/A</v>
      </c>
      <c r="P419" s="335"/>
      <c r="Q419" s="335"/>
      <c r="R419" s="319"/>
      <c r="S419" s="319"/>
      <c r="T419" s="319"/>
      <c r="U419" s="319"/>
      <c r="V419" s="319"/>
      <c r="W419" s="319"/>
      <c r="X419" s="319"/>
      <c r="Y419" s="319"/>
      <c r="Z419" s="319"/>
    </row>
    <row r="420" spans="1:26" ht="15.75" customHeight="1">
      <c r="A420" s="319"/>
      <c r="B420" s="319"/>
      <c r="C420" s="319"/>
      <c r="D420" s="319"/>
      <c r="E420" s="319"/>
      <c r="F420" s="319"/>
      <c r="G420" s="319"/>
      <c r="H420" s="319"/>
      <c r="I420" s="319"/>
      <c r="J420" s="319"/>
      <c r="K420" s="319"/>
      <c r="L420" s="319"/>
      <c r="M420" s="319"/>
      <c r="N420" s="335"/>
      <c r="O420" s="335" t="e">
        <f t="shared" si="1"/>
        <v>#N/A</v>
      </c>
      <c r="P420" s="335"/>
      <c r="Q420" s="335"/>
      <c r="R420" s="319"/>
      <c r="S420" s="319"/>
      <c r="T420" s="319"/>
      <c r="U420" s="319"/>
      <c r="V420" s="319"/>
      <c r="W420" s="319"/>
      <c r="X420" s="319"/>
      <c r="Y420" s="319"/>
      <c r="Z420" s="319"/>
    </row>
    <row r="421" spans="1:26" ht="15.75" customHeight="1">
      <c r="A421" s="319"/>
      <c r="B421" s="319"/>
      <c r="C421" s="319"/>
      <c r="D421" s="319"/>
      <c r="E421" s="319"/>
      <c r="F421" s="319"/>
      <c r="G421" s="319"/>
      <c r="H421" s="319"/>
      <c r="I421" s="319"/>
      <c r="J421" s="319"/>
      <c r="K421" s="319"/>
      <c r="L421" s="319"/>
      <c r="M421" s="319"/>
      <c r="N421" s="335"/>
      <c r="O421" s="335" t="e">
        <f t="shared" si="1"/>
        <v>#N/A</v>
      </c>
      <c r="P421" s="335"/>
      <c r="Q421" s="335"/>
      <c r="R421" s="319"/>
      <c r="S421" s="319"/>
      <c r="T421" s="319"/>
      <c r="U421" s="319"/>
      <c r="V421" s="319"/>
      <c r="W421" s="319"/>
      <c r="X421" s="319"/>
      <c r="Y421" s="319"/>
      <c r="Z421" s="319"/>
    </row>
    <row r="422" spans="1:26" ht="15.75" customHeight="1">
      <c r="A422" s="319"/>
      <c r="B422" s="319"/>
      <c r="C422" s="319"/>
      <c r="D422" s="319"/>
      <c r="E422" s="319"/>
      <c r="F422" s="319"/>
      <c r="G422" s="319"/>
      <c r="H422" s="319"/>
      <c r="I422" s="319"/>
      <c r="J422" s="319"/>
      <c r="K422" s="319"/>
      <c r="L422" s="319"/>
      <c r="M422" s="319"/>
      <c r="N422" s="335"/>
      <c r="O422" s="335" t="e">
        <f t="shared" si="1"/>
        <v>#N/A</v>
      </c>
      <c r="P422" s="335"/>
      <c r="Q422" s="335"/>
      <c r="R422" s="319"/>
      <c r="S422" s="319"/>
      <c r="T422" s="319"/>
      <c r="U422" s="319"/>
      <c r="V422" s="319"/>
      <c r="W422" s="319"/>
      <c r="X422" s="319"/>
      <c r="Y422" s="319"/>
      <c r="Z422" s="319"/>
    </row>
    <row r="423" spans="1:26" ht="15.75" customHeight="1">
      <c r="A423" s="319"/>
      <c r="B423" s="319"/>
      <c r="C423" s="319"/>
      <c r="D423" s="319"/>
      <c r="E423" s="319"/>
      <c r="F423" s="319"/>
      <c r="G423" s="319"/>
      <c r="H423" s="319"/>
      <c r="I423" s="319"/>
      <c r="J423" s="319"/>
      <c r="K423" s="319"/>
      <c r="L423" s="319"/>
      <c r="M423" s="319"/>
      <c r="N423" s="335"/>
      <c r="O423" s="335" t="e">
        <f t="shared" si="1"/>
        <v>#N/A</v>
      </c>
      <c r="P423" s="335"/>
      <c r="Q423" s="335"/>
      <c r="R423" s="319"/>
      <c r="S423" s="319"/>
      <c r="T423" s="319"/>
      <c r="U423" s="319"/>
      <c r="V423" s="319"/>
      <c r="W423" s="319"/>
      <c r="X423" s="319"/>
      <c r="Y423" s="319"/>
      <c r="Z423" s="319"/>
    </row>
    <row r="424" spans="1:26" ht="15.75" customHeight="1">
      <c r="A424" s="319"/>
      <c r="B424" s="319"/>
      <c r="C424" s="319"/>
      <c r="D424" s="319"/>
      <c r="E424" s="319"/>
      <c r="F424" s="319"/>
      <c r="G424" s="319"/>
      <c r="H424" s="319"/>
      <c r="I424" s="319"/>
      <c r="J424" s="319"/>
      <c r="K424" s="319"/>
      <c r="L424" s="319"/>
      <c r="M424" s="319"/>
      <c r="N424" s="335"/>
      <c r="O424" s="335" t="e">
        <f t="shared" si="1"/>
        <v>#N/A</v>
      </c>
      <c r="P424" s="335"/>
      <c r="Q424" s="335"/>
      <c r="R424" s="319"/>
      <c r="S424" s="319"/>
      <c r="T424" s="319"/>
      <c r="U424" s="319"/>
      <c r="V424" s="319"/>
      <c r="W424" s="319"/>
      <c r="X424" s="319"/>
      <c r="Y424" s="319"/>
      <c r="Z424" s="319"/>
    </row>
    <row r="425" spans="1:26" ht="15.75" customHeight="1">
      <c r="A425" s="319"/>
      <c r="B425" s="319"/>
      <c r="C425" s="319"/>
      <c r="D425" s="319"/>
      <c r="E425" s="319"/>
      <c r="F425" s="319"/>
      <c r="G425" s="319"/>
      <c r="H425" s="319"/>
      <c r="I425" s="319"/>
      <c r="J425" s="319"/>
      <c r="K425" s="319"/>
      <c r="L425" s="319"/>
      <c r="M425" s="319"/>
      <c r="N425" s="335"/>
      <c r="O425" s="335" t="e">
        <f t="shared" si="1"/>
        <v>#N/A</v>
      </c>
      <c r="P425" s="335"/>
      <c r="Q425" s="335"/>
      <c r="R425" s="319"/>
      <c r="S425" s="319"/>
      <c r="T425" s="319"/>
      <c r="U425" s="319"/>
      <c r="V425" s="319"/>
      <c r="W425" s="319"/>
      <c r="X425" s="319"/>
      <c r="Y425" s="319"/>
      <c r="Z425" s="319"/>
    </row>
    <row r="426" spans="1:26" ht="15.75" customHeight="1">
      <c r="A426" s="319"/>
      <c r="B426" s="319"/>
      <c r="C426" s="319"/>
      <c r="D426" s="319"/>
      <c r="E426" s="319"/>
      <c r="F426" s="319"/>
      <c r="G426" s="319"/>
      <c r="H426" s="319"/>
      <c r="I426" s="319"/>
      <c r="J426" s="319"/>
      <c r="K426" s="319"/>
      <c r="L426" s="319"/>
      <c r="M426" s="319"/>
      <c r="N426" s="335"/>
      <c r="O426" s="335" t="e">
        <f t="shared" si="1"/>
        <v>#N/A</v>
      </c>
      <c r="P426" s="335"/>
      <c r="Q426" s="335"/>
      <c r="R426" s="319"/>
      <c r="S426" s="319"/>
      <c r="T426" s="319"/>
      <c r="U426" s="319"/>
      <c r="V426" s="319"/>
      <c r="W426" s="319"/>
      <c r="X426" s="319"/>
      <c r="Y426" s="319"/>
      <c r="Z426" s="319"/>
    </row>
    <row r="427" spans="1:26" ht="15.75" customHeight="1">
      <c r="A427" s="319"/>
      <c r="B427" s="319"/>
      <c r="C427" s="319"/>
      <c r="D427" s="319"/>
      <c r="E427" s="319"/>
      <c r="F427" s="319"/>
      <c r="G427" s="319"/>
      <c r="H427" s="319"/>
      <c r="I427" s="319"/>
      <c r="J427" s="319"/>
      <c r="K427" s="319"/>
      <c r="L427" s="319"/>
      <c r="M427" s="319"/>
      <c r="N427" s="335"/>
      <c r="O427" s="335" t="e">
        <f t="shared" si="1"/>
        <v>#N/A</v>
      </c>
      <c r="P427" s="335"/>
      <c r="Q427" s="335"/>
      <c r="R427" s="319"/>
      <c r="S427" s="319"/>
      <c r="T427" s="319"/>
      <c r="U427" s="319"/>
      <c r="V427" s="319"/>
      <c r="W427" s="319"/>
      <c r="X427" s="319"/>
      <c r="Y427" s="319"/>
      <c r="Z427" s="319"/>
    </row>
    <row r="428" spans="1:26" ht="15.75" customHeight="1">
      <c r="A428" s="319"/>
      <c r="B428" s="319"/>
      <c r="C428" s="319"/>
      <c r="D428" s="319"/>
      <c r="E428" s="319"/>
      <c r="F428" s="319"/>
      <c r="G428" s="319"/>
      <c r="H428" s="319"/>
      <c r="I428" s="319"/>
      <c r="J428" s="319"/>
      <c r="K428" s="319"/>
      <c r="L428" s="319"/>
      <c r="M428" s="319"/>
      <c r="N428" s="335"/>
      <c r="O428" s="335" t="e">
        <f t="shared" si="1"/>
        <v>#N/A</v>
      </c>
      <c r="P428" s="335"/>
      <c r="Q428" s="335"/>
      <c r="R428" s="319"/>
      <c r="S428" s="319"/>
      <c r="T428" s="319"/>
      <c r="U428" s="319"/>
      <c r="V428" s="319"/>
      <c r="W428" s="319"/>
      <c r="X428" s="319"/>
      <c r="Y428" s="319"/>
      <c r="Z428" s="319"/>
    </row>
    <row r="429" spans="1:26" ht="15.75" customHeight="1">
      <c r="A429" s="319"/>
      <c r="B429" s="319"/>
      <c r="C429" s="319"/>
      <c r="D429" s="319"/>
      <c r="E429" s="319"/>
      <c r="F429" s="319"/>
      <c r="G429" s="319"/>
      <c r="H429" s="319"/>
      <c r="I429" s="319"/>
      <c r="J429" s="319"/>
      <c r="K429" s="319"/>
      <c r="L429" s="319"/>
      <c r="M429" s="319"/>
      <c r="N429" s="335"/>
      <c r="O429" s="335" t="e">
        <f t="shared" si="1"/>
        <v>#N/A</v>
      </c>
      <c r="P429" s="335"/>
      <c r="Q429" s="335"/>
      <c r="R429" s="319"/>
      <c r="S429" s="319"/>
      <c r="T429" s="319"/>
      <c r="U429" s="319"/>
      <c r="V429" s="319"/>
      <c r="W429" s="319"/>
      <c r="X429" s="319"/>
      <c r="Y429" s="319"/>
      <c r="Z429" s="319"/>
    </row>
    <row r="430" spans="1:26" ht="15.75" customHeight="1">
      <c r="A430" s="319"/>
      <c r="B430" s="319"/>
      <c r="C430" s="319"/>
      <c r="D430" s="319"/>
      <c r="E430" s="319"/>
      <c r="F430" s="319"/>
      <c r="G430" s="319"/>
      <c r="H430" s="319"/>
      <c r="I430" s="319"/>
      <c r="J430" s="319"/>
      <c r="K430" s="319"/>
      <c r="L430" s="319"/>
      <c r="M430" s="319"/>
      <c r="N430" s="335"/>
      <c r="O430" s="335" t="e">
        <f t="shared" si="1"/>
        <v>#N/A</v>
      </c>
      <c r="P430" s="335"/>
      <c r="Q430" s="335"/>
      <c r="R430" s="319"/>
      <c r="S430" s="319"/>
      <c r="T430" s="319"/>
      <c r="U430" s="319"/>
      <c r="V430" s="319"/>
      <c r="W430" s="319"/>
      <c r="X430" s="319"/>
      <c r="Y430" s="319"/>
      <c r="Z430" s="319"/>
    </row>
    <row r="431" spans="1:26" ht="15.75" customHeight="1">
      <c r="A431" s="319"/>
      <c r="B431" s="319"/>
      <c r="C431" s="319"/>
      <c r="D431" s="319"/>
      <c r="E431" s="319"/>
      <c r="F431" s="319"/>
      <c r="G431" s="319"/>
      <c r="H431" s="319"/>
      <c r="I431" s="319"/>
      <c r="J431" s="319"/>
      <c r="K431" s="319"/>
      <c r="L431" s="319"/>
      <c r="M431" s="319"/>
      <c r="N431" s="335"/>
      <c r="O431" s="335" t="e">
        <f t="shared" si="1"/>
        <v>#N/A</v>
      </c>
      <c r="P431" s="335"/>
      <c r="Q431" s="335"/>
      <c r="R431" s="319"/>
      <c r="S431" s="319"/>
      <c r="T431" s="319"/>
      <c r="U431" s="319"/>
      <c r="V431" s="319"/>
      <c r="W431" s="319"/>
      <c r="X431" s="319"/>
      <c r="Y431" s="319"/>
      <c r="Z431" s="319"/>
    </row>
    <row r="432" spans="1:26" ht="15.75" customHeight="1">
      <c r="A432" s="319"/>
      <c r="B432" s="319"/>
      <c r="C432" s="319"/>
      <c r="D432" s="319"/>
      <c r="E432" s="319"/>
      <c r="F432" s="319"/>
      <c r="G432" s="319"/>
      <c r="H432" s="319"/>
      <c r="I432" s="319"/>
      <c r="J432" s="319"/>
      <c r="K432" s="319"/>
      <c r="L432" s="319"/>
      <c r="M432" s="319"/>
      <c r="N432" s="335"/>
      <c r="O432" s="335" t="e">
        <f t="shared" si="1"/>
        <v>#N/A</v>
      </c>
      <c r="P432" s="335"/>
      <c r="Q432" s="335"/>
      <c r="R432" s="319"/>
      <c r="S432" s="319"/>
      <c r="T432" s="319"/>
      <c r="U432" s="319"/>
      <c r="V432" s="319"/>
      <c r="W432" s="319"/>
      <c r="X432" s="319"/>
      <c r="Y432" s="319"/>
      <c r="Z432" s="319"/>
    </row>
    <row r="433" spans="1:26" ht="15.75" customHeight="1">
      <c r="A433" s="319"/>
      <c r="B433" s="319"/>
      <c r="C433" s="319"/>
      <c r="D433" s="319"/>
      <c r="E433" s="319"/>
      <c r="F433" s="319"/>
      <c r="G433" s="319"/>
      <c r="H433" s="319"/>
      <c r="I433" s="319"/>
      <c r="J433" s="319"/>
      <c r="K433" s="319"/>
      <c r="L433" s="319"/>
      <c r="M433" s="319"/>
      <c r="N433" s="335"/>
      <c r="O433" s="335" t="e">
        <f t="shared" si="1"/>
        <v>#N/A</v>
      </c>
      <c r="P433" s="335"/>
      <c r="Q433" s="335"/>
      <c r="R433" s="319"/>
      <c r="S433" s="319"/>
      <c r="T433" s="319"/>
      <c r="U433" s="319"/>
      <c r="V433" s="319"/>
      <c r="W433" s="319"/>
      <c r="X433" s="319"/>
      <c r="Y433" s="319"/>
      <c r="Z433" s="319"/>
    </row>
    <row r="434" spans="1:26" ht="15.75" customHeight="1">
      <c r="A434" s="319"/>
      <c r="B434" s="319"/>
      <c r="C434" s="319"/>
      <c r="D434" s="319"/>
      <c r="E434" s="319"/>
      <c r="F434" s="319"/>
      <c r="G434" s="319"/>
      <c r="H434" s="319"/>
      <c r="I434" s="319"/>
      <c r="J434" s="319"/>
      <c r="K434" s="319"/>
      <c r="L434" s="319"/>
      <c r="M434" s="319"/>
      <c r="N434" s="335"/>
      <c r="O434" s="335" t="e">
        <f t="shared" si="1"/>
        <v>#N/A</v>
      </c>
      <c r="P434" s="335"/>
      <c r="Q434" s="335"/>
      <c r="R434" s="319"/>
      <c r="S434" s="319"/>
      <c r="T434" s="319"/>
      <c r="U434" s="319"/>
      <c r="V434" s="319"/>
      <c r="W434" s="319"/>
      <c r="X434" s="319"/>
      <c r="Y434" s="319"/>
      <c r="Z434" s="319"/>
    </row>
    <row r="435" spans="1:26" ht="15.75" customHeight="1">
      <c r="A435" s="319"/>
      <c r="B435" s="319"/>
      <c r="C435" s="319"/>
      <c r="D435" s="319"/>
      <c r="E435" s="319"/>
      <c r="F435" s="319"/>
      <c r="G435" s="319"/>
      <c r="H435" s="319"/>
      <c r="I435" s="319"/>
      <c r="J435" s="319"/>
      <c r="K435" s="319"/>
      <c r="L435" s="319"/>
      <c r="M435" s="319"/>
      <c r="N435" s="335"/>
      <c r="O435" s="335" t="e">
        <f t="shared" si="1"/>
        <v>#N/A</v>
      </c>
      <c r="P435" s="335"/>
      <c r="Q435" s="335"/>
      <c r="R435" s="319"/>
      <c r="S435" s="319"/>
      <c r="T435" s="319"/>
      <c r="U435" s="319"/>
      <c r="V435" s="319"/>
      <c r="W435" s="319"/>
      <c r="X435" s="319"/>
      <c r="Y435" s="319"/>
      <c r="Z435" s="319"/>
    </row>
    <row r="436" spans="1:26" ht="15.75" customHeight="1">
      <c r="A436" s="319"/>
      <c r="B436" s="319"/>
      <c r="C436" s="319"/>
      <c r="D436" s="319"/>
      <c r="E436" s="319"/>
      <c r="F436" s="319"/>
      <c r="G436" s="319"/>
      <c r="H436" s="319"/>
      <c r="I436" s="319"/>
      <c r="J436" s="319"/>
      <c r="K436" s="319"/>
      <c r="L436" s="319"/>
      <c r="M436" s="319"/>
      <c r="N436" s="335"/>
      <c r="O436" s="335" t="e">
        <f t="shared" si="1"/>
        <v>#N/A</v>
      </c>
      <c r="P436" s="335"/>
      <c r="Q436" s="335"/>
      <c r="R436" s="319"/>
      <c r="S436" s="319"/>
      <c r="T436" s="319"/>
      <c r="U436" s="319"/>
      <c r="V436" s="319"/>
      <c r="W436" s="319"/>
      <c r="X436" s="319"/>
      <c r="Y436" s="319"/>
      <c r="Z436" s="319"/>
    </row>
    <row r="437" spans="1:26" ht="15.75" customHeight="1">
      <c r="A437" s="319"/>
      <c r="B437" s="319"/>
      <c r="C437" s="319"/>
      <c r="D437" s="319"/>
      <c r="E437" s="319"/>
      <c r="F437" s="319"/>
      <c r="G437" s="319"/>
      <c r="H437" s="319"/>
      <c r="I437" s="319"/>
      <c r="J437" s="319"/>
      <c r="K437" s="319"/>
      <c r="L437" s="319"/>
      <c r="M437" s="319"/>
      <c r="N437" s="335"/>
      <c r="O437" s="335" t="e">
        <f t="shared" si="1"/>
        <v>#N/A</v>
      </c>
      <c r="P437" s="335"/>
      <c r="Q437" s="335"/>
      <c r="R437" s="319"/>
      <c r="S437" s="319"/>
      <c r="T437" s="319"/>
      <c r="U437" s="319"/>
      <c r="V437" s="319"/>
      <c r="W437" s="319"/>
      <c r="X437" s="319"/>
      <c r="Y437" s="319"/>
      <c r="Z437" s="319"/>
    </row>
    <row r="438" spans="1:26" ht="15.75" customHeight="1">
      <c r="A438" s="319"/>
      <c r="B438" s="319"/>
      <c r="C438" s="319"/>
      <c r="D438" s="319"/>
      <c r="E438" s="319"/>
      <c r="F438" s="319"/>
      <c r="G438" s="319"/>
      <c r="H438" s="319"/>
      <c r="I438" s="319"/>
      <c r="J438" s="319"/>
      <c r="K438" s="319"/>
      <c r="L438" s="319"/>
      <c r="M438" s="319"/>
      <c r="N438" s="335"/>
      <c r="O438" s="335" t="e">
        <f t="shared" si="1"/>
        <v>#N/A</v>
      </c>
      <c r="P438" s="335"/>
      <c r="Q438" s="335"/>
      <c r="R438" s="319"/>
      <c r="S438" s="319"/>
      <c r="T438" s="319"/>
      <c r="U438" s="319"/>
      <c r="V438" s="319"/>
      <c r="W438" s="319"/>
      <c r="X438" s="319"/>
      <c r="Y438" s="319"/>
      <c r="Z438" s="319"/>
    </row>
    <row r="439" spans="1:26" ht="15.75" customHeight="1">
      <c r="A439" s="319"/>
      <c r="B439" s="319"/>
      <c r="C439" s="319"/>
      <c r="D439" s="319"/>
      <c r="E439" s="319"/>
      <c r="F439" s="319"/>
      <c r="G439" s="319"/>
      <c r="H439" s="319"/>
      <c r="I439" s="319"/>
      <c r="J439" s="319"/>
      <c r="K439" s="319"/>
      <c r="L439" s="319"/>
      <c r="M439" s="319"/>
      <c r="N439" s="335"/>
      <c r="O439" s="335" t="e">
        <f t="shared" si="1"/>
        <v>#N/A</v>
      </c>
      <c r="P439" s="335"/>
      <c r="Q439" s="335"/>
      <c r="R439" s="319"/>
      <c r="S439" s="319"/>
      <c r="T439" s="319"/>
      <c r="U439" s="319"/>
      <c r="V439" s="319"/>
      <c r="W439" s="319"/>
      <c r="X439" s="319"/>
      <c r="Y439" s="319"/>
      <c r="Z439" s="319"/>
    </row>
    <row r="440" spans="1:26" ht="15.75" customHeight="1">
      <c r="A440" s="319"/>
      <c r="B440" s="319"/>
      <c r="C440" s="319"/>
      <c r="D440" s="319"/>
      <c r="E440" s="319"/>
      <c r="F440" s="319"/>
      <c r="G440" s="319"/>
      <c r="H440" s="319"/>
      <c r="I440" s="319"/>
      <c r="J440" s="319"/>
      <c r="K440" s="319"/>
      <c r="L440" s="319"/>
      <c r="M440" s="319"/>
      <c r="N440" s="335"/>
      <c r="O440" s="335" t="e">
        <f t="shared" si="1"/>
        <v>#N/A</v>
      </c>
      <c r="P440" s="335"/>
      <c r="Q440" s="335"/>
      <c r="R440" s="319"/>
      <c r="S440" s="319"/>
      <c r="T440" s="319"/>
      <c r="U440" s="319"/>
      <c r="V440" s="319"/>
      <c r="W440" s="319"/>
      <c r="X440" s="319"/>
      <c r="Y440" s="319"/>
      <c r="Z440" s="319"/>
    </row>
    <row r="441" spans="1:26" ht="15.75" customHeight="1">
      <c r="A441" s="319"/>
      <c r="B441" s="319"/>
      <c r="C441" s="319"/>
      <c r="D441" s="319"/>
      <c r="E441" s="319"/>
      <c r="F441" s="319"/>
      <c r="G441" s="319"/>
      <c r="H441" s="319"/>
      <c r="I441" s="319"/>
      <c r="J441" s="319"/>
      <c r="K441" s="319"/>
      <c r="L441" s="319"/>
      <c r="M441" s="319"/>
      <c r="N441" s="335"/>
      <c r="O441" s="335" t="e">
        <f t="shared" si="1"/>
        <v>#N/A</v>
      </c>
      <c r="P441" s="335"/>
      <c r="Q441" s="335"/>
      <c r="R441" s="319"/>
      <c r="S441" s="319"/>
      <c r="T441" s="319"/>
      <c r="U441" s="319"/>
      <c r="V441" s="319"/>
      <c r="W441" s="319"/>
      <c r="X441" s="319"/>
      <c r="Y441" s="319"/>
      <c r="Z441" s="319"/>
    </row>
    <row r="442" spans="1:26" ht="15.75" customHeight="1">
      <c r="A442" s="319"/>
      <c r="B442" s="319"/>
      <c r="C442" s="319"/>
      <c r="D442" s="319"/>
      <c r="E442" s="319"/>
      <c r="F442" s="319"/>
      <c r="G442" s="319"/>
      <c r="H442" s="319"/>
      <c r="I442" s="319"/>
      <c r="J442" s="319"/>
      <c r="K442" s="319"/>
      <c r="L442" s="319"/>
      <c r="M442" s="319"/>
      <c r="N442" s="335"/>
      <c r="O442" s="335" t="e">
        <f t="shared" si="1"/>
        <v>#N/A</v>
      </c>
      <c r="P442" s="335"/>
      <c r="Q442" s="335"/>
      <c r="R442" s="319"/>
      <c r="S442" s="319"/>
      <c r="T442" s="319"/>
      <c r="U442" s="319"/>
      <c r="V442" s="319"/>
      <c r="W442" s="319"/>
      <c r="X442" s="319"/>
      <c r="Y442" s="319"/>
      <c r="Z442" s="319"/>
    </row>
    <row r="443" spans="1:26" ht="15.75" customHeight="1">
      <c r="A443" s="319"/>
      <c r="B443" s="319"/>
      <c r="C443" s="319"/>
      <c r="D443" s="319"/>
      <c r="E443" s="319"/>
      <c r="F443" s="319"/>
      <c r="G443" s="319"/>
      <c r="H443" s="319"/>
      <c r="I443" s="319"/>
      <c r="J443" s="319"/>
      <c r="K443" s="319"/>
      <c r="L443" s="319"/>
      <c r="M443" s="319"/>
      <c r="N443" s="335"/>
      <c r="O443" s="335" t="e">
        <f t="shared" si="1"/>
        <v>#N/A</v>
      </c>
      <c r="P443" s="335"/>
      <c r="Q443" s="335"/>
      <c r="R443" s="319"/>
      <c r="S443" s="319"/>
      <c r="T443" s="319"/>
      <c r="U443" s="319"/>
      <c r="V443" s="319"/>
      <c r="W443" s="319"/>
      <c r="X443" s="319"/>
      <c r="Y443" s="319"/>
      <c r="Z443" s="319"/>
    </row>
    <row r="444" spans="1:26" ht="15.75" customHeight="1">
      <c r="A444" s="319"/>
      <c r="B444" s="319"/>
      <c r="C444" s="319"/>
      <c r="D444" s="319"/>
      <c r="E444" s="319"/>
      <c r="F444" s="319"/>
      <c r="G444" s="319"/>
      <c r="H444" s="319"/>
      <c r="I444" s="319"/>
      <c r="J444" s="319"/>
      <c r="K444" s="319"/>
      <c r="L444" s="319"/>
      <c r="M444" s="319"/>
      <c r="N444" s="335"/>
      <c r="O444" s="335" t="e">
        <f t="shared" si="1"/>
        <v>#N/A</v>
      </c>
      <c r="P444" s="335"/>
      <c r="Q444" s="335"/>
      <c r="R444" s="319"/>
      <c r="S444" s="319"/>
      <c r="T444" s="319"/>
      <c r="U444" s="319"/>
      <c r="V444" s="319"/>
      <c r="W444" s="319"/>
      <c r="X444" s="319"/>
      <c r="Y444" s="319"/>
      <c r="Z444" s="319"/>
    </row>
    <row r="445" spans="1:26" ht="15.75" customHeight="1">
      <c r="A445" s="319"/>
      <c r="B445" s="319"/>
      <c r="C445" s="319"/>
      <c r="D445" s="319"/>
      <c r="E445" s="319"/>
      <c r="F445" s="319"/>
      <c r="G445" s="319"/>
      <c r="H445" s="319"/>
      <c r="I445" s="319"/>
      <c r="J445" s="319"/>
      <c r="K445" s="319"/>
      <c r="L445" s="319"/>
      <c r="M445" s="319"/>
      <c r="N445" s="335"/>
      <c r="O445" s="335" t="e">
        <f t="shared" si="1"/>
        <v>#N/A</v>
      </c>
      <c r="P445" s="335"/>
      <c r="Q445" s="335"/>
      <c r="R445" s="319"/>
      <c r="S445" s="319"/>
      <c r="T445" s="319"/>
      <c r="U445" s="319"/>
      <c r="V445" s="319"/>
      <c r="W445" s="319"/>
      <c r="X445" s="319"/>
      <c r="Y445" s="319"/>
      <c r="Z445" s="319"/>
    </row>
    <row r="446" spans="1:26" ht="15.75" customHeight="1">
      <c r="A446" s="319"/>
      <c r="B446" s="319"/>
      <c r="C446" s="319"/>
      <c r="D446" s="319"/>
      <c r="E446" s="319"/>
      <c r="F446" s="319"/>
      <c r="G446" s="319"/>
      <c r="H446" s="319"/>
      <c r="I446" s="319"/>
      <c r="J446" s="319"/>
      <c r="K446" s="319"/>
      <c r="L446" s="319"/>
      <c r="M446" s="319"/>
      <c r="N446" s="335"/>
      <c r="O446" s="335" t="e">
        <f t="shared" si="1"/>
        <v>#N/A</v>
      </c>
      <c r="P446" s="335"/>
      <c r="Q446" s="335"/>
      <c r="R446" s="319"/>
      <c r="S446" s="319"/>
      <c r="T446" s="319"/>
      <c r="U446" s="319"/>
      <c r="V446" s="319"/>
      <c r="W446" s="319"/>
      <c r="X446" s="319"/>
      <c r="Y446" s="319"/>
      <c r="Z446" s="319"/>
    </row>
    <row r="447" spans="1:26" ht="15.75" customHeight="1">
      <c r="A447" s="319"/>
      <c r="B447" s="319"/>
      <c r="C447" s="319"/>
      <c r="D447" s="319"/>
      <c r="E447" s="319"/>
      <c r="F447" s="319"/>
      <c r="G447" s="319"/>
      <c r="H447" s="319"/>
      <c r="I447" s="319"/>
      <c r="J447" s="319"/>
      <c r="K447" s="319"/>
      <c r="L447" s="319"/>
      <c r="M447" s="319"/>
      <c r="N447" s="335"/>
      <c r="O447" s="335" t="e">
        <f t="shared" si="1"/>
        <v>#N/A</v>
      </c>
      <c r="P447" s="335"/>
      <c r="Q447" s="335"/>
      <c r="R447" s="319"/>
      <c r="S447" s="319"/>
      <c r="T447" s="319"/>
      <c r="U447" s="319"/>
      <c r="V447" s="319"/>
      <c r="W447" s="319"/>
      <c r="X447" s="319"/>
      <c r="Y447" s="319"/>
      <c r="Z447" s="319"/>
    </row>
    <row r="448" spans="1:26" ht="15.75" customHeight="1">
      <c r="A448" s="319"/>
      <c r="B448" s="319"/>
      <c r="C448" s="319"/>
      <c r="D448" s="319"/>
      <c r="E448" s="319"/>
      <c r="F448" s="319"/>
      <c r="G448" s="319"/>
      <c r="H448" s="319"/>
      <c r="I448" s="319"/>
      <c r="J448" s="319"/>
      <c r="K448" s="319"/>
      <c r="L448" s="319"/>
      <c r="M448" s="319"/>
      <c r="N448" s="335"/>
      <c r="O448" s="335" t="e">
        <f t="shared" si="1"/>
        <v>#N/A</v>
      </c>
      <c r="P448" s="335"/>
      <c r="Q448" s="335"/>
      <c r="R448" s="319"/>
      <c r="S448" s="319"/>
      <c r="T448" s="319"/>
      <c r="U448" s="319"/>
      <c r="V448" s="319"/>
      <c r="W448" s="319"/>
      <c r="X448" s="319"/>
      <c r="Y448" s="319"/>
      <c r="Z448" s="319"/>
    </row>
    <row r="449" spans="1:26" ht="15.75" customHeight="1">
      <c r="A449" s="319"/>
      <c r="B449" s="319"/>
      <c r="C449" s="319"/>
      <c r="D449" s="319"/>
      <c r="E449" s="319"/>
      <c r="F449" s="319"/>
      <c r="G449" s="319"/>
      <c r="H449" s="319"/>
      <c r="I449" s="319"/>
      <c r="J449" s="319"/>
      <c r="K449" s="319"/>
      <c r="L449" s="319"/>
      <c r="M449" s="319"/>
      <c r="N449" s="335"/>
      <c r="O449" s="335" t="e">
        <f t="shared" si="1"/>
        <v>#N/A</v>
      </c>
      <c r="P449" s="335"/>
      <c r="Q449" s="335"/>
      <c r="R449" s="319"/>
      <c r="S449" s="319"/>
      <c r="T449" s="319"/>
      <c r="U449" s="319"/>
      <c r="V449" s="319"/>
      <c r="W449" s="319"/>
      <c r="X449" s="319"/>
      <c r="Y449" s="319"/>
      <c r="Z449" s="319"/>
    </row>
    <row r="450" spans="1:26" ht="15.75" customHeight="1">
      <c r="A450" s="319"/>
      <c r="B450" s="319"/>
      <c r="C450" s="319"/>
      <c r="D450" s="319"/>
      <c r="E450" s="319"/>
      <c r="F450" s="319"/>
      <c r="G450" s="319"/>
      <c r="H450" s="319"/>
      <c r="I450" s="319"/>
      <c r="J450" s="319"/>
      <c r="K450" s="319"/>
      <c r="L450" s="319"/>
      <c r="M450" s="319"/>
      <c r="N450" s="335"/>
      <c r="O450" s="335" t="e">
        <f t="shared" si="1"/>
        <v>#N/A</v>
      </c>
      <c r="P450" s="335"/>
      <c r="Q450" s="335"/>
      <c r="R450" s="319"/>
      <c r="S450" s="319"/>
      <c r="T450" s="319"/>
      <c r="U450" s="319"/>
      <c r="V450" s="319"/>
      <c r="W450" s="319"/>
      <c r="X450" s="319"/>
      <c r="Y450" s="319"/>
      <c r="Z450" s="319"/>
    </row>
    <row r="451" spans="1:26" ht="15.75" customHeight="1">
      <c r="A451" s="319"/>
      <c r="B451" s="319"/>
      <c r="C451" s="319"/>
      <c r="D451" s="319"/>
      <c r="E451" s="319"/>
      <c r="F451" s="319"/>
      <c r="G451" s="319"/>
      <c r="H451" s="319"/>
      <c r="I451" s="319"/>
      <c r="J451" s="319"/>
      <c r="K451" s="319"/>
      <c r="L451" s="319"/>
      <c r="M451" s="319"/>
      <c r="N451" s="335"/>
      <c r="O451" s="335" t="e">
        <f t="shared" si="1"/>
        <v>#N/A</v>
      </c>
      <c r="P451" s="335"/>
      <c r="Q451" s="335"/>
      <c r="R451" s="319"/>
      <c r="S451" s="319"/>
      <c r="T451" s="319"/>
      <c r="U451" s="319"/>
      <c r="V451" s="319"/>
      <c r="W451" s="319"/>
      <c r="X451" s="319"/>
      <c r="Y451" s="319"/>
      <c r="Z451" s="319"/>
    </row>
    <row r="452" spans="1:26" ht="15.75" customHeight="1">
      <c r="A452" s="319"/>
      <c r="B452" s="319"/>
      <c r="C452" s="319"/>
      <c r="D452" s="319"/>
      <c r="E452" s="319"/>
      <c r="F452" s="319"/>
      <c r="G452" s="319"/>
      <c r="H452" s="319"/>
      <c r="I452" s="319"/>
      <c r="J452" s="319"/>
      <c r="K452" s="319"/>
      <c r="L452" s="319"/>
      <c r="M452" s="319"/>
      <c r="N452" s="335"/>
      <c r="O452" s="335" t="e">
        <f t="shared" si="1"/>
        <v>#N/A</v>
      </c>
      <c r="P452" s="335"/>
      <c r="Q452" s="335"/>
      <c r="R452" s="319"/>
      <c r="S452" s="319"/>
      <c r="T452" s="319"/>
      <c r="U452" s="319"/>
      <c r="V452" s="319"/>
      <c r="W452" s="319"/>
      <c r="X452" s="319"/>
      <c r="Y452" s="319"/>
      <c r="Z452" s="319"/>
    </row>
    <row r="453" spans="1:26" ht="15.75" customHeight="1">
      <c r="A453" s="319"/>
      <c r="B453" s="319"/>
      <c r="C453" s="319"/>
      <c r="D453" s="319"/>
      <c r="E453" s="319"/>
      <c r="F453" s="319"/>
      <c r="G453" s="319"/>
      <c r="H453" s="319"/>
      <c r="I453" s="319"/>
      <c r="J453" s="319"/>
      <c r="K453" s="319"/>
      <c r="L453" s="319"/>
      <c r="M453" s="319"/>
      <c r="N453" s="335"/>
      <c r="O453" s="335" t="e">
        <f t="shared" si="1"/>
        <v>#N/A</v>
      </c>
      <c r="P453" s="335"/>
      <c r="Q453" s="335"/>
      <c r="R453" s="319"/>
      <c r="S453" s="319"/>
      <c r="T453" s="319"/>
      <c r="U453" s="319"/>
      <c r="V453" s="319"/>
      <c r="W453" s="319"/>
      <c r="X453" s="319"/>
      <c r="Y453" s="319"/>
      <c r="Z453" s="319"/>
    </row>
    <row r="454" spans="1:26" ht="15.75" customHeight="1">
      <c r="A454" s="319"/>
      <c r="B454" s="319"/>
      <c r="C454" s="319"/>
      <c r="D454" s="319"/>
      <c r="E454" s="319"/>
      <c r="F454" s="319"/>
      <c r="G454" s="319"/>
      <c r="H454" s="319"/>
      <c r="I454" s="319"/>
      <c r="J454" s="319"/>
      <c r="K454" s="319"/>
      <c r="L454" s="319"/>
      <c r="M454" s="319"/>
      <c r="N454" s="335"/>
      <c r="O454" s="335" t="e">
        <f t="shared" si="1"/>
        <v>#N/A</v>
      </c>
      <c r="P454" s="335"/>
      <c r="Q454" s="335"/>
      <c r="R454" s="319"/>
      <c r="S454" s="319"/>
      <c r="T454" s="319"/>
      <c r="U454" s="319"/>
      <c r="V454" s="319"/>
      <c r="W454" s="319"/>
      <c r="X454" s="319"/>
      <c r="Y454" s="319"/>
      <c r="Z454" s="319"/>
    </row>
    <row r="455" spans="1:26" ht="15.75" customHeight="1">
      <c r="A455" s="319"/>
      <c r="B455" s="319"/>
      <c r="C455" s="319"/>
      <c r="D455" s="319"/>
      <c r="E455" s="319"/>
      <c r="F455" s="319"/>
      <c r="G455" s="319"/>
      <c r="H455" s="319"/>
      <c r="I455" s="319"/>
      <c r="J455" s="319"/>
      <c r="K455" s="319"/>
      <c r="L455" s="319"/>
      <c r="M455" s="319"/>
      <c r="N455" s="335"/>
      <c r="O455" s="335" t="e">
        <f t="shared" si="1"/>
        <v>#N/A</v>
      </c>
      <c r="P455" s="335"/>
      <c r="Q455" s="335"/>
      <c r="R455" s="319"/>
      <c r="S455" s="319"/>
      <c r="T455" s="319"/>
      <c r="U455" s="319"/>
      <c r="V455" s="319"/>
      <c r="W455" s="319"/>
      <c r="X455" s="319"/>
      <c r="Y455" s="319"/>
      <c r="Z455" s="319"/>
    </row>
    <row r="456" spans="1:26" ht="15.75" customHeight="1">
      <c r="A456" s="319"/>
      <c r="B456" s="319"/>
      <c r="C456" s="319"/>
      <c r="D456" s="319"/>
      <c r="E456" s="319"/>
      <c r="F456" s="319"/>
      <c r="G456" s="319"/>
      <c r="H456" s="319"/>
      <c r="I456" s="319"/>
      <c r="J456" s="319"/>
      <c r="K456" s="319"/>
      <c r="L456" s="319"/>
      <c r="M456" s="319"/>
      <c r="N456" s="335"/>
      <c r="O456" s="335" t="e">
        <f t="shared" si="1"/>
        <v>#N/A</v>
      </c>
      <c r="P456" s="335"/>
      <c r="Q456" s="335"/>
      <c r="R456" s="319"/>
      <c r="S456" s="319"/>
      <c r="T456" s="319"/>
      <c r="U456" s="319"/>
      <c r="V456" s="319"/>
      <c r="W456" s="319"/>
      <c r="X456" s="319"/>
      <c r="Y456" s="319"/>
      <c r="Z456" s="319"/>
    </row>
    <row r="457" spans="1:26" ht="15.75" customHeight="1">
      <c r="A457" s="319"/>
      <c r="B457" s="319"/>
      <c r="C457" s="319"/>
      <c r="D457" s="319"/>
      <c r="E457" s="319"/>
      <c r="F457" s="319"/>
      <c r="G457" s="319"/>
      <c r="H457" s="319"/>
      <c r="I457" s="319"/>
      <c r="J457" s="319"/>
      <c r="K457" s="319"/>
      <c r="L457" s="319"/>
      <c r="M457" s="319"/>
      <c r="N457" s="335"/>
      <c r="O457" s="335" t="e">
        <f t="shared" si="1"/>
        <v>#N/A</v>
      </c>
      <c r="P457" s="335"/>
      <c r="Q457" s="335"/>
      <c r="R457" s="319"/>
      <c r="S457" s="319"/>
      <c r="T457" s="319"/>
      <c r="U457" s="319"/>
      <c r="V457" s="319"/>
      <c r="W457" s="319"/>
      <c r="X457" s="319"/>
      <c r="Y457" s="319"/>
      <c r="Z457" s="319"/>
    </row>
    <row r="458" spans="1:26" ht="15.75" customHeight="1">
      <c r="A458" s="319"/>
      <c r="B458" s="319"/>
      <c r="C458" s="319"/>
      <c r="D458" s="319"/>
      <c r="E458" s="319"/>
      <c r="F458" s="319"/>
      <c r="G458" s="319"/>
      <c r="H458" s="319"/>
      <c r="I458" s="319"/>
      <c r="J458" s="319"/>
      <c r="K458" s="319"/>
      <c r="L458" s="319"/>
      <c r="M458" s="319"/>
      <c r="N458" s="335"/>
      <c r="O458" s="335" t="e">
        <f t="shared" si="1"/>
        <v>#N/A</v>
      </c>
      <c r="P458" s="335"/>
      <c r="Q458" s="335"/>
      <c r="R458" s="319"/>
      <c r="S458" s="319"/>
      <c r="T458" s="319"/>
      <c r="U458" s="319"/>
      <c r="V458" s="319"/>
      <c r="W458" s="319"/>
      <c r="X458" s="319"/>
      <c r="Y458" s="319"/>
      <c r="Z458" s="319"/>
    </row>
    <row r="459" spans="1:26" ht="15.75" customHeight="1">
      <c r="A459" s="319"/>
      <c r="B459" s="319"/>
      <c r="C459" s="319"/>
      <c r="D459" s="319"/>
      <c r="E459" s="319"/>
      <c r="F459" s="319"/>
      <c r="G459" s="319"/>
      <c r="H459" s="319"/>
      <c r="I459" s="319"/>
      <c r="J459" s="319"/>
      <c r="K459" s="319"/>
      <c r="L459" s="319"/>
      <c r="M459" s="319"/>
      <c r="N459" s="335"/>
      <c r="O459" s="335" t="e">
        <f t="shared" si="1"/>
        <v>#N/A</v>
      </c>
      <c r="P459" s="335"/>
      <c r="Q459" s="335"/>
      <c r="R459" s="319"/>
      <c r="S459" s="319"/>
      <c r="T459" s="319"/>
      <c r="U459" s="319"/>
      <c r="V459" s="319"/>
      <c r="W459" s="319"/>
      <c r="X459" s="319"/>
      <c r="Y459" s="319"/>
      <c r="Z459" s="319"/>
    </row>
    <row r="460" spans="1:26" ht="15.75" customHeight="1">
      <c r="A460" s="319"/>
      <c r="B460" s="319"/>
      <c r="C460" s="319"/>
      <c r="D460" s="319"/>
      <c r="E460" s="319"/>
      <c r="F460" s="319"/>
      <c r="G460" s="319"/>
      <c r="H460" s="319"/>
      <c r="I460" s="319"/>
      <c r="J460" s="319"/>
      <c r="K460" s="319"/>
      <c r="L460" s="319"/>
      <c r="M460" s="319"/>
      <c r="N460" s="335"/>
      <c r="O460" s="335" t="e">
        <f t="shared" si="1"/>
        <v>#N/A</v>
      </c>
      <c r="P460" s="335"/>
      <c r="Q460" s="335"/>
      <c r="R460" s="319"/>
      <c r="S460" s="319"/>
      <c r="T460" s="319"/>
      <c r="U460" s="319"/>
      <c r="V460" s="319"/>
      <c r="W460" s="319"/>
      <c r="X460" s="319"/>
      <c r="Y460" s="319"/>
      <c r="Z460" s="319"/>
    </row>
    <row r="461" spans="1:26" ht="15.75" customHeight="1">
      <c r="A461" s="319"/>
      <c r="B461" s="319"/>
      <c r="C461" s="319"/>
      <c r="D461" s="319"/>
      <c r="E461" s="319"/>
      <c r="F461" s="319"/>
      <c r="G461" s="319"/>
      <c r="H461" s="319"/>
      <c r="I461" s="319"/>
      <c r="J461" s="319"/>
      <c r="K461" s="319"/>
      <c r="L461" s="319"/>
      <c r="M461" s="319"/>
      <c r="N461" s="335"/>
      <c r="O461" s="335" t="e">
        <f t="shared" si="1"/>
        <v>#N/A</v>
      </c>
      <c r="P461" s="335"/>
      <c r="Q461" s="335"/>
      <c r="R461" s="319"/>
      <c r="S461" s="319"/>
      <c r="T461" s="319"/>
      <c r="U461" s="319"/>
      <c r="V461" s="319"/>
      <c r="W461" s="319"/>
      <c r="X461" s="319"/>
      <c r="Y461" s="319"/>
      <c r="Z461" s="319"/>
    </row>
    <row r="462" spans="1:26" ht="15.75" customHeight="1">
      <c r="A462" s="319"/>
      <c r="B462" s="319"/>
      <c r="C462" s="319"/>
      <c r="D462" s="319"/>
      <c r="E462" s="319"/>
      <c r="F462" s="319"/>
      <c r="G462" s="319"/>
      <c r="H462" s="319"/>
      <c r="I462" s="319"/>
      <c r="J462" s="319"/>
      <c r="K462" s="319"/>
      <c r="L462" s="319"/>
      <c r="M462" s="319"/>
      <c r="N462" s="335"/>
      <c r="O462" s="335" t="e">
        <f t="shared" si="1"/>
        <v>#N/A</v>
      </c>
      <c r="P462" s="335"/>
      <c r="Q462" s="335"/>
      <c r="R462" s="319"/>
      <c r="S462" s="319"/>
      <c r="T462" s="319"/>
      <c r="U462" s="319"/>
      <c r="V462" s="319"/>
      <c r="W462" s="319"/>
      <c r="X462" s="319"/>
      <c r="Y462" s="319"/>
      <c r="Z462" s="319"/>
    </row>
    <row r="463" spans="1:26" ht="15.75" customHeight="1">
      <c r="A463" s="319"/>
      <c r="B463" s="319"/>
      <c r="C463" s="319"/>
      <c r="D463" s="319"/>
      <c r="E463" s="319"/>
      <c r="F463" s="319"/>
      <c r="G463" s="319"/>
      <c r="H463" s="319"/>
      <c r="I463" s="319"/>
      <c r="J463" s="319"/>
      <c r="K463" s="319"/>
      <c r="L463" s="319"/>
      <c r="M463" s="319"/>
      <c r="N463" s="335"/>
      <c r="O463" s="335" t="e">
        <f t="shared" si="1"/>
        <v>#N/A</v>
      </c>
      <c r="P463" s="335"/>
      <c r="Q463" s="335"/>
      <c r="R463" s="319"/>
      <c r="S463" s="319"/>
      <c r="T463" s="319"/>
      <c r="U463" s="319"/>
      <c r="V463" s="319"/>
      <c r="W463" s="319"/>
      <c r="X463" s="319"/>
      <c r="Y463" s="319"/>
      <c r="Z463" s="319"/>
    </row>
    <row r="464" spans="1:26" ht="15.75" customHeight="1">
      <c r="A464" s="319"/>
      <c r="B464" s="319"/>
      <c r="C464" s="319"/>
      <c r="D464" s="319"/>
      <c r="E464" s="319"/>
      <c r="F464" s="319"/>
      <c r="G464" s="319"/>
      <c r="H464" s="319"/>
      <c r="I464" s="319"/>
      <c r="J464" s="319"/>
      <c r="K464" s="319"/>
      <c r="L464" s="319"/>
      <c r="M464" s="319"/>
      <c r="N464" s="335"/>
      <c r="O464" s="335" t="e">
        <f t="shared" si="1"/>
        <v>#N/A</v>
      </c>
      <c r="P464" s="335"/>
      <c r="Q464" s="335"/>
      <c r="R464" s="319"/>
      <c r="S464" s="319"/>
      <c r="T464" s="319"/>
      <c r="U464" s="319"/>
      <c r="V464" s="319"/>
      <c r="W464" s="319"/>
      <c r="X464" s="319"/>
      <c r="Y464" s="319"/>
      <c r="Z464" s="319"/>
    </row>
    <row r="465" spans="1:26" ht="15.75" customHeight="1">
      <c r="A465" s="319"/>
      <c r="B465" s="319"/>
      <c r="C465" s="319"/>
      <c r="D465" s="319"/>
      <c r="E465" s="319"/>
      <c r="F465" s="319"/>
      <c r="G465" s="319"/>
      <c r="H465" s="319"/>
      <c r="I465" s="319"/>
      <c r="J465" s="319"/>
      <c r="K465" s="319"/>
      <c r="L465" s="319"/>
      <c r="M465" s="319"/>
      <c r="N465" s="335"/>
      <c r="O465" s="335" t="e">
        <f t="shared" si="1"/>
        <v>#N/A</v>
      </c>
      <c r="P465" s="335"/>
      <c r="Q465" s="335"/>
      <c r="R465" s="319"/>
      <c r="S465" s="319"/>
      <c r="T465" s="319"/>
      <c r="U465" s="319"/>
      <c r="V465" s="319"/>
      <c r="W465" s="319"/>
      <c r="X465" s="319"/>
      <c r="Y465" s="319"/>
      <c r="Z465" s="319"/>
    </row>
    <row r="466" spans="1:26" ht="15.75" customHeight="1">
      <c r="A466" s="319"/>
      <c r="B466" s="319"/>
      <c r="C466" s="319"/>
      <c r="D466" s="319"/>
      <c r="E466" s="319"/>
      <c r="F466" s="319"/>
      <c r="G466" s="319"/>
      <c r="H466" s="319"/>
      <c r="I466" s="319"/>
      <c r="J466" s="319"/>
      <c r="K466" s="319"/>
      <c r="L466" s="319"/>
      <c r="M466" s="319"/>
      <c r="N466" s="335"/>
      <c r="O466" s="335" t="e">
        <f t="shared" si="1"/>
        <v>#N/A</v>
      </c>
      <c r="P466" s="335"/>
      <c r="Q466" s="335"/>
      <c r="R466" s="319"/>
      <c r="S466" s="319"/>
      <c r="T466" s="319"/>
      <c r="U466" s="319"/>
      <c r="V466" s="319"/>
      <c r="W466" s="319"/>
      <c r="X466" s="319"/>
      <c r="Y466" s="319"/>
      <c r="Z466" s="319"/>
    </row>
    <row r="467" spans="1:26" ht="15.75" customHeight="1">
      <c r="A467" s="319"/>
      <c r="B467" s="319"/>
      <c r="C467" s="319"/>
      <c r="D467" s="319"/>
      <c r="E467" s="319"/>
      <c r="F467" s="319"/>
      <c r="G467" s="319"/>
      <c r="H467" s="319"/>
      <c r="I467" s="319"/>
      <c r="J467" s="319"/>
      <c r="K467" s="319"/>
      <c r="L467" s="319"/>
      <c r="M467" s="319"/>
      <c r="N467" s="335"/>
      <c r="O467" s="335" t="e">
        <f t="shared" si="1"/>
        <v>#N/A</v>
      </c>
      <c r="P467" s="335"/>
      <c r="Q467" s="335"/>
      <c r="R467" s="319"/>
      <c r="S467" s="319"/>
      <c r="T467" s="319"/>
      <c r="U467" s="319"/>
      <c r="V467" s="319"/>
      <c r="W467" s="319"/>
      <c r="X467" s="319"/>
      <c r="Y467" s="319"/>
      <c r="Z467" s="319"/>
    </row>
    <row r="468" spans="1:26" ht="15.75" customHeight="1">
      <c r="A468" s="319"/>
      <c r="B468" s="319"/>
      <c r="C468" s="319"/>
      <c r="D468" s="319"/>
      <c r="E468" s="319"/>
      <c r="F468" s="319"/>
      <c r="G468" s="319"/>
      <c r="H468" s="319"/>
      <c r="I468" s="319"/>
      <c r="J468" s="319"/>
      <c r="K468" s="319"/>
      <c r="L468" s="319"/>
      <c r="M468" s="319"/>
      <c r="N468" s="335"/>
      <c r="O468" s="335" t="e">
        <f t="shared" si="1"/>
        <v>#N/A</v>
      </c>
      <c r="P468" s="335"/>
      <c r="Q468" s="335"/>
      <c r="R468" s="319"/>
      <c r="S468" s="319"/>
      <c r="T468" s="319"/>
      <c r="U468" s="319"/>
      <c r="V468" s="319"/>
      <c r="W468" s="319"/>
      <c r="X468" s="319"/>
      <c r="Y468" s="319"/>
      <c r="Z468" s="319"/>
    </row>
    <row r="469" spans="1:26" ht="15.75" customHeight="1">
      <c r="A469" s="319"/>
      <c r="B469" s="319"/>
      <c r="C469" s="319"/>
      <c r="D469" s="319"/>
      <c r="E469" s="319"/>
      <c r="F469" s="319"/>
      <c r="G469" s="319"/>
      <c r="H469" s="319"/>
      <c r="I469" s="319"/>
      <c r="J469" s="319"/>
      <c r="K469" s="319"/>
      <c r="L469" s="319"/>
      <c r="M469" s="319"/>
      <c r="N469" s="335"/>
      <c r="O469" s="335" t="e">
        <f t="shared" si="1"/>
        <v>#N/A</v>
      </c>
      <c r="P469" s="335"/>
      <c r="Q469" s="335"/>
      <c r="R469" s="319"/>
      <c r="S469" s="319"/>
      <c r="T469" s="319"/>
      <c r="U469" s="319"/>
      <c r="V469" s="319"/>
      <c r="W469" s="319"/>
      <c r="X469" s="319"/>
      <c r="Y469" s="319"/>
      <c r="Z469" s="319"/>
    </row>
    <row r="470" spans="1:26" ht="15.75" customHeight="1">
      <c r="A470" s="319"/>
      <c r="B470" s="319"/>
      <c r="C470" s="319"/>
      <c r="D470" s="319"/>
      <c r="E470" s="319"/>
      <c r="F470" s="319"/>
      <c r="G470" s="319"/>
      <c r="H470" s="319"/>
      <c r="I470" s="319"/>
      <c r="J470" s="319"/>
      <c r="K470" s="319"/>
      <c r="L470" s="319"/>
      <c r="M470" s="319"/>
      <c r="N470" s="335"/>
      <c r="O470" s="335" t="e">
        <f t="shared" si="1"/>
        <v>#N/A</v>
      </c>
      <c r="P470" s="335"/>
      <c r="Q470" s="335"/>
      <c r="R470" s="319"/>
      <c r="S470" s="319"/>
      <c r="T470" s="319"/>
      <c r="U470" s="319"/>
      <c r="V470" s="319"/>
      <c r="W470" s="319"/>
      <c r="X470" s="319"/>
      <c r="Y470" s="319"/>
      <c r="Z470" s="319"/>
    </row>
    <row r="471" spans="1:26" ht="15.75" customHeight="1">
      <c r="A471" s="319"/>
      <c r="B471" s="319"/>
      <c r="C471" s="319"/>
      <c r="D471" s="319"/>
      <c r="E471" s="319"/>
      <c r="F471" s="319"/>
      <c r="G471" s="319"/>
      <c r="H471" s="319"/>
      <c r="I471" s="319"/>
      <c r="J471" s="319"/>
      <c r="K471" s="319"/>
      <c r="L471" s="319"/>
      <c r="M471" s="319"/>
      <c r="N471" s="335"/>
      <c r="O471" s="335" t="e">
        <f t="shared" si="1"/>
        <v>#N/A</v>
      </c>
      <c r="P471" s="335"/>
      <c r="Q471" s="335"/>
      <c r="R471" s="319"/>
      <c r="S471" s="319"/>
      <c r="T471" s="319"/>
      <c r="U471" s="319"/>
      <c r="V471" s="319"/>
      <c r="W471" s="319"/>
      <c r="X471" s="319"/>
      <c r="Y471" s="319"/>
      <c r="Z471" s="319"/>
    </row>
    <row r="472" spans="1:26" ht="15.75" customHeight="1">
      <c r="A472" s="319"/>
      <c r="B472" s="319"/>
      <c r="C472" s="319"/>
      <c r="D472" s="319"/>
      <c r="E472" s="319"/>
      <c r="F472" s="319"/>
      <c r="G472" s="319"/>
      <c r="H472" s="319"/>
      <c r="I472" s="319"/>
      <c r="J472" s="319"/>
      <c r="K472" s="319"/>
      <c r="L472" s="319"/>
      <c r="M472" s="319"/>
      <c r="N472" s="335"/>
      <c r="O472" s="335" t="e">
        <f t="shared" si="1"/>
        <v>#N/A</v>
      </c>
      <c r="P472" s="335"/>
      <c r="Q472" s="335"/>
      <c r="R472" s="319"/>
      <c r="S472" s="319"/>
      <c r="T472" s="319"/>
      <c r="U472" s="319"/>
      <c r="V472" s="319"/>
      <c r="W472" s="319"/>
      <c r="X472" s="319"/>
      <c r="Y472" s="319"/>
      <c r="Z472" s="319"/>
    </row>
    <row r="473" spans="1:26" ht="15.75" customHeight="1">
      <c r="A473" s="319"/>
      <c r="B473" s="319"/>
      <c r="C473" s="319"/>
      <c r="D473" s="319"/>
      <c r="E473" s="319"/>
      <c r="F473" s="319"/>
      <c r="G473" s="319"/>
      <c r="H473" s="319"/>
      <c r="I473" s="319"/>
      <c r="J473" s="319"/>
      <c r="K473" s="319"/>
      <c r="L473" s="319"/>
      <c r="M473" s="319"/>
      <c r="N473" s="335"/>
      <c r="O473" s="335" t="e">
        <f t="shared" si="1"/>
        <v>#N/A</v>
      </c>
      <c r="P473" s="335"/>
      <c r="Q473" s="335"/>
      <c r="R473" s="319"/>
      <c r="S473" s="319"/>
      <c r="T473" s="319"/>
      <c r="U473" s="319"/>
      <c r="V473" s="319"/>
      <c r="W473" s="319"/>
      <c r="X473" s="319"/>
      <c r="Y473" s="319"/>
      <c r="Z473" s="319"/>
    </row>
    <row r="474" spans="1:26" ht="15.75" customHeight="1">
      <c r="A474" s="319"/>
      <c r="B474" s="319"/>
      <c r="C474" s="319"/>
      <c r="D474" s="319"/>
      <c r="E474" s="319"/>
      <c r="F474" s="319"/>
      <c r="G474" s="319"/>
      <c r="H474" s="319"/>
      <c r="I474" s="319"/>
      <c r="J474" s="319"/>
      <c r="K474" s="319"/>
      <c r="L474" s="319"/>
      <c r="M474" s="319"/>
      <c r="N474" s="335"/>
      <c r="O474" s="335" t="e">
        <f t="shared" si="1"/>
        <v>#N/A</v>
      </c>
      <c r="P474" s="335"/>
      <c r="Q474" s="335"/>
      <c r="R474" s="319"/>
      <c r="S474" s="319"/>
      <c r="T474" s="319"/>
      <c r="U474" s="319"/>
      <c r="V474" s="319"/>
      <c r="W474" s="319"/>
      <c r="X474" s="319"/>
      <c r="Y474" s="319"/>
      <c r="Z474" s="319"/>
    </row>
    <row r="475" spans="1:26" ht="15.75" customHeight="1">
      <c r="A475" s="319"/>
      <c r="B475" s="319"/>
      <c r="C475" s="319"/>
      <c r="D475" s="319"/>
      <c r="E475" s="319"/>
      <c r="F475" s="319"/>
      <c r="G475" s="319"/>
      <c r="H475" s="319"/>
      <c r="I475" s="319"/>
      <c r="J475" s="319"/>
      <c r="K475" s="319"/>
      <c r="L475" s="319"/>
      <c r="M475" s="319"/>
      <c r="N475" s="335"/>
      <c r="O475" s="335" t="e">
        <f t="shared" si="1"/>
        <v>#N/A</v>
      </c>
      <c r="P475" s="335"/>
      <c r="Q475" s="335"/>
      <c r="R475" s="319"/>
      <c r="S475" s="319"/>
      <c r="T475" s="319"/>
      <c r="U475" s="319"/>
      <c r="V475" s="319"/>
      <c r="W475" s="319"/>
      <c r="X475" s="319"/>
      <c r="Y475" s="319"/>
      <c r="Z475" s="319"/>
    </row>
    <row r="476" spans="1:26" ht="15.75" customHeight="1">
      <c r="A476" s="319"/>
      <c r="B476" s="319"/>
      <c r="C476" s="319"/>
      <c r="D476" s="319"/>
      <c r="E476" s="319"/>
      <c r="F476" s="319"/>
      <c r="G476" s="319"/>
      <c r="H476" s="319"/>
      <c r="I476" s="319"/>
      <c r="J476" s="319"/>
      <c r="K476" s="319"/>
      <c r="L476" s="319"/>
      <c r="M476" s="319"/>
      <c r="N476" s="335"/>
      <c r="O476" s="335" t="e">
        <f t="shared" si="1"/>
        <v>#N/A</v>
      </c>
      <c r="P476" s="335"/>
      <c r="Q476" s="335"/>
      <c r="R476" s="319"/>
      <c r="S476" s="319"/>
      <c r="T476" s="319"/>
      <c r="U476" s="319"/>
      <c r="V476" s="319"/>
      <c r="W476" s="319"/>
      <c r="X476" s="319"/>
      <c r="Y476" s="319"/>
      <c r="Z476" s="319"/>
    </row>
    <row r="477" spans="1:26" ht="15.75" customHeight="1">
      <c r="A477" s="319"/>
      <c r="B477" s="319"/>
      <c r="C477" s="319"/>
      <c r="D477" s="319"/>
      <c r="E477" s="319"/>
      <c r="F477" s="319"/>
      <c r="G477" s="319"/>
      <c r="H477" s="319"/>
      <c r="I477" s="319"/>
      <c r="J477" s="319"/>
      <c r="K477" s="319"/>
      <c r="L477" s="319"/>
      <c r="M477" s="319"/>
      <c r="N477" s="335"/>
      <c r="O477" s="335" t="e">
        <f t="shared" si="1"/>
        <v>#N/A</v>
      </c>
      <c r="P477" s="335"/>
      <c r="Q477" s="335"/>
      <c r="R477" s="319"/>
      <c r="S477" s="319"/>
      <c r="T477" s="319"/>
      <c r="U477" s="319"/>
      <c r="V477" s="319"/>
      <c r="W477" s="319"/>
      <c r="X477" s="319"/>
      <c r="Y477" s="319"/>
      <c r="Z477" s="319"/>
    </row>
    <row r="478" spans="1:26" ht="15.75" customHeight="1">
      <c r="A478" s="319"/>
      <c r="B478" s="319"/>
      <c r="C478" s="319"/>
      <c r="D478" s="319"/>
      <c r="E478" s="319"/>
      <c r="F478" s="319"/>
      <c r="G478" s="319"/>
      <c r="H478" s="319"/>
      <c r="I478" s="319"/>
      <c r="J478" s="319"/>
      <c r="K478" s="319"/>
      <c r="L478" s="319"/>
      <c r="M478" s="319"/>
      <c r="N478" s="335"/>
      <c r="O478" s="335" t="e">
        <f t="shared" si="1"/>
        <v>#N/A</v>
      </c>
      <c r="P478" s="335"/>
      <c r="Q478" s="335"/>
      <c r="R478" s="319"/>
      <c r="S478" s="319"/>
      <c r="T478" s="319"/>
      <c r="U478" s="319"/>
      <c r="V478" s="319"/>
      <c r="W478" s="319"/>
      <c r="X478" s="319"/>
      <c r="Y478" s="319"/>
      <c r="Z478" s="319"/>
    </row>
    <row r="479" spans="1:26" ht="15.75" customHeight="1">
      <c r="A479" s="319"/>
      <c r="B479" s="319"/>
      <c r="C479" s="319"/>
      <c r="D479" s="319"/>
      <c r="E479" s="319"/>
      <c r="F479" s="319"/>
      <c r="G479" s="319"/>
      <c r="H479" s="319"/>
      <c r="I479" s="319"/>
      <c r="J479" s="319"/>
      <c r="K479" s="319"/>
      <c r="L479" s="319"/>
      <c r="M479" s="319"/>
      <c r="N479" s="335"/>
      <c r="O479" s="335" t="e">
        <f t="shared" si="1"/>
        <v>#N/A</v>
      </c>
      <c r="P479" s="335"/>
      <c r="Q479" s="335"/>
      <c r="R479" s="319"/>
      <c r="S479" s="319"/>
      <c r="T479" s="319"/>
      <c r="U479" s="319"/>
      <c r="V479" s="319"/>
      <c r="W479" s="319"/>
      <c r="X479" s="319"/>
      <c r="Y479" s="319"/>
      <c r="Z479" s="319"/>
    </row>
    <row r="480" spans="1:26" ht="15.75" customHeight="1">
      <c r="A480" s="319"/>
      <c r="B480" s="319"/>
      <c r="C480" s="319"/>
      <c r="D480" s="319"/>
      <c r="E480" s="319"/>
      <c r="F480" s="319"/>
      <c r="G480" s="319"/>
      <c r="H480" s="319"/>
      <c r="I480" s="319"/>
      <c r="J480" s="319"/>
      <c r="K480" s="319"/>
      <c r="L480" s="319"/>
      <c r="M480" s="319"/>
      <c r="N480" s="335"/>
      <c r="O480" s="335" t="e">
        <f t="shared" si="1"/>
        <v>#N/A</v>
      </c>
      <c r="P480" s="335"/>
      <c r="Q480" s="335"/>
      <c r="R480" s="319"/>
      <c r="S480" s="319"/>
      <c r="T480" s="319"/>
      <c r="U480" s="319"/>
      <c r="V480" s="319"/>
      <c r="W480" s="319"/>
      <c r="X480" s="319"/>
      <c r="Y480" s="319"/>
      <c r="Z480" s="319"/>
    </row>
    <row r="481" spans="1:26" ht="15.75" customHeight="1">
      <c r="A481" s="319"/>
      <c r="B481" s="319"/>
      <c r="C481" s="319"/>
      <c r="D481" s="319"/>
      <c r="E481" s="319"/>
      <c r="F481" s="319"/>
      <c r="G481" s="319"/>
      <c r="H481" s="319"/>
      <c r="I481" s="319"/>
      <c r="J481" s="319"/>
      <c r="K481" s="319"/>
      <c r="L481" s="319"/>
      <c r="M481" s="319"/>
      <c r="N481" s="335"/>
      <c r="O481" s="335" t="e">
        <f t="shared" si="1"/>
        <v>#N/A</v>
      </c>
      <c r="P481" s="335"/>
      <c r="Q481" s="335"/>
      <c r="R481" s="319"/>
      <c r="S481" s="319"/>
      <c r="T481" s="319"/>
      <c r="U481" s="319"/>
      <c r="V481" s="319"/>
      <c r="W481" s="319"/>
      <c r="X481" s="319"/>
      <c r="Y481" s="319"/>
      <c r="Z481" s="319"/>
    </row>
    <row r="482" spans="1:26" ht="15.75" customHeight="1">
      <c r="A482" s="319"/>
      <c r="B482" s="319"/>
      <c r="C482" s="319"/>
      <c r="D482" s="319"/>
      <c r="E482" s="319"/>
      <c r="F482" s="319"/>
      <c r="G482" s="319"/>
      <c r="H482" s="319"/>
      <c r="I482" s="319"/>
      <c r="J482" s="319"/>
      <c r="K482" s="319"/>
      <c r="L482" s="319"/>
      <c r="M482" s="319"/>
      <c r="N482" s="335"/>
      <c r="O482" s="335" t="e">
        <f t="shared" si="1"/>
        <v>#N/A</v>
      </c>
      <c r="P482" s="335"/>
      <c r="Q482" s="335"/>
      <c r="R482" s="319"/>
      <c r="S482" s="319"/>
      <c r="T482" s="319"/>
      <c r="U482" s="319"/>
      <c r="V482" s="319"/>
      <c r="W482" s="319"/>
      <c r="X482" s="319"/>
      <c r="Y482" s="319"/>
      <c r="Z482" s="319"/>
    </row>
    <row r="483" spans="1:26" ht="15.75" customHeight="1">
      <c r="A483" s="319"/>
      <c r="B483" s="319"/>
      <c r="C483" s="319"/>
      <c r="D483" s="319"/>
      <c r="E483" s="319"/>
      <c r="F483" s="319"/>
      <c r="G483" s="319"/>
      <c r="H483" s="319"/>
      <c r="I483" s="319"/>
      <c r="J483" s="319"/>
      <c r="K483" s="319"/>
      <c r="L483" s="319"/>
      <c r="M483" s="319"/>
      <c r="N483" s="335"/>
      <c r="O483" s="335" t="e">
        <f t="shared" si="1"/>
        <v>#N/A</v>
      </c>
      <c r="P483" s="335"/>
      <c r="Q483" s="335"/>
      <c r="R483" s="319"/>
      <c r="S483" s="319"/>
      <c r="T483" s="319"/>
      <c r="U483" s="319"/>
      <c r="V483" s="319"/>
      <c r="W483" s="319"/>
      <c r="X483" s="319"/>
      <c r="Y483" s="319"/>
      <c r="Z483" s="319"/>
    </row>
    <row r="484" spans="1:26" ht="15.75" customHeight="1">
      <c r="A484" s="319"/>
      <c r="B484" s="319"/>
      <c r="C484" s="319"/>
      <c r="D484" s="319"/>
      <c r="E484" s="319"/>
      <c r="F484" s="319"/>
      <c r="G484" s="319"/>
      <c r="H484" s="319"/>
      <c r="I484" s="319"/>
      <c r="J484" s="319"/>
      <c r="K484" s="319"/>
      <c r="L484" s="319"/>
      <c r="M484" s="319"/>
      <c r="N484" s="335"/>
      <c r="O484" s="335" t="e">
        <f t="shared" si="1"/>
        <v>#N/A</v>
      </c>
      <c r="P484" s="335"/>
      <c r="Q484" s="335"/>
      <c r="R484" s="319"/>
      <c r="S484" s="319"/>
      <c r="T484" s="319"/>
      <c r="U484" s="319"/>
      <c r="V484" s="319"/>
      <c r="W484" s="319"/>
      <c r="X484" s="319"/>
      <c r="Y484" s="319"/>
      <c r="Z484" s="319"/>
    </row>
    <row r="485" spans="1:26" ht="15.75" customHeight="1">
      <c r="A485" s="319"/>
      <c r="B485" s="319"/>
      <c r="C485" s="319"/>
      <c r="D485" s="319"/>
      <c r="E485" s="319"/>
      <c r="F485" s="319"/>
      <c r="G485" s="319"/>
      <c r="H485" s="319"/>
      <c r="I485" s="319"/>
      <c r="J485" s="319"/>
      <c r="K485" s="319"/>
      <c r="L485" s="319"/>
      <c r="M485" s="319"/>
      <c r="N485" s="335"/>
      <c r="O485" s="335" t="e">
        <f t="shared" si="1"/>
        <v>#N/A</v>
      </c>
      <c r="P485" s="335"/>
      <c r="Q485" s="335"/>
      <c r="R485" s="319"/>
      <c r="S485" s="319"/>
      <c r="T485" s="319"/>
      <c r="U485" s="319"/>
      <c r="V485" s="319"/>
      <c r="W485" s="319"/>
      <c r="X485" s="319"/>
      <c r="Y485" s="319"/>
      <c r="Z485" s="319"/>
    </row>
    <row r="486" spans="1:26" ht="15.75" customHeight="1">
      <c r="A486" s="319"/>
      <c r="B486" s="319"/>
      <c r="C486" s="319"/>
      <c r="D486" s="319"/>
      <c r="E486" s="319"/>
      <c r="F486" s="319"/>
      <c r="G486" s="319"/>
      <c r="H486" s="319"/>
      <c r="I486" s="319"/>
      <c r="J486" s="319"/>
      <c r="K486" s="319"/>
      <c r="L486" s="319"/>
      <c r="M486" s="319"/>
      <c r="N486" s="335"/>
      <c r="O486" s="335" t="e">
        <f t="shared" si="1"/>
        <v>#N/A</v>
      </c>
      <c r="P486" s="335"/>
      <c r="Q486" s="335"/>
      <c r="R486" s="319"/>
      <c r="S486" s="319"/>
      <c r="T486" s="319"/>
      <c r="U486" s="319"/>
      <c r="V486" s="319"/>
      <c r="W486" s="319"/>
      <c r="X486" s="319"/>
      <c r="Y486" s="319"/>
      <c r="Z486" s="319"/>
    </row>
    <row r="487" spans="1:26" ht="15.75" customHeight="1">
      <c r="A487" s="319"/>
      <c r="B487" s="319"/>
      <c r="C487" s="319"/>
      <c r="D487" s="319"/>
      <c r="E487" s="319"/>
      <c r="F487" s="319"/>
      <c r="G487" s="319"/>
      <c r="H487" s="319"/>
      <c r="I487" s="319"/>
      <c r="J487" s="319"/>
      <c r="K487" s="319"/>
      <c r="L487" s="319"/>
      <c r="M487" s="319"/>
      <c r="N487" s="335"/>
      <c r="O487" s="335" t="e">
        <f t="shared" si="1"/>
        <v>#N/A</v>
      </c>
      <c r="P487" s="335"/>
      <c r="Q487" s="335"/>
      <c r="R487" s="319"/>
      <c r="S487" s="319"/>
      <c r="T487" s="319"/>
      <c r="U487" s="319"/>
      <c r="V487" s="319"/>
      <c r="W487" s="319"/>
      <c r="X487" s="319"/>
      <c r="Y487" s="319"/>
      <c r="Z487" s="319"/>
    </row>
    <row r="488" spans="1:26" ht="15.75" customHeight="1">
      <c r="A488" s="319"/>
      <c r="B488" s="319"/>
      <c r="C488" s="319"/>
      <c r="D488" s="319"/>
      <c r="E488" s="319"/>
      <c r="F488" s="319"/>
      <c r="G488" s="319"/>
      <c r="H488" s="319"/>
      <c r="I488" s="319"/>
      <c r="J488" s="319"/>
      <c r="K488" s="319"/>
      <c r="L488" s="319"/>
      <c r="M488" s="319"/>
      <c r="N488" s="335"/>
      <c r="O488" s="335" t="e">
        <f t="shared" si="1"/>
        <v>#N/A</v>
      </c>
      <c r="P488" s="335"/>
      <c r="Q488" s="335"/>
      <c r="R488" s="319"/>
      <c r="S488" s="319"/>
      <c r="T488" s="319"/>
      <c r="U488" s="319"/>
      <c r="V488" s="319"/>
      <c r="W488" s="319"/>
      <c r="X488" s="319"/>
      <c r="Y488" s="319"/>
      <c r="Z488" s="319"/>
    </row>
    <row r="489" spans="1:26" ht="15.75" customHeight="1">
      <c r="A489" s="319"/>
      <c r="B489" s="319"/>
      <c r="C489" s="319"/>
      <c r="D489" s="319"/>
      <c r="E489" s="319"/>
      <c r="F489" s="319"/>
      <c r="G489" s="319"/>
      <c r="H489" s="319"/>
      <c r="I489" s="319"/>
      <c r="J489" s="319"/>
      <c r="K489" s="319"/>
      <c r="L489" s="319"/>
      <c r="M489" s="319"/>
      <c r="N489" s="335"/>
      <c r="O489" s="335" t="e">
        <f t="shared" si="1"/>
        <v>#N/A</v>
      </c>
      <c r="P489" s="335"/>
      <c r="Q489" s="335"/>
      <c r="R489" s="319"/>
      <c r="S489" s="319"/>
      <c r="T489" s="319"/>
      <c r="U489" s="319"/>
      <c r="V489" s="319"/>
      <c r="W489" s="319"/>
      <c r="X489" s="319"/>
      <c r="Y489" s="319"/>
      <c r="Z489" s="319"/>
    </row>
    <row r="490" spans="1:26" ht="15.75" customHeight="1">
      <c r="A490" s="319"/>
      <c r="B490" s="319"/>
      <c r="C490" s="319"/>
      <c r="D490" s="319"/>
      <c r="E490" s="319"/>
      <c r="F490" s="319"/>
      <c r="G490" s="319"/>
      <c r="H490" s="319"/>
      <c r="I490" s="319"/>
      <c r="J490" s="319"/>
      <c r="K490" s="319"/>
      <c r="L490" s="319"/>
      <c r="M490" s="319"/>
      <c r="N490" s="335"/>
      <c r="O490" s="335" t="e">
        <f t="shared" si="1"/>
        <v>#N/A</v>
      </c>
      <c r="P490" s="335"/>
      <c r="Q490" s="335"/>
      <c r="R490" s="319"/>
      <c r="S490" s="319"/>
      <c r="T490" s="319"/>
      <c r="U490" s="319"/>
      <c r="V490" s="319"/>
      <c r="W490" s="319"/>
      <c r="X490" s="319"/>
      <c r="Y490" s="319"/>
      <c r="Z490" s="319"/>
    </row>
    <row r="491" spans="1:26" ht="15.75" customHeight="1">
      <c r="A491" s="319"/>
      <c r="B491" s="319"/>
      <c r="C491" s="319"/>
      <c r="D491" s="319"/>
      <c r="E491" s="319"/>
      <c r="F491" s="319"/>
      <c r="G491" s="319"/>
      <c r="H491" s="319"/>
      <c r="I491" s="319"/>
      <c r="J491" s="319"/>
      <c r="K491" s="319"/>
      <c r="L491" s="319"/>
      <c r="M491" s="319"/>
      <c r="N491" s="335"/>
      <c r="O491" s="335" t="e">
        <f t="shared" si="1"/>
        <v>#N/A</v>
      </c>
      <c r="P491" s="335"/>
      <c r="Q491" s="335"/>
      <c r="R491" s="319"/>
      <c r="S491" s="319"/>
      <c r="T491" s="319"/>
      <c r="U491" s="319"/>
      <c r="V491" s="319"/>
      <c r="W491" s="319"/>
      <c r="X491" s="319"/>
      <c r="Y491" s="319"/>
      <c r="Z491" s="319"/>
    </row>
    <row r="492" spans="1:26" ht="15.75" customHeight="1">
      <c r="A492" s="319"/>
      <c r="B492" s="319"/>
      <c r="C492" s="319"/>
      <c r="D492" s="319"/>
      <c r="E492" s="319"/>
      <c r="F492" s="319"/>
      <c r="G492" s="319"/>
      <c r="H492" s="319"/>
      <c r="I492" s="319"/>
      <c r="J492" s="319"/>
      <c r="K492" s="319"/>
      <c r="L492" s="319"/>
      <c r="M492" s="319"/>
      <c r="N492" s="335"/>
      <c r="O492" s="335" t="e">
        <f t="shared" si="1"/>
        <v>#N/A</v>
      </c>
      <c r="P492" s="335"/>
      <c r="Q492" s="335"/>
      <c r="R492" s="319"/>
      <c r="S492" s="319"/>
      <c r="T492" s="319"/>
      <c r="U492" s="319"/>
      <c r="V492" s="319"/>
      <c r="W492" s="319"/>
      <c r="X492" s="319"/>
      <c r="Y492" s="319"/>
      <c r="Z492" s="319"/>
    </row>
    <row r="493" spans="1:26" ht="15.75" customHeight="1">
      <c r="A493" s="319"/>
      <c r="B493" s="319"/>
      <c r="C493" s="319"/>
      <c r="D493" s="319"/>
      <c r="E493" s="319"/>
      <c r="F493" s="319"/>
      <c r="G493" s="319"/>
      <c r="H493" s="319"/>
      <c r="I493" s="319"/>
      <c r="J493" s="319"/>
      <c r="K493" s="319"/>
      <c r="L493" s="319"/>
      <c r="M493" s="319"/>
      <c r="N493" s="335"/>
      <c r="O493" s="335" t="e">
        <f t="shared" si="1"/>
        <v>#N/A</v>
      </c>
      <c r="P493" s="335"/>
      <c r="Q493" s="335"/>
      <c r="R493" s="319"/>
      <c r="S493" s="319"/>
      <c r="T493" s="319"/>
      <c r="U493" s="319"/>
      <c r="V493" s="319"/>
      <c r="W493" s="319"/>
      <c r="X493" s="319"/>
      <c r="Y493" s="319"/>
      <c r="Z493" s="319"/>
    </row>
    <row r="494" spans="1:26" ht="15.75" customHeight="1">
      <c r="A494" s="319"/>
      <c r="B494" s="319"/>
      <c r="C494" s="319"/>
      <c r="D494" s="319"/>
      <c r="E494" s="319"/>
      <c r="F494" s="319"/>
      <c r="G494" s="319"/>
      <c r="H494" s="319"/>
      <c r="I494" s="319"/>
      <c r="J494" s="319"/>
      <c r="K494" s="319"/>
      <c r="L494" s="319"/>
      <c r="M494" s="319"/>
      <c r="N494" s="335"/>
      <c r="O494" s="335" t="e">
        <f t="shared" si="1"/>
        <v>#N/A</v>
      </c>
      <c r="P494" s="335"/>
      <c r="Q494" s="335"/>
      <c r="R494" s="319"/>
      <c r="S494" s="319"/>
      <c r="T494" s="319"/>
      <c r="U494" s="319"/>
      <c r="V494" s="319"/>
      <c r="W494" s="319"/>
      <c r="X494" s="319"/>
      <c r="Y494" s="319"/>
      <c r="Z494" s="319"/>
    </row>
    <row r="495" spans="1:26" ht="15.75" customHeight="1">
      <c r="A495" s="319"/>
      <c r="B495" s="319"/>
      <c r="C495" s="319"/>
      <c r="D495" s="319"/>
      <c r="E495" s="319"/>
      <c r="F495" s="319"/>
      <c r="G495" s="319"/>
      <c r="H495" s="319"/>
      <c r="I495" s="319"/>
      <c r="J495" s="319"/>
      <c r="K495" s="319"/>
      <c r="L495" s="319"/>
      <c r="M495" s="319"/>
      <c r="N495" s="335"/>
      <c r="O495" s="335" t="e">
        <f t="shared" si="1"/>
        <v>#N/A</v>
      </c>
      <c r="P495" s="335"/>
      <c r="Q495" s="335"/>
      <c r="R495" s="319"/>
      <c r="S495" s="319"/>
      <c r="T495" s="319"/>
      <c r="U495" s="319"/>
      <c r="V495" s="319"/>
      <c r="W495" s="319"/>
      <c r="X495" s="319"/>
      <c r="Y495" s="319"/>
      <c r="Z495" s="319"/>
    </row>
    <row r="496" spans="1:26" ht="15.75" customHeight="1">
      <c r="A496" s="319"/>
      <c r="B496" s="319"/>
      <c r="C496" s="319"/>
      <c r="D496" s="319"/>
      <c r="E496" s="319"/>
      <c r="F496" s="319"/>
      <c r="G496" s="319"/>
      <c r="H496" s="319"/>
      <c r="I496" s="319"/>
      <c r="J496" s="319"/>
      <c r="K496" s="319"/>
      <c r="L496" s="319"/>
      <c r="M496" s="319"/>
      <c r="N496" s="335"/>
      <c r="O496" s="335" t="e">
        <f t="shared" si="1"/>
        <v>#N/A</v>
      </c>
      <c r="P496" s="335"/>
      <c r="Q496" s="335"/>
      <c r="R496" s="319"/>
      <c r="S496" s="319"/>
      <c r="T496" s="319"/>
      <c r="U496" s="319"/>
      <c r="V496" s="319"/>
      <c r="W496" s="319"/>
      <c r="X496" s="319"/>
      <c r="Y496" s="319"/>
      <c r="Z496" s="319"/>
    </row>
    <row r="497" spans="1:26" ht="15.75" customHeight="1">
      <c r="A497" s="319"/>
      <c r="B497" s="319"/>
      <c r="C497" s="319"/>
      <c r="D497" s="319"/>
      <c r="E497" s="319"/>
      <c r="F497" s="319"/>
      <c r="G497" s="319"/>
      <c r="H497" s="319"/>
      <c r="I497" s="319"/>
      <c r="J497" s="319"/>
      <c r="K497" s="319"/>
      <c r="L497" s="319"/>
      <c r="M497" s="319"/>
      <c r="N497" s="335"/>
      <c r="O497" s="335" t="e">
        <f t="shared" si="1"/>
        <v>#N/A</v>
      </c>
      <c r="P497" s="335"/>
      <c r="Q497" s="335"/>
      <c r="R497" s="319"/>
      <c r="S497" s="319"/>
      <c r="T497" s="319"/>
      <c r="U497" s="319"/>
      <c r="V497" s="319"/>
      <c r="W497" s="319"/>
      <c r="X497" s="319"/>
      <c r="Y497" s="319"/>
      <c r="Z497" s="319"/>
    </row>
    <row r="498" spans="1:26" ht="15.75" customHeight="1">
      <c r="A498" s="319"/>
      <c r="B498" s="319"/>
      <c r="C498" s="319"/>
      <c r="D498" s="319"/>
      <c r="E498" s="319"/>
      <c r="F498" s="319"/>
      <c r="G498" s="319"/>
      <c r="H498" s="319"/>
      <c r="I498" s="319"/>
      <c r="J498" s="319"/>
      <c r="K498" s="319"/>
      <c r="L498" s="319"/>
      <c r="M498" s="319"/>
      <c r="N498" s="335"/>
      <c r="O498" s="335" t="e">
        <f t="shared" si="1"/>
        <v>#N/A</v>
      </c>
      <c r="P498" s="335"/>
      <c r="Q498" s="335"/>
      <c r="R498" s="319"/>
      <c r="S498" s="319"/>
      <c r="T498" s="319"/>
      <c r="U498" s="319"/>
      <c r="V498" s="319"/>
      <c r="W498" s="319"/>
      <c r="X498" s="319"/>
      <c r="Y498" s="319"/>
      <c r="Z498" s="319"/>
    </row>
    <row r="499" spans="1:26" ht="15.75" customHeight="1">
      <c r="A499" s="319"/>
      <c r="B499" s="319"/>
      <c r="C499" s="319"/>
      <c r="D499" s="319"/>
      <c r="E499" s="319"/>
      <c r="F499" s="319"/>
      <c r="G499" s="319"/>
      <c r="H499" s="319"/>
      <c r="I499" s="319"/>
      <c r="J499" s="319"/>
      <c r="K499" s="319"/>
      <c r="L499" s="319"/>
      <c r="M499" s="319"/>
      <c r="N499" s="335"/>
      <c r="O499" s="335" t="e">
        <f t="shared" si="1"/>
        <v>#N/A</v>
      </c>
      <c r="P499" s="335"/>
      <c r="Q499" s="335"/>
      <c r="R499" s="319"/>
      <c r="S499" s="319"/>
      <c r="T499" s="319"/>
      <c r="U499" s="319"/>
      <c r="V499" s="319"/>
      <c r="W499" s="319"/>
      <c r="X499" s="319"/>
      <c r="Y499" s="319"/>
      <c r="Z499" s="319"/>
    </row>
    <row r="500" spans="1:26" ht="15.75" customHeight="1">
      <c r="A500" s="319"/>
      <c r="B500" s="319"/>
      <c r="C500" s="319"/>
      <c r="D500" s="319"/>
      <c r="E500" s="319"/>
      <c r="F500" s="319"/>
      <c r="G500" s="319"/>
      <c r="H500" s="319"/>
      <c r="I500" s="319"/>
      <c r="J500" s="319"/>
      <c r="K500" s="319"/>
      <c r="L500" s="319"/>
      <c r="M500" s="319"/>
      <c r="N500" s="335"/>
      <c r="O500" s="335" t="e">
        <f t="shared" si="1"/>
        <v>#N/A</v>
      </c>
      <c r="P500" s="335"/>
      <c r="Q500" s="335"/>
      <c r="R500" s="319"/>
      <c r="S500" s="319"/>
      <c r="T500" s="319"/>
      <c r="U500" s="319"/>
      <c r="V500" s="319"/>
      <c r="W500" s="319"/>
      <c r="X500" s="319"/>
      <c r="Y500" s="319"/>
      <c r="Z500" s="319"/>
    </row>
    <row r="501" spans="1:26" ht="15.75" customHeight="1">
      <c r="A501" s="319"/>
      <c r="B501" s="319"/>
      <c r="C501" s="319"/>
      <c r="D501" s="319"/>
      <c r="E501" s="319"/>
      <c r="F501" s="319"/>
      <c r="G501" s="319"/>
      <c r="H501" s="319"/>
      <c r="I501" s="319"/>
      <c r="J501" s="319"/>
      <c r="K501" s="319"/>
      <c r="L501" s="319"/>
      <c r="M501" s="319"/>
      <c r="N501" s="335"/>
      <c r="O501" s="335" t="e">
        <f t="shared" si="1"/>
        <v>#N/A</v>
      </c>
      <c r="P501" s="335"/>
      <c r="Q501" s="335"/>
      <c r="R501" s="319"/>
      <c r="S501" s="319"/>
      <c r="T501" s="319"/>
      <c r="U501" s="319"/>
      <c r="V501" s="319"/>
      <c r="W501" s="319"/>
      <c r="X501" s="319"/>
      <c r="Y501" s="319"/>
      <c r="Z501" s="319"/>
    </row>
    <row r="502" spans="1:26" ht="15.75" customHeight="1">
      <c r="A502" s="319"/>
      <c r="B502" s="319"/>
      <c r="C502" s="319"/>
      <c r="D502" s="319"/>
      <c r="E502" s="319"/>
      <c r="F502" s="319"/>
      <c r="G502" s="319"/>
      <c r="H502" s="319"/>
      <c r="I502" s="319"/>
      <c r="J502" s="319"/>
      <c r="K502" s="319"/>
      <c r="L502" s="319"/>
      <c r="M502" s="319"/>
      <c r="N502" s="335"/>
      <c r="O502" s="335" t="e">
        <f t="shared" si="1"/>
        <v>#N/A</v>
      </c>
      <c r="P502" s="335"/>
      <c r="Q502" s="335"/>
      <c r="R502" s="319"/>
      <c r="S502" s="319"/>
      <c r="T502" s="319"/>
      <c r="U502" s="319"/>
      <c r="V502" s="319"/>
      <c r="W502" s="319"/>
      <c r="X502" s="319"/>
      <c r="Y502" s="319"/>
      <c r="Z502" s="319"/>
    </row>
    <row r="503" spans="1:26" ht="15.75" customHeight="1">
      <c r="A503" s="319"/>
      <c r="B503" s="319"/>
      <c r="C503" s="319"/>
      <c r="D503" s="319"/>
      <c r="E503" s="319"/>
      <c r="F503" s="319"/>
      <c r="G503" s="319"/>
      <c r="H503" s="319"/>
      <c r="I503" s="319"/>
      <c r="J503" s="319"/>
      <c r="K503" s="319"/>
      <c r="L503" s="319"/>
      <c r="M503" s="319"/>
      <c r="N503" s="335"/>
      <c r="O503" s="335" t="e">
        <f t="shared" si="1"/>
        <v>#N/A</v>
      </c>
      <c r="P503" s="335"/>
      <c r="Q503" s="335"/>
      <c r="R503" s="319"/>
      <c r="S503" s="319"/>
      <c r="T503" s="319"/>
      <c r="U503" s="319"/>
      <c r="V503" s="319"/>
      <c r="W503" s="319"/>
      <c r="X503" s="319"/>
      <c r="Y503" s="319"/>
      <c r="Z503" s="319"/>
    </row>
    <row r="504" spans="1:26" ht="15.75" customHeight="1">
      <c r="A504" s="319"/>
      <c r="B504" s="319"/>
      <c r="C504" s="319"/>
      <c r="D504" s="319"/>
      <c r="E504" s="319"/>
      <c r="F504" s="319"/>
      <c r="G504" s="319"/>
      <c r="H504" s="319"/>
      <c r="I504" s="319"/>
      <c r="J504" s="319"/>
      <c r="K504" s="319"/>
      <c r="L504" s="319"/>
      <c r="M504" s="319"/>
      <c r="N504" s="335"/>
      <c r="O504" s="335" t="e">
        <f t="shared" si="1"/>
        <v>#N/A</v>
      </c>
      <c r="P504" s="335"/>
      <c r="Q504" s="335"/>
      <c r="R504" s="319"/>
      <c r="S504" s="319"/>
      <c r="T504" s="319"/>
      <c r="U504" s="319"/>
      <c r="V504" s="319"/>
      <c r="W504" s="319"/>
      <c r="X504" s="319"/>
      <c r="Y504" s="319"/>
      <c r="Z504" s="319"/>
    </row>
    <row r="505" spans="1:26" ht="15.75" customHeight="1">
      <c r="A505" s="319"/>
      <c r="B505" s="319"/>
      <c r="C505" s="319"/>
      <c r="D505" s="319"/>
      <c r="E505" s="319"/>
      <c r="F505" s="319"/>
      <c r="G505" s="319"/>
      <c r="H505" s="319"/>
      <c r="I505" s="319"/>
      <c r="J505" s="319"/>
      <c r="K505" s="319"/>
      <c r="L505" s="319"/>
      <c r="M505" s="319"/>
      <c r="N505" s="335"/>
      <c r="O505" s="335" t="e">
        <f t="shared" si="1"/>
        <v>#N/A</v>
      </c>
      <c r="P505" s="335"/>
      <c r="Q505" s="335"/>
      <c r="R505" s="319"/>
      <c r="S505" s="319"/>
      <c r="T505" s="319"/>
      <c r="U505" s="319"/>
      <c r="V505" s="319"/>
      <c r="W505" s="319"/>
      <c r="X505" s="319"/>
      <c r="Y505" s="319"/>
      <c r="Z505" s="319"/>
    </row>
    <row r="506" spans="1:26" ht="15.75" customHeight="1">
      <c r="A506" s="319"/>
      <c r="B506" s="319"/>
      <c r="C506" s="319"/>
      <c r="D506" s="319"/>
      <c r="E506" s="319"/>
      <c r="F506" s="319"/>
      <c r="G506" s="319"/>
      <c r="H506" s="319"/>
      <c r="I506" s="319"/>
      <c r="J506" s="319"/>
      <c r="K506" s="319"/>
      <c r="L506" s="319"/>
      <c r="M506" s="319"/>
      <c r="N506" s="335"/>
      <c r="O506" s="335" t="e">
        <f t="shared" si="1"/>
        <v>#N/A</v>
      </c>
      <c r="P506" s="335"/>
      <c r="Q506" s="335"/>
      <c r="R506" s="319"/>
      <c r="S506" s="319"/>
      <c r="T506" s="319"/>
      <c r="U506" s="319"/>
      <c r="V506" s="319"/>
      <c r="W506" s="319"/>
      <c r="X506" s="319"/>
      <c r="Y506" s="319"/>
      <c r="Z506" s="319"/>
    </row>
    <row r="507" spans="1:26" ht="15.75" customHeight="1">
      <c r="A507" s="319"/>
      <c r="B507" s="319"/>
      <c r="C507" s="319"/>
      <c r="D507" s="319"/>
      <c r="E507" s="319"/>
      <c r="F507" s="319"/>
      <c r="G507" s="319"/>
      <c r="H507" s="319"/>
      <c r="I507" s="319"/>
      <c r="J507" s="319"/>
      <c r="K507" s="319"/>
      <c r="L507" s="319"/>
      <c r="M507" s="319"/>
      <c r="N507" s="335"/>
      <c r="O507" s="335" t="e">
        <f t="shared" si="1"/>
        <v>#N/A</v>
      </c>
      <c r="P507" s="335"/>
      <c r="Q507" s="335"/>
      <c r="R507" s="319"/>
      <c r="S507" s="319"/>
      <c r="T507" s="319"/>
      <c r="U507" s="319"/>
      <c r="V507" s="319"/>
      <c r="W507" s="319"/>
      <c r="X507" s="319"/>
      <c r="Y507" s="319"/>
      <c r="Z507" s="319"/>
    </row>
    <row r="508" spans="1:26" ht="15.75" customHeight="1">
      <c r="A508" s="319"/>
      <c r="B508" s="319"/>
      <c r="C508" s="319"/>
      <c r="D508" s="319"/>
      <c r="E508" s="319"/>
      <c r="F508" s="319"/>
      <c r="G508" s="319"/>
      <c r="H508" s="319"/>
      <c r="I508" s="319"/>
      <c r="J508" s="319"/>
      <c r="K508" s="319"/>
      <c r="L508" s="319"/>
      <c r="M508" s="319"/>
      <c r="N508" s="335"/>
      <c r="O508" s="335" t="e">
        <f t="shared" si="1"/>
        <v>#N/A</v>
      </c>
      <c r="P508" s="335"/>
      <c r="Q508" s="335"/>
      <c r="R508" s="319"/>
      <c r="S508" s="319"/>
      <c r="T508" s="319"/>
      <c r="U508" s="319"/>
      <c r="V508" s="319"/>
      <c r="W508" s="319"/>
      <c r="X508" s="319"/>
      <c r="Y508" s="319"/>
      <c r="Z508" s="319"/>
    </row>
    <row r="509" spans="1:26" ht="15.75" customHeight="1">
      <c r="A509" s="319"/>
      <c r="B509" s="319"/>
      <c r="C509" s="319"/>
      <c r="D509" s="319"/>
      <c r="E509" s="319"/>
      <c r="F509" s="319"/>
      <c r="G509" s="319"/>
      <c r="H509" s="319"/>
      <c r="I509" s="319"/>
      <c r="J509" s="319"/>
      <c r="K509" s="319"/>
      <c r="L509" s="319"/>
      <c r="M509" s="319"/>
      <c r="N509" s="335"/>
      <c r="O509" s="335" t="e">
        <f t="shared" si="1"/>
        <v>#N/A</v>
      </c>
      <c r="P509" s="335"/>
      <c r="Q509" s="335"/>
      <c r="R509" s="319"/>
      <c r="S509" s="319"/>
      <c r="T509" s="319"/>
      <c r="U509" s="319"/>
      <c r="V509" s="319"/>
      <c r="W509" s="319"/>
      <c r="X509" s="319"/>
      <c r="Y509" s="319"/>
      <c r="Z509" s="319"/>
    </row>
    <row r="510" spans="1:26" ht="15.75" customHeight="1">
      <c r="A510" s="319"/>
      <c r="B510" s="319"/>
      <c r="C510" s="319"/>
      <c r="D510" s="319"/>
      <c r="E510" s="319"/>
      <c r="F510" s="319"/>
      <c r="G510" s="319"/>
      <c r="H510" s="319"/>
      <c r="I510" s="319"/>
      <c r="J510" s="319"/>
      <c r="K510" s="319"/>
      <c r="L510" s="319"/>
      <c r="M510" s="319"/>
      <c r="N510" s="335"/>
      <c r="O510" s="335" t="e">
        <f t="shared" si="1"/>
        <v>#N/A</v>
      </c>
      <c r="P510" s="335"/>
      <c r="Q510" s="335"/>
      <c r="R510" s="319"/>
      <c r="S510" s="319"/>
      <c r="T510" s="319"/>
      <c r="U510" s="319"/>
      <c r="V510" s="319"/>
      <c r="W510" s="319"/>
      <c r="X510" s="319"/>
      <c r="Y510" s="319"/>
      <c r="Z510" s="319"/>
    </row>
    <row r="511" spans="1:26" ht="15.75" customHeight="1">
      <c r="A511" s="319"/>
      <c r="B511" s="319"/>
      <c r="C511" s="319"/>
      <c r="D511" s="319"/>
      <c r="E511" s="319"/>
      <c r="F511" s="319"/>
      <c r="G511" s="319"/>
      <c r="H511" s="319"/>
      <c r="I511" s="319"/>
      <c r="J511" s="319"/>
      <c r="K511" s="319"/>
      <c r="L511" s="319"/>
      <c r="M511" s="319"/>
      <c r="N511" s="335"/>
      <c r="O511" s="335" t="e">
        <f t="shared" si="1"/>
        <v>#N/A</v>
      </c>
      <c r="P511" s="335"/>
      <c r="Q511" s="335"/>
      <c r="R511" s="319"/>
      <c r="S511" s="319"/>
      <c r="T511" s="319"/>
      <c r="U511" s="319"/>
      <c r="V511" s="319"/>
      <c r="W511" s="319"/>
      <c r="X511" s="319"/>
      <c r="Y511" s="319"/>
      <c r="Z511" s="319"/>
    </row>
    <row r="512" spans="1:26" ht="15.75" customHeight="1">
      <c r="A512" s="319"/>
      <c r="B512" s="319"/>
      <c r="C512" s="319"/>
      <c r="D512" s="319"/>
      <c r="E512" s="319"/>
      <c r="F512" s="319"/>
      <c r="G512" s="319"/>
      <c r="H512" s="319"/>
      <c r="I512" s="319"/>
      <c r="J512" s="319"/>
      <c r="K512" s="319"/>
      <c r="L512" s="319"/>
      <c r="M512" s="319"/>
      <c r="N512" s="335"/>
      <c r="O512" s="335" t="e">
        <f t="shared" ref="O512:O766" si="2">VLOOKUP(B512,$C$25:$D$35,2,0)</f>
        <v>#N/A</v>
      </c>
      <c r="P512" s="335"/>
      <c r="Q512" s="335"/>
      <c r="R512" s="319"/>
      <c r="S512" s="319"/>
      <c r="T512" s="319"/>
      <c r="U512" s="319"/>
      <c r="V512" s="319"/>
      <c r="W512" s="319"/>
      <c r="X512" s="319"/>
      <c r="Y512" s="319"/>
      <c r="Z512" s="319"/>
    </row>
    <row r="513" spans="1:26" ht="15.75" customHeight="1">
      <c r="A513" s="319"/>
      <c r="B513" s="319"/>
      <c r="C513" s="319"/>
      <c r="D513" s="319"/>
      <c r="E513" s="319"/>
      <c r="F513" s="319"/>
      <c r="G513" s="319"/>
      <c r="H513" s="319"/>
      <c r="I513" s="319"/>
      <c r="J513" s="319"/>
      <c r="K513" s="319"/>
      <c r="L513" s="319"/>
      <c r="M513" s="319"/>
      <c r="N513" s="335"/>
      <c r="O513" s="335" t="e">
        <f t="shared" si="2"/>
        <v>#N/A</v>
      </c>
      <c r="P513" s="335"/>
      <c r="Q513" s="335"/>
      <c r="R513" s="319"/>
      <c r="S513" s="319"/>
      <c r="T513" s="319"/>
      <c r="U513" s="319"/>
      <c r="V513" s="319"/>
      <c r="W513" s="319"/>
      <c r="X513" s="319"/>
      <c r="Y513" s="319"/>
      <c r="Z513" s="319"/>
    </row>
    <row r="514" spans="1:26" ht="15.75" customHeight="1">
      <c r="A514" s="319"/>
      <c r="B514" s="319"/>
      <c r="C514" s="319"/>
      <c r="D514" s="319"/>
      <c r="E514" s="319"/>
      <c r="F514" s="319"/>
      <c r="G514" s="319"/>
      <c r="H514" s="319"/>
      <c r="I514" s="319"/>
      <c r="J514" s="319"/>
      <c r="K514" s="319"/>
      <c r="L514" s="319"/>
      <c r="M514" s="319"/>
      <c r="N514" s="335"/>
      <c r="O514" s="335" t="e">
        <f t="shared" si="2"/>
        <v>#N/A</v>
      </c>
      <c r="P514" s="335"/>
      <c r="Q514" s="335"/>
      <c r="R514" s="319"/>
      <c r="S514" s="319"/>
      <c r="T514" s="319"/>
      <c r="U514" s="319"/>
      <c r="V514" s="319"/>
      <c r="W514" s="319"/>
      <c r="X514" s="319"/>
      <c r="Y514" s="319"/>
      <c r="Z514" s="319"/>
    </row>
    <row r="515" spans="1:26" ht="15.75" customHeight="1">
      <c r="A515" s="319"/>
      <c r="B515" s="319"/>
      <c r="C515" s="319"/>
      <c r="D515" s="319"/>
      <c r="E515" s="319"/>
      <c r="F515" s="319"/>
      <c r="G515" s="319"/>
      <c r="H515" s="319"/>
      <c r="I515" s="319"/>
      <c r="J515" s="319"/>
      <c r="K515" s="319"/>
      <c r="L515" s="319"/>
      <c r="M515" s="319"/>
      <c r="N515" s="335"/>
      <c r="O515" s="335" t="e">
        <f t="shared" si="2"/>
        <v>#N/A</v>
      </c>
      <c r="P515" s="335"/>
      <c r="Q515" s="335"/>
      <c r="R515" s="319"/>
      <c r="S515" s="319"/>
      <c r="T515" s="319"/>
      <c r="U515" s="319"/>
      <c r="V515" s="319"/>
      <c r="W515" s="319"/>
      <c r="X515" s="319"/>
      <c r="Y515" s="319"/>
      <c r="Z515" s="319"/>
    </row>
    <row r="516" spans="1:26" ht="15.75" customHeight="1">
      <c r="A516" s="319"/>
      <c r="B516" s="319"/>
      <c r="C516" s="319"/>
      <c r="D516" s="319"/>
      <c r="E516" s="319"/>
      <c r="F516" s="319"/>
      <c r="G516" s="319"/>
      <c r="H516" s="319"/>
      <c r="I516" s="319"/>
      <c r="J516" s="319"/>
      <c r="K516" s="319"/>
      <c r="L516" s="319"/>
      <c r="M516" s="319"/>
      <c r="N516" s="335"/>
      <c r="O516" s="335" t="e">
        <f t="shared" si="2"/>
        <v>#N/A</v>
      </c>
      <c r="P516" s="335"/>
      <c r="Q516" s="335"/>
      <c r="R516" s="319"/>
      <c r="S516" s="319"/>
      <c r="T516" s="319"/>
      <c r="U516" s="319"/>
      <c r="V516" s="319"/>
      <c r="W516" s="319"/>
      <c r="X516" s="319"/>
      <c r="Y516" s="319"/>
      <c r="Z516" s="319"/>
    </row>
    <row r="517" spans="1:26" ht="15.75" customHeight="1">
      <c r="A517" s="319"/>
      <c r="B517" s="319"/>
      <c r="C517" s="319"/>
      <c r="D517" s="319"/>
      <c r="E517" s="319"/>
      <c r="F517" s="319"/>
      <c r="G517" s="319"/>
      <c r="H517" s="319"/>
      <c r="I517" s="319"/>
      <c r="J517" s="319"/>
      <c r="K517" s="319"/>
      <c r="L517" s="319"/>
      <c r="M517" s="319"/>
      <c r="N517" s="335"/>
      <c r="O517" s="335" t="e">
        <f t="shared" si="2"/>
        <v>#N/A</v>
      </c>
      <c r="P517" s="335"/>
      <c r="Q517" s="335"/>
      <c r="R517" s="319"/>
      <c r="S517" s="319"/>
      <c r="T517" s="319"/>
      <c r="U517" s="319"/>
      <c r="V517" s="319"/>
      <c r="W517" s="319"/>
      <c r="X517" s="319"/>
      <c r="Y517" s="319"/>
      <c r="Z517" s="319"/>
    </row>
    <row r="518" spans="1:26" ht="15.75" customHeight="1">
      <c r="A518" s="319"/>
      <c r="B518" s="319"/>
      <c r="C518" s="319"/>
      <c r="D518" s="319"/>
      <c r="E518" s="319"/>
      <c r="F518" s="319"/>
      <c r="G518" s="319"/>
      <c r="H518" s="319"/>
      <c r="I518" s="319"/>
      <c r="J518" s="319"/>
      <c r="K518" s="319"/>
      <c r="L518" s="319"/>
      <c r="M518" s="319"/>
      <c r="N518" s="335"/>
      <c r="O518" s="335" t="e">
        <f t="shared" si="2"/>
        <v>#N/A</v>
      </c>
      <c r="P518" s="335"/>
      <c r="Q518" s="335"/>
      <c r="R518" s="319"/>
      <c r="S518" s="319"/>
      <c r="T518" s="319"/>
      <c r="U518" s="319"/>
      <c r="V518" s="319"/>
      <c r="W518" s="319"/>
      <c r="X518" s="319"/>
      <c r="Y518" s="319"/>
      <c r="Z518" s="319"/>
    </row>
    <row r="519" spans="1:26" ht="15.75" customHeight="1">
      <c r="A519" s="319"/>
      <c r="B519" s="319"/>
      <c r="C519" s="319"/>
      <c r="D519" s="319"/>
      <c r="E519" s="319"/>
      <c r="F519" s="319"/>
      <c r="G519" s="319"/>
      <c r="H519" s="319"/>
      <c r="I519" s="319"/>
      <c r="J519" s="319"/>
      <c r="K519" s="319"/>
      <c r="L519" s="319"/>
      <c r="M519" s="319"/>
      <c r="N519" s="335"/>
      <c r="O519" s="335" t="e">
        <f t="shared" si="2"/>
        <v>#N/A</v>
      </c>
      <c r="P519" s="335"/>
      <c r="Q519" s="335"/>
      <c r="R519" s="319"/>
      <c r="S519" s="319"/>
      <c r="T519" s="319"/>
      <c r="U519" s="319"/>
      <c r="V519" s="319"/>
      <c r="W519" s="319"/>
      <c r="X519" s="319"/>
      <c r="Y519" s="319"/>
      <c r="Z519" s="319"/>
    </row>
    <row r="520" spans="1:26" ht="15.75" customHeight="1">
      <c r="A520" s="319"/>
      <c r="B520" s="319"/>
      <c r="C520" s="319"/>
      <c r="D520" s="319"/>
      <c r="E520" s="319"/>
      <c r="F520" s="319"/>
      <c r="G520" s="319"/>
      <c r="H520" s="319"/>
      <c r="I520" s="319"/>
      <c r="J520" s="319"/>
      <c r="K520" s="319"/>
      <c r="L520" s="319"/>
      <c r="M520" s="319"/>
      <c r="N520" s="335"/>
      <c r="O520" s="335" t="e">
        <f t="shared" si="2"/>
        <v>#N/A</v>
      </c>
      <c r="P520" s="335"/>
      <c r="Q520" s="335"/>
      <c r="R520" s="319"/>
      <c r="S520" s="319"/>
      <c r="T520" s="319"/>
      <c r="U520" s="319"/>
      <c r="V520" s="319"/>
      <c r="W520" s="319"/>
      <c r="X520" s="319"/>
      <c r="Y520" s="319"/>
      <c r="Z520" s="319"/>
    </row>
    <row r="521" spans="1:26" ht="15.75" customHeight="1">
      <c r="A521" s="319"/>
      <c r="B521" s="319"/>
      <c r="C521" s="319"/>
      <c r="D521" s="319"/>
      <c r="E521" s="319"/>
      <c r="F521" s="319"/>
      <c r="G521" s="319"/>
      <c r="H521" s="319"/>
      <c r="I521" s="319"/>
      <c r="J521" s="319"/>
      <c r="K521" s="319"/>
      <c r="L521" s="319"/>
      <c r="M521" s="319"/>
      <c r="N521" s="335"/>
      <c r="O521" s="335" t="e">
        <f t="shared" si="2"/>
        <v>#N/A</v>
      </c>
      <c r="P521" s="335"/>
      <c r="Q521" s="335"/>
      <c r="R521" s="319"/>
      <c r="S521" s="319"/>
      <c r="T521" s="319"/>
      <c r="U521" s="319"/>
      <c r="V521" s="319"/>
      <c r="W521" s="319"/>
      <c r="X521" s="319"/>
      <c r="Y521" s="319"/>
      <c r="Z521" s="319"/>
    </row>
    <row r="522" spans="1:26" ht="15.75" customHeight="1">
      <c r="A522" s="319"/>
      <c r="B522" s="319"/>
      <c r="C522" s="319"/>
      <c r="D522" s="319"/>
      <c r="E522" s="319"/>
      <c r="F522" s="319"/>
      <c r="G522" s="319"/>
      <c r="H522" s="319"/>
      <c r="I522" s="319"/>
      <c r="J522" s="319"/>
      <c r="K522" s="319"/>
      <c r="L522" s="319"/>
      <c r="M522" s="319"/>
      <c r="N522" s="335"/>
      <c r="O522" s="335" t="e">
        <f t="shared" si="2"/>
        <v>#N/A</v>
      </c>
      <c r="P522" s="335"/>
      <c r="Q522" s="335"/>
      <c r="R522" s="319"/>
      <c r="S522" s="319"/>
      <c r="T522" s="319"/>
      <c r="U522" s="319"/>
      <c r="V522" s="319"/>
      <c r="W522" s="319"/>
      <c r="X522" s="319"/>
      <c r="Y522" s="319"/>
      <c r="Z522" s="319"/>
    </row>
    <row r="523" spans="1:26" ht="15.75" customHeight="1">
      <c r="A523" s="319"/>
      <c r="B523" s="319"/>
      <c r="C523" s="319"/>
      <c r="D523" s="319"/>
      <c r="E523" s="319"/>
      <c r="F523" s="319"/>
      <c r="G523" s="319"/>
      <c r="H523" s="319"/>
      <c r="I523" s="319"/>
      <c r="J523" s="319"/>
      <c r="K523" s="319"/>
      <c r="L523" s="319"/>
      <c r="M523" s="319"/>
      <c r="N523" s="335"/>
      <c r="O523" s="335" t="e">
        <f t="shared" si="2"/>
        <v>#N/A</v>
      </c>
      <c r="P523" s="335"/>
      <c r="Q523" s="335"/>
      <c r="R523" s="319"/>
      <c r="S523" s="319"/>
      <c r="T523" s="319"/>
      <c r="U523" s="319"/>
      <c r="V523" s="319"/>
      <c r="W523" s="319"/>
      <c r="X523" s="319"/>
      <c r="Y523" s="319"/>
      <c r="Z523" s="319"/>
    </row>
    <row r="524" spans="1:26" ht="15.75" customHeight="1">
      <c r="A524" s="319"/>
      <c r="B524" s="319"/>
      <c r="C524" s="319"/>
      <c r="D524" s="319"/>
      <c r="E524" s="319"/>
      <c r="F524" s="319"/>
      <c r="G524" s="319"/>
      <c r="H524" s="319"/>
      <c r="I524" s="319"/>
      <c r="J524" s="319"/>
      <c r="K524" s="319"/>
      <c r="L524" s="319"/>
      <c r="M524" s="319"/>
      <c r="N524" s="335"/>
      <c r="O524" s="335" t="e">
        <f t="shared" si="2"/>
        <v>#N/A</v>
      </c>
      <c r="P524" s="335"/>
      <c r="Q524" s="335"/>
      <c r="R524" s="319"/>
      <c r="S524" s="319"/>
      <c r="T524" s="319"/>
      <c r="U524" s="319"/>
      <c r="V524" s="319"/>
      <c r="W524" s="319"/>
      <c r="X524" s="319"/>
      <c r="Y524" s="319"/>
      <c r="Z524" s="319"/>
    </row>
    <row r="525" spans="1:26" ht="15.75" customHeight="1">
      <c r="A525" s="319"/>
      <c r="B525" s="319"/>
      <c r="C525" s="319"/>
      <c r="D525" s="319"/>
      <c r="E525" s="319"/>
      <c r="F525" s="319"/>
      <c r="G525" s="319"/>
      <c r="H525" s="319"/>
      <c r="I525" s="319"/>
      <c r="J525" s="319"/>
      <c r="K525" s="319"/>
      <c r="L525" s="319"/>
      <c r="M525" s="319"/>
      <c r="N525" s="335"/>
      <c r="O525" s="335" t="e">
        <f t="shared" si="2"/>
        <v>#N/A</v>
      </c>
      <c r="P525" s="335"/>
      <c r="Q525" s="335"/>
      <c r="R525" s="319"/>
      <c r="S525" s="319"/>
      <c r="T525" s="319"/>
      <c r="U525" s="319"/>
      <c r="V525" s="319"/>
      <c r="W525" s="319"/>
      <c r="X525" s="319"/>
      <c r="Y525" s="319"/>
      <c r="Z525" s="319"/>
    </row>
    <row r="526" spans="1:26" ht="15.75" customHeight="1">
      <c r="A526" s="319"/>
      <c r="B526" s="319"/>
      <c r="C526" s="319"/>
      <c r="D526" s="319"/>
      <c r="E526" s="319"/>
      <c r="F526" s="319"/>
      <c r="G526" s="319"/>
      <c r="H526" s="319"/>
      <c r="I526" s="319"/>
      <c r="J526" s="319"/>
      <c r="K526" s="319"/>
      <c r="L526" s="319"/>
      <c r="M526" s="319"/>
      <c r="N526" s="335"/>
      <c r="O526" s="335" t="e">
        <f t="shared" si="2"/>
        <v>#N/A</v>
      </c>
      <c r="P526" s="335"/>
      <c r="Q526" s="335"/>
      <c r="R526" s="319"/>
      <c r="S526" s="319"/>
      <c r="T526" s="319"/>
      <c r="U526" s="319"/>
      <c r="V526" s="319"/>
      <c r="W526" s="319"/>
      <c r="X526" s="319"/>
      <c r="Y526" s="319"/>
      <c r="Z526" s="319"/>
    </row>
    <row r="527" spans="1:26" ht="15.75" customHeight="1">
      <c r="A527" s="319"/>
      <c r="B527" s="319"/>
      <c r="C527" s="319"/>
      <c r="D527" s="319"/>
      <c r="E527" s="319"/>
      <c r="F527" s="319"/>
      <c r="G527" s="319"/>
      <c r="H527" s="319"/>
      <c r="I527" s="319"/>
      <c r="J527" s="319"/>
      <c r="K527" s="319"/>
      <c r="L527" s="319"/>
      <c r="M527" s="319"/>
      <c r="N527" s="335"/>
      <c r="O527" s="335" t="e">
        <f t="shared" si="2"/>
        <v>#N/A</v>
      </c>
      <c r="P527" s="335"/>
      <c r="Q527" s="335"/>
      <c r="R527" s="319"/>
      <c r="S527" s="319"/>
      <c r="T527" s="319"/>
      <c r="U527" s="319"/>
      <c r="V527" s="319"/>
      <c r="W527" s="319"/>
      <c r="X527" s="319"/>
      <c r="Y527" s="319"/>
      <c r="Z527" s="319"/>
    </row>
    <row r="528" spans="1:26" ht="15.75" customHeight="1">
      <c r="A528" s="319"/>
      <c r="B528" s="319"/>
      <c r="C528" s="319"/>
      <c r="D528" s="319"/>
      <c r="E528" s="319"/>
      <c r="F528" s="319"/>
      <c r="G528" s="319"/>
      <c r="H528" s="319"/>
      <c r="I528" s="319"/>
      <c r="J528" s="319"/>
      <c r="K528" s="319"/>
      <c r="L528" s="319"/>
      <c r="M528" s="319"/>
      <c r="N528" s="335"/>
      <c r="O528" s="335" t="e">
        <f t="shared" si="2"/>
        <v>#N/A</v>
      </c>
      <c r="P528" s="335"/>
      <c r="Q528" s="335"/>
      <c r="R528" s="319"/>
      <c r="S528" s="319"/>
      <c r="T528" s="319"/>
      <c r="U528" s="319"/>
      <c r="V528" s="319"/>
      <c r="W528" s="319"/>
      <c r="X528" s="319"/>
      <c r="Y528" s="319"/>
      <c r="Z528" s="319"/>
    </row>
    <row r="529" spans="1:26" ht="15.75" customHeight="1">
      <c r="A529" s="319"/>
      <c r="B529" s="319"/>
      <c r="C529" s="319"/>
      <c r="D529" s="319"/>
      <c r="E529" s="319"/>
      <c r="F529" s="319"/>
      <c r="G529" s="319"/>
      <c r="H529" s="319"/>
      <c r="I529" s="319"/>
      <c r="J529" s="319"/>
      <c r="K529" s="319"/>
      <c r="L529" s="319"/>
      <c r="M529" s="319"/>
      <c r="N529" s="335"/>
      <c r="O529" s="335" t="e">
        <f t="shared" si="2"/>
        <v>#N/A</v>
      </c>
      <c r="P529" s="335"/>
      <c r="Q529" s="335"/>
      <c r="R529" s="319"/>
      <c r="S529" s="319"/>
      <c r="T529" s="319"/>
      <c r="U529" s="319"/>
      <c r="V529" s="319"/>
      <c r="W529" s="319"/>
      <c r="X529" s="319"/>
      <c r="Y529" s="319"/>
      <c r="Z529" s="319"/>
    </row>
    <row r="530" spans="1:26" ht="15.75" customHeight="1">
      <c r="A530" s="319"/>
      <c r="B530" s="319"/>
      <c r="C530" s="319"/>
      <c r="D530" s="319"/>
      <c r="E530" s="319"/>
      <c r="F530" s="319"/>
      <c r="G530" s="319"/>
      <c r="H530" s="319"/>
      <c r="I530" s="319"/>
      <c r="J530" s="319"/>
      <c r="K530" s="319"/>
      <c r="L530" s="319"/>
      <c r="M530" s="319"/>
      <c r="N530" s="335"/>
      <c r="O530" s="335" t="e">
        <f t="shared" si="2"/>
        <v>#N/A</v>
      </c>
      <c r="P530" s="335"/>
      <c r="Q530" s="335"/>
      <c r="R530" s="319"/>
      <c r="S530" s="319"/>
      <c r="T530" s="319"/>
      <c r="U530" s="319"/>
      <c r="V530" s="319"/>
      <c r="W530" s="319"/>
      <c r="X530" s="319"/>
      <c r="Y530" s="319"/>
      <c r="Z530" s="319"/>
    </row>
    <row r="531" spans="1:26" ht="15.75" customHeight="1">
      <c r="A531" s="319"/>
      <c r="B531" s="319"/>
      <c r="C531" s="319"/>
      <c r="D531" s="319"/>
      <c r="E531" s="319"/>
      <c r="F531" s="319"/>
      <c r="G531" s="319"/>
      <c r="H531" s="319"/>
      <c r="I531" s="319"/>
      <c r="J531" s="319"/>
      <c r="K531" s="319"/>
      <c r="L531" s="319"/>
      <c r="M531" s="319"/>
      <c r="N531" s="335"/>
      <c r="O531" s="335" t="e">
        <f t="shared" si="2"/>
        <v>#N/A</v>
      </c>
      <c r="P531" s="335"/>
      <c r="Q531" s="335"/>
      <c r="R531" s="319"/>
      <c r="S531" s="319"/>
      <c r="T531" s="319"/>
      <c r="U531" s="319"/>
      <c r="V531" s="319"/>
      <c r="W531" s="319"/>
      <c r="X531" s="319"/>
      <c r="Y531" s="319"/>
      <c r="Z531" s="319"/>
    </row>
    <row r="532" spans="1:26" ht="15.75" customHeight="1">
      <c r="A532" s="319"/>
      <c r="B532" s="319"/>
      <c r="C532" s="319"/>
      <c r="D532" s="319"/>
      <c r="E532" s="319"/>
      <c r="F532" s="319"/>
      <c r="G532" s="319"/>
      <c r="H532" s="319"/>
      <c r="I532" s="319"/>
      <c r="J532" s="319"/>
      <c r="K532" s="319"/>
      <c r="L532" s="319"/>
      <c r="M532" s="319"/>
      <c r="N532" s="335"/>
      <c r="O532" s="335" t="e">
        <f t="shared" si="2"/>
        <v>#N/A</v>
      </c>
      <c r="P532" s="335"/>
      <c r="Q532" s="335"/>
      <c r="R532" s="319"/>
      <c r="S532" s="319"/>
      <c r="T532" s="319"/>
      <c r="U532" s="319"/>
      <c r="V532" s="319"/>
      <c r="W532" s="319"/>
      <c r="X532" s="319"/>
      <c r="Y532" s="319"/>
      <c r="Z532" s="319"/>
    </row>
    <row r="533" spans="1:26" ht="15.75" customHeight="1">
      <c r="A533" s="319"/>
      <c r="B533" s="319"/>
      <c r="C533" s="319"/>
      <c r="D533" s="319"/>
      <c r="E533" s="319"/>
      <c r="F533" s="319"/>
      <c r="G533" s="319"/>
      <c r="H533" s="319"/>
      <c r="I533" s="319"/>
      <c r="J533" s="319"/>
      <c r="K533" s="319"/>
      <c r="L533" s="319"/>
      <c r="M533" s="319"/>
      <c r="N533" s="335"/>
      <c r="O533" s="335" t="e">
        <f t="shared" si="2"/>
        <v>#N/A</v>
      </c>
      <c r="P533" s="335"/>
      <c r="Q533" s="335"/>
      <c r="R533" s="319"/>
      <c r="S533" s="319"/>
      <c r="T533" s="319"/>
      <c r="U533" s="319"/>
      <c r="V533" s="319"/>
      <c r="W533" s="319"/>
      <c r="X533" s="319"/>
      <c r="Y533" s="319"/>
      <c r="Z533" s="319"/>
    </row>
    <row r="534" spans="1:26" ht="15.75" customHeight="1">
      <c r="A534" s="319"/>
      <c r="B534" s="319"/>
      <c r="C534" s="319"/>
      <c r="D534" s="319"/>
      <c r="E534" s="319"/>
      <c r="F534" s="319"/>
      <c r="G534" s="319"/>
      <c r="H534" s="319"/>
      <c r="I534" s="319"/>
      <c r="J534" s="319"/>
      <c r="K534" s="319"/>
      <c r="L534" s="319"/>
      <c r="M534" s="319"/>
      <c r="N534" s="335"/>
      <c r="O534" s="335" t="e">
        <f t="shared" si="2"/>
        <v>#N/A</v>
      </c>
      <c r="P534" s="335"/>
      <c r="Q534" s="335"/>
      <c r="R534" s="319"/>
      <c r="S534" s="319"/>
      <c r="T534" s="319"/>
      <c r="U534" s="319"/>
      <c r="V534" s="319"/>
      <c r="W534" s="319"/>
      <c r="X534" s="319"/>
      <c r="Y534" s="319"/>
      <c r="Z534" s="319"/>
    </row>
    <row r="535" spans="1:26" ht="15.75" customHeight="1">
      <c r="A535" s="319"/>
      <c r="B535" s="319"/>
      <c r="C535" s="319"/>
      <c r="D535" s="319"/>
      <c r="E535" s="319"/>
      <c r="F535" s="319"/>
      <c r="G535" s="319"/>
      <c r="H535" s="319"/>
      <c r="I535" s="319"/>
      <c r="J535" s="319"/>
      <c r="K535" s="319"/>
      <c r="L535" s="319"/>
      <c r="M535" s="319"/>
      <c r="N535" s="335"/>
      <c r="O535" s="335" t="e">
        <f t="shared" si="2"/>
        <v>#N/A</v>
      </c>
      <c r="P535" s="335"/>
      <c r="Q535" s="335"/>
      <c r="R535" s="319"/>
      <c r="S535" s="319"/>
      <c r="T535" s="319"/>
      <c r="U535" s="319"/>
      <c r="V535" s="319"/>
      <c r="W535" s="319"/>
      <c r="X535" s="319"/>
      <c r="Y535" s="319"/>
      <c r="Z535" s="319"/>
    </row>
    <row r="536" spans="1:26" ht="15.75" customHeight="1">
      <c r="A536" s="319"/>
      <c r="B536" s="319"/>
      <c r="C536" s="319"/>
      <c r="D536" s="319"/>
      <c r="E536" s="319"/>
      <c r="F536" s="319"/>
      <c r="G536" s="319"/>
      <c r="H536" s="319"/>
      <c r="I536" s="319"/>
      <c r="J536" s="319"/>
      <c r="K536" s="319"/>
      <c r="L536" s="319"/>
      <c r="M536" s="319"/>
      <c r="N536" s="335"/>
      <c r="O536" s="335" t="e">
        <f t="shared" si="2"/>
        <v>#N/A</v>
      </c>
      <c r="P536" s="335"/>
      <c r="Q536" s="335"/>
      <c r="R536" s="319"/>
      <c r="S536" s="319"/>
      <c r="T536" s="319"/>
      <c r="U536" s="319"/>
      <c r="V536" s="319"/>
      <c r="W536" s="319"/>
      <c r="X536" s="319"/>
      <c r="Y536" s="319"/>
      <c r="Z536" s="319"/>
    </row>
    <row r="537" spans="1:26" ht="15.75" customHeight="1">
      <c r="A537" s="319"/>
      <c r="B537" s="319"/>
      <c r="C537" s="319"/>
      <c r="D537" s="319"/>
      <c r="E537" s="319"/>
      <c r="F537" s="319"/>
      <c r="G537" s="319"/>
      <c r="H537" s="319"/>
      <c r="I537" s="319"/>
      <c r="J537" s="319"/>
      <c r="K537" s="319"/>
      <c r="L537" s="319"/>
      <c r="M537" s="319"/>
      <c r="N537" s="335"/>
      <c r="O537" s="335" t="e">
        <f t="shared" si="2"/>
        <v>#N/A</v>
      </c>
      <c r="P537" s="335"/>
      <c r="Q537" s="335"/>
      <c r="R537" s="319"/>
      <c r="S537" s="319"/>
      <c r="T537" s="319"/>
      <c r="U537" s="319"/>
      <c r="V537" s="319"/>
      <c r="W537" s="319"/>
      <c r="X537" s="319"/>
      <c r="Y537" s="319"/>
      <c r="Z537" s="319"/>
    </row>
    <row r="538" spans="1:26" ht="15.75" customHeight="1">
      <c r="A538" s="319"/>
      <c r="B538" s="319"/>
      <c r="C538" s="319"/>
      <c r="D538" s="319"/>
      <c r="E538" s="319"/>
      <c r="F538" s="319"/>
      <c r="G538" s="319"/>
      <c r="H538" s="319"/>
      <c r="I538" s="319"/>
      <c r="J538" s="319"/>
      <c r="K538" s="319"/>
      <c r="L538" s="319"/>
      <c r="M538" s="319"/>
      <c r="N538" s="335"/>
      <c r="O538" s="335" t="e">
        <f t="shared" si="2"/>
        <v>#N/A</v>
      </c>
      <c r="P538" s="335"/>
      <c r="Q538" s="335"/>
      <c r="R538" s="319"/>
      <c r="S538" s="319"/>
      <c r="T538" s="319"/>
      <c r="U538" s="319"/>
      <c r="V538" s="319"/>
      <c r="W538" s="319"/>
      <c r="X538" s="319"/>
      <c r="Y538" s="319"/>
      <c r="Z538" s="319"/>
    </row>
    <row r="539" spans="1:26" ht="15.75" customHeight="1">
      <c r="A539" s="319"/>
      <c r="B539" s="319"/>
      <c r="C539" s="319"/>
      <c r="D539" s="319"/>
      <c r="E539" s="319"/>
      <c r="F539" s="319"/>
      <c r="G539" s="319"/>
      <c r="H539" s="319"/>
      <c r="I539" s="319"/>
      <c r="J539" s="319"/>
      <c r="K539" s="319"/>
      <c r="L539" s="319"/>
      <c r="M539" s="319"/>
      <c r="N539" s="335"/>
      <c r="O539" s="335" t="e">
        <f t="shared" si="2"/>
        <v>#N/A</v>
      </c>
      <c r="P539" s="335"/>
      <c r="Q539" s="335"/>
      <c r="R539" s="319"/>
      <c r="S539" s="319"/>
      <c r="T539" s="319"/>
      <c r="U539" s="319"/>
      <c r="V539" s="319"/>
      <c r="W539" s="319"/>
      <c r="X539" s="319"/>
      <c r="Y539" s="319"/>
      <c r="Z539" s="319"/>
    </row>
    <row r="540" spans="1:26" ht="15.75" customHeight="1">
      <c r="A540" s="319"/>
      <c r="B540" s="319"/>
      <c r="C540" s="319"/>
      <c r="D540" s="319"/>
      <c r="E540" s="319"/>
      <c r="F540" s="319"/>
      <c r="G540" s="319"/>
      <c r="H540" s="319"/>
      <c r="I540" s="319"/>
      <c r="J540" s="319"/>
      <c r="K540" s="319"/>
      <c r="L540" s="319"/>
      <c r="M540" s="319"/>
      <c r="N540" s="335"/>
      <c r="O540" s="335" t="e">
        <f t="shared" si="2"/>
        <v>#N/A</v>
      </c>
      <c r="P540" s="335"/>
      <c r="Q540" s="335"/>
      <c r="R540" s="319"/>
      <c r="S540" s="319"/>
      <c r="T540" s="319"/>
      <c r="U540" s="319"/>
      <c r="V540" s="319"/>
      <c r="W540" s="319"/>
      <c r="X540" s="319"/>
      <c r="Y540" s="319"/>
      <c r="Z540" s="319"/>
    </row>
    <row r="541" spans="1:26" ht="15.75" customHeight="1">
      <c r="A541" s="319"/>
      <c r="B541" s="319"/>
      <c r="C541" s="319"/>
      <c r="D541" s="319"/>
      <c r="E541" s="319"/>
      <c r="F541" s="319"/>
      <c r="G541" s="319"/>
      <c r="H541" s="319"/>
      <c r="I541" s="319"/>
      <c r="J541" s="319"/>
      <c r="K541" s="319"/>
      <c r="L541" s="319"/>
      <c r="M541" s="319"/>
      <c r="N541" s="335"/>
      <c r="O541" s="335" t="e">
        <f t="shared" si="2"/>
        <v>#N/A</v>
      </c>
      <c r="P541" s="335"/>
      <c r="Q541" s="335"/>
      <c r="R541" s="319"/>
      <c r="S541" s="319"/>
      <c r="T541" s="319"/>
      <c r="U541" s="319"/>
      <c r="V541" s="319"/>
      <c r="W541" s="319"/>
      <c r="X541" s="319"/>
      <c r="Y541" s="319"/>
      <c r="Z541" s="319"/>
    </row>
    <row r="542" spans="1:26" ht="15.75" customHeight="1">
      <c r="A542" s="319"/>
      <c r="B542" s="319"/>
      <c r="C542" s="319"/>
      <c r="D542" s="319"/>
      <c r="E542" s="319"/>
      <c r="F542" s="319"/>
      <c r="G542" s="319"/>
      <c r="H542" s="319"/>
      <c r="I542" s="319"/>
      <c r="J542" s="319"/>
      <c r="K542" s="319"/>
      <c r="L542" s="319"/>
      <c r="M542" s="319"/>
      <c r="N542" s="335"/>
      <c r="O542" s="335" t="e">
        <f t="shared" si="2"/>
        <v>#N/A</v>
      </c>
      <c r="P542" s="335"/>
      <c r="Q542" s="335"/>
      <c r="R542" s="319"/>
      <c r="S542" s="319"/>
      <c r="T542" s="319"/>
      <c r="U542" s="319"/>
      <c r="V542" s="319"/>
      <c r="W542" s="319"/>
      <c r="X542" s="319"/>
      <c r="Y542" s="319"/>
      <c r="Z542" s="319"/>
    </row>
    <row r="543" spans="1:26" ht="15.75" customHeight="1">
      <c r="A543" s="319"/>
      <c r="B543" s="319"/>
      <c r="C543" s="319"/>
      <c r="D543" s="319"/>
      <c r="E543" s="319"/>
      <c r="F543" s="319"/>
      <c r="G543" s="319"/>
      <c r="H543" s="319"/>
      <c r="I543" s="319"/>
      <c r="J543" s="319"/>
      <c r="K543" s="319"/>
      <c r="L543" s="319"/>
      <c r="M543" s="319"/>
      <c r="N543" s="335"/>
      <c r="O543" s="335" t="e">
        <f t="shared" si="2"/>
        <v>#N/A</v>
      </c>
      <c r="P543" s="335"/>
      <c r="Q543" s="335"/>
      <c r="R543" s="319"/>
      <c r="S543" s="319"/>
      <c r="T543" s="319"/>
      <c r="U543" s="319"/>
      <c r="V543" s="319"/>
      <c r="W543" s="319"/>
      <c r="X543" s="319"/>
      <c r="Y543" s="319"/>
      <c r="Z543" s="319"/>
    </row>
    <row r="544" spans="1:26" ht="15.75" customHeight="1">
      <c r="A544" s="319"/>
      <c r="B544" s="319"/>
      <c r="C544" s="319"/>
      <c r="D544" s="319"/>
      <c r="E544" s="319"/>
      <c r="F544" s="319"/>
      <c r="G544" s="319"/>
      <c r="H544" s="319"/>
      <c r="I544" s="319"/>
      <c r="J544" s="319"/>
      <c r="K544" s="319"/>
      <c r="L544" s="319"/>
      <c r="M544" s="319"/>
      <c r="N544" s="335"/>
      <c r="O544" s="335" t="e">
        <f t="shared" si="2"/>
        <v>#N/A</v>
      </c>
      <c r="P544" s="335"/>
      <c r="Q544" s="335"/>
      <c r="R544" s="319"/>
      <c r="S544" s="319"/>
      <c r="T544" s="319"/>
      <c r="U544" s="319"/>
      <c r="V544" s="319"/>
      <c r="W544" s="319"/>
      <c r="X544" s="319"/>
      <c r="Y544" s="319"/>
      <c r="Z544" s="319"/>
    </row>
    <row r="545" spans="1:26" ht="15.75" customHeight="1">
      <c r="A545" s="319"/>
      <c r="B545" s="319"/>
      <c r="C545" s="319"/>
      <c r="D545" s="319"/>
      <c r="E545" s="319"/>
      <c r="F545" s="319"/>
      <c r="G545" s="319"/>
      <c r="H545" s="319"/>
      <c r="I545" s="319"/>
      <c r="J545" s="319"/>
      <c r="K545" s="319"/>
      <c r="L545" s="319"/>
      <c r="M545" s="319"/>
      <c r="N545" s="335"/>
      <c r="O545" s="335" t="e">
        <f t="shared" si="2"/>
        <v>#N/A</v>
      </c>
      <c r="P545" s="335"/>
      <c r="Q545" s="335"/>
      <c r="R545" s="319"/>
      <c r="S545" s="319"/>
      <c r="T545" s="319"/>
      <c r="U545" s="319"/>
      <c r="V545" s="319"/>
      <c r="W545" s="319"/>
      <c r="X545" s="319"/>
      <c r="Y545" s="319"/>
      <c r="Z545" s="319"/>
    </row>
    <row r="546" spans="1:26" ht="15.75" customHeight="1">
      <c r="A546" s="319"/>
      <c r="B546" s="319"/>
      <c r="C546" s="319"/>
      <c r="D546" s="319"/>
      <c r="E546" s="319"/>
      <c r="F546" s="319"/>
      <c r="G546" s="319"/>
      <c r="H546" s="319"/>
      <c r="I546" s="319"/>
      <c r="J546" s="319"/>
      <c r="K546" s="319"/>
      <c r="L546" s="319"/>
      <c r="M546" s="319"/>
      <c r="N546" s="335"/>
      <c r="O546" s="335" t="e">
        <f t="shared" si="2"/>
        <v>#N/A</v>
      </c>
      <c r="P546" s="335"/>
      <c r="Q546" s="335"/>
      <c r="R546" s="319"/>
      <c r="S546" s="319"/>
      <c r="T546" s="319"/>
      <c r="U546" s="319"/>
      <c r="V546" s="319"/>
      <c r="W546" s="319"/>
      <c r="X546" s="319"/>
      <c r="Y546" s="319"/>
      <c r="Z546" s="319"/>
    </row>
    <row r="547" spans="1:26" ht="15.75" customHeight="1">
      <c r="A547" s="319"/>
      <c r="B547" s="319"/>
      <c r="C547" s="319"/>
      <c r="D547" s="319"/>
      <c r="E547" s="319"/>
      <c r="F547" s="319"/>
      <c r="G547" s="319"/>
      <c r="H547" s="319"/>
      <c r="I547" s="319"/>
      <c r="J547" s="319"/>
      <c r="K547" s="319"/>
      <c r="L547" s="319"/>
      <c r="M547" s="319"/>
      <c r="N547" s="335"/>
      <c r="O547" s="335" t="e">
        <f t="shared" si="2"/>
        <v>#N/A</v>
      </c>
      <c r="P547" s="335"/>
      <c r="Q547" s="335"/>
      <c r="R547" s="319"/>
      <c r="S547" s="319"/>
      <c r="T547" s="319"/>
      <c r="U547" s="319"/>
      <c r="V547" s="319"/>
      <c r="W547" s="319"/>
      <c r="X547" s="319"/>
      <c r="Y547" s="319"/>
      <c r="Z547" s="319"/>
    </row>
    <row r="548" spans="1:26" ht="15.75" customHeight="1">
      <c r="A548" s="319"/>
      <c r="B548" s="319"/>
      <c r="C548" s="319"/>
      <c r="D548" s="319"/>
      <c r="E548" s="319"/>
      <c r="F548" s="319"/>
      <c r="G548" s="319"/>
      <c r="H548" s="319"/>
      <c r="I548" s="319"/>
      <c r="J548" s="319"/>
      <c r="K548" s="319"/>
      <c r="L548" s="319"/>
      <c r="M548" s="319"/>
      <c r="N548" s="335"/>
      <c r="O548" s="335" t="e">
        <f t="shared" si="2"/>
        <v>#N/A</v>
      </c>
      <c r="P548" s="335"/>
      <c r="Q548" s="335"/>
      <c r="R548" s="319"/>
      <c r="S548" s="319"/>
      <c r="T548" s="319"/>
      <c r="U548" s="319"/>
      <c r="V548" s="319"/>
      <c r="W548" s="319"/>
      <c r="X548" s="319"/>
      <c r="Y548" s="319"/>
      <c r="Z548" s="319"/>
    </row>
    <row r="549" spans="1:26" ht="15.75" customHeight="1">
      <c r="A549" s="319"/>
      <c r="B549" s="319"/>
      <c r="C549" s="319"/>
      <c r="D549" s="319"/>
      <c r="E549" s="319"/>
      <c r="F549" s="319"/>
      <c r="G549" s="319"/>
      <c r="H549" s="319"/>
      <c r="I549" s="319"/>
      <c r="J549" s="319"/>
      <c r="K549" s="319"/>
      <c r="L549" s="319"/>
      <c r="M549" s="319"/>
      <c r="N549" s="335"/>
      <c r="O549" s="335" t="e">
        <f t="shared" si="2"/>
        <v>#N/A</v>
      </c>
      <c r="P549" s="335"/>
      <c r="Q549" s="335"/>
      <c r="R549" s="319"/>
      <c r="S549" s="319"/>
      <c r="T549" s="319"/>
      <c r="U549" s="319"/>
      <c r="V549" s="319"/>
      <c r="W549" s="319"/>
      <c r="X549" s="319"/>
      <c r="Y549" s="319"/>
      <c r="Z549" s="319"/>
    </row>
    <row r="550" spans="1:26" ht="15.75" customHeight="1">
      <c r="A550" s="319"/>
      <c r="B550" s="319"/>
      <c r="C550" s="319"/>
      <c r="D550" s="319"/>
      <c r="E550" s="319"/>
      <c r="F550" s="319"/>
      <c r="G550" s="319"/>
      <c r="H550" s="319"/>
      <c r="I550" s="319"/>
      <c r="J550" s="319"/>
      <c r="K550" s="319"/>
      <c r="L550" s="319"/>
      <c r="M550" s="319"/>
      <c r="N550" s="335"/>
      <c r="O550" s="335" t="e">
        <f t="shared" si="2"/>
        <v>#N/A</v>
      </c>
      <c r="P550" s="335"/>
      <c r="Q550" s="335"/>
      <c r="R550" s="319"/>
      <c r="S550" s="319"/>
      <c r="T550" s="319"/>
      <c r="U550" s="319"/>
      <c r="V550" s="319"/>
      <c r="W550" s="319"/>
      <c r="X550" s="319"/>
      <c r="Y550" s="319"/>
      <c r="Z550" s="319"/>
    </row>
    <row r="551" spans="1:26" ht="15.75" customHeight="1">
      <c r="A551" s="319"/>
      <c r="B551" s="319"/>
      <c r="C551" s="319"/>
      <c r="D551" s="319"/>
      <c r="E551" s="319"/>
      <c r="F551" s="319"/>
      <c r="G551" s="319"/>
      <c r="H551" s="319"/>
      <c r="I551" s="319"/>
      <c r="J551" s="319"/>
      <c r="K551" s="319"/>
      <c r="L551" s="319"/>
      <c r="M551" s="319"/>
      <c r="N551" s="335"/>
      <c r="O551" s="335" t="e">
        <f t="shared" si="2"/>
        <v>#N/A</v>
      </c>
      <c r="P551" s="335"/>
      <c r="Q551" s="335"/>
      <c r="R551" s="319"/>
      <c r="S551" s="319"/>
      <c r="T551" s="319"/>
      <c r="U551" s="319"/>
      <c r="V551" s="319"/>
      <c r="W551" s="319"/>
      <c r="X551" s="319"/>
      <c r="Y551" s="319"/>
      <c r="Z551" s="319"/>
    </row>
    <row r="552" spans="1:26" ht="15.75" customHeight="1">
      <c r="A552" s="319"/>
      <c r="B552" s="319"/>
      <c r="C552" s="319"/>
      <c r="D552" s="319"/>
      <c r="E552" s="319"/>
      <c r="F552" s="319"/>
      <c r="G552" s="319"/>
      <c r="H552" s="319"/>
      <c r="I552" s="319"/>
      <c r="J552" s="319"/>
      <c r="K552" s="319"/>
      <c r="L552" s="319"/>
      <c r="M552" s="319"/>
      <c r="N552" s="335"/>
      <c r="O552" s="335" t="e">
        <f t="shared" si="2"/>
        <v>#N/A</v>
      </c>
      <c r="P552" s="335"/>
      <c r="Q552" s="335"/>
      <c r="R552" s="319"/>
      <c r="S552" s="319"/>
      <c r="T552" s="319"/>
      <c r="U552" s="319"/>
      <c r="V552" s="319"/>
      <c r="W552" s="319"/>
      <c r="X552" s="319"/>
      <c r="Y552" s="319"/>
      <c r="Z552" s="319"/>
    </row>
    <row r="553" spans="1:26" ht="15.75" customHeight="1">
      <c r="A553" s="319"/>
      <c r="B553" s="319"/>
      <c r="C553" s="319"/>
      <c r="D553" s="319"/>
      <c r="E553" s="319"/>
      <c r="F553" s="319"/>
      <c r="G553" s="319"/>
      <c r="H553" s="319"/>
      <c r="I553" s="319"/>
      <c r="J553" s="319"/>
      <c r="K553" s="319"/>
      <c r="L553" s="319"/>
      <c r="M553" s="319"/>
      <c r="N553" s="335"/>
      <c r="O553" s="335" t="e">
        <f t="shared" si="2"/>
        <v>#N/A</v>
      </c>
      <c r="P553" s="335"/>
      <c r="Q553" s="335"/>
      <c r="R553" s="319"/>
      <c r="S553" s="319"/>
      <c r="T553" s="319"/>
      <c r="U553" s="319"/>
      <c r="V553" s="319"/>
      <c r="W553" s="319"/>
      <c r="X553" s="319"/>
      <c r="Y553" s="319"/>
      <c r="Z553" s="319"/>
    </row>
    <row r="554" spans="1:26" ht="15.75" customHeight="1">
      <c r="A554" s="319"/>
      <c r="B554" s="319"/>
      <c r="C554" s="319"/>
      <c r="D554" s="319"/>
      <c r="E554" s="319"/>
      <c r="F554" s="319"/>
      <c r="G554" s="319"/>
      <c r="H554" s="319"/>
      <c r="I554" s="319"/>
      <c r="J554" s="319"/>
      <c r="K554" s="319"/>
      <c r="L554" s="319"/>
      <c r="M554" s="319"/>
      <c r="N554" s="335"/>
      <c r="O554" s="335" t="e">
        <f t="shared" si="2"/>
        <v>#N/A</v>
      </c>
      <c r="P554" s="335"/>
      <c r="Q554" s="335"/>
      <c r="R554" s="319"/>
      <c r="S554" s="319"/>
      <c r="T554" s="319"/>
      <c r="U554" s="319"/>
      <c r="V554" s="319"/>
      <c r="W554" s="319"/>
      <c r="X554" s="319"/>
      <c r="Y554" s="319"/>
      <c r="Z554" s="319"/>
    </row>
    <row r="555" spans="1:26" ht="15.75" customHeight="1">
      <c r="A555" s="319"/>
      <c r="B555" s="319"/>
      <c r="C555" s="319"/>
      <c r="D555" s="319"/>
      <c r="E555" s="319"/>
      <c r="F555" s="319"/>
      <c r="G555" s="319"/>
      <c r="H555" s="319"/>
      <c r="I555" s="319"/>
      <c r="J555" s="319"/>
      <c r="K555" s="319"/>
      <c r="L555" s="319"/>
      <c r="M555" s="319"/>
      <c r="N555" s="335"/>
      <c r="O555" s="335" t="e">
        <f t="shared" si="2"/>
        <v>#N/A</v>
      </c>
      <c r="P555" s="335"/>
      <c r="Q555" s="335"/>
      <c r="R555" s="319"/>
      <c r="S555" s="319"/>
      <c r="T555" s="319"/>
      <c r="U555" s="319"/>
      <c r="V555" s="319"/>
      <c r="W555" s="319"/>
      <c r="X555" s="319"/>
      <c r="Y555" s="319"/>
      <c r="Z555" s="319"/>
    </row>
    <row r="556" spans="1:26" ht="15.75" customHeight="1">
      <c r="A556" s="319"/>
      <c r="B556" s="319"/>
      <c r="C556" s="319"/>
      <c r="D556" s="319"/>
      <c r="E556" s="319"/>
      <c r="F556" s="319"/>
      <c r="G556" s="319"/>
      <c r="H556" s="319"/>
      <c r="I556" s="319"/>
      <c r="J556" s="319"/>
      <c r="K556" s="319"/>
      <c r="L556" s="319"/>
      <c r="M556" s="319"/>
      <c r="N556" s="335"/>
      <c r="O556" s="335" t="e">
        <f t="shared" si="2"/>
        <v>#N/A</v>
      </c>
      <c r="P556" s="335"/>
      <c r="Q556" s="335"/>
      <c r="R556" s="319"/>
      <c r="S556" s="319"/>
      <c r="T556" s="319"/>
      <c r="U556" s="319"/>
      <c r="V556" s="319"/>
      <c r="W556" s="319"/>
      <c r="X556" s="319"/>
      <c r="Y556" s="319"/>
      <c r="Z556" s="319"/>
    </row>
    <row r="557" spans="1:26" ht="15.75" customHeight="1">
      <c r="A557" s="319"/>
      <c r="B557" s="319"/>
      <c r="C557" s="319"/>
      <c r="D557" s="319"/>
      <c r="E557" s="319"/>
      <c r="F557" s="319"/>
      <c r="G557" s="319"/>
      <c r="H557" s="319"/>
      <c r="I557" s="319"/>
      <c r="J557" s="319"/>
      <c r="K557" s="319"/>
      <c r="L557" s="319"/>
      <c r="M557" s="319"/>
      <c r="N557" s="335"/>
      <c r="O557" s="335" t="e">
        <f t="shared" si="2"/>
        <v>#N/A</v>
      </c>
      <c r="P557" s="335"/>
      <c r="Q557" s="335"/>
      <c r="R557" s="319"/>
      <c r="S557" s="319"/>
      <c r="T557" s="319"/>
      <c r="U557" s="319"/>
      <c r="V557" s="319"/>
      <c r="W557" s="319"/>
      <c r="X557" s="319"/>
      <c r="Y557" s="319"/>
      <c r="Z557" s="319"/>
    </row>
    <row r="558" spans="1:26" ht="15.75" customHeight="1">
      <c r="A558" s="319"/>
      <c r="B558" s="319"/>
      <c r="C558" s="319"/>
      <c r="D558" s="319"/>
      <c r="E558" s="319"/>
      <c r="F558" s="319"/>
      <c r="G558" s="319"/>
      <c r="H558" s="319"/>
      <c r="I558" s="319"/>
      <c r="J558" s="319"/>
      <c r="K558" s="319"/>
      <c r="L558" s="319"/>
      <c r="M558" s="319"/>
      <c r="N558" s="335"/>
      <c r="O558" s="335" t="e">
        <f t="shared" si="2"/>
        <v>#N/A</v>
      </c>
      <c r="P558" s="335"/>
      <c r="Q558" s="335"/>
      <c r="R558" s="319"/>
      <c r="S558" s="319"/>
      <c r="T558" s="319"/>
      <c r="U558" s="319"/>
      <c r="V558" s="319"/>
      <c r="W558" s="319"/>
      <c r="X558" s="319"/>
      <c r="Y558" s="319"/>
      <c r="Z558" s="319"/>
    </row>
    <row r="559" spans="1:26" ht="15.75" customHeight="1">
      <c r="A559" s="319"/>
      <c r="B559" s="319"/>
      <c r="C559" s="319"/>
      <c r="D559" s="319"/>
      <c r="E559" s="319"/>
      <c r="F559" s="319"/>
      <c r="G559" s="319"/>
      <c r="H559" s="319"/>
      <c r="I559" s="319"/>
      <c r="J559" s="319"/>
      <c r="K559" s="319"/>
      <c r="L559" s="319"/>
      <c r="M559" s="319"/>
      <c r="N559" s="335"/>
      <c r="O559" s="335" t="e">
        <f t="shared" si="2"/>
        <v>#N/A</v>
      </c>
      <c r="P559" s="335"/>
      <c r="Q559" s="335"/>
      <c r="R559" s="319"/>
      <c r="S559" s="319"/>
      <c r="T559" s="319"/>
      <c r="U559" s="319"/>
      <c r="V559" s="319"/>
      <c r="W559" s="319"/>
      <c r="X559" s="319"/>
      <c r="Y559" s="319"/>
      <c r="Z559" s="319"/>
    </row>
    <row r="560" spans="1:26" ht="15.75" customHeight="1">
      <c r="A560" s="319"/>
      <c r="B560" s="319"/>
      <c r="C560" s="319"/>
      <c r="D560" s="319"/>
      <c r="E560" s="319"/>
      <c r="F560" s="319"/>
      <c r="G560" s="319"/>
      <c r="H560" s="319"/>
      <c r="I560" s="319"/>
      <c r="J560" s="319"/>
      <c r="K560" s="319"/>
      <c r="L560" s="319"/>
      <c r="M560" s="319"/>
      <c r="N560" s="335"/>
      <c r="O560" s="335" t="e">
        <f t="shared" si="2"/>
        <v>#N/A</v>
      </c>
      <c r="P560" s="335"/>
      <c r="Q560" s="335"/>
      <c r="R560" s="319"/>
      <c r="S560" s="319"/>
      <c r="T560" s="319"/>
      <c r="U560" s="319"/>
      <c r="V560" s="319"/>
      <c r="W560" s="319"/>
      <c r="X560" s="319"/>
      <c r="Y560" s="319"/>
      <c r="Z560" s="319"/>
    </row>
    <row r="561" spans="1:26" ht="15.75" customHeight="1">
      <c r="A561" s="319"/>
      <c r="B561" s="319"/>
      <c r="C561" s="319"/>
      <c r="D561" s="319"/>
      <c r="E561" s="319"/>
      <c r="F561" s="319"/>
      <c r="G561" s="319"/>
      <c r="H561" s="319"/>
      <c r="I561" s="319"/>
      <c r="J561" s="319"/>
      <c r="K561" s="319"/>
      <c r="L561" s="319"/>
      <c r="M561" s="319"/>
      <c r="N561" s="335"/>
      <c r="O561" s="335" t="e">
        <f t="shared" si="2"/>
        <v>#N/A</v>
      </c>
      <c r="P561" s="335"/>
      <c r="Q561" s="335"/>
      <c r="R561" s="319"/>
      <c r="S561" s="319"/>
      <c r="T561" s="319"/>
      <c r="U561" s="319"/>
      <c r="V561" s="319"/>
      <c r="W561" s="319"/>
      <c r="X561" s="319"/>
      <c r="Y561" s="319"/>
      <c r="Z561" s="319"/>
    </row>
    <row r="562" spans="1:26" ht="15.75" customHeight="1">
      <c r="A562" s="319"/>
      <c r="B562" s="319"/>
      <c r="C562" s="319"/>
      <c r="D562" s="319"/>
      <c r="E562" s="319"/>
      <c r="F562" s="319"/>
      <c r="G562" s="319"/>
      <c r="H562" s="319"/>
      <c r="I562" s="319"/>
      <c r="J562" s="319"/>
      <c r="K562" s="319"/>
      <c r="L562" s="319"/>
      <c r="M562" s="319"/>
      <c r="N562" s="335"/>
      <c r="O562" s="335" t="e">
        <f t="shared" si="2"/>
        <v>#N/A</v>
      </c>
      <c r="P562" s="335"/>
      <c r="Q562" s="335"/>
      <c r="R562" s="319"/>
      <c r="S562" s="319"/>
      <c r="T562" s="319"/>
      <c r="U562" s="319"/>
      <c r="V562" s="319"/>
      <c r="W562" s="319"/>
      <c r="X562" s="319"/>
      <c r="Y562" s="319"/>
      <c r="Z562" s="319"/>
    </row>
    <row r="563" spans="1:26" ht="15.75" customHeight="1">
      <c r="A563" s="319"/>
      <c r="B563" s="319"/>
      <c r="C563" s="319"/>
      <c r="D563" s="319"/>
      <c r="E563" s="319"/>
      <c r="F563" s="319"/>
      <c r="G563" s="319"/>
      <c r="H563" s="319"/>
      <c r="I563" s="319"/>
      <c r="J563" s="319"/>
      <c r="K563" s="319"/>
      <c r="L563" s="319"/>
      <c r="M563" s="319"/>
      <c r="N563" s="335"/>
      <c r="O563" s="335" t="e">
        <f t="shared" si="2"/>
        <v>#N/A</v>
      </c>
      <c r="P563" s="335"/>
      <c r="Q563" s="335"/>
      <c r="R563" s="319"/>
      <c r="S563" s="319"/>
      <c r="T563" s="319"/>
      <c r="U563" s="319"/>
      <c r="V563" s="319"/>
      <c r="W563" s="319"/>
      <c r="X563" s="319"/>
      <c r="Y563" s="319"/>
      <c r="Z563" s="319"/>
    </row>
    <row r="564" spans="1:26" ht="15.75" customHeight="1">
      <c r="A564" s="319"/>
      <c r="B564" s="319"/>
      <c r="C564" s="319"/>
      <c r="D564" s="319"/>
      <c r="E564" s="319"/>
      <c r="F564" s="319"/>
      <c r="G564" s="319"/>
      <c r="H564" s="319"/>
      <c r="I564" s="319"/>
      <c r="J564" s="319"/>
      <c r="K564" s="319"/>
      <c r="L564" s="319"/>
      <c r="M564" s="319"/>
      <c r="N564" s="335"/>
      <c r="O564" s="335" t="e">
        <f t="shared" si="2"/>
        <v>#N/A</v>
      </c>
      <c r="P564" s="335"/>
      <c r="Q564" s="335"/>
      <c r="R564" s="319"/>
      <c r="S564" s="319"/>
      <c r="T564" s="319"/>
      <c r="U564" s="319"/>
      <c r="V564" s="319"/>
      <c r="W564" s="319"/>
      <c r="X564" s="319"/>
      <c r="Y564" s="319"/>
      <c r="Z564" s="319"/>
    </row>
    <row r="565" spans="1:26" ht="15.75" customHeight="1">
      <c r="A565" s="319"/>
      <c r="B565" s="319"/>
      <c r="C565" s="319"/>
      <c r="D565" s="319"/>
      <c r="E565" s="319"/>
      <c r="F565" s="319"/>
      <c r="G565" s="319"/>
      <c r="H565" s="319"/>
      <c r="I565" s="319"/>
      <c r="J565" s="319"/>
      <c r="K565" s="319"/>
      <c r="L565" s="319"/>
      <c r="M565" s="319"/>
      <c r="N565" s="335"/>
      <c r="O565" s="335" t="e">
        <f t="shared" si="2"/>
        <v>#N/A</v>
      </c>
      <c r="P565" s="335"/>
      <c r="Q565" s="335"/>
      <c r="R565" s="319"/>
      <c r="S565" s="319"/>
      <c r="T565" s="319"/>
      <c r="U565" s="319"/>
      <c r="V565" s="319"/>
      <c r="W565" s="319"/>
      <c r="X565" s="319"/>
      <c r="Y565" s="319"/>
      <c r="Z565" s="319"/>
    </row>
    <row r="566" spans="1:26" ht="15.75" customHeight="1">
      <c r="A566" s="319"/>
      <c r="B566" s="319"/>
      <c r="C566" s="319"/>
      <c r="D566" s="319"/>
      <c r="E566" s="319"/>
      <c r="F566" s="319"/>
      <c r="G566" s="319"/>
      <c r="H566" s="319"/>
      <c r="I566" s="319"/>
      <c r="J566" s="319"/>
      <c r="K566" s="319"/>
      <c r="L566" s="319"/>
      <c r="M566" s="319"/>
      <c r="N566" s="335"/>
      <c r="O566" s="335" t="e">
        <f t="shared" si="2"/>
        <v>#N/A</v>
      </c>
      <c r="P566" s="335"/>
      <c r="Q566" s="335"/>
      <c r="R566" s="319"/>
      <c r="S566" s="319"/>
      <c r="T566" s="319"/>
      <c r="U566" s="319"/>
      <c r="V566" s="319"/>
      <c r="W566" s="319"/>
      <c r="X566" s="319"/>
      <c r="Y566" s="319"/>
      <c r="Z566" s="319"/>
    </row>
    <row r="567" spans="1:26" ht="15.75" customHeight="1">
      <c r="A567" s="319"/>
      <c r="B567" s="319"/>
      <c r="C567" s="319"/>
      <c r="D567" s="319"/>
      <c r="E567" s="319"/>
      <c r="F567" s="319"/>
      <c r="G567" s="319"/>
      <c r="H567" s="319"/>
      <c r="I567" s="319"/>
      <c r="J567" s="319"/>
      <c r="K567" s="319"/>
      <c r="L567" s="319"/>
      <c r="M567" s="319"/>
      <c r="N567" s="335"/>
      <c r="O567" s="335" t="e">
        <f t="shared" si="2"/>
        <v>#N/A</v>
      </c>
      <c r="P567" s="335"/>
      <c r="Q567" s="335"/>
      <c r="R567" s="319"/>
      <c r="S567" s="319"/>
      <c r="T567" s="319"/>
      <c r="U567" s="319"/>
      <c r="V567" s="319"/>
      <c r="W567" s="319"/>
      <c r="X567" s="319"/>
      <c r="Y567" s="319"/>
      <c r="Z567" s="319"/>
    </row>
    <row r="568" spans="1:26" ht="15.75" customHeight="1">
      <c r="A568" s="319"/>
      <c r="B568" s="319"/>
      <c r="C568" s="319"/>
      <c r="D568" s="319"/>
      <c r="E568" s="319"/>
      <c r="F568" s="319"/>
      <c r="G568" s="319"/>
      <c r="H568" s="319"/>
      <c r="I568" s="319"/>
      <c r="J568" s="319"/>
      <c r="K568" s="319"/>
      <c r="L568" s="319"/>
      <c r="M568" s="319"/>
      <c r="N568" s="335"/>
      <c r="O568" s="335" t="e">
        <f t="shared" si="2"/>
        <v>#N/A</v>
      </c>
      <c r="P568" s="335"/>
      <c r="Q568" s="335"/>
      <c r="R568" s="319"/>
      <c r="S568" s="319"/>
      <c r="T568" s="319"/>
      <c r="U568" s="319"/>
      <c r="V568" s="319"/>
      <c r="W568" s="319"/>
      <c r="X568" s="319"/>
      <c r="Y568" s="319"/>
      <c r="Z568" s="319"/>
    </row>
    <row r="569" spans="1:26" ht="15.75" customHeight="1">
      <c r="A569" s="319"/>
      <c r="B569" s="319"/>
      <c r="C569" s="319"/>
      <c r="D569" s="319"/>
      <c r="E569" s="319"/>
      <c r="F569" s="319"/>
      <c r="G569" s="319"/>
      <c r="H569" s="319"/>
      <c r="I569" s="319"/>
      <c r="J569" s="319"/>
      <c r="K569" s="319"/>
      <c r="L569" s="319"/>
      <c r="M569" s="319"/>
      <c r="N569" s="335"/>
      <c r="O569" s="335" t="e">
        <f t="shared" si="2"/>
        <v>#N/A</v>
      </c>
      <c r="P569" s="335"/>
      <c r="Q569" s="335"/>
      <c r="R569" s="319"/>
      <c r="S569" s="319"/>
      <c r="T569" s="319"/>
      <c r="U569" s="319"/>
      <c r="V569" s="319"/>
      <c r="W569" s="319"/>
      <c r="X569" s="319"/>
      <c r="Y569" s="319"/>
      <c r="Z569" s="319"/>
    </row>
    <row r="570" spans="1:26" ht="15.75" customHeight="1">
      <c r="A570" s="319"/>
      <c r="B570" s="319"/>
      <c r="C570" s="319"/>
      <c r="D570" s="319"/>
      <c r="E570" s="319"/>
      <c r="F570" s="319"/>
      <c r="G570" s="319"/>
      <c r="H570" s="319"/>
      <c r="I570" s="319"/>
      <c r="J570" s="319"/>
      <c r="K570" s="319"/>
      <c r="L570" s="319"/>
      <c r="M570" s="319"/>
      <c r="N570" s="335"/>
      <c r="O570" s="335" t="e">
        <f t="shared" si="2"/>
        <v>#N/A</v>
      </c>
      <c r="P570" s="335"/>
      <c r="Q570" s="335"/>
      <c r="R570" s="319"/>
      <c r="S570" s="319"/>
      <c r="T570" s="319"/>
      <c r="U570" s="319"/>
      <c r="V570" s="319"/>
      <c r="W570" s="319"/>
      <c r="X570" s="319"/>
      <c r="Y570" s="319"/>
      <c r="Z570" s="319"/>
    </row>
    <row r="571" spans="1:26" ht="15.75" customHeight="1">
      <c r="A571" s="319"/>
      <c r="B571" s="319"/>
      <c r="C571" s="319"/>
      <c r="D571" s="319"/>
      <c r="E571" s="319"/>
      <c r="F571" s="319"/>
      <c r="G571" s="319"/>
      <c r="H571" s="319"/>
      <c r="I571" s="319"/>
      <c r="J571" s="319"/>
      <c r="K571" s="319"/>
      <c r="L571" s="319"/>
      <c r="M571" s="319"/>
      <c r="N571" s="335"/>
      <c r="O571" s="335" t="e">
        <f t="shared" si="2"/>
        <v>#N/A</v>
      </c>
      <c r="P571" s="335"/>
      <c r="Q571" s="335"/>
      <c r="R571" s="319"/>
      <c r="S571" s="319"/>
      <c r="T571" s="319"/>
      <c r="U571" s="319"/>
      <c r="V571" s="319"/>
      <c r="W571" s="319"/>
      <c r="X571" s="319"/>
      <c r="Y571" s="319"/>
      <c r="Z571" s="319"/>
    </row>
    <row r="572" spans="1:26" ht="15.75" customHeight="1">
      <c r="A572" s="319"/>
      <c r="B572" s="319"/>
      <c r="C572" s="319"/>
      <c r="D572" s="319"/>
      <c r="E572" s="319"/>
      <c r="F572" s="319"/>
      <c r="G572" s="319"/>
      <c r="H572" s="319"/>
      <c r="I572" s="319"/>
      <c r="J572" s="319"/>
      <c r="K572" s="319"/>
      <c r="L572" s="319"/>
      <c r="M572" s="319"/>
      <c r="N572" s="335"/>
      <c r="O572" s="335" t="e">
        <f t="shared" si="2"/>
        <v>#N/A</v>
      </c>
      <c r="P572" s="335"/>
      <c r="Q572" s="335"/>
      <c r="R572" s="319"/>
      <c r="S572" s="319"/>
      <c r="T572" s="319"/>
      <c r="U572" s="319"/>
      <c r="V572" s="319"/>
      <c r="W572" s="319"/>
      <c r="X572" s="319"/>
      <c r="Y572" s="319"/>
      <c r="Z572" s="319"/>
    </row>
    <row r="573" spans="1:26" ht="15.75" customHeight="1">
      <c r="A573" s="319"/>
      <c r="B573" s="319"/>
      <c r="C573" s="319"/>
      <c r="D573" s="319"/>
      <c r="E573" s="319"/>
      <c r="F573" s="319"/>
      <c r="G573" s="319"/>
      <c r="H573" s="319"/>
      <c r="I573" s="319"/>
      <c r="J573" s="319"/>
      <c r="K573" s="319"/>
      <c r="L573" s="319"/>
      <c r="M573" s="319"/>
      <c r="N573" s="335"/>
      <c r="O573" s="335" t="e">
        <f t="shared" si="2"/>
        <v>#N/A</v>
      </c>
      <c r="P573" s="335"/>
      <c r="Q573" s="335"/>
      <c r="R573" s="319"/>
      <c r="S573" s="319"/>
      <c r="T573" s="319"/>
      <c r="U573" s="319"/>
      <c r="V573" s="319"/>
      <c r="W573" s="319"/>
      <c r="X573" s="319"/>
      <c r="Y573" s="319"/>
      <c r="Z573" s="319"/>
    </row>
    <row r="574" spans="1:26" ht="15.75" customHeight="1">
      <c r="A574" s="319"/>
      <c r="B574" s="319"/>
      <c r="C574" s="319"/>
      <c r="D574" s="319"/>
      <c r="E574" s="319"/>
      <c r="F574" s="319"/>
      <c r="G574" s="319"/>
      <c r="H574" s="319"/>
      <c r="I574" s="319"/>
      <c r="J574" s="319"/>
      <c r="K574" s="319"/>
      <c r="L574" s="319"/>
      <c r="M574" s="319"/>
      <c r="N574" s="335"/>
      <c r="O574" s="335" t="e">
        <f t="shared" si="2"/>
        <v>#N/A</v>
      </c>
      <c r="P574" s="335"/>
      <c r="Q574" s="335"/>
      <c r="R574" s="319"/>
      <c r="S574" s="319"/>
      <c r="T574" s="319"/>
      <c r="U574" s="319"/>
      <c r="V574" s="319"/>
      <c r="W574" s="319"/>
      <c r="X574" s="319"/>
      <c r="Y574" s="319"/>
      <c r="Z574" s="319"/>
    </row>
    <row r="575" spans="1:26" ht="15.75" customHeight="1">
      <c r="A575" s="319"/>
      <c r="B575" s="319"/>
      <c r="C575" s="319"/>
      <c r="D575" s="319"/>
      <c r="E575" s="319"/>
      <c r="F575" s="319"/>
      <c r="G575" s="319"/>
      <c r="H575" s="319"/>
      <c r="I575" s="319"/>
      <c r="J575" s="319"/>
      <c r="K575" s="319"/>
      <c r="L575" s="319"/>
      <c r="M575" s="319"/>
      <c r="N575" s="335"/>
      <c r="O575" s="335" t="e">
        <f t="shared" si="2"/>
        <v>#N/A</v>
      </c>
      <c r="P575" s="335"/>
      <c r="Q575" s="335"/>
      <c r="R575" s="319"/>
      <c r="S575" s="319"/>
      <c r="T575" s="319"/>
      <c r="U575" s="319"/>
      <c r="V575" s="319"/>
      <c r="W575" s="319"/>
      <c r="X575" s="319"/>
      <c r="Y575" s="319"/>
      <c r="Z575" s="319"/>
    </row>
    <row r="576" spans="1:26" ht="15.75" customHeight="1">
      <c r="A576" s="319"/>
      <c r="B576" s="319"/>
      <c r="C576" s="319"/>
      <c r="D576" s="319"/>
      <c r="E576" s="319"/>
      <c r="F576" s="319"/>
      <c r="G576" s="319"/>
      <c r="H576" s="319"/>
      <c r="I576" s="319"/>
      <c r="J576" s="319"/>
      <c r="K576" s="319"/>
      <c r="L576" s="319"/>
      <c r="M576" s="319"/>
      <c r="N576" s="335"/>
      <c r="O576" s="335" t="e">
        <f t="shared" si="2"/>
        <v>#N/A</v>
      </c>
      <c r="P576" s="335"/>
      <c r="Q576" s="335"/>
      <c r="R576" s="319"/>
      <c r="S576" s="319"/>
      <c r="T576" s="319"/>
      <c r="U576" s="319"/>
      <c r="V576" s="319"/>
      <c r="W576" s="319"/>
      <c r="X576" s="319"/>
      <c r="Y576" s="319"/>
      <c r="Z576" s="319"/>
    </row>
    <row r="577" spans="1:26" ht="15.75" customHeight="1">
      <c r="A577" s="319"/>
      <c r="B577" s="319"/>
      <c r="C577" s="319"/>
      <c r="D577" s="319"/>
      <c r="E577" s="319"/>
      <c r="F577" s="319"/>
      <c r="G577" s="319"/>
      <c r="H577" s="319"/>
      <c r="I577" s="319"/>
      <c r="J577" s="319"/>
      <c r="K577" s="319"/>
      <c r="L577" s="319"/>
      <c r="M577" s="319"/>
      <c r="N577" s="335"/>
      <c r="O577" s="335" t="e">
        <f t="shared" si="2"/>
        <v>#N/A</v>
      </c>
      <c r="P577" s="335"/>
      <c r="Q577" s="335"/>
      <c r="R577" s="319"/>
      <c r="S577" s="319"/>
      <c r="T577" s="319"/>
      <c r="U577" s="319"/>
      <c r="V577" s="319"/>
      <c r="W577" s="319"/>
      <c r="X577" s="319"/>
      <c r="Y577" s="319"/>
      <c r="Z577" s="319"/>
    </row>
    <row r="578" spans="1:26" ht="15.75" customHeight="1">
      <c r="A578" s="319"/>
      <c r="B578" s="319"/>
      <c r="C578" s="319"/>
      <c r="D578" s="319"/>
      <c r="E578" s="319"/>
      <c r="F578" s="319"/>
      <c r="G578" s="319"/>
      <c r="H578" s="319"/>
      <c r="I578" s="319"/>
      <c r="J578" s="319"/>
      <c r="K578" s="319"/>
      <c r="L578" s="319"/>
      <c r="M578" s="319"/>
      <c r="N578" s="335"/>
      <c r="O578" s="335" t="e">
        <f t="shared" si="2"/>
        <v>#N/A</v>
      </c>
      <c r="P578" s="335"/>
      <c r="Q578" s="335"/>
      <c r="R578" s="319"/>
      <c r="S578" s="319"/>
      <c r="T578" s="319"/>
      <c r="U578" s="319"/>
      <c r="V578" s="319"/>
      <c r="W578" s="319"/>
      <c r="X578" s="319"/>
      <c r="Y578" s="319"/>
      <c r="Z578" s="319"/>
    </row>
    <row r="579" spans="1:26" ht="15.75" customHeight="1">
      <c r="A579" s="319"/>
      <c r="B579" s="319"/>
      <c r="C579" s="319"/>
      <c r="D579" s="319"/>
      <c r="E579" s="319"/>
      <c r="F579" s="319"/>
      <c r="G579" s="319"/>
      <c r="H579" s="319"/>
      <c r="I579" s="319"/>
      <c r="J579" s="319"/>
      <c r="K579" s="319"/>
      <c r="L579" s="319"/>
      <c r="M579" s="319"/>
      <c r="N579" s="335"/>
      <c r="O579" s="335" t="e">
        <f t="shared" si="2"/>
        <v>#N/A</v>
      </c>
      <c r="P579" s="335"/>
      <c r="Q579" s="335"/>
      <c r="R579" s="319"/>
      <c r="S579" s="319"/>
      <c r="T579" s="319"/>
      <c r="U579" s="319"/>
      <c r="V579" s="319"/>
      <c r="W579" s="319"/>
      <c r="X579" s="319"/>
      <c r="Y579" s="319"/>
      <c r="Z579" s="319"/>
    </row>
    <row r="580" spans="1:26" ht="15.75" customHeight="1">
      <c r="A580" s="319"/>
      <c r="B580" s="319"/>
      <c r="C580" s="319"/>
      <c r="D580" s="319"/>
      <c r="E580" s="319"/>
      <c r="F580" s="319"/>
      <c r="G580" s="319"/>
      <c r="H580" s="319"/>
      <c r="I580" s="319"/>
      <c r="J580" s="319"/>
      <c r="K580" s="319"/>
      <c r="L580" s="319"/>
      <c r="M580" s="319"/>
      <c r="N580" s="335"/>
      <c r="O580" s="335" t="e">
        <f t="shared" si="2"/>
        <v>#N/A</v>
      </c>
      <c r="P580" s="335"/>
      <c r="Q580" s="335"/>
      <c r="R580" s="319"/>
      <c r="S580" s="319"/>
      <c r="T580" s="319"/>
      <c r="U580" s="319"/>
      <c r="V580" s="319"/>
      <c r="W580" s="319"/>
      <c r="X580" s="319"/>
      <c r="Y580" s="319"/>
      <c r="Z580" s="319"/>
    </row>
    <row r="581" spans="1:26" ht="15.75" customHeight="1">
      <c r="A581" s="319"/>
      <c r="B581" s="319"/>
      <c r="C581" s="319"/>
      <c r="D581" s="319"/>
      <c r="E581" s="319"/>
      <c r="F581" s="319"/>
      <c r="G581" s="319"/>
      <c r="H581" s="319"/>
      <c r="I581" s="319"/>
      <c r="J581" s="319"/>
      <c r="K581" s="319"/>
      <c r="L581" s="319"/>
      <c r="M581" s="319"/>
      <c r="N581" s="335"/>
      <c r="O581" s="335" t="e">
        <f t="shared" si="2"/>
        <v>#N/A</v>
      </c>
      <c r="P581" s="335"/>
      <c r="Q581" s="335"/>
      <c r="R581" s="319"/>
      <c r="S581" s="319"/>
      <c r="T581" s="319"/>
      <c r="U581" s="319"/>
      <c r="V581" s="319"/>
      <c r="W581" s="319"/>
      <c r="X581" s="319"/>
      <c r="Y581" s="319"/>
      <c r="Z581" s="319"/>
    </row>
    <row r="582" spans="1:26" ht="15.75" customHeight="1">
      <c r="A582" s="319"/>
      <c r="B582" s="319"/>
      <c r="C582" s="319"/>
      <c r="D582" s="319"/>
      <c r="E582" s="319"/>
      <c r="F582" s="319"/>
      <c r="G582" s="319"/>
      <c r="H582" s="319"/>
      <c r="I582" s="319"/>
      <c r="J582" s="319"/>
      <c r="K582" s="319"/>
      <c r="L582" s="319"/>
      <c r="M582" s="319"/>
      <c r="N582" s="335"/>
      <c r="O582" s="335" t="e">
        <f t="shared" si="2"/>
        <v>#N/A</v>
      </c>
      <c r="P582" s="335"/>
      <c r="Q582" s="335"/>
      <c r="R582" s="319"/>
      <c r="S582" s="319"/>
      <c r="T582" s="319"/>
      <c r="U582" s="319"/>
      <c r="V582" s="319"/>
      <c r="W582" s="319"/>
      <c r="X582" s="319"/>
      <c r="Y582" s="319"/>
      <c r="Z582" s="319"/>
    </row>
    <row r="583" spans="1:26" ht="15.75" customHeight="1">
      <c r="A583" s="319"/>
      <c r="B583" s="319"/>
      <c r="C583" s="319"/>
      <c r="D583" s="319"/>
      <c r="E583" s="319"/>
      <c r="F583" s="319"/>
      <c r="G583" s="319"/>
      <c r="H583" s="319"/>
      <c r="I583" s="319"/>
      <c r="J583" s="319"/>
      <c r="K583" s="319"/>
      <c r="L583" s="319"/>
      <c r="M583" s="319"/>
      <c r="N583" s="335"/>
      <c r="O583" s="335" t="e">
        <f t="shared" si="2"/>
        <v>#N/A</v>
      </c>
      <c r="P583" s="335"/>
      <c r="Q583" s="335"/>
      <c r="R583" s="319"/>
      <c r="S583" s="319"/>
      <c r="T583" s="319"/>
      <c r="U583" s="319"/>
      <c r="V583" s="319"/>
      <c r="W583" s="319"/>
      <c r="X583" s="319"/>
      <c r="Y583" s="319"/>
      <c r="Z583" s="319"/>
    </row>
    <row r="584" spans="1:26" ht="15.75" customHeight="1">
      <c r="A584" s="319"/>
      <c r="B584" s="319"/>
      <c r="C584" s="319"/>
      <c r="D584" s="319"/>
      <c r="E584" s="319"/>
      <c r="F584" s="319"/>
      <c r="G584" s="319"/>
      <c r="H584" s="319"/>
      <c r="I584" s="319"/>
      <c r="J584" s="319"/>
      <c r="K584" s="319"/>
      <c r="L584" s="319"/>
      <c r="M584" s="319"/>
      <c r="N584" s="335"/>
      <c r="O584" s="335" t="e">
        <f t="shared" si="2"/>
        <v>#N/A</v>
      </c>
      <c r="P584" s="335"/>
      <c r="Q584" s="335"/>
      <c r="R584" s="319"/>
      <c r="S584" s="319"/>
      <c r="T584" s="319"/>
      <c r="U584" s="319"/>
      <c r="V584" s="319"/>
      <c r="W584" s="319"/>
      <c r="X584" s="319"/>
      <c r="Y584" s="319"/>
      <c r="Z584" s="319"/>
    </row>
    <row r="585" spans="1:26" ht="15.75" customHeight="1">
      <c r="A585" s="319"/>
      <c r="B585" s="319"/>
      <c r="C585" s="319"/>
      <c r="D585" s="319"/>
      <c r="E585" s="319"/>
      <c r="F585" s="319"/>
      <c r="G585" s="319"/>
      <c r="H585" s="319"/>
      <c r="I585" s="319"/>
      <c r="J585" s="319"/>
      <c r="K585" s="319"/>
      <c r="L585" s="319"/>
      <c r="M585" s="319"/>
      <c r="N585" s="335"/>
      <c r="O585" s="335" t="e">
        <f t="shared" si="2"/>
        <v>#N/A</v>
      </c>
      <c r="P585" s="335"/>
      <c r="Q585" s="335"/>
      <c r="R585" s="319"/>
      <c r="S585" s="319"/>
      <c r="T585" s="319"/>
      <c r="U585" s="319"/>
      <c r="V585" s="319"/>
      <c r="W585" s="319"/>
      <c r="X585" s="319"/>
      <c r="Y585" s="319"/>
      <c r="Z585" s="319"/>
    </row>
    <row r="586" spans="1:26" ht="15.75" customHeight="1">
      <c r="A586" s="319"/>
      <c r="B586" s="319"/>
      <c r="C586" s="319"/>
      <c r="D586" s="319"/>
      <c r="E586" s="319"/>
      <c r="F586" s="319"/>
      <c r="G586" s="319"/>
      <c r="H586" s="319"/>
      <c r="I586" s="319"/>
      <c r="J586" s="319"/>
      <c r="K586" s="319"/>
      <c r="L586" s="319"/>
      <c r="M586" s="319"/>
      <c r="N586" s="335"/>
      <c r="O586" s="335" t="e">
        <f t="shared" si="2"/>
        <v>#N/A</v>
      </c>
      <c r="P586" s="335"/>
      <c r="Q586" s="335"/>
      <c r="R586" s="319"/>
      <c r="S586" s="319"/>
      <c r="T586" s="319"/>
      <c r="U586" s="319"/>
      <c r="V586" s="319"/>
      <c r="W586" s="319"/>
      <c r="X586" s="319"/>
      <c r="Y586" s="319"/>
      <c r="Z586" s="319"/>
    </row>
    <row r="587" spans="1:26" ht="15.75" customHeight="1">
      <c r="A587" s="319"/>
      <c r="B587" s="319"/>
      <c r="C587" s="319"/>
      <c r="D587" s="319"/>
      <c r="E587" s="319"/>
      <c r="F587" s="319"/>
      <c r="G587" s="319"/>
      <c r="H587" s="319"/>
      <c r="I587" s="319"/>
      <c r="J587" s="319"/>
      <c r="K587" s="319"/>
      <c r="L587" s="319"/>
      <c r="M587" s="319"/>
      <c r="N587" s="335"/>
      <c r="O587" s="335" t="e">
        <f t="shared" si="2"/>
        <v>#N/A</v>
      </c>
      <c r="P587" s="335"/>
      <c r="Q587" s="335"/>
      <c r="R587" s="319"/>
      <c r="S587" s="319"/>
      <c r="T587" s="319"/>
      <c r="U587" s="319"/>
      <c r="V587" s="319"/>
      <c r="W587" s="319"/>
      <c r="X587" s="319"/>
      <c r="Y587" s="319"/>
      <c r="Z587" s="319"/>
    </row>
    <row r="588" spans="1:26" ht="15.75" customHeight="1">
      <c r="A588" s="319"/>
      <c r="B588" s="319"/>
      <c r="C588" s="319"/>
      <c r="D588" s="319"/>
      <c r="E588" s="319"/>
      <c r="F588" s="319"/>
      <c r="G588" s="319"/>
      <c r="H588" s="319"/>
      <c r="I588" s="319"/>
      <c r="J588" s="319"/>
      <c r="K588" s="319"/>
      <c r="L588" s="319"/>
      <c r="M588" s="319"/>
      <c r="N588" s="335"/>
      <c r="O588" s="335" t="e">
        <f t="shared" si="2"/>
        <v>#N/A</v>
      </c>
      <c r="P588" s="335"/>
      <c r="Q588" s="335"/>
      <c r="R588" s="319"/>
      <c r="S588" s="319"/>
      <c r="T588" s="319"/>
      <c r="U588" s="319"/>
      <c r="V588" s="319"/>
      <c r="W588" s="319"/>
      <c r="X588" s="319"/>
      <c r="Y588" s="319"/>
      <c r="Z588" s="319"/>
    </row>
    <row r="589" spans="1:26" ht="15.75" customHeight="1">
      <c r="A589" s="319"/>
      <c r="B589" s="319"/>
      <c r="C589" s="319"/>
      <c r="D589" s="319"/>
      <c r="E589" s="319"/>
      <c r="F589" s="319"/>
      <c r="G589" s="319"/>
      <c r="H589" s="319"/>
      <c r="I589" s="319"/>
      <c r="J589" s="319"/>
      <c r="K589" s="319"/>
      <c r="L589" s="319"/>
      <c r="M589" s="319"/>
      <c r="N589" s="335"/>
      <c r="O589" s="335" t="e">
        <f t="shared" si="2"/>
        <v>#N/A</v>
      </c>
      <c r="P589" s="335"/>
      <c r="Q589" s="335"/>
      <c r="R589" s="319"/>
      <c r="S589" s="319"/>
      <c r="T589" s="319"/>
      <c r="U589" s="319"/>
      <c r="V589" s="319"/>
      <c r="W589" s="319"/>
      <c r="X589" s="319"/>
      <c r="Y589" s="319"/>
      <c r="Z589" s="319"/>
    </row>
    <row r="590" spans="1:26" ht="15.75" customHeight="1">
      <c r="A590" s="319"/>
      <c r="B590" s="319"/>
      <c r="C590" s="319"/>
      <c r="D590" s="319"/>
      <c r="E590" s="319"/>
      <c r="F590" s="319"/>
      <c r="G590" s="319"/>
      <c r="H590" s="319"/>
      <c r="I590" s="319"/>
      <c r="J590" s="319"/>
      <c r="K590" s="319"/>
      <c r="L590" s="319"/>
      <c r="M590" s="319"/>
      <c r="N590" s="335"/>
      <c r="O590" s="335" t="e">
        <f t="shared" si="2"/>
        <v>#N/A</v>
      </c>
      <c r="P590" s="335"/>
      <c r="Q590" s="335"/>
      <c r="R590" s="319"/>
      <c r="S590" s="319"/>
      <c r="T590" s="319"/>
      <c r="U590" s="319"/>
      <c r="V590" s="319"/>
      <c r="W590" s="319"/>
      <c r="X590" s="319"/>
      <c r="Y590" s="319"/>
      <c r="Z590" s="319"/>
    </row>
    <row r="591" spans="1:26" ht="15.75" customHeight="1">
      <c r="A591" s="319"/>
      <c r="B591" s="319"/>
      <c r="C591" s="319"/>
      <c r="D591" s="319"/>
      <c r="E591" s="319"/>
      <c r="F591" s="319"/>
      <c r="G591" s="319"/>
      <c r="H591" s="319"/>
      <c r="I591" s="319"/>
      <c r="J591" s="319"/>
      <c r="K591" s="319"/>
      <c r="L591" s="319"/>
      <c r="M591" s="319"/>
      <c r="N591" s="335"/>
      <c r="O591" s="335" t="e">
        <f t="shared" si="2"/>
        <v>#N/A</v>
      </c>
      <c r="P591" s="335"/>
      <c r="Q591" s="335"/>
      <c r="R591" s="319"/>
      <c r="S591" s="319"/>
      <c r="T591" s="319"/>
      <c r="U591" s="319"/>
      <c r="V591" s="319"/>
      <c r="W591" s="319"/>
      <c r="X591" s="319"/>
      <c r="Y591" s="319"/>
      <c r="Z591" s="319"/>
    </row>
    <row r="592" spans="1:26" ht="15.75" customHeight="1">
      <c r="A592" s="319"/>
      <c r="B592" s="319"/>
      <c r="C592" s="319"/>
      <c r="D592" s="319"/>
      <c r="E592" s="319"/>
      <c r="F592" s="319"/>
      <c r="G592" s="319"/>
      <c r="H592" s="319"/>
      <c r="I592" s="319"/>
      <c r="J592" s="319"/>
      <c r="K592" s="319"/>
      <c r="L592" s="319"/>
      <c r="M592" s="319"/>
      <c r="N592" s="335"/>
      <c r="O592" s="335" t="e">
        <f t="shared" si="2"/>
        <v>#N/A</v>
      </c>
      <c r="P592" s="335"/>
      <c r="Q592" s="335"/>
      <c r="R592" s="319"/>
      <c r="S592" s="319"/>
      <c r="T592" s="319"/>
      <c r="U592" s="319"/>
      <c r="V592" s="319"/>
      <c r="W592" s="319"/>
      <c r="X592" s="319"/>
      <c r="Y592" s="319"/>
      <c r="Z592" s="319"/>
    </row>
    <row r="593" spans="1:26" ht="15.75" customHeight="1">
      <c r="A593" s="319"/>
      <c r="B593" s="319"/>
      <c r="C593" s="319"/>
      <c r="D593" s="319"/>
      <c r="E593" s="319"/>
      <c r="F593" s="319"/>
      <c r="G593" s="319"/>
      <c r="H593" s="319"/>
      <c r="I593" s="319"/>
      <c r="J593" s="319"/>
      <c r="K593" s="319"/>
      <c r="L593" s="319"/>
      <c r="M593" s="319"/>
      <c r="N593" s="335"/>
      <c r="O593" s="335" t="e">
        <f t="shared" si="2"/>
        <v>#N/A</v>
      </c>
      <c r="P593" s="335"/>
      <c r="Q593" s="335"/>
      <c r="R593" s="319"/>
      <c r="S593" s="319"/>
      <c r="T593" s="319"/>
      <c r="U593" s="319"/>
      <c r="V593" s="319"/>
      <c r="W593" s="319"/>
      <c r="X593" s="319"/>
      <c r="Y593" s="319"/>
      <c r="Z593" s="319"/>
    </row>
    <row r="594" spans="1:26" ht="15.75" customHeight="1">
      <c r="A594" s="319"/>
      <c r="B594" s="319"/>
      <c r="C594" s="319"/>
      <c r="D594" s="319"/>
      <c r="E594" s="319"/>
      <c r="F594" s="319"/>
      <c r="G594" s="319"/>
      <c r="H594" s="319"/>
      <c r="I594" s="319"/>
      <c r="J594" s="319"/>
      <c r="K594" s="319"/>
      <c r="L594" s="319"/>
      <c r="M594" s="319"/>
      <c r="N594" s="335"/>
      <c r="O594" s="335" t="e">
        <f t="shared" si="2"/>
        <v>#N/A</v>
      </c>
      <c r="P594" s="335"/>
      <c r="Q594" s="335"/>
      <c r="R594" s="319"/>
      <c r="S594" s="319"/>
      <c r="T594" s="319"/>
      <c r="U594" s="319"/>
      <c r="V594" s="319"/>
      <c r="W594" s="319"/>
      <c r="X594" s="319"/>
      <c r="Y594" s="319"/>
      <c r="Z594" s="319"/>
    </row>
    <row r="595" spans="1:26" ht="15.75" customHeight="1">
      <c r="A595" s="319"/>
      <c r="B595" s="319"/>
      <c r="C595" s="319"/>
      <c r="D595" s="319"/>
      <c r="E595" s="319"/>
      <c r="F595" s="319"/>
      <c r="G595" s="319"/>
      <c r="H595" s="319"/>
      <c r="I595" s="319"/>
      <c r="J595" s="319"/>
      <c r="K595" s="319"/>
      <c r="L595" s="319"/>
      <c r="M595" s="319"/>
      <c r="N595" s="335"/>
      <c r="O595" s="335" t="e">
        <f t="shared" si="2"/>
        <v>#N/A</v>
      </c>
      <c r="P595" s="335"/>
      <c r="Q595" s="335"/>
      <c r="R595" s="319"/>
      <c r="S595" s="319"/>
      <c r="T595" s="319"/>
      <c r="U595" s="319"/>
      <c r="V595" s="319"/>
      <c r="W595" s="319"/>
      <c r="X595" s="319"/>
      <c r="Y595" s="319"/>
      <c r="Z595" s="319"/>
    </row>
    <row r="596" spans="1:26" ht="15.75" customHeight="1">
      <c r="A596" s="319"/>
      <c r="B596" s="319"/>
      <c r="C596" s="319"/>
      <c r="D596" s="319"/>
      <c r="E596" s="319"/>
      <c r="F596" s="319"/>
      <c r="G596" s="319"/>
      <c r="H596" s="319"/>
      <c r="I596" s="319"/>
      <c r="J596" s="319"/>
      <c r="K596" s="319"/>
      <c r="L596" s="319"/>
      <c r="M596" s="319"/>
      <c r="N596" s="335"/>
      <c r="O596" s="335" t="e">
        <f t="shared" si="2"/>
        <v>#N/A</v>
      </c>
      <c r="P596" s="335"/>
      <c r="Q596" s="335"/>
      <c r="R596" s="319"/>
      <c r="S596" s="319"/>
      <c r="T596" s="319"/>
      <c r="U596" s="319"/>
      <c r="V596" s="319"/>
      <c r="W596" s="319"/>
      <c r="X596" s="319"/>
      <c r="Y596" s="319"/>
      <c r="Z596" s="319"/>
    </row>
    <row r="597" spans="1:26" ht="15.75" customHeight="1">
      <c r="A597" s="319"/>
      <c r="B597" s="319"/>
      <c r="C597" s="319"/>
      <c r="D597" s="319"/>
      <c r="E597" s="319"/>
      <c r="F597" s="319"/>
      <c r="G597" s="319"/>
      <c r="H597" s="319"/>
      <c r="I597" s="319"/>
      <c r="J597" s="319"/>
      <c r="K597" s="319"/>
      <c r="L597" s="319"/>
      <c r="M597" s="319"/>
      <c r="N597" s="335"/>
      <c r="O597" s="335" t="e">
        <f t="shared" si="2"/>
        <v>#N/A</v>
      </c>
      <c r="P597" s="335"/>
      <c r="Q597" s="335"/>
      <c r="R597" s="319"/>
      <c r="S597" s="319"/>
      <c r="T597" s="319"/>
      <c r="U597" s="319"/>
      <c r="V597" s="319"/>
      <c r="W597" s="319"/>
      <c r="X597" s="319"/>
      <c r="Y597" s="319"/>
      <c r="Z597" s="319"/>
    </row>
    <row r="598" spans="1:26" ht="15.75" customHeight="1">
      <c r="A598" s="319"/>
      <c r="B598" s="319"/>
      <c r="C598" s="319"/>
      <c r="D598" s="319"/>
      <c r="E598" s="319"/>
      <c r="F598" s="319"/>
      <c r="G598" s="319"/>
      <c r="H598" s="319"/>
      <c r="I598" s="319"/>
      <c r="J598" s="319"/>
      <c r="K598" s="319"/>
      <c r="L598" s="319"/>
      <c r="M598" s="319"/>
      <c r="N598" s="335"/>
      <c r="O598" s="335" t="e">
        <f t="shared" si="2"/>
        <v>#N/A</v>
      </c>
      <c r="P598" s="335"/>
      <c r="Q598" s="335"/>
      <c r="R598" s="319"/>
      <c r="S598" s="319"/>
      <c r="T598" s="319"/>
      <c r="U598" s="319"/>
      <c r="V598" s="319"/>
      <c r="W598" s="319"/>
      <c r="X598" s="319"/>
      <c r="Y598" s="319"/>
      <c r="Z598" s="319"/>
    </row>
    <row r="599" spans="1:26" ht="15.75" customHeight="1">
      <c r="A599" s="319"/>
      <c r="B599" s="319"/>
      <c r="C599" s="319"/>
      <c r="D599" s="319"/>
      <c r="E599" s="319"/>
      <c r="F599" s="319"/>
      <c r="G599" s="319"/>
      <c r="H599" s="319"/>
      <c r="I599" s="319"/>
      <c r="J599" s="319"/>
      <c r="K599" s="319"/>
      <c r="L599" s="319"/>
      <c r="M599" s="319"/>
      <c r="N599" s="335"/>
      <c r="O599" s="335" t="e">
        <f t="shared" si="2"/>
        <v>#N/A</v>
      </c>
      <c r="P599" s="335"/>
      <c r="Q599" s="335"/>
      <c r="R599" s="319"/>
      <c r="S599" s="319"/>
      <c r="T599" s="319"/>
      <c r="U599" s="319"/>
      <c r="V599" s="319"/>
      <c r="W599" s="319"/>
      <c r="X599" s="319"/>
      <c r="Y599" s="319"/>
      <c r="Z599" s="319"/>
    </row>
    <row r="600" spans="1:26" ht="15.75" customHeight="1">
      <c r="A600" s="319"/>
      <c r="B600" s="319"/>
      <c r="C600" s="319"/>
      <c r="D600" s="319"/>
      <c r="E600" s="319"/>
      <c r="F600" s="319"/>
      <c r="G600" s="319"/>
      <c r="H600" s="319"/>
      <c r="I600" s="319"/>
      <c r="J600" s="319"/>
      <c r="K600" s="319"/>
      <c r="L600" s="319"/>
      <c r="M600" s="319"/>
      <c r="N600" s="335"/>
      <c r="O600" s="335" t="e">
        <f t="shared" si="2"/>
        <v>#N/A</v>
      </c>
      <c r="P600" s="335"/>
      <c r="Q600" s="335"/>
      <c r="R600" s="319"/>
      <c r="S600" s="319"/>
      <c r="T600" s="319"/>
      <c r="U600" s="319"/>
      <c r="V600" s="319"/>
      <c r="W600" s="319"/>
      <c r="X600" s="319"/>
      <c r="Y600" s="319"/>
      <c r="Z600" s="319"/>
    </row>
    <row r="601" spans="1:26" ht="15.75" customHeight="1">
      <c r="A601" s="319"/>
      <c r="B601" s="319"/>
      <c r="C601" s="319"/>
      <c r="D601" s="319"/>
      <c r="E601" s="319"/>
      <c r="F601" s="319"/>
      <c r="G601" s="319"/>
      <c r="H601" s="319"/>
      <c r="I601" s="319"/>
      <c r="J601" s="319"/>
      <c r="K601" s="319"/>
      <c r="L601" s="319"/>
      <c r="M601" s="319"/>
      <c r="N601" s="335"/>
      <c r="O601" s="335" t="e">
        <f t="shared" si="2"/>
        <v>#N/A</v>
      </c>
      <c r="P601" s="335"/>
      <c r="Q601" s="335"/>
      <c r="R601" s="319"/>
      <c r="S601" s="319"/>
      <c r="T601" s="319"/>
      <c r="U601" s="319"/>
      <c r="V601" s="319"/>
      <c r="W601" s="319"/>
      <c r="X601" s="319"/>
      <c r="Y601" s="319"/>
      <c r="Z601" s="319"/>
    </row>
    <row r="602" spans="1:26" ht="15.75" customHeight="1">
      <c r="A602" s="319"/>
      <c r="B602" s="319"/>
      <c r="C602" s="319"/>
      <c r="D602" s="319"/>
      <c r="E602" s="319"/>
      <c r="F602" s="319"/>
      <c r="G602" s="319"/>
      <c r="H602" s="319"/>
      <c r="I602" s="319"/>
      <c r="J602" s="319"/>
      <c r="K602" s="319"/>
      <c r="L602" s="319"/>
      <c r="M602" s="319"/>
      <c r="N602" s="335"/>
      <c r="O602" s="335" t="e">
        <f t="shared" si="2"/>
        <v>#N/A</v>
      </c>
      <c r="P602" s="335"/>
      <c r="Q602" s="335"/>
      <c r="R602" s="319"/>
      <c r="S602" s="319"/>
      <c r="T602" s="319"/>
      <c r="U602" s="319"/>
      <c r="V602" s="319"/>
      <c r="W602" s="319"/>
      <c r="X602" s="319"/>
      <c r="Y602" s="319"/>
      <c r="Z602" s="319"/>
    </row>
    <row r="603" spans="1:26" ht="15.75" customHeight="1">
      <c r="A603" s="319"/>
      <c r="B603" s="319"/>
      <c r="C603" s="319"/>
      <c r="D603" s="319"/>
      <c r="E603" s="319"/>
      <c r="F603" s="319"/>
      <c r="G603" s="319"/>
      <c r="H603" s="319"/>
      <c r="I603" s="319"/>
      <c r="J603" s="319"/>
      <c r="K603" s="319"/>
      <c r="L603" s="319"/>
      <c r="M603" s="319"/>
      <c r="N603" s="335"/>
      <c r="O603" s="335" t="e">
        <f t="shared" si="2"/>
        <v>#N/A</v>
      </c>
      <c r="P603" s="335"/>
      <c r="Q603" s="335"/>
      <c r="R603" s="319"/>
      <c r="S603" s="319"/>
      <c r="T603" s="319"/>
      <c r="U603" s="319"/>
      <c r="V603" s="319"/>
      <c r="W603" s="319"/>
      <c r="X603" s="319"/>
      <c r="Y603" s="319"/>
      <c r="Z603" s="319"/>
    </row>
    <row r="604" spans="1:26" ht="15.75" customHeight="1">
      <c r="A604" s="319"/>
      <c r="B604" s="319"/>
      <c r="C604" s="319"/>
      <c r="D604" s="319"/>
      <c r="E604" s="319"/>
      <c r="F604" s="319"/>
      <c r="G604" s="319"/>
      <c r="H604" s="319"/>
      <c r="I604" s="319"/>
      <c r="J604" s="319"/>
      <c r="K604" s="319"/>
      <c r="L604" s="319"/>
      <c r="M604" s="319"/>
      <c r="N604" s="335"/>
      <c r="O604" s="335" t="e">
        <f t="shared" si="2"/>
        <v>#N/A</v>
      </c>
      <c r="P604" s="335"/>
      <c r="Q604" s="335"/>
      <c r="R604" s="319"/>
      <c r="S604" s="319"/>
      <c r="T604" s="319"/>
      <c r="U604" s="319"/>
      <c r="V604" s="319"/>
      <c r="W604" s="319"/>
      <c r="X604" s="319"/>
      <c r="Y604" s="319"/>
      <c r="Z604" s="319"/>
    </row>
    <row r="605" spans="1:26" ht="15.75" customHeight="1">
      <c r="A605" s="319"/>
      <c r="B605" s="319"/>
      <c r="C605" s="319"/>
      <c r="D605" s="319"/>
      <c r="E605" s="319"/>
      <c r="F605" s="319"/>
      <c r="G605" s="319"/>
      <c r="H605" s="319"/>
      <c r="I605" s="319"/>
      <c r="J605" s="319"/>
      <c r="K605" s="319"/>
      <c r="L605" s="319"/>
      <c r="M605" s="319"/>
      <c r="N605" s="335"/>
      <c r="O605" s="335" t="e">
        <f t="shared" si="2"/>
        <v>#N/A</v>
      </c>
      <c r="P605" s="335"/>
      <c r="Q605" s="335"/>
      <c r="R605" s="319"/>
      <c r="S605" s="319"/>
      <c r="T605" s="319"/>
      <c r="U605" s="319"/>
      <c r="V605" s="319"/>
      <c r="W605" s="319"/>
      <c r="X605" s="319"/>
      <c r="Y605" s="319"/>
      <c r="Z605" s="319"/>
    </row>
    <row r="606" spans="1:26" ht="15.75" customHeight="1">
      <c r="A606" s="319"/>
      <c r="B606" s="319"/>
      <c r="C606" s="319"/>
      <c r="D606" s="319"/>
      <c r="E606" s="319"/>
      <c r="F606" s="319"/>
      <c r="G606" s="319"/>
      <c r="H606" s="319"/>
      <c r="I606" s="319"/>
      <c r="J606" s="319"/>
      <c r="K606" s="319"/>
      <c r="L606" s="319"/>
      <c r="M606" s="319"/>
      <c r="N606" s="335"/>
      <c r="O606" s="335" t="e">
        <f t="shared" si="2"/>
        <v>#N/A</v>
      </c>
      <c r="P606" s="335"/>
      <c r="Q606" s="335"/>
      <c r="R606" s="319"/>
      <c r="S606" s="319"/>
      <c r="T606" s="319"/>
      <c r="U606" s="319"/>
      <c r="V606" s="319"/>
      <c r="W606" s="319"/>
      <c r="X606" s="319"/>
      <c r="Y606" s="319"/>
      <c r="Z606" s="319"/>
    </row>
    <row r="607" spans="1:26" ht="15.75" customHeight="1">
      <c r="A607" s="319"/>
      <c r="B607" s="319"/>
      <c r="C607" s="319"/>
      <c r="D607" s="319"/>
      <c r="E607" s="319"/>
      <c r="F607" s="319"/>
      <c r="G607" s="319"/>
      <c r="H607" s="319"/>
      <c r="I607" s="319"/>
      <c r="J607" s="319"/>
      <c r="K607" s="319"/>
      <c r="L607" s="319"/>
      <c r="M607" s="319"/>
      <c r="N607" s="335"/>
      <c r="O607" s="335" t="e">
        <f t="shared" si="2"/>
        <v>#N/A</v>
      </c>
      <c r="P607" s="335"/>
      <c r="Q607" s="335"/>
      <c r="R607" s="319"/>
      <c r="S607" s="319"/>
      <c r="T607" s="319"/>
      <c r="U607" s="319"/>
      <c r="V607" s="319"/>
      <c r="W607" s="319"/>
      <c r="X607" s="319"/>
      <c r="Y607" s="319"/>
      <c r="Z607" s="319"/>
    </row>
    <row r="608" spans="1:26" ht="15.75" customHeight="1">
      <c r="A608" s="319"/>
      <c r="B608" s="319"/>
      <c r="C608" s="319"/>
      <c r="D608" s="319"/>
      <c r="E608" s="319"/>
      <c r="F608" s="319"/>
      <c r="G608" s="319"/>
      <c r="H608" s="319"/>
      <c r="I608" s="319"/>
      <c r="J608" s="319"/>
      <c r="K608" s="319"/>
      <c r="L608" s="319"/>
      <c r="M608" s="319"/>
      <c r="N608" s="335"/>
      <c r="O608" s="335" t="e">
        <f t="shared" si="2"/>
        <v>#N/A</v>
      </c>
      <c r="P608" s="335"/>
      <c r="Q608" s="335"/>
      <c r="R608" s="319"/>
      <c r="S608" s="319"/>
      <c r="T608" s="319"/>
      <c r="U608" s="319"/>
      <c r="V608" s="319"/>
      <c r="W608" s="319"/>
      <c r="X608" s="319"/>
      <c r="Y608" s="319"/>
      <c r="Z608" s="319"/>
    </row>
    <row r="609" spans="1:26" ht="15.75" customHeight="1">
      <c r="A609" s="319"/>
      <c r="B609" s="319"/>
      <c r="C609" s="319"/>
      <c r="D609" s="319"/>
      <c r="E609" s="319"/>
      <c r="F609" s="319"/>
      <c r="G609" s="319"/>
      <c r="H609" s="319"/>
      <c r="I609" s="319"/>
      <c r="J609" s="319"/>
      <c r="K609" s="319"/>
      <c r="L609" s="319"/>
      <c r="M609" s="319"/>
      <c r="N609" s="335"/>
      <c r="O609" s="335" t="e">
        <f t="shared" si="2"/>
        <v>#N/A</v>
      </c>
      <c r="P609" s="335"/>
      <c r="Q609" s="335"/>
      <c r="R609" s="319"/>
      <c r="S609" s="319"/>
      <c r="T609" s="319"/>
      <c r="U609" s="319"/>
      <c r="V609" s="319"/>
      <c r="W609" s="319"/>
      <c r="X609" s="319"/>
      <c r="Y609" s="319"/>
      <c r="Z609" s="319"/>
    </row>
    <row r="610" spans="1:26" ht="15.75" customHeight="1">
      <c r="A610" s="319"/>
      <c r="B610" s="319"/>
      <c r="C610" s="319"/>
      <c r="D610" s="319"/>
      <c r="E610" s="319"/>
      <c r="F610" s="319"/>
      <c r="G610" s="319"/>
      <c r="H610" s="319"/>
      <c r="I610" s="319"/>
      <c r="J610" s="319"/>
      <c r="K610" s="319"/>
      <c r="L610" s="319"/>
      <c r="M610" s="319"/>
      <c r="N610" s="335"/>
      <c r="O610" s="335" t="e">
        <f t="shared" si="2"/>
        <v>#N/A</v>
      </c>
      <c r="P610" s="335"/>
      <c r="Q610" s="335"/>
      <c r="R610" s="319"/>
      <c r="S610" s="319"/>
      <c r="T610" s="319"/>
      <c r="U610" s="319"/>
      <c r="V610" s="319"/>
      <c r="W610" s="319"/>
      <c r="X610" s="319"/>
      <c r="Y610" s="319"/>
      <c r="Z610" s="319"/>
    </row>
    <row r="611" spans="1:26" ht="15.75" customHeight="1">
      <c r="A611" s="319"/>
      <c r="B611" s="319"/>
      <c r="C611" s="319"/>
      <c r="D611" s="319"/>
      <c r="E611" s="319"/>
      <c r="F611" s="319"/>
      <c r="G611" s="319"/>
      <c r="H611" s="319"/>
      <c r="I611" s="319"/>
      <c r="J611" s="319"/>
      <c r="K611" s="319"/>
      <c r="L611" s="319"/>
      <c r="M611" s="319"/>
      <c r="N611" s="335"/>
      <c r="O611" s="335" t="e">
        <f t="shared" si="2"/>
        <v>#N/A</v>
      </c>
      <c r="P611" s="335"/>
      <c r="Q611" s="335"/>
      <c r="R611" s="319"/>
      <c r="S611" s="319"/>
      <c r="T611" s="319"/>
      <c r="U611" s="319"/>
      <c r="V611" s="319"/>
      <c r="W611" s="319"/>
      <c r="X611" s="319"/>
      <c r="Y611" s="319"/>
      <c r="Z611" s="319"/>
    </row>
    <row r="612" spans="1:26" ht="15.75" customHeight="1">
      <c r="A612" s="319"/>
      <c r="B612" s="319"/>
      <c r="C612" s="319"/>
      <c r="D612" s="319"/>
      <c r="E612" s="319"/>
      <c r="F612" s="319"/>
      <c r="G612" s="319"/>
      <c r="H612" s="319"/>
      <c r="I612" s="319"/>
      <c r="J612" s="319"/>
      <c r="K612" s="319"/>
      <c r="L612" s="319"/>
      <c r="M612" s="319"/>
      <c r="N612" s="335"/>
      <c r="O612" s="335" t="e">
        <f t="shared" si="2"/>
        <v>#N/A</v>
      </c>
      <c r="P612" s="335"/>
      <c r="Q612" s="335"/>
      <c r="R612" s="319"/>
      <c r="S612" s="319"/>
      <c r="T612" s="319"/>
      <c r="U612" s="319"/>
      <c r="V612" s="319"/>
      <c r="W612" s="319"/>
      <c r="X612" s="319"/>
      <c r="Y612" s="319"/>
      <c r="Z612" s="319"/>
    </row>
    <row r="613" spans="1:26" ht="15.75" customHeight="1">
      <c r="A613" s="319"/>
      <c r="B613" s="319"/>
      <c r="C613" s="319"/>
      <c r="D613" s="319"/>
      <c r="E613" s="319"/>
      <c r="F613" s="319"/>
      <c r="G613" s="319"/>
      <c r="H613" s="319"/>
      <c r="I613" s="319"/>
      <c r="J613" s="319"/>
      <c r="K613" s="319"/>
      <c r="L613" s="319"/>
      <c r="M613" s="319"/>
      <c r="N613" s="335"/>
      <c r="O613" s="335" t="e">
        <f t="shared" si="2"/>
        <v>#N/A</v>
      </c>
      <c r="P613" s="335"/>
      <c r="Q613" s="335"/>
      <c r="R613" s="319"/>
      <c r="S613" s="319"/>
      <c r="T613" s="319"/>
      <c r="U613" s="319"/>
      <c r="V613" s="319"/>
      <c r="W613" s="319"/>
      <c r="X613" s="319"/>
      <c r="Y613" s="319"/>
      <c r="Z613" s="319"/>
    </row>
    <row r="614" spans="1:26" ht="15.75" customHeight="1">
      <c r="A614" s="319"/>
      <c r="B614" s="319"/>
      <c r="C614" s="319"/>
      <c r="D614" s="319"/>
      <c r="E614" s="319"/>
      <c r="F614" s="319"/>
      <c r="G614" s="319"/>
      <c r="H614" s="319"/>
      <c r="I614" s="319"/>
      <c r="J614" s="319"/>
      <c r="K614" s="319"/>
      <c r="L614" s="319"/>
      <c r="M614" s="319"/>
      <c r="N614" s="335"/>
      <c r="O614" s="335" t="e">
        <f t="shared" si="2"/>
        <v>#N/A</v>
      </c>
      <c r="P614" s="335"/>
      <c r="Q614" s="335"/>
      <c r="R614" s="319"/>
      <c r="S614" s="319"/>
      <c r="T614" s="319"/>
      <c r="U614" s="319"/>
      <c r="V614" s="319"/>
      <c r="W614" s="319"/>
      <c r="X614" s="319"/>
      <c r="Y614" s="319"/>
      <c r="Z614" s="319"/>
    </row>
    <row r="615" spans="1:26" ht="15.75" customHeight="1">
      <c r="A615" s="319"/>
      <c r="B615" s="319"/>
      <c r="C615" s="319"/>
      <c r="D615" s="319"/>
      <c r="E615" s="319"/>
      <c r="F615" s="319"/>
      <c r="G615" s="319"/>
      <c r="H615" s="319"/>
      <c r="I615" s="319"/>
      <c r="J615" s="319"/>
      <c r="K615" s="319"/>
      <c r="L615" s="319"/>
      <c r="M615" s="319"/>
      <c r="N615" s="335"/>
      <c r="O615" s="335" t="e">
        <f t="shared" si="2"/>
        <v>#N/A</v>
      </c>
      <c r="P615" s="335"/>
      <c r="Q615" s="335"/>
      <c r="R615" s="319"/>
      <c r="S615" s="319"/>
      <c r="T615" s="319"/>
      <c r="U615" s="319"/>
      <c r="V615" s="319"/>
      <c r="W615" s="319"/>
      <c r="X615" s="319"/>
      <c r="Y615" s="319"/>
      <c r="Z615" s="319"/>
    </row>
    <row r="616" spans="1:26" ht="15.75" customHeight="1">
      <c r="A616" s="319"/>
      <c r="B616" s="319"/>
      <c r="C616" s="319"/>
      <c r="D616" s="319"/>
      <c r="E616" s="319"/>
      <c r="F616" s="319"/>
      <c r="G616" s="319"/>
      <c r="H616" s="319"/>
      <c r="I616" s="319"/>
      <c r="J616" s="319"/>
      <c r="K616" s="319"/>
      <c r="L616" s="319"/>
      <c r="M616" s="319"/>
      <c r="N616" s="335"/>
      <c r="O616" s="335" t="e">
        <f t="shared" si="2"/>
        <v>#N/A</v>
      </c>
      <c r="P616" s="335"/>
      <c r="Q616" s="335"/>
      <c r="R616" s="319"/>
      <c r="S616" s="319"/>
      <c r="T616" s="319"/>
      <c r="U616" s="319"/>
      <c r="V616" s="319"/>
      <c r="W616" s="319"/>
      <c r="X616" s="319"/>
      <c r="Y616" s="319"/>
      <c r="Z616" s="319"/>
    </row>
    <row r="617" spans="1:26" ht="15.75" customHeight="1">
      <c r="A617" s="319"/>
      <c r="B617" s="319"/>
      <c r="C617" s="319"/>
      <c r="D617" s="319"/>
      <c r="E617" s="319"/>
      <c r="F617" s="319"/>
      <c r="G617" s="319"/>
      <c r="H617" s="319"/>
      <c r="I617" s="319"/>
      <c r="J617" s="319"/>
      <c r="K617" s="319"/>
      <c r="L617" s="319"/>
      <c r="M617" s="319"/>
      <c r="N617" s="335"/>
      <c r="O617" s="335" t="e">
        <f t="shared" si="2"/>
        <v>#N/A</v>
      </c>
      <c r="P617" s="335"/>
      <c r="Q617" s="335"/>
      <c r="R617" s="319"/>
      <c r="S617" s="319"/>
      <c r="T617" s="319"/>
      <c r="U617" s="319"/>
      <c r="V617" s="319"/>
      <c r="W617" s="319"/>
      <c r="X617" s="319"/>
      <c r="Y617" s="319"/>
      <c r="Z617" s="319"/>
    </row>
    <row r="618" spans="1:26" ht="15.75" customHeight="1">
      <c r="A618" s="319"/>
      <c r="B618" s="319"/>
      <c r="C618" s="319"/>
      <c r="D618" s="319"/>
      <c r="E618" s="319"/>
      <c r="F618" s="319"/>
      <c r="G618" s="319"/>
      <c r="H618" s="319"/>
      <c r="I618" s="319"/>
      <c r="J618" s="319"/>
      <c r="K618" s="319"/>
      <c r="L618" s="319"/>
      <c r="M618" s="319"/>
      <c r="N618" s="335"/>
      <c r="O618" s="335" t="e">
        <f t="shared" si="2"/>
        <v>#N/A</v>
      </c>
      <c r="P618" s="335"/>
      <c r="Q618" s="335"/>
      <c r="R618" s="319"/>
      <c r="S618" s="319"/>
      <c r="T618" s="319"/>
      <c r="U618" s="319"/>
      <c r="V618" s="319"/>
      <c r="W618" s="319"/>
      <c r="X618" s="319"/>
      <c r="Y618" s="319"/>
      <c r="Z618" s="319"/>
    </row>
    <row r="619" spans="1:26" ht="15.75" customHeight="1">
      <c r="A619" s="319"/>
      <c r="B619" s="319"/>
      <c r="C619" s="319"/>
      <c r="D619" s="319"/>
      <c r="E619" s="319"/>
      <c r="F619" s="319"/>
      <c r="G619" s="319"/>
      <c r="H619" s="319"/>
      <c r="I619" s="319"/>
      <c r="J619" s="319"/>
      <c r="K619" s="319"/>
      <c r="L619" s="319"/>
      <c r="M619" s="319"/>
      <c r="N619" s="335"/>
      <c r="O619" s="335" t="e">
        <f t="shared" si="2"/>
        <v>#N/A</v>
      </c>
      <c r="P619" s="335"/>
      <c r="Q619" s="335"/>
      <c r="R619" s="319"/>
      <c r="S619" s="319"/>
      <c r="T619" s="319"/>
      <c r="U619" s="319"/>
      <c r="V619" s="319"/>
      <c r="W619" s="319"/>
      <c r="X619" s="319"/>
      <c r="Y619" s="319"/>
      <c r="Z619" s="319"/>
    </row>
    <row r="620" spans="1:26" ht="15.75" customHeight="1">
      <c r="A620" s="319"/>
      <c r="B620" s="319"/>
      <c r="C620" s="319"/>
      <c r="D620" s="319"/>
      <c r="E620" s="319"/>
      <c r="F620" s="319"/>
      <c r="G620" s="319"/>
      <c r="H620" s="319"/>
      <c r="I620" s="319"/>
      <c r="J620" s="319"/>
      <c r="K620" s="319"/>
      <c r="L620" s="319"/>
      <c r="M620" s="319"/>
      <c r="N620" s="335"/>
      <c r="O620" s="335" t="e">
        <f t="shared" si="2"/>
        <v>#N/A</v>
      </c>
      <c r="P620" s="335"/>
      <c r="Q620" s="335"/>
      <c r="R620" s="319"/>
      <c r="S620" s="319"/>
      <c r="T620" s="319"/>
      <c r="U620" s="319"/>
      <c r="V620" s="319"/>
      <c r="W620" s="319"/>
      <c r="X620" s="319"/>
      <c r="Y620" s="319"/>
      <c r="Z620" s="319"/>
    </row>
    <row r="621" spans="1:26" ht="15.75" customHeight="1">
      <c r="A621" s="319"/>
      <c r="B621" s="319"/>
      <c r="C621" s="319"/>
      <c r="D621" s="319"/>
      <c r="E621" s="319"/>
      <c r="F621" s="319"/>
      <c r="G621" s="319"/>
      <c r="H621" s="319"/>
      <c r="I621" s="319"/>
      <c r="J621" s="319"/>
      <c r="K621" s="319"/>
      <c r="L621" s="319"/>
      <c r="M621" s="319"/>
      <c r="N621" s="335"/>
      <c r="O621" s="335" t="e">
        <f t="shared" si="2"/>
        <v>#N/A</v>
      </c>
      <c r="P621" s="335"/>
      <c r="Q621" s="335"/>
      <c r="R621" s="319"/>
      <c r="S621" s="319"/>
      <c r="T621" s="319"/>
      <c r="U621" s="319"/>
      <c r="V621" s="319"/>
      <c r="W621" s="319"/>
      <c r="X621" s="319"/>
      <c r="Y621" s="319"/>
      <c r="Z621" s="319"/>
    </row>
    <row r="622" spans="1:26" ht="15.75" customHeight="1">
      <c r="A622" s="319"/>
      <c r="B622" s="319"/>
      <c r="C622" s="319"/>
      <c r="D622" s="319"/>
      <c r="E622" s="319"/>
      <c r="F622" s="319"/>
      <c r="G622" s="319"/>
      <c r="H622" s="319"/>
      <c r="I622" s="319"/>
      <c r="J622" s="319"/>
      <c r="K622" s="319"/>
      <c r="L622" s="319"/>
      <c r="M622" s="319"/>
      <c r="N622" s="335"/>
      <c r="O622" s="335" t="e">
        <f t="shared" si="2"/>
        <v>#N/A</v>
      </c>
      <c r="P622" s="335"/>
      <c r="Q622" s="335"/>
      <c r="R622" s="319"/>
      <c r="S622" s="319"/>
      <c r="T622" s="319"/>
      <c r="U622" s="319"/>
      <c r="V622" s="319"/>
      <c r="W622" s="319"/>
      <c r="X622" s="319"/>
      <c r="Y622" s="319"/>
      <c r="Z622" s="319"/>
    </row>
    <row r="623" spans="1:26" ht="15.75" customHeight="1">
      <c r="A623" s="319"/>
      <c r="B623" s="319"/>
      <c r="C623" s="319"/>
      <c r="D623" s="319"/>
      <c r="E623" s="319"/>
      <c r="F623" s="319"/>
      <c r="G623" s="319"/>
      <c r="H623" s="319"/>
      <c r="I623" s="319"/>
      <c r="J623" s="319"/>
      <c r="K623" s="319"/>
      <c r="L623" s="319"/>
      <c r="M623" s="319"/>
      <c r="N623" s="335"/>
      <c r="O623" s="335" t="e">
        <f t="shared" si="2"/>
        <v>#N/A</v>
      </c>
      <c r="P623" s="335"/>
      <c r="Q623" s="335"/>
      <c r="R623" s="319"/>
      <c r="S623" s="319"/>
      <c r="T623" s="319"/>
      <c r="U623" s="319"/>
      <c r="V623" s="319"/>
      <c r="W623" s="319"/>
      <c r="X623" s="319"/>
      <c r="Y623" s="319"/>
      <c r="Z623" s="319"/>
    </row>
    <row r="624" spans="1:26" ht="15.75" customHeight="1">
      <c r="A624" s="319"/>
      <c r="B624" s="319"/>
      <c r="C624" s="319"/>
      <c r="D624" s="319"/>
      <c r="E624" s="319"/>
      <c r="F624" s="319"/>
      <c r="G624" s="319"/>
      <c r="H624" s="319"/>
      <c r="I624" s="319"/>
      <c r="J624" s="319"/>
      <c r="K624" s="319"/>
      <c r="L624" s="319"/>
      <c r="M624" s="319"/>
      <c r="N624" s="335"/>
      <c r="O624" s="335" t="e">
        <f t="shared" si="2"/>
        <v>#N/A</v>
      </c>
      <c r="P624" s="335"/>
      <c r="Q624" s="335"/>
      <c r="R624" s="319"/>
      <c r="S624" s="319"/>
      <c r="T624" s="319"/>
      <c r="U624" s="319"/>
      <c r="V624" s="319"/>
      <c r="W624" s="319"/>
      <c r="X624" s="319"/>
      <c r="Y624" s="319"/>
      <c r="Z624" s="319"/>
    </row>
    <row r="625" spans="1:26" ht="15.75" customHeight="1">
      <c r="A625" s="319"/>
      <c r="B625" s="319"/>
      <c r="C625" s="319"/>
      <c r="D625" s="319"/>
      <c r="E625" s="319"/>
      <c r="F625" s="319"/>
      <c r="G625" s="319"/>
      <c r="H625" s="319"/>
      <c r="I625" s="319"/>
      <c r="J625" s="319"/>
      <c r="K625" s="319"/>
      <c r="L625" s="319"/>
      <c r="M625" s="319"/>
      <c r="N625" s="335"/>
      <c r="O625" s="335" t="e">
        <f t="shared" si="2"/>
        <v>#N/A</v>
      </c>
      <c r="P625" s="335"/>
      <c r="Q625" s="335"/>
      <c r="R625" s="319"/>
      <c r="S625" s="319"/>
      <c r="T625" s="319"/>
      <c r="U625" s="319"/>
      <c r="V625" s="319"/>
      <c r="W625" s="319"/>
      <c r="X625" s="319"/>
      <c r="Y625" s="319"/>
      <c r="Z625" s="319"/>
    </row>
    <row r="626" spans="1:26" ht="15.75" customHeight="1">
      <c r="A626" s="319"/>
      <c r="B626" s="319"/>
      <c r="C626" s="319"/>
      <c r="D626" s="319"/>
      <c r="E626" s="319"/>
      <c r="F626" s="319"/>
      <c r="G626" s="319"/>
      <c r="H626" s="319"/>
      <c r="I626" s="319"/>
      <c r="J626" s="319"/>
      <c r="K626" s="319"/>
      <c r="L626" s="319"/>
      <c r="M626" s="319"/>
      <c r="N626" s="335"/>
      <c r="O626" s="335" t="e">
        <f t="shared" si="2"/>
        <v>#N/A</v>
      </c>
      <c r="P626" s="335"/>
      <c r="Q626" s="335"/>
      <c r="R626" s="319"/>
      <c r="S626" s="319"/>
      <c r="T626" s="319"/>
      <c r="U626" s="319"/>
      <c r="V626" s="319"/>
      <c r="W626" s="319"/>
      <c r="X626" s="319"/>
      <c r="Y626" s="319"/>
      <c r="Z626" s="319"/>
    </row>
    <row r="627" spans="1:26" ht="15.75" customHeight="1">
      <c r="A627" s="319"/>
      <c r="B627" s="319"/>
      <c r="C627" s="319"/>
      <c r="D627" s="319"/>
      <c r="E627" s="319"/>
      <c r="F627" s="319"/>
      <c r="G627" s="319"/>
      <c r="H627" s="319"/>
      <c r="I627" s="319"/>
      <c r="J627" s="319"/>
      <c r="K627" s="319"/>
      <c r="L627" s="319"/>
      <c r="M627" s="319"/>
      <c r="N627" s="335"/>
      <c r="O627" s="335" t="e">
        <f t="shared" si="2"/>
        <v>#N/A</v>
      </c>
      <c r="P627" s="335"/>
      <c r="Q627" s="335"/>
      <c r="R627" s="319"/>
      <c r="S627" s="319"/>
      <c r="T627" s="319"/>
      <c r="U627" s="319"/>
      <c r="V627" s="319"/>
      <c r="W627" s="319"/>
      <c r="X627" s="319"/>
      <c r="Y627" s="319"/>
      <c r="Z627" s="319"/>
    </row>
    <row r="628" spans="1:26" ht="15.75" customHeight="1">
      <c r="A628" s="319"/>
      <c r="B628" s="319"/>
      <c r="C628" s="319"/>
      <c r="D628" s="319"/>
      <c r="E628" s="319"/>
      <c r="F628" s="319"/>
      <c r="G628" s="319"/>
      <c r="H628" s="319"/>
      <c r="I628" s="319"/>
      <c r="J628" s="319"/>
      <c r="K628" s="319"/>
      <c r="L628" s="319"/>
      <c r="M628" s="319"/>
      <c r="N628" s="335"/>
      <c r="O628" s="335" t="e">
        <f t="shared" si="2"/>
        <v>#N/A</v>
      </c>
      <c r="P628" s="335"/>
      <c r="Q628" s="335"/>
      <c r="R628" s="319"/>
      <c r="S628" s="319"/>
      <c r="T628" s="319"/>
      <c r="U628" s="319"/>
      <c r="V628" s="319"/>
      <c r="W628" s="319"/>
      <c r="X628" s="319"/>
      <c r="Y628" s="319"/>
      <c r="Z628" s="319"/>
    </row>
    <row r="629" spans="1:26" ht="15.75" customHeight="1">
      <c r="A629" s="319"/>
      <c r="B629" s="319"/>
      <c r="C629" s="319"/>
      <c r="D629" s="319"/>
      <c r="E629" s="319"/>
      <c r="F629" s="319"/>
      <c r="G629" s="319"/>
      <c r="H629" s="319"/>
      <c r="I629" s="319"/>
      <c r="J629" s="319"/>
      <c r="K629" s="319"/>
      <c r="L629" s="319"/>
      <c r="M629" s="319"/>
      <c r="N629" s="335"/>
      <c r="O629" s="335" t="e">
        <f t="shared" si="2"/>
        <v>#N/A</v>
      </c>
      <c r="P629" s="335"/>
      <c r="Q629" s="335"/>
      <c r="R629" s="319"/>
      <c r="S629" s="319"/>
      <c r="T629" s="319"/>
      <c r="U629" s="319"/>
      <c r="V629" s="319"/>
      <c r="W629" s="319"/>
      <c r="X629" s="319"/>
      <c r="Y629" s="319"/>
      <c r="Z629" s="319"/>
    </row>
    <row r="630" spans="1:26" ht="15.75" customHeight="1">
      <c r="A630" s="319"/>
      <c r="B630" s="319"/>
      <c r="C630" s="319"/>
      <c r="D630" s="319"/>
      <c r="E630" s="319"/>
      <c r="F630" s="319"/>
      <c r="G630" s="319"/>
      <c r="H630" s="319"/>
      <c r="I630" s="319"/>
      <c r="J630" s="319"/>
      <c r="K630" s="319"/>
      <c r="L630" s="319"/>
      <c r="M630" s="319"/>
      <c r="N630" s="335"/>
      <c r="O630" s="335" t="e">
        <f t="shared" si="2"/>
        <v>#N/A</v>
      </c>
      <c r="P630" s="335"/>
      <c r="Q630" s="335"/>
      <c r="R630" s="319"/>
      <c r="S630" s="319"/>
      <c r="T630" s="319"/>
      <c r="U630" s="319"/>
      <c r="V630" s="319"/>
      <c r="W630" s="319"/>
      <c r="X630" s="319"/>
      <c r="Y630" s="319"/>
      <c r="Z630" s="319"/>
    </row>
    <row r="631" spans="1:26" ht="15.75" customHeight="1">
      <c r="A631" s="319"/>
      <c r="B631" s="319"/>
      <c r="C631" s="319"/>
      <c r="D631" s="319"/>
      <c r="E631" s="319"/>
      <c r="F631" s="319"/>
      <c r="G631" s="319"/>
      <c r="H631" s="319"/>
      <c r="I631" s="319"/>
      <c r="J631" s="319"/>
      <c r="K631" s="319"/>
      <c r="L631" s="319"/>
      <c r="M631" s="319"/>
      <c r="N631" s="335"/>
      <c r="O631" s="335" t="e">
        <f t="shared" si="2"/>
        <v>#N/A</v>
      </c>
      <c r="P631" s="335"/>
      <c r="Q631" s="335"/>
      <c r="R631" s="319"/>
      <c r="S631" s="319"/>
      <c r="T631" s="319"/>
      <c r="U631" s="319"/>
      <c r="V631" s="319"/>
      <c r="W631" s="319"/>
      <c r="X631" s="319"/>
      <c r="Y631" s="319"/>
      <c r="Z631" s="319"/>
    </row>
    <row r="632" spans="1:26" ht="15.75" customHeight="1">
      <c r="A632" s="319"/>
      <c r="B632" s="319"/>
      <c r="C632" s="319"/>
      <c r="D632" s="319"/>
      <c r="E632" s="319"/>
      <c r="F632" s="319"/>
      <c r="G632" s="319"/>
      <c r="H632" s="319"/>
      <c r="I632" s="319"/>
      <c r="J632" s="319"/>
      <c r="K632" s="319"/>
      <c r="L632" s="319"/>
      <c r="M632" s="319"/>
      <c r="N632" s="335"/>
      <c r="O632" s="335" t="e">
        <f t="shared" si="2"/>
        <v>#N/A</v>
      </c>
      <c r="P632" s="335"/>
      <c r="Q632" s="335"/>
      <c r="R632" s="319"/>
      <c r="S632" s="319"/>
      <c r="T632" s="319"/>
      <c r="U632" s="319"/>
      <c r="V632" s="319"/>
      <c r="W632" s="319"/>
      <c r="X632" s="319"/>
      <c r="Y632" s="319"/>
      <c r="Z632" s="319"/>
    </row>
    <row r="633" spans="1:26" ht="15.75" customHeight="1">
      <c r="A633" s="319"/>
      <c r="B633" s="319"/>
      <c r="C633" s="319"/>
      <c r="D633" s="319"/>
      <c r="E633" s="319"/>
      <c r="F633" s="319"/>
      <c r="G633" s="319"/>
      <c r="H633" s="319"/>
      <c r="I633" s="319"/>
      <c r="J633" s="319"/>
      <c r="K633" s="319"/>
      <c r="L633" s="319"/>
      <c r="M633" s="319"/>
      <c r="N633" s="335"/>
      <c r="O633" s="335" t="e">
        <f t="shared" si="2"/>
        <v>#N/A</v>
      </c>
      <c r="P633" s="335"/>
      <c r="Q633" s="335"/>
      <c r="R633" s="319"/>
      <c r="S633" s="319"/>
      <c r="T633" s="319"/>
      <c r="U633" s="319"/>
      <c r="V633" s="319"/>
      <c r="W633" s="319"/>
      <c r="X633" s="319"/>
      <c r="Y633" s="319"/>
      <c r="Z633" s="319"/>
    </row>
    <row r="634" spans="1:26" ht="15.75" customHeight="1">
      <c r="A634" s="319"/>
      <c r="B634" s="319"/>
      <c r="C634" s="319"/>
      <c r="D634" s="319"/>
      <c r="E634" s="319"/>
      <c r="F634" s="319"/>
      <c r="G634" s="319"/>
      <c r="H634" s="319"/>
      <c r="I634" s="319"/>
      <c r="J634" s="319"/>
      <c r="K634" s="319"/>
      <c r="L634" s="319"/>
      <c r="M634" s="319"/>
      <c r="N634" s="335"/>
      <c r="O634" s="335" t="e">
        <f t="shared" si="2"/>
        <v>#N/A</v>
      </c>
      <c r="P634" s="335"/>
      <c r="Q634" s="335"/>
      <c r="R634" s="319"/>
      <c r="S634" s="319"/>
      <c r="T634" s="319"/>
      <c r="U634" s="319"/>
      <c r="V634" s="319"/>
      <c r="W634" s="319"/>
      <c r="X634" s="319"/>
      <c r="Y634" s="319"/>
      <c r="Z634" s="319"/>
    </row>
    <row r="635" spans="1:26" ht="15.75" customHeight="1">
      <c r="A635" s="319"/>
      <c r="B635" s="319"/>
      <c r="C635" s="319"/>
      <c r="D635" s="319"/>
      <c r="E635" s="319"/>
      <c r="F635" s="319"/>
      <c r="G635" s="319"/>
      <c r="H635" s="319"/>
      <c r="I635" s="319"/>
      <c r="J635" s="319"/>
      <c r="K635" s="319"/>
      <c r="L635" s="319"/>
      <c r="M635" s="319"/>
      <c r="N635" s="335"/>
      <c r="O635" s="335" t="e">
        <f t="shared" si="2"/>
        <v>#N/A</v>
      </c>
      <c r="P635" s="335"/>
      <c r="Q635" s="335"/>
      <c r="R635" s="319"/>
      <c r="S635" s="319"/>
      <c r="T635" s="319"/>
      <c r="U635" s="319"/>
      <c r="V635" s="319"/>
      <c r="W635" s="319"/>
      <c r="X635" s="319"/>
      <c r="Y635" s="319"/>
      <c r="Z635" s="319"/>
    </row>
    <row r="636" spans="1:26" ht="15.75" customHeight="1">
      <c r="A636" s="319"/>
      <c r="B636" s="319"/>
      <c r="C636" s="319"/>
      <c r="D636" s="319"/>
      <c r="E636" s="319"/>
      <c r="F636" s="319"/>
      <c r="G636" s="319"/>
      <c r="H636" s="319"/>
      <c r="I636" s="319"/>
      <c r="J636" s="319"/>
      <c r="K636" s="319"/>
      <c r="L636" s="319"/>
      <c r="M636" s="319"/>
      <c r="N636" s="335"/>
      <c r="O636" s="335" t="e">
        <f t="shared" si="2"/>
        <v>#N/A</v>
      </c>
      <c r="P636" s="335"/>
      <c r="Q636" s="335"/>
      <c r="R636" s="319"/>
      <c r="S636" s="319"/>
      <c r="T636" s="319"/>
      <c r="U636" s="319"/>
      <c r="V636" s="319"/>
      <c r="W636" s="319"/>
      <c r="X636" s="319"/>
      <c r="Y636" s="319"/>
      <c r="Z636" s="319"/>
    </row>
    <row r="637" spans="1:26" ht="15.75" customHeight="1">
      <c r="A637" s="319"/>
      <c r="B637" s="319"/>
      <c r="C637" s="319"/>
      <c r="D637" s="319"/>
      <c r="E637" s="319"/>
      <c r="F637" s="319"/>
      <c r="G637" s="319"/>
      <c r="H637" s="319"/>
      <c r="I637" s="319"/>
      <c r="J637" s="319"/>
      <c r="K637" s="319"/>
      <c r="L637" s="319"/>
      <c r="M637" s="319"/>
      <c r="N637" s="335"/>
      <c r="O637" s="335" t="e">
        <f t="shared" si="2"/>
        <v>#N/A</v>
      </c>
      <c r="P637" s="335"/>
      <c r="Q637" s="335"/>
      <c r="R637" s="319"/>
      <c r="S637" s="319"/>
      <c r="T637" s="319"/>
      <c r="U637" s="319"/>
      <c r="V637" s="319"/>
      <c r="W637" s="319"/>
      <c r="X637" s="319"/>
      <c r="Y637" s="319"/>
      <c r="Z637" s="319"/>
    </row>
    <row r="638" spans="1:26" ht="15.75" customHeight="1">
      <c r="A638" s="319"/>
      <c r="B638" s="319"/>
      <c r="C638" s="319"/>
      <c r="D638" s="319"/>
      <c r="E638" s="319"/>
      <c r="F638" s="319"/>
      <c r="G638" s="319"/>
      <c r="H638" s="319"/>
      <c r="I638" s="319"/>
      <c r="J638" s="319"/>
      <c r="K638" s="319"/>
      <c r="L638" s="319"/>
      <c r="M638" s="319"/>
      <c r="N638" s="335"/>
      <c r="O638" s="335" t="e">
        <f t="shared" si="2"/>
        <v>#N/A</v>
      </c>
      <c r="P638" s="335"/>
      <c r="Q638" s="335"/>
      <c r="R638" s="319"/>
      <c r="S638" s="319"/>
      <c r="T638" s="319"/>
      <c r="U638" s="319"/>
      <c r="V638" s="319"/>
      <c r="W638" s="319"/>
      <c r="X638" s="319"/>
      <c r="Y638" s="319"/>
      <c r="Z638" s="319"/>
    </row>
    <row r="639" spans="1:26" ht="15.75" customHeight="1">
      <c r="A639" s="319"/>
      <c r="B639" s="319"/>
      <c r="C639" s="319"/>
      <c r="D639" s="319"/>
      <c r="E639" s="319"/>
      <c r="F639" s="319"/>
      <c r="G639" s="319"/>
      <c r="H639" s="319"/>
      <c r="I639" s="319"/>
      <c r="J639" s="319"/>
      <c r="K639" s="319"/>
      <c r="L639" s="319"/>
      <c r="M639" s="319"/>
      <c r="N639" s="335"/>
      <c r="O639" s="335" t="e">
        <f t="shared" si="2"/>
        <v>#N/A</v>
      </c>
      <c r="P639" s="335"/>
      <c r="Q639" s="335"/>
      <c r="R639" s="319"/>
      <c r="S639" s="319"/>
      <c r="T639" s="319"/>
      <c r="U639" s="319"/>
      <c r="V639" s="319"/>
      <c r="W639" s="319"/>
      <c r="X639" s="319"/>
      <c r="Y639" s="319"/>
      <c r="Z639" s="319"/>
    </row>
    <row r="640" spans="1:26" ht="15.75" customHeight="1">
      <c r="A640" s="319"/>
      <c r="B640" s="319"/>
      <c r="C640" s="319"/>
      <c r="D640" s="319"/>
      <c r="E640" s="319"/>
      <c r="F640" s="319"/>
      <c r="G640" s="319"/>
      <c r="H640" s="319"/>
      <c r="I640" s="319"/>
      <c r="J640" s="319"/>
      <c r="K640" s="319"/>
      <c r="L640" s="319"/>
      <c r="M640" s="319"/>
      <c r="N640" s="335"/>
      <c r="O640" s="335" t="e">
        <f t="shared" si="2"/>
        <v>#N/A</v>
      </c>
      <c r="P640" s="335"/>
      <c r="Q640" s="335"/>
      <c r="R640" s="319"/>
      <c r="S640" s="319"/>
      <c r="T640" s="319"/>
      <c r="U640" s="319"/>
      <c r="V640" s="319"/>
      <c r="W640" s="319"/>
      <c r="X640" s="319"/>
      <c r="Y640" s="319"/>
      <c r="Z640" s="319"/>
    </row>
    <row r="641" spans="1:26" ht="15.75" customHeight="1">
      <c r="A641" s="319"/>
      <c r="B641" s="319"/>
      <c r="C641" s="319"/>
      <c r="D641" s="319"/>
      <c r="E641" s="319"/>
      <c r="F641" s="319"/>
      <c r="G641" s="319"/>
      <c r="H641" s="319"/>
      <c r="I641" s="319"/>
      <c r="J641" s="319"/>
      <c r="K641" s="319"/>
      <c r="L641" s="319"/>
      <c r="M641" s="319"/>
      <c r="N641" s="335"/>
      <c r="O641" s="335" t="e">
        <f t="shared" si="2"/>
        <v>#N/A</v>
      </c>
      <c r="P641" s="335"/>
      <c r="Q641" s="335"/>
      <c r="R641" s="319"/>
      <c r="S641" s="319"/>
      <c r="T641" s="319"/>
      <c r="U641" s="319"/>
      <c r="V641" s="319"/>
      <c r="W641" s="319"/>
      <c r="X641" s="319"/>
      <c r="Y641" s="319"/>
      <c r="Z641" s="319"/>
    </row>
    <row r="642" spans="1:26" ht="15.75" customHeight="1">
      <c r="A642" s="319"/>
      <c r="B642" s="319"/>
      <c r="C642" s="319"/>
      <c r="D642" s="319"/>
      <c r="E642" s="319"/>
      <c r="F642" s="319"/>
      <c r="G642" s="319"/>
      <c r="H642" s="319"/>
      <c r="I642" s="319"/>
      <c r="J642" s="319"/>
      <c r="K642" s="319"/>
      <c r="L642" s="319"/>
      <c r="M642" s="319"/>
      <c r="N642" s="335"/>
      <c r="O642" s="335" t="e">
        <f t="shared" si="2"/>
        <v>#N/A</v>
      </c>
      <c r="P642" s="335"/>
      <c r="Q642" s="335"/>
      <c r="R642" s="319"/>
      <c r="S642" s="319"/>
      <c r="T642" s="319"/>
      <c r="U642" s="319"/>
      <c r="V642" s="319"/>
      <c r="W642" s="319"/>
      <c r="X642" s="319"/>
      <c r="Y642" s="319"/>
      <c r="Z642" s="319"/>
    </row>
    <row r="643" spans="1:26" ht="15.75" customHeight="1">
      <c r="A643" s="319"/>
      <c r="B643" s="319"/>
      <c r="C643" s="319"/>
      <c r="D643" s="319"/>
      <c r="E643" s="319"/>
      <c r="F643" s="319"/>
      <c r="G643" s="319"/>
      <c r="H643" s="319"/>
      <c r="I643" s="319"/>
      <c r="J643" s="319"/>
      <c r="K643" s="319"/>
      <c r="L643" s="319"/>
      <c r="M643" s="319"/>
      <c r="N643" s="335"/>
      <c r="O643" s="335" t="e">
        <f t="shared" si="2"/>
        <v>#N/A</v>
      </c>
      <c r="P643" s="335"/>
      <c r="Q643" s="335"/>
      <c r="R643" s="319"/>
      <c r="S643" s="319"/>
      <c r="T643" s="319"/>
      <c r="U643" s="319"/>
      <c r="V643" s="319"/>
      <c r="W643" s="319"/>
      <c r="X643" s="319"/>
      <c r="Y643" s="319"/>
      <c r="Z643" s="319"/>
    </row>
    <row r="644" spans="1:26" ht="15.75" customHeight="1">
      <c r="A644" s="319"/>
      <c r="B644" s="319"/>
      <c r="C644" s="319"/>
      <c r="D644" s="319"/>
      <c r="E644" s="319"/>
      <c r="F644" s="319"/>
      <c r="G644" s="319"/>
      <c r="H644" s="319"/>
      <c r="I644" s="319"/>
      <c r="J644" s="319"/>
      <c r="K644" s="319"/>
      <c r="L644" s="319"/>
      <c r="M644" s="319"/>
      <c r="N644" s="335"/>
      <c r="O644" s="335" t="e">
        <f t="shared" si="2"/>
        <v>#N/A</v>
      </c>
      <c r="P644" s="335"/>
      <c r="Q644" s="335"/>
      <c r="R644" s="319"/>
      <c r="S644" s="319"/>
      <c r="T644" s="319"/>
      <c r="U644" s="319"/>
      <c r="V644" s="319"/>
      <c r="W644" s="319"/>
      <c r="X644" s="319"/>
      <c r="Y644" s="319"/>
      <c r="Z644" s="319"/>
    </row>
    <row r="645" spans="1:26" ht="15.75" customHeight="1">
      <c r="A645" s="319"/>
      <c r="B645" s="319"/>
      <c r="C645" s="319"/>
      <c r="D645" s="319"/>
      <c r="E645" s="319"/>
      <c r="F645" s="319"/>
      <c r="G645" s="319"/>
      <c r="H645" s="319"/>
      <c r="I645" s="319"/>
      <c r="J645" s="319"/>
      <c r="K645" s="319"/>
      <c r="L645" s="319"/>
      <c r="M645" s="319"/>
      <c r="N645" s="335"/>
      <c r="O645" s="335" t="e">
        <f t="shared" si="2"/>
        <v>#N/A</v>
      </c>
      <c r="P645" s="335"/>
      <c r="Q645" s="335"/>
      <c r="R645" s="319"/>
      <c r="S645" s="319"/>
      <c r="T645" s="319"/>
      <c r="U645" s="319"/>
      <c r="V645" s="319"/>
      <c r="W645" s="319"/>
      <c r="X645" s="319"/>
      <c r="Y645" s="319"/>
      <c r="Z645" s="319"/>
    </row>
    <row r="646" spans="1:26" ht="15.75" customHeight="1">
      <c r="A646" s="319"/>
      <c r="B646" s="319"/>
      <c r="C646" s="319"/>
      <c r="D646" s="319"/>
      <c r="E646" s="319"/>
      <c r="F646" s="319"/>
      <c r="G646" s="319"/>
      <c r="H646" s="319"/>
      <c r="I646" s="319"/>
      <c r="J646" s="319"/>
      <c r="K646" s="319"/>
      <c r="L646" s="319"/>
      <c r="M646" s="319"/>
      <c r="N646" s="335"/>
      <c r="O646" s="335" t="e">
        <f t="shared" si="2"/>
        <v>#N/A</v>
      </c>
      <c r="P646" s="335"/>
      <c r="Q646" s="335"/>
      <c r="R646" s="319"/>
      <c r="S646" s="319"/>
      <c r="T646" s="319"/>
      <c r="U646" s="319"/>
      <c r="V646" s="319"/>
      <c r="W646" s="319"/>
      <c r="X646" s="319"/>
      <c r="Y646" s="319"/>
      <c r="Z646" s="319"/>
    </row>
    <row r="647" spans="1:26" ht="15.75" customHeight="1">
      <c r="A647" s="319"/>
      <c r="B647" s="319"/>
      <c r="C647" s="319"/>
      <c r="D647" s="319"/>
      <c r="E647" s="319"/>
      <c r="F647" s="319"/>
      <c r="G647" s="319"/>
      <c r="H647" s="319"/>
      <c r="I647" s="319"/>
      <c r="J647" s="319"/>
      <c r="K647" s="319"/>
      <c r="L647" s="319"/>
      <c r="M647" s="319"/>
      <c r="N647" s="335"/>
      <c r="O647" s="335" t="e">
        <f t="shared" si="2"/>
        <v>#N/A</v>
      </c>
      <c r="P647" s="335"/>
      <c r="Q647" s="335"/>
      <c r="R647" s="319"/>
      <c r="S647" s="319"/>
      <c r="T647" s="319"/>
      <c r="U647" s="319"/>
      <c r="V647" s="319"/>
      <c r="W647" s="319"/>
      <c r="X647" s="319"/>
      <c r="Y647" s="319"/>
      <c r="Z647" s="319"/>
    </row>
    <row r="648" spans="1:26" ht="15.75" customHeight="1">
      <c r="A648" s="319"/>
      <c r="B648" s="319"/>
      <c r="C648" s="319"/>
      <c r="D648" s="319"/>
      <c r="E648" s="319"/>
      <c r="F648" s="319"/>
      <c r="G648" s="319"/>
      <c r="H648" s="319"/>
      <c r="I648" s="319"/>
      <c r="J648" s="319"/>
      <c r="K648" s="319"/>
      <c r="L648" s="319"/>
      <c r="M648" s="319"/>
      <c r="N648" s="335"/>
      <c r="O648" s="335" t="e">
        <f t="shared" si="2"/>
        <v>#N/A</v>
      </c>
      <c r="P648" s="335"/>
      <c r="Q648" s="335"/>
      <c r="R648" s="319"/>
      <c r="S648" s="319"/>
      <c r="T648" s="319"/>
      <c r="U648" s="319"/>
      <c r="V648" s="319"/>
      <c r="W648" s="319"/>
      <c r="X648" s="319"/>
      <c r="Y648" s="319"/>
      <c r="Z648" s="319"/>
    </row>
    <row r="649" spans="1:26" ht="15.75" customHeight="1">
      <c r="A649" s="319"/>
      <c r="B649" s="319"/>
      <c r="C649" s="319"/>
      <c r="D649" s="319"/>
      <c r="E649" s="319"/>
      <c r="F649" s="319"/>
      <c r="G649" s="319"/>
      <c r="H649" s="319"/>
      <c r="I649" s="319"/>
      <c r="J649" s="319"/>
      <c r="K649" s="319"/>
      <c r="L649" s="319"/>
      <c r="M649" s="319"/>
      <c r="N649" s="335"/>
      <c r="O649" s="335" t="e">
        <f t="shared" si="2"/>
        <v>#N/A</v>
      </c>
      <c r="P649" s="335"/>
      <c r="Q649" s="335"/>
      <c r="R649" s="319"/>
      <c r="S649" s="319"/>
      <c r="T649" s="319"/>
      <c r="U649" s="319"/>
      <c r="V649" s="319"/>
      <c r="W649" s="319"/>
      <c r="X649" s="319"/>
      <c r="Y649" s="319"/>
      <c r="Z649" s="319"/>
    </row>
    <row r="650" spans="1:26" ht="15.75" customHeight="1">
      <c r="A650" s="319"/>
      <c r="B650" s="319"/>
      <c r="C650" s="319"/>
      <c r="D650" s="319"/>
      <c r="E650" s="319"/>
      <c r="F650" s="319"/>
      <c r="G650" s="319"/>
      <c r="H650" s="319"/>
      <c r="I650" s="319"/>
      <c r="J650" s="319"/>
      <c r="K650" s="319"/>
      <c r="L650" s="319"/>
      <c r="M650" s="319"/>
      <c r="N650" s="335"/>
      <c r="O650" s="335" t="e">
        <f t="shared" si="2"/>
        <v>#N/A</v>
      </c>
      <c r="P650" s="335"/>
      <c r="Q650" s="335"/>
      <c r="R650" s="319"/>
      <c r="S650" s="319"/>
      <c r="T650" s="319"/>
      <c r="U650" s="319"/>
      <c r="V650" s="319"/>
      <c r="W650" s="319"/>
      <c r="X650" s="319"/>
      <c r="Y650" s="319"/>
      <c r="Z650" s="319"/>
    </row>
    <row r="651" spans="1:26" ht="15.75" customHeight="1">
      <c r="A651" s="319"/>
      <c r="B651" s="319"/>
      <c r="C651" s="319"/>
      <c r="D651" s="319"/>
      <c r="E651" s="319"/>
      <c r="F651" s="319"/>
      <c r="G651" s="319"/>
      <c r="H651" s="319"/>
      <c r="I651" s="319"/>
      <c r="J651" s="319"/>
      <c r="K651" s="319"/>
      <c r="L651" s="319"/>
      <c r="M651" s="319"/>
      <c r="N651" s="335"/>
      <c r="O651" s="335" t="e">
        <f t="shared" si="2"/>
        <v>#N/A</v>
      </c>
      <c r="P651" s="335"/>
      <c r="Q651" s="335"/>
      <c r="R651" s="319"/>
      <c r="S651" s="319"/>
      <c r="T651" s="319"/>
      <c r="U651" s="319"/>
      <c r="V651" s="319"/>
      <c r="W651" s="319"/>
      <c r="X651" s="319"/>
      <c r="Y651" s="319"/>
      <c r="Z651" s="319"/>
    </row>
    <row r="652" spans="1:26" ht="15.75" customHeight="1">
      <c r="A652" s="319"/>
      <c r="B652" s="319"/>
      <c r="C652" s="319"/>
      <c r="D652" s="319"/>
      <c r="E652" s="319"/>
      <c r="F652" s="319"/>
      <c r="G652" s="319"/>
      <c r="H652" s="319"/>
      <c r="I652" s="319"/>
      <c r="J652" s="319"/>
      <c r="K652" s="319"/>
      <c r="L652" s="319"/>
      <c r="M652" s="319"/>
      <c r="N652" s="335"/>
      <c r="O652" s="335" t="e">
        <f t="shared" si="2"/>
        <v>#N/A</v>
      </c>
      <c r="P652" s="335"/>
      <c r="Q652" s="335"/>
      <c r="R652" s="319"/>
      <c r="S652" s="319"/>
      <c r="T652" s="319"/>
      <c r="U652" s="319"/>
      <c r="V652" s="319"/>
      <c r="W652" s="319"/>
      <c r="X652" s="319"/>
      <c r="Y652" s="319"/>
      <c r="Z652" s="319"/>
    </row>
    <row r="653" spans="1:26" ht="15.75" customHeight="1">
      <c r="A653" s="319"/>
      <c r="B653" s="319"/>
      <c r="C653" s="319"/>
      <c r="D653" s="319"/>
      <c r="E653" s="319"/>
      <c r="F653" s="319"/>
      <c r="G653" s="319"/>
      <c r="H653" s="319"/>
      <c r="I653" s="319"/>
      <c r="J653" s="319"/>
      <c r="K653" s="319"/>
      <c r="L653" s="319"/>
      <c r="M653" s="319"/>
      <c r="N653" s="335"/>
      <c r="O653" s="335" t="e">
        <f t="shared" si="2"/>
        <v>#N/A</v>
      </c>
      <c r="P653" s="335"/>
      <c r="Q653" s="335"/>
      <c r="R653" s="319"/>
      <c r="S653" s="319"/>
      <c r="T653" s="319"/>
      <c r="U653" s="319"/>
      <c r="V653" s="319"/>
      <c r="W653" s="319"/>
      <c r="X653" s="319"/>
      <c r="Y653" s="319"/>
      <c r="Z653" s="319"/>
    </row>
    <row r="654" spans="1:26" ht="15.75" customHeight="1">
      <c r="A654" s="319"/>
      <c r="B654" s="319"/>
      <c r="C654" s="319"/>
      <c r="D654" s="319"/>
      <c r="E654" s="319"/>
      <c r="F654" s="319"/>
      <c r="G654" s="319"/>
      <c r="H654" s="319"/>
      <c r="I654" s="319"/>
      <c r="J654" s="319"/>
      <c r="K654" s="319"/>
      <c r="L654" s="319"/>
      <c r="M654" s="319"/>
      <c r="N654" s="335"/>
      <c r="O654" s="335" t="e">
        <f t="shared" si="2"/>
        <v>#N/A</v>
      </c>
      <c r="P654" s="335"/>
      <c r="Q654" s="335"/>
      <c r="R654" s="319"/>
      <c r="S654" s="319"/>
      <c r="T654" s="319"/>
      <c r="U654" s="319"/>
      <c r="V654" s="319"/>
      <c r="W654" s="319"/>
      <c r="X654" s="319"/>
      <c r="Y654" s="319"/>
      <c r="Z654" s="319"/>
    </row>
    <row r="655" spans="1:26" ht="15.75" customHeight="1">
      <c r="A655" s="319"/>
      <c r="B655" s="319"/>
      <c r="C655" s="319"/>
      <c r="D655" s="319"/>
      <c r="E655" s="319"/>
      <c r="F655" s="319"/>
      <c r="G655" s="319"/>
      <c r="H655" s="319"/>
      <c r="I655" s="319"/>
      <c r="J655" s="319"/>
      <c r="K655" s="319"/>
      <c r="L655" s="319"/>
      <c r="M655" s="319"/>
      <c r="N655" s="335"/>
      <c r="O655" s="335" t="e">
        <f t="shared" si="2"/>
        <v>#N/A</v>
      </c>
      <c r="P655" s="335"/>
      <c r="Q655" s="335"/>
      <c r="R655" s="319"/>
      <c r="S655" s="319"/>
      <c r="T655" s="319"/>
      <c r="U655" s="319"/>
      <c r="V655" s="319"/>
      <c r="W655" s="319"/>
      <c r="X655" s="319"/>
      <c r="Y655" s="319"/>
      <c r="Z655" s="319"/>
    </row>
    <row r="656" spans="1:26" ht="15.75" customHeight="1">
      <c r="A656" s="319"/>
      <c r="B656" s="319"/>
      <c r="C656" s="319"/>
      <c r="D656" s="319"/>
      <c r="E656" s="319"/>
      <c r="F656" s="319"/>
      <c r="G656" s="319"/>
      <c r="H656" s="319"/>
      <c r="I656" s="319"/>
      <c r="J656" s="319"/>
      <c r="K656" s="319"/>
      <c r="L656" s="319"/>
      <c r="M656" s="319"/>
      <c r="N656" s="335"/>
      <c r="O656" s="335" t="e">
        <f t="shared" si="2"/>
        <v>#N/A</v>
      </c>
      <c r="P656" s="335"/>
      <c r="Q656" s="335"/>
      <c r="R656" s="319"/>
      <c r="S656" s="319"/>
      <c r="T656" s="319"/>
      <c r="U656" s="319"/>
      <c r="V656" s="319"/>
      <c r="W656" s="319"/>
      <c r="X656" s="319"/>
      <c r="Y656" s="319"/>
      <c r="Z656" s="319"/>
    </row>
    <row r="657" spans="1:26" ht="15.75" customHeight="1">
      <c r="A657" s="319"/>
      <c r="B657" s="319"/>
      <c r="C657" s="319"/>
      <c r="D657" s="319"/>
      <c r="E657" s="319"/>
      <c r="F657" s="319"/>
      <c r="G657" s="319"/>
      <c r="H657" s="319"/>
      <c r="I657" s="319"/>
      <c r="J657" s="319"/>
      <c r="K657" s="319"/>
      <c r="L657" s="319"/>
      <c r="M657" s="319"/>
      <c r="N657" s="335"/>
      <c r="O657" s="335" t="e">
        <f t="shared" si="2"/>
        <v>#N/A</v>
      </c>
      <c r="P657" s="335"/>
      <c r="Q657" s="335"/>
      <c r="R657" s="319"/>
      <c r="S657" s="319"/>
      <c r="T657" s="319"/>
      <c r="U657" s="319"/>
      <c r="V657" s="319"/>
      <c r="W657" s="319"/>
      <c r="X657" s="319"/>
      <c r="Y657" s="319"/>
      <c r="Z657" s="319"/>
    </row>
    <row r="658" spans="1:26" ht="15.75" customHeight="1">
      <c r="A658" s="319"/>
      <c r="B658" s="319"/>
      <c r="C658" s="319"/>
      <c r="D658" s="319"/>
      <c r="E658" s="319"/>
      <c r="F658" s="319"/>
      <c r="G658" s="319"/>
      <c r="H658" s="319"/>
      <c r="I658" s="319"/>
      <c r="J658" s="319"/>
      <c r="K658" s="319"/>
      <c r="L658" s="319"/>
      <c r="M658" s="319"/>
      <c r="N658" s="335"/>
      <c r="O658" s="335" t="e">
        <f t="shared" si="2"/>
        <v>#N/A</v>
      </c>
      <c r="P658" s="335"/>
      <c r="Q658" s="335"/>
      <c r="R658" s="319"/>
      <c r="S658" s="319"/>
      <c r="T658" s="319"/>
      <c r="U658" s="319"/>
      <c r="V658" s="319"/>
      <c r="W658" s="319"/>
      <c r="X658" s="319"/>
      <c r="Y658" s="319"/>
      <c r="Z658" s="319"/>
    </row>
    <row r="659" spans="1:26" ht="15.75" customHeight="1">
      <c r="A659" s="319"/>
      <c r="B659" s="319"/>
      <c r="C659" s="319"/>
      <c r="D659" s="319"/>
      <c r="E659" s="319"/>
      <c r="F659" s="319"/>
      <c r="G659" s="319"/>
      <c r="H659" s="319"/>
      <c r="I659" s="319"/>
      <c r="J659" s="319"/>
      <c r="K659" s="319"/>
      <c r="L659" s="319"/>
      <c r="M659" s="319"/>
      <c r="N659" s="335"/>
      <c r="O659" s="335" t="e">
        <f t="shared" si="2"/>
        <v>#N/A</v>
      </c>
      <c r="P659" s="335"/>
      <c r="Q659" s="335"/>
      <c r="R659" s="319"/>
      <c r="S659" s="319"/>
      <c r="T659" s="319"/>
      <c r="U659" s="319"/>
      <c r="V659" s="319"/>
      <c r="W659" s="319"/>
      <c r="X659" s="319"/>
      <c r="Y659" s="319"/>
      <c r="Z659" s="319"/>
    </row>
    <row r="660" spans="1:26" ht="15.75" customHeight="1">
      <c r="A660" s="319"/>
      <c r="B660" s="319"/>
      <c r="C660" s="319"/>
      <c r="D660" s="319"/>
      <c r="E660" s="319"/>
      <c r="F660" s="319"/>
      <c r="G660" s="319"/>
      <c r="H660" s="319"/>
      <c r="I660" s="319"/>
      <c r="J660" s="319"/>
      <c r="K660" s="319"/>
      <c r="L660" s="319"/>
      <c r="M660" s="319"/>
      <c r="N660" s="335"/>
      <c r="O660" s="335" t="e">
        <f t="shared" si="2"/>
        <v>#N/A</v>
      </c>
      <c r="P660" s="335"/>
      <c r="Q660" s="335"/>
      <c r="R660" s="319"/>
      <c r="S660" s="319"/>
      <c r="T660" s="319"/>
      <c r="U660" s="319"/>
      <c r="V660" s="319"/>
      <c r="W660" s="319"/>
      <c r="X660" s="319"/>
      <c r="Y660" s="319"/>
      <c r="Z660" s="319"/>
    </row>
    <row r="661" spans="1:26" ht="15.75" customHeight="1">
      <c r="A661" s="319"/>
      <c r="B661" s="319"/>
      <c r="C661" s="319"/>
      <c r="D661" s="319"/>
      <c r="E661" s="319"/>
      <c r="F661" s="319"/>
      <c r="G661" s="319"/>
      <c r="H661" s="319"/>
      <c r="I661" s="319"/>
      <c r="J661" s="319"/>
      <c r="K661" s="319"/>
      <c r="L661" s="319"/>
      <c r="M661" s="319"/>
      <c r="N661" s="335"/>
      <c r="O661" s="335" t="e">
        <f t="shared" si="2"/>
        <v>#N/A</v>
      </c>
      <c r="P661" s="335"/>
      <c r="Q661" s="335"/>
      <c r="R661" s="319"/>
      <c r="S661" s="319"/>
      <c r="T661" s="319"/>
      <c r="U661" s="319"/>
      <c r="V661" s="319"/>
      <c r="W661" s="319"/>
      <c r="X661" s="319"/>
      <c r="Y661" s="319"/>
      <c r="Z661" s="319"/>
    </row>
    <row r="662" spans="1:26" ht="15.75" customHeight="1">
      <c r="A662" s="319"/>
      <c r="B662" s="319"/>
      <c r="C662" s="319"/>
      <c r="D662" s="319"/>
      <c r="E662" s="319"/>
      <c r="F662" s="319"/>
      <c r="G662" s="319"/>
      <c r="H662" s="319"/>
      <c r="I662" s="319"/>
      <c r="J662" s="319"/>
      <c r="K662" s="319"/>
      <c r="L662" s="319"/>
      <c r="M662" s="319"/>
      <c r="N662" s="335"/>
      <c r="O662" s="335" t="e">
        <f t="shared" si="2"/>
        <v>#N/A</v>
      </c>
      <c r="P662" s="335"/>
      <c r="Q662" s="335"/>
      <c r="R662" s="319"/>
      <c r="S662" s="319"/>
      <c r="T662" s="319"/>
      <c r="U662" s="319"/>
      <c r="V662" s="319"/>
      <c r="W662" s="319"/>
      <c r="X662" s="319"/>
      <c r="Y662" s="319"/>
      <c r="Z662" s="319"/>
    </row>
    <row r="663" spans="1:26" ht="15.75" customHeight="1">
      <c r="A663" s="319"/>
      <c r="B663" s="319"/>
      <c r="C663" s="319"/>
      <c r="D663" s="319"/>
      <c r="E663" s="319"/>
      <c r="F663" s="319"/>
      <c r="G663" s="319"/>
      <c r="H663" s="319"/>
      <c r="I663" s="319"/>
      <c r="J663" s="319"/>
      <c r="K663" s="319"/>
      <c r="L663" s="319"/>
      <c r="M663" s="319"/>
      <c r="N663" s="335"/>
      <c r="O663" s="335" t="e">
        <f t="shared" si="2"/>
        <v>#N/A</v>
      </c>
      <c r="P663" s="335"/>
      <c r="Q663" s="335"/>
      <c r="R663" s="319"/>
      <c r="S663" s="319"/>
      <c r="T663" s="319"/>
      <c r="U663" s="319"/>
      <c r="V663" s="319"/>
      <c r="W663" s="319"/>
      <c r="X663" s="319"/>
      <c r="Y663" s="319"/>
      <c r="Z663" s="319"/>
    </row>
    <row r="664" spans="1:26" ht="15.75" customHeight="1">
      <c r="A664" s="319"/>
      <c r="B664" s="319"/>
      <c r="C664" s="319"/>
      <c r="D664" s="319"/>
      <c r="E664" s="319"/>
      <c r="F664" s="319"/>
      <c r="G664" s="319"/>
      <c r="H664" s="319"/>
      <c r="I664" s="319"/>
      <c r="J664" s="319"/>
      <c r="K664" s="319"/>
      <c r="L664" s="319"/>
      <c r="M664" s="319"/>
      <c r="N664" s="335"/>
      <c r="O664" s="335" t="e">
        <f t="shared" si="2"/>
        <v>#N/A</v>
      </c>
      <c r="P664" s="335"/>
      <c r="Q664" s="335"/>
      <c r="R664" s="319"/>
      <c r="S664" s="319"/>
      <c r="T664" s="319"/>
      <c r="U664" s="319"/>
      <c r="V664" s="319"/>
      <c r="W664" s="319"/>
      <c r="X664" s="319"/>
      <c r="Y664" s="319"/>
      <c r="Z664" s="319"/>
    </row>
    <row r="665" spans="1:26" ht="15.75" customHeight="1">
      <c r="A665" s="319"/>
      <c r="B665" s="319"/>
      <c r="C665" s="319"/>
      <c r="D665" s="319"/>
      <c r="E665" s="319"/>
      <c r="F665" s="319"/>
      <c r="G665" s="319"/>
      <c r="H665" s="319"/>
      <c r="I665" s="319"/>
      <c r="J665" s="319"/>
      <c r="K665" s="319"/>
      <c r="L665" s="319"/>
      <c r="M665" s="319"/>
      <c r="N665" s="335"/>
      <c r="O665" s="335" t="e">
        <f t="shared" si="2"/>
        <v>#N/A</v>
      </c>
      <c r="P665" s="335"/>
      <c r="Q665" s="335"/>
      <c r="R665" s="319"/>
      <c r="S665" s="319"/>
      <c r="T665" s="319"/>
      <c r="U665" s="319"/>
      <c r="V665" s="319"/>
      <c r="W665" s="319"/>
      <c r="X665" s="319"/>
      <c r="Y665" s="319"/>
      <c r="Z665" s="319"/>
    </row>
    <row r="666" spans="1:26" ht="15.75" customHeight="1">
      <c r="A666" s="319"/>
      <c r="B666" s="319"/>
      <c r="C666" s="319"/>
      <c r="D666" s="319"/>
      <c r="E666" s="319"/>
      <c r="F666" s="319"/>
      <c r="G666" s="319"/>
      <c r="H666" s="319"/>
      <c r="I666" s="319"/>
      <c r="J666" s="319"/>
      <c r="K666" s="319"/>
      <c r="L666" s="319"/>
      <c r="M666" s="319"/>
      <c r="N666" s="335"/>
      <c r="O666" s="335" t="e">
        <f t="shared" si="2"/>
        <v>#N/A</v>
      </c>
      <c r="P666" s="335"/>
      <c r="Q666" s="335"/>
      <c r="R666" s="319"/>
      <c r="S666" s="319"/>
      <c r="T666" s="319"/>
      <c r="U666" s="319"/>
      <c r="V666" s="319"/>
      <c r="W666" s="319"/>
      <c r="X666" s="319"/>
      <c r="Y666" s="319"/>
      <c r="Z666" s="319"/>
    </row>
    <row r="667" spans="1:26" ht="15.75" customHeight="1">
      <c r="A667" s="319"/>
      <c r="B667" s="319"/>
      <c r="C667" s="319"/>
      <c r="D667" s="319"/>
      <c r="E667" s="319"/>
      <c r="F667" s="319"/>
      <c r="G667" s="319"/>
      <c r="H667" s="319"/>
      <c r="I667" s="319"/>
      <c r="J667" s="319"/>
      <c r="K667" s="319"/>
      <c r="L667" s="319"/>
      <c r="M667" s="319"/>
      <c r="N667" s="335"/>
      <c r="O667" s="335" t="e">
        <f t="shared" si="2"/>
        <v>#N/A</v>
      </c>
      <c r="P667" s="335"/>
      <c r="Q667" s="335"/>
      <c r="R667" s="319"/>
      <c r="S667" s="319"/>
      <c r="T667" s="319"/>
      <c r="U667" s="319"/>
      <c r="V667" s="319"/>
      <c r="W667" s="319"/>
      <c r="X667" s="319"/>
      <c r="Y667" s="319"/>
      <c r="Z667" s="319"/>
    </row>
    <row r="668" spans="1:26" ht="15.75" customHeight="1">
      <c r="A668" s="319"/>
      <c r="B668" s="319"/>
      <c r="C668" s="319"/>
      <c r="D668" s="319"/>
      <c r="E668" s="319"/>
      <c r="F668" s="319"/>
      <c r="G668" s="319"/>
      <c r="H668" s="319"/>
      <c r="I668" s="319"/>
      <c r="J668" s="319"/>
      <c r="K668" s="319"/>
      <c r="L668" s="319"/>
      <c r="M668" s="319"/>
      <c r="N668" s="335"/>
      <c r="O668" s="335" t="e">
        <f t="shared" si="2"/>
        <v>#N/A</v>
      </c>
      <c r="P668" s="335"/>
      <c r="Q668" s="335"/>
      <c r="R668" s="319"/>
      <c r="S668" s="319"/>
      <c r="T668" s="319"/>
      <c r="U668" s="319"/>
      <c r="V668" s="319"/>
      <c r="W668" s="319"/>
      <c r="X668" s="319"/>
      <c r="Y668" s="319"/>
      <c r="Z668" s="319"/>
    </row>
    <row r="669" spans="1:26" ht="15.75" customHeight="1">
      <c r="A669" s="319"/>
      <c r="B669" s="319"/>
      <c r="C669" s="319"/>
      <c r="D669" s="319"/>
      <c r="E669" s="319"/>
      <c r="F669" s="319"/>
      <c r="G669" s="319"/>
      <c r="H669" s="319"/>
      <c r="I669" s="319"/>
      <c r="J669" s="319"/>
      <c r="K669" s="319"/>
      <c r="L669" s="319"/>
      <c r="M669" s="319"/>
      <c r="N669" s="335"/>
      <c r="O669" s="335" t="e">
        <f t="shared" si="2"/>
        <v>#N/A</v>
      </c>
      <c r="P669" s="335"/>
      <c r="Q669" s="335"/>
      <c r="R669" s="319"/>
      <c r="S669" s="319"/>
      <c r="T669" s="319"/>
      <c r="U669" s="319"/>
      <c r="V669" s="319"/>
      <c r="W669" s="319"/>
      <c r="X669" s="319"/>
      <c r="Y669" s="319"/>
      <c r="Z669" s="319"/>
    </row>
    <row r="670" spans="1:26" ht="15.75" customHeight="1">
      <c r="A670" s="319"/>
      <c r="B670" s="319"/>
      <c r="C670" s="319"/>
      <c r="D670" s="319"/>
      <c r="E670" s="319"/>
      <c r="F670" s="319"/>
      <c r="G670" s="319"/>
      <c r="H670" s="319"/>
      <c r="I670" s="319"/>
      <c r="J670" s="319"/>
      <c r="K670" s="319"/>
      <c r="L670" s="319"/>
      <c r="M670" s="319"/>
      <c r="N670" s="335"/>
      <c r="O670" s="335" t="e">
        <f t="shared" si="2"/>
        <v>#N/A</v>
      </c>
      <c r="P670" s="335"/>
      <c r="Q670" s="335"/>
      <c r="R670" s="319"/>
      <c r="S670" s="319"/>
      <c r="T670" s="319"/>
      <c r="U670" s="319"/>
      <c r="V670" s="319"/>
      <c r="W670" s="319"/>
      <c r="X670" s="319"/>
      <c r="Y670" s="319"/>
      <c r="Z670" s="319"/>
    </row>
    <row r="671" spans="1:26" ht="15.75" customHeight="1">
      <c r="A671" s="319"/>
      <c r="B671" s="319"/>
      <c r="C671" s="319"/>
      <c r="D671" s="319"/>
      <c r="E671" s="319"/>
      <c r="F671" s="319"/>
      <c r="G671" s="319"/>
      <c r="H671" s="319"/>
      <c r="I671" s="319"/>
      <c r="J671" s="319"/>
      <c r="K671" s="319"/>
      <c r="L671" s="319"/>
      <c r="M671" s="319"/>
      <c r="N671" s="335"/>
      <c r="O671" s="335" t="e">
        <f t="shared" si="2"/>
        <v>#N/A</v>
      </c>
      <c r="P671" s="335"/>
      <c r="Q671" s="335"/>
      <c r="R671" s="319"/>
      <c r="S671" s="319"/>
      <c r="T671" s="319"/>
      <c r="U671" s="319"/>
      <c r="V671" s="319"/>
      <c r="W671" s="319"/>
      <c r="X671" s="319"/>
      <c r="Y671" s="319"/>
      <c r="Z671" s="319"/>
    </row>
    <row r="672" spans="1:26" ht="15.75" customHeight="1">
      <c r="A672" s="319"/>
      <c r="B672" s="319"/>
      <c r="C672" s="319"/>
      <c r="D672" s="319"/>
      <c r="E672" s="319"/>
      <c r="F672" s="319"/>
      <c r="G672" s="319"/>
      <c r="H672" s="319"/>
      <c r="I672" s="319"/>
      <c r="J672" s="319"/>
      <c r="K672" s="319"/>
      <c r="L672" s="319"/>
      <c r="M672" s="319"/>
      <c r="N672" s="335"/>
      <c r="O672" s="335" t="e">
        <f t="shared" si="2"/>
        <v>#N/A</v>
      </c>
      <c r="P672" s="335"/>
      <c r="Q672" s="335"/>
      <c r="R672" s="319"/>
      <c r="S672" s="319"/>
      <c r="T672" s="319"/>
      <c r="U672" s="319"/>
      <c r="V672" s="319"/>
      <c r="W672" s="319"/>
      <c r="X672" s="319"/>
      <c r="Y672" s="319"/>
      <c r="Z672" s="319"/>
    </row>
    <row r="673" spans="1:26" ht="15.75" customHeight="1">
      <c r="A673" s="319"/>
      <c r="B673" s="319"/>
      <c r="C673" s="319"/>
      <c r="D673" s="319"/>
      <c r="E673" s="319"/>
      <c r="F673" s="319"/>
      <c r="G673" s="319"/>
      <c r="H673" s="319"/>
      <c r="I673" s="319"/>
      <c r="J673" s="319"/>
      <c r="K673" s="319"/>
      <c r="L673" s="319"/>
      <c r="M673" s="319"/>
      <c r="N673" s="335"/>
      <c r="O673" s="335" t="e">
        <f t="shared" si="2"/>
        <v>#N/A</v>
      </c>
      <c r="P673" s="335"/>
      <c r="Q673" s="335"/>
      <c r="R673" s="319"/>
      <c r="S673" s="319"/>
      <c r="T673" s="319"/>
      <c r="U673" s="319"/>
      <c r="V673" s="319"/>
      <c r="W673" s="319"/>
      <c r="X673" s="319"/>
      <c r="Y673" s="319"/>
      <c r="Z673" s="319"/>
    </row>
    <row r="674" spans="1:26" ht="15.75" customHeight="1">
      <c r="A674" s="319"/>
      <c r="B674" s="319"/>
      <c r="C674" s="319"/>
      <c r="D674" s="319"/>
      <c r="E674" s="319"/>
      <c r="F674" s="319"/>
      <c r="G674" s="319"/>
      <c r="H674" s="319"/>
      <c r="I674" s="319"/>
      <c r="J674" s="319"/>
      <c r="K674" s="319"/>
      <c r="L674" s="319"/>
      <c r="M674" s="319"/>
      <c r="N674" s="335"/>
      <c r="O674" s="335" t="e">
        <f t="shared" si="2"/>
        <v>#N/A</v>
      </c>
      <c r="P674" s="335"/>
      <c r="Q674" s="335"/>
      <c r="R674" s="319"/>
      <c r="S674" s="319"/>
      <c r="T674" s="319"/>
      <c r="U674" s="319"/>
      <c r="V674" s="319"/>
      <c r="W674" s="319"/>
      <c r="X674" s="319"/>
      <c r="Y674" s="319"/>
      <c r="Z674" s="319"/>
    </row>
    <row r="675" spans="1:26" ht="15.75" customHeight="1">
      <c r="A675" s="319"/>
      <c r="B675" s="319"/>
      <c r="C675" s="319"/>
      <c r="D675" s="319"/>
      <c r="E675" s="319"/>
      <c r="F675" s="319"/>
      <c r="G675" s="319"/>
      <c r="H675" s="319"/>
      <c r="I675" s="319"/>
      <c r="J675" s="319"/>
      <c r="K675" s="319"/>
      <c r="L675" s="319"/>
      <c r="M675" s="319"/>
      <c r="N675" s="335"/>
      <c r="O675" s="335" t="e">
        <f t="shared" si="2"/>
        <v>#N/A</v>
      </c>
      <c r="P675" s="335"/>
      <c r="Q675" s="335"/>
      <c r="R675" s="319"/>
      <c r="S675" s="319"/>
      <c r="T675" s="319"/>
      <c r="U675" s="319"/>
      <c r="V675" s="319"/>
      <c r="W675" s="319"/>
      <c r="X675" s="319"/>
      <c r="Y675" s="319"/>
      <c r="Z675" s="319"/>
    </row>
    <row r="676" spans="1:26" ht="15.75" customHeight="1">
      <c r="A676" s="319"/>
      <c r="B676" s="319"/>
      <c r="C676" s="319"/>
      <c r="D676" s="319"/>
      <c r="E676" s="319"/>
      <c r="F676" s="319"/>
      <c r="G676" s="319"/>
      <c r="H676" s="319"/>
      <c r="I676" s="319"/>
      <c r="J676" s="319"/>
      <c r="K676" s="319"/>
      <c r="L676" s="319"/>
      <c r="M676" s="319"/>
      <c r="N676" s="335"/>
      <c r="O676" s="335" t="e">
        <f t="shared" si="2"/>
        <v>#N/A</v>
      </c>
      <c r="P676" s="335"/>
      <c r="Q676" s="335"/>
      <c r="R676" s="319"/>
      <c r="S676" s="319"/>
      <c r="T676" s="319"/>
      <c r="U676" s="319"/>
      <c r="V676" s="319"/>
      <c r="W676" s="319"/>
      <c r="X676" s="319"/>
      <c r="Y676" s="319"/>
      <c r="Z676" s="319"/>
    </row>
    <row r="677" spans="1:26" ht="15.75" customHeight="1">
      <c r="A677" s="319"/>
      <c r="B677" s="319"/>
      <c r="C677" s="319"/>
      <c r="D677" s="319"/>
      <c r="E677" s="319"/>
      <c r="F677" s="319"/>
      <c r="G677" s="319"/>
      <c r="H677" s="319"/>
      <c r="I677" s="319"/>
      <c r="J677" s="319"/>
      <c r="K677" s="319"/>
      <c r="L677" s="319"/>
      <c r="M677" s="319"/>
      <c r="N677" s="335"/>
      <c r="O677" s="335" t="e">
        <f t="shared" si="2"/>
        <v>#N/A</v>
      </c>
      <c r="P677" s="335"/>
      <c r="Q677" s="335"/>
      <c r="R677" s="319"/>
      <c r="S677" s="319"/>
      <c r="T677" s="319"/>
      <c r="U677" s="319"/>
      <c r="V677" s="319"/>
      <c r="W677" s="319"/>
      <c r="X677" s="319"/>
      <c r="Y677" s="319"/>
      <c r="Z677" s="319"/>
    </row>
    <row r="678" spans="1:26" ht="15.75" customHeight="1">
      <c r="A678" s="319"/>
      <c r="B678" s="319"/>
      <c r="C678" s="319"/>
      <c r="D678" s="319"/>
      <c r="E678" s="319"/>
      <c r="F678" s="319"/>
      <c r="G678" s="319"/>
      <c r="H678" s="319"/>
      <c r="I678" s="319"/>
      <c r="J678" s="319"/>
      <c r="K678" s="319"/>
      <c r="L678" s="319"/>
      <c r="M678" s="319"/>
      <c r="N678" s="335"/>
      <c r="O678" s="335" t="e">
        <f t="shared" si="2"/>
        <v>#N/A</v>
      </c>
      <c r="P678" s="335"/>
      <c r="Q678" s="335"/>
      <c r="R678" s="319"/>
      <c r="S678" s="319"/>
      <c r="T678" s="319"/>
      <c r="U678" s="319"/>
      <c r="V678" s="319"/>
      <c r="W678" s="319"/>
      <c r="X678" s="319"/>
      <c r="Y678" s="319"/>
      <c r="Z678" s="319"/>
    </row>
    <row r="679" spans="1:26" ht="15.75" customHeight="1">
      <c r="A679" s="319"/>
      <c r="B679" s="319"/>
      <c r="C679" s="319"/>
      <c r="D679" s="319"/>
      <c r="E679" s="319"/>
      <c r="F679" s="319"/>
      <c r="G679" s="319"/>
      <c r="H679" s="319"/>
      <c r="I679" s="319"/>
      <c r="J679" s="319"/>
      <c r="K679" s="319"/>
      <c r="L679" s="319"/>
      <c r="M679" s="319"/>
      <c r="N679" s="335"/>
      <c r="O679" s="335" t="e">
        <f t="shared" si="2"/>
        <v>#N/A</v>
      </c>
      <c r="P679" s="335"/>
      <c r="Q679" s="335"/>
      <c r="R679" s="319"/>
      <c r="S679" s="319"/>
      <c r="T679" s="319"/>
      <c r="U679" s="319"/>
      <c r="V679" s="319"/>
      <c r="W679" s="319"/>
      <c r="X679" s="319"/>
      <c r="Y679" s="319"/>
      <c r="Z679" s="319"/>
    </row>
    <row r="680" spans="1:26" ht="15.75" customHeight="1">
      <c r="A680" s="319"/>
      <c r="B680" s="319"/>
      <c r="C680" s="319"/>
      <c r="D680" s="319"/>
      <c r="E680" s="319"/>
      <c r="F680" s="319"/>
      <c r="G680" s="319"/>
      <c r="H680" s="319"/>
      <c r="I680" s="319"/>
      <c r="J680" s="319"/>
      <c r="K680" s="319"/>
      <c r="L680" s="319"/>
      <c r="M680" s="319"/>
      <c r="N680" s="335"/>
      <c r="O680" s="335" t="e">
        <f t="shared" si="2"/>
        <v>#N/A</v>
      </c>
      <c r="P680" s="335"/>
      <c r="Q680" s="335"/>
      <c r="R680" s="319"/>
      <c r="S680" s="319"/>
      <c r="T680" s="319"/>
      <c r="U680" s="319"/>
      <c r="V680" s="319"/>
      <c r="W680" s="319"/>
      <c r="X680" s="319"/>
      <c r="Y680" s="319"/>
      <c r="Z680" s="319"/>
    </row>
    <row r="681" spans="1:26" ht="15.75" customHeight="1">
      <c r="A681" s="319"/>
      <c r="B681" s="319"/>
      <c r="C681" s="319"/>
      <c r="D681" s="319"/>
      <c r="E681" s="319"/>
      <c r="F681" s="319"/>
      <c r="G681" s="319"/>
      <c r="H681" s="319"/>
      <c r="I681" s="319"/>
      <c r="J681" s="319"/>
      <c r="K681" s="319"/>
      <c r="L681" s="319"/>
      <c r="M681" s="319"/>
      <c r="N681" s="335"/>
      <c r="O681" s="335" t="e">
        <f t="shared" si="2"/>
        <v>#N/A</v>
      </c>
      <c r="P681" s="335"/>
      <c r="Q681" s="335"/>
      <c r="R681" s="319"/>
      <c r="S681" s="319"/>
      <c r="T681" s="319"/>
      <c r="U681" s="319"/>
      <c r="V681" s="319"/>
      <c r="W681" s="319"/>
      <c r="X681" s="319"/>
      <c r="Y681" s="319"/>
      <c r="Z681" s="319"/>
    </row>
    <row r="682" spans="1:26" ht="15.75" customHeight="1">
      <c r="A682" s="319"/>
      <c r="B682" s="319"/>
      <c r="C682" s="319"/>
      <c r="D682" s="319"/>
      <c r="E682" s="319"/>
      <c r="F682" s="319"/>
      <c r="G682" s="319"/>
      <c r="H682" s="319"/>
      <c r="I682" s="319"/>
      <c r="J682" s="319"/>
      <c r="K682" s="319"/>
      <c r="L682" s="319"/>
      <c r="M682" s="319"/>
      <c r="N682" s="335"/>
      <c r="O682" s="335" t="e">
        <f t="shared" si="2"/>
        <v>#N/A</v>
      </c>
      <c r="P682" s="335"/>
      <c r="Q682" s="335"/>
      <c r="R682" s="319"/>
      <c r="S682" s="319"/>
      <c r="T682" s="319"/>
      <c r="U682" s="319"/>
      <c r="V682" s="319"/>
      <c r="W682" s="319"/>
      <c r="X682" s="319"/>
      <c r="Y682" s="319"/>
      <c r="Z682" s="319"/>
    </row>
    <row r="683" spans="1:26" ht="15.75" customHeight="1">
      <c r="A683" s="319"/>
      <c r="B683" s="319"/>
      <c r="C683" s="319"/>
      <c r="D683" s="319"/>
      <c r="E683" s="319"/>
      <c r="F683" s="319"/>
      <c r="G683" s="319"/>
      <c r="H683" s="319"/>
      <c r="I683" s="319"/>
      <c r="J683" s="319"/>
      <c r="K683" s="319"/>
      <c r="L683" s="319"/>
      <c r="M683" s="319"/>
      <c r="N683" s="335"/>
      <c r="O683" s="335" t="e">
        <f t="shared" si="2"/>
        <v>#N/A</v>
      </c>
      <c r="P683" s="335"/>
      <c r="Q683" s="335"/>
      <c r="R683" s="319"/>
      <c r="S683" s="319"/>
      <c r="T683" s="319"/>
      <c r="U683" s="319"/>
      <c r="V683" s="319"/>
      <c r="W683" s="319"/>
      <c r="X683" s="319"/>
      <c r="Y683" s="319"/>
      <c r="Z683" s="319"/>
    </row>
    <row r="684" spans="1:26" ht="15.75" customHeight="1">
      <c r="A684" s="319"/>
      <c r="B684" s="319"/>
      <c r="C684" s="319"/>
      <c r="D684" s="319"/>
      <c r="E684" s="319"/>
      <c r="F684" s="319"/>
      <c r="G684" s="319"/>
      <c r="H684" s="319"/>
      <c r="I684" s="319"/>
      <c r="J684" s="319"/>
      <c r="K684" s="319"/>
      <c r="L684" s="319"/>
      <c r="M684" s="319"/>
      <c r="N684" s="335"/>
      <c r="O684" s="335" t="e">
        <f t="shared" si="2"/>
        <v>#N/A</v>
      </c>
      <c r="P684" s="335"/>
      <c r="Q684" s="335"/>
      <c r="R684" s="319"/>
      <c r="S684" s="319"/>
      <c r="T684" s="319"/>
      <c r="U684" s="319"/>
      <c r="V684" s="319"/>
      <c r="W684" s="319"/>
      <c r="X684" s="319"/>
      <c r="Y684" s="319"/>
      <c r="Z684" s="319"/>
    </row>
    <row r="685" spans="1:26" ht="15.75" customHeight="1">
      <c r="A685" s="319"/>
      <c r="B685" s="319"/>
      <c r="C685" s="319"/>
      <c r="D685" s="319"/>
      <c r="E685" s="319"/>
      <c r="F685" s="319"/>
      <c r="G685" s="319"/>
      <c r="H685" s="319"/>
      <c r="I685" s="319"/>
      <c r="J685" s="319"/>
      <c r="K685" s="319"/>
      <c r="L685" s="319"/>
      <c r="M685" s="319"/>
      <c r="N685" s="335"/>
      <c r="O685" s="335" t="e">
        <f t="shared" si="2"/>
        <v>#N/A</v>
      </c>
      <c r="P685" s="335"/>
      <c r="Q685" s="335"/>
      <c r="R685" s="319"/>
      <c r="S685" s="319"/>
      <c r="T685" s="319"/>
      <c r="U685" s="319"/>
      <c r="V685" s="319"/>
      <c r="W685" s="319"/>
      <c r="X685" s="319"/>
      <c r="Y685" s="319"/>
      <c r="Z685" s="319"/>
    </row>
    <row r="686" spans="1:26" ht="15.75" customHeight="1">
      <c r="A686" s="319"/>
      <c r="B686" s="319"/>
      <c r="C686" s="319"/>
      <c r="D686" s="319"/>
      <c r="E686" s="319"/>
      <c r="F686" s="319"/>
      <c r="G686" s="319"/>
      <c r="H686" s="319"/>
      <c r="I686" s="319"/>
      <c r="J686" s="319"/>
      <c r="K686" s="319"/>
      <c r="L686" s="319"/>
      <c r="M686" s="319"/>
      <c r="N686" s="335"/>
      <c r="O686" s="335" t="e">
        <f t="shared" si="2"/>
        <v>#N/A</v>
      </c>
      <c r="P686" s="335"/>
      <c r="Q686" s="335"/>
      <c r="R686" s="319"/>
      <c r="S686" s="319"/>
      <c r="T686" s="319"/>
      <c r="U686" s="319"/>
      <c r="V686" s="319"/>
      <c r="W686" s="319"/>
      <c r="X686" s="319"/>
      <c r="Y686" s="319"/>
      <c r="Z686" s="319"/>
    </row>
    <row r="687" spans="1:26" ht="15.75" customHeight="1">
      <c r="A687" s="319"/>
      <c r="B687" s="319"/>
      <c r="C687" s="319"/>
      <c r="D687" s="319"/>
      <c r="E687" s="319"/>
      <c r="F687" s="319"/>
      <c r="G687" s="319"/>
      <c r="H687" s="319"/>
      <c r="I687" s="319"/>
      <c r="J687" s="319"/>
      <c r="K687" s="319"/>
      <c r="L687" s="319"/>
      <c r="M687" s="319"/>
      <c r="N687" s="335"/>
      <c r="O687" s="335" t="e">
        <f t="shared" si="2"/>
        <v>#N/A</v>
      </c>
      <c r="P687" s="335"/>
      <c r="Q687" s="335"/>
      <c r="R687" s="319"/>
      <c r="S687" s="319"/>
      <c r="T687" s="319"/>
      <c r="U687" s="319"/>
      <c r="V687" s="319"/>
      <c r="W687" s="319"/>
      <c r="X687" s="319"/>
      <c r="Y687" s="319"/>
      <c r="Z687" s="319"/>
    </row>
    <row r="688" spans="1:26" ht="15.75" customHeight="1">
      <c r="A688" s="319"/>
      <c r="B688" s="319"/>
      <c r="C688" s="319"/>
      <c r="D688" s="319"/>
      <c r="E688" s="319"/>
      <c r="F688" s="319"/>
      <c r="G688" s="319"/>
      <c r="H688" s="319"/>
      <c r="I688" s="319"/>
      <c r="J688" s="319"/>
      <c r="K688" s="319"/>
      <c r="L688" s="319"/>
      <c r="M688" s="319"/>
      <c r="N688" s="335"/>
      <c r="O688" s="335" t="e">
        <f t="shared" si="2"/>
        <v>#N/A</v>
      </c>
      <c r="P688" s="335"/>
      <c r="Q688" s="335"/>
      <c r="R688" s="319"/>
      <c r="S688" s="319"/>
      <c r="T688" s="319"/>
      <c r="U688" s="319"/>
      <c r="V688" s="319"/>
      <c r="W688" s="319"/>
      <c r="X688" s="319"/>
      <c r="Y688" s="319"/>
      <c r="Z688" s="319"/>
    </row>
    <row r="689" spans="1:26" ht="15.75" customHeight="1">
      <c r="A689" s="319"/>
      <c r="B689" s="319"/>
      <c r="C689" s="319"/>
      <c r="D689" s="319"/>
      <c r="E689" s="319"/>
      <c r="F689" s="319"/>
      <c r="G689" s="319"/>
      <c r="H689" s="319"/>
      <c r="I689" s="319"/>
      <c r="J689" s="319"/>
      <c r="K689" s="319"/>
      <c r="L689" s="319"/>
      <c r="M689" s="319"/>
      <c r="N689" s="335"/>
      <c r="O689" s="335" t="e">
        <f t="shared" si="2"/>
        <v>#N/A</v>
      </c>
      <c r="P689" s="335"/>
      <c r="Q689" s="335"/>
      <c r="R689" s="319"/>
      <c r="S689" s="319"/>
      <c r="T689" s="319"/>
      <c r="U689" s="319"/>
      <c r="V689" s="319"/>
      <c r="W689" s="319"/>
      <c r="X689" s="319"/>
      <c r="Y689" s="319"/>
      <c r="Z689" s="319"/>
    </row>
    <row r="690" spans="1:26" ht="15.75" customHeight="1">
      <c r="A690" s="319"/>
      <c r="B690" s="319"/>
      <c r="C690" s="319"/>
      <c r="D690" s="319"/>
      <c r="E690" s="319"/>
      <c r="F690" s="319"/>
      <c r="G690" s="319"/>
      <c r="H690" s="319"/>
      <c r="I690" s="319"/>
      <c r="J690" s="319"/>
      <c r="K690" s="319"/>
      <c r="L690" s="319"/>
      <c r="M690" s="319"/>
      <c r="N690" s="335"/>
      <c r="O690" s="335" t="e">
        <f t="shared" si="2"/>
        <v>#N/A</v>
      </c>
      <c r="P690" s="335"/>
      <c r="Q690" s="335"/>
      <c r="R690" s="319"/>
      <c r="S690" s="319"/>
      <c r="T690" s="319"/>
      <c r="U690" s="319"/>
      <c r="V690" s="319"/>
      <c r="W690" s="319"/>
      <c r="X690" s="319"/>
      <c r="Y690" s="319"/>
      <c r="Z690" s="319"/>
    </row>
    <row r="691" spans="1:26" ht="15.75" customHeight="1">
      <c r="A691" s="319"/>
      <c r="B691" s="319"/>
      <c r="C691" s="319"/>
      <c r="D691" s="319"/>
      <c r="E691" s="319"/>
      <c r="F691" s="319"/>
      <c r="G691" s="319"/>
      <c r="H691" s="319"/>
      <c r="I691" s="319"/>
      <c r="J691" s="319"/>
      <c r="K691" s="319"/>
      <c r="L691" s="319"/>
      <c r="M691" s="319"/>
      <c r="N691" s="335"/>
      <c r="O691" s="335" t="e">
        <f t="shared" si="2"/>
        <v>#N/A</v>
      </c>
      <c r="P691" s="335"/>
      <c r="Q691" s="335"/>
      <c r="R691" s="319"/>
      <c r="S691" s="319"/>
      <c r="T691" s="319"/>
      <c r="U691" s="319"/>
      <c r="V691" s="319"/>
      <c r="W691" s="319"/>
      <c r="X691" s="319"/>
      <c r="Y691" s="319"/>
      <c r="Z691" s="319"/>
    </row>
    <row r="692" spans="1:26" ht="15.75" customHeight="1">
      <c r="A692" s="319"/>
      <c r="B692" s="319"/>
      <c r="C692" s="319"/>
      <c r="D692" s="319"/>
      <c r="E692" s="319"/>
      <c r="F692" s="319"/>
      <c r="G692" s="319"/>
      <c r="H692" s="319"/>
      <c r="I692" s="319"/>
      <c r="J692" s="319"/>
      <c r="K692" s="319"/>
      <c r="L692" s="319"/>
      <c r="M692" s="319"/>
      <c r="N692" s="335"/>
      <c r="O692" s="335" t="e">
        <f t="shared" si="2"/>
        <v>#N/A</v>
      </c>
      <c r="P692" s="335"/>
      <c r="Q692" s="335"/>
      <c r="R692" s="319"/>
      <c r="S692" s="319"/>
      <c r="T692" s="319"/>
      <c r="U692" s="319"/>
      <c r="V692" s="319"/>
      <c r="W692" s="319"/>
      <c r="X692" s="319"/>
      <c r="Y692" s="319"/>
      <c r="Z692" s="319"/>
    </row>
    <row r="693" spans="1:26" ht="15.75" customHeight="1">
      <c r="A693" s="319"/>
      <c r="B693" s="319"/>
      <c r="C693" s="319"/>
      <c r="D693" s="319"/>
      <c r="E693" s="319"/>
      <c r="F693" s="319"/>
      <c r="G693" s="319"/>
      <c r="H693" s="319"/>
      <c r="I693" s="319"/>
      <c r="J693" s="319"/>
      <c r="K693" s="319"/>
      <c r="L693" s="319"/>
      <c r="M693" s="319"/>
      <c r="N693" s="335"/>
      <c r="O693" s="335" t="e">
        <f t="shared" si="2"/>
        <v>#N/A</v>
      </c>
      <c r="P693" s="335"/>
      <c r="Q693" s="335"/>
      <c r="R693" s="319"/>
      <c r="S693" s="319"/>
      <c r="T693" s="319"/>
      <c r="U693" s="319"/>
      <c r="V693" s="319"/>
      <c r="W693" s="319"/>
      <c r="X693" s="319"/>
      <c r="Y693" s="319"/>
      <c r="Z693" s="319"/>
    </row>
    <row r="694" spans="1:26" ht="15.75" customHeight="1">
      <c r="A694" s="319"/>
      <c r="B694" s="319"/>
      <c r="C694" s="319"/>
      <c r="D694" s="319"/>
      <c r="E694" s="319"/>
      <c r="F694" s="319"/>
      <c r="G694" s="319"/>
      <c r="H694" s="319"/>
      <c r="I694" s="319"/>
      <c r="J694" s="319"/>
      <c r="K694" s="319"/>
      <c r="L694" s="319"/>
      <c r="M694" s="319"/>
      <c r="N694" s="335"/>
      <c r="O694" s="335" t="e">
        <f t="shared" si="2"/>
        <v>#N/A</v>
      </c>
      <c r="P694" s="335"/>
      <c r="Q694" s="335"/>
      <c r="R694" s="319"/>
      <c r="S694" s="319"/>
      <c r="T694" s="319"/>
      <c r="U694" s="319"/>
      <c r="V694" s="319"/>
      <c r="W694" s="319"/>
      <c r="X694" s="319"/>
      <c r="Y694" s="319"/>
      <c r="Z694" s="319"/>
    </row>
    <row r="695" spans="1:26" ht="15.75" customHeight="1">
      <c r="A695" s="319"/>
      <c r="B695" s="319"/>
      <c r="C695" s="319"/>
      <c r="D695" s="319"/>
      <c r="E695" s="319"/>
      <c r="F695" s="319"/>
      <c r="G695" s="319"/>
      <c r="H695" s="319"/>
      <c r="I695" s="319"/>
      <c r="J695" s="319"/>
      <c r="K695" s="319"/>
      <c r="L695" s="319"/>
      <c r="M695" s="319"/>
      <c r="N695" s="335"/>
      <c r="O695" s="335" t="e">
        <f t="shared" si="2"/>
        <v>#N/A</v>
      </c>
      <c r="P695" s="335"/>
      <c r="Q695" s="335"/>
      <c r="R695" s="319"/>
      <c r="S695" s="319"/>
      <c r="T695" s="319"/>
      <c r="U695" s="319"/>
      <c r="V695" s="319"/>
      <c r="W695" s="319"/>
      <c r="X695" s="319"/>
      <c r="Y695" s="319"/>
      <c r="Z695" s="319"/>
    </row>
    <row r="696" spans="1:26" ht="15.75" customHeight="1">
      <c r="A696" s="319"/>
      <c r="B696" s="319"/>
      <c r="C696" s="319"/>
      <c r="D696" s="319"/>
      <c r="E696" s="319"/>
      <c r="F696" s="319"/>
      <c r="G696" s="319"/>
      <c r="H696" s="319"/>
      <c r="I696" s="319"/>
      <c r="J696" s="319"/>
      <c r="K696" s="319"/>
      <c r="L696" s="319"/>
      <c r="M696" s="319"/>
      <c r="N696" s="335"/>
      <c r="O696" s="335" t="e">
        <f t="shared" si="2"/>
        <v>#N/A</v>
      </c>
      <c r="P696" s="335"/>
      <c r="Q696" s="335"/>
      <c r="R696" s="319"/>
      <c r="S696" s="319"/>
      <c r="T696" s="319"/>
      <c r="U696" s="319"/>
      <c r="V696" s="319"/>
      <c r="W696" s="319"/>
      <c r="X696" s="319"/>
      <c r="Y696" s="319"/>
      <c r="Z696" s="319"/>
    </row>
    <row r="697" spans="1:26" ht="15.75" customHeight="1">
      <c r="A697" s="319"/>
      <c r="B697" s="319"/>
      <c r="C697" s="319"/>
      <c r="D697" s="319"/>
      <c r="E697" s="319"/>
      <c r="F697" s="319"/>
      <c r="G697" s="319"/>
      <c r="H697" s="319"/>
      <c r="I697" s="319"/>
      <c r="J697" s="319"/>
      <c r="K697" s="319"/>
      <c r="L697" s="319"/>
      <c r="M697" s="319"/>
      <c r="N697" s="335"/>
      <c r="O697" s="335" t="e">
        <f t="shared" si="2"/>
        <v>#N/A</v>
      </c>
      <c r="P697" s="335"/>
      <c r="Q697" s="335"/>
      <c r="R697" s="319"/>
      <c r="S697" s="319"/>
      <c r="T697" s="319"/>
      <c r="U697" s="319"/>
      <c r="V697" s="319"/>
      <c r="W697" s="319"/>
      <c r="X697" s="319"/>
      <c r="Y697" s="319"/>
      <c r="Z697" s="319"/>
    </row>
    <row r="698" spans="1:26" ht="15.75" customHeight="1">
      <c r="A698" s="319"/>
      <c r="B698" s="319"/>
      <c r="C698" s="319"/>
      <c r="D698" s="319"/>
      <c r="E698" s="319"/>
      <c r="F698" s="319"/>
      <c r="G698" s="319"/>
      <c r="H698" s="319"/>
      <c r="I698" s="319"/>
      <c r="J698" s="319"/>
      <c r="K698" s="319"/>
      <c r="L698" s="319"/>
      <c r="M698" s="319"/>
      <c r="N698" s="335"/>
      <c r="O698" s="335" t="e">
        <f t="shared" si="2"/>
        <v>#N/A</v>
      </c>
      <c r="P698" s="335"/>
      <c r="Q698" s="335"/>
      <c r="R698" s="319"/>
      <c r="S698" s="319"/>
      <c r="T698" s="319"/>
      <c r="U698" s="319"/>
      <c r="V698" s="319"/>
      <c r="W698" s="319"/>
      <c r="X698" s="319"/>
      <c r="Y698" s="319"/>
      <c r="Z698" s="319"/>
    </row>
    <row r="699" spans="1:26" ht="15.75" customHeight="1">
      <c r="A699" s="319"/>
      <c r="B699" s="319"/>
      <c r="C699" s="319"/>
      <c r="D699" s="319"/>
      <c r="E699" s="319"/>
      <c r="F699" s="319"/>
      <c r="G699" s="319"/>
      <c r="H699" s="319"/>
      <c r="I699" s="319"/>
      <c r="J699" s="319"/>
      <c r="K699" s="319"/>
      <c r="L699" s="319"/>
      <c r="M699" s="319"/>
      <c r="N699" s="335"/>
      <c r="O699" s="335" t="e">
        <f t="shared" si="2"/>
        <v>#N/A</v>
      </c>
      <c r="P699" s="335"/>
      <c r="Q699" s="335"/>
      <c r="R699" s="319"/>
      <c r="S699" s="319"/>
      <c r="T699" s="319"/>
      <c r="U699" s="319"/>
      <c r="V699" s="319"/>
      <c r="W699" s="319"/>
      <c r="X699" s="319"/>
      <c r="Y699" s="319"/>
      <c r="Z699" s="319"/>
    </row>
    <row r="700" spans="1:26" ht="15.75" customHeight="1">
      <c r="A700" s="319"/>
      <c r="B700" s="319"/>
      <c r="C700" s="319"/>
      <c r="D700" s="319"/>
      <c r="E700" s="319"/>
      <c r="F700" s="319"/>
      <c r="G700" s="319"/>
      <c r="H700" s="319"/>
      <c r="I700" s="319"/>
      <c r="J700" s="319"/>
      <c r="K700" s="319"/>
      <c r="L700" s="319"/>
      <c r="M700" s="319"/>
      <c r="N700" s="335"/>
      <c r="O700" s="335" t="e">
        <f t="shared" si="2"/>
        <v>#N/A</v>
      </c>
      <c r="P700" s="335"/>
      <c r="Q700" s="335"/>
      <c r="R700" s="319"/>
      <c r="S700" s="319"/>
      <c r="T700" s="319"/>
      <c r="U700" s="319"/>
      <c r="V700" s="319"/>
      <c r="W700" s="319"/>
      <c r="X700" s="319"/>
      <c r="Y700" s="319"/>
      <c r="Z700" s="319"/>
    </row>
    <row r="701" spans="1:26" ht="15.75" customHeight="1">
      <c r="A701" s="319"/>
      <c r="B701" s="319"/>
      <c r="C701" s="319"/>
      <c r="D701" s="319"/>
      <c r="E701" s="319"/>
      <c r="F701" s="319"/>
      <c r="G701" s="319"/>
      <c r="H701" s="319"/>
      <c r="I701" s="319"/>
      <c r="J701" s="319"/>
      <c r="K701" s="319"/>
      <c r="L701" s="319"/>
      <c r="M701" s="319"/>
      <c r="N701" s="335"/>
      <c r="O701" s="335" t="e">
        <f t="shared" si="2"/>
        <v>#N/A</v>
      </c>
      <c r="P701" s="335"/>
      <c r="Q701" s="335"/>
      <c r="R701" s="319"/>
      <c r="S701" s="319"/>
      <c r="T701" s="319"/>
      <c r="U701" s="319"/>
      <c r="V701" s="319"/>
      <c r="W701" s="319"/>
      <c r="X701" s="319"/>
      <c r="Y701" s="319"/>
      <c r="Z701" s="319"/>
    </row>
    <row r="702" spans="1:26" ht="15.75" customHeight="1">
      <c r="A702" s="319"/>
      <c r="B702" s="319"/>
      <c r="C702" s="319"/>
      <c r="D702" s="319"/>
      <c r="E702" s="319"/>
      <c r="F702" s="319"/>
      <c r="G702" s="319"/>
      <c r="H702" s="319"/>
      <c r="I702" s="319"/>
      <c r="J702" s="319"/>
      <c r="K702" s="319"/>
      <c r="L702" s="319"/>
      <c r="M702" s="319"/>
      <c r="N702" s="335"/>
      <c r="O702" s="335" t="e">
        <f t="shared" si="2"/>
        <v>#N/A</v>
      </c>
      <c r="P702" s="335"/>
      <c r="Q702" s="335"/>
      <c r="R702" s="319"/>
      <c r="S702" s="319"/>
      <c r="T702" s="319"/>
      <c r="U702" s="319"/>
      <c r="V702" s="319"/>
      <c r="W702" s="319"/>
      <c r="X702" s="319"/>
      <c r="Y702" s="319"/>
      <c r="Z702" s="319"/>
    </row>
    <row r="703" spans="1:26" ht="15.75" customHeight="1">
      <c r="A703" s="319"/>
      <c r="B703" s="319"/>
      <c r="C703" s="319"/>
      <c r="D703" s="319"/>
      <c r="E703" s="319"/>
      <c r="F703" s="319"/>
      <c r="G703" s="319"/>
      <c r="H703" s="319"/>
      <c r="I703" s="319"/>
      <c r="J703" s="319"/>
      <c r="K703" s="319"/>
      <c r="L703" s="319"/>
      <c r="M703" s="319"/>
      <c r="N703" s="335"/>
      <c r="O703" s="335" t="e">
        <f t="shared" si="2"/>
        <v>#N/A</v>
      </c>
      <c r="P703" s="335"/>
      <c r="Q703" s="335"/>
      <c r="R703" s="319"/>
      <c r="S703" s="319"/>
      <c r="T703" s="319"/>
      <c r="U703" s="319"/>
      <c r="V703" s="319"/>
      <c r="W703" s="319"/>
      <c r="X703" s="319"/>
      <c r="Y703" s="319"/>
      <c r="Z703" s="319"/>
    </row>
    <row r="704" spans="1:26" ht="15.75" customHeight="1">
      <c r="A704" s="319"/>
      <c r="B704" s="319"/>
      <c r="C704" s="319"/>
      <c r="D704" s="319"/>
      <c r="E704" s="319"/>
      <c r="F704" s="319"/>
      <c r="G704" s="319"/>
      <c r="H704" s="319"/>
      <c r="I704" s="319"/>
      <c r="J704" s="319"/>
      <c r="K704" s="319"/>
      <c r="L704" s="319"/>
      <c r="M704" s="319"/>
      <c r="N704" s="335"/>
      <c r="O704" s="335" t="e">
        <f t="shared" si="2"/>
        <v>#N/A</v>
      </c>
      <c r="P704" s="335"/>
      <c r="Q704" s="335"/>
      <c r="R704" s="319"/>
      <c r="S704" s="319"/>
      <c r="T704" s="319"/>
      <c r="U704" s="319"/>
      <c r="V704" s="319"/>
      <c r="W704" s="319"/>
      <c r="X704" s="319"/>
      <c r="Y704" s="319"/>
      <c r="Z704" s="319"/>
    </row>
    <row r="705" spans="1:26" ht="15.75" customHeight="1">
      <c r="A705" s="319"/>
      <c r="B705" s="319"/>
      <c r="C705" s="319"/>
      <c r="D705" s="319"/>
      <c r="E705" s="319"/>
      <c r="F705" s="319"/>
      <c r="G705" s="319"/>
      <c r="H705" s="319"/>
      <c r="I705" s="319"/>
      <c r="J705" s="319"/>
      <c r="K705" s="319"/>
      <c r="L705" s="319"/>
      <c r="M705" s="319"/>
      <c r="N705" s="335"/>
      <c r="O705" s="335" t="e">
        <f t="shared" si="2"/>
        <v>#N/A</v>
      </c>
      <c r="P705" s="335"/>
      <c r="Q705" s="335"/>
      <c r="R705" s="319"/>
      <c r="S705" s="319"/>
      <c r="T705" s="319"/>
      <c r="U705" s="319"/>
      <c r="V705" s="319"/>
      <c r="W705" s="319"/>
      <c r="X705" s="319"/>
      <c r="Y705" s="319"/>
      <c r="Z705" s="319"/>
    </row>
    <row r="706" spans="1:26" ht="15.75" customHeight="1">
      <c r="A706" s="319"/>
      <c r="B706" s="319"/>
      <c r="C706" s="319"/>
      <c r="D706" s="319"/>
      <c r="E706" s="319"/>
      <c r="F706" s="319"/>
      <c r="G706" s="319"/>
      <c r="H706" s="319"/>
      <c r="I706" s="319"/>
      <c r="J706" s="319"/>
      <c r="K706" s="319"/>
      <c r="L706" s="319"/>
      <c r="M706" s="319"/>
      <c r="N706" s="335"/>
      <c r="O706" s="335" t="e">
        <f t="shared" si="2"/>
        <v>#N/A</v>
      </c>
      <c r="P706" s="335"/>
      <c r="Q706" s="335"/>
      <c r="R706" s="319"/>
      <c r="S706" s="319"/>
      <c r="T706" s="319"/>
      <c r="U706" s="319"/>
      <c r="V706" s="319"/>
      <c r="W706" s="319"/>
      <c r="X706" s="319"/>
      <c r="Y706" s="319"/>
      <c r="Z706" s="319"/>
    </row>
    <row r="707" spans="1:26" ht="15.75" customHeight="1">
      <c r="A707" s="319"/>
      <c r="B707" s="319"/>
      <c r="C707" s="319"/>
      <c r="D707" s="319"/>
      <c r="E707" s="319"/>
      <c r="F707" s="319"/>
      <c r="G707" s="319"/>
      <c r="H707" s="319"/>
      <c r="I707" s="319"/>
      <c r="J707" s="319"/>
      <c r="K707" s="319"/>
      <c r="L707" s="319"/>
      <c r="M707" s="319"/>
      <c r="N707" s="335"/>
      <c r="O707" s="335" t="e">
        <f t="shared" si="2"/>
        <v>#N/A</v>
      </c>
      <c r="P707" s="335"/>
      <c r="Q707" s="335"/>
      <c r="R707" s="319"/>
      <c r="S707" s="319"/>
      <c r="T707" s="319"/>
      <c r="U707" s="319"/>
      <c r="V707" s="319"/>
      <c r="W707" s="319"/>
      <c r="X707" s="319"/>
      <c r="Y707" s="319"/>
      <c r="Z707" s="319"/>
    </row>
    <row r="708" spans="1:26" ht="15.75" customHeight="1">
      <c r="A708" s="319"/>
      <c r="B708" s="319"/>
      <c r="C708" s="319"/>
      <c r="D708" s="319"/>
      <c r="E708" s="319"/>
      <c r="F708" s="319"/>
      <c r="G708" s="319"/>
      <c r="H708" s="319"/>
      <c r="I708" s="319"/>
      <c r="J708" s="319"/>
      <c r="K708" s="319"/>
      <c r="L708" s="319"/>
      <c r="M708" s="319"/>
      <c r="N708" s="335"/>
      <c r="O708" s="335" t="e">
        <f t="shared" si="2"/>
        <v>#N/A</v>
      </c>
      <c r="P708" s="335"/>
      <c r="Q708" s="335"/>
      <c r="R708" s="319"/>
      <c r="S708" s="319"/>
      <c r="T708" s="319"/>
      <c r="U708" s="319"/>
      <c r="V708" s="319"/>
      <c r="W708" s="319"/>
      <c r="X708" s="319"/>
      <c r="Y708" s="319"/>
      <c r="Z708" s="319"/>
    </row>
    <row r="709" spans="1:26" ht="15.75" customHeight="1">
      <c r="A709" s="319"/>
      <c r="B709" s="319"/>
      <c r="C709" s="319"/>
      <c r="D709" s="319"/>
      <c r="E709" s="319"/>
      <c r="F709" s="319"/>
      <c r="G709" s="319"/>
      <c r="H709" s="319"/>
      <c r="I709" s="319"/>
      <c r="J709" s="319"/>
      <c r="K709" s="319"/>
      <c r="L709" s="319"/>
      <c r="M709" s="319"/>
      <c r="N709" s="335"/>
      <c r="O709" s="335" t="e">
        <f t="shared" si="2"/>
        <v>#N/A</v>
      </c>
      <c r="P709" s="335"/>
      <c r="Q709" s="335"/>
      <c r="R709" s="319"/>
      <c r="S709" s="319"/>
      <c r="T709" s="319"/>
      <c r="U709" s="319"/>
      <c r="V709" s="319"/>
      <c r="W709" s="319"/>
      <c r="X709" s="319"/>
      <c r="Y709" s="319"/>
      <c r="Z709" s="319"/>
    </row>
    <row r="710" spans="1:26" ht="15.75" customHeight="1">
      <c r="A710" s="319"/>
      <c r="B710" s="319"/>
      <c r="C710" s="319"/>
      <c r="D710" s="319"/>
      <c r="E710" s="319"/>
      <c r="F710" s="319"/>
      <c r="G710" s="319"/>
      <c r="H710" s="319"/>
      <c r="I710" s="319"/>
      <c r="J710" s="319"/>
      <c r="K710" s="319"/>
      <c r="L710" s="319"/>
      <c r="M710" s="319"/>
      <c r="N710" s="335"/>
      <c r="O710" s="335" t="e">
        <f t="shared" si="2"/>
        <v>#N/A</v>
      </c>
      <c r="P710" s="335"/>
      <c r="Q710" s="335"/>
      <c r="R710" s="319"/>
      <c r="S710" s="319"/>
      <c r="T710" s="319"/>
      <c r="U710" s="319"/>
      <c r="V710" s="319"/>
      <c r="W710" s="319"/>
      <c r="X710" s="319"/>
      <c r="Y710" s="319"/>
      <c r="Z710" s="319"/>
    </row>
    <row r="711" spans="1:26" ht="15.75" customHeight="1">
      <c r="A711" s="319"/>
      <c r="B711" s="319"/>
      <c r="C711" s="319"/>
      <c r="D711" s="319"/>
      <c r="E711" s="319"/>
      <c r="F711" s="319"/>
      <c r="G711" s="319"/>
      <c r="H711" s="319"/>
      <c r="I711" s="319"/>
      <c r="J711" s="319"/>
      <c r="K711" s="319"/>
      <c r="L711" s="319"/>
      <c r="M711" s="319"/>
      <c r="N711" s="335"/>
      <c r="O711" s="335" t="e">
        <f t="shared" si="2"/>
        <v>#N/A</v>
      </c>
      <c r="P711" s="335"/>
      <c r="Q711" s="335"/>
      <c r="R711" s="319"/>
      <c r="S711" s="319"/>
      <c r="T711" s="319"/>
      <c r="U711" s="319"/>
      <c r="V711" s="319"/>
      <c r="W711" s="319"/>
      <c r="X711" s="319"/>
      <c r="Y711" s="319"/>
      <c r="Z711" s="319"/>
    </row>
    <row r="712" spans="1:26" ht="15.75" customHeight="1">
      <c r="A712" s="319"/>
      <c r="B712" s="319"/>
      <c r="C712" s="319"/>
      <c r="D712" s="319"/>
      <c r="E712" s="319"/>
      <c r="F712" s="319"/>
      <c r="G712" s="319"/>
      <c r="H712" s="319"/>
      <c r="I712" s="319"/>
      <c r="J712" s="319"/>
      <c r="K712" s="319"/>
      <c r="L712" s="319"/>
      <c r="M712" s="319"/>
      <c r="N712" s="335"/>
      <c r="O712" s="335" t="e">
        <f t="shared" si="2"/>
        <v>#N/A</v>
      </c>
      <c r="P712" s="335"/>
      <c r="Q712" s="335"/>
      <c r="R712" s="319"/>
      <c r="S712" s="319"/>
      <c r="T712" s="319"/>
      <c r="U712" s="319"/>
      <c r="V712" s="319"/>
      <c r="W712" s="319"/>
      <c r="X712" s="319"/>
      <c r="Y712" s="319"/>
      <c r="Z712" s="319"/>
    </row>
    <row r="713" spans="1:26" ht="15.75" customHeight="1">
      <c r="A713" s="319"/>
      <c r="B713" s="319"/>
      <c r="C713" s="319"/>
      <c r="D713" s="319"/>
      <c r="E713" s="319"/>
      <c r="F713" s="319"/>
      <c r="G713" s="319"/>
      <c r="H713" s="319"/>
      <c r="I713" s="319"/>
      <c r="J713" s="319"/>
      <c r="K713" s="319"/>
      <c r="L713" s="319"/>
      <c r="M713" s="319"/>
      <c r="N713" s="335"/>
      <c r="O713" s="335" t="e">
        <f t="shared" si="2"/>
        <v>#N/A</v>
      </c>
      <c r="P713" s="335"/>
      <c r="Q713" s="335"/>
      <c r="R713" s="319"/>
      <c r="S713" s="319"/>
      <c r="T713" s="319"/>
      <c r="U713" s="319"/>
      <c r="V713" s="319"/>
      <c r="W713" s="319"/>
      <c r="X713" s="319"/>
      <c r="Y713" s="319"/>
      <c r="Z713" s="319"/>
    </row>
    <row r="714" spans="1:26" ht="15.75" customHeight="1">
      <c r="A714" s="319"/>
      <c r="B714" s="319"/>
      <c r="C714" s="319"/>
      <c r="D714" s="319"/>
      <c r="E714" s="319"/>
      <c r="F714" s="319"/>
      <c r="G714" s="319"/>
      <c r="H714" s="319"/>
      <c r="I714" s="319"/>
      <c r="J714" s="319"/>
      <c r="K714" s="319"/>
      <c r="L714" s="319"/>
      <c r="M714" s="319"/>
      <c r="N714" s="335"/>
      <c r="O714" s="335" t="e">
        <f t="shared" si="2"/>
        <v>#N/A</v>
      </c>
      <c r="P714" s="335"/>
      <c r="Q714" s="335"/>
      <c r="R714" s="319"/>
      <c r="S714" s="319"/>
      <c r="T714" s="319"/>
      <c r="U714" s="319"/>
      <c r="V714" s="319"/>
      <c r="W714" s="319"/>
      <c r="X714" s="319"/>
      <c r="Y714" s="319"/>
      <c r="Z714" s="319"/>
    </row>
    <row r="715" spans="1:26" ht="15.75" customHeight="1">
      <c r="A715" s="319"/>
      <c r="B715" s="319"/>
      <c r="C715" s="319"/>
      <c r="D715" s="319"/>
      <c r="E715" s="319"/>
      <c r="F715" s="319"/>
      <c r="G715" s="319"/>
      <c r="H715" s="319"/>
      <c r="I715" s="319"/>
      <c r="J715" s="319"/>
      <c r="K715" s="319"/>
      <c r="L715" s="319"/>
      <c r="M715" s="319"/>
      <c r="N715" s="335"/>
      <c r="O715" s="335" t="e">
        <f t="shared" si="2"/>
        <v>#N/A</v>
      </c>
      <c r="P715" s="335"/>
      <c r="Q715" s="335"/>
      <c r="R715" s="319"/>
      <c r="S715" s="319"/>
      <c r="T715" s="319"/>
      <c r="U715" s="319"/>
      <c r="V715" s="319"/>
      <c r="W715" s="319"/>
      <c r="X715" s="319"/>
      <c r="Y715" s="319"/>
      <c r="Z715" s="319"/>
    </row>
    <row r="716" spans="1:26" ht="15.75" customHeight="1">
      <c r="A716" s="319"/>
      <c r="B716" s="319"/>
      <c r="C716" s="319"/>
      <c r="D716" s="319"/>
      <c r="E716" s="319"/>
      <c r="F716" s="319"/>
      <c r="G716" s="319"/>
      <c r="H716" s="319"/>
      <c r="I716" s="319"/>
      <c r="J716" s="319"/>
      <c r="K716" s="319"/>
      <c r="L716" s="319"/>
      <c r="M716" s="319"/>
      <c r="N716" s="335"/>
      <c r="O716" s="335" t="e">
        <f t="shared" si="2"/>
        <v>#N/A</v>
      </c>
      <c r="P716" s="335"/>
      <c r="Q716" s="335"/>
      <c r="R716" s="319"/>
      <c r="S716" s="319"/>
      <c r="T716" s="319"/>
      <c r="U716" s="319"/>
      <c r="V716" s="319"/>
      <c r="W716" s="319"/>
      <c r="X716" s="319"/>
      <c r="Y716" s="319"/>
      <c r="Z716" s="319"/>
    </row>
    <row r="717" spans="1:26" ht="15.75" customHeight="1">
      <c r="A717" s="319"/>
      <c r="B717" s="319"/>
      <c r="C717" s="319"/>
      <c r="D717" s="319"/>
      <c r="E717" s="319"/>
      <c r="F717" s="319"/>
      <c r="G717" s="319"/>
      <c r="H717" s="319"/>
      <c r="I717" s="319"/>
      <c r="J717" s="319"/>
      <c r="K717" s="319"/>
      <c r="L717" s="319"/>
      <c r="M717" s="319"/>
      <c r="N717" s="335"/>
      <c r="O717" s="335" t="e">
        <f t="shared" si="2"/>
        <v>#N/A</v>
      </c>
      <c r="P717" s="335"/>
      <c r="Q717" s="335"/>
      <c r="R717" s="319"/>
      <c r="S717" s="319"/>
      <c r="T717" s="319"/>
      <c r="U717" s="319"/>
      <c r="V717" s="319"/>
      <c r="W717" s="319"/>
      <c r="X717" s="319"/>
      <c r="Y717" s="319"/>
      <c r="Z717" s="319"/>
    </row>
    <row r="718" spans="1:26" ht="15.75" customHeight="1">
      <c r="A718" s="319"/>
      <c r="B718" s="319"/>
      <c r="C718" s="319"/>
      <c r="D718" s="319"/>
      <c r="E718" s="319"/>
      <c r="F718" s="319"/>
      <c r="G718" s="319"/>
      <c r="H718" s="319"/>
      <c r="I718" s="319"/>
      <c r="J718" s="319"/>
      <c r="K718" s="319"/>
      <c r="L718" s="319"/>
      <c r="M718" s="319"/>
      <c r="N718" s="335"/>
      <c r="O718" s="335" t="e">
        <f t="shared" si="2"/>
        <v>#N/A</v>
      </c>
      <c r="P718" s="335"/>
      <c r="Q718" s="335"/>
      <c r="R718" s="319"/>
      <c r="S718" s="319"/>
      <c r="T718" s="319"/>
      <c r="U718" s="319"/>
      <c r="V718" s="319"/>
      <c r="W718" s="319"/>
      <c r="X718" s="319"/>
      <c r="Y718" s="319"/>
      <c r="Z718" s="319"/>
    </row>
    <row r="719" spans="1:26" ht="15.75" customHeight="1">
      <c r="A719" s="319"/>
      <c r="B719" s="319"/>
      <c r="C719" s="319"/>
      <c r="D719" s="319"/>
      <c r="E719" s="319"/>
      <c r="F719" s="319"/>
      <c r="G719" s="319"/>
      <c r="H719" s="319"/>
      <c r="I719" s="319"/>
      <c r="J719" s="319"/>
      <c r="K719" s="319"/>
      <c r="L719" s="319"/>
      <c r="M719" s="319"/>
      <c r="N719" s="335"/>
      <c r="O719" s="335" t="e">
        <f t="shared" si="2"/>
        <v>#N/A</v>
      </c>
      <c r="P719" s="335"/>
      <c r="Q719" s="335"/>
      <c r="R719" s="319"/>
      <c r="S719" s="319"/>
      <c r="T719" s="319"/>
      <c r="U719" s="319"/>
      <c r="V719" s="319"/>
      <c r="W719" s="319"/>
      <c r="X719" s="319"/>
      <c r="Y719" s="319"/>
      <c r="Z719" s="319"/>
    </row>
    <row r="720" spans="1:26" ht="15.75" customHeight="1">
      <c r="A720" s="319"/>
      <c r="B720" s="319"/>
      <c r="C720" s="319"/>
      <c r="D720" s="319"/>
      <c r="E720" s="319"/>
      <c r="F720" s="319"/>
      <c r="G720" s="319"/>
      <c r="H720" s="319"/>
      <c r="I720" s="319"/>
      <c r="J720" s="319"/>
      <c r="K720" s="319"/>
      <c r="L720" s="319"/>
      <c r="M720" s="319"/>
      <c r="N720" s="335"/>
      <c r="O720" s="335" t="e">
        <f t="shared" si="2"/>
        <v>#N/A</v>
      </c>
      <c r="P720" s="335"/>
      <c r="Q720" s="335"/>
      <c r="R720" s="319"/>
      <c r="S720" s="319"/>
      <c r="T720" s="319"/>
      <c r="U720" s="319"/>
      <c r="V720" s="319"/>
      <c r="W720" s="319"/>
      <c r="X720" s="319"/>
      <c r="Y720" s="319"/>
      <c r="Z720" s="319"/>
    </row>
    <row r="721" spans="1:26" ht="15.75" customHeight="1">
      <c r="A721" s="319"/>
      <c r="B721" s="319"/>
      <c r="C721" s="319"/>
      <c r="D721" s="319"/>
      <c r="E721" s="319"/>
      <c r="F721" s="319"/>
      <c r="G721" s="319"/>
      <c r="H721" s="319"/>
      <c r="I721" s="319"/>
      <c r="J721" s="319"/>
      <c r="K721" s="319"/>
      <c r="L721" s="319"/>
      <c r="M721" s="319"/>
      <c r="N721" s="335"/>
      <c r="O721" s="335" t="e">
        <f t="shared" si="2"/>
        <v>#N/A</v>
      </c>
      <c r="P721" s="335"/>
      <c r="Q721" s="335"/>
      <c r="R721" s="319"/>
      <c r="S721" s="319"/>
      <c r="T721" s="319"/>
      <c r="U721" s="319"/>
      <c r="V721" s="319"/>
      <c r="W721" s="319"/>
      <c r="X721" s="319"/>
      <c r="Y721" s="319"/>
      <c r="Z721" s="319"/>
    </row>
    <row r="722" spans="1:26" ht="15.75" customHeight="1">
      <c r="A722" s="319"/>
      <c r="B722" s="319"/>
      <c r="C722" s="319"/>
      <c r="D722" s="319"/>
      <c r="E722" s="319"/>
      <c r="F722" s="319"/>
      <c r="G722" s="319"/>
      <c r="H722" s="319"/>
      <c r="I722" s="319"/>
      <c r="J722" s="319"/>
      <c r="K722" s="319"/>
      <c r="L722" s="319"/>
      <c r="M722" s="319"/>
      <c r="N722" s="335"/>
      <c r="O722" s="335" t="e">
        <f t="shared" si="2"/>
        <v>#N/A</v>
      </c>
      <c r="P722" s="335"/>
      <c r="Q722" s="335"/>
      <c r="R722" s="319"/>
      <c r="S722" s="319"/>
      <c r="T722" s="319"/>
      <c r="U722" s="319"/>
      <c r="V722" s="319"/>
      <c r="W722" s="319"/>
      <c r="X722" s="319"/>
      <c r="Y722" s="319"/>
      <c r="Z722" s="319"/>
    </row>
    <row r="723" spans="1:26" ht="15.75" customHeight="1">
      <c r="A723" s="319"/>
      <c r="B723" s="319"/>
      <c r="C723" s="319"/>
      <c r="D723" s="319"/>
      <c r="E723" s="319"/>
      <c r="F723" s="319"/>
      <c r="G723" s="319"/>
      <c r="H723" s="319"/>
      <c r="I723" s="319"/>
      <c r="J723" s="319"/>
      <c r="K723" s="319"/>
      <c r="L723" s="319"/>
      <c r="M723" s="319"/>
      <c r="N723" s="335"/>
      <c r="O723" s="335" t="e">
        <f t="shared" si="2"/>
        <v>#N/A</v>
      </c>
      <c r="P723" s="335"/>
      <c r="Q723" s="335"/>
      <c r="R723" s="319"/>
      <c r="S723" s="319"/>
      <c r="T723" s="319"/>
      <c r="U723" s="319"/>
      <c r="V723" s="319"/>
      <c r="W723" s="319"/>
      <c r="X723" s="319"/>
      <c r="Y723" s="319"/>
      <c r="Z723" s="319"/>
    </row>
    <row r="724" spans="1:26" ht="15.75" customHeight="1">
      <c r="A724" s="319"/>
      <c r="B724" s="319"/>
      <c r="C724" s="319"/>
      <c r="D724" s="319"/>
      <c r="E724" s="319"/>
      <c r="F724" s="319"/>
      <c r="G724" s="319"/>
      <c r="H724" s="319"/>
      <c r="I724" s="319"/>
      <c r="J724" s="319"/>
      <c r="K724" s="319"/>
      <c r="L724" s="319"/>
      <c r="M724" s="319"/>
      <c r="N724" s="335"/>
      <c r="O724" s="335" t="e">
        <f t="shared" si="2"/>
        <v>#N/A</v>
      </c>
      <c r="P724" s="335"/>
      <c r="Q724" s="335"/>
      <c r="R724" s="319"/>
      <c r="S724" s="319"/>
      <c r="T724" s="319"/>
      <c r="U724" s="319"/>
      <c r="V724" s="319"/>
      <c r="W724" s="319"/>
      <c r="X724" s="319"/>
      <c r="Y724" s="319"/>
      <c r="Z724" s="319"/>
    </row>
    <row r="725" spans="1:26" ht="15.75" customHeight="1">
      <c r="A725" s="319"/>
      <c r="B725" s="319"/>
      <c r="C725" s="319"/>
      <c r="D725" s="319"/>
      <c r="E725" s="319"/>
      <c r="F725" s="319"/>
      <c r="G725" s="319"/>
      <c r="H725" s="319"/>
      <c r="I725" s="319"/>
      <c r="J725" s="319"/>
      <c r="K725" s="319"/>
      <c r="L725" s="319"/>
      <c r="M725" s="319"/>
      <c r="N725" s="335"/>
      <c r="O725" s="335" t="e">
        <f t="shared" si="2"/>
        <v>#N/A</v>
      </c>
      <c r="P725" s="335"/>
      <c r="Q725" s="335"/>
      <c r="R725" s="319"/>
      <c r="S725" s="319"/>
      <c r="T725" s="319"/>
      <c r="U725" s="319"/>
      <c r="V725" s="319"/>
      <c r="W725" s="319"/>
      <c r="X725" s="319"/>
      <c r="Y725" s="319"/>
      <c r="Z725" s="319"/>
    </row>
    <row r="726" spans="1:26" ht="15.75" customHeight="1">
      <c r="A726" s="319"/>
      <c r="B726" s="319"/>
      <c r="C726" s="319"/>
      <c r="D726" s="319"/>
      <c r="E726" s="319"/>
      <c r="F726" s="319"/>
      <c r="G726" s="319"/>
      <c r="H726" s="319"/>
      <c r="I726" s="319"/>
      <c r="J726" s="319"/>
      <c r="K726" s="319"/>
      <c r="L726" s="319"/>
      <c r="M726" s="319"/>
      <c r="N726" s="335"/>
      <c r="O726" s="335" t="e">
        <f t="shared" si="2"/>
        <v>#N/A</v>
      </c>
      <c r="P726" s="335"/>
      <c r="Q726" s="335"/>
      <c r="R726" s="319"/>
      <c r="S726" s="319"/>
      <c r="T726" s="319"/>
      <c r="U726" s="319"/>
      <c r="V726" s="319"/>
      <c r="W726" s="319"/>
      <c r="X726" s="319"/>
      <c r="Y726" s="319"/>
      <c r="Z726" s="319"/>
    </row>
    <row r="727" spans="1:26" ht="15.75" customHeight="1">
      <c r="A727" s="319"/>
      <c r="B727" s="319"/>
      <c r="C727" s="319"/>
      <c r="D727" s="319"/>
      <c r="E727" s="319"/>
      <c r="F727" s="319"/>
      <c r="G727" s="319"/>
      <c r="H727" s="319"/>
      <c r="I727" s="319"/>
      <c r="J727" s="319"/>
      <c r="K727" s="319"/>
      <c r="L727" s="319"/>
      <c r="M727" s="319"/>
      <c r="N727" s="335"/>
      <c r="O727" s="335" t="e">
        <f t="shared" si="2"/>
        <v>#N/A</v>
      </c>
      <c r="P727" s="335"/>
      <c r="Q727" s="335"/>
      <c r="R727" s="319"/>
      <c r="S727" s="319"/>
      <c r="T727" s="319"/>
      <c r="U727" s="319"/>
      <c r="V727" s="319"/>
      <c r="W727" s="319"/>
      <c r="X727" s="319"/>
      <c r="Y727" s="319"/>
      <c r="Z727" s="319"/>
    </row>
    <row r="728" spans="1:26" ht="15.75" customHeight="1">
      <c r="A728" s="319"/>
      <c r="B728" s="319"/>
      <c r="C728" s="319"/>
      <c r="D728" s="319"/>
      <c r="E728" s="319"/>
      <c r="F728" s="319"/>
      <c r="G728" s="319"/>
      <c r="H728" s="319"/>
      <c r="I728" s="319"/>
      <c r="J728" s="319"/>
      <c r="K728" s="319"/>
      <c r="L728" s="319"/>
      <c r="M728" s="319"/>
      <c r="N728" s="335"/>
      <c r="O728" s="335" t="e">
        <f t="shared" si="2"/>
        <v>#N/A</v>
      </c>
      <c r="P728" s="335"/>
      <c r="Q728" s="335"/>
      <c r="R728" s="319"/>
      <c r="S728" s="319"/>
      <c r="T728" s="319"/>
      <c r="U728" s="319"/>
      <c r="V728" s="319"/>
      <c r="W728" s="319"/>
      <c r="X728" s="319"/>
      <c r="Y728" s="319"/>
      <c r="Z728" s="319"/>
    </row>
    <row r="729" spans="1:26" ht="15.75" customHeight="1">
      <c r="A729" s="319"/>
      <c r="B729" s="319"/>
      <c r="C729" s="319"/>
      <c r="D729" s="319"/>
      <c r="E729" s="319"/>
      <c r="F729" s="319"/>
      <c r="G729" s="319"/>
      <c r="H729" s="319"/>
      <c r="I729" s="319"/>
      <c r="J729" s="319"/>
      <c r="K729" s="319"/>
      <c r="L729" s="319"/>
      <c r="M729" s="319"/>
      <c r="N729" s="335"/>
      <c r="O729" s="335" t="e">
        <f t="shared" si="2"/>
        <v>#N/A</v>
      </c>
      <c r="P729" s="335"/>
      <c r="Q729" s="335"/>
      <c r="R729" s="319"/>
      <c r="S729" s="319"/>
      <c r="T729" s="319"/>
      <c r="U729" s="319"/>
      <c r="V729" s="319"/>
      <c r="W729" s="319"/>
      <c r="X729" s="319"/>
      <c r="Y729" s="319"/>
      <c r="Z729" s="319"/>
    </row>
    <row r="730" spans="1:26" ht="15.75" customHeight="1">
      <c r="A730" s="319"/>
      <c r="B730" s="319"/>
      <c r="C730" s="319"/>
      <c r="D730" s="319"/>
      <c r="E730" s="319"/>
      <c r="F730" s="319"/>
      <c r="G730" s="319"/>
      <c r="H730" s="319"/>
      <c r="I730" s="319"/>
      <c r="J730" s="319"/>
      <c r="K730" s="319"/>
      <c r="L730" s="319"/>
      <c r="M730" s="319"/>
      <c r="N730" s="335"/>
      <c r="O730" s="335" t="e">
        <f t="shared" si="2"/>
        <v>#N/A</v>
      </c>
      <c r="P730" s="335"/>
      <c r="Q730" s="335"/>
      <c r="R730" s="319"/>
      <c r="S730" s="319"/>
      <c r="T730" s="319"/>
      <c r="U730" s="319"/>
      <c r="V730" s="319"/>
      <c r="W730" s="319"/>
      <c r="X730" s="319"/>
      <c r="Y730" s="319"/>
      <c r="Z730" s="319"/>
    </row>
    <row r="731" spans="1:26" ht="15.75" customHeight="1">
      <c r="A731" s="319"/>
      <c r="B731" s="319"/>
      <c r="C731" s="319"/>
      <c r="D731" s="319"/>
      <c r="E731" s="319"/>
      <c r="F731" s="319"/>
      <c r="G731" s="319"/>
      <c r="H731" s="319"/>
      <c r="I731" s="319"/>
      <c r="J731" s="319"/>
      <c r="K731" s="319"/>
      <c r="L731" s="319"/>
      <c r="M731" s="319"/>
      <c r="N731" s="335"/>
      <c r="O731" s="335" t="e">
        <f t="shared" si="2"/>
        <v>#N/A</v>
      </c>
      <c r="P731" s="335"/>
      <c r="Q731" s="335"/>
      <c r="R731" s="319"/>
      <c r="S731" s="319"/>
      <c r="T731" s="319"/>
      <c r="U731" s="319"/>
      <c r="V731" s="319"/>
      <c r="W731" s="319"/>
      <c r="X731" s="319"/>
      <c r="Y731" s="319"/>
      <c r="Z731" s="319"/>
    </row>
    <row r="732" spans="1:26" ht="15.75" customHeight="1">
      <c r="A732" s="319"/>
      <c r="B732" s="319"/>
      <c r="C732" s="319"/>
      <c r="D732" s="319"/>
      <c r="E732" s="319"/>
      <c r="F732" s="319"/>
      <c r="G732" s="319"/>
      <c r="H732" s="319"/>
      <c r="I732" s="319"/>
      <c r="J732" s="319"/>
      <c r="K732" s="319"/>
      <c r="L732" s="319"/>
      <c r="M732" s="319"/>
      <c r="N732" s="335"/>
      <c r="O732" s="335" t="e">
        <f t="shared" si="2"/>
        <v>#N/A</v>
      </c>
      <c r="P732" s="335"/>
      <c r="Q732" s="335"/>
      <c r="R732" s="319"/>
      <c r="S732" s="319"/>
      <c r="T732" s="319"/>
      <c r="U732" s="319"/>
      <c r="V732" s="319"/>
      <c r="W732" s="319"/>
      <c r="X732" s="319"/>
      <c r="Y732" s="319"/>
      <c r="Z732" s="319"/>
    </row>
    <row r="733" spans="1:26" ht="15.75" customHeight="1">
      <c r="A733" s="319"/>
      <c r="B733" s="319"/>
      <c r="C733" s="319"/>
      <c r="D733" s="319"/>
      <c r="E733" s="319"/>
      <c r="F733" s="319"/>
      <c r="G733" s="319"/>
      <c r="H733" s="319"/>
      <c r="I733" s="319"/>
      <c r="J733" s="319"/>
      <c r="K733" s="319"/>
      <c r="L733" s="319"/>
      <c r="M733" s="319"/>
      <c r="N733" s="335"/>
      <c r="O733" s="335" t="e">
        <f t="shared" si="2"/>
        <v>#N/A</v>
      </c>
      <c r="P733" s="335"/>
      <c r="Q733" s="335"/>
      <c r="R733" s="319"/>
      <c r="S733" s="319"/>
      <c r="T733" s="319"/>
      <c r="U733" s="319"/>
      <c r="V733" s="319"/>
      <c r="W733" s="319"/>
      <c r="X733" s="319"/>
      <c r="Y733" s="319"/>
      <c r="Z733" s="319"/>
    </row>
    <row r="734" spans="1:26" ht="15.75" customHeight="1">
      <c r="A734" s="319"/>
      <c r="B734" s="319"/>
      <c r="C734" s="319"/>
      <c r="D734" s="319"/>
      <c r="E734" s="319"/>
      <c r="F734" s="319"/>
      <c r="G734" s="319"/>
      <c r="H734" s="319"/>
      <c r="I734" s="319"/>
      <c r="J734" s="319"/>
      <c r="K734" s="319"/>
      <c r="L734" s="319"/>
      <c r="M734" s="319"/>
      <c r="N734" s="335"/>
      <c r="O734" s="335" t="e">
        <f t="shared" si="2"/>
        <v>#N/A</v>
      </c>
      <c r="P734" s="335"/>
      <c r="Q734" s="335"/>
      <c r="R734" s="319"/>
      <c r="S734" s="319"/>
      <c r="T734" s="319"/>
      <c r="U734" s="319"/>
      <c r="V734" s="319"/>
      <c r="W734" s="319"/>
      <c r="X734" s="319"/>
      <c r="Y734" s="319"/>
      <c r="Z734" s="319"/>
    </row>
    <row r="735" spans="1:26" ht="15.75" customHeight="1">
      <c r="A735" s="319"/>
      <c r="B735" s="319"/>
      <c r="C735" s="319"/>
      <c r="D735" s="319"/>
      <c r="E735" s="319"/>
      <c r="F735" s="319"/>
      <c r="G735" s="319"/>
      <c r="H735" s="319"/>
      <c r="I735" s="319"/>
      <c r="J735" s="319"/>
      <c r="K735" s="319"/>
      <c r="L735" s="319"/>
      <c r="M735" s="319"/>
      <c r="N735" s="335"/>
      <c r="O735" s="335" t="e">
        <f t="shared" si="2"/>
        <v>#N/A</v>
      </c>
      <c r="P735" s="335"/>
      <c r="Q735" s="335"/>
      <c r="R735" s="319"/>
      <c r="S735" s="319"/>
      <c r="T735" s="319"/>
      <c r="U735" s="319"/>
      <c r="V735" s="319"/>
      <c r="W735" s="319"/>
      <c r="X735" s="319"/>
      <c r="Y735" s="319"/>
      <c r="Z735" s="319"/>
    </row>
    <row r="736" spans="1:26" ht="15.75" customHeight="1">
      <c r="A736" s="319"/>
      <c r="B736" s="319"/>
      <c r="C736" s="319"/>
      <c r="D736" s="319"/>
      <c r="E736" s="319"/>
      <c r="F736" s="319"/>
      <c r="G736" s="319"/>
      <c r="H736" s="319"/>
      <c r="I736" s="319"/>
      <c r="J736" s="319"/>
      <c r="K736" s="319"/>
      <c r="L736" s="319"/>
      <c r="M736" s="319"/>
      <c r="N736" s="335"/>
      <c r="O736" s="335" t="e">
        <f t="shared" si="2"/>
        <v>#N/A</v>
      </c>
      <c r="P736" s="335"/>
      <c r="Q736" s="335"/>
      <c r="R736" s="319"/>
      <c r="S736" s="319"/>
      <c r="T736" s="319"/>
      <c r="U736" s="319"/>
      <c r="V736" s="319"/>
      <c r="W736" s="319"/>
      <c r="X736" s="319"/>
      <c r="Y736" s="319"/>
      <c r="Z736" s="319"/>
    </row>
    <row r="737" spans="1:26" ht="15.75" customHeight="1">
      <c r="A737" s="319"/>
      <c r="B737" s="319"/>
      <c r="C737" s="319"/>
      <c r="D737" s="319"/>
      <c r="E737" s="319"/>
      <c r="F737" s="319"/>
      <c r="G737" s="319"/>
      <c r="H737" s="319"/>
      <c r="I737" s="319"/>
      <c r="J737" s="319"/>
      <c r="K737" s="319"/>
      <c r="L737" s="319"/>
      <c r="M737" s="319"/>
      <c r="N737" s="335"/>
      <c r="O737" s="335" t="e">
        <f t="shared" si="2"/>
        <v>#N/A</v>
      </c>
      <c r="P737" s="335"/>
      <c r="Q737" s="335"/>
      <c r="R737" s="319"/>
      <c r="S737" s="319"/>
      <c r="T737" s="319"/>
      <c r="U737" s="319"/>
      <c r="V737" s="319"/>
      <c r="W737" s="319"/>
      <c r="X737" s="319"/>
      <c r="Y737" s="319"/>
      <c r="Z737" s="319"/>
    </row>
    <row r="738" spans="1:26" ht="15.75" customHeight="1">
      <c r="A738" s="319"/>
      <c r="B738" s="319"/>
      <c r="C738" s="319"/>
      <c r="D738" s="319"/>
      <c r="E738" s="319"/>
      <c r="F738" s="319"/>
      <c r="G738" s="319"/>
      <c r="H738" s="319"/>
      <c r="I738" s="319"/>
      <c r="J738" s="319"/>
      <c r="K738" s="319"/>
      <c r="L738" s="319"/>
      <c r="M738" s="319"/>
      <c r="N738" s="335"/>
      <c r="O738" s="335" t="e">
        <f t="shared" si="2"/>
        <v>#N/A</v>
      </c>
      <c r="P738" s="335"/>
      <c r="Q738" s="335"/>
      <c r="R738" s="319"/>
      <c r="S738" s="319"/>
      <c r="T738" s="319"/>
      <c r="U738" s="319"/>
      <c r="V738" s="319"/>
      <c r="W738" s="319"/>
      <c r="X738" s="319"/>
      <c r="Y738" s="319"/>
      <c r="Z738" s="319"/>
    </row>
    <row r="739" spans="1:26" ht="15.75" customHeight="1">
      <c r="A739" s="319"/>
      <c r="B739" s="319"/>
      <c r="C739" s="319"/>
      <c r="D739" s="319"/>
      <c r="E739" s="319"/>
      <c r="F739" s="319"/>
      <c r="G739" s="319"/>
      <c r="H739" s="319"/>
      <c r="I739" s="319"/>
      <c r="J739" s="319"/>
      <c r="K739" s="319"/>
      <c r="L739" s="319"/>
      <c r="M739" s="319"/>
      <c r="N739" s="335"/>
      <c r="O739" s="335" t="e">
        <f t="shared" si="2"/>
        <v>#N/A</v>
      </c>
      <c r="P739" s="335"/>
      <c r="Q739" s="335"/>
      <c r="R739" s="319"/>
      <c r="S739" s="319"/>
      <c r="T739" s="319"/>
      <c r="U739" s="319"/>
      <c r="V739" s="319"/>
      <c r="W739" s="319"/>
      <c r="X739" s="319"/>
      <c r="Y739" s="319"/>
      <c r="Z739" s="319"/>
    </row>
    <row r="740" spans="1:26" ht="15.75" customHeight="1">
      <c r="A740" s="319"/>
      <c r="B740" s="319"/>
      <c r="C740" s="319"/>
      <c r="D740" s="319"/>
      <c r="E740" s="319"/>
      <c r="F740" s="319"/>
      <c r="G740" s="319"/>
      <c r="H740" s="319"/>
      <c r="I740" s="319"/>
      <c r="J740" s="319"/>
      <c r="K740" s="319"/>
      <c r="L740" s="319"/>
      <c r="M740" s="319"/>
      <c r="N740" s="335"/>
      <c r="O740" s="335" t="e">
        <f t="shared" si="2"/>
        <v>#N/A</v>
      </c>
      <c r="P740" s="335"/>
      <c r="Q740" s="335"/>
      <c r="R740" s="319"/>
      <c r="S740" s="319"/>
      <c r="T740" s="319"/>
      <c r="U740" s="319"/>
      <c r="V740" s="319"/>
      <c r="W740" s="319"/>
      <c r="X740" s="319"/>
      <c r="Y740" s="319"/>
      <c r="Z740" s="319"/>
    </row>
    <row r="741" spans="1:26" ht="15.75" customHeight="1">
      <c r="A741" s="319"/>
      <c r="B741" s="319"/>
      <c r="C741" s="319"/>
      <c r="D741" s="319"/>
      <c r="E741" s="319"/>
      <c r="F741" s="319"/>
      <c r="G741" s="319"/>
      <c r="H741" s="319"/>
      <c r="I741" s="319"/>
      <c r="J741" s="319"/>
      <c r="K741" s="319"/>
      <c r="L741" s="319"/>
      <c r="M741" s="319"/>
      <c r="N741" s="335"/>
      <c r="O741" s="335" t="e">
        <f t="shared" si="2"/>
        <v>#N/A</v>
      </c>
      <c r="P741" s="335"/>
      <c r="Q741" s="335"/>
      <c r="R741" s="319"/>
      <c r="S741" s="319"/>
      <c r="T741" s="319"/>
      <c r="U741" s="319"/>
      <c r="V741" s="319"/>
      <c r="W741" s="319"/>
      <c r="X741" s="319"/>
      <c r="Y741" s="319"/>
      <c r="Z741" s="319"/>
    </row>
    <row r="742" spans="1:26" ht="15.75" customHeight="1">
      <c r="A742" s="319"/>
      <c r="B742" s="319"/>
      <c r="C742" s="319"/>
      <c r="D742" s="319"/>
      <c r="E742" s="319"/>
      <c r="F742" s="319"/>
      <c r="G742" s="319"/>
      <c r="H742" s="319"/>
      <c r="I742" s="319"/>
      <c r="J742" s="319"/>
      <c r="K742" s="319"/>
      <c r="L742" s="319"/>
      <c r="M742" s="319"/>
      <c r="N742" s="335"/>
      <c r="O742" s="335" t="e">
        <f t="shared" si="2"/>
        <v>#N/A</v>
      </c>
      <c r="P742" s="335"/>
      <c r="Q742" s="335"/>
      <c r="R742" s="319"/>
      <c r="S742" s="319"/>
      <c r="T742" s="319"/>
      <c r="U742" s="319"/>
      <c r="V742" s="319"/>
      <c r="W742" s="319"/>
      <c r="X742" s="319"/>
      <c r="Y742" s="319"/>
      <c r="Z742" s="319"/>
    </row>
    <row r="743" spans="1:26" ht="15.75" customHeight="1">
      <c r="A743" s="319"/>
      <c r="B743" s="319"/>
      <c r="C743" s="319"/>
      <c r="D743" s="319"/>
      <c r="E743" s="319"/>
      <c r="F743" s="319"/>
      <c r="G743" s="319"/>
      <c r="H743" s="319"/>
      <c r="I743" s="319"/>
      <c r="J743" s="319"/>
      <c r="K743" s="319"/>
      <c r="L743" s="319"/>
      <c r="M743" s="319"/>
      <c r="N743" s="335"/>
      <c r="O743" s="335" t="e">
        <f t="shared" si="2"/>
        <v>#N/A</v>
      </c>
      <c r="P743" s="335"/>
      <c r="Q743" s="335"/>
      <c r="R743" s="319"/>
      <c r="S743" s="319"/>
      <c r="T743" s="319"/>
      <c r="U743" s="319"/>
      <c r="V743" s="319"/>
      <c r="W743" s="319"/>
      <c r="X743" s="319"/>
      <c r="Y743" s="319"/>
      <c r="Z743" s="319"/>
    </row>
    <row r="744" spans="1:26" ht="15.75" customHeight="1">
      <c r="A744" s="319"/>
      <c r="B744" s="319"/>
      <c r="C744" s="319"/>
      <c r="D744" s="319"/>
      <c r="E744" s="319"/>
      <c r="F744" s="319"/>
      <c r="G744" s="319"/>
      <c r="H744" s="319"/>
      <c r="I744" s="319"/>
      <c r="J744" s="319"/>
      <c r="K744" s="319"/>
      <c r="L744" s="319"/>
      <c r="M744" s="319"/>
      <c r="N744" s="335"/>
      <c r="O744" s="335" t="e">
        <f t="shared" si="2"/>
        <v>#N/A</v>
      </c>
      <c r="P744" s="335"/>
      <c r="Q744" s="335"/>
      <c r="R744" s="319"/>
      <c r="S744" s="319"/>
      <c r="T744" s="319"/>
      <c r="U744" s="319"/>
      <c r="V744" s="319"/>
      <c r="W744" s="319"/>
      <c r="X744" s="319"/>
      <c r="Y744" s="319"/>
      <c r="Z744" s="319"/>
    </row>
    <row r="745" spans="1:26" ht="15.75" customHeight="1">
      <c r="A745" s="319"/>
      <c r="B745" s="319"/>
      <c r="C745" s="319"/>
      <c r="D745" s="319"/>
      <c r="E745" s="319"/>
      <c r="F745" s="319"/>
      <c r="G745" s="319"/>
      <c r="H745" s="319"/>
      <c r="I745" s="319"/>
      <c r="J745" s="319"/>
      <c r="K745" s="319"/>
      <c r="L745" s="319"/>
      <c r="M745" s="319"/>
      <c r="N745" s="335"/>
      <c r="O745" s="335" t="e">
        <f t="shared" si="2"/>
        <v>#N/A</v>
      </c>
      <c r="P745" s="335"/>
      <c r="Q745" s="335"/>
      <c r="R745" s="319"/>
      <c r="S745" s="319"/>
      <c r="T745" s="319"/>
      <c r="U745" s="319"/>
      <c r="V745" s="319"/>
      <c r="W745" s="319"/>
      <c r="X745" s="319"/>
      <c r="Y745" s="319"/>
      <c r="Z745" s="319"/>
    </row>
    <row r="746" spans="1:26" ht="15.75" customHeight="1">
      <c r="A746" s="319"/>
      <c r="B746" s="319"/>
      <c r="C746" s="319"/>
      <c r="D746" s="319"/>
      <c r="E746" s="319"/>
      <c r="F746" s="319"/>
      <c r="G746" s="319"/>
      <c r="H746" s="319"/>
      <c r="I746" s="319"/>
      <c r="J746" s="319"/>
      <c r="K746" s="319"/>
      <c r="L746" s="319"/>
      <c r="M746" s="319"/>
      <c r="N746" s="335"/>
      <c r="O746" s="335" t="e">
        <f t="shared" si="2"/>
        <v>#N/A</v>
      </c>
      <c r="P746" s="335"/>
      <c r="Q746" s="335"/>
      <c r="R746" s="319"/>
      <c r="S746" s="319"/>
      <c r="T746" s="319"/>
      <c r="U746" s="319"/>
      <c r="V746" s="319"/>
      <c r="W746" s="319"/>
      <c r="X746" s="319"/>
      <c r="Y746" s="319"/>
      <c r="Z746" s="319"/>
    </row>
    <row r="747" spans="1:26" ht="15.75" customHeight="1">
      <c r="A747" s="319"/>
      <c r="B747" s="319"/>
      <c r="C747" s="319"/>
      <c r="D747" s="319"/>
      <c r="E747" s="319"/>
      <c r="F747" s="319"/>
      <c r="G747" s="319"/>
      <c r="H747" s="319"/>
      <c r="I747" s="319"/>
      <c r="J747" s="319"/>
      <c r="K747" s="319"/>
      <c r="L747" s="319"/>
      <c r="M747" s="319"/>
      <c r="N747" s="335"/>
      <c r="O747" s="335" t="e">
        <f t="shared" si="2"/>
        <v>#N/A</v>
      </c>
      <c r="P747" s="335"/>
      <c r="Q747" s="335"/>
      <c r="R747" s="319"/>
      <c r="S747" s="319"/>
      <c r="T747" s="319"/>
      <c r="U747" s="319"/>
      <c r="V747" s="319"/>
      <c r="W747" s="319"/>
      <c r="X747" s="319"/>
      <c r="Y747" s="319"/>
      <c r="Z747" s="319"/>
    </row>
    <row r="748" spans="1:26" ht="15.75" customHeight="1">
      <c r="A748" s="319"/>
      <c r="B748" s="319"/>
      <c r="C748" s="319"/>
      <c r="D748" s="319"/>
      <c r="E748" s="319"/>
      <c r="F748" s="319"/>
      <c r="G748" s="319"/>
      <c r="H748" s="319"/>
      <c r="I748" s="319"/>
      <c r="J748" s="319"/>
      <c r="K748" s="319"/>
      <c r="L748" s="319"/>
      <c r="M748" s="319"/>
      <c r="N748" s="335"/>
      <c r="O748" s="335" t="e">
        <f t="shared" si="2"/>
        <v>#N/A</v>
      </c>
      <c r="P748" s="335"/>
      <c r="Q748" s="335"/>
      <c r="R748" s="319"/>
      <c r="S748" s="319"/>
      <c r="T748" s="319"/>
      <c r="U748" s="319"/>
      <c r="V748" s="319"/>
      <c r="W748" s="319"/>
      <c r="X748" s="319"/>
      <c r="Y748" s="319"/>
      <c r="Z748" s="319"/>
    </row>
    <row r="749" spans="1:26" ht="15.75" customHeight="1">
      <c r="A749" s="319"/>
      <c r="B749" s="319"/>
      <c r="C749" s="319"/>
      <c r="D749" s="319"/>
      <c r="E749" s="319"/>
      <c r="F749" s="319"/>
      <c r="G749" s="319"/>
      <c r="H749" s="319"/>
      <c r="I749" s="319"/>
      <c r="J749" s="319"/>
      <c r="K749" s="319"/>
      <c r="L749" s="319"/>
      <c r="M749" s="319"/>
      <c r="N749" s="335"/>
      <c r="O749" s="335" t="e">
        <f t="shared" si="2"/>
        <v>#N/A</v>
      </c>
      <c r="P749" s="335"/>
      <c r="Q749" s="335"/>
      <c r="R749" s="319"/>
      <c r="S749" s="319"/>
      <c r="T749" s="319"/>
      <c r="U749" s="319"/>
      <c r="V749" s="319"/>
      <c r="W749" s="319"/>
      <c r="X749" s="319"/>
      <c r="Y749" s="319"/>
      <c r="Z749" s="319"/>
    </row>
    <row r="750" spans="1:26" ht="15.75" customHeight="1">
      <c r="A750" s="319"/>
      <c r="B750" s="319"/>
      <c r="C750" s="319"/>
      <c r="D750" s="319"/>
      <c r="E750" s="319"/>
      <c r="F750" s="319"/>
      <c r="G750" s="319"/>
      <c r="H750" s="319"/>
      <c r="I750" s="319"/>
      <c r="J750" s="319"/>
      <c r="K750" s="319"/>
      <c r="L750" s="319"/>
      <c r="M750" s="319"/>
      <c r="N750" s="335"/>
      <c r="O750" s="335" t="e">
        <f t="shared" si="2"/>
        <v>#N/A</v>
      </c>
      <c r="P750" s="335"/>
      <c r="Q750" s="335"/>
      <c r="R750" s="319"/>
      <c r="S750" s="319"/>
      <c r="T750" s="319"/>
      <c r="U750" s="319"/>
      <c r="V750" s="319"/>
      <c r="W750" s="319"/>
      <c r="X750" s="319"/>
      <c r="Y750" s="319"/>
      <c r="Z750" s="319"/>
    </row>
    <row r="751" spans="1:26" ht="15.75" customHeight="1">
      <c r="A751" s="319"/>
      <c r="B751" s="319"/>
      <c r="C751" s="319"/>
      <c r="D751" s="319"/>
      <c r="E751" s="319"/>
      <c r="F751" s="319"/>
      <c r="G751" s="319"/>
      <c r="H751" s="319"/>
      <c r="I751" s="319"/>
      <c r="J751" s="319"/>
      <c r="K751" s="319"/>
      <c r="L751" s="319"/>
      <c r="M751" s="319"/>
      <c r="N751" s="335"/>
      <c r="O751" s="335" t="e">
        <f t="shared" si="2"/>
        <v>#N/A</v>
      </c>
      <c r="P751" s="335"/>
      <c r="Q751" s="335"/>
      <c r="R751" s="319"/>
      <c r="S751" s="319"/>
      <c r="T751" s="319"/>
      <c r="U751" s="319"/>
      <c r="V751" s="319"/>
      <c r="W751" s="319"/>
      <c r="X751" s="319"/>
      <c r="Y751" s="319"/>
      <c r="Z751" s="319"/>
    </row>
    <row r="752" spans="1:26" ht="15.75" customHeight="1">
      <c r="A752" s="319"/>
      <c r="B752" s="319"/>
      <c r="C752" s="319"/>
      <c r="D752" s="319"/>
      <c r="E752" s="319"/>
      <c r="F752" s="319"/>
      <c r="G752" s="319"/>
      <c r="H752" s="319"/>
      <c r="I752" s="319"/>
      <c r="J752" s="319"/>
      <c r="K752" s="319"/>
      <c r="L752" s="319"/>
      <c r="M752" s="319"/>
      <c r="N752" s="335"/>
      <c r="O752" s="335" t="e">
        <f t="shared" si="2"/>
        <v>#N/A</v>
      </c>
      <c r="P752" s="335"/>
      <c r="Q752" s="335"/>
      <c r="R752" s="319"/>
      <c r="S752" s="319"/>
      <c r="T752" s="319"/>
      <c r="U752" s="319"/>
      <c r="V752" s="319"/>
      <c r="W752" s="319"/>
      <c r="X752" s="319"/>
      <c r="Y752" s="319"/>
      <c r="Z752" s="319"/>
    </row>
    <row r="753" spans="1:26" ht="15.75" customHeight="1">
      <c r="A753" s="319"/>
      <c r="B753" s="319"/>
      <c r="C753" s="319"/>
      <c r="D753" s="319"/>
      <c r="E753" s="319"/>
      <c r="F753" s="319"/>
      <c r="G753" s="319"/>
      <c r="H753" s="319"/>
      <c r="I753" s="319"/>
      <c r="J753" s="319"/>
      <c r="K753" s="319"/>
      <c r="L753" s="319"/>
      <c r="M753" s="319"/>
      <c r="N753" s="335"/>
      <c r="O753" s="335" t="e">
        <f t="shared" si="2"/>
        <v>#N/A</v>
      </c>
      <c r="P753" s="335"/>
      <c r="Q753" s="335"/>
      <c r="R753" s="319"/>
      <c r="S753" s="319"/>
      <c r="T753" s="319"/>
      <c r="U753" s="319"/>
      <c r="V753" s="319"/>
      <c r="W753" s="319"/>
      <c r="X753" s="319"/>
      <c r="Y753" s="319"/>
      <c r="Z753" s="319"/>
    </row>
    <row r="754" spans="1:26" ht="15.75" customHeight="1">
      <c r="A754" s="319"/>
      <c r="B754" s="319"/>
      <c r="C754" s="319"/>
      <c r="D754" s="319"/>
      <c r="E754" s="319"/>
      <c r="F754" s="319"/>
      <c r="G754" s="319"/>
      <c r="H754" s="319"/>
      <c r="I754" s="319"/>
      <c r="J754" s="319"/>
      <c r="K754" s="319"/>
      <c r="L754" s="319"/>
      <c r="M754" s="319"/>
      <c r="N754" s="335"/>
      <c r="O754" s="335" t="e">
        <f t="shared" si="2"/>
        <v>#N/A</v>
      </c>
      <c r="P754" s="335"/>
      <c r="Q754" s="335"/>
      <c r="R754" s="319"/>
      <c r="S754" s="319"/>
      <c r="T754" s="319"/>
      <c r="U754" s="319"/>
      <c r="V754" s="319"/>
      <c r="W754" s="319"/>
      <c r="X754" s="319"/>
      <c r="Y754" s="319"/>
      <c r="Z754" s="319"/>
    </row>
    <row r="755" spans="1:26" ht="15.75" customHeight="1">
      <c r="A755" s="319"/>
      <c r="B755" s="319"/>
      <c r="C755" s="319"/>
      <c r="D755" s="319"/>
      <c r="E755" s="319"/>
      <c r="F755" s="319"/>
      <c r="G755" s="319"/>
      <c r="H755" s="319"/>
      <c r="I755" s="319"/>
      <c r="J755" s="319"/>
      <c r="K755" s="319"/>
      <c r="L755" s="319"/>
      <c r="M755" s="319"/>
      <c r="N755" s="335"/>
      <c r="O755" s="335" t="e">
        <f t="shared" si="2"/>
        <v>#N/A</v>
      </c>
      <c r="P755" s="335"/>
      <c r="Q755" s="335"/>
      <c r="R755" s="319"/>
      <c r="S755" s="319"/>
      <c r="T755" s="319"/>
      <c r="U755" s="319"/>
      <c r="V755" s="319"/>
      <c r="W755" s="319"/>
      <c r="X755" s="319"/>
      <c r="Y755" s="319"/>
      <c r="Z755" s="319"/>
    </row>
    <row r="756" spans="1:26" ht="15.75" customHeight="1">
      <c r="A756" s="319"/>
      <c r="B756" s="319"/>
      <c r="C756" s="319"/>
      <c r="D756" s="319"/>
      <c r="E756" s="319"/>
      <c r="F756" s="319"/>
      <c r="G756" s="319"/>
      <c r="H756" s="319"/>
      <c r="I756" s="319"/>
      <c r="J756" s="319"/>
      <c r="K756" s="319"/>
      <c r="L756" s="319"/>
      <c r="M756" s="319"/>
      <c r="N756" s="335"/>
      <c r="O756" s="335" t="e">
        <f t="shared" si="2"/>
        <v>#N/A</v>
      </c>
      <c r="P756" s="335"/>
      <c r="Q756" s="335"/>
      <c r="R756" s="319"/>
      <c r="S756" s="319"/>
      <c r="T756" s="319"/>
      <c r="U756" s="319"/>
      <c r="V756" s="319"/>
      <c r="W756" s="319"/>
      <c r="X756" s="319"/>
      <c r="Y756" s="319"/>
      <c r="Z756" s="319"/>
    </row>
    <row r="757" spans="1:26" ht="15.75" customHeight="1">
      <c r="A757" s="319"/>
      <c r="B757" s="319"/>
      <c r="C757" s="319"/>
      <c r="D757" s="319"/>
      <c r="E757" s="319"/>
      <c r="F757" s="319"/>
      <c r="G757" s="319"/>
      <c r="H757" s="319"/>
      <c r="I757" s="319"/>
      <c r="J757" s="319"/>
      <c r="K757" s="319"/>
      <c r="L757" s="319"/>
      <c r="M757" s="319"/>
      <c r="N757" s="335"/>
      <c r="O757" s="335" t="e">
        <f t="shared" si="2"/>
        <v>#N/A</v>
      </c>
      <c r="P757" s="335"/>
      <c r="Q757" s="335"/>
      <c r="R757" s="319"/>
      <c r="S757" s="319"/>
      <c r="T757" s="319"/>
      <c r="U757" s="319"/>
      <c r="V757" s="319"/>
      <c r="W757" s="319"/>
      <c r="X757" s="319"/>
      <c r="Y757" s="319"/>
      <c r="Z757" s="319"/>
    </row>
    <row r="758" spans="1:26" ht="15.75" customHeight="1">
      <c r="A758" s="319"/>
      <c r="B758" s="319"/>
      <c r="C758" s="319"/>
      <c r="D758" s="319"/>
      <c r="E758" s="319"/>
      <c r="F758" s="319"/>
      <c r="G758" s="319"/>
      <c r="H758" s="319"/>
      <c r="I758" s="319"/>
      <c r="J758" s="319"/>
      <c r="K758" s="319"/>
      <c r="L758" s="319"/>
      <c r="M758" s="319"/>
      <c r="N758" s="335"/>
      <c r="O758" s="335" t="e">
        <f t="shared" si="2"/>
        <v>#N/A</v>
      </c>
      <c r="P758" s="335"/>
      <c r="Q758" s="335"/>
      <c r="R758" s="319"/>
      <c r="S758" s="319"/>
      <c r="T758" s="319"/>
      <c r="U758" s="319"/>
      <c r="V758" s="319"/>
      <c r="W758" s="319"/>
      <c r="X758" s="319"/>
      <c r="Y758" s="319"/>
      <c r="Z758" s="319"/>
    </row>
    <row r="759" spans="1:26" ht="15.75" customHeight="1">
      <c r="A759" s="319"/>
      <c r="B759" s="319"/>
      <c r="C759" s="319"/>
      <c r="D759" s="319"/>
      <c r="E759" s="319"/>
      <c r="F759" s="319"/>
      <c r="G759" s="319"/>
      <c r="H759" s="319"/>
      <c r="I759" s="319"/>
      <c r="J759" s="319"/>
      <c r="K759" s="319"/>
      <c r="L759" s="319"/>
      <c r="M759" s="319"/>
      <c r="N759" s="335"/>
      <c r="O759" s="335" t="e">
        <f t="shared" si="2"/>
        <v>#N/A</v>
      </c>
      <c r="P759" s="335"/>
      <c r="Q759" s="335"/>
      <c r="R759" s="319"/>
      <c r="S759" s="319"/>
      <c r="T759" s="319"/>
      <c r="U759" s="319"/>
      <c r="V759" s="319"/>
      <c r="W759" s="319"/>
      <c r="X759" s="319"/>
      <c r="Y759" s="319"/>
      <c r="Z759" s="319"/>
    </row>
    <row r="760" spans="1:26" ht="15.75" customHeight="1">
      <c r="A760" s="319"/>
      <c r="B760" s="319"/>
      <c r="C760" s="319"/>
      <c r="D760" s="319"/>
      <c r="E760" s="319"/>
      <c r="F760" s="319"/>
      <c r="G760" s="319"/>
      <c r="H760" s="319"/>
      <c r="I760" s="319"/>
      <c r="J760" s="319"/>
      <c r="K760" s="319"/>
      <c r="L760" s="319"/>
      <c r="M760" s="319"/>
      <c r="N760" s="335"/>
      <c r="O760" s="335" t="e">
        <f t="shared" si="2"/>
        <v>#N/A</v>
      </c>
      <c r="P760" s="335"/>
      <c r="Q760" s="335"/>
      <c r="R760" s="319"/>
      <c r="S760" s="319"/>
      <c r="T760" s="319"/>
      <c r="U760" s="319"/>
      <c r="V760" s="319"/>
      <c r="W760" s="319"/>
      <c r="X760" s="319"/>
      <c r="Y760" s="319"/>
      <c r="Z760" s="319"/>
    </row>
    <row r="761" spans="1:26" ht="15.75" customHeight="1">
      <c r="A761" s="319"/>
      <c r="B761" s="319"/>
      <c r="C761" s="319"/>
      <c r="D761" s="319"/>
      <c r="E761" s="319"/>
      <c r="F761" s="319"/>
      <c r="G761" s="319"/>
      <c r="H761" s="319"/>
      <c r="I761" s="319"/>
      <c r="J761" s="319"/>
      <c r="K761" s="319"/>
      <c r="L761" s="319"/>
      <c r="M761" s="319"/>
      <c r="N761" s="335"/>
      <c r="O761" s="335" t="e">
        <f t="shared" si="2"/>
        <v>#N/A</v>
      </c>
      <c r="P761" s="335"/>
      <c r="Q761" s="335"/>
      <c r="R761" s="319"/>
      <c r="S761" s="319"/>
      <c r="T761" s="319"/>
      <c r="U761" s="319"/>
      <c r="V761" s="319"/>
      <c r="W761" s="319"/>
      <c r="X761" s="319"/>
      <c r="Y761" s="319"/>
      <c r="Z761" s="319"/>
    </row>
    <row r="762" spans="1:26" ht="15.75" customHeight="1">
      <c r="A762" s="319"/>
      <c r="B762" s="319"/>
      <c r="C762" s="319"/>
      <c r="D762" s="319"/>
      <c r="E762" s="319"/>
      <c r="F762" s="319"/>
      <c r="G762" s="319"/>
      <c r="H762" s="319"/>
      <c r="I762" s="319"/>
      <c r="J762" s="319"/>
      <c r="K762" s="319"/>
      <c r="L762" s="319"/>
      <c r="M762" s="319"/>
      <c r="N762" s="335"/>
      <c r="O762" s="335" t="e">
        <f t="shared" si="2"/>
        <v>#N/A</v>
      </c>
      <c r="P762" s="335"/>
      <c r="Q762" s="335"/>
      <c r="R762" s="319"/>
      <c r="S762" s="319"/>
      <c r="T762" s="319"/>
      <c r="U762" s="319"/>
      <c r="V762" s="319"/>
      <c r="W762" s="319"/>
      <c r="X762" s="319"/>
      <c r="Y762" s="319"/>
      <c r="Z762" s="319"/>
    </row>
    <row r="763" spans="1:26" ht="15.75" customHeight="1">
      <c r="A763" s="319"/>
      <c r="B763" s="319"/>
      <c r="C763" s="319"/>
      <c r="D763" s="319"/>
      <c r="E763" s="319"/>
      <c r="F763" s="319"/>
      <c r="G763" s="319"/>
      <c r="H763" s="319"/>
      <c r="I763" s="319"/>
      <c r="J763" s="319"/>
      <c r="K763" s="319"/>
      <c r="L763" s="319"/>
      <c r="M763" s="319"/>
      <c r="N763" s="335"/>
      <c r="O763" s="335" t="e">
        <f t="shared" si="2"/>
        <v>#N/A</v>
      </c>
      <c r="P763" s="335"/>
      <c r="Q763" s="335"/>
      <c r="R763" s="319"/>
      <c r="S763" s="319"/>
      <c r="T763" s="319"/>
      <c r="U763" s="319"/>
      <c r="V763" s="319"/>
      <c r="W763" s="319"/>
      <c r="X763" s="319"/>
      <c r="Y763" s="319"/>
      <c r="Z763" s="319"/>
    </row>
    <row r="764" spans="1:26" ht="15.75" customHeight="1">
      <c r="A764" s="319"/>
      <c r="B764" s="319"/>
      <c r="C764" s="319"/>
      <c r="D764" s="319"/>
      <c r="E764" s="319"/>
      <c r="F764" s="319"/>
      <c r="G764" s="319"/>
      <c r="H764" s="319"/>
      <c r="I764" s="319"/>
      <c r="J764" s="319"/>
      <c r="K764" s="319"/>
      <c r="L764" s="319"/>
      <c r="M764" s="319"/>
      <c r="N764" s="335"/>
      <c r="O764" s="335" t="e">
        <f t="shared" si="2"/>
        <v>#N/A</v>
      </c>
      <c r="P764" s="335"/>
      <c r="Q764" s="335"/>
      <c r="R764" s="319"/>
      <c r="S764" s="319"/>
      <c r="T764" s="319"/>
      <c r="U764" s="319"/>
      <c r="V764" s="319"/>
      <c r="W764" s="319"/>
      <c r="X764" s="319"/>
      <c r="Y764" s="319"/>
      <c r="Z764" s="319"/>
    </row>
    <row r="765" spans="1:26" ht="15.75" customHeight="1">
      <c r="A765" s="319"/>
      <c r="B765" s="319"/>
      <c r="C765" s="319"/>
      <c r="D765" s="319"/>
      <c r="E765" s="319"/>
      <c r="F765" s="319"/>
      <c r="G765" s="319"/>
      <c r="H765" s="319"/>
      <c r="I765" s="319"/>
      <c r="J765" s="319"/>
      <c r="K765" s="319"/>
      <c r="L765" s="319"/>
      <c r="M765" s="319"/>
      <c r="N765" s="335"/>
      <c r="O765" s="335" t="e">
        <f t="shared" si="2"/>
        <v>#N/A</v>
      </c>
      <c r="P765" s="335"/>
      <c r="Q765" s="335"/>
      <c r="R765" s="319"/>
      <c r="S765" s="319"/>
      <c r="T765" s="319"/>
      <c r="U765" s="319"/>
      <c r="V765" s="319"/>
      <c r="W765" s="319"/>
      <c r="X765" s="319"/>
      <c r="Y765" s="319"/>
      <c r="Z765" s="319"/>
    </row>
    <row r="766" spans="1:26" ht="15.75" customHeight="1">
      <c r="A766" s="319"/>
      <c r="B766" s="319"/>
      <c r="C766" s="319"/>
      <c r="D766" s="319"/>
      <c r="E766" s="319"/>
      <c r="F766" s="319"/>
      <c r="G766" s="319"/>
      <c r="H766" s="319"/>
      <c r="I766" s="319"/>
      <c r="J766" s="319"/>
      <c r="K766" s="319"/>
      <c r="L766" s="319"/>
      <c r="M766" s="319"/>
      <c r="N766" s="335"/>
      <c r="O766" s="335" t="e">
        <f t="shared" si="2"/>
        <v>#N/A</v>
      </c>
      <c r="P766" s="335"/>
      <c r="Q766" s="335"/>
      <c r="R766" s="319"/>
      <c r="S766" s="319"/>
      <c r="T766" s="319"/>
      <c r="U766" s="319"/>
      <c r="V766" s="319"/>
      <c r="W766" s="319"/>
      <c r="X766" s="319"/>
      <c r="Y766" s="319"/>
      <c r="Z766" s="319"/>
    </row>
    <row r="767" spans="1:26" ht="15.75" customHeight="1">
      <c r="A767" s="319"/>
      <c r="B767" s="319"/>
      <c r="C767" s="319"/>
      <c r="D767" s="319"/>
      <c r="E767" s="319"/>
      <c r="F767" s="319"/>
      <c r="G767" s="319"/>
      <c r="H767" s="319"/>
      <c r="I767" s="319"/>
      <c r="J767" s="319"/>
      <c r="K767" s="319"/>
      <c r="L767" s="319"/>
      <c r="M767" s="319"/>
      <c r="N767" s="335"/>
      <c r="O767" s="335" t="e">
        <f t="shared" ref="O767:O986" si="3">VLOOKUP(B767,$C$25:$D$35,2,0)</f>
        <v>#N/A</v>
      </c>
      <c r="P767" s="335"/>
      <c r="Q767" s="335"/>
      <c r="R767" s="319"/>
      <c r="S767" s="319"/>
      <c r="T767" s="319"/>
      <c r="U767" s="319"/>
      <c r="V767" s="319"/>
      <c r="W767" s="319"/>
      <c r="X767" s="319"/>
      <c r="Y767" s="319"/>
      <c r="Z767" s="319"/>
    </row>
    <row r="768" spans="1:26" ht="15.75" customHeight="1">
      <c r="A768" s="319"/>
      <c r="B768" s="319"/>
      <c r="C768" s="319"/>
      <c r="D768" s="319"/>
      <c r="E768" s="319"/>
      <c r="F768" s="319"/>
      <c r="G768" s="319"/>
      <c r="H768" s="319"/>
      <c r="I768" s="319"/>
      <c r="J768" s="319"/>
      <c r="K768" s="319"/>
      <c r="L768" s="319"/>
      <c r="M768" s="319"/>
      <c r="N768" s="335"/>
      <c r="O768" s="335" t="e">
        <f t="shared" si="3"/>
        <v>#N/A</v>
      </c>
      <c r="P768" s="335"/>
      <c r="Q768" s="335"/>
      <c r="R768" s="319"/>
      <c r="S768" s="319"/>
      <c r="T768" s="319"/>
      <c r="U768" s="319"/>
      <c r="V768" s="319"/>
      <c r="W768" s="319"/>
      <c r="X768" s="319"/>
      <c r="Y768" s="319"/>
      <c r="Z768" s="319"/>
    </row>
    <row r="769" spans="1:26" ht="15.75" customHeight="1">
      <c r="A769" s="319"/>
      <c r="B769" s="319"/>
      <c r="C769" s="319"/>
      <c r="D769" s="319"/>
      <c r="E769" s="319"/>
      <c r="F769" s="319"/>
      <c r="G769" s="319"/>
      <c r="H769" s="319"/>
      <c r="I769" s="319"/>
      <c r="J769" s="319"/>
      <c r="K769" s="319"/>
      <c r="L769" s="319"/>
      <c r="M769" s="319"/>
      <c r="N769" s="335"/>
      <c r="O769" s="335" t="e">
        <f t="shared" si="3"/>
        <v>#N/A</v>
      </c>
      <c r="P769" s="335"/>
      <c r="Q769" s="335"/>
      <c r="R769" s="319"/>
      <c r="S769" s="319"/>
      <c r="T769" s="319"/>
      <c r="U769" s="319"/>
      <c r="V769" s="319"/>
      <c r="W769" s="319"/>
      <c r="X769" s="319"/>
      <c r="Y769" s="319"/>
      <c r="Z769" s="319"/>
    </row>
    <row r="770" spans="1:26" ht="15.75" customHeight="1">
      <c r="A770" s="319"/>
      <c r="B770" s="319"/>
      <c r="C770" s="319"/>
      <c r="D770" s="319"/>
      <c r="E770" s="319"/>
      <c r="F770" s="319"/>
      <c r="G770" s="319"/>
      <c r="H770" s="319"/>
      <c r="I770" s="319"/>
      <c r="J770" s="319"/>
      <c r="K770" s="319"/>
      <c r="L770" s="319"/>
      <c r="M770" s="319"/>
      <c r="N770" s="335"/>
      <c r="O770" s="335" t="e">
        <f t="shared" si="3"/>
        <v>#N/A</v>
      </c>
      <c r="P770" s="335"/>
      <c r="Q770" s="335"/>
      <c r="R770" s="319"/>
      <c r="S770" s="319"/>
      <c r="T770" s="319"/>
      <c r="U770" s="319"/>
      <c r="V770" s="319"/>
      <c r="W770" s="319"/>
      <c r="X770" s="319"/>
      <c r="Y770" s="319"/>
      <c r="Z770" s="319"/>
    </row>
    <row r="771" spans="1:26" ht="15.75" customHeight="1">
      <c r="A771" s="319"/>
      <c r="B771" s="319"/>
      <c r="C771" s="319"/>
      <c r="D771" s="319"/>
      <c r="E771" s="319"/>
      <c r="F771" s="319"/>
      <c r="G771" s="319"/>
      <c r="H771" s="319"/>
      <c r="I771" s="319"/>
      <c r="J771" s="319"/>
      <c r="K771" s="319"/>
      <c r="L771" s="319"/>
      <c r="M771" s="319"/>
      <c r="N771" s="335"/>
      <c r="O771" s="335" t="e">
        <f t="shared" si="3"/>
        <v>#N/A</v>
      </c>
      <c r="P771" s="335"/>
      <c r="Q771" s="335"/>
      <c r="R771" s="319"/>
      <c r="S771" s="319"/>
      <c r="T771" s="319"/>
      <c r="U771" s="319"/>
      <c r="V771" s="319"/>
      <c r="W771" s="319"/>
      <c r="X771" s="319"/>
      <c r="Y771" s="319"/>
      <c r="Z771" s="319"/>
    </row>
    <row r="772" spans="1:26" ht="15.75" customHeight="1">
      <c r="A772" s="319"/>
      <c r="B772" s="319"/>
      <c r="C772" s="319"/>
      <c r="D772" s="319"/>
      <c r="E772" s="319"/>
      <c r="F772" s="319"/>
      <c r="G772" s="319"/>
      <c r="H772" s="319"/>
      <c r="I772" s="319"/>
      <c r="J772" s="319"/>
      <c r="K772" s="319"/>
      <c r="L772" s="319"/>
      <c r="M772" s="319"/>
      <c r="N772" s="335"/>
      <c r="O772" s="335" t="e">
        <f t="shared" si="3"/>
        <v>#N/A</v>
      </c>
      <c r="P772" s="335"/>
      <c r="Q772" s="335"/>
      <c r="R772" s="319"/>
      <c r="S772" s="319"/>
      <c r="T772" s="319"/>
      <c r="U772" s="319"/>
      <c r="V772" s="319"/>
      <c r="W772" s="319"/>
      <c r="X772" s="319"/>
      <c r="Y772" s="319"/>
      <c r="Z772" s="319"/>
    </row>
    <row r="773" spans="1:26" ht="15.75" customHeight="1">
      <c r="A773" s="319"/>
      <c r="B773" s="319"/>
      <c r="C773" s="319"/>
      <c r="D773" s="319"/>
      <c r="E773" s="319"/>
      <c r="F773" s="319"/>
      <c r="G773" s="319"/>
      <c r="H773" s="319"/>
      <c r="I773" s="319"/>
      <c r="J773" s="319"/>
      <c r="K773" s="319"/>
      <c r="L773" s="319"/>
      <c r="M773" s="319"/>
      <c r="N773" s="335"/>
      <c r="O773" s="335" t="e">
        <f t="shared" si="3"/>
        <v>#N/A</v>
      </c>
      <c r="P773" s="335"/>
      <c r="Q773" s="335"/>
      <c r="R773" s="319"/>
      <c r="S773" s="319"/>
      <c r="T773" s="319"/>
      <c r="U773" s="319"/>
      <c r="V773" s="319"/>
      <c r="W773" s="319"/>
      <c r="X773" s="319"/>
      <c r="Y773" s="319"/>
      <c r="Z773" s="319"/>
    </row>
    <row r="774" spans="1:26" ht="15.75" customHeight="1">
      <c r="A774" s="319"/>
      <c r="B774" s="319"/>
      <c r="C774" s="319"/>
      <c r="D774" s="319"/>
      <c r="E774" s="319"/>
      <c r="F774" s="319"/>
      <c r="G774" s="319"/>
      <c r="H774" s="319"/>
      <c r="I774" s="319"/>
      <c r="J774" s="319"/>
      <c r="K774" s="319"/>
      <c r="L774" s="319"/>
      <c r="M774" s="319"/>
      <c r="N774" s="335"/>
      <c r="O774" s="335" t="e">
        <f t="shared" si="3"/>
        <v>#N/A</v>
      </c>
      <c r="P774" s="335"/>
      <c r="Q774" s="335"/>
      <c r="R774" s="319"/>
      <c r="S774" s="319"/>
      <c r="T774" s="319"/>
      <c r="U774" s="319"/>
      <c r="V774" s="319"/>
      <c r="W774" s="319"/>
      <c r="X774" s="319"/>
      <c r="Y774" s="319"/>
      <c r="Z774" s="319"/>
    </row>
    <row r="775" spans="1:26" ht="15.75" customHeight="1">
      <c r="A775" s="319"/>
      <c r="B775" s="319"/>
      <c r="C775" s="319"/>
      <c r="D775" s="319"/>
      <c r="E775" s="319"/>
      <c r="F775" s="319"/>
      <c r="G775" s="319"/>
      <c r="H775" s="319"/>
      <c r="I775" s="319"/>
      <c r="J775" s="319"/>
      <c r="K775" s="319"/>
      <c r="L775" s="319"/>
      <c r="M775" s="319"/>
      <c r="N775" s="335"/>
      <c r="O775" s="335" t="e">
        <f t="shared" si="3"/>
        <v>#N/A</v>
      </c>
      <c r="P775" s="335"/>
      <c r="Q775" s="335"/>
      <c r="R775" s="319"/>
      <c r="S775" s="319"/>
      <c r="T775" s="319"/>
      <c r="U775" s="319"/>
      <c r="V775" s="319"/>
      <c r="W775" s="319"/>
      <c r="X775" s="319"/>
      <c r="Y775" s="319"/>
      <c r="Z775" s="319"/>
    </row>
    <row r="776" spans="1:26" ht="15.75" customHeight="1">
      <c r="A776" s="319"/>
      <c r="B776" s="319"/>
      <c r="C776" s="319"/>
      <c r="D776" s="319"/>
      <c r="E776" s="319"/>
      <c r="F776" s="319"/>
      <c r="G776" s="319"/>
      <c r="H776" s="319"/>
      <c r="I776" s="319"/>
      <c r="J776" s="319"/>
      <c r="K776" s="319"/>
      <c r="L776" s="319"/>
      <c r="M776" s="319"/>
      <c r="N776" s="335"/>
      <c r="O776" s="335" t="e">
        <f t="shared" si="3"/>
        <v>#N/A</v>
      </c>
      <c r="P776" s="335"/>
      <c r="Q776" s="335"/>
      <c r="R776" s="319"/>
      <c r="S776" s="319"/>
      <c r="T776" s="319"/>
      <c r="U776" s="319"/>
      <c r="V776" s="319"/>
      <c r="W776" s="319"/>
      <c r="X776" s="319"/>
      <c r="Y776" s="319"/>
      <c r="Z776" s="319"/>
    </row>
    <row r="777" spans="1:26" ht="15.75" customHeight="1">
      <c r="A777" s="319"/>
      <c r="B777" s="319"/>
      <c r="C777" s="319"/>
      <c r="D777" s="319"/>
      <c r="E777" s="319"/>
      <c r="F777" s="319"/>
      <c r="G777" s="319"/>
      <c r="H777" s="319"/>
      <c r="I777" s="319"/>
      <c r="J777" s="319"/>
      <c r="K777" s="319"/>
      <c r="L777" s="319"/>
      <c r="M777" s="319"/>
      <c r="N777" s="335"/>
      <c r="O777" s="335" t="e">
        <f t="shared" si="3"/>
        <v>#N/A</v>
      </c>
      <c r="P777" s="335"/>
      <c r="Q777" s="335"/>
      <c r="R777" s="319"/>
      <c r="S777" s="319"/>
      <c r="T777" s="319"/>
      <c r="U777" s="319"/>
      <c r="V777" s="319"/>
      <c r="W777" s="319"/>
      <c r="X777" s="319"/>
      <c r="Y777" s="319"/>
      <c r="Z777" s="319"/>
    </row>
    <row r="778" spans="1:26" ht="15.75" customHeight="1">
      <c r="A778" s="319"/>
      <c r="B778" s="319"/>
      <c r="C778" s="319"/>
      <c r="D778" s="319"/>
      <c r="E778" s="319"/>
      <c r="F778" s="319"/>
      <c r="G778" s="319"/>
      <c r="H778" s="319"/>
      <c r="I778" s="319"/>
      <c r="J778" s="319"/>
      <c r="K778" s="319"/>
      <c r="L778" s="319"/>
      <c r="M778" s="319"/>
      <c r="N778" s="335"/>
      <c r="O778" s="335" t="e">
        <f t="shared" si="3"/>
        <v>#N/A</v>
      </c>
      <c r="P778" s="335"/>
      <c r="Q778" s="335"/>
      <c r="R778" s="319"/>
      <c r="S778" s="319"/>
      <c r="T778" s="319"/>
      <c r="U778" s="319"/>
      <c r="V778" s="319"/>
      <c r="W778" s="319"/>
      <c r="X778" s="319"/>
      <c r="Y778" s="319"/>
      <c r="Z778" s="319"/>
    </row>
    <row r="779" spans="1:26" ht="15.75" customHeight="1">
      <c r="A779" s="319"/>
      <c r="B779" s="319"/>
      <c r="C779" s="319"/>
      <c r="D779" s="319"/>
      <c r="E779" s="319"/>
      <c r="F779" s="319"/>
      <c r="G779" s="319"/>
      <c r="H779" s="319"/>
      <c r="I779" s="319"/>
      <c r="J779" s="319"/>
      <c r="K779" s="319"/>
      <c r="L779" s="319"/>
      <c r="M779" s="319"/>
      <c r="N779" s="335"/>
      <c r="O779" s="335" t="e">
        <f t="shared" si="3"/>
        <v>#N/A</v>
      </c>
      <c r="P779" s="335"/>
      <c r="Q779" s="335"/>
      <c r="R779" s="319"/>
      <c r="S779" s="319"/>
      <c r="T779" s="319"/>
      <c r="U779" s="319"/>
      <c r="V779" s="319"/>
      <c r="W779" s="319"/>
      <c r="X779" s="319"/>
      <c r="Y779" s="319"/>
      <c r="Z779" s="319"/>
    </row>
    <row r="780" spans="1:26" ht="15.75" customHeight="1">
      <c r="A780" s="319"/>
      <c r="B780" s="319"/>
      <c r="C780" s="319"/>
      <c r="D780" s="319"/>
      <c r="E780" s="319"/>
      <c r="F780" s="319"/>
      <c r="G780" s="319"/>
      <c r="H780" s="319"/>
      <c r="I780" s="319"/>
      <c r="J780" s="319"/>
      <c r="K780" s="319"/>
      <c r="L780" s="319"/>
      <c r="M780" s="319"/>
      <c r="N780" s="335"/>
      <c r="O780" s="335" t="e">
        <f t="shared" si="3"/>
        <v>#N/A</v>
      </c>
      <c r="P780" s="335"/>
      <c r="Q780" s="335"/>
      <c r="R780" s="319"/>
      <c r="S780" s="319"/>
      <c r="T780" s="319"/>
      <c r="U780" s="319"/>
      <c r="V780" s="319"/>
      <c r="W780" s="319"/>
      <c r="X780" s="319"/>
      <c r="Y780" s="319"/>
      <c r="Z780" s="319"/>
    </row>
    <row r="781" spans="1:26" ht="15.75" customHeight="1">
      <c r="A781" s="319"/>
      <c r="B781" s="319"/>
      <c r="C781" s="319"/>
      <c r="D781" s="319"/>
      <c r="E781" s="319"/>
      <c r="F781" s="319"/>
      <c r="G781" s="319"/>
      <c r="H781" s="319"/>
      <c r="I781" s="319"/>
      <c r="J781" s="319"/>
      <c r="K781" s="319"/>
      <c r="L781" s="319"/>
      <c r="M781" s="319"/>
      <c r="N781" s="335"/>
      <c r="O781" s="335" t="e">
        <f t="shared" si="3"/>
        <v>#N/A</v>
      </c>
      <c r="P781" s="335"/>
      <c r="Q781" s="335"/>
      <c r="R781" s="319"/>
      <c r="S781" s="319"/>
      <c r="T781" s="319"/>
      <c r="U781" s="319"/>
      <c r="V781" s="319"/>
      <c r="W781" s="319"/>
      <c r="X781" s="319"/>
      <c r="Y781" s="319"/>
      <c r="Z781" s="319"/>
    </row>
    <row r="782" spans="1:26" ht="15.75" customHeight="1">
      <c r="A782" s="319"/>
      <c r="B782" s="319"/>
      <c r="C782" s="319"/>
      <c r="D782" s="319"/>
      <c r="E782" s="319"/>
      <c r="F782" s="319"/>
      <c r="G782" s="319"/>
      <c r="H782" s="319"/>
      <c r="I782" s="319"/>
      <c r="J782" s="319"/>
      <c r="K782" s="319"/>
      <c r="L782" s="319"/>
      <c r="M782" s="319"/>
      <c r="N782" s="335"/>
      <c r="O782" s="335" t="e">
        <f t="shared" si="3"/>
        <v>#N/A</v>
      </c>
      <c r="P782" s="335"/>
      <c r="Q782" s="335"/>
      <c r="R782" s="319"/>
      <c r="S782" s="319"/>
      <c r="T782" s="319"/>
      <c r="U782" s="319"/>
      <c r="V782" s="319"/>
      <c r="W782" s="319"/>
      <c r="X782" s="319"/>
      <c r="Y782" s="319"/>
      <c r="Z782" s="319"/>
    </row>
    <row r="783" spans="1:26" ht="15.75" customHeight="1">
      <c r="A783" s="319"/>
      <c r="B783" s="319"/>
      <c r="C783" s="319"/>
      <c r="D783" s="319"/>
      <c r="E783" s="319"/>
      <c r="F783" s="319"/>
      <c r="G783" s="319"/>
      <c r="H783" s="319"/>
      <c r="I783" s="319"/>
      <c r="J783" s="319"/>
      <c r="K783" s="319"/>
      <c r="L783" s="319"/>
      <c r="M783" s="319"/>
      <c r="N783" s="335"/>
      <c r="O783" s="335" t="e">
        <f t="shared" si="3"/>
        <v>#N/A</v>
      </c>
      <c r="P783" s="335"/>
      <c r="Q783" s="335"/>
      <c r="R783" s="319"/>
      <c r="S783" s="319"/>
      <c r="T783" s="319"/>
      <c r="U783" s="319"/>
      <c r="V783" s="319"/>
      <c r="W783" s="319"/>
      <c r="X783" s="319"/>
      <c r="Y783" s="319"/>
      <c r="Z783" s="319"/>
    </row>
    <row r="784" spans="1:26" ht="15.75" customHeight="1">
      <c r="A784" s="319"/>
      <c r="B784" s="319"/>
      <c r="C784" s="319"/>
      <c r="D784" s="319"/>
      <c r="E784" s="319"/>
      <c r="F784" s="319"/>
      <c r="G784" s="319"/>
      <c r="H784" s="319"/>
      <c r="I784" s="319"/>
      <c r="J784" s="319"/>
      <c r="K784" s="319"/>
      <c r="L784" s="319"/>
      <c r="M784" s="319"/>
      <c r="N784" s="335"/>
      <c r="O784" s="335" t="e">
        <f t="shared" si="3"/>
        <v>#N/A</v>
      </c>
      <c r="P784" s="335"/>
      <c r="Q784" s="335"/>
      <c r="R784" s="319"/>
      <c r="S784" s="319"/>
      <c r="T784" s="319"/>
      <c r="U784" s="319"/>
      <c r="V784" s="319"/>
      <c r="W784" s="319"/>
      <c r="X784" s="319"/>
      <c r="Y784" s="319"/>
      <c r="Z784" s="319"/>
    </row>
    <row r="785" spans="1:26" ht="15.75" customHeight="1">
      <c r="A785" s="319"/>
      <c r="B785" s="319"/>
      <c r="C785" s="319"/>
      <c r="D785" s="319"/>
      <c r="E785" s="319"/>
      <c r="F785" s="319"/>
      <c r="G785" s="319"/>
      <c r="H785" s="319"/>
      <c r="I785" s="319"/>
      <c r="J785" s="319"/>
      <c r="K785" s="319"/>
      <c r="L785" s="319"/>
      <c r="M785" s="319"/>
      <c r="N785" s="335"/>
      <c r="O785" s="335" t="e">
        <f t="shared" si="3"/>
        <v>#N/A</v>
      </c>
      <c r="P785" s="335"/>
      <c r="Q785" s="335"/>
      <c r="R785" s="319"/>
      <c r="S785" s="319"/>
      <c r="T785" s="319"/>
      <c r="U785" s="319"/>
      <c r="V785" s="319"/>
      <c r="W785" s="319"/>
      <c r="X785" s="319"/>
      <c r="Y785" s="319"/>
      <c r="Z785" s="319"/>
    </row>
    <row r="786" spans="1:26" ht="15.75" customHeight="1">
      <c r="A786" s="319"/>
      <c r="B786" s="319"/>
      <c r="C786" s="319"/>
      <c r="D786" s="319"/>
      <c r="E786" s="319"/>
      <c r="F786" s="319"/>
      <c r="G786" s="319"/>
      <c r="H786" s="319"/>
      <c r="I786" s="319"/>
      <c r="J786" s="319"/>
      <c r="K786" s="319"/>
      <c r="L786" s="319"/>
      <c r="M786" s="319"/>
      <c r="N786" s="335"/>
      <c r="O786" s="335" t="e">
        <f t="shared" si="3"/>
        <v>#N/A</v>
      </c>
      <c r="P786" s="335"/>
      <c r="Q786" s="335"/>
      <c r="R786" s="319"/>
      <c r="S786" s="319"/>
      <c r="T786" s="319"/>
      <c r="U786" s="319"/>
      <c r="V786" s="319"/>
      <c r="W786" s="319"/>
      <c r="X786" s="319"/>
      <c r="Y786" s="319"/>
      <c r="Z786" s="319"/>
    </row>
    <row r="787" spans="1:26" ht="15.75" customHeight="1">
      <c r="A787" s="319"/>
      <c r="B787" s="319"/>
      <c r="C787" s="319"/>
      <c r="D787" s="319"/>
      <c r="E787" s="319"/>
      <c r="F787" s="319"/>
      <c r="G787" s="319"/>
      <c r="H787" s="319"/>
      <c r="I787" s="319"/>
      <c r="J787" s="319"/>
      <c r="K787" s="319"/>
      <c r="L787" s="319"/>
      <c r="M787" s="319"/>
      <c r="N787" s="335"/>
      <c r="O787" s="335" t="e">
        <f t="shared" si="3"/>
        <v>#N/A</v>
      </c>
      <c r="P787" s="335"/>
      <c r="Q787" s="335"/>
      <c r="R787" s="319"/>
      <c r="S787" s="319"/>
      <c r="T787" s="319"/>
      <c r="U787" s="319"/>
      <c r="V787" s="319"/>
      <c r="W787" s="319"/>
      <c r="X787" s="319"/>
      <c r="Y787" s="319"/>
      <c r="Z787" s="319"/>
    </row>
    <row r="788" spans="1:26" ht="15.75" customHeight="1">
      <c r="A788" s="319"/>
      <c r="B788" s="319"/>
      <c r="C788" s="319"/>
      <c r="D788" s="319"/>
      <c r="E788" s="319"/>
      <c r="F788" s="319"/>
      <c r="G788" s="319"/>
      <c r="H788" s="319"/>
      <c r="I788" s="319"/>
      <c r="J788" s="319"/>
      <c r="K788" s="319"/>
      <c r="L788" s="319"/>
      <c r="M788" s="319"/>
      <c r="N788" s="335"/>
      <c r="O788" s="335" t="e">
        <f t="shared" si="3"/>
        <v>#N/A</v>
      </c>
      <c r="P788" s="335"/>
      <c r="Q788" s="335"/>
      <c r="R788" s="319"/>
      <c r="S788" s="319"/>
      <c r="T788" s="319"/>
      <c r="U788" s="319"/>
      <c r="V788" s="319"/>
      <c r="W788" s="319"/>
      <c r="X788" s="319"/>
      <c r="Y788" s="319"/>
      <c r="Z788" s="319"/>
    </row>
    <row r="789" spans="1:26" ht="15.75" customHeight="1">
      <c r="A789" s="319"/>
      <c r="B789" s="319"/>
      <c r="C789" s="319"/>
      <c r="D789" s="319"/>
      <c r="E789" s="319"/>
      <c r="F789" s="319"/>
      <c r="G789" s="319"/>
      <c r="H789" s="319"/>
      <c r="I789" s="319"/>
      <c r="J789" s="319"/>
      <c r="K789" s="319"/>
      <c r="L789" s="319"/>
      <c r="M789" s="319"/>
      <c r="N789" s="335"/>
      <c r="O789" s="335" t="e">
        <f t="shared" si="3"/>
        <v>#N/A</v>
      </c>
      <c r="P789" s="335"/>
      <c r="Q789" s="335"/>
      <c r="R789" s="319"/>
      <c r="S789" s="319"/>
      <c r="T789" s="319"/>
      <c r="U789" s="319"/>
      <c r="V789" s="319"/>
      <c r="W789" s="319"/>
      <c r="X789" s="319"/>
      <c r="Y789" s="319"/>
      <c r="Z789" s="319"/>
    </row>
    <row r="790" spans="1:26" ht="15.75" customHeight="1">
      <c r="A790" s="319"/>
      <c r="B790" s="319"/>
      <c r="C790" s="319"/>
      <c r="D790" s="319"/>
      <c r="E790" s="319"/>
      <c r="F790" s="319"/>
      <c r="G790" s="319"/>
      <c r="H790" s="319"/>
      <c r="I790" s="319"/>
      <c r="J790" s="319"/>
      <c r="K790" s="319"/>
      <c r="L790" s="319"/>
      <c r="M790" s="319"/>
      <c r="N790" s="335"/>
      <c r="O790" s="335" t="e">
        <f t="shared" si="3"/>
        <v>#N/A</v>
      </c>
      <c r="P790" s="335"/>
      <c r="Q790" s="335"/>
      <c r="R790" s="319"/>
      <c r="S790" s="319"/>
      <c r="T790" s="319"/>
      <c r="U790" s="319"/>
      <c r="V790" s="319"/>
      <c r="W790" s="319"/>
      <c r="X790" s="319"/>
      <c r="Y790" s="319"/>
      <c r="Z790" s="319"/>
    </row>
    <row r="791" spans="1:26" ht="15.75" customHeight="1">
      <c r="A791" s="319"/>
      <c r="B791" s="319"/>
      <c r="C791" s="319"/>
      <c r="D791" s="319"/>
      <c r="E791" s="319"/>
      <c r="F791" s="319"/>
      <c r="G791" s="319"/>
      <c r="H791" s="319"/>
      <c r="I791" s="319"/>
      <c r="J791" s="319"/>
      <c r="K791" s="319"/>
      <c r="L791" s="319"/>
      <c r="M791" s="319"/>
      <c r="N791" s="335"/>
      <c r="O791" s="335" t="e">
        <f t="shared" si="3"/>
        <v>#N/A</v>
      </c>
      <c r="P791" s="335"/>
      <c r="Q791" s="335"/>
      <c r="R791" s="319"/>
      <c r="S791" s="319"/>
      <c r="T791" s="319"/>
      <c r="U791" s="319"/>
      <c r="V791" s="319"/>
      <c r="W791" s="319"/>
      <c r="X791" s="319"/>
      <c r="Y791" s="319"/>
      <c r="Z791" s="319"/>
    </row>
    <row r="792" spans="1:26" ht="15.75" customHeight="1">
      <c r="A792" s="319"/>
      <c r="B792" s="319"/>
      <c r="C792" s="319"/>
      <c r="D792" s="319"/>
      <c r="E792" s="319"/>
      <c r="F792" s="319"/>
      <c r="G792" s="319"/>
      <c r="H792" s="319"/>
      <c r="I792" s="319"/>
      <c r="J792" s="319"/>
      <c r="K792" s="319"/>
      <c r="L792" s="319"/>
      <c r="M792" s="319"/>
      <c r="N792" s="335"/>
      <c r="O792" s="335" t="e">
        <f t="shared" si="3"/>
        <v>#N/A</v>
      </c>
      <c r="P792" s="335"/>
      <c r="Q792" s="335"/>
      <c r="R792" s="319"/>
      <c r="S792" s="319"/>
      <c r="T792" s="319"/>
      <c r="U792" s="319"/>
      <c r="V792" s="319"/>
      <c r="W792" s="319"/>
      <c r="X792" s="319"/>
      <c r="Y792" s="319"/>
      <c r="Z792" s="319"/>
    </row>
    <row r="793" spans="1:26" ht="15.75" customHeight="1">
      <c r="A793" s="319"/>
      <c r="B793" s="319"/>
      <c r="C793" s="319"/>
      <c r="D793" s="319"/>
      <c r="E793" s="319"/>
      <c r="F793" s="319"/>
      <c r="G793" s="319"/>
      <c r="H793" s="319"/>
      <c r="I793" s="319"/>
      <c r="J793" s="319"/>
      <c r="K793" s="319"/>
      <c r="L793" s="319"/>
      <c r="M793" s="319"/>
      <c r="N793" s="335"/>
      <c r="O793" s="335" t="e">
        <f t="shared" si="3"/>
        <v>#N/A</v>
      </c>
      <c r="P793" s="335"/>
      <c r="Q793" s="335"/>
      <c r="R793" s="319"/>
      <c r="S793" s="319"/>
      <c r="T793" s="319"/>
      <c r="U793" s="319"/>
      <c r="V793" s="319"/>
      <c r="W793" s="319"/>
      <c r="X793" s="319"/>
      <c r="Y793" s="319"/>
      <c r="Z793" s="319"/>
    </row>
    <row r="794" spans="1:26" ht="15.75" customHeight="1">
      <c r="A794" s="319"/>
      <c r="B794" s="319"/>
      <c r="C794" s="319"/>
      <c r="D794" s="319"/>
      <c r="E794" s="319"/>
      <c r="F794" s="319"/>
      <c r="G794" s="319"/>
      <c r="H794" s="319"/>
      <c r="I794" s="319"/>
      <c r="J794" s="319"/>
      <c r="K794" s="319"/>
      <c r="L794" s="319"/>
      <c r="M794" s="319"/>
      <c r="N794" s="335"/>
      <c r="O794" s="335" t="e">
        <f t="shared" si="3"/>
        <v>#N/A</v>
      </c>
      <c r="P794" s="335"/>
      <c r="Q794" s="335"/>
      <c r="R794" s="319"/>
      <c r="S794" s="319"/>
      <c r="T794" s="319"/>
      <c r="U794" s="319"/>
      <c r="V794" s="319"/>
      <c r="W794" s="319"/>
      <c r="X794" s="319"/>
      <c r="Y794" s="319"/>
      <c r="Z794" s="319"/>
    </row>
    <row r="795" spans="1:26" ht="15.75" customHeight="1">
      <c r="A795" s="319"/>
      <c r="B795" s="319"/>
      <c r="C795" s="319"/>
      <c r="D795" s="319"/>
      <c r="E795" s="319"/>
      <c r="F795" s="319"/>
      <c r="G795" s="319"/>
      <c r="H795" s="319"/>
      <c r="I795" s="319"/>
      <c r="J795" s="319"/>
      <c r="K795" s="319"/>
      <c r="L795" s="319"/>
      <c r="M795" s="319"/>
      <c r="N795" s="335"/>
      <c r="O795" s="335" t="e">
        <f t="shared" si="3"/>
        <v>#N/A</v>
      </c>
      <c r="P795" s="335"/>
      <c r="Q795" s="335"/>
      <c r="R795" s="319"/>
      <c r="S795" s="319"/>
      <c r="T795" s="319"/>
      <c r="U795" s="319"/>
      <c r="V795" s="319"/>
      <c r="W795" s="319"/>
      <c r="X795" s="319"/>
      <c r="Y795" s="319"/>
      <c r="Z795" s="319"/>
    </row>
    <row r="796" spans="1:26" ht="15.75" customHeight="1">
      <c r="A796" s="319"/>
      <c r="B796" s="319"/>
      <c r="C796" s="319"/>
      <c r="D796" s="319"/>
      <c r="E796" s="319"/>
      <c r="F796" s="319"/>
      <c r="G796" s="319"/>
      <c r="H796" s="319"/>
      <c r="I796" s="319"/>
      <c r="J796" s="319"/>
      <c r="K796" s="319"/>
      <c r="L796" s="319"/>
      <c r="M796" s="319"/>
      <c r="N796" s="335"/>
      <c r="O796" s="335" t="e">
        <f t="shared" si="3"/>
        <v>#N/A</v>
      </c>
      <c r="P796" s="335"/>
      <c r="Q796" s="335"/>
      <c r="R796" s="319"/>
      <c r="S796" s="319"/>
      <c r="T796" s="319"/>
      <c r="U796" s="319"/>
      <c r="V796" s="319"/>
      <c r="W796" s="319"/>
      <c r="X796" s="319"/>
      <c r="Y796" s="319"/>
      <c r="Z796" s="319"/>
    </row>
    <row r="797" spans="1:26" ht="15.75" customHeight="1">
      <c r="A797" s="319"/>
      <c r="B797" s="319"/>
      <c r="C797" s="319"/>
      <c r="D797" s="319"/>
      <c r="E797" s="319"/>
      <c r="F797" s="319"/>
      <c r="G797" s="319"/>
      <c r="H797" s="319"/>
      <c r="I797" s="319"/>
      <c r="J797" s="319"/>
      <c r="K797" s="319"/>
      <c r="L797" s="319"/>
      <c r="M797" s="319"/>
      <c r="N797" s="335"/>
      <c r="O797" s="335" t="e">
        <f t="shared" si="3"/>
        <v>#N/A</v>
      </c>
      <c r="P797" s="335"/>
      <c r="Q797" s="335"/>
      <c r="R797" s="319"/>
      <c r="S797" s="319"/>
      <c r="T797" s="319"/>
      <c r="U797" s="319"/>
      <c r="V797" s="319"/>
      <c r="W797" s="319"/>
      <c r="X797" s="319"/>
      <c r="Y797" s="319"/>
      <c r="Z797" s="319"/>
    </row>
    <row r="798" spans="1:26" ht="15.75" customHeight="1">
      <c r="A798" s="319"/>
      <c r="B798" s="319"/>
      <c r="C798" s="319"/>
      <c r="D798" s="319"/>
      <c r="E798" s="319"/>
      <c r="F798" s="319"/>
      <c r="G798" s="319"/>
      <c r="H798" s="319"/>
      <c r="I798" s="319"/>
      <c r="J798" s="319"/>
      <c r="K798" s="319"/>
      <c r="L798" s="319"/>
      <c r="M798" s="319"/>
      <c r="N798" s="335"/>
      <c r="O798" s="335" t="e">
        <f t="shared" si="3"/>
        <v>#N/A</v>
      </c>
      <c r="P798" s="335"/>
      <c r="Q798" s="335"/>
      <c r="R798" s="319"/>
      <c r="S798" s="319"/>
      <c r="T798" s="319"/>
      <c r="U798" s="319"/>
      <c r="V798" s="319"/>
      <c r="W798" s="319"/>
      <c r="X798" s="319"/>
      <c r="Y798" s="319"/>
      <c r="Z798" s="319"/>
    </row>
    <row r="799" spans="1:26" ht="15.75" customHeight="1">
      <c r="A799" s="319"/>
      <c r="B799" s="319"/>
      <c r="C799" s="319"/>
      <c r="D799" s="319"/>
      <c r="E799" s="319"/>
      <c r="F799" s="319"/>
      <c r="G799" s="319"/>
      <c r="H799" s="319"/>
      <c r="I799" s="319"/>
      <c r="J799" s="319"/>
      <c r="K799" s="319"/>
      <c r="L799" s="319"/>
      <c r="M799" s="319"/>
      <c r="N799" s="335"/>
      <c r="O799" s="335" t="e">
        <f t="shared" si="3"/>
        <v>#N/A</v>
      </c>
      <c r="P799" s="335"/>
      <c r="Q799" s="335"/>
      <c r="R799" s="319"/>
      <c r="S799" s="319"/>
      <c r="T799" s="319"/>
      <c r="U799" s="319"/>
      <c r="V799" s="319"/>
      <c r="W799" s="319"/>
      <c r="X799" s="319"/>
      <c r="Y799" s="319"/>
      <c r="Z799" s="319"/>
    </row>
    <row r="800" spans="1:26" ht="15.75" customHeight="1">
      <c r="A800" s="319"/>
      <c r="B800" s="319"/>
      <c r="C800" s="319"/>
      <c r="D800" s="319"/>
      <c r="E800" s="319"/>
      <c r="F800" s="319"/>
      <c r="G800" s="319"/>
      <c r="H800" s="319"/>
      <c r="I800" s="319"/>
      <c r="J800" s="319"/>
      <c r="K800" s="319"/>
      <c r="L800" s="319"/>
      <c r="M800" s="319"/>
      <c r="N800" s="335"/>
      <c r="O800" s="335" t="e">
        <f t="shared" si="3"/>
        <v>#N/A</v>
      </c>
      <c r="P800" s="335"/>
      <c r="Q800" s="335"/>
      <c r="R800" s="319"/>
      <c r="S800" s="319"/>
      <c r="T800" s="319"/>
      <c r="U800" s="319"/>
      <c r="V800" s="319"/>
      <c r="W800" s="319"/>
      <c r="X800" s="319"/>
      <c r="Y800" s="319"/>
      <c r="Z800" s="319"/>
    </row>
    <row r="801" spans="1:26" ht="15.75" customHeight="1">
      <c r="A801" s="319"/>
      <c r="B801" s="319"/>
      <c r="C801" s="319"/>
      <c r="D801" s="319"/>
      <c r="E801" s="319"/>
      <c r="F801" s="319"/>
      <c r="G801" s="319"/>
      <c r="H801" s="319"/>
      <c r="I801" s="319"/>
      <c r="J801" s="319"/>
      <c r="K801" s="319"/>
      <c r="L801" s="319"/>
      <c r="M801" s="319"/>
      <c r="N801" s="335"/>
      <c r="O801" s="335" t="e">
        <f t="shared" si="3"/>
        <v>#N/A</v>
      </c>
      <c r="P801" s="335"/>
      <c r="Q801" s="335"/>
      <c r="R801" s="319"/>
      <c r="S801" s="319"/>
      <c r="T801" s="319"/>
      <c r="U801" s="319"/>
      <c r="V801" s="319"/>
      <c r="W801" s="319"/>
      <c r="X801" s="319"/>
      <c r="Y801" s="319"/>
      <c r="Z801" s="319"/>
    </row>
    <row r="802" spans="1:26" ht="15.75" customHeight="1">
      <c r="A802" s="319"/>
      <c r="B802" s="319"/>
      <c r="C802" s="319"/>
      <c r="D802" s="319"/>
      <c r="E802" s="319"/>
      <c r="F802" s="319"/>
      <c r="G802" s="319"/>
      <c r="H802" s="319"/>
      <c r="I802" s="319"/>
      <c r="J802" s="319"/>
      <c r="K802" s="319"/>
      <c r="L802" s="319"/>
      <c r="M802" s="319"/>
      <c r="N802" s="335"/>
      <c r="O802" s="335" t="e">
        <f t="shared" si="3"/>
        <v>#N/A</v>
      </c>
      <c r="P802" s="335"/>
      <c r="Q802" s="335"/>
      <c r="R802" s="319"/>
      <c r="S802" s="319"/>
      <c r="T802" s="319"/>
      <c r="U802" s="319"/>
      <c r="V802" s="319"/>
      <c r="W802" s="319"/>
      <c r="X802" s="319"/>
      <c r="Y802" s="319"/>
      <c r="Z802" s="319"/>
    </row>
    <row r="803" spans="1:26" ht="15.75" customHeight="1">
      <c r="A803" s="319"/>
      <c r="B803" s="319"/>
      <c r="C803" s="319"/>
      <c r="D803" s="319"/>
      <c r="E803" s="319"/>
      <c r="F803" s="319"/>
      <c r="G803" s="319"/>
      <c r="H803" s="319"/>
      <c r="I803" s="319"/>
      <c r="J803" s="319"/>
      <c r="K803" s="319"/>
      <c r="L803" s="319"/>
      <c r="M803" s="319"/>
      <c r="N803" s="335"/>
      <c r="O803" s="335" t="e">
        <f t="shared" si="3"/>
        <v>#N/A</v>
      </c>
      <c r="P803" s="335"/>
      <c r="Q803" s="335"/>
      <c r="R803" s="319"/>
      <c r="S803" s="319"/>
      <c r="T803" s="319"/>
      <c r="U803" s="319"/>
      <c r="V803" s="319"/>
      <c r="W803" s="319"/>
      <c r="X803" s="319"/>
      <c r="Y803" s="319"/>
      <c r="Z803" s="319"/>
    </row>
    <row r="804" spans="1:26" ht="15.75" customHeight="1">
      <c r="A804" s="319"/>
      <c r="B804" s="319"/>
      <c r="C804" s="319"/>
      <c r="D804" s="319"/>
      <c r="E804" s="319"/>
      <c r="F804" s="319"/>
      <c r="G804" s="319"/>
      <c r="H804" s="319"/>
      <c r="I804" s="319"/>
      <c r="J804" s="319"/>
      <c r="K804" s="319"/>
      <c r="L804" s="319"/>
      <c r="M804" s="319"/>
      <c r="N804" s="335"/>
      <c r="O804" s="335" t="e">
        <f t="shared" si="3"/>
        <v>#N/A</v>
      </c>
      <c r="P804" s="335"/>
      <c r="Q804" s="335"/>
      <c r="R804" s="319"/>
      <c r="S804" s="319"/>
      <c r="T804" s="319"/>
      <c r="U804" s="319"/>
      <c r="V804" s="319"/>
      <c r="W804" s="319"/>
      <c r="X804" s="319"/>
      <c r="Y804" s="319"/>
      <c r="Z804" s="319"/>
    </row>
    <row r="805" spans="1:26" ht="15.75" customHeight="1">
      <c r="A805" s="319"/>
      <c r="B805" s="319"/>
      <c r="C805" s="319"/>
      <c r="D805" s="319"/>
      <c r="E805" s="319"/>
      <c r="F805" s="319"/>
      <c r="G805" s="319"/>
      <c r="H805" s="319"/>
      <c r="I805" s="319"/>
      <c r="J805" s="319"/>
      <c r="K805" s="319"/>
      <c r="L805" s="319"/>
      <c r="M805" s="319"/>
      <c r="N805" s="335"/>
      <c r="O805" s="335" t="e">
        <f t="shared" si="3"/>
        <v>#N/A</v>
      </c>
      <c r="P805" s="335"/>
      <c r="Q805" s="335"/>
      <c r="R805" s="319"/>
      <c r="S805" s="319"/>
      <c r="T805" s="319"/>
      <c r="U805" s="319"/>
      <c r="V805" s="319"/>
      <c r="W805" s="319"/>
      <c r="X805" s="319"/>
      <c r="Y805" s="319"/>
      <c r="Z805" s="319"/>
    </row>
    <row r="806" spans="1:26" ht="15.75" customHeight="1">
      <c r="A806" s="319"/>
      <c r="B806" s="319"/>
      <c r="C806" s="319"/>
      <c r="D806" s="319"/>
      <c r="E806" s="319"/>
      <c r="F806" s="319"/>
      <c r="G806" s="319"/>
      <c r="H806" s="319"/>
      <c r="I806" s="319"/>
      <c r="J806" s="319"/>
      <c r="K806" s="319"/>
      <c r="L806" s="319"/>
      <c r="M806" s="319"/>
      <c r="N806" s="335"/>
      <c r="O806" s="335" t="e">
        <f t="shared" si="3"/>
        <v>#N/A</v>
      </c>
      <c r="P806" s="335"/>
      <c r="Q806" s="335"/>
      <c r="R806" s="319"/>
      <c r="S806" s="319"/>
      <c r="T806" s="319"/>
      <c r="U806" s="319"/>
      <c r="V806" s="319"/>
      <c r="W806" s="319"/>
      <c r="X806" s="319"/>
      <c r="Y806" s="319"/>
      <c r="Z806" s="319"/>
    </row>
    <row r="807" spans="1:26" ht="15.75" customHeight="1">
      <c r="A807" s="319"/>
      <c r="B807" s="319"/>
      <c r="C807" s="319"/>
      <c r="D807" s="319"/>
      <c r="E807" s="319"/>
      <c r="F807" s="319"/>
      <c r="G807" s="319"/>
      <c r="H807" s="319"/>
      <c r="I807" s="319"/>
      <c r="J807" s="319"/>
      <c r="K807" s="319"/>
      <c r="L807" s="319"/>
      <c r="M807" s="319"/>
      <c r="N807" s="335"/>
      <c r="O807" s="335" t="e">
        <f t="shared" si="3"/>
        <v>#N/A</v>
      </c>
      <c r="P807" s="335"/>
      <c r="Q807" s="335"/>
      <c r="R807" s="319"/>
      <c r="S807" s="319"/>
      <c r="T807" s="319"/>
      <c r="U807" s="319"/>
      <c r="V807" s="319"/>
      <c r="W807" s="319"/>
      <c r="X807" s="319"/>
      <c r="Y807" s="319"/>
      <c r="Z807" s="319"/>
    </row>
    <row r="808" spans="1:26" ht="15.75" customHeight="1">
      <c r="A808" s="319"/>
      <c r="B808" s="319"/>
      <c r="C808" s="319"/>
      <c r="D808" s="319"/>
      <c r="E808" s="319"/>
      <c r="F808" s="319"/>
      <c r="G808" s="319"/>
      <c r="H808" s="319"/>
      <c r="I808" s="319"/>
      <c r="J808" s="319"/>
      <c r="K808" s="319"/>
      <c r="L808" s="319"/>
      <c r="M808" s="319"/>
      <c r="N808" s="335"/>
      <c r="O808" s="335" t="e">
        <f t="shared" si="3"/>
        <v>#N/A</v>
      </c>
      <c r="P808" s="335"/>
      <c r="Q808" s="335"/>
      <c r="R808" s="319"/>
      <c r="S808" s="319"/>
      <c r="T808" s="319"/>
      <c r="U808" s="319"/>
      <c r="V808" s="319"/>
      <c r="W808" s="319"/>
      <c r="X808" s="319"/>
      <c r="Y808" s="319"/>
      <c r="Z808" s="319"/>
    </row>
    <row r="809" spans="1:26" ht="15.75" customHeight="1">
      <c r="A809" s="319"/>
      <c r="B809" s="319"/>
      <c r="C809" s="319"/>
      <c r="D809" s="319"/>
      <c r="E809" s="319"/>
      <c r="F809" s="319"/>
      <c r="G809" s="319"/>
      <c r="H809" s="319"/>
      <c r="I809" s="319"/>
      <c r="J809" s="319"/>
      <c r="K809" s="319"/>
      <c r="L809" s="319"/>
      <c r="M809" s="319"/>
      <c r="N809" s="335"/>
      <c r="O809" s="335" t="e">
        <f t="shared" si="3"/>
        <v>#N/A</v>
      </c>
      <c r="P809" s="335"/>
      <c r="Q809" s="335"/>
      <c r="R809" s="319"/>
      <c r="S809" s="319"/>
      <c r="T809" s="319"/>
      <c r="U809" s="319"/>
      <c r="V809" s="319"/>
      <c r="W809" s="319"/>
      <c r="X809" s="319"/>
      <c r="Y809" s="319"/>
      <c r="Z809" s="319"/>
    </row>
    <row r="810" spans="1:26" ht="15.75" customHeight="1">
      <c r="A810" s="319"/>
      <c r="B810" s="319"/>
      <c r="C810" s="319"/>
      <c r="D810" s="319"/>
      <c r="E810" s="319"/>
      <c r="F810" s="319"/>
      <c r="G810" s="319"/>
      <c r="H810" s="319"/>
      <c r="I810" s="319"/>
      <c r="J810" s="319"/>
      <c r="K810" s="319"/>
      <c r="L810" s="319"/>
      <c r="M810" s="319"/>
      <c r="N810" s="335"/>
      <c r="O810" s="335" t="e">
        <f t="shared" si="3"/>
        <v>#N/A</v>
      </c>
      <c r="P810" s="335"/>
      <c r="Q810" s="335"/>
      <c r="R810" s="319"/>
      <c r="S810" s="319"/>
      <c r="T810" s="319"/>
      <c r="U810" s="319"/>
      <c r="V810" s="319"/>
      <c r="W810" s="319"/>
      <c r="X810" s="319"/>
      <c r="Y810" s="319"/>
      <c r="Z810" s="319"/>
    </row>
    <row r="811" spans="1:26" ht="15.75" customHeight="1">
      <c r="A811" s="319"/>
      <c r="B811" s="319"/>
      <c r="C811" s="319"/>
      <c r="D811" s="319"/>
      <c r="E811" s="319"/>
      <c r="F811" s="319"/>
      <c r="G811" s="319"/>
      <c r="H811" s="319"/>
      <c r="I811" s="319"/>
      <c r="J811" s="319"/>
      <c r="K811" s="319"/>
      <c r="L811" s="319"/>
      <c r="M811" s="319"/>
      <c r="N811" s="335"/>
      <c r="O811" s="335" t="e">
        <f t="shared" si="3"/>
        <v>#N/A</v>
      </c>
      <c r="P811" s="335"/>
      <c r="Q811" s="335"/>
      <c r="R811" s="319"/>
      <c r="S811" s="319"/>
      <c r="T811" s="319"/>
      <c r="U811" s="319"/>
      <c r="V811" s="319"/>
      <c r="W811" s="319"/>
      <c r="X811" s="319"/>
      <c r="Y811" s="319"/>
      <c r="Z811" s="319"/>
    </row>
    <row r="812" spans="1:26" ht="15.75" customHeight="1">
      <c r="A812" s="319"/>
      <c r="B812" s="319"/>
      <c r="C812" s="319"/>
      <c r="D812" s="319"/>
      <c r="E812" s="319"/>
      <c r="F812" s="319"/>
      <c r="G812" s="319"/>
      <c r="H812" s="319"/>
      <c r="I812" s="319"/>
      <c r="J812" s="319"/>
      <c r="K812" s="319"/>
      <c r="L812" s="319"/>
      <c r="M812" s="319"/>
      <c r="N812" s="335"/>
      <c r="O812" s="335" t="e">
        <f t="shared" si="3"/>
        <v>#N/A</v>
      </c>
      <c r="P812" s="335"/>
      <c r="Q812" s="335"/>
      <c r="R812" s="319"/>
      <c r="S812" s="319"/>
      <c r="T812" s="319"/>
      <c r="U812" s="319"/>
      <c r="V812" s="319"/>
      <c r="W812" s="319"/>
      <c r="X812" s="319"/>
      <c r="Y812" s="319"/>
      <c r="Z812" s="319"/>
    </row>
    <row r="813" spans="1:26" ht="15.75" customHeight="1">
      <c r="A813" s="319"/>
      <c r="B813" s="319"/>
      <c r="C813" s="319"/>
      <c r="D813" s="319"/>
      <c r="E813" s="319"/>
      <c r="F813" s="319"/>
      <c r="G813" s="319"/>
      <c r="H813" s="319"/>
      <c r="I813" s="319"/>
      <c r="J813" s="319"/>
      <c r="K813" s="319"/>
      <c r="L813" s="319"/>
      <c r="M813" s="319"/>
      <c r="N813" s="335"/>
      <c r="O813" s="335" t="e">
        <f t="shared" si="3"/>
        <v>#N/A</v>
      </c>
      <c r="P813" s="335"/>
      <c r="Q813" s="335"/>
      <c r="R813" s="319"/>
      <c r="S813" s="319"/>
      <c r="T813" s="319"/>
      <c r="U813" s="319"/>
      <c r="V813" s="319"/>
      <c r="W813" s="319"/>
      <c r="X813" s="319"/>
      <c r="Y813" s="319"/>
      <c r="Z813" s="319"/>
    </row>
    <row r="814" spans="1:26" ht="15.75" customHeight="1">
      <c r="A814" s="319"/>
      <c r="B814" s="319"/>
      <c r="C814" s="319"/>
      <c r="D814" s="319"/>
      <c r="E814" s="319"/>
      <c r="F814" s="319"/>
      <c r="G814" s="319"/>
      <c r="H814" s="319"/>
      <c r="I814" s="319"/>
      <c r="J814" s="319"/>
      <c r="K814" s="319"/>
      <c r="L814" s="319"/>
      <c r="M814" s="319"/>
      <c r="N814" s="335"/>
      <c r="O814" s="335" t="e">
        <f t="shared" si="3"/>
        <v>#N/A</v>
      </c>
      <c r="P814" s="335"/>
      <c r="Q814" s="335"/>
      <c r="R814" s="319"/>
      <c r="S814" s="319"/>
      <c r="T814" s="319"/>
      <c r="U814" s="319"/>
      <c r="V814" s="319"/>
      <c r="W814" s="319"/>
      <c r="X814" s="319"/>
      <c r="Y814" s="319"/>
      <c r="Z814" s="319"/>
    </row>
    <row r="815" spans="1:26" ht="15.75" customHeight="1">
      <c r="A815" s="319"/>
      <c r="B815" s="319"/>
      <c r="C815" s="319"/>
      <c r="D815" s="319"/>
      <c r="E815" s="319"/>
      <c r="F815" s="319"/>
      <c r="G815" s="319"/>
      <c r="H815" s="319"/>
      <c r="I815" s="319"/>
      <c r="J815" s="319"/>
      <c r="K815" s="319"/>
      <c r="L815" s="319"/>
      <c r="M815" s="319"/>
      <c r="N815" s="335"/>
      <c r="O815" s="335" t="e">
        <f t="shared" si="3"/>
        <v>#N/A</v>
      </c>
      <c r="P815" s="335"/>
      <c r="Q815" s="335"/>
      <c r="R815" s="319"/>
      <c r="S815" s="319"/>
      <c r="T815" s="319"/>
      <c r="U815" s="319"/>
      <c r="V815" s="319"/>
      <c r="W815" s="319"/>
      <c r="X815" s="319"/>
      <c r="Y815" s="319"/>
      <c r="Z815" s="319"/>
    </row>
    <row r="816" spans="1:26" ht="15.75" customHeight="1">
      <c r="A816" s="319"/>
      <c r="B816" s="319"/>
      <c r="C816" s="319"/>
      <c r="D816" s="319"/>
      <c r="E816" s="319"/>
      <c r="F816" s="319"/>
      <c r="G816" s="319"/>
      <c r="H816" s="319"/>
      <c r="I816" s="319"/>
      <c r="J816" s="319"/>
      <c r="K816" s="319"/>
      <c r="L816" s="319"/>
      <c r="M816" s="319"/>
      <c r="N816" s="335"/>
      <c r="O816" s="335" t="e">
        <f t="shared" si="3"/>
        <v>#N/A</v>
      </c>
      <c r="P816" s="335"/>
      <c r="Q816" s="335"/>
      <c r="R816" s="319"/>
      <c r="S816" s="319"/>
      <c r="T816" s="319"/>
      <c r="U816" s="319"/>
      <c r="V816" s="319"/>
      <c r="W816" s="319"/>
      <c r="X816" s="319"/>
      <c r="Y816" s="319"/>
      <c r="Z816" s="319"/>
    </row>
    <row r="817" spans="1:26" ht="15.75" customHeight="1">
      <c r="A817" s="319"/>
      <c r="B817" s="319"/>
      <c r="C817" s="319"/>
      <c r="D817" s="319"/>
      <c r="E817" s="319"/>
      <c r="F817" s="319"/>
      <c r="G817" s="319"/>
      <c r="H817" s="319"/>
      <c r="I817" s="319"/>
      <c r="J817" s="319"/>
      <c r="K817" s="319"/>
      <c r="L817" s="319"/>
      <c r="M817" s="319"/>
      <c r="N817" s="335"/>
      <c r="O817" s="335" t="e">
        <f t="shared" si="3"/>
        <v>#N/A</v>
      </c>
      <c r="P817" s="335"/>
      <c r="Q817" s="335"/>
      <c r="R817" s="319"/>
      <c r="S817" s="319"/>
      <c r="T817" s="319"/>
      <c r="U817" s="319"/>
      <c r="V817" s="319"/>
      <c r="W817" s="319"/>
      <c r="X817" s="319"/>
      <c r="Y817" s="319"/>
      <c r="Z817" s="319"/>
    </row>
    <row r="818" spans="1:26" ht="15.75" customHeight="1">
      <c r="A818" s="319"/>
      <c r="B818" s="319"/>
      <c r="C818" s="319"/>
      <c r="D818" s="319"/>
      <c r="E818" s="319"/>
      <c r="F818" s="319"/>
      <c r="G818" s="319"/>
      <c r="H818" s="319"/>
      <c r="I818" s="319"/>
      <c r="J818" s="319"/>
      <c r="K818" s="319"/>
      <c r="L818" s="319"/>
      <c r="M818" s="319"/>
      <c r="N818" s="335"/>
      <c r="O818" s="335" t="e">
        <f t="shared" si="3"/>
        <v>#N/A</v>
      </c>
      <c r="P818" s="335"/>
      <c r="Q818" s="335"/>
      <c r="R818" s="319"/>
      <c r="S818" s="319"/>
      <c r="T818" s="319"/>
      <c r="U818" s="319"/>
      <c r="V818" s="319"/>
      <c r="W818" s="319"/>
      <c r="X818" s="319"/>
      <c r="Y818" s="319"/>
      <c r="Z818" s="319"/>
    </row>
    <row r="819" spans="1:26" ht="15.75" customHeight="1">
      <c r="A819" s="319"/>
      <c r="B819" s="319"/>
      <c r="C819" s="319"/>
      <c r="D819" s="319"/>
      <c r="E819" s="319"/>
      <c r="F819" s="319"/>
      <c r="G819" s="319"/>
      <c r="H819" s="319"/>
      <c r="I819" s="319"/>
      <c r="J819" s="319"/>
      <c r="K819" s="319"/>
      <c r="L819" s="319"/>
      <c r="M819" s="319"/>
      <c r="N819" s="335"/>
      <c r="O819" s="335" t="e">
        <f t="shared" si="3"/>
        <v>#N/A</v>
      </c>
      <c r="P819" s="335"/>
      <c r="Q819" s="335"/>
      <c r="R819" s="319"/>
      <c r="S819" s="319"/>
      <c r="T819" s="319"/>
      <c r="U819" s="319"/>
      <c r="V819" s="319"/>
      <c r="W819" s="319"/>
      <c r="X819" s="319"/>
      <c r="Y819" s="319"/>
      <c r="Z819" s="319"/>
    </row>
    <row r="820" spans="1:26" ht="15.75" customHeight="1">
      <c r="A820" s="319"/>
      <c r="B820" s="319"/>
      <c r="C820" s="319"/>
      <c r="D820" s="319"/>
      <c r="E820" s="319"/>
      <c r="F820" s="319"/>
      <c r="G820" s="319"/>
      <c r="H820" s="319"/>
      <c r="I820" s="319"/>
      <c r="J820" s="319"/>
      <c r="K820" s="319"/>
      <c r="L820" s="319"/>
      <c r="M820" s="319"/>
      <c r="N820" s="335"/>
      <c r="O820" s="335" t="e">
        <f t="shared" si="3"/>
        <v>#N/A</v>
      </c>
      <c r="P820" s="335"/>
      <c r="Q820" s="335"/>
      <c r="R820" s="319"/>
      <c r="S820" s="319"/>
      <c r="T820" s="319"/>
      <c r="U820" s="319"/>
      <c r="V820" s="319"/>
      <c r="W820" s="319"/>
      <c r="X820" s="319"/>
      <c r="Y820" s="319"/>
      <c r="Z820" s="319"/>
    </row>
    <row r="821" spans="1:26" ht="15.75" customHeight="1">
      <c r="A821" s="319"/>
      <c r="B821" s="319"/>
      <c r="C821" s="319"/>
      <c r="D821" s="319"/>
      <c r="E821" s="319"/>
      <c r="F821" s="319"/>
      <c r="G821" s="319"/>
      <c r="H821" s="319"/>
      <c r="I821" s="319"/>
      <c r="J821" s="319"/>
      <c r="K821" s="319"/>
      <c r="L821" s="319"/>
      <c r="M821" s="319"/>
      <c r="N821" s="335"/>
      <c r="O821" s="335" t="e">
        <f t="shared" si="3"/>
        <v>#N/A</v>
      </c>
      <c r="P821" s="335"/>
      <c r="Q821" s="335"/>
      <c r="R821" s="319"/>
      <c r="S821" s="319"/>
      <c r="T821" s="319"/>
      <c r="U821" s="319"/>
      <c r="V821" s="319"/>
      <c r="W821" s="319"/>
      <c r="X821" s="319"/>
      <c r="Y821" s="319"/>
      <c r="Z821" s="319"/>
    </row>
    <row r="822" spans="1:26" ht="15.75" customHeight="1">
      <c r="A822" s="319"/>
      <c r="B822" s="319"/>
      <c r="C822" s="319"/>
      <c r="D822" s="319"/>
      <c r="E822" s="319"/>
      <c r="F822" s="319"/>
      <c r="G822" s="319"/>
      <c r="H822" s="319"/>
      <c r="I822" s="319"/>
      <c r="J822" s="319"/>
      <c r="K822" s="319"/>
      <c r="L822" s="319"/>
      <c r="M822" s="319"/>
      <c r="N822" s="335"/>
      <c r="O822" s="335" t="e">
        <f t="shared" si="3"/>
        <v>#N/A</v>
      </c>
      <c r="P822" s="335"/>
      <c r="Q822" s="335"/>
      <c r="R822" s="319"/>
      <c r="S822" s="319"/>
      <c r="T822" s="319"/>
      <c r="U822" s="319"/>
      <c r="V822" s="319"/>
      <c r="W822" s="319"/>
      <c r="X822" s="319"/>
      <c r="Y822" s="319"/>
      <c r="Z822" s="319"/>
    </row>
    <row r="823" spans="1:26" ht="15.75" customHeight="1">
      <c r="A823" s="319"/>
      <c r="B823" s="319"/>
      <c r="C823" s="319"/>
      <c r="D823" s="319"/>
      <c r="E823" s="319"/>
      <c r="F823" s="319"/>
      <c r="G823" s="319"/>
      <c r="H823" s="319"/>
      <c r="I823" s="319"/>
      <c r="J823" s="319"/>
      <c r="K823" s="319"/>
      <c r="L823" s="319"/>
      <c r="M823" s="319"/>
      <c r="N823" s="335"/>
      <c r="O823" s="335" t="e">
        <f t="shared" si="3"/>
        <v>#N/A</v>
      </c>
      <c r="P823" s="335"/>
      <c r="Q823" s="335"/>
      <c r="R823" s="319"/>
      <c r="S823" s="319"/>
      <c r="T823" s="319"/>
      <c r="U823" s="319"/>
      <c r="V823" s="319"/>
      <c r="W823" s="319"/>
      <c r="X823" s="319"/>
      <c r="Y823" s="319"/>
      <c r="Z823" s="319"/>
    </row>
    <row r="824" spans="1:26" ht="15.75" customHeight="1">
      <c r="A824" s="319"/>
      <c r="B824" s="319"/>
      <c r="C824" s="319"/>
      <c r="D824" s="319"/>
      <c r="E824" s="319"/>
      <c r="F824" s="319"/>
      <c r="G824" s="319"/>
      <c r="H824" s="319"/>
      <c r="I824" s="319"/>
      <c r="J824" s="319"/>
      <c r="K824" s="319"/>
      <c r="L824" s="319"/>
      <c r="M824" s="319"/>
      <c r="N824" s="335"/>
      <c r="O824" s="335" t="e">
        <f t="shared" si="3"/>
        <v>#N/A</v>
      </c>
      <c r="P824" s="335"/>
      <c r="Q824" s="335"/>
      <c r="R824" s="319"/>
      <c r="S824" s="319"/>
      <c r="T824" s="319"/>
      <c r="U824" s="319"/>
      <c r="V824" s="319"/>
      <c r="W824" s="319"/>
      <c r="X824" s="319"/>
      <c r="Y824" s="319"/>
      <c r="Z824" s="319"/>
    </row>
    <row r="825" spans="1:26" ht="15.75" customHeight="1">
      <c r="A825" s="319"/>
      <c r="B825" s="319"/>
      <c r="C825" s="319"/>
      <c r="D825" s="319"/>
      <c r="E825" s="319"/>
      <c r="F825" s="319"/>
      <c r="G825" s="319"/>
      <c r="H825" s="319"/>
      <c r="I825" s="319"/>
      <c r="J825" s="319"/>
      <c r="K825" s="319"/>
      <c r="L825" s="319"/>
      <c r="M825" s="319"/>
      <c r="N825" s="335"/>
      <c r="O825" s="335" t="e">
        <f t="shared" si="3"/>
        <v>#N/A</v>
      </c>
      <c r="P825" s="335"/>
      <c r="Q825" s="335"/>
      <c r="R825" s="319"/>
      <c r="S825" s="319"/>
      <c r="T825" s="319"/>
      <c r="U825" s="319"/>
      <c r="V825" s="319"/>
      <c r="W825" s="319"/>
      <c r="X825" s="319"/>
      <c r="Y825" s="319"/>
      <c r="Z825" s="319"/>
    </row>
    <row r="826" spans="1:26" ht="15.75" customHeight="1">
      <c r="A826" s="319"/>
      <c r="B826" s="319"/>
      <c r="C826" s="319"/>
      <c r="D826" s="319"/>
      <c r="E826" s="319"/>
      <c r="F826" s="319"/>
      <c r="G826" s="319"/>
      <c r="H826" s="319"/>
      <c r="I826" s="319"/>
      <c r="J826" s="319"/>
      <c r="K826" s="319"/>
      <c r="L826" s="319"/>
      <c r="M826" s="319"/>
      <c r="N826" s="335"/>
      <c r="O826" s="335" t="e">
        <f t="shared" si="3"/>
        <v>#N/A</v>
      </c>
      <c r="P826" s="335"/>
      <c r="Q826" s="335"/>
      <c r="R826" s="319"/>
      <c r="S826" s="319"/>
      <c r="T826" s="319"/>
      <c r="U826" s="319"/>
      <c r="V826" s="319"/>
      <c r="W826" s="319"/>
      <c r="X826" s="319"/>
      <c r="Y826" s="319"/>
      <c r="Z826" s="319"/>
    </row>
    <row r="827" spans="1:26" ht="15.75" customHeight="1">
      <c r="A827" s="319"/>
      <c r="B827" s="319"/>
      <c r="C827" s="319"/>
      <c r="D827" s="319"/>
      <c r="E827" s="319"/>
      <c r="F827" s="319"/>
      <c r="G827" s="319"/>
      <c r="H827" s="319"/>
      <c r="I827" s="319"/>
      <c r="J827" s="319"/>
      <c r="K827" s="319"/>
      <c r="L827" s="319"/>
      <c r="M827" s="319"/>
      <c r="N827" s="335"/>
      <c r="O827" s="335" t="e">
        <f t="shared" si="3"/>
        <v>#N/A</v>
      </c>
      <c r="P827" s="335"/>
      <c r="Q827" s="335"/>
      <c r="R827" s="319"/>
      <c r="S827" s="319"/>
      <c r="T827" s="319"/>
      <c r="U827" s="319"/>
      <c r="V827" s="319"/>
      <c r="W827" s="319"/>
      <c r="X827" s="319"/>
      <c r="Y827" s="319"/>
      <c r="Z827" s="319"/>
    </row>
    <row r="828" spans="1:26" ht="15.75" customHeight="1">
      <c r="A828" s="319"/>
      <c r="B828" s="319"/>
      <c r="C828" s="319"/>
      <c r="D828" s="319"/>
      <c r="E828" s="319"/>
      <c r="F828" s="319"/>
      <c r="G828" s="319"/>
      <c r="H828" s="319"/>
      <c r="I828" s="319"/>
      <c r="J828" s="319"/>
      <c r="K828" s="319"/>
      <c r="L828" s="319"/>
      <c r="M828" s="319"/>
      <c r="N828" s="335"/>
      <c r="O828" s="335" t="e">
        <f t="shared" si="3"/>
        <v>#N/A</v>
      </c>
      <c r="P828" s="335"/>
      <c r="Q828" s="335"/>
      <c r="R828" s="319"/>
      <c r="S828" s="319"/>
      <c r="T828" s="319"/>
      <c r="U828" s="319"/>
      <c r="V828" s="319"/>
      <c r="W828" s="319"/>
      <c r="X828" s="319"/>
      <c r="Y828" s="319"/>
      <c r="Z828" s="319"/>
    </row>
    <row r="829" spans="1:26" ht="15.75" customHeight="1">
      <c r="A829" s="319"/>
      <c r="B829" s="319"/>
      <c r="C829" s="319"/>
      <c r="D829" s="319"/>
      <c r="E829" s="319"/>
      <c r="F829" s="319"/>
      <c r="G829" s="319"/>
      <c r="H829" s="319"/>
      <c r="I829" s="319"/>
      <c r="J829" s="319"/>
      <c r="K829" s="319"/>
      <c r="L829" s="319"/>
      <c r="M829" s="319"/>
      <c r="N829" s="335"/>
      <c r="O829" s="335" t="e">
        <f t="shared" si="3"/>
        <v>#N/A</v>
      </c>
      <c r="P829" s="335"/>
      <c r="Q829" s="335"/>
      <c r="R829" s="319"/>
      <c r="S829" s="319"/>
      <c r="T829" s="319"/>
      <c r="U829" s="319"/>
      <c r="V829" s="319"/>
      <c r="W829" s="319"/>
      <c r="X829" s="319"/>
      <c r="Y829" s="319"/>
      <c r="Z829" s="319"/>
    </row>
    <row r="830" spans="1:26" ht="15.75" customHeight="1">
      <c r="A830" s="319"/>
      <c r="B830" s="319"/>
      <c r="C830" s="319"/>
      <c r="D830" s="319"/>
      <c r="E830" s="319"/>
      <c r="F830" s="319"/>
      <c r="G830" s="319"/>
      <c r="H830" s="319"/>
      <c r="I830" s="319"/>
      <c r="J830" s="319"/>
      <c r="K830" s="319"/>
      <c r="L830" s="319"/>
      <c r="M830" s="319"/>
      <c r="N830" s="335"/>
      <c r="O830" s="335" t="e">
        <f t="shared" si="3"/>
        <v>#N/A</v>
      </c>
      <c r="P830" s="335"/>
      <c r="Q830" s="335"/>
      <c r="R830" s="319"/>
      <c r="S830" s="319"/>
      <c r="T830" s="319"/>
      <c r="U830" s="319"/>
      <c r="V830" s="319"/>
      <c r="W830" s="319"/>
      <c r="X830" s="319"/>
      <c r="Y830" s="319"/>
      <c r="Z830" s="319"/>
    </row>
    <row r="831" spans="1:26" ht="15.75" customHeight="1">
      <c r="A831" s="319"/>
      <c r="B831" s="319"/>
      <c r="C831" s="319"/>
      <c r="D831" s="319"/>
      <c r="E831" s="319"/>
      <c r="F831" s="319"/>
      <c r="G831" s="319"/>
      <c r="H831" s="319"/>
      <c r="I831" s="319"/>
      <c r="J831" s="319"/>
      <c r="K831" s="319"/>
      <c r="L831" s="319"/>
      <c r="M831" s="319"/>
      <c r="N831" s="335"/>
      <c r="O831" s="335" t="e">
        <f t="shared" si="3"/>
        <v>#N/A</v>
      </c>
      <c r="P831" s="335"/>
      <c r="Q831" s="335"/>
      <c r="R831" s="319"/>
      <c r="S831" s="319"/>
      <c r="T831" s="319"/>
      <c r="U831" s="319"/>
      <c r="V831" s="319"/>
      <c r="W831" s="319"/>
      <c r="X831" s="319"/>
      <c r="Y831" s="319"/>
      <c r="Z831" s="319"/>
    </row>
    <row r="832" spans="1:26" ht="15.75" customHeight="1">
      <c r="A832" s="319"/>
      <c r="B832" s="319"/>
      <c r="C832" s="319"/>
      <c r="D832" s="319"/>
      <c r="E832" s="319"/>
      <c r="F832" s="319"/>
      <c r="G832" s="319"/>
      <c r="H832" s="319"/>
      <c r="I832" s="319"/>
      <c r="J832" s="319"/>
      <c r="K832" s="319"/>
      <c r="L832" s="319"/>
      <c r="M832" s="319"/>
      <c r="N832" s="335"/>
      <c r="O832" s="335" t="e">
        <f t="shared" si="3"/>
        <v>#N/A</v>
      </c>
      <c r="P832" s="335"/>
      <c r="Q832" s="335"/>
      <c r="R832" s="319"/>
      <c r="S832" s="319"/>
      <c r="T832" s="319"/>
      <c r="U832" s="319"/>
      <c r="V832" s="319"/>
      <c r="W832" s="319"/>
      <c r="X832" s="319"/>
      <c r="Y832" s="319"/>
      <c r="Z832" s="319"/>
    </row>
    <row r="833" spans="1:26" ht="15.75" customHeight="1">
      <c r="A833" s="319"/>
      <c r="B833" s="319"/>
      <c r="C833" s="319"/>
      <c r="D833" s="319"/>
      <c r="E833" s="319"/>
      <c r="F833" s="319"/>
      <c r="G833" s="319"/>
      <c r="H833" s="319"/>
      <c r="I833" s="319"/>
      <c r="J833" s="319"/>
      <c r="K833" s="319"/>
      <c r="L833" s="319"/>
      <c r="M833" s="319"/>
      <c r="N833" s="335"/>
      <c r="O833" s="335" t="e">
        <f t="shared" si="3"/>
        <v>#N/A</v>
      </c>
      <c r="P833" s="335"/>
      <c r="Q833" s="335"/>
      <c r="R833" s="319"/>
      <c r="S833" s="319"/>
      <c r="T833" s="319"/>
      <c r="U833" s="319"/>
      <c r="V833" s="319"/>
      <c r="W833" s="319"/>
      <c r="X833" s="319"/>
      <c r="Y833" s="319"/>
      <c r="Z833" s="319"/>
    </row>
    <row r="834" spans="1:26" ht="15.75" customHeight="1">
      <c r="A834" s="319"/>
      <c r="B834" s="319"/>
      <c r="C834" s="319"/>
      <c r="D834" s="319"/>
      <c r="E834" s="319"/>
      <c r="F834" s="319"/>
      <c r="G834" s="319"/>
      <c r="H834" s="319"/>
      <c r="I834" s="319"/>
      <c r="J834" s="319"/>
      <c r="K834" s="319"/>
      <c r="L834" s="319"/>
      <c r="M834" s="319"/>
      <c r="N834" s="335"/>
      <c r="O834" s="335" t="e">
        <f t="shared" si="3"/>
        <v>#N/A</v>
      </c>
      <c r="P834" s="335"/>
      <c r="Q834" s="335"/>
      <c r="R834" s="319"/>
      <c r="S834" s="319"/>
      <c r="T834" s="319"/>
      <c r="U834" s="319"/>
      <c r="V834" s="319"/>
      <c r="W834" s="319"/>
      <c r="X834" s="319"/>
      <c r="Y834" s="319"/>
      <c r="Z834" s="319"/>
    </row>
    <row r="835" spans="1:26" ht="15.75" customHeight="1">
      <c r="A835" s="319"/>
      <c r="B835" s="319"/>
      <c r="C835" s="319"/>
      <c r="D835" s="319"/>
      <c r="E835" s="319"/>
      <c r="F835" s="319"/>
      <c r="G835" s="319"/>
      <c r="H835" s="319"/>
      <c r="I835" s="319"/>
      <c r="J835" s="319"/>
      <c r="K835" s="319"/>
      <c r="L835" s="319"/>
      <c r="M835" s="319"/>
      <c r="N835" s="335"/>
      <c r="O835" s="335" t="e">
        <f t="shared" si="3"/>
        <v>#N/A</v>
      </c>
      <c r="P835" s="335"/>
      <c r="Q835" s="335"/>
      <c r="R835" s="319"/>
      <c r="S835" s="319"/>
      <c r="T835" s="319"/>
      <c r="U835" s="319"/>
      <c r="V835" s="319"/>
      <c r="W835" s="319"/>
      <c r="X835" s="319"/>
      <c r="Y835" s="319"/>
      <c r="Z835" s="319"/>
    </row>
    <row r="836" spans="1:26" ht="15.75" customHeight="1">
      <c r="A836" s="319"/>
      <c r="B836" s="319"/>
      <c r="C836" s="319"/>
      <c r="D836" s="319"/>
      <c r="E836" s="319"/>
      <c r="F836" s="319"/>
      <c r="G836" s="319"/>
      <c r="H836" s="319"/>
      <c r="I836" s="319"/>
      <c r="J836" s="319"/>
      <c r="K836" s="319"/>
      <c r="L836" s="319"/>
      <c r="M836" s="319"/>
      <c r="N836" s="335"/>
      <c r="O836" s="335" t="e">
        <f t="shared" si="3"/>
        <v>#N/A</v>
      </c>
      <c r="P836" s="335"/>
      <c r="Q836" s="335"/>
      <c r="R836" s="319"/>
      <c r="S836" s="319"/>
      <c r="T836" s="319"/>
      <c r="U836" s="319"/>
      <c r="V836" s="319"/>
      <c r="W836" s="319"/>
      <c r="X836" s="319"/>
      <c r="Y836" s="319"/>
      <c r="Z836" s="319"/>
    </row>
    <row r="837" spans="1:26" ht="15.75" customHeight="1">
      <c r="A837" s="319"/>
      <c r="B837" s="319"/>
      <c r="C837" s="319"/>
      <c r="D837" s="319"/>
      <c r="E837" s="319"/>
      <c r="F837" s="319"/>
      <c r="G837" s="319"/>
      <c r="H837" s="319"/>
      <c r="I837" s="319"/>
      <c r="J837" s="319"/>
      <c r="K837" s="319"/>
      <c r="L837" s="319"/>
      <c r="M837" s="319"/>
      <c r="N837" s="335"/>
      <c r="O837" s="335" t="e">
        <f t="shared" si="3"/>
        <v>#N/A</v>
      </c>
      <c r="P837" s="335"/>
      <c r="Q837" s="335"/>
      <c r="R837" s="319"/>
      <c r="S837" s="319"/>
      <c r="T837" s="319"/>
      <c r="U837" s="319"/>
      <c r="V837" s="319"/>
      <c r="W837" s="319"/>
      <c r="X837" s="319"/>
      <c r="Y837" s="319"/>
      <c r="Z837" s="319"/>
    </row>
    <row r="838" spans="1:26" ht="15.75" customHeight="1">
      <c r="A838" s="319"/>
      <c r="B838" s="319"/>
      <c r="C838" s="319"/>
      <c r="D838" s="319"/>
      <c r="E838" s="319"/>
      <c r="F838" s="319"/>
      <c r="G838" s="319"/>
      <c r="H838" s="319"/>
      <c r="I838" s="319"/>
      <c r="J838" s="319"/>
      <c r="K838" s="319"/>
      <c r="L838" s="319"/>
      <c r="M838" s="319"/>
      <c r="N838" s="335"/>
      <c r="O838" s="335" t="e">
        <f t="shared" si="3"/>
        <v>#N/A</v>
      </c>
      <c r="P838" s="335"/>
      <c r="Q838" s="335"/>
      <c r="R838" s="319"/>
      <c r="S838" s="319"/>
      <c r="T838" s="319"/>
      <c r="U838" s="319"/>
      <c r="V838" s="319"/>
      <c r="W838" s="319"/>
      <c r="X838" s="319"/>
      <c r="Y838" s="319"/>
      <c r="Z838" s="319"/>
    </row>
    <row r="839" spans="1:26" ht="15.75" customHeight="1">
      <c r="A839" s="319"/>
      <c r="B839" s="319"/>
      <c r="C839" s="319"/>
      <c r="D839" s="319"/>
      <c r="E839" s="319"/>
      <c r="F839" s="319"/>
      <c r="G839" s="319"/>
      <c r="H839" s="319"/>
      <c r="I839" s="319"/>
      <c r="J839" s="319"/>
      <c r="K839" s="319"/>
      <c r="L839" s="319"/>
      <c r="M839" s="319"/>
      <c r="N839" s="335"/>
      <c r="O839" s="335" t="e">
        <f t="shared" si="3"/>
        <v>#N/A</v>
      </c>
      <c r="P839" s="335"/>
      <c r="Q839" s="335"/>
      <c r="R839" s="319"/>
      <c r="S839" s="319"/>
      <c r="T839" s="319"/>
      <c r="U839" s="319"/>
      <c r="V839" s="319"/>
      <c r="W839" s="319"/>
      <c r="X839" s="319"/>
      <c r="Y839" s="319"/>
      <c r="Z839" s="319"/>
    </row>
    <row r="840" spans="1:26" ht="15.75" customHeight="1">
      <c r="A840" s="319"/>
      <c r="B840" s="319"/>
      <c r="C840" s="319"/>
      <c r="D840" s="319"/>
      <c r="E840" s="319"/>
      <c r="F840" s="319"/>
      <c r="G840" s="319"/>
      <c r="H840" s="319"/>
      <c r="I840" s="319"/>
      <c r="J840" s="319"/>
      <c r="K840" s="319"/>
      <c r="L840" s="319"/>
      <c r="M840" s="319"/>
      <c r="N840" s="335"/>
      <c r="O840" s="335" t="e">
        <f t="shared" si="3"/>
        <v>#N/A</v>
      </c>
      <c r="P840" s="335"/>
      <c r="Q840" s="335"/>
      <c r="R840" s="319"/>
      <c r="S840" s="319"/>
      <c r="T840" s="319"/>
      <c r="U840" s="319"/>
      <c r="V840" s="319"/>
      <c r="W840" s="319"/>
      <c r="X840" s="319"/>
      <c r="Y840" s="319"/>
      <c r="Z840" s="319"/>
    </row>
    <row r="841" spans="1:26" ht="15.75" customHeight="1">
      <c r="A841" s="319"/>
      <c r="B841" s="319"/>
      <c r="C841" s="319"/>
      <c r="D841" s="319"/>
      <c r="E841" s="319"/>
      <c r="F841" s="319"/>
      <c r="G841" s="319"/>
      <c r="H841" s="319"/>
      <c r="I841" s="319"/>
      <c r="J841" s="319"/>
      <c r="K841" s="319"/>
      <c r="L841" s="319"/>
      <c r="M841" s="319"/>
      <c r="N841" s="335"/>
      <c r="O841" s="335" t="e">
        <f t="shared" si="3"/>
        <v>#N/A</v>
      </c>
      <c r="P841" s="335"/>
      <c r="Q841" s="335"/>
      <c r="R841" s="319"/>
      <c r="S841" s="319"/>
      <c r="T841" s="319"/>
      <c r="U841" s="319"/>
      <c r="V841" s="319"/>
      <c r="W841" s="319"/>
      <c r="X841" s="319"/>
      <c r="Y841" s="319"/>
      <c r="Z841" s="319"/>
    </row>
    <row r="842" spans="1:26" ht="15.75" customHeight="1">
      <c r="A842" s="319"/>
      <c r="B842" s="319"/>
      <c r="C842" s="319"/>
      <c r="D842" s="319"/>
      <c r="E842" s="319"/>
      <c r="F842" s="319"/>
      <c r="G842" s="319"/>
      <c r="H842" s="319"/>
      <c r="I842" s="319"/>
      <c r="J842" s="319"/>
      <c r="K842" s="319"/>
      <c r="L842" s="319"/>
      <c r="M842" s="319"/>
      <c r="N842" s="335"/>
      <c r="O842" s="335" t="e">
        <f t="shared" si="3"/>
        <v>#N/A</v>
      </c>
      <c r="P842" s="335"/>
      <c r="Q842" s="335"/>
      <c r="R842" s="319"/>
      <c r="S842" s="319"/>
      <c r="T842" s="319"/>
      <c r="U842" s="319"/>
      <c r="V842" s="319"/>
      <c r="W842" s="319"/>
      <c r="X842" s="319"/>
      <c r="Y842" s="319"/>
      <c r="Z842" s="319"/>
    </row>
    <row r="843" spans="1:26" ht="15.75" customHeight="1">
      <c r="A843" s="319"/>
      <c r="B843" s="319"/>
      <c r="C843" s="319"/>
      <c r="D843" s="319"/>
      <c r="E843" s="319"/>
      <c r="F843" s="319"/>
      <c r="G843" s="319"/>
      <c r="H843" s="319"/>
      <c r="I843" s="319"/>
      <c r="J843" s="319"/>
      <c r="K843" s="319"/>
      <c r="L843" s="319"/>
      <c r="M843" s="319"/>
      <c r="N843" s="335"/>
      <c r="O843" s="335" t="e">
        <f t="shared" si="3"/>
        <v>#N/A</v>
      </c>
      <c r="P843" s="335"/>
      <c r="Q843" s="335"/>
      <c r="R843" s="319"/>
      <c r="S843" s="319"/>
      <c r="T843" s="319"/>
      <c r="U843" s="319"/>
      <c r="V843" s="319"/>
      <c r="W843" s="319"/>
      <c r="X843" s="319"/>
      <c r="Y843" s="319"/>
      <c r="Z843" s="319"/>
    </row>
    <row r="844" spans="1:26" ht="15.75" customHeight="1">
      <c r="A844" s="319"/>
      <c r="B844" s="319"/>
      <c r="C844" s="319"/>
      <c r="D844" s="319"/>
      <c r="E844" s="319"/>
      <c r="F844" s="319"/>
      <c r="G844" s="319"/>
      <c r="H844" s="319"/>
      <c r="I844" s="319"/>
      <c r="J844" s="319"/>
      <c r="K844" s="319"/>
      <c r="L844" s="319"/>
      <c r="M844" s="319"/>
      <c r="N844" s="335"/>
      <c r="O844" s="335" t="e">
        <f t="shared" si="3"/>
        <v>#N/A</v>
      </c>
      <c r="P844" s="335"/>
      <c r="Q844" s="335"/>
      <c r="R844" s="319"/>
      <c r="S844" s="319"/>
      <c r="T844" s="319"/>
      <c r="U844" s="319"/>
      <c r="V844" s="319"/>
      <c r="W844" s="319"/>
      <c r="X844" s="319"/>
      <c r="Y844" s="319"/>
      <c r="Z844" s="319"/>
    </row>
    <row r="845" spans="1:26" ht="15.75" customHeight="1">
      <c r="A845" s="319"/>
      <c r="B845" s="319"/>
      <c r="C845" s="319"/>
      <c r="D845" s="319"/>
      <c r="E845" s="319"/>
      <c r="F845" s="319"/>
      <c r="G845" s="319"/>
      <c r="H845" s="319"/>
      <c r="I845" s="319"/>
      <c r="J845" s="319"/>
      <c r="K845" s="319"/>
      <c r="L845" s="319"/>
      <c r="M845" s="319"/>
      <c r="N845" s="335"/>
      <c r="O845" s="335" t="e">
        <f t="shared" si="3"/>
        <v>#N/A</v>
      </c>
      <c r="P845" s="335"/>
      <c r="Q845" s="335"/>
      <c r="R845" s="319"/>
      <c r="S845" s="319"/>
      <c r="T845" s="319"/>
      <c r="U845" s="319"/>
      <c r="V845" s="319"/>
      <c r="W845" s="319"/>
      <c r="X845" s="319"/>
      <c r="Y845" s="319"/>
      <c r="Z845" s="319"/>
    </row>
    <row r="846" spans="1:26" ht="15.75" customHeight="1">
      <c r="A846" s="319"/>
      <c r="B846" s="319"/>
      <c r="C846" s="319"/>
      <c r="D846" s="319"/>
      <c r="E846" s="319"/>
      <c r="F846" s="319"/>
      <c r="G846" s="319"/>
      <c r="H846" s="319"/>
      <c r="I846" s="319"/>
      <c r="J846" s="319"/>
      <c r="K846" s="319"/>
      <c r="L846" s="319"/>
      <c r="M846" s="319"/>
      <c r="N846" s="335"/>
      <c r="O846" s="335" t="e">
        <f t="shared" si="3"/>
        <v>#N/A</v>
      </c>
      <c r="P846" s="335"/>
      <c r="Q846" s="335"/>
      <c r="R846" s="319"/>
      <c r="S846" s="319"/>
      <c r="T846" s="319"/>
      <c r="U846" s="319"/>
      <c r="V846" s="319"/>
      <c r="W846" s="319"/>
      <c r="X846" s="319"/>
      <c r="Y846" s="319"/>
      <c r="Z846" s="319"/>
    </row>
    <row r="847" spans="1:26" ht="15.75" customHeight="1">
      <c r="A847" s="319"/>
      <c r="B847" s="319"/>
      <c r="C847" s="319"/>
      <c r="D847" s="319"/>
      <c r="E847" s="319"/>
      <c r="F847" s="319"/>
      <c r="G847" s="319"/>
      <c r="H847" s="319"/>
      <c r="I847" s="319"/>
      <c r="J847" s="319"/>
      <c r="K847" s="319"/>
      <c r="L847" s="319"/>
      <c r="M847" s="319"/>
      <c r="N847" s="335"/>
      <c r="O847" s="335" t="e">
        <f t="shared" si="3"/>
        <v>#N/A</v>
      </c>
      <c r="P847" s="335"/>
      <c r="Q847" s="335"/>
      <c r="R847" s="319"/>
      <c r="S847" s="319"/>
      <c r="T847" s="319"/>
      <c r="U847" s="319"/>
      <c r="V847" s="319"/>
      <c r="W847" s="319"/>
      <c r="X847" s="319"/>
      <c r="Y847" s="319"/>
      <c r="Z847" s="319"/>
    </row>
    <row r="848" spans="1:26" ht="15.75" customHeight="1">
      <c r="A848" s="319"/>
      <c r="B848" s="319"/>
      <c r="C848" s="319"/>
      <c r="D848" s="319"/>
      <c r="E848" s="319"/>
      <c r="F848" s="319"/>
      <c r="G848" s="319"/>
      <c r="H848" s="319"/>
      <c r="I848" s="319"/>
      <c r="J848" s="319"/>
      <c r="K848" s="319"/>
      <c r="L848" s="319"/>
      <c r="M848" s="319"/>
      <c r="N848" s="335"/>
      <c r="O848" s="335" t="e">
        <f t="shared" si="3"/>
        <v>#N/A</v>
      </c>
      <c r="P848" s="335"/>
      <c r="Q848" s="335"/>
      <c r="R848" s="319"/>
      <c r="S848" s="319"/>
      <c r="T848" s="319"/>
      <c r="U848" s="319"/>
      <c r="V848" s="319"/>
      <c r="W848" s="319"/>
      <c r="X848" s="319"/>
      <c r="Y848" s="319"/>
      <c r="Z848" s="319"/>
    </row>
    <row r="849" spans="1:26" ht="15.75" customHeight="1">
      <c r="A849" s="319"/>
      <c r="B849" s="319"/>
      <c r="C849" s="319"/>
      <c r="D849" s="319"/>
      <c r="E849" s="319"/>
      <c r="F849" s="319"/>
      <c r="G849" s="319"/>
      <c r="H849" s="319"/>
      <c r="I849" s="319"/>
      <c r="J849" s="319"/>
      <c r="K849" s="319"/>
      <c r="L849" s="319"/>
      <c r="M849" s="319"/>
      <c r="N849" s="335"/>
      <c r="O849" s="335" t="e">
        <f t="shared" si="3"/>
        <v>#N/A</v>
      </c>
      <c r="P849" s="335"/>
      <c r="Q849" s="335"/>
      <c r="R849" s="319"/>
      <c r="S849" s="319"/>
      <c r="T849" s="319"/>
      <c r="U849" s="319"/>
      <c r="V849" s="319"/>
      <c r="W849" s="319"/>
      <c r="X849" s="319"/>
      <c r="Y849" s="319"/>
      <c r="Z849" s="319"/>
    </row>
    <row r="850" spans="1:26" ht="15.75" customHeight="1">
      <c r="A850" s="319"/>
      <c r="B850" s="319"/>
      <c r="C850" s="319"/>
      <c r="D850" s="319"/>
      <c r="E850" s="319"/>
      <c r="F850" s="319"/>
      <c r="G850" s="319"/>
      <c r="H850" s="319"/>
      <c r="I850" s="319"/>
      <c r="J850" s="319"/>
      <c r="K850" s="319"/>
      <c r="L850" s="319"/>
      <c r="M850" s="319"/>
      <c r="N850" s="335"/>
      <c r="O850" s="335" t="e">
        <f t="shared" si="3"/>
        <v>#N/A</v>
      </c>
      <c r="P850" s="335"/>
      <c r="Q850" s="335"/>
      <c r="R850" s="319"/>
      <c r="S850" s="319"/>
      <c r="T850" s="319"/>
      <c r="U850" s="319"/>
      <c r="V850" s="319"/>
      <c r="W850" s="319"/>
      <c r="X850" s="319"/>
      <c r="Y850" s="319"/>
      <c r="Z850" s="319"/>
    </row>
    <row r="851" spans="1:26" ht="15.75" customHeight="1">
      <c r="A851" s="319"/>
      <c r="B851" s="319"/>
      <c r="C851" s="319"/>
      <c r="D851" s="319"/>
      <c r="E851" s="319"/>
      <c r="F851" s="319"/>
      <c r="G851" s="319"/>
      <c r="H851" s="319"/>
      <c r="I851" s="319"/>
      <c r="J851" s="319"/>
      <c r="K851" s="319"/>
      <c r="L851" s="319"/>
      <c r="M851" s="319"/>
      <c r="N851" s="335"/>
      <c r="O851" s="335" t="e">
        <f t="shared" si="3"/>
        <v>#N/A</v>
      </c>
      <c r="P851" s="335"/>
      <c r="Q851" s="335"/>
      <c r="R851" s="319"/>
      <c r="S851" s="319"/>
      <c r="T851" s="319"/>
      <c r="U851" s="319"/>
      <c r="V851" s="319"/>
      <c r="W851" s="319"/>
      <c r="X851" s="319"/>
      <c r="Y851" s="319"/>
      <c r="Z851" s="319"/>
    </row>
    <row r="852" spans="1:26" ht="15.75" customHeight="1">
      <c r="A852" s="319"/>
      <c r="B852" s="319"/>
      <c r="C852" s="319"/>
      <c r="D852" s="319"/>
      <c r="E852" s="319"/>
      <c r="F852" s="319"/>
      <c r="G852" s="319"/>
      <c r="H852" s="319"/>
      <c r="I852" s="319"/>
      <c r="J852" s="319"/>
      <c r="K852" s="319"/>
      <c r="L852" s="319"/>
      <c r="M852" s="319"/>
      <c r="N852" s="335"/>
      <c r="O852" s="335" t="e">
        <f t="shared" si="3"/>
        <v>#N/A</v>
      </c>
      <c r="P852" s="335"/>
      <c r="Q852" s="335"/>
      <c r="R852" s="319"/>
      <c r="S852" s="319"/>
      <c r="T852" s="319"/>
      <c r="U852" s="319"/>
      <c r="V852" s="319"/>
      <c r="W852" s="319"/>
      <c r="X852" s="319"/>
      <c r="Y852" s="319"/>
      <c r="Z852" s="319"/>
    </row>
    <row r="853" spans="1:26" ht="15.75" customHeight="1">
      <c r="A853" s="319"/>
      <c r="B853" s="319"/>
      <c r="C853" s="319"/>
      <c r="D853" s="319"/>
      <c r="E853" s="319"/>
      <c r="F853" s="319"/>
      <c r="G853" s="319"/>
      <c r="H853" s="319"/>
      <c r="I853" s="319"/>
      <c r="J853" s="319"/>
      <c r="K853" s="319"/>
      <c r="L853" s="319"/>
      <c r="M853" s="319"/>
      <c r="N853" s="335"/>
      <c r="O853" s="335" t="e">
        <f t="shared" si="3"/>
        <v>#N/A</v>
      </c>
      <c r="P853" s="335"/>
      <c r="Q853" s="335"/>
      <c r="R853" s="319"/>
      <c r="S853" s="319"/>
      <c r="T853" s="319"/>
      <c r="U853" s="319"/>
      <c r="V853" s="319"/>
      <c r="W853" s="319"/>
      <c r="X853" s="319"/>
      <c r="Y853" s="319"/>
      <c r="Z853" s="319"/>
    </row>
    <row r="854" spans="1:26" ht="15.75" customHeight="1">
      <c r="A854" s="319"/>
      <c r="B854" s="319"/>
      <c r="C854" s="319"/>
      <c r="D854" s="319"/>
      <c r="E854" s="319"/>
      <c r="F854" s="319"/>
      <c r="G854" s="319"/>
      <c r="H854" s="319"/>
      <c r="I854" s="319"/>
      <c r="J854" s="319"/>
      <c r="K854" s="319"/>
      <c r="L854" s="319"/>
      <c r="M854" s="319"/>
      <c r="N854" s="335"/>
      <c r="O854" s="335" t="e">
        <f t="shared" si="3"/>
        <v>#N/A</v>
      </c>
      <c r="P854" s="335"/>
      <c r="Q854" s="335"/>
      <c r="R854" s="319"/>
      <c r="S854" s="319"/>
      <c r="T854" s="319"/>
      <c r="U854" s="319"/>
      <c r="V854" s="319"/>
      <c r="W854" s="319"/>
      <c r="X854" s="319"/>
      <c r="Y854" s="319"/>
      <c r="Z854" s="319"/>
    </row>
    <row r="855" spans="1:26" ht="15.75" customHeight="1">
      <c r="A855" s="319"/>
      <c r="B855" s="319"/>
      <c r="C855" s="319"/>
      <c r="D855" s="319"/>
      <c r="E855" s="319"/>
      <c r="F855" s="319"/>
      <c r="G855" s="319"/>
      <c r="H855" s="319"/>
      <c r="I855" s="319"/>
      <c r="J855" s="319"/>
      <c r="K855" s="319"/>
      <c r="L855" s="319"/>
      <c r="M855" s="319"/>
      <c r="N855" s="335"/>
      <c r="O855" s="335" t="e">
        <f t="shared" si="3"/>
        <v>#N/A</v>
      </c>
      <c r="P855" s="335"/>
      <c r="Q855" s="335"/>
      <c r="R855" s="319"/>
      <c r="S855" s="319"/>
      <c r="T855" s="319"/>
      <c r="U855" s="319"/>
      <c r="V855" s="319"/>
      <c r="W855" s="319"/>
      <c r="X855" s="319"/>
      <c r="Y855" s="319"/>
      <c r="Z855" s="319"/>
    </row>
    <row r="856" spans="1:26" ht="15.75" customHeight="1">
      <c r="A856" s="319"/>
      <c r="B856" s="319"/>
      <c r="C856" s="319"/>
      <c r="D856" s="319"/>
      <c r="E856" s="319"/>
      <c r="F856" s="319"/>
      <c r="G856" s="319"/>
      <c r="H856" s="319"/>
      <c r="I856" s="319"/>
      <c r="J856" s="319"/>
      <c r="K856" s="319"/>
      <c r="L856" s="319"/>
      <c r="M856" s="319"/>
      <c r="N856" s="335"/>
      <c r="O856" s="335" t="e">
        <f t="shared" si="3"/>
        <v>#N/A</v>
      </c>
      <c r="P856" s="335"/>
      <c r="Q856" s="335"/>
      <c r="R856" s="319"/>
      <c r="S856" s="319"/>
      <c r="T856" s="319"/>
      <c r="U856" s="319"/>
      <c r="V856" s="319"/>
      <c r="W856" s="319"/>
      <c r="X856" s="319"/>
      <c r="Y856" s="319"/>
      <c r="Z856" s="319"/>
    </row>
    <row r="857" spans="1:26" ht="15.75" customHeight="1">
      <c r="A857" s="319"/>
      <c r="B857" s="319"/>
      <c r="C857" s="319"/>
      <c r="D857" s="319"/>
      <c r="E857" s="319"/>
      <c r="F857" s="319"/>
      <c r="G857" s="319"/>
      <c r="H857" s="319"/>
      <c r="I857" s="319"/>
      <c r="J857" s="319"/>
      <c r="K857" s="319"/>
      <c r="L857" s="319"/>
      <c r="M857" s="319"/>
      <c r="N857" s="335"/>
      <c r="O857" s="335" t="e">
        <f t="shared" si="3"/>
        <v>#N/A</v>
      </c>
      <c r="P857" s="335"/>
      <c r="Q857" s="335"/>
      <c r="R857" s="319"/>
      <c r="S857" s="319"/>
      <c r="T857" s="319"/>
      <c r="U857" s="319"/>
      <c r="V857" s="319"/>
      <c r="W857" s="319"/>
      <c r="X857" s="319"/>
      <c r="Y857" s="319"/>
      <c r="Z857" s="319"/>
    </row>
    <row r="858" spans="1:26" ht="15.75" customHeight="1">
      <c r="A858" s="319"/>
      <c r="B858" s="319"/>
      <c r="C858" s="319"/>
      <c r="D858" s="319"/>
      <c r="E858" s="319"/>
      <c r="F858" s="319"/>
      <c r="G858" s="319"/>
      <c r="H858" s="319"/>
      <c r="I858" s="319"/>
      <c r="J858" s="319"/>
      <c r="K858" s="319"/>
      <c r="L858" s="319"/>
      <c r="M858" s="319"/>
      <c r="N858" s="335"/>
      <c r="O858" s="335" t="e">
        <f t="shared" si="3"/>
        <v>#N/A</v>
      </c>
      <c r="P858" s="335"/>
      <c r="Q858" s="335"/>
      <c r="R858" s="319"/>
      <c r="S858" s="319"/>
      <c r="T858" s="319"/>
      <c r="U858" s="319"/>
      <c r="V858" s="319"/>
      <c r="W858" s="319"/>
      <c r="X858" s="319"/>
      <c r="Y858" s="319"/>
      <c r="Z858" s="319"/>
    </row>
    <row r="859" spans="1:26" ht="15.75" customHeight="1">
      <c r="A859" s="319"/>
      <c r="B859" s="319"/>
      <c r="C859" s="319"/>
      <c r="D859" s="319"/>
      <c r="E859" s="319"/>
      <c r="F859" s="319"/>
      <c r="G859" s="319"/>
      <c r="H859" s="319"/>
      <c r="I859" s="319"/>
      <c r="J859" s="319"/>
      <c r="K859" s="319"/>
      <c r="L859" s="319"/>
      <c r="M859" s="319"/>
      <c r="N859" s="335"/>
      <c r="O859" s="335" t="e">
        <f t="shared" si="3"/>
        <v>#N/A</v>
      </c>
      <c r="P859" s="335"/>
      <c r="Q859" s="335"/>
      <c r="R859" s="319"/>
      <c r="S859" s="319"/>
      <c r="T859" s="319"/>
      <c r="U859" s="319"/>
      <c r="V859" s="319"/>
      <c r="W859" s="319"/>
      <c r="X859" s="319"/>
      <c r="Y859" s="319"/>
      <c r="Z859" s="319"/>
    </row>
    <row r="860" spans="1:26" ht="15.75" customHeight="1">
      <c r="A860" s="319"/>
      <c r="B860" s="319"/>
      <c r="C860" s="319"/>
      <c r="D860" s="319"/>
      <c r="E860" s="319"/>
      <c r="F860" s="319"/>
      <c r="G860" s="319"/>
      <c r="H860" s="319"/>
      <c r="I860" s="319"/>
      <c r="J860" s="319"/>
      <c r="K860" s="319"/>
      <c r="L860" s="319"/>
      <c r="M860" s="319"/>
      <c r="N860" s="335"/>
      <c r="O860" s="335" t="e">
        <f t="shared" si="3"/>
        <v>#N/A</v>
      </c>
      <c r="P860" s="335"/>
      <c r="Q860" s="335"/>
      <c r="R860" s="319"/>
      <c r="S860" s="319"/>
      <c r="T860" s="319"/>
      <c r="U860" s="319"/>
      <c r="V860" s="319"/>
      <c r="W860" s="319"/>
      <c r="X860" s="319"/>
      <c r="Y860" s="319"/>
      <c r="Z860" s="319"/>
    </row>
    <row r="861" spans="1:26" ht="15.75" customHeight="1">
      <c r="A861" s="319"/>
      <c r="B861" s="319"/>
      <c r="C861" s="319"/>
      <c r="D861" s="319"/>
      <c r="E861" s="319"/>
      <c r="F861" s="319"/>
      <c r="G861" s="319"/>
      <c r="H861" s="319"/>
      <c r="I861" s="319"/>
      <c r="J861" s="319"/>
      <c r="K861" s="319"/>
      <c r="L861" s="319"/>
      <c r="M861" s="319"/>
      <c r="N861" s="335"/>
      <c r="O861" s="335" t="e">
        <f t="shared" si="3"/>
        <v>#N/A</v>
      </c>
      <c r="P861" s="335"/>
      <c r="Q861" s="335"/>
      <c r="R861" s="319"/>
      <c r="S861" s="319"/>
      <c r="T861" s="319"/>
      <c r="U861" s="319"/>
      <c r="V861" s="319"/>
      <c r="W861" s="319"/>
      <c r="X861" s="319"/>
      <c r="Y861" s="319"/>
      <c r="Z861" s="319"/>
    </row>
    <row r="862" spans="1:26" ht="15.75" customHeight="1">
      <c r="A862" s="319"/>
      <c r="B862" s="319"/>
      <c r="C862" s="319"/>
      <c r="D862" s="319"/>
      <c r="E862" s="319"/>
      <c r="F862" s="319"/>
      <c r="G862" s="319"/>
      <c r="H862" s="319"/>
      <c r="I862" s="319"/>
      <c r="J862" s="319"/>
      <c r="K862" s="319"/>
      <c r="L862" s="319"/>
      <c r="M862" s="319"/>
      <c r="N862" s="335"/>
      <c r="O862" s="335" t="e">
        <f t="shared" si="3"/>
        <v>#N/A</v>
      </c>
      <c r="P862" s="335"/>
      <c r="Q862" s="335"/>
      <c r="R862" s="319"/>
      <c r="S862" s="319"/>
      <c r="T862" s="319"/>
      <c r="U862" s="319"/>
      <c r="V862" s="319"/>
      <c r="W862" s="319"/>
      <c r="X862" s="319"/>
      <c r="Y862" s="319"/>
      <c r="Z862" s="319"/>
    </row>
    <row r="863" spans="1:26" ht="15.75" customHeight="1">
      <c r="A863" s="319"/>
      <c r="B863" s="319"/>
      <c r="C863" s="319"/>
      <c r="D863" s="319"/>
      <c r="E863" s="319"/>
      <c r="F863" s="319"/>
      <c r="G863" s="319"/>
      <c r="H863" s="319"/>
      <c r="I863" s="319"/>
      <c r="J863" s="319"/>
      <c r="K863" s="319"/>
      <c r="L863" s="319"/>
      <c r="M863" s="319"/>
      <c r="N863" s="335"/>
      <c r="O863" s="335" t="e">
        <f t="shared" si="3"/>
        <v>#N/A</v>
      </c>
      <c r="P863" s="335"/>
      <c r="Q863" s="335"/>
      <c r="R863" s="319"/>
      <c r="S863" s="319"/>
      <c r="T863" s="319"/>
      <c r="U863" s="319"/>
      <c r="V863" s="319"/>
      <c r="W863" s="319"/>
      <c r="X863" s="319"/>
      <c r="Y863" s="319"/>
      <c r="Z863" s="319"/>
    </row>
    <row r="864" spans="1:26" ht="15.75" customHeight="1">
      <c r="A864" s="319"/>
      <c r="B864" s="319"/>
      <c r="C864" s="319"/>
      <c r="D864" s="319"/>
      <c r="E864" s="319"/>
      <c r="F864" s="319"/>
      <c r="G864" s="319"/>
      <c r="H864" s="319"/>
      <c r="I864" s="319"/>
      <c r="J864" s="319"/>
      <c r="K864" s="319"/>
      <c r="L864" s="319"/>
      <c r="M864" s="319"/>
      <c r="N864" s="335"/>
      <c r="O864" s="335" t="e">
        <f t="shared" si="3"/>
        <v>#N/A</v>
      </c>
      <c r="P864" s="335"/>
      <c r="Q864" s="335"/>
      <c r="R864" s="319"/>
      <c r="S864" s="319"/>
      <c r="T864" s="319"/>
      <c r="U864" s="319"/>
      <c r="V864" s="319"/>
      <c r="W864" s="319"/>
      <c r="X864" s="319"/>
      <c r="Y864" s="319"/>
      <c r="Z864" s="319"/>
    </row>
    <row r="865" spans="1:26" ht="15.75" customHeight="1">
      <c r="A865" s="319"/>
      <c r="B865" s="319"/>
      <c r="C865" s="319"/>
      <c r="D865" s="319"/>
      <c r="E865" s="319"/>
      <c r="F865" s="319"/>
      <c r="G865" s="319"/>
      <c r="H865" s="319"/>
      <c r="I865" s="319"/>
      <c r="J865" s="319"/>
      <c r="K865" s="319"/>
      <c r="L865" s="319"/>
      <c r="M865" s="319"/>
      <c r="N865" s="335"/>
      <c r="O865" s="335" t="e">
        <f t="shared" si="3"/>
        <v>#N/A</v>
      </c>
      <c r="P865" s="335"/>
      <c r="Q865" s="335"/>
      <c r="R865" s="319"/>
      <c r="S865" s="319"/>
      <c r="T865" s="319"/>
      <c r="U865" s="319"/>
      <c r="V865" s="319"/>
      <c r="W865" s="319"/>
      <c r="X865" s="319"/>
      <c r="Y865" s="319"/>
      <c r="Z865" s="319"/>
    </row>
    <row r="866" spans="1:26" ht="15.75" customHeight="1">
      <c r="A866" s="319"/>
      <c r="B866" s="319"/>
      <c r="C866" s="319"/>
      <c r="D866" s="319"/>
      <c r="E866" s="319"/>
      <c r="F866" s="319"/>
      <c r="G866" s="319"/>
      <c r="H866" s="319"/>
      <c r="I866" s="319"/>
      <c r="J866" s="319"/>
      <c r="K866" s="319"/>
      <c r="L866" s="319"/>
      <c r="M866" s="319"/>
      <c r="N866" s="335"/>
      <c r="O866" s="335" t="e">
        <f t="shared" si="3"/>
        <v>#N/A</v>
      </c>
      <c r="P866" s="335"/>
      <c r="Q866" s="335"/>
      <c r="R866" s="319"/>
      <c r="S866" s="319"/>
      <c r="T866" s="319"/>
      <c r="U866" s="319"/>
      <c r="V866" s="319"/>
      <c r="W866" s="319"/>
      <c r="X866" s="319"/>
      <c r="Y866" s="319"/>
      <c r="Z866" s="319"/>
    </row>
    <row r="867" spans="1:26" ht="15.75" customHeight="1">
      <c r="A867" s="319"/>
      <c r="B867" s="319"/>
      <c r="C867" s="319"/>
      <c r="D867" s="319"/>
      <c r="E867" s="319"/>
      <c r="F867" s="319"/>
      <c r="G867" s="319"/>
      <c r="H867" s="319"/>
      <c r="I867" s="319"/>
      <c r="J867" s="319"/>
      <c r="K867" s="319"/>
      <c r="L867" s="319"/>
      <c r="M867" s="319"/>
      <c r="N867" s="335"/>
      <c r="O867" s="335" t="e">
        <f t="shared" si="3"/>
        <v>#N/A</v>
      </c>
      <c r="P867" s="335"/>
      <c r="Q867" s="335"/>
      <c r="R867" s="319"/>
      <c r="S867" s="319"/>
      <c r="T867" s="319"/>
      <c r="U867" s="319"/>
      <c r="V867" s="319"/>
      <c r="W867" s="319"/>
      <c r="X867" s="319"/>
      <c r="Y867" s="319"/>
      <c r="Z867" s="319"/>
    </row>
    <row r="868" spans="1:26" ht="15.75" customHeight="1">
      <c r="A868" s="319"/>
      <c r="B868" s="319"/>
      <c r="C868" s="319"/>
      <c r="D868" s="319"/>
      <c r="E868" s="319"/>
      <c r="F868" s="319"/>
      <c r="G868" s="319"/>
      <c r="H868" s="319"/>
      <c r="I868" s="319"/>
      <c r="J868" s="319"/>
      <c r="K868" s="319"/>
      <c r="L868" s="319"/>
      <c r="M868" s="319"/>
      <c r="N868" s="335"/>
      <c r="O868" s="335" t="e">
        <f t="shared" si="3"/>
        <v>#N/A</v>
      </c>
      <c r="P868" s="335"/>
      <c r="Q868" s="335"/>
      <c r="R868" s="319"/>
      <c r="S868" s="319"/>
      <c r="T868" s="319"/>
      <c r="U868" s="319"/>
      <c r="V868" s="319"/>
      <c r="W868" s="319"/>
      <c r="X868" s="319"/>
      <c r="Y868" s="319"/>
      <c r="Z868" s="319"/>
    </row>
    <row r="869" spans="1:26" ht="15.75" customHeight="1">
      <c r="A869" s="319"/>
      <c r="B869" s="319"/>
      <c r="C869" s="319"/>
      <c r="D869" s="319"/>
      <c r="E869" s="319"/>
      <c r="F869" s="319"/>
      <c r="G869" s="319"/>
      <c r="H869" s="319"/>
      <c r="I869" s="319"/>
      <c r="J869" s="319"/>
      <c r="K869" s="319"/>
      <c r="L869" s="319"/>
      <c r="M869" s="319"/>
      <c r="N869" s="335"/>
      <c r="O869" s="335" t="e">
        <f t="shared" si="3"/>
        <v>#N/A</v>
      </c>
      <c r="P869" s="335"/>
      <c r="Q869" s="335"/>
      <c r="R869" s="319"/>
      <c r="S869" s="319"/>
      <c r="T869" s="319"/>
      <c r="U869" s="319"/>
      <c r="V869" s="319"/>
      <c r="W869" s="319"/>
      <c r="X869" s="319"/>
      <c r="Y869" s="319"/>
      <c r="Z869" s="319"/>
    </row>
    <row r="870" spans="1:26" ht="15.75" customHeight="1">
      <c r="A870" s="319"/>
      <c r="B870" s="319"/>
      <c r="C870" s="319"/>
      <c r="D870" s="319"/>
      <c r="E870" s="319"/>
      <c r="F870" s="319"/>
      <c r="G870" s="319"/>
      <c r="H870" s="319"/>
      <c r="I870" s="319"/>
      <c r="J870" s="319"/>
      <c r="K870" s="319"/>
      <c r="L870" s="319"/>
      <c r="M870" s="319"/>
      <c r="N870" s="335"/>
      <c r="O870" s="335" t="e">
        <f t="shared" si="3"/>
        <v>#N/A</v>
      </c>
      <c r="P870" s="335"/>
      <c r="Q870" s="335"/>
      <c r="R870" s="319"/>
      <c r="S870" s="319"/>
      <c r="T870" s="319"/>
      <c r="U870" s="319"/>
      <c r="V870" s="319"/>
      <c r="W870" s="319"/>
      <c r="X870" s="319"/>
      <c r="Y870" s="319"/>
      <c r="Z870" s="319"/>
    </row>
    <row r="871" spans="1:26" ht="15.75" customHeight="1">
      <c r="A871" s="319"/>
      <c r="B871" s="319"/>
      <c r="C871" s="319"/>
      <c r="D871" s="319"/>
      <c r="E871" s="319"/>
      <c r="F871" s="319"/>
      <c r="G871" s="319"/>
      <c r="H871" s="319"/>
      <c r="I871" s="319"/>
      <c r="J871" s="319"/>
      <c r="K871" s="319"/>
      <c r="L871" s="319"/>
      <c r="M871" s="319"/>
      <c r="N871" s="335"/>
      <c r="O871" s="335" t="e">
        <f t="shared" si="3"/>
        <v>#N/A</v>
      </c>
      <c r="P871" s="335"/>
      <c r="Q871" s="335"/>
      <c r="R871" s="319"/>
      <c r="S871" s="319"/>
      <c r="T871" s="319"/>
      <c r="U871" s="319"/>
      <c r="V871" s="319"/>
      <c r="W871" s="319"/>
      <c r="X871" s="319"/>
      <c r="Y871" s="319"/>
      <c r="Z871" s="319"/>
    </row>
    <row r="872" spans="1:26" ht="15.75" customHeight="1">
      <c r="A872" s="319"/>
      <c r="B872" s="319"/>
      <c r="C872" s="319"/>
      <c r="D872" s="319"/>
      <c r="E872" s="319"/>
      <c r="F872" s="319"/>
      <c r="G872" s="319"/>
      <c r="H872" s="319"/>
      <c r="I872" s="319"/>
      <c r="J872" s="319"/>
      <c r="K872" s="319"/>
      <c r="L872" s="319"/>
      <c r="M872" s="319"/>
      <c r="N872" s="335"/>
      <c r="O872" s="335" t="e">
        <f t="shared" si="3"/>
        <v>#N/A</v>
      </c>
      <c r="P872" s="335"/>
      <c r="Q872" s="335"/>
      <c r="R872" s="319"/>
      <c r="S872" s="319"/>
      <c r="T872" s="319"/>
      <c r="U872" s="319"/>
      <c r="V872" s="319"/>
      <c r="W872" s="319"/>
      <c r="X872" s="319"/>
      <c r="Y872" s="319"/>
      <c r="Z872" s="319"/>
    </row>
    <row r="873" spans="1:26" ht="15.75" customHeight="1">
      <c r="A873" s="319"/>
      <c r="B873" s="319"/>
      <c r="C873" s="319"/>
      <c r="D873" s="319"/>
      <c r="E873" s="319"/>
      <c r="F873" s="319"/>
      <c r="G873" s="319"/>
      <c r="H873" s="319"/>
      <c r="I873" s="319"/>
      <c r="J873" s="319"/>
      <c r="K873" s="319"/>
      <c r="L873" s="319"/>
      <c r="M873" s="319"/>
      <c r="N873" s="335"/>
      <c r="O873" s="335" t="e">
        <f t="shared" si="3"/>
        <v>#N/A</v>
      </c>
      <c r="P873" s="335"/>
      <c r="Q873" s="335"/>
      <c r="R873" s="319"/>
      <c r="S873" s="319"/>
      <c r="T873" s="319"/>
      <c r="U873" s="319"/>
      <c r="V873" s="319"/>
      <c r="W873" s="319"/>
      <c r="X873" s="319"/>
      <c r="Y873" s="319"/>
      <c r="Z873" s="319"/>
    </row>
    <row r="874" spans="1:26" ht="15.75" customHeight="1">
      <c r="A874" s="319"/>
      <c r="B874" s="319"/>
      <c r="C874" s="319"/>
      <c r="D874" s="319"/>
      <c r="E874" s="319"/>
      <c r="F874" s="319"/>
      <c r="G874" s="319"/>
      <c r="H874" s="319"/>
      <c r="I874" s="319"/>
      <c r="J874" s="319"/>
      <c r="K874" s="319"/>
      <c r="L874" s="319"/>
      <c r="M874" s="319"/>
      <c r="N874" s="335"/>
      <c r="O874" s="335" t="e">
        <f t="shared" si="3"/>
        <v>#N/A</v>
      </c>
      <c r="P874" s="335"/>
      <c r="Q874" s="335"/>
      <c r="R874" s="319"/>
      <c r="S874" s="319"/>
      <c r="T874" s="319"/>
      <c r="U874" s="319"/>
      <c r="V874" s="319"/>
      <c r="W874" s="319"/>
      <c r="X874" s="319"/>
      <c r="Y874" s="319"/>
      <c r="Z874" s="319"/>
    </row>
    <row r="875" spans="1:26" ht="15.75" customHeight="1">
      <c r="A875" s="319"/>
      <c r="B875" s="319"/>
      <c r="C875" s="319"/>
      <c r="D875" s="319"/>
      <c r="E875" s="319"/>
      <c r="F875" s="319"/>
      <c r="G875" s="319"/>
      <c r="H875" s="319"/>
      <c r="I875" s="319"/>
      <c r="J875" s="319"/>
      <c r="K875" s="319"/>
      <c r="L875" s="319"/>
      <c r="M875" s="319"/>
      <c r="N875" s="335"/>
      <c r="O875" s="335" t="e">
        <f t="shared" si="3"/>
        <v>#N/A</v>
      </c>
      <c r="P875" s="335"/>
      <c r="Q875" s="335"/>
      <c r="R875" s="319"/>
      <c r="S875" s="319"/>
      <c r="T875" s="319"/>
      <c r="U875" s="319"/>
      <c r="V875" s="319"/>
      <c r="W875" s="319"/>
      <c r="X875" s="319"/>
      <c r="Y875" s="319"/>
      <c r="Z875" s="319"/>
    </row>
    <row r="876" spans="1:26" ht="15.75" customHeight="1">
      <c r="A876" s="319"/>
      <c r="B876" s="319"/>
      <c r="C876" s="319"/>
      <c r="D876" s="319"/>
      <c r="E876" s="319"/>
      <c r="F876" s="319"/>
      <c r="G876" s="319"/>
      <c r="H876" s="319"/>
      <c r="I876" s="319"/>
      <c r="J876" s="319"/>
      <c r="K876" s="319"/>
      <c r="L876" s="319"/>
      <c r="M876" s="319"/>
      <c r="N876" s="335"/>
      <c r="O876" s="335" t="e">
        <f t="shared" si="3"/>
        <v>#N/A</v>
      </c>
      <c r="P876" s="335"/>
      <c r="Q876" s="335"/>
      <c r="R876" s="319"/>
      <c r="S876" s="319"/>
      <c r="T876" s="319"/>
      <c r="U876" s="319"/>
      <c r="V876" s="319"/>
      <c r="W876" s="319"/>
      <c r="X876" s="319"/>
      <c r="Y876" s="319"/>
      <c r="Z876" s="319"/>
    </row>
    <row r="877" spans="1:26" ht="15.75" customHeight="1">
      <c r="A877" s="319"/>
      <c r="B877" s="319"/>
      <c r="C877" s="319"/>
      <c r="D877" s="319"/>
      <c r="E877" s="319"/>
      <c r="F877" s="319"/>
      <c r="G877" s="319"/>
      <c r="H877" s="319"/>
      <c r="I877" s="319"/>
      <c r="J877" s="319"/>
      <c r="K877" s="319"/>
      <c r="L877" s="319"/>
      <c r="M877" s="319"/>
      <c r="N877" s="335"/>
      <c r="O877" s="335" t="e">
        <f t="shared" si="3"/>
        <v>#N/A</v>
      </c>
      <c r="P877" s="335"/>
      <c r="Q877" s="335"/>
      <c r="R877" s="319"/>
      <c r="S877" s="319"/>
      <c r="T877" s="319"/>
      <c r="U877" s="319"/>
      <c r="V877" s="319"/>
      <c r="W877" s="319"/>
      <c r="X877" s="319"/>
      <c r="Y877" s="319"/>
      <c r="Z877" s="319"/>
    </row>
    <row r="878" spans="1:26" ht="15.75" customHeight="1">
      <c r="A878" s="319"/>
      <c r="B878" s="319"/>
      <c r="C878" s="319"/>
      <c r="D878" s="319"/>
      <c r="E878" s="319"/>
      <c r="F878" s="319"/>
      <c r="G878" s="319"/>
      <c r="H878" s="319"/>
      <c r="I878" s="319"/>
      <c r="J878" s="319"/>
      <c r="K878" s="319"/>
      <c r="L878" s="319"/>
      <c r="M878" s="319"/>
      <c r="N878" s="335"/>
      <c r="O878" s="335" t="e">
        <f t="shared" si="3"/>
        <v>#N/A</v>
      </c>
      <c r="P878" s="335"/>
      <c r="Q878" s="335"/>
      <c r="R878" s="319"/>
      <c r="S878" s="319"/>
      <c r="T878" s="319"/>
      <c r="U878" s="319"/>
      <c r="V878" s="319"/>
      <c r="W878" s="319"/>
      <c r="X878" s="319"/>
      <c r="Y878" s="319"/>
      <c r="Z878" s="319"/>
    </row>
    <row r="879" spans="1:26" ht="15.75" customHeight="1">
      <c r="A879" s="319"/>
      <c r="B879" s="319"/>
      <c r="C879" s="319"/>
      <c r="D879" s="319"/>
      <c r="E879" s="319"/>
      <c r="F879" s="319"/>
      <c r="G879" s="319"/>
      <c r="H879" s="319"/>
      <c r="I879" s="319"/>
      <c r="J879" s="319"/>
      <c r="K879" s="319"/>
      <c r="L879" s="319"/>
      <c r="M879" s="319"/>
      <c r="N879" s="335"/>
      <c r="O879" s="335" t="e">
        <f t="shared" si="3"/>
        <v>#N/A</v>
      </c>
      <c r="P879" s="335"/>
      <c r="Q879" s="335"/>
      <c r="R879" s="319"/>
      <c r="S879" s="319"/>
      <c r="T879" s="319"/>
      <c r="U879" s="319"/>
      <c r="V879" s="319"/>
      <c r="W879" s="319"/>
      <c r="X879" s="319"/>
      <c r="Y879" s="319"/>
      <c r="Z879" s="319"/>
    </row>
    <row r="880" spans="1:26" ht="15.75" customHeight="1">
      <c r="A880" s="319"/>
      <c r="B880" s="319"/>
      <c r="C880" s="319"/>
      <c r="D880" s="319"/>
      <c r="E880" s="319"/>
      <c r="F880" s="319"/>
      <c r="G880" s="319"/>
      <c r="H880" s="319"/>
      <c r="I880" s="319"/>
      <c r="J880" s="319"/>
      <c r="K880" s="319"/>
      <c r="L880" s="319"/>
      <c r="M880" s="319"/>
      <c r="N880" s="335"/>
      <c r="O880" s="335" t="e">
        <f t="shared" si="3"/>
        <v>#N/A</v>
      </c>
      <c r="P880" s="335"/>
      <c r="Q880" s="335"/>
      <c r="R880" s="319"/>
      <c r="S880" s="319"/>
      <c r="T880" s="319"/>
      <c r="U880" s="319"/>
      <c r="V880" s="319"/>
      <c r="W880" s="319"/>
      <c r="X880" s="319"/>
      <c r="Y880" s="319"/>
      <c r="Z880" s="319"/>
    </row>
    <row r="881" spans="1:26" ht="15.75" customHeight="1">
      <c r="A881" s="319"/>
      <c r="B881" s="319"/>
      <c r="C881" s="319"/>
      <c r="D881" s="319"/>
      <c r="E881" s="319"/>
      <c r="F881" s="319"/>
      <c r="G881" s="319"/>
      <c r="H881" s="319"/>
      <c r="I881" s="319"/>
      <c r="J881" s="319"/>
      <c r="K881" s="319"/>
      <c r="L881" s="319"/>
      <c r="M881" s="319"/>
      <c r="N881" s="335"/>
      <c r="O881" s="335" t="e">
        <f t="shared" si="3"/>
        <v>#N/A</v>
      </c>
      <c r="P881" s="335"/>
      <c r="Q881" s="335"/>
      <c r="R881" s="319"/>
      <c r="S881" s="319"/>
      <c r="T881" s="319"/>
      <c r="U881" s="319"/>
      <c r="V881" s="319"/>
      <c r="W881" s="319"/>
      <c r="X881" s="319"/>
      <c r="Y881" s="319"/>
      <c r="Z881" s="319"/>
    </row>
    <row r="882" spans="1:26" ht="15.75" customHeight="1">
      <c r="A882" s="319"/>
      <c r="B882" s="319"/>
      <c r="C882" s="319"/>
      <c r="D882" s="319"/>
      <c r="E882" s="319"/>
      <c r="F882" s="319"/>
      <c r="G882" s="319"/>
      <c r="H882" s="319"/>
      <c r="I882" s="319"/>
      <c r="J882" s="319"/>
      <c r="K882" s="319"/>
      <c r="L882" s="319"/>
      <c r="M882" s="319"/>
      <c r="N882" s="335"/>
      <c r="O882" s="335" t="e">
        <f t="shared" si="3"/>
        <v>#N/A</v>
      </c>
      <c r="P882" s="335"/>
      <c r="Q882" s="335"/>
      <c r="R882" s="319"/>
      <c r="S882" s="319"/>
      <c r="T882" s="319"/>
      <c r="U882" s="319"/>
      <c r="V882" s="319"/>
      <c r="W882" s="319"/>
      <c r="X882" s="319"/>
      <c r="Y882" s="319"/>
      <c r="Z882" s="319"/>
    </row>
    <row r="883" spans="1:26" ht="15.75" customHeight="1">
      <c r="A883" s="319"/>
      <c r="B883" s="319"/>
      <c r="C883" s="319"/>
      <c r="D883" s="319"/>
      <c r="E883" s="319"/>
      <c r="F883" s="319"/>
      <c r="G883" s="319"/>
      <c r="H883" s="319"/>
      <c r="I883" s="319"/>
      <c r="J883" s="319"/>
      <c r="K883" s="319"/>
      <c r="L883" s="319"/>
      <c r="M883" s="319"/>
      <c r="N883" s="335"/>
      <c r="O883" s="335" t="e">
        <f t="shared" si="3"/>
        <v>#N/A</v>
      </c>
      <c r="P883" s="335"/>
      <c r="Q883" s="335"/>
      <c r="R883" s="319"/>
      <c r="S883" s="319"/>
      <c r="T883" s="319"/>
      <c r="U883" s="319"/>
      <c r="V883" s="319"/>
      <c r="W883" s="319"/>
      <c r="X883" s="319"/>
      <c r="Y883" s="319"/>
      <c r="Z883" s="319"/>
    </row>
    <row r="884" spans="1:26" ht="15.75" customHeight="1">
      <c r="A884" s="319"/>
      <c r="B884" s="319"/>
      <c r="C884" s="319"/>
      <c r="D884" s="319"/>
      <c r="E884" s="319"/>
      <c r="F884" s="319"/>
      <c r="G884" s="319"/>
      <c r="H884" s="319"/>
      <c r="I884" s="319"/>
      <c r="J884" s="319"/>
      <c r="K884" s="319"/>
      <c r="L884" s="319"/>
      <c r="M884" s="319"/>
      <c r="N884" s="335"/>
      <c r="O884" s="335" t="e">
        <f t="shared" si="3"/>
        <v>#N/A</v>
      </c>
      <c r="P884" s="335"/>
      <c r="Q884" s="335"/>
      <c r="R884" s="319"/>
      <c r="S884" s="319"/>
      <c r="T884" s="319"/>
      <c r="U884" s="319"/>
      <c r="V884" s="319"/>
      <c r="W884" s="319"/>
      <c r="X884" s="319"/>
      <c r="Y884" s="319"/>
      <c r="Z884" s="319"/>
    </row>
    <row r="885" spans="1:26" ht="15.75" customHeight="1">
      <c r="A885" s="319"/>
      <c r="B885" s="319"/>
      <c r="C885" s="319"/>
      <c r="D885" s="319"/>
      <c r="E885" s="319"/>
      <c r="F885" s="319"/>
      <c r="G885" s="319"/>
      <c r="H885" s="319"/>
      <c r="I885" s="319"/>
      <c r="J885" s="319"/>
      <c r="K885" s="319"/>
      <c r="L885" s="319"/>
      <c r="M885" s="319"/>
      <c r="N885" s="335"/>
      <c r="O885" s="335" t="e">
        <f t="shared" si="3"/>
        <v>#N/A</v>
      </c>
      <c r="P885" s="335"/>
      <c r="Q885" s="335"/>
      <c r="R885" s="319"/>
      <c r="S885" s="319"/>
      <c r="T885" s="319"/>
      <c r="U885" s="319"/>
      <c r="V885" s="319"/>
      <c r="W885" s="319"/>
      <c r="X885" s="319"/>
      <c r="Y885" s="319"/>
      <c r="Z885" s="319"/>
    </row>
    <row r="886" spans="1:26" ht="15.75" customHeight="1">
      <c r="A886" s="319"/>
      <c r="B886" s="319"/>
      <c r="C886" s="319"/>
      <c r="D886" s="319"/>
      <c r="E886" s="319"/>
      <c r="F886" s="319"/>
      <c r="G886" s="319"/>
      <c r="H886" s="319"/>
      <c r="I886" s="319"/>
      <c r="J886" s="319"/>
      <c r="K886" s="319"/>
      <c r="L886" s="319"/>
      <c r="M886" s="319"/>
      <c r="N886" s="335"/>
      <c r="O886" s="335" t="e">
        <f t="shared" si="3"/>
        <v>#N/A</v>
      </c>
      <c r="P886" s="335"/>
      <c r="Q886" s="335"/>
      <c r="R886" s="319"/>
      <c r="S886" s="319"/>
      <c r="T886" s="319"/>
      <c r="U886" s="319"/>
      <c r="V886" s="319"/>
      <c r="W886" s="319"/>
      <c r="X886" s="319"/>
      <c r="Y886" s="319"/>
      <c r="Z886" s="319"/>
    </row>
    <row r="887" spans="1:26" ht="15.75" customHeight="1">
      <c r="A887" s="319"/>
      <c r="B887" s="319"/>
      <c r="C887" s="319"/>
      <c r="D887" s="319"/>
      <c r="E887" s="319"/>
      <c r="F887" s="319"/>
      <c r="G887" s="319"/>
      <c r="H887" s="319"/>
      <c r="I887" s="319"/>
      <c r="J887" s="319"/>
      <c r="K887" s="319"/>
      <c r="L887" s="319"/>
      <c r="M887" s="319"/>
      <c r="N887" s="335"/>
      <c r="O887" s="335" t="e">
        <f t="shared" si="3"/>
        <v>#N/A</v>
      </c>
      <c r="P887" s="335"/>
      <c r="Q887" s="335"/>
      <c r="R887" s="319"/>
      <c r="S887" s="319"/>
      <c r="T887" s="319"/>
      <c r="U887" s="319"/>
      <c r="V887" s="319"/>
      <c r="W887" s="319"/>
      <c r="X887" s="319"/>
      <c r="Y887" s="319"/>
      <c r="Z887" s="319"/>
    </row>
    <row r="888" spans="1:26" ht="15.75" customHeight="1">
      <c r="A888" s="319"/>
      <c r="B888" s="319"/>
      <c r="C888" s="319"/>
      <c r="D888" s="319"/>
      <c r="E888" s="319"/>
      <c r="F888" s="319"/>
      <c r="G888" s="319"/>
      <c r="H888" s="319"/>
      <c r="I888" s="319"/>
      <c r="J888" s="319"/>
      <c r="K888" s="319"/>
      <c r="L888" s="319"/>
      <c r="M888" s="319"/>
      <c r="N888" s="335"/>
      <c r="O888" s="335" t="e">
        <f t="shared" si="3"/>
        <v>#N/A</v>
      </c>
      <c r="P888" s="335"/>
      <c r="Q888" s="335"/>
      <c r="R888" s="319"/>
      <c r="S888" s="319"/>
      <c r="T888" s="319"/>
      <c r="U888" s="319"/>
      <c r="V888" s="319"/>
      <c r="W888" s="319"/>
      <c r="X888" s="319"/>
      <c r="Y888" s="319"/>
      <c r="Z888" s="319"/>
    </row>
    <row r="889" spans="1:26" ht="15.75" customHeight="1">
      <c r="A889" s="319"/>
      <c r="B889" s="319"/>
      <c r="C889" s="319"/>
      <c r="D889" s="319"/>
      <c r="E889" s="319"/>
      <c r="F889" s="319"/>
      <c r="G889" s="319"/>
      <c r="H889" s="319"/>
      <c r="I889" s="319"/>
      <c r="J889" s="319"/>
      <c r="K889" s="319"/>
      <c r="L889" s="319"/>
      <c r="M889" s="319"/>
      <c r="N889" s="335"/>
      <c r="O889" s="335" t="e">
        <f t="shared" si="3"/>
        <v>#N/A</v>
      </c>
      <c r="P889" s="335"/>
      <c r="Q889" s="335"/>
      <c r="R889" s="319"/>
      <c r="S889" s="319"/>
      <c r="T889" s="319"/>
      <c r="U889" s="319"/>
      <c r="V889" s="319"/>
      <c r="W889" s="319"/>
      <c r="X889" s="319"/>
      <c r="Y889" s="319"/>
      <c r="Z889" s="319"/>
    </row>
    <row r="890" spans="1:26" ht="15.75" customHeight="1">
      <c r="A890" s="319"/>
      <c r="B890" s="319"/>
      <c r="C890" s="319"/>
      <c r="D890" s="319"/>
      <c r="E890" s="319"/>
      <c r="F890" s="319"/>
      <c r="G890" s="319"/>
      <c r="H890" s="319"/>
      <c r="I890" s="319"/>
      <c r="J890" s="319"/>
      <c r="K890" s="319"/>
      <c r="L890" s="319"/>
      <c r="M890" s="319"/>
      <c r="N890" s="335"/>
      <c r="O890" s="335" t="e">
        <f t="shared" si="3"/>
        <v>#N/A</v>
      </c>
      <c r="P890" s="335"/>
      <c r="Q890" s="335"/>
      <c r="R890" s="319"/>
      <c r="S890" s="319"/>
      <c r="T890" s="319"/>
      <c r="U890" s="319"/>
      <c r="V890" s="319"/>
      <c r="W890" s="319"/>
      <c r="X890" s="319"/>
      <c r="Y890" s="319"/>
      <c r="Z890" s="319"/>
    </row>
    <row r="891" spans="1:26" ht="15.75" customHeight="1">
      <c r="A891" s="319"/>
      <c r="B891" s="319"/>
      <c r="C891" s="319"/>
      <c r="D891" s="319"/>
      <c r="E891" s="319"/>
      <c r="F891" s="319"/>
      <c r="G891" s="319"/>
      <c r="H891" s="319"/>
      <c r="I891" s="319"/>
      <c r="J891" s="319"/>
      <c r="K891" s="319"/>
      <c r="L891" s="319"/>
      <c r="M891" s="319"/>
      <c r="N891" s="335"/>
      <c r="O891" s="335" t="e">
        <f t="shared" si="3"/>
        <v>#N/A</v>
      </c>
      <c r="P891" s="335"/>
      <c r="Q891" s="335"/>
      <c r="R891" s="319"/>
      <c r="S891" s="319"/>
      <c r="T891" s="319"/>
      <c r="U891" s="319"/>
      <c r="V891" s="319"/>
      <c r="W891" s="319"/>
      <c r="X891" s="319"/>
      <c r="Y891" s="319"/>
      <c r="Z891" s="319"/>
    </row>
    <row r="892" spans="1:26" ht="15.75" customHeight="1">
      <c r="A892" s="319"/>
      <c r="B892" s="319"/>
      <c r="C892" s="319"/>
      <c r="D892" s="319"/>
      <c r="E892" s="319"/>
      <c r="F892" s="319"/>
      <c r="G892" s="319"/>
      <c r="H892" s="319"/>
      <c r="I892" s="319"/>
      <c r="J892" s="319"/>
      <c r="K892" s="319"/>
      <c r="L892" s="319"/>
      <c r="M892" s="319"/>
      <c r="N892" s="335"/>
      <c r="O892" s="335" t="e">
        <f t="shared" si="3"/>
        <v>#N/A</v>
      </c>
      <c r="P892" s="335"/>
      <c r="Q892" s="335"/>
      <c r="R892" s="319"/>
      <c r="S892" s="319"/>
      <c r="T892" s="319"/>
      <c r="U892" s="319"/>
      <c r="V892" s="319"/>
      <c r="W892" s="319"/>
      <c r="X892" s="319"/>
      <c r="Y892" s="319"/>
      <c r="Z892" s="319"/>
    </row>
    <row r="893" spans="1:26" ht="15.75" customHeight="1">
      <c r="A893" s="319"/>
      <c r="B893" s="319"/>
      <c r="C893" s="319"/>
      <c r="D893" s="319"/>
      <c r="E893" s="319"/>
      <c r="F893" s="319"/>
      <c r="G893" s="319"/>
      <c r="H893" s="319"/>
      <c r="I893" s="319"/>
      <c r="J893" s="319"/>
      <c r="K893" s="319"/>
      <c r="L893" s="319"/>
      <c r="M893" s="319"/>
      <c r="N893" s="335"/>
      <c r="O893" s="335" t="e">
        <f t="shared" si="3"/>
        <v>#N/A</v>
      </c>
      <c r="P893" s="335"/>
      <c r="Q893" s="335"/>
      <c r="R893" s="319"/>
      <c r="S893" s="319"/>
      <c r="T893" s="319"/>
      <c r="U893" s="319"/>
      <c r="V893" s="319"/>
      <c r="W893" s="319"/>
      <c r="X893" s="319"/>
      <c r="Y893" s="319"/>
      <c r="Z893" s="319"/>
    </row>
    <row r="894" spans="1:26" ht="15.75" customHeight="1">
      <c r="A894" s="319"/>
      <c r="B894" s="319"/>
      <c r="C894" s="319"/>
      <c r="D894" s="319"/>
      <c r="E894" s="319"/>
      <c r="F894" s="319"/>
      <c r="G894" s="319"/>
      <c r="H894" s="319"/>
      <c r="I894" s="319"/>
      <c r="J894" s="319"/>
      <c r="K894" s="319"/>
      <c r="L894" s="319"/>
      <c r="M894" s="319"/>
      <c r="N894" s="335"/>
      <c r="O894" s="335" t="e">
        <f t="shared" si="3"/>
        <v>#N/A</v>
      </c>
      <c r="P894" s="335"/>
      <c r="Q894" s="335"/>
      <c r="R894" s="319"/>
      <c r="S894" s="319"/>
      <c r="T894" s="319"/>
      <c r="U894" s="319"/>
      <c r="V894" s="319"/>
      <c r="W894" s="319"/>
      <c r="X894" s="319"/>
      <c r="Y894" s="319"/>
      <c r="Z894" s="319"/>
    </row>
    <row r="895" spans="1:26" ht="15.75" customHeight="1">
      <c r="A895" s="319"/>
      <c r="B895" s="319"/>
      <c r="C895" s="319"/>
      <c r="D895" s="319"/>
      <c r="E895" s="319"/>
      <c r="F895" s="319"/>
      <c r="G895" s="319"/>
      <c r="H895" s="319"/>
      <c r="I895" s="319"/>
      <c r="J895" s="319"/>
      <c r="K895" s="319"/>
      <c r="L895" s="319"/>
      <c r="M895" s="319"/>
      <c r="N895" s="335"/>
      <c r="O895" s="335" t="e">
        <f t="shared" si="3"/>
        <v>#N/A</v>
      </c>
      <c r="P895" s="335"/>
      <c r="Q895" s="335"/>
      <c r="R895" s="319"/>
      <c r="S895" s="319"/>
      <c r="T895" s="319"/>
      <c r="U895" s="319"/>
      <c r="V895" s="319"/>
      <c r="W895" s="319"/>
      <c r="X895" s="319"/>
      <c r="Y895" s="319"/>
      <c r="Z895" s="319"/>
    </row>
    <row r="896" spans="1:26" ht="15.75" customHeight="1">
      <c r="A896" s="319"/>
      <c r="B896" s="319"/>
      <c r="C896" s="319"/>
      <c r="D896" s="319"/>
      <c r="E896" s="319"/>
      <c r="F896" s="319"/>
      <c r="G896" s="319"/>
      <c r="H896" s="319"/>
      <c r="I896" s="319"/>
      <c r="J896" s="319"/>
      <c r="K896" s="319"/>
      <c r="L896" s="319"/>
      <c r="M896" s="319"/>
      <c r="N896" s="335"/>
      <c r="O896" s="335" t="e">
        <f t="shared" si="3"/>
        <v>#N/A</v>
      </c>
      <c r="P896" s="335"/>
      <c r="Q896" s="335"/>
      <c r="R896" s="319"/>
      <c r="S896" s="319"/>
      <c r="T896" s="319"/>
      <c r="U896" s="319"/>
      <c r="V896" s="319"/>
      <c r="W896" s="319"/>
      <c r="X896" s="319"/>
      <c r="Y896" s="319"/>
      <c r="Z896" s="319"/>
    </row>
    <row r="897" spans="1:26" ht="15.75" customHeight="1">
      <c r="A897" s="319"/>
      <c r="B897" s="319"/>
      <c r="C897" s="319"/>
      <c r="D897" s="319"/>
      <c r="E897" s="319"/>
      <c r="F897" s="319"/>
      <c r="G897" s="319"/>
      <c r="H897" s="319"/>
      <c r="I897" s="319"/>
      <c r="J897" s="319"/>
      <c r="K897" s="319"/>
      <c r="L897" s="319"/>
      <c r="M897" s="319"/>
      <c r="N897" s="335"/>
      <c r="O897" s="335" t="e">
        <f t="shared" si="3"/>
        <v>#N/A</v>
      </c>
      <c r="P897" s="335"/>
      <c r="Q897" s="335"/>
      <c r="R897" s="319"/>
      <c r="S897" s="319"/>
      <c r="T897" s="319"/>
      <c r="U897" s="319"/>
      <c r="V897" s="319"/>
      <c r="W897" s="319"/>
      <c r="X897" s="319"/>
      <c r="Y897" s="319"/>
      <c r="Z897" s="319"/>
    </row>
    <row r="898" spans="1:26" ht="15.75" customHeight="1">
      <c r="A898" s="319"/>
      <c r="B898" s="319"/>
      <c r="C898" s="319"/>
      <c r="D898" s="319"/>
      <c r="E898" s="319"/>
      <c r="F898" s="319"/>
      <c r="G898" s="319"/>
      <c r="H898" s="319"/>
      <c r="I898" s="319"/>
      <c r="J898" s="319"/>
      <c r="K898" s="319"/>
      <c r="L898" s="319"/>
      <c r="M898" s="319"/>
      <c r="N898" s="335"/>
      <c r="O898" s="335" t="e">
        <f t="shared" si="3"/>
        <v>#N/A</v>
      </c>
      <c r="P898" s="335"/>
      <c r="Q898" s="335"/>
      <c r="R898" s="319"/>
      <c r="S898" s="319"/>
      <c r="T898" s="319"/>
      <c r="U898" s="319"/>
      <c r="V898" s="319"/>
      <c r="W898" s="319"/>
      <c r="X898" s="319"/>
      <c r="Y898" s="319"/>
      <c r="Z898" s="319"/>
    </row>
    <row r="899" spans="1:26" ht="15.75" customHeight="1">
      <c r="A899" s="319"/>
      <c r="B899" s="319"/>
      <c r="C899" s="319"/>
      <c r="D899" s="319"/>
      <c r="E899" s="319"/>
      <c r="F899" s="319"/>
      <c r="G899" s="319"/>
      <c r="H899" s="319"/>
      <c r="I899" s="319"/>
      <c r="J899" s="319"/>
      <c r="K899" s="319"/>
      <c r="L899" s="319"/>
      <c r="M899" s="319"/>
      <c r="N899" s="335"/>
      <c r="O899" s="335" t="e">
        <f t="shared" si="3"/>
        <v>#N/A</v>
      </c>
      <c r="P899" s="335"/>
      <c r="Q899" s="335"/>
      <c r="R899" s="319"/>
      <c r="S899" s="319"/>
      <c r="T899" s="319"/>
      <c r="U899" s="319"/>
      <c r="V899" s="319"/>
      <c r="W899" s="319"/>
      <c r="X899" s="319"/>
      <c r="Y899" s="319"/>
      <c r="Z899" s="319"/>
    </row>
    <row r="900" spans="1:26" ht="15.75" customHeight="1">
      <c r="A900" s="319"/>
      <c r="B900" s="319"/>
      <c r="C900" s="319"/>
      <c r="D900" s="319"/>
      <c r="E900" s="319"/>
      <c r="F900" s="319"/>
      <c r="G900" s="319"/>
      <c r="H900" s="319"/>
      <c r="I900" s="319"/>
      <c r="J900" s="319"/>
      <c r="K900" s="319"/>
      <c r="L900" s="319"/>
      <c r="M900" s="319"/>
      <c r="N900" s="335"/>
      <c r="O900" s="335" t="e">
        <f t="shared" si="3"/>
        <v>#N/A</v>
      </c>
      <c r="P900" s="335"/>
      <c r="Q900" s="335"/>
      <c r="R900" s="319"/>
      <c r="S900" s="319"/>
      <c r="T900" s="319"/>
      <c r="U900" s="319"/>
      <c r="V900" s="319"/>
      <c r="W900" s="319"/>
      <c r="X900" s="319"/>
      <c r="Y900" s="319"/>
      <c r="Z900" s="319"/>
    </row>
    <row r="901" spans="1:26" ht="15.75" customHeight="1">
      <c r="A901" s="319"/>
      <c r="B901" s="319"/>
      <c r="C901" s="319"/>
      <c r="D901" s="319"/>
      <c r="E901" s="319"/>
      <c r="F901" s="319"/>
      <c r="G901" s="319"/>
      <c r="H901" s="319"/>
      <c r="I901" s="319"/>
      <c r="J901" s="319"/>
      <c r="K901" s="319"/>
      <c r="L901" s="319"/>
      <c r="M901" s="319"/>
      <c r="N901" s="335"/>
      <c r="O901" s="335" t="e">
        <f t="shared" si="3"/>
        <v>#N/A</v>
      </c>
      <c r="P901" s="335"/>
      <c r="Q901" s="335"/>
      <c r="R901" s="319"/>
      <c r="S901" s="319"/>
      <c r="T901" s="319"/>
      <c r="U901" s="319"/>
      <c r="V901" s="319"/>
      <c r="W901" s="319"/>
      <c r="X901" s="319"/>
      <c r="Y901" s="319"/>
      <c r="Z901" s="319"/>
    </row>
    <row r="902" spans="1:26" ht="15.75" customHeight="1">
      <c r="A902" s="319"/>
      <c r="B902" s="319"/>
      <c r="C902" s="319"/>
      <c r="D902" s="319"/>
      <c r="E902" s="319"/>
      <c r="F902" s="319"/>
      <c r="G902" s="319"/>
      <c r="H902" s="319"/>
      <c r="I902" s="319"/>
      <c r="J902" s="319"/>
      <c r="K902" s="319"/>
      <c r="L902" s="319"/>
      <c r="M902" s="319"/>
      <c r="N902" s="335"/>
      <c r="O902" s="335" t="e">
        <f t="shared" si="3"/>
        <v>#N/A</v>
      </c>
      <c r="P902" s="335"/>
      <c r="Q902" s="335"/>
      <c r="R902" s="319"/>
      <c r="S902" s="319"/>
      <c r="T902" s="319"/>
      <c r="U902" s="319"/>
      <c r="V902" s="319"/>
      <c r="W902" s="319"/>
      <c r="X902" s="319"/>
      <c r="Y902" s="319"/>
      <c r="Z902" s="319"/>
    </row>
    <row r="903" spans="1:26" ht="15.75" customHeight="1">
      <c r="A903" s="319"/>
      <c r="B903" s="319"/>
      <c r="C903" s="319"/>
      <c r="D903" s="319"/>
      <c r="E903" s="319"/>
      <c r="F903" s="319"/>
      <c r="G903" s="319"/>
      <c r="H903" s="319"/>
      <c r="I903" s="319"/>
      <c r="J903" s="319"/>
      <c r="K903" s="319"/>
      <c r="L903" s="319"/>
      <c r="M903" s="319"/>
      <c r="N903" s="335"/>
      <c r="O903" s="335" t="e">
        <f t="shared" si="3"/>
        <v>#N/A</v>
      </c>
      <c r="P903" s="335"/>
      <c r="Q903" s="335"/>
      <c r="R903" s="319"/>
      <c r="S903" s="319"/>
      <c r="T903" s="319"/>
      <c r="U903" s="319"/>
      <c r="V903" s="319"/>
      <c r="W903" s="319"/>
      <c r="X903" s="319"/>
      <c r="Y903" s="319"/>
      <c r="Z903" s="319"/>
    </row>
    <row r="904" spans="1:26" ht="15.75" customHeight="1">
      <c r="A904" s="319"/>
      <c r="B904" s="319"/>
      <c r="C904" s="319"/>
      <c r="D904" s="319"/>
      <c r="E904" s="319"/>
      <c r="F904" s="319"/>
      <c r="G904" s="319"/>
      <c r="H904" s="319"/>
      <c r="I904" s="319"/>
      <c r="J904" s="319"/>
      <c r="K904" s="319"/>
      <c r="L904" s="319"/>
      <c r="M904" s="319"/>
      <c r="N904" s="335"/>
      <c r="O904" s="335" t="e">
        <f t="shared" si="3"/>
        <v>#N/A</v>
      </c>
      <c r="P904" s="335"/>
      <c r="Q904" s="335"/>
      <c r="R904" s="319"/>
      <c r="S904" s="319"/>
      <c r="T904" s="319"/>
      <c r="U904" s="319"/>
      <c r="V904" s="319"/>
      <c r="W904" s="319"/>
      <c r="X904" s="319"/>
      <c r="Y904" s="319"/>
      <c r="Z904" s="319"/>
    </row>
    <row r="905" spans="1:26" ht="15.75" customHeight="1">
      <c r="A905" s="319"/>
      <c r="B905" s="319"/>
      <c r="C905" s="319"/>
      <c r="D905" s="319"/>
      <c r="E905" s="319"/>
      <c r="F905" s="319"/>
      <c r="G905" s="319"/>
      <c r="H905" s="319"/>
      <c r="I905" s="319"/>
      <c r="J905" s="319"/>
      <c r="K905" s="319"/>
      <c r="L905" s="319"/>
      <c r="M905" s="319"/>
      <c r="N905" s="335"/>
      <c r="O905" s="335" t="e">
        <f t="shared" si="3"/>
        <v>#N/A</v>
      </c>
      <c r="P905" s="335"/>
      <c r="Q905" s="335"/>
      <c r="R905" s="319"/>
      <c r="S905" s="319"/>
      <c r="T905" s="319"/>
      <c r="U905" s="319"/>
      <c r="V905" s="319"/>
      <c r="W905" s="319"/>
      <c r="X905" s="319"/>
      <c r="Y905" s="319"/>
      <c r="Z905" s="319"/>
    </row>
    <row r="906" spans="1:26" ht="15.75" customHeight="1">
      <c r="A906" s="319"/>
      <c r="B906" s="319"/>
      <c r="C906" s="319"/>
      <c r="D906" s="319"/>
      <c r="E906" s="319"/>
      <c r="F906" s="319"/>
      <c r="G906" s="319"/>
      <c r="H906" s="319"/>
      <c r="I906" s="319"/>
      <c r="J906" s="319"/>
      <c r="K906" s="319"/>
      <c r="L906" s="319"/>
      <c r="M906" s="319"/>
      <c r="N906" s="335"/>
      <c r="O906" s="335" t="e">
        <f t="shared" si="3"/>
        <v>#N/A</v>
      </c>
      <c r="P906" s="335"/>
      <c r="Q906" s="335"/>
      <c r="R906" s="319"/>
      <c r="S906" s="319"/>
      <c r="T906" s="319"/>
      <c r="U906" s="319"/>
      <c r="V906" s="319"/>
      <c r="W906" s="319"/>
      <c r="X906" s="319"/>
      <c r="Y906" s="319"/>
      <c r="Z906" s="319"/>
    </row>
    <row r="907" spans="1:26" ht="15.75" customHeight="1">
      <c r="A907" s="319"/>
      <c r="B907" s="319"/>
      <c r="C907" s="319"/>
      <c r="D907" s="319"/>
      <c r="E907" s="319"/>
      <c r="F907" s="319"/>
      <c r="G907" s="319"/>
      <c r="H907" s="319"/>
      <c r="I907" s="319"/>
      <c r="J907" s="319"/>
      <c r="K907" s="319"/>
      <c r="L907" s="319"/>
      <c r="M907" s="319"/>
      <c r="N907" s="335"/>
      <c r="O907" s="335" t="e">
        <f t="shared" si="3"/>
        <v>#N/A</v>
      </c>
      <c r="P907" s="335"/>
      <c r="Q907" s="335"/>
      <c r="R907" s="319"/>
      <c r="S907" s="319"/>
      <c r="T907" s="319"/>
      <c r="U907" s="319"/>
      <c r="V907" s="319"/>
      <c r="W907" s="319"/>
      <c r="X907" s="319"/>
      <c r="Y907" s="319"/>
      <c r="Z907" s="319"/>
    </row>
    <row r="908" spans="1:26" ht="15.75" customHeight="1">
      <c r="A908" s="319"/>
      <c r="B908" s="319"/>
      <c r="C908" s="319"/>
      <c r="D908" s="319"/>
      <c r="E908" s="319"/>
      <c r="F908" s="319"/>
      <c r="G908" s="319"/>
      <c r="H908" s="319"/>
      <c r="I908" s="319"/>
      <c r="J908" s="319"/>
      <c r="K908" s="319"/>
      <c r="L908" s="319"/>
      <c r="M908" s="319"/>
      <c r="N908" s="335"/>
      <c r="O908" s="335" t="e">
        <f t="shared" si="3"/>
        <v>#N/A</v>
      </c>
      <c r="P908" s="335"/>
      <c r="Q908" s="335"/>
      <c r="R908" s="319"/>
      <c r="S908" s="319"/>
      <c r="T908" s="319"/>
      <c r="U908" s="319"/>
      <c r="V908" s="319"/>
      <c r="W908" s="319"/>
      <c r="X908" s="319"/>
      <c r="Y908" s="319"/>
      <c r="Z908" s="319"/>
    </row>
    <row r="909" spans="1:26" ht="15.75" customHeight="1">
      <c r="A909" s="319"/>
      <c r="B909" s="319"/>
      <c r="C909" s="319"/>
      <c r="D909" s="319"/>
      <c r="E909" s="319"/>
      <c r="F909" s="319"/>
      <c r="G909" s="319"/>
      <c r="H909" s="319"/>
      <c r="I909" s="319"/>
      <c r="J909" s="319"/>
      <c r="K909" s="319"/>
      <c r="L909" s="319"/>
      <c r="M909" s="319"/>
      <c r="N909" s="335"/>
      <c r="O909" s="335" t="e">
        <f t="shared" si="3"/>
        <v>#N/A</v>
      </c>
      <c r="P909" s="335"/>
      <c r="Q909" s="335"/>
      <c r="R909" s="319"/>
      <c r="S909" s="319"/>
      <c r="T909" s="319"/>
      <c r="U909" s="319"/>
      <c r="V909" s="319"/>
      <c r="W909" s="319"/>
      <c r="X909" s="319"/>
      <c r="Y909" s="319"/>
      <c r="Z909" s="319"/>
    </row>
    <row r="910" spans="1:26" ht="15.75" customHeight="1">
      <c r="A910" s="319"/>
      <c r="B910" s="319"/>
      <c r="C910" s="319"/>
      <c r="D910" s="319"/>
      <c r="E910" s="319"/>
      <c r="F910" s="319"/>
      <c r="G910" s="319"/>
      <c r="H910" s="319"/>
      <c r="I910" s="319"/>
      <c r="J910" s="319"/>
      <c r="K910" s="319"/>
      <c r="L910" s="319"/>
      <c r="M910" s="319"/>
      <c r="N910" s="335"/>
      <c r="O910" s="335" t="e">
        <f t="shared" si="3"/>
        <v>#N/A</v>
      </c>
      <c r="P910" s="335"/>
      <c r="Q910" s="335"/>
      <c r="R910" s="319"/>
      <c r="S910" s="319"/>
      <c r="T910" s="319"/>
      <c r="U910" s="319"/>
      <c r="V910" s="319"/>
      <c r="W910" s="319"/>
      <c r="X910" s="319"/>
      <c r="Y910" s="319"/>
      <c r="Z910" s="319"/>
    </row>
    <row r="911" spans="1:26" ht="15.75" customHeight="1">
      <c r="A911" s="319"/>
      <c r="B911" s="319"/>
      <c r="C911" s="319"/>
      <c r="D911" s="319"/>
      <c r="E911" s="319"/>
      <c r="F911" s="319"/>
      <c r="G911" s="319"/>
      <c r="H911" s="319"/>
      <c r="I911" s="319"/>
      <c r="J911" s="319"/>
      <c r="K911" s="319"/>
      <c r="L911" s="319"/>
      <c r="M911" s="319"/>
      <c r="N911" s="335"/>
      <c r="O911" s="335" t="e">
        <f t="shared" si="3"/>
        <v>#N/A</v>
      </c>
      <c r="P911" s="335"/>
      <c r="Q911" s="335"/>
      <c r="R911" s="319"/>
      <c r="S911" s="319"/>
      <c r="T911" s="319"/>
      <c r="U911" s="319"/>
      <c r="V911" s="319"/>
      <c r="W911" s="319"/>
      <c r="X911" s="319"/>
      <c r="Y911" s="319"/>
      <c r="Z911" s="319"/>
    </row>
    <row r="912" spans="1:26" ht="15.75" customHeight="1">
      <c r="A912" s="319"/>
      <c r="B912" s="319"/>
      <c r="C912" s="319"/>
      <c r="D912" s="319"/>
      <c r="E912" s="319"/>
      <c r="F912" s="319"/>
      <c r="G912" s="319"/>
      <c r="H912" s="319"/>
      <c r="I912" s="319"/>
      <c r="J912" s="319"/>
      <c r="K912" s="319"/>
      <c r="L912" s="319"/>
      <c r="M912" s="319"/>
      <c r="N912" s="335"/>
      <c r="O912" s="335" t="e">
        <f t="shared" si="3"/>
        <v>#N/A</v>
      </c>
      <c r="P912" s="335"/>
      <c r="Q912" s="335"/>
      <c r="R912" s="319"/>
      <c r="S912" s="319"/>
      <c r="T912" s="319"/>
      <c r="U912" s="319"/>
      <c r="V912" s="319"/>
      <c r="W912" s="319"/>
      <c r="X912" s="319"/>
      <c r="Y912" s="319"/>
      <c r="Z912" s="319"/>
    </row>
    <row r="913" spans="1:26" ht="15.75" customHeight="1">
      <c r="A913" s="319"/>
      <c r="B913" s="319"/>
      <c r="C913" s="319"/>
      <c r="D913" s="319"/>
      <c r="E913" s="319"/>
      <c r="F913" s="319"/>
      <c r="G913" s="319"/>
      <c r="H913" s="319"/>
      <c r="I913" s="319"/>
      <c r="J913" s="319"/>
      <c r="K913" s="319"/>
      <c r="L913" s="319"/>
      <c r="M913" s="319"/>
      <c r="N913" s="335"/>
      <c r="O913" s="335" t="e">
        <f t="shared" si="3"/>
        <v>#N/A</v>
      </c>
      <c r="P913" s="335"/>
      <c r="Q913" s="335"/>
      <c r="R913" s="319"/>
      <c r="S913" s="319"/>
      <c r="T913" s="319"/>
      <c r="U913" s="319"/>
      <c r="V913" s="319"/>
      <c r="W913" s="319"/>
      <c r="X913" s="319"/>
      <c r="Y913" s="319"/>
      <c r="Z913" s="319"/>
    </row>
    <row r="914" spans="1:26" ht="15.75" customHeight="1">
      <c r="A914" s="319"/>
      <c r="B914" s="319"/>
      <c r="C914" s="319"/>
      <c r="D914" s="319"/>
      <c r="E914" s="319"/>
      <c r="F914" s="319"/>
      <c r="G914" s="319"/>
      <c r="H914" s="319"/>
      <c r="I914" s="319"/>
      <c r="J914" s="319"/>
      <c r="K914" s="319"/>
      <c r="L914" s="319"/>
      <c r="M914" s="319"/>
      <c r="N914" s="335"/>
      <c r="O914" s="335" t="e">
        <f t="shared" si="3"/>
        <v>#N/A</v>
      </c>
      <c r="P914" s="335"/>
      <c r="Q914" s="335"/>
      <c r="R914" s="319"/>
      <c r="S914" s="319"/>
      <c r="T914" s="319"/>
      <c r="U914" s="319"/>
      <c r="V914" s="319"/>
      <c r="W914" s="319"/>
      <c r="X914" s="319"/>
      <c r="Y914" s="319"/>
      <c r="Z914" s="319"/>
    </row>
    <row r="915" spans="1:26" ht="15.75" customHeight="1">
      <c r="A915" s="319"/>
      <c r="B915" s="319"/>
      <c r="C915" s="319"/>
      <c r="D915" s="319"/>
      <c r="E915" s="319"/>
      <c r="F915" s="319"/>
      <c r="G915" s="319"/>
      <c r="H915" s="319"/>
      <c r="I915" s="319"/>
      <c r="J915" s="319"/>
      <c r="K915" s="319"/>
      <c r="L915" s="319"/>
      <c r="M915" s="319"/>
      <c r="N915" s="335"/>
      <c r="O915" s="335" t="e">
        <f t="shared" si="3"/>
        <v>#N/A</v>
      </c>
      <c r="P915" s="335"/>
      <c r="Q915" s="335"/>
      <c r="R915" s="319"/>
      <c r="S915" s="319"/>
      <c r="T915" s="319"/>
      <c r="U915" s="319"/>
      <c r="V915" s="319"/>
      <c r="W915" s="319"/>
      <c r="X915" s="319"/>
      <c r="Y915" s="319"/>
      <c r="Z915" s="319"/>
    </row>
    <row r="916" spans="1:26" ht="15.75" customHeight="1">
      <c r="A916" s="319"/>
      <c r="B916" s="319"/>
      <c r="C916" s="319"/>
      <c r="D916" s="319"/>
      <c r="E916" s="319"/>
      <c r="F916" s="319"/>
      <c r="G916" s="319"/>
      <c r="H916" s="319"/>
      <c r="I916" s="319"/>
      <c r="J916" s="319"/>
      <c r="K916" s="319"/>
      <c r="L916" s="319"/>
      <c r="M916" s="319"/>
      <c r="N916" s="335"/>
      <c r="O916" s="335" t="e">
        <f t="shared" si="3"/>
        <v>#N/A</v>
      </c>
      <c r="P916" s="335"/>
      <c r="Q916" s="335"/>
      <c r="R916" s="319"/>
      <c r="S916" s="319"/>
      <c r="T916" s="319"/>
      <c r="U916" s="319"/>
      <c r="V916" s="319"/>
      <c r="W916" s="319"/>
      <c r="X916" s="319"/>
      <c r="Y916" s="319"/>
      <c r="Z916" s="319"/>
    </row>
    <row r="917" spans="1:26" ht="15.75" customHeight="1">
      <c r="A917" s="319"/>
      <c r="B917" s="319"/>
      <c r="C917" s="319"/>
      <c r="D917" s="319"/>
      <c r="E917" s="319"/>
      <c r="F917" s="319"/>
      <c r="G917" s="319"/>
      <c r="H917" s="319"/>
      <c r="I917" s="319"/>
      <c r="J917" s="319"/>
      <c r="K917" s="319"/>
      <c r="L917" s="319"/>
      <c r="M917" s="319"/>
      <c r="N917" s="335"/>
      <c r="O917" s="335" t="e">
        <f t="shared" si="3"/>
        <v>#N/A</v>
      </c>
      <c r="P917" s="335"/>
      <c r="Q917" s="335"/>
      <c r="R917" s="319"/>
      <c r="S917" s="319"/>
      <c r="T917" s="319"/>
      <c r="U917" s="319"/>
      <c r="V917" s="319"/>
      <c r="W917" s="319"/>
      <c r="X917" s="319"/>
      <c r="Y917" s="319"/>
      <c r="Z917" s="319"/>
    </row>
    <row r="918" spans="1:26" ht="15.75" customHeight="1">
      <c r="A918" s="319"/>
      <c r="B918" s="319"/>
      <c r="C918" s="319"/>
      <c r="D918" s="319"/>
      <c r="E918" s="319"/>
      <c r="F918" s="319"/>
      <c r="G918" s="319"/>
      <c r="H918" s="319"/>
      <c r="I918" s="319"/>
      <c r="J918" s="319"/>
      <c r="K918" s="319"/>
      <c r="L918" s="319"/>
      <c r="M918" s="319"/>
      <c r="N918" s="335"/>
      <c r="O918" s="335" t="e">
        <f t="shared" si="3"/>
        <v>#N/A</v>
      </c>
      <c r="P918" s="335"/>
      <c r="Q918" s="335"/>
      <c r="R918" s="319"/>
      <c r="S918" s="319"/>
      <c r="T918" s="319"/>
      <c r="U918" s="319"/>
      <c r="V918" s="319"/>
      <c r="W918" s="319"/>
      <c r="X918" s="319"/>
      <c r="Y918" s="319"/>
      <c r="Z918" s="319"/>
    </row>
    <row r="919" spans="1:26" ht="15.75" customHeight="1">
      <c r="A919" s="319"/>
      <c r="B919" s="319"/>
      <c r="C919" s="319"/>
      <c r="D919" s="319"/>
      <c r="E919" s="319"/>
      <c r="F919" s="319"/>
      <c r="G919" s="319"/>
      <c r="H919" s="319"/>
      <c r="I919" s="319"/>
      <c r="J919" s="319"/>
      <c r="K919" s="319"/>
      <c r="L919" s="319"/>
      <c r="M919" s="319"/>
      <c r="N919" s="335"/>
      <c r="O919" s="335" t="e">
        <f t="shared" si="3"/>
        <v>#N/A</v>
      </c>
      <c r="P919" s="335"/>
      <c r="Q919" s="335"/>
      <c r="R919" s="319"/>
      <c r="S919" s="319"/>
      <c r="T919" s="319"/>
      <c r="U919" s="319"/>
      <c r="V919" s="319"/>
      <c r="W919" s="319"/>
      <c r="X919" s="319"/>
      <c r="Y919" s="319"/>
      <c r="Z919" s="319"/>
    </row>
    <row r="920" spans="1:26" ht="15.75" customHeight="1">
      <c r="A920" s="319"/>
      <c r="B920" s="319"/>
      <c r="C920" s="319"/>
      <c r="D920" s="319"/>
      <c r="E920" s="319"/>
      <c r="F920" s="319"/>
      <c r="G920" s="319"/>
      <c r="H920" s="319"/>
      <c r="I920" s="319"/>
      <c r="J920" s="319"/>
      <c r="K920" s="319"/>
      <c r="L920" s="319"/>
      <c r="M920" s="319"/>
      <c r="N920" s="335"/>
      <c r="O920" s="335" t="e">
        <f t="shared" si="3"/>
        <v>#N/A</v>
      </c>
      <c r="P920" s="335"/>
      <c r="Q920" s="335"/>
      <c r="R920" s="319"/>
      <c r="S920" s="319"/>
      <c r="T920" s="319"/>
      <c r="U920" s="319"/>
      <c r="V920" s="319"/>
      <c r="W920" s="319"/>
      <c r="X920" s="319"/>
      <c r="Y920" s="319"/>
      <c r="Z920" s="319"/>
    </row>
    <row r="921" spans="1:26" ht="15.75" customHeight="1">
      <c r="A921" s="319"/>
      <c r="B921" s="319"/>
      <c r="C921" s="319"/>
      <c r="D921" s="319"/>
      <c r="E921" s="319"/>
      <c r="F921" s="319"/>
      <c r="G921" s="319"/>
      <c r="H921" s="319"/>
      <c r="I921" s="319"/>
      <c r="J921" s="319"/>
      <c r="K921" s="319"/>
      <c r="L921" s="319"/>
      <c r="M921" s="319"/>
      <c r="N921" s="335"/>
      <c r="O921" s="335" t="e">
        <f t="shared" si="3"/>
        <v>#N/A</v>
      </c>
      <c r="P921" s="335"/>
      <c r="Q921" s="335"/>
      <c r="R921" s="319"/>
      <c r="S921" s="319"/>
      <c r="T921" s="319"/>
      <c r="U921" s="319"/>
      <c r="V921" s="319"/>
      <c r="W921" s="319"/>
      <c r="X921" s="319"/>
      <c r="Y921" s="319"/>
      <c r="Z921" s="319"/>
    </row>
    <row r="922" spans="1:26" ht="15.75" customHeight="1">
      <c r="A922" s="319"/>
      <c r="B922" s="319"/>
      <c r="C922" s="319"/>
      <c r="D922" s="319"/>
      <c r="E922" s="319"/>
      <c r="F922" s="319"/>
      <c r="G922" s="319"/>
      <c r="H922" s="319"/>
      <c r="I922" s="319"/>
      <c r="J922" s="319"/>
      <c r="K922" s="319"/>
      <c r="L922" s="319"/>
      <c r="M922" s="319"/>
      <c r="N922" s="335"/>
      <c r="O922" s="335" t="e">
        <f t="shared" si="3"/>
        <v>#N/A</v>
      </c>
      <c r="P922" s="335"/>
      <c r="Q922" s="335"/>
      <c r="R922" s="319"/>
      <c r="S922" s="319"/>
      <c r="T922" s="319"/>
      <c r="U922" s="319"/>
      <c r="V922" s="319"/>
      <c r="W922" s="319"/>
      <c r="X922" s="319"/>
      <c r="Y922" s="319"/>
      <c r="Z922" s="319"/>
    </row>
    <row r="923" spans="1:26" ht="15.75" customHeight="1">
      <c r="A923" s="319"/>
      <c r="B923" s="319"/>
      <c r="C923" s="319"/>
      <c r="D923" s="319"/>
      <c r="E923" s="319"/>
      <c r="F923" s="319"/>
      <c r="G923" s="319"/>
      <c r="H923" s="319"/>
      <c r="I923" s="319"/>
      <c r="J923" s="319"/>
      <c r="K923" s="319"/>
      <c r="L923" s="319"/>
      <c r="M923" s="319"/>
      <c r="N923" s="335"/>
      <c r="O923" s="335" t="e">
        <f t="shared" si="3"/>
        <v>#N/A</v>
      </c>
      <c r="P923" s="335"/>
      <c r="Q923" s="335"/>
      <c r="R923" s="319"/>
      <c r="S923" s="319"/>
      <c r="T923" s="319"/>
      <c r="U923" s="319"/>
      <c r="V923" s="319"/>
      <c r="W923" s="319"/>
      <c r="X923" s="319"/>
      <c r="Y923" s="319"/>
      <c r="Z923" s="319"/>
    </row>
    <row r="924" spans="1:26" ht="15.75" customHeight="1">
      <c r="A924" s="319"/>
      <c r="B924" s="319"/>
      <c r="C924" s="319"/>
      <c r="D924" s="319"/>
      <c r="E924" s="319"/>
      <c r="F924" s="319"/>
      <c r="G924" s="319"/>
      <c r="H924" s="319"/>
      <c r="I924" s="319"/>
      <c r="J924" s="319"/>
      <c r="K924" s="319"/>
      <c r="L924" s="319"/>
      <c r="M924" s="319"/>
      <c r="N924" s="335"/>
      <c r="O924" s="335" t="e">
        <f t="shared" si="3"/>
        <v>#N/A</v>
      </c>
      <c r="P924" s="335"/>
      <c r="Q924" s="335"/>
      <c r="R924" s="319"/>
      <c r="S924" s="319"/>
      <c r="T924" s="319"/>
      <c r="U924" s="319"/>
      <c r="V924" s="319"/>
      <c r="W924" s="319"/>
      <c r="X924" s="319"/>
      <c r="Y924" s="319"/>
      <c r="Z924" s="319"/>
    </row>
    <row r="925" spans="1:26" ht="15.75" customHeight="1">
      <c r="A925" s="319"/>
      <c r="B925" s="319"/>
      <c r="C925" s="319"/>
      <c r="D925" s="319"/>
      <c r="E925" s="319"/>
      <c r="F925" s="319"/>
      <c r="G925" s="319"/>
      <c r="H925" s="319"/>
      <c r="I925" s="319"/>
      <c r="J925" s="319"/>
      <c r="K925" s="319"/>
      <c r="L925" s="319"/>
      <c r="M925" s="319"/>
      <c r="N925" s="335"/>
      <c r="O925" s="335" t="e">
        <f t="shared" si="3"/>
        <v>#N/A</v>
      </c>
      <c r="P925" s="335"/>
      <c r="Q925" s="335"/>
      <c r="R925" s="319"/>
      <c r="S925" s="319"/>
      <c r="T925" s="319"/>
      <c r="U925" s="319"/>
      <c r="V925" s="319"/>
      <c r="W925" s="319"/>
      <c r="X925" s="319"/>
      <c r="Y925" s="319"/>
      <c r="Z925" s="319"/>
    </row>
    <row r="926" spans="1:26" ht="15.75" customHeight="1">
      <c r="A926" s="319"/>
      <c r="B926" s="319"/>
      <c r="C926" s="319"/>
      <c r="D926" s="319"/>
      <c r="E926" s="319"/>
      <c r="F926" s="319"/>
      <c r="G926" s="319"/>
      <c r="H926" s="319"/>
      <c r="I926" s="319"/>
      <c r="J926" s="319"/>
      <c r="K926" s="319"/>
      <c r="L926" s="319"/>
      <c r="M926" s="319"/>
      <c r="N926" s="335"/>
      <c r="O926" s="335" t="e">
        <f t="shared" si="3"/>
        <v>#N/A</v>
      </c>
      <c r="P926" s="335"/>
      <c r="Q926" s="335"/>
      <c r="R926" s="319"/>
      <c r="S926" s="319"/>
      <c r="T926" s="319"/>
      <c r="U926" s="319"/>
      <c r="V926" s="319"/>
      <c r="W926" s="319"/>
      <c r="X926" s="319"/>
      <c r="Y926" s="319"/>
      <c r="Z926" s="319"/>
    </row>
    <row r="927" spans="1:26" ht="15.75" customHeight="1">
      <c r="A927" s="319"/>
      <c r="B927" s="319"/>
      <c r="C927" s="319"/>
      <c r="D927" s="319"/>
      <c r="E927" s="319"/>
      <c r="F927" s="319"/>
      <c r="G927" s="319"/>
      <c r="H927" s="319"/>
      <c r="I927" s="319"/>
      <c r="J927" s="319"/>
      <c r="K927" s="319"/>
      <c r="L927" s="319"/>
      <c r="M927" s="319"/>
      <c r="N927" s="335"/>
      <c r="O927" s="335" t="e">
        <f t="shared" si="3"/>
        <v>#N/A</v>
      </c>
      <c r="P927" s="335"/>
      <c r="Q927" s="335"/>
      <c r="R927" s="319"/>
      <c r="S927" s="319"/>
      <c r="T927" s="319"/>
      <c r="U927" s="319"/>
      <c r="V927" s="319"/>
      <c r="W927" s="319"/>
      <c r="X927" s="319"/>
      <c r="Y927" s="319"/>
      <c r="Z927" s="319"/>
    </row>
    <row r="928" spans="1:26" ht="15.75" customHeight="1">
      <c r="A928" s="319"/>
      <c r="B928" s="319"/>
      <c r="C928" s="319"/>
      <c r="D928" s="319"/>
      <c r="E928" s="319"/>
      <c r="F928" s="319"/>
      <c r="G928" s="319"/>
      <c r="H928" s="319"/>
      <c r="I928" s="319"/>
      <c r="J928" s="319"/>
      <c r="K928" s="319"/>
      <c r="L928" s="319"/>
      <c r="M928" s="319"/>
      <c r="N928" s="335"/>
      <c r="O928" s="335" t="e">
        <f t="shared" si="3"/>
        <v>#N/A</v>
      </c>
      <c r="P928" s="335"/>
      <c r="Q928" s="335"/>
      <c r="R928" s="319"/>
      <c r="S928" s="319"/>
      <c r="T928" s="319"/>
      <c r="U928" s="319"/>
      <c r="V928" s="319"/>
      <c r="W928" s="319"/>
      <c r="X928" s="319"/>
      <c r="Y928" s="319"/>
      <c r="Z928" s="319"/>
    </row>
    <row r="929" spans="1:26" ht="15.75" customHeight="1">
      <c r="A929" s="319"/>
      <c r="B929" s="319"/>
      <c r="C929" s="319"/>
      <c r="D929" s="319"/>
      <c r="E929" s="319"/>
      <c r="F929" s="319"/>
      <c r="G929" s="319"/>
      <c r="H929" s="319"/>
      <c r="I929" s="319"/>
      <c r="J929" s="319"/>
      <c r="K929" s="319"/>
      <c r="L929" s="319"/>
      <c r="M929" s="319"/>
      <c r="N929" s="335"/>
      <c r="O929" s="335" t="e">
        <f t="shared" si="3"/>
        <v>#N/A</v>
      </c>
      <c r="P929" s="335"/>
      <c r="Q929" s="335"/>
      <c r="R929" s="319"/>
      <c r="S929" s="319"/>
      <c r="T929" s="319"/>
      <c r="U929" s="319"/>
      <c r="V929" s="319"/>
      <c r="W929" s="319"/>
      <c r="X929" s="319"/>
      <c r="Y929" s="319"/>
      <c r="Z929" s="319"/>
    </row>
    <row r="930" spans="1:26" ht="15.75" customHeight="1">
      <c r="A930" s="319"/>
      <c r="B930" s="319"/>
      <c r="C930" s="319"/>
      <c r="D930" s="319"/>
      <c r="E930" s="319"/>
      <c r="F930" s="319"/>
      <c r="G930" s="319"/>
      <c r="H930" s="319"/>
      <c r="I930" s="319"/>
      <c r="J930" s="319"/>
      <c r="K930" s="319"/>
      <c r="L930" s="319"/>
      <c r="M930" s="319"/>
      <c r="N930" s="335"/>
      <c r="O930" s="335" t="e">
        <f t="shared" si="3"/>
        <v>#N/A</v>
      </c>
      <c r="P930" s="335"/>
      <c r="Q930" s="335"/>
      <c r="R930" s="319"/>
      <c r="S930" s="319"/>
      <c r="T930" s="319"/>
      <c r="U930" s="319"/>
      <c r="V930" s="319"/>
      <c r="W930" s="319"/>
      <c r="X930" s="319"/>
      <c r="Y930" s="319"/>
      <c r="Z930" s="319"/>
    </row>
    <row r="931" spans="1:26" ht="15.75" customHeight="1">
      <c r="A931" s="319"/>
      <c r="B931" s="319"/>
      <c r="C931" s="319"/>
      <c r="D931" s="319"/>
      <c r="E931" s="319"/>
      <c r="F931" s="319"/>
      <c r="G931" s="319"/>
      <c r="H931" s="319"/>
      <c r="I931" s="319"/>
      <c r="J931" s="319"/>
      <c r="K931" s="319"/>
      <c r="L931" s="319"/>
      <c r="M931" s="319"/>
      <c r="N931" s="335"/>
      <c r="O931" s="335" t="e">
        <f t="shared" si="3"/>
        <v>#N/A</v>
      </c>
      <c r="P931" s="335"/>
      <c r="Q931" s="335"/>
      <c r="R931" s="319"/>
      <c r="S931" s="319"/>
      <c r="T931" s="319"/>
      <c r="U931" s="319"/>
      <c r="V931" s="319"/>
      <c r="W931" s="319"/>
      <c r="X931" s="319"/>
      <c r="Y931" s="319"/>
      <c r="Z931" s="319"/>
    </row>
    <row r="932" spans="1:26" ht="15.75" customHeight="1">
      <c r="A932" s="319"/>
      <c r="B932" s="319"/>
      <c r="C932" s="319"/>
      <c r="D932" s="319"/>
      <c r="E932" s="319"/>
      <c r="F932" s="319"/>
      <c r="G932" s="319"/>
      <c r="H932" s="319"/>
      <c r="I932" s="319"/>
      <c r="J932" s="319"/>
      <c r="K932" s="319"/>
      <c r="L932" s="319"/>
      <c r="M932" s="319"/>
      <c r="N932" s="335"/>
      <c r="O932" s="335" t="e">
        <f t="shared" si="3"/>
        <v>#N/A</v>
      </c>
      <c r="P932" s="335"/>
      <c r="Q932" s="335"/>
      <c r="R932" s="319"/>
      <c r="S932" s="319"/>
      <c r="T932" s="319"/>
      <c r="U932" s="319"/>
      <c r="V932" s="319"/>
      <c r="W932" s="319"/>
      <c r="X932" s="319"/>
      <c r="Y932" s="319"/>
      <c r="Z932" s="319"/>
    </row>
    <row r="933" spans="1:26" ht="15.75" customHeight="1">
      <c r="A933" s="319"/>
      <c r="B933" s="319"/>
      <c r="C933" s="319"/>
      <c r="D933" s="319"/>
      <c r="E933" s="319"/>
      <c r="F933" s="319"/>
      <c r="G933" s="319"/>
      <c r="H933" s="319"/>
      <c r="I933" s="319"/>
      <c r="J933" s="319"/>
      <c r="K933" s="319"/>
      <c r="L933" s="319"/>
      <c r="M933" s="319"/>
      <c r="N933" s="335"/>
      <c r="O933" s="335" t="e">
        <f t="shared" si="3"/>
        <v>#N/A</v>
      </c>
      <c r="P933" s="335"/>
      <c r="Q933" s="335"/>
      <c r="R933" s="319"/>
      <c r="S933" s="319"/>
      <c r="T933" s="319"/>
      <c r="U933" s="319"/>
      <c r="V933" s="319"/>
      <c r="W933" s="319"/>
      <c r="X933" s="319"/>
      <c r="Y933" s="319"/>
      <c r="Z933" s="319"/>
    </row>
    <row r="934" spans="1:26" ht="15.75" customHeight="1">
      <c r="A934" s="319"/>
      <c r="B934" s="319"/>
      <c r="C934" s="319"/>
      <c r="D934" s="319"/>
      <c r="E934" s="319"/>
      <c r="F934" s="319"/>
      <c r="G934" s="319"/>
      <c r="H934" s="319"/>
      <c r="I934" s="319"/>
      <c r="J934" s="319"/>
      <c r="K934" s="319"/>
      <c r="L934" s="319"/>
      <c r="M934" s="319"/>
      <c r="N934" s="335"/>
      <c r="O934" s="335" t="e">
        <f t="shared" si="3"/>
        <v>#N/A</v>
      </c>
      <c r="P934" s="335"/>
      <c r="Q934" s="335"/>
      <c r="R934" s="319"/>
      <c r="S934" s="319"/>
      <c r="T934" s="319"/>
      <c r="U934" s="319"/>
      <c r="V934" s="319"/>
      <c r="W934" s="319"/>
      <c r="X934" s="319"/>
      <c r="Y934" s="319"/>
      <c r="Z934" s="319"/>
    </row>
    <row r="935" spans="1:26" ht="15.75" customHeight="1">
      <c r="A935" s="319"/>
      <c r="B935" s="319"/>
      <c r="C935" s="319"/>
      <c r="D935" s="319"/>
      <c r="E935" s="319"/>
      <c r="F935" s="319"/>
      <c r="G935" s="319"/>
      <c r="H935" s="319"/>
      <c r="I935" s="319"/>
      <c r="J935" s="319"/>
      <c r="K935" s="319"/>
      <c r="L935" s="319"/>
      <c r="M935" s="319"/>
      <c r="N935" s="335"/>
      <c r="O935" s="335" t="e">
        <f t="shared" si="3"/>
        <v>#N/A</v>
      </c>
      <c r="P935" s="335"/>
      <c r="Q935" s="335"/>
      <c r="R935" s="319"/>
      <c r="S935" s="319"/>
      <c r="T935" s="319"/>
      <c r="U935" s="319"/>
      <c r="V935" s="319"/>
      <c r="W935" s="319"/>
      <c r="X935" s="319"/>
      <c r="Y935" s="319"/>
      <c r="Z935" s="319"/>
    </row>
    <row r="936" spans="1:26" ht="15.75" customHeight="1">
      <c r="A936" s="319"/>
      <c r="B936" s="319"/>
      <c r="C936" s="319"/>
      <c r="D936" s="319"/>
      <c r="E936" s="319"/>
      <c r="F936" s="319"/>
      <c r="G936" s="319"/>
      <c r="H936" s="319"/>
      <c r="I936" s="319"/>
      <c r="J936" s="319"/>
      <c r="K936" s="319"/>
      <c r="L936" s="319"/>
      <c r="M936" s="319"/>
      <c r="N936" s="335"/>
      <c r="O936" s="335" t="e">
        <f t="shared" si="3"/>
        <v>#N/A</v>
      </c>
      <c r="P936" s="335"/>
      <c r="Q936" s="335"/>
      <c r="R936" s="319"/>
      <c r="S936" s="319"/>
      <c r="T936" s="319"/>
      <c r="U936" s="319"/>
      <c r="V936" s="319"/>
      <c r="W936" s="319"/>
      <c r="X936" s="319"/>
      <c r="Y936" s="319"/>
      <c r="Z936" s="319"/>
    </row>
    <row r="937" spans="1:26" ht="15.75" customHeight="1">
      <c r="A937" s="319"/>
      <c r="B937" s="319"/>
      <c r="C937" s="319"/>
      <c r="D937" s="319"/>
      <c r="E937" s="319"/>
      <c r="F937" s="319"/>
      <c r="G937" s="319"/>
      <c r="H937" s="319"/>
      <c r="I937" s="319"/>
      <c r="J937" s="319"/>
      <c r="K937" s="319"/>
      <c r="L937" s="319"/>
      <c r="M937" s="319"/>
      <c r="N937" s="335"/>
      <c r="O937" s="335" t="e">
        <f t="shared" si="3"/>
        <v>#N/A</v>
      </c>
      <c r="P937" s="335"/>
      <c r="Q937" s="335"/>
      <c r="R937" s="319"/>
      <c r="S937" s="319"/>
      <c r="T937" s="319"/>
      <c r="U937" s="319"/>
      <c r="V937" s="319"/>
      <c r="W937" s="319"/>
      <c r="X937" s="319"/>
      <c r="Y937" s="319"/>
      <c r="Z937" s="319"/>
    </row>
    <row r="938" spans="1:26" ht="15.75" customHeight="1">
      <c r="A938" s="319"/>
      <c r="B938" s="319"/>
      <c r="C938" s="319"/>
      <c r="D938" s="319"/>
      <c r="E938" s="319"/>
      <c r="F938" s="319"/>
      <c r="G938" s="319"/>
      <c r="H938" s="319"/>
      <c r="I938" s="319"/>
      <c r="J938" s="319"/>
      <c r="K938" s="319"/>
      <c r="L938" s="319"/>
      <c r="M938" s="319"/>
      <c r="N938" s="335"/>
      <c r="O938" s="335" t="e">
        <f t="shared" si="3"/>
        <v>#N/A</v>
      </c>
      <c r="P938" s="335"/>
      <c r="Q938" s="335"/>
      <c r="R938" s="319"/>
      <c r="S938" s="319"/>
      <c r="T938" s="319"/>
      <c r="U938" s="319"/>
      <c r="V938" s="319"/>
      <c r="W938" s="319"/>
      <c r="X938" s="319"/>
      <c r="Y938" s="319"/>
      <c r="Z938" s="319"/>
    </row>
    <row r="939" spans="1:26" ht="15.75" customHeight="1">
      <c r="A939" s="319"/>
      <c r="B939" s="319"/>
      <c r="C939" s="319"/>
      <c r="D939" s="319"/>
      <c r="E939" s="319"/>
      <c r="F939" s="319"/>
      <c r="G939" s="319"/>
      <c r="H939" s="319"/>
      <c r="I939" s="319"/>
      <c r="J939" s="319"/>
      <c r="K939" s="319"/>
      <c r="L939" s="319"/>
      <c r="M939" s="319"/>
      <c r="N939" s="335"/>
      <c r="O939" s="335" t="e">
        <f t="shared" si="3"/>
        <v>#N/A</v>
      </c>
      <c r="P939" s="335"/>
      <c r="Q939" s="335"/>
      <c r="R939" s="319"/>
      <c r="S939" s="319"/>
      <c r="T939" s="319"/>
      <c r="U939" s="319"/>
      <c r="V939" s="319"/>
      <c r="W939" s="319"/>
      <c r="X939" s="319"/>
      <c r="Y939" s="319"/>
      <c r="Z939" s="319"/>
    </row>
    <row r="940" spans="1:26" ht="15.75" customHeight="1">
      <c r="A940" s="319"/>
      <c r="B940" s="319"/>
      <c r="C940" s="319"/>
      <c r="D940" s="319"/>
      <c r="E940" s="319"/>
      <c r="F940" s="319"/>
      <c r="G940" s="319"/>
      <c r="H940" s="319"/>
      <c r="I940" s="319"/>
      <c r="J940" s="319"/>
      <c r="K940" s="319"/>
      <c r="L940" s="319"/>
      <c r="M940" s="319"/>
      <c r="N940" s="335"/>
      <c r="O940" s="335" t="e">
        <f t="shared" si="3"/>
        <v>#N/A</v>
      </c>
      <c r="P940" s="335"/>
      <c r="Q940" s="335"/>
      <c r="R940" s="319"/>
      <c r="S940" s="319"/>
      <c r="T940" s="319"/>
      <c r="U940" s="319"/>
      <c r="V940" s="319"/>
      <c r="W940" s="319"/>
      <c r="X940" s="319"/>
      <c r="Y940" s="319"/>
      <c r="Z940" s="319"/>
    </row>
    <row r="941" spans="1:26" ht="15.75" customHeight="1">
      <c r="A941" s="319"/>
      <c r="B941" s="319"/>
      <c r="C941" s="319"/>
      <c r="D941" s="319"/>
      <c r="E941" s="319"/>
      <c r="F941" s="319"/>
      <c r="G941" s="319"/>
      <c r="H941" s="319"/>
      <c r="I941" s="319"/>
      <c r="J941" s="319"/>
      <c r="K941" s="319"/>
      <c r="L941" s="319"/>
      <c r="M941" s="319"/>
      <c r="N941" s="335"/>
      <c r="O941" s="335" t="e">
        <f t="shared" si="3"/>
        <v>#N/A</v>
      </c>
      <c r="P941" s="335"/>
      <c r="Q941" s="335"/>
      <c r="R941" s="319"/>
      <c r="S941" s="319"/>
      <c r="T941" s="319"/>
      <c r="U941" s="319"/>
      <c r="V941" s="319"/>
      <c r="W941" s="319"/>
      <c r="X941" s="319"/>
      <c r="Y941" s="319"/>
      <c r="Z941" s="319"/>
    </row>
    <row r="942" spans="1:26" ht="15.75" customHeight="1">
      <c r="A942" s="319"/>
      <c r="B942" s="319"/>
      <c r="C942" s="319"/>
      <c r="D942" s="319"/>
      <c r="E942" s="319"/>
      <c r="F942" s="319"/>
      <c r="G942" s="319"/>
      <c r="H942" s="319"/>
      <c r="I942" s="319"/>
      <c r="J942" s="319"/>
      <c r="K942" s="319"/>
      <c r="L942" s="319"/>
      <c r="M942" s="319"/>
      <c r="N942" s="335"/>
      <c r="O942" s="335" t="e">
        <f t="shared" si="3"/>
        <v>#N/A</v>
      </c>
      <c r="P942" s="335"/>
      <c r="Q942" s="335"/>
      <c r="R942" s="319"/>
      <c r="S942" s="319"/>
      <c r="T942" s="319"/>
      <c r="U942" s="319"/>
      <c r="V942" s="319"/>
      <c r="W942" s="319"/>
      <c r="X942" s="319"/>
      <c r="Y942" s="319"/>
      <c r="Z942" s="319"/>
    </row>
    <row r="943" spans="1:26" ht="15.75" customHeight="1">
      <c r="A943" s="319"/>
      <c r="B943" s="319"/>
      <c r="C943" s="319"/>
      <c r="D943" s="319"/>
      <c r="E943" s="319"/>
      <c r="F943" s="319"/>
      <c r="G943" s="319"/>
      <c r="H943" s="319"/>
      <c r="I943" s="319"/>
      <c r="J943" s="319"/>
      <c r="K943" s="319"/>
      <c r="L943" s="319"/>
      <c r="M943" s="319"/>
      <c r="N943" s="335"/>
      <c r="O943" s="335" t="e">
        <f t="shared" si="3"/>
        <v>#N/A</v>
      </c>
      <c r="P943" s="335"/>
      <c r="Q943" s="335"/>
      <c r="R943" s="319"/>
      <c r="S943" s="319"/>
      <c r="T943" s="319"/>
      <c r="U943" s="319"/>
      <c r="V943" s="319"/>
      <c r="W943" s="319"/>
      <c r="X943" s="319"/>
      <c r="Y943" s="319"/>
      <c r="Z943" s="319"/>
    </row>
    <row r="944" spans="1:26" ht="15.75" customHeight="1">
      <c r="A944" s="319"/>
      <c r="B944" s="319"/>
      <c r="C944" s="319"/>
      <c r="D944" s="319"/>
      <c r="E944" s="319"/>
      <c r="F944" s="319"/>
      <c r="G944" s="319"/>
      <c r="H944" s="319"/>
      <c r="I944" s="319"/>
      <c r="J944" s="319"/>
      <c r="K944" s="319"/>
      <c r="L944" s="319"/>
      <c r="M944" s="319"/>
      <c r="N944" s="335"/>
      <c r="O944" s="335" t="e">
        <f t="shared" si="3"/>
        <v>#N/A</v>
      </c>
      <c r="P944" s="335"/>
      <c r="Q944" s="335"/>
      <c r="R944" s="319"/>
      <c r="S944" s="319"/>
      <c r="T944" s="319"/>
      <c r="U944" s="319"/>
      <c r="V944" s="319"/>
      <c r="W944" s="319"/>
      <c r="X944" s="319"/>
      <c r="Y944" s="319"/>
      <c r="Z944" s="319"/>
    </row>
    <row r="945" spans="1:26" ht="15.75" customHeight="1">
      <c r="A945" s="319"/>
      <c r="B945" s="319"/>
      <c r="C945" s="319"/>
      <c r="D945" s="319"/>
      <c r="E945" s="319"/>
      <c r="F945" s="319"/>
      <c r="G945" s="319"/>
      <c r="H945" s="319"/>
      <c r="I945" s="319"/>
      <c r="J945" s="319"/>
      <c r="K945" s="319"/>
      <c r="L945" s="319"/>
      <c r="M945" s="319"/>
      <c r="N945" s="335"/>
      <c r="O945" s="335" t="e">
        <f t="shared" si="3"/>
        <v>#N/A</v>
      </c>
      <c r="P945" s="335"/>
      <c r="Q945" s="335"/>
      <c r="R945" s="319"/>
      <c r="S945" s="319"/>
      <c r="T945" s="319"/>
      <c r="U945" s="319"/>
      <c r="V945" s="319"/>
      <c r="W945" s="319"/>
      <c r="X945" s="319"/>
      <c r="Y945" s="319"/>
      <c r="Z945" s="319"/>
    </row>
    <row r="946" spans="1:26" ht="15.75" customHeight="1">
      <c r="A946" s="319"/>
      <c r="B946" s="319"/>
      <c r="C946" s="319"/>
      <c r="D946" s="319"/>
      <c r="E946" s="319"/>
      <c r="F946" s="319"/>
      <c r="G946" s="319"/>
      <c r="H946" s="319"/>
      <c r="I946" s="319"/>
      <c r="J946" s="319"/>
      <c r="K946" s="319"/>
      <c r="L946" s="319"/>
      <c r="M946" s="319"/>
      <c r="N946" s="335"/>
      <c r="O946" s="335" t="e">
        <f t="shared" si="3"/>
        <v>#N/A</v>
      </c>
      <c r="P946" s="335"/>
      <c r="Q946" s="335"/>
      <c r="R946" s="319"/>
      <c r="S946" s="319"/>
      <c r="T946" s="319"/>
      <c r="U946" s="319"/>
      <c r="V946" s="319"/>
      <c r="W946" s="319"/>
      <c r="X946" s="319"/>
      <c r="Y946" s="319"/>
      <c r="Z946" s="319"/>
    </row>
    <row r="947" spans="1:26" ht="15.75" customHeight="1">
      <c r="A947" s="319"/>
      <c r="B947" s="319"/>
      <c r="C947" s="319"/>
      <c r="D947" s="319"/>
      <c r="E947" s="319"/>
      <c r="F947" s="319"/>
      <c r="G947" s="319"/>
      <c r="H947" s="319"/>
      <c r="I947" s="319"/>
      <c r="J947" s="319"/>
      <c r="K947" s="319"/>
      <c r="L947" s="319"/>
      <c r="M947" s="319"/>
      <c r="N947" s="335"/>
      <c r="O947" s="335" t="e">
        <f t="shared" si="3"/>
        <v>#N/A</v>
      </c>
      <c r="P947" s="335"/>
      <c r="Q947" s="335"/>
      <c r="R947" s="319"/>
      <c r="S947" s="319"/>
      <c r="T947" s="319"/>
      <c r="U947" s="319"/>
      <c r="V947" s="319"/>
      <c r="W947" s="319"/>
      <c r="X947" s="319"/>
      <c r="Y947" s="319"/>
      <c r="Z947" s="319"/>
    </row>
    <row r="948" spans="1:26" ht="15.75" customHeight="1">
      <c r="A948" s="319"/>
      <c r="B948" s="319"/>
      <c r="C948" s="319"/>
      <c r="D948" s="319"/>
      <c r="E948" s="319"/>
      <c r="F948" s="319"/>
      <c r="G948" s="319"/>
      <c r="H948" s="319"/>
      <c r="I948" s="319"/>
      <c r="J948" s="319"/>
      <c r="K948" s="319"/>
      <c r="L948" s="319"/>
      <c r="M948" s="319"/>
      <c r="N948" s="335"/>
      <c r="O948" s="335" t="e">
        <f t="shared" si="3"/>
        <v>#N/A</v>
      </c>
      <c r="P948" s="335"/>
      <c r="Q948" s="335"/>
      <c r="R948" s="319"/>
      <c r="S948" s="319"/>
      <c r="T948" s="319"/>
      <c r="U948" s="319"/>
      <c r="V948" s="319"/>
      <c r="W948" s="319"/>
      <c r="X948" s="319"/>
      <c r="Y948" s="319"/>
      <c r="Z948" s="319"/>
    </row>
    <row r="949" spans="1:26" ht="15.75" customHeight="1">
      <c r="A949" s="319"/>
      <c r="B949" s="319"/>
      <c r="C949" s="319"/>
      <c r="D949" s="319"/>
      <c r="E949" s="319"/>
      <c r="F949" s="319"/>
      <c r="G949" s="319"/>
      <c r="H949" s="319"/>
      <c r="I949" s="319"/>
      <c r="J949" s="319"/>
      <c r="K949" s="319"/>
      <c r="L949" s="319"/>
      <c r="M949" s="319"/>
      <c r="N949" s="335"/>
      <c r="O949" s="335" t="e">
        <f t="shared" si="3"/>
        <v>#N/A</v>
      </c>
      <c r="P949" s="335"/>
      <c r="Q949" s="335"/>
      <c r="R949" s="319"/>
      <c r="S949" s="319"/>
      <c r="T949" s="319"/>
      <c r="U949" s="319"/>
      <c r="V949" s="319"/>
      <c r="W949" s="319"/>
      <c r="X949" s="319"/>
      <c r="Y949" s="319"/>
      <c r="Z949" s="319"/>
    </row>
    <row r="950" spans="1:26" ht="15.75" customHeight="1">
      <c r="A950" s="319"/>
      <c r="B950" s="319"/>
      <c r="C950" s="319"/>
      <c r="D950" s="319"/>
      <c r="E950" s="319"/>
      <c r="F950" s="319"/>
      <c r="G950" s="319"/>
      <c r="H950" s="319"/>
      <c r="I950" s="319"/>
      <c r="J950" s="319"/>
      <c r="K950" s="319"/>
      <c r="L950" s="319"/>
      <c r="M950" s="319"/>
      <c r="N950" s="335"/>
      <c r="O950" s="335" t="e">
        <f t="shared" si="3"/>
        <v>#N/A</v>
      </c>
      <c r="P950" s="335"/>
      <c r="Q950" s="335"/>
      <c r="R950" s="319"/>
      <c r="S950" s="319"/>
      <c r="T950" s="319"/>
      <c r="U950" s="319"/>
      <c r="V950" s="319"/>
      <c r="W950" s="319"/>
      <c r="X950" s="319"/>
      <c r="Y950" s="319"/>
      <c r="Z950" s="319"/>
    </row>
    <row r="951" spans="1:26" ht="15.75" customHeight="1">
      <c r="A951" s="319"/>
      <c r="B951" s="319"/>
      <c r="C951" s="319"/>
      <c r="D951" s="319"/>
      <c r="E951" s="319"/>
      <c r="F951" s="319"/>
      <c r="G951" s="319"/>
      <c r="H951" s="319"/>
      <c r="I951" s="319"/>
      <c r="J951" s="319"/>
      <c r="K951" s="319"/>
      <c r="L951" s="319"/>
      <c r="M951" s="319"/>
      <c r="N951" s="335"/>
      <c r="O951" s="335" t="e">
        <f t="shared" si="3"/>
        <v>#N/A</v>
      </c>
      <c r="P951" s="335"/>
      <c r="Q951" s="335"/>
      <c r="R951" s="319"/>
      <c r="S951" s="319"/>
      <c r="T951" s="319"/>
      <c r="U951" s="319"/>
      <c r="V951" s="319"/>
      <c r="W951" s="319"/>
      <c r="X951" s="319"/>
      <c r="Y951" s="319"/>
      <c r="Z951" s="319"/>
    </row>
    <row r="952" spans="1:26" ht="15.75" customHeight="1">
      <c r="A952" s="319"/>
      <c r="B952" s="319"/>
      <c r="C952" s="319"/>
      <c r="D952" s="319"/>
      <c r="E952" s="319"/>
      <c r="F952" s="319"/>
      <c r="G952" s="319"/>
      <c r="H952" s="319"/>
      <c r="I952" s="319"/>
      <c r="J952" s="319"/>
      <c r="K952" s="319"/>
      <c r="L952" s="319"/>
      <c r="M952" s="319"/>
      <c r="N952" s="335"/>
      <c r="O952" s="335" t="e">
        <f t="shared" si="3"/>
        <v>#N/A</v>
      </c>
      <c r="P952" s="335"/>
      <c r="Q952" s="335"/>
      <c r="R952" s="319"/>
      <c r="S952" s="319"/>
      <c r="T952" s="319"/>
      <c r="U952" s="319"/>
      <c r="V952" s="319"/>
      <c r="W952" s="319"/>
      <c r="X952" s="319"/>
      <c r="Y952" s="319"/>
      <c r="Z952" s="319"/>
    </row>
    <row r="953" spans="1:26" ht="15.75" customHeight="1">
      <c r="A953" s="319"/>
      <c r="B953" s="319"/>
      <c r="C953" s="319"/>
      <c r="D953" s="319"/>
      <c r="E953" s="319"/>
      <c r="F953" s="319"/>
      <c r="G953" s="319"/>
      <c r="H953" s="319"/>
      <c r="I953" s="319"/>
      <c r="J953" s="319"/>
      <c r="K953" s="319"/>
      <c r="L953" s="319"/>
      <c r="M953" s="319"/>
      <c r="N953" s="335"/>
      <c r="O953" s="335" t="e">
        <f t="shared" si="3"/>
        <v>#N/A</v>
      </c>
      <c r="P953" s="335"/>
      <c r="Q953" s="335"/>
      <c r="R953" s="319"/>
      <c r="S953" s="319"/>
      <c r="T953" s="319"/>
      <c r="U953" s="319"/>
      <c r="V953" s="319"/>
      <c r="W953" s="319"/>
      <c r="X953" s="319"/>
      <c r="Y953" s="319"/>
      <c r="Z953" s="319"/>
    </row>
    <row r="954" spans="1:26" ht="15.75" customHeight="1">
      <c r="A954" s="319"/>
      <c r="B954" s="319"/>
      <c r="C954" s="319"/>
      <c r="D954" s="319"/>
      <c r="E954" s="319"/>
      <c r="F954" s="319"/>
      <c r="G954" s="319"/>
      <c r="H954" s="319"/>
      <c r="I954" s="319"/>
      <c r="J954" s="319"/>
      <c r="K954" s="319"/>
      <c r="L954" s="319"/>
      <c r="M954" s="319"/>
      <c r="N954" s="335"/>
      <c r="O954" s="335" t="e">
        <f t="shared" si="3"/>
        <v>#N/A</v>
      </c>
      <c r="P954" s="335"/>
      <c r="Q954" s="335"/>
      <c r="R954" s="319"/>
      <c r="S954" s="319"/>
      <c r="T954" s="319"/>
      <c r="U954" s="319"/>
      <c r="V954" s="319"/>
      <c r="W954" s="319"/>
      <c r="X954" s="319"/>
      <c r="Y954" s="319"/>
      <c r="Z954" s="319"/>
    </row>
    <row r="955" spans="1:26" ht="15.75" customHeight="1">
      <c r="A955" s="319"/>
      <c r="B955" s="319"/>
      <c r="C955" s="319"/>
      <c r="D955" s="319"/>
      <c r="E955" s="319"/>
      <c r="F955" s="319"/>
      <c r="G955" s="319"/>
      <c r="H955" s="319"/>
      <c r="I955" s="319"/>
      <c r="J955" s="319"/>
      <c r="K955" s="319"/>
      <c r="L955" s="319"/>
      <c r="M955" s="319"/>
      <c r="N955" s="335"/>
      <c r="O955" s="335" t="e">
        <f t="shared" si="3"/>
        <v>#N/A</v>
      </c>
      <c r="P955" s="335"/>
      <c r="Q955" s="335"/>
      <c r="R955" s="319"/>
      <c r="S955" s="319"/>
      <c r="T955" s="319"/>
      <c r="U955" s="319"/>
      <c r="V955" s="319"/>
      <c r="W955" s="319"/>
      <c r="X955" s="319"/>
      <c r="Y955" s="319"/>
      <c r="Z955" s="319"/>
    </row>
    <row r="956" spans="1:26" ht="15.75" customHeight="1">
      <c r="A956" s="319"/>
      <c r="B956" s="319"/>
      <c r="C956" s="319"/>
      <c r="D956" s="319"/>
      <c r="E956" s="319"/>
      <c r="F956" s="319"/>
      <c r="G956" s="319"/>
      <c r="H956" s="319"/>
      <c r="I956" s="319"/>
      <c r="J956" s="319"/>
      <c r="K956" s="319"/>
      <c r="L956" s="319"/>
      <c r="M956" s="319"/>
      <c r="N956" s="335"/>
      <c r="O956" s="335" t="e">
        <f t="shared" si="3"/>
        <v>#N/A</v>
      </c>
      <c r="P956" s="335"/>
      <c r="Q956" s="335"/>
      <c r="R956" s="319"/>
      <c r="S956" s="319"/>
      <c r="T956" s="319"/>
      <c r="U956" s="319"/>
      <c r="V956" s="319"/>
      <c r="W956" s="319"/>
      <c r="X956" s="319"/>
      <c r="Y956" s="319"/>
      <c r="Z956" s="319"/>
    </row>
    <row r="957" spans="1:26" ht="15.75" customHeight="1">
      <c r="A957" s="319"/>
      <c r="B957" s="319"/>
      <c r="C957" s="319"/>
      <c r="D957" s="319"/>
      <c r="E957" s="319"/>
      <c r="F957" s="319"/>
      <c r="G957" s="319"/>
      <c r="H957" s="319"/>
      <c r="I957" s="319"/>
      <c r="J957" s="319"/>
      <c r="K957" s="319"/>
      <c r="L957" s="319"/>
      <c r="M957" s="319"/>
      <c r="N957" s="335"/>
      <c r="O957" s="335" t="e">
        <f t="shared" si="3"/>
        <v>#N/A</v>
      </c>
      <c r="P957" s="335"/>
      <c r="Q957" s="335"/>
      <c r="R957" s="319"/>
      <c r="S957" s="319"/>
      <c r="T957" s="319"/>
      <c r="U957" s="319"/>
      <c r="V957" s="319"/>
      <c r="W957" s="319"/>
      <c r="X957" s="319"/>
      <c r="Y957" s="319"/>
      <c r="Z957" s="319"/>
    </row>
    <row r="958" spans="1:26" ht="15.75" customHeight="1">
      <c r="A958" s="319"/>
      <c r="B958" s="319"/>
      <c r="C958" s="319"/>
      <c r="D958" s="319"/>
      <c r="E958" s="319"/>
      <c r="F958" s="319"/>
      <c r="G958" s="319"/>
      <c r="H958" s="319"/>
      <c r="I958" s="319"/>
      <c r="J958" s="319"/>
      <c r="K958" s="319"/>
      <c r="L958" s="319"/>
      <c r="M958" s="319"/>
      <c r="N958" s="335"/>
      <c r="O958" s="335" t="e">
        <f t="shared" si="3"/>
        <v>#N/A</v>
      </c>
      <c r="P958" s="335"/>
      <c r="Q958" s="335"/>
      <c r="R958" s="319"/>
      <c r="S958" s="319"/>
      <c r="T958" s="319"/>
      <c r="U958" s="319"/>
      <c r="V958" s="319"/>
      <c r="W958" s="319"/>
      <c r="X958" s="319"/>
      <c r="Y958" s="319"/>
      <c r="Z958" s="319"/>
    </row>
    <row r="959" spans="1:26" ht="15.75" customHeight="1">
      <c r="A959" s="319"/>
      <c r="B959" s="319"/>
      <c r="C959" s="319"/>
      <c r="D959" s="319"/>
      <c r="E959" s="319"/>
      <c r="F959" s="319"/>
      <c r="G959" s="319"/>
      <c r="H959" s="319"/>
      <c r="I959" s="319"/>
      <c r="J959" s="319"/>
      <c r="K959" s="319"/>
      <c r="L959" s="319"/>
      <c r="M959" s="319"/>
      <c r="N959" s="335"/>
      <c r="O959" s="335" t="e">
        <f t="shared" si="3"/>
        <v>#N/A</v>
      </c>
      <c r="P959" s="335"/>
      <c r="Q959" s="335"/>
      <c r="R959" s="319"/>
      <c r="S959" s="319"/>
      <c r="T959" s="319"/>
      <c r="U959" s="319"/>
      <c r="V959" s="319"/>
      <c r="W959" s="319"/>
      <c r="X959" s="319"/>
      <c r="Y959" s="319"/>
      <c r="Z959" s="319"/>
    </row>
    <row r="960" spans="1:26" ht="15.75" customHeight="1">
      <c r="A960" s="319"/>
      <c r="B960" s="319"/>
      <c r="C960" s="319"/>
      <c r="D960" s="319"/>
      <c r="E960" s="319"/>
      <c r="F960" s="319"/>
      <c r="G960" s="319"/>
      <c r="H960" s="319"/>
      <c r="I960" s="319"/>
      <c r="J960" s="319"/>
      <c r="K960" s="319"/>
      <c r="L960" s="319"/>
      <c r="M960" s="319"/>
      <c r="N960" s="335"/>
      <c r="O960" s="335" t="e">
        <f t="shared" si="3"/>
        <v>#N/A</v>
      </c>
      <c r="P960" s="335"/>
      <c r="Q960" s="335"/>
      <c r="R960" s="319"/>
      <c r="S960" s="319"/>
      <c r="T960" s="319"/>
      <c r="U960" s="319"/>
      <c r="V960" s="319"/>
      <c r="W960" s="319"/>
      <c r="X960" s="319"/>
      <c r="Y960" s="319"/>
      <c r="Z960" s="319"/>
    </row>
    <row r="961" spans="1:26" ht="15.75" customHeight="1">
      <c r="A961" s="319"/>
      <c r="B961" s="319"/>
      <c r="C961" s="319"/>
      <c r="D961" s="319"/>
      <c r="E961" s="319"/>
      <c r="F961" s="319"/>
      <c r="G961" s="319"/>
      <c r="H961" s="319"/>
      <c r="I961" s="319"/>
      <c r="J961" s="319"/>
      <c r="K961" s="319"/>
      <c r="L961" s="319"/>
      <c r="M961" s="319"/>
      <c r="N961" s="335"/>
      <c r="O961" s="335" t="e">
        <f t="shared" si="3"/>
        <v>#N/A</v>
      </c>
      <c r="P961" s="335"/>
      <c r="Q961" s="335"/>
      <c r="R961" s="319"/>
      <c r="S961" s="319"/>
      <c r="T961" s="319"/>
      <c r="U961" s="319"/>
      <c r="V961" s="319"/>
      <c r="W961" s="319"/>
      <c r="X961" s="319"/>
      <c r="Y961" s="319"/>
      <c r="Z961" s="319"/>
    </row>
    <row r="962" spans="1:26" ht="15.75" customHeight="1">
      <c r="A962" s="319"/>
      <c r="B962" s="319"/>
      <c r="C962" s="319"/>
      <c r="D962" s="319"/>
      <c r="E962" s="319"/>
      <c r="F962" s="319"/>
      <c r="G962" s="319"/>
      <c r="H962" s="319"/>
      <c r="I962" s="319"/>
      <c r="J962" s="319"/>
      <c r="K962" s="319"/>
      <c r="L962" s="319"/>
      <c r="M962" s="319"/>
      <c r="N962" s="335"/>
      <c r="O962" s="335" t="e">
        <f t="shared" si="3"/>
        <v>#N/A</v>
      </c>
      <c r="P962" s="335"/>
      <c r="Q962" s="335"/>
      <c r="R962" s="319"/>
      <c r="S962" s="319"/>
      <c r="T962" s="319"/>
      <c r="U962" s="319"/>
      <c r="V962" s="319"/>
      <c r="W962" s="319"/>
      <c r="X962" s="319"/>
      <c r="Y962" s="319"/>
      <c r="Z962" s="319"/>
    </row>
    <row r="963" spans="1:26" ht="15.75" customHeight="1">
      <c r="A963" s="319"/>
      <c r="B963" s="319"/>
      <c r="C963" s="319"/>
      <c r="D963" s="319"/>
      <c r="E963" s="319"/>
      <c r="F963" s="319"/>
      <c r="G963" s="319"/>
      <c r="H963" s="319"/>
      <c r="I963" s="319"/>
      <c r="J963" s="319"/>
      <c r="K963" s="319"/>
      <c r="L963" s="319"/>
      <c r="M963" s="319"/>
      <c r="N963" s="335"/>
      <c r="O963" s="335" t="e">
        <f t="shared" si="3"/>
        <v>#N/A</v>
      </c>
      <c r="P963" s="335"/>
      <c r="Q963" s="335"/>
      <c r="R963" s="319"/>
      <c r="S963" s="319"/>
      <c r="T963" s="319"/>
      <c r="U963" s="319"/>
      <c r="V963" s="319"/>
      <c r="W963" s="319"/>
      <c r="X963" s="319"/>
      <c r="Y963" s="319"/>
      <c r="Z963" s="319"/>
    </row>
    <row r="964" spans="1:26" ht="15.75" customHeight="1">
      <c r="A964" s="319"/>
      <c r="B964" s="319"/>
      <c r="C964" s="319"/>
      <c r="D964" s="319"/>
      <c r="E964" s="319"/>
      <c r="F964" s="319"/>
      <c r="G964" s="319"/>
      <c r="H964" s="319"/>
      <c r="I964" s="319"/>
      <c r="J964" s="319"/>
      <c r="K964" s="319"/>
      <c r="L964" s="319"/>
      <c r="M964" s="319"/>
      <c r="N964" s="335"/>
      <c r="O964" s="335" t="e">
        <f t="shared" si="3"/>
        <v>#N/A</v>
      </c>
      <c r="P964" s="335"/>
      <c r="Q964" s="335"/>
      <c r="R964" s="319"/>
      <c r="S964" s="319"/>
      <c r="T964" s="319"/>
      <c r="U964" s="319"/>
      <c r="V964" s="319"/>
      <c r="W964" s="319"/>
      <c r="X964" s="319"/>
      <c r="Y964" s="319"/>
      <c r="Z964" s="319"/>
    </row>
    <row r="965" spans="1:26" ht="15.75" customHeight="1">
      <c r="A965" s="319"/>
      <c r="B965" s="319"/>
      <c r="C965" s="319"/>
      <c r="D965" s="319"/>
      <c r="E965" s="319"/>
      <c r="F965" s="319"/>
      <c r="G965" s="319"/>
      <c r="H965" s="319"/>
      <c r="I965" s="319"/>
      <c r="J965" s="319"/>
      <c r="K965" s="319"/>
      <c r="L965" s="319"/>
      <c r="M965" s="319"/>
      <c r="N965" s="335"/>
      <c r="O965" s="335" t="e">
        <f t="shared" si="3"/>
        <v>#N/A</v>
      </c>
      <c r="P965" s="335"/>
      <c r="Q965" s="335"/>
      <c r="R965" s="319"/>
      <c r="S965" s="319"/>
      <c r="T965" s="319"/>
      <c r="U965" s="319"/>
      <c r="V965" s="319"/>
      <c r="W965" s="319"/>
      <c r="X965" s="319"/>
      <c r="Y965" s="319"/>
      <c r="Z965" s="319"/>
    </row>
    <row r="966" spans="1:26" ht="15.75" customHeight="1">
      <c r="A966" s="319"/>
      <c r="B966" s="319"/>
      <c r="C966" s="319"/>
      <c r="D966" s="319"/>
      <c r="E966" s="319"/>
      <c r="F966" s="319"/>
      <c r="G966" s="319"/>
      <c r="H966" s="319"/>
      <c r="I966" s="319"/>
      <c r="J966" s="319"/>
      <c r="K966" s="319"/>
      <c r="L966" s="319"/>
      <c r="M966" s="319"/>
      <c r="N966" s="335"/>
      <c r="O966" s="335" t="e">
        <f t="shared" si="3"/>
        <v>#N/A</v>
      </c>
      <c r="P966" s="335"/>
      <c r="Q966" s="335"/>
      <c r="R966" s="319"/>
      <c r="S966" s="319"/>
      <c r="T966" s="319"/>
      <c r="U966" s="319"/>
      <c r="V966" s="319"/>
      <c r="W966" s="319"/>
      <c r="X966" s="319"/>
      <c r="Y966" s="319"/>
      <c r="Z966" s="319"/>
    </row>
    <row r="967" spans="1:26" ht="15.75" customHeight="1">
      <c r="A967" s="319"/>
      <c r="B967" s="319"/>
      <c r="C967" s="319"/>
      <c r="D967" s="319"/>
      <c r="E967" s="319"/>
      <c r="F967" s="319"/>
      <c r="G967" s="319"/>
      <c r="H967" s="319"/>
      <c r="I967" s="319"/>
      <c r="J967" s="319"/>
      <c r="K967" s="319"/>
      <c r="L967" s="319"/>
      <c r="M967" s="319"/>
      <c r="N967" s="335"/>
      <c r="O967" s="335" t="e">
        <f t="shared" si="3"/>
        <v>#N/A</v>
      </c>
      <c r="P967" s="335"/>
      <c r="Q967" s="335"/>
      <c r="R967" s="319"/>
      <c r="S967" s="319"/>
      <c r="T967" s="319"/>
      <c r="U967" s="319"/>
      <c r="V967" s="319"/>
      <c r="W967" s="319"/>
      <c r="X967" s="319"/>
      <c r="Y967" s="319"/>
      <c r="Z967" s="319"/>
    </row>
    <row r="968" spans="1:26" ht="15.75" customHeight="1">
      <c r="A968" s="319"/>
      <c r="B968" s="319"/>
      <c r="C968" s="319"/>
      <c r="D968" s="319"/>
      <c r="E968" s="319"/>
      <c r="F968" s="319"/>
      <c r="G968" s="319"/>
      <c r="H968" s="319"/>
      <c r="I968" s="319"/>
      <c r="J968" s="319"/>
      <c r="K968" s="319"/>
      <c r="L968" s="319"/>
      <c r="M968" s="319"/>
      <c r="N968" s="335"/>
      <c r="O968" s="335" t="e">
        <f t="shared" si="3"/>
        <v>#N/A</v>
      </c>
      <c r="P968" s="335"/>
      <c r="Q968" s="335"/>
      <c r="R968" s="319"/>
      <c r="S968" s="319"/>
      <c r="T968" s="319"/>
      <c r="U968" s="319"/>
      <c r="V968" s="319"/>
      <c r="W968" s="319"/>
      <c r="X968" s="319"/>
      <c r="Y968" s="319"/>
      <c r="Z968" s="319"/>
    </row>
    <row r="969" spans="1:26" ht="15.75" customHeight="1">
      <c r="A969" s="319"/>
      <c r="B969" s="319"/>
      <c r="C969" s="319"/>
      <c r="D969" s="319"/>
      <c r="E969" s="319"/>
      <c r="F969" s="319"/>
      <c r="G969" s="319"/>
      <c r="H969" s="319"/>
      <c r="I969" s="319"/>
      <c r="J969" s="319"/>
      <c r="K969" s="319"/>
      <c r="L969" s="319"/>
      <c r="M969" s="319"/>
      <c r="N969" s="335"/>
      <c r="O969" s="335" t="e">
        <f t="shared" si="3"/>
        <v>#N/A</v>
      </c>
      <c r="P969" s="335"/>
      <c r="Q969" s="335"/>
      <c r="R969" s="319"/>
      <c r="S969" s="319"/>
      <c r="T969" s="319"/>
      <c r="U969" s="319"/>
      <c r="V969" s="319"/>
      <c r="W969" s="319"/>
      <c r="X969" s="319"/>
      <c r="Y969" s="319"/>
      <c r="Z969" s="319"/>
    </row>
    <row r="970" spans="1:26" ht="15.75" customHeight="1">
      <c r="A970" s="319"/>
      <c r="B970" s="319"/>
      <c r="C970" s="319"/>
      <c r="D970" s="319"/>
      <c r="E970" s="319"/>
      <c r="F970" s="319"/>
      <c r="G970" s="319"/>
      <c r="H970" s="319"/>
      <c r="I970" s="319"/>
      <c r="J970" s="319"/>
      <c r="K970" s="319"/>
      <c r="L970" s="319"/>
      <c r="M970" s="319"/>
      <c r="N970" s="335"/>
      <c r="O970" s="335" t="e">
        <f t="shared" si="3"/>
        <v>#N/A</v>
      </c>
      <c r="P970" s="335"/>
      <c r="Q970" s="335"/>
      <c r="R970" s="319"/>
      <c r="S970" s="319"/>
      <c r="T970" s="319"/>
      <c r="U970" s="319"/>
      <c r="V970" s="319"/>
      <c r="W970" s="319"/>
      <c r="X970" s="319"/>
      <c r="Y970" s="319"/>
      <c r="Z970" s="319"/>
    </row>
    <row r="971" spans="1:26" ht="15.75" customHeight="1">
      <c r="A971" s="319"/>
      <c r="B971" s="319"/>
      <c r="C971" s="319"/>
      <c r="D971" s="319"/>
      <c r="E971" s="319"/>
      <c r="F971" s="319"/>
      <c r="G971" s="319"/>
      <c r="H971" s="319"/>
      <c r="I971" s="319"/>
      <c r="J971" s="319"/>
      <c r="K971" s="319"/>
      <c r="L971" s="319"/>
      <c r="M971" s="319"/>
      <c r="N971" s="335"/>
      <c r="O971" s="335" t="e">
        <f t="shared" si="3"/>
        <v>#N/A</v>
      </c>
      <c r="P971" s="335"/>
      <c r="Q971" s="335"/>
      <c r="R971" s="319"/>
      <c r="S971" s="319"/>
      <c r="T971" s="319"/>
      <c r="U971" s="319"/>
      <c r="V971" s="319"/>
      <c r="W971" s="319"/>
      <c r="X971" s="319"/>
      <c r="Y971" s="319"/>
      <c r="Z971" s="319"/>
    </row>
    <row r="972" spans="1:26" ht="15.75" customHeight="1">
      <c r="A972" s="319"/>
      <c r="B972" s="319"/>
      <c r="C972" s="319"/>
      <c r="D972" s="319"/>
      <c r="E972" s="319"/>
      <c r="F972" s="319"/>
      <c r="G972" s="319"/>
      <c r="H972" s="319"/>
      <c r="I972" s="319"/>
      <c r="J972" s="319"/>
      <c r="K972" s="319"/>
      <c r="L972" s="319"/>
      <c r="M972" s="319"/>
      <c r="N972" s="335"/>
      <c r="O972" s="335" t="e">
        <f t="shared" si="3"/>
        <v>#N/A</v>
      </c>
      <c r="P972" s="335"/>
      <c r="Q972" s="335"/>
      <c r="R972" s="319"/>
      <c r="S972" s="319"/>
      <c r="T972" s="319"/>
      <c r="U972" s="319"/>
      <c r="V972" s="319"/>
      <c r="W972" s="319"/>
      <c r="X972" s="319"/>
      <c r="Y972" s="319"/>
      <c r="Z972" s="319"/>
    </row>
    <row r="973" spans="1:26" ht="15.75" customHeight="1">
      <c r="A973" s="319"/>
      <c r="B973" s="319"/>
      <c r="C973" s="319"/>
      <c r="D973" s="319"/>
      <c r="E973" s="319"/>
      <c r="F973" s="319"/>
      <c r="G973" s="319"/>
      <c r="H973" s="319"/>
      <c r="I973" s="319"/>
      <c r="J973" s="319"/>
      <c r="K973" s="319"/>
      <c r="L973" s="319"/>
      <c r="M973" s="319"/>
      <c r="N973" s="335"/>
      <c r="O973" s="335" t="e">
        <f t="shared" si="3"/>
        <v>#N/A</v>
      </c>
      <c r="P973" s="335"/>
      <c r="Q973" s="335"/>
      <c r="R973" s="319"/>
      <c r="S973" s="319"/>
      <c r="T973" s="319"/>
      <c r="U973" s="319"/>
      <c r="V973" s="319"/>
      <c r="W973" s="319"/>
      <c r="X973" s="319"/>
      <c r="Y973" s="319"/>
      <c r="Z973" s="319"/>
    </row>
    <row r="974" spans="1:26" ht="15.75" customHeight="1">
      <c r="A974" s="319"/>
      <c r="B974" s="319"/>
      <c r="C974" s="319"/>
      <c r="D974" s="319"/>
      <c r="E974" s="319"/>
      <c r="F974" s="319"/>
      <c r="G974" s="319"/>
      <c r="H974" s="319"/>
      <c r="I974" s="319"/>
      <c r="J974" s="319"/>
      <c r="K974" s="319"/>
      <c r="L974" s="319"/>
      <c r="M974" s="319"/>
      <c r="N974" s="335"/>
      <c r="O974" s="335" t="e">
        <f t="shared" si="3"/>
        <v>#N/A</v>
      </c>
      <c r="P974" s="335"/>
      <c r="Q974" s="335"/>
      <c r="R974" s="319"/>
      <c r="S974" s="319"/>
      <c r="T974" s="319"/>
      <c r="U974" s="319"/>
      <c r="V974" s="319"/>
      <c r="W974" s="319"/>
      <c r="X974" s="319"/>
      <c r="Y974" s="319"/>
      <c r="Z974" s="319"/>
    </row>
    <row r="975" spans="1:26" ht="15.75" customHeight="1">
      <c r="A975" s="319"/>
      <c r="B975" s="319"/>
      <c r="C975" s="319"/>
      <c r="D975" s="319"/>
      <c r="E975" s="319"/>
      <c r="F975" s="319"/>
      <c r="G975" s="319"/>
      <c r="H975" s="319"/>
      <c r="I975" s="319"/>
      <c r="J975" s="319"/>
      <c r="K975" s="319"/>
      <c r="L975" s="319"/>
      <c r="M975" s="319"/>
      <c r="N975" s="335"/>
      <c r="O975" s="335" t="e">
        <f t="shared" si="3"/>
        <v>#N/A</v>
      </c>
      <c r="P975" s="335"/>
      <c r="Q975" s="335"/>
      <c r="R975" s="319"/>
      <c r="S975" s="319"/>
      <c r="T975" s="319"/>
      <c r="U975" s="319"/>
      <c r="V975" s="319"/>
      <c r="W975" s="319"/>
      <c r="X975" s="319"/>
      <c r="Y975" s="319"/>
      <c r="Z975" s="319"/>
    </row>
    <row r="976" spans="1:26" ht="15.75" customHeight="1">
      <c r="A976" s="319"/>
      <c r="B976" s="319"/>
      <c r="C976" s="319"/>
      <c r="D976" s="319"/>
      <c r="E976" s="319"/>
      <c r="F976" s="319"/>
      <c r="G976" s="319"/>
      <c r="H976" s="319"/>
      <c r="I976" s="319"/>
      <c r="J976" s="319"/>
      <c r="K976" s="319"/>
      <c r="L976" s="319"/>
      <c r="M976" s="319"/>
      <c r="N976" s="335"/>
      <c r="O976" s="335" t="e">
        <f t="shared" si="3"/>
        <v>#N/A</v>
      </c>
      <c r="P976" s="335"/>
      <c r="Q976" s="335"/>
      <c r="R976" s="319"/>
      <c r="S976" s="319"/>
      <c r="T976" s="319"/>
      <c r="U976" s="319"/>
      <c r="V976" s="319"/>
      <c r="W976" s="319"/>
      <c r="X976" s="319"/>
      <c r="Y976" s="319"/>
      <c r="Z976" s="319"/>
    </row>
    <row r="977" spans="1:26" ht="15.75" customHeight="1">
      <c r="A977" s="319"/>
      <c r="B977" s="319"/>
      <c r="C977" s="319"/>
      <c r="D977" s="319"/>
      <c r="E977" s="319"/>
      <c r="F977" s="319"/>
      <c r="G977" s="319"/>
      <c r="H977" s="319"/>
      <c r="I977" s="319"/>
      <c r="J977" s="319"/>
      <c r="K977" s="319"/>
      <c r="L977" s="319"/>
      <c r="M977" s="319"/>
      <c r="N977" s="335"/>
      <c r="O977" s="335" t="e">
        <f t="shared" si="3"/>
        <v>#N/A</v>
      </c>
      <c r="P977" s="335"/>
      <c r="Q977" s="335"/>
      <c r="R977" s="319"/>
      <c r="S977" s="319"/>
      <c r="T977" s="319"/>
      <c r="U977" s="319"/>
      <c r="V977" s="319"/>
      <c r="W977" s="319"/>
      <c r="X977" s="319"/>
      <c r="Y977" s="319"/>
      <c r="Z977" s="319"/>
    </row>
    <row r="978" spans="1:26" ht="15.75" customHeight="1">
      <c r="A978" s="319"/>
      <c r="B978" s="319"/>
      <c r="C978" s="319"/>
      <c r="D978" s="319"/>
      <c r="E978" s="319"/>
      <c r="F978" s="319"/>
      <c r="G978" s="319"/>
      <c r="H978" s="319"/>
      <c r="I978" s="319"/>
      <c r="J978" s="319"/>
      <c r="K978" s="319"/>
      <c r="L978" s="319"/>
      <c r="M978" s="319"/>
      <c r="N978" s="335"/>
      <c r="O978" s="335" t="e">
        <f t="shared" si="3"/>
        <v>#N/A</v>
      </c>
      <c r="P978" s="335"/>
      <c r="Q978" s="335"/>
      <c r="R978" s="319"/>
      <c r="S978" s="319"/>
      <c r="T978" s="319"/>
      <c r="U978" s="319"/>
      <c r="V978" s="319"/>
      <c r="W978" s="319"/>
      <c r="X978" s="319"/>
      <c r="Y978" s="319"/>
      <c r="Z978" s="319"/>
    </row>
    <row r="979" spans="1:26" ht="15.75" customHeight="1">
      <c r="A979" s="319"/>
      <c r="B979" s="319"/>
      <c r="C979" s="319"/>
      <c r="D979" s="319"/>
      <c r="E979" s="319"/>
      <c r="F979" s="319"/>
      <c r="G979" s="319"/>
      <c r="H979" s="319"/>
      <c r="I979" s="319"/>
      <c r="J979" s="319"/>
      <c r="K979" s="319"/>
      <c r="L979" s="319"/>
      <c r="M979" s="319"/>
      <c r="N979" s="335"/>
      <c r="O979" s="335" t="e">
        <f t="shared" si="3"/>
        <v>#N/A</v>
      </c>
      <c r="P979" s="335"/>
      <c r="Q979" s="335"/>
      <c r="R979" s="319"/>
      <c r="S979" s="319"/>
      <c r="T979" s="319"/>
      <c r="U979" s="319"/>
      <c r="V979" s="319"/>
      <c r="W979" s="319"/>
      <c r="X979" s="319"/>
      <c r="Y979" s="319"/>
      <c r="Z979" s="319"/>
    </row>
    <row r="980" spans="1:26" ht="15.75" customHeight="1">
      <c r="A980" s="319"/>
      <c r="B980" s="319"/>
      <c r="C980" s="319"/>
      <c r="D980" s="319"/>
      <c r="E980" s="319"/>
      <c r="F980" s="319"/>
      <c r="G980" s="319"/>
      <c r="H980" s="319"/>
      <c r="I980" s="319"/>
      <c r="J980" s="319"/>
      <c r="K980" s="319"/>
      <c r="L980" s="319"/>
      <c r="M980" s="319"/>
      <c r="N980" s="335"/>
      <c r="O980" s="335" t="e">
        <f t="shared" si="3"/>
        <v>#N/A</v>
      </c>
      <c r="P980" s="335"/>
      <c r="Q980" s="335"/>
      <c r="R980" s="319"/>
      <c r="S980" s="319"/>
      <c r="T980" s="319"/>
      <c r="U980" s="319"/>
      <c r="V980" s="319"/>
      <c r="W980" s="319"/>
      <c r="X980" s="319"/>
      <c r="Y980" s="319"/>
      <c r="Z980" s="319"/>
    </row>
    <row r="981" spans="1:26" ht="15.75" customHeight="1">
      <c r="A981" s="319"/>
      <c r="B981" s="319"/>
      <c r="C981" s="319"/>
      <c r="D981" s="319"/>
      <c r="E981" s="319"/>
      <c r="F981" s="319"/>
      <c r="G981" s="319"/>
      <c r="H981" s="319"/>
      <c r="I981" s="319"/>
      <c r="J981" s="319"/>
      <c r="K981" s="319"/>
      <c r="L981" s="319"/>
      <c r="M981" s="319"/>
      <c r="N981" s="335"/>
      <c r="O981" s="335" t="e">
        <f t="shared" si="3"/>
        <v>#N/A</v>
      </c>
      <c r="P981" s="335"/>
      <c r="Q981" s="335"/>
      <c r="R981" s="319"/>
      <c r="S981" s="319"/>
      <c r="T981" s="319"/>
      <c r="U981" s="319"/>
      <c r="V981" s="319"/>
      <c r="W981" s="319"/>
      <c r="X981" s="319"/>
      <c r="Y981" s="319"/>
      <c r="Z981" s="319"/>
    </row>
    <row r="982" spans="1:26" ht="15.75" customHeight="1">
      <c r="A982" s="319"/>
      <c r="B982" s="319"/>
      <c r="C982" s="319"/>
      <c r="D982" s="319"/>
      <c r="E982" s="319"/>
      <c r="F982" s="319"/>
      <c r="G982" s="319"/>
      <c r="H982" s="319"/>
      <c r="I982" s="319"/>
      <c r="J982" s="319"/>
      <c r="K982" s="319"/>
      <c r="L982" s="319"/>
      <c r="M982" s="319"/>
      <c r="N982" s="335"/>
      <c r="O982" s="335" t="e">
        <f t="shared" si="3"/>
        <v>#N/A</v>
      </c>
      <c r="P982" s="335"/>
      <c r="Q982" s="335"/>
      <c r="R982" s="319"/>
      <c r="S982" s="319"/>
      <c r="T982" s="319"/>
      <c r="U982" s="319"/>
      <c r="V982" s="319"/>
      <c r="W982" s="319"/>
      <c r="X982" s="319"/>
      <c r="Y982" s="319"/>
      <c r="Z982" s="319"/>
    </row>
    <row r="983" spans="1:26" ht="15.75" customHeight="1">
      <c r="A983" s="319"/>
      <c r="B983" s="319"/>
      <c r="C983" s="319"/>
      <c r="D983" s="319"/>
      <c r="E983" s="319"/>
      <c r="F983" s="319"/>
      <c r="G983" s="319"/>
      <c r="H983" s="319"/>
      <c r="I983" s="319"/>
      <c r="J983" s="319"/>
      <c r="K983" s="319"/>
      <c r="L983" s="319"/>
      <c r="M983" s="319"/>
      <c r="N983" s="335"/>
      <c r="O983" s="335" t="e">
        <f t="shared" si="3"/>
        <v>#N/A</v>
      </c>
      <c r="P983" s="335"/>
      <c r="Q983" s="335"/>
      <c r="R983" s="319"/>
      <c r="S983" s="319"/>
      <c r="T983" s="319"/>
      <c r="U983" s="319"/>
      <c r="V983" s="319"/>
      <c r="W983" s="319"/>
      <c r="X983" s="319"/>
      <c r="Y983" s="319"/>
      <c r="Z983" s="319"/>
    </row>
    <row r="984" spans="1:26" ht="15.75" customHeight="1">
      <c r="A984" s="319"/>
      <c r="B984" s="319"/>
      <c r="C984" s="319"/>
      <c r="D984" s="319"/>
      <c r="E984" s="319"/>
      <c r="F984" s="319"/>
      <c r="G984" s="319"/>
      <c r="H984" s="319"/>
      <c r="I984" s="319"/>
      <c r="J984" s="319"/>
      <c r="K984" s="319"/>
      <c r="L984" s="319"/>
      <c r="M984" s="319"/>
      <c r="N984" s="335"/>
      <c r="O984" s="335" t="e">
        <f t="shared" si="3"/>
        <v>#N/A</v>
      </c>
      <c r="P984" s="335"/>
      <c r="Q984" s="335"/>
      <c r="R984" s="319"/>
      <c r="S984" s="319"/>
      <c r="T984" s="319"/>
      <c r="U984" s="319"/>
      <c r="V984" s="319"/>
      <c r="W984" s="319"/>
      <c r="X984" s="319"/>
      <c r="Y984" s="319"/>
      <c r="Z984" s="319"/>
    </row>
    <row r="985" spans="1:26" ht="15.75" customHeight="1">
      <c r="A985" s="319"/>
      <c r="B985" s="319"/>
      <c r="C985" s="319"/>
      <c r="D985" s="319"/>
      <c r="E985" s="319"/>
      <c r="F985" s="319"/>
      <c r="G985" s="319"/>
      <c r="H985" s="319"/>
      <c r="I985" s="319"/>
      <c r="J985" s="319"/>
      <c r="K985" s="319"/>
      <c r="L985" s="319"/>
      <c r="M985" s="319"/>
      <c r="N985" s="335"/>
      <c r="O985" s="335" t="e">
        <f t="shared" si="3"/>
        <v>#N/A</v>
      </c>
      <c r="P985" s="335"/>
      <c r="Q985" s="335"/>
      <c r="R985" s="319"/>
      <c r="S985" s="319"/>
      <c r="T985" s="319"/>
      <c r="U985" s="319"/>
      <c r="V985" s="319"/>
      <c r="W985" s="319"/>
      <c r="X985" s="319"/>
      <c r="Y985" s="319"/>
      <c r="Z985" s="319"/>
    </row>
    <row r="986" spans="1:26" ht="15.75" customHeight="1">
      <c r="A986" s="319"/>
      <c r="B986" s="319"/>
      <c r="C986" s="319"/>
      <c r="D986" s="319"/>
      <c r="E986" s="319"/>
      <c r="F986" s="319"/>
      <c r="G986" s="319"/>
      <c r="H986" s="319"/>
      <c r="I986" s="319"/>
      <c r="J986" s="319"/>
      <c r="K986" s="319"/>
      <c r="L986" s="319"/>
      <c r="M986" s="319"/>
      <c r="N986" s="335"/>
      <c r="O986" s="335" t="e">
        <f t="shared" si="3"/>
        <v>#N/A</v>
      </c>
      <c r="P986" s="335"/>
      <c r="Q986" s="335"/>
      <c r="R986" s="319"/>
      <c r="S986" s="319"/>
      <c r="T986" s="319"/>
      <c r="U986" s="319"/>
      <c r="V986" s="319"/>
      <c r="W986" s="319"/>
      <c r="X986" s="319"/>
      <c r="Y986" s="319"/>
      <c r="Z986" s="319"/>
    </row>
  </sheetData>
  <mergeCells count="5">
    <mergeCell ref="A16:K16"/>
    <mergeCell ref="A17:B17"/>
    <mergeCell ref="C17:D17"/>
    <mergeCell ref="E17:G17"/>
    <mergeCell ref="H17:I17"/>
  </mergeCell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FF"/>
    <outlinePr summaryBelow="0" summaryRight="0"/>
  </sheetPr>
  <dimension ref="A1:M1000"/>
  <sheetViews>
    <sheetView showGridLines="0" workbookViewId="0">
      <pane ySplit="1" topLeftCell="A5" activePane="bottomLeft" state="frozen"/>
      <selection pane="bottomLeft" activeCell="D40" sqref="D40"/>
    </sheetView>
  </sheetViews>
  <sheetFormatPr baseColWidth="10" defaultColWidth="12.6640625" defaultRowHeight="15" customHeight="1"/>
  <cols>
    <col min="1" max="1" width="34.6640625" customWidth="1"/>
    <col min="2" max="2" width="109.6640625" customWidth="1"/>
    <col min="3" max="3" width="15.6640625" customWidth="1"/>
    <col min="4" max="4" width="15.1640625" customWidth="1"/>
    <col min="5" max="5" width="16.6640625" customWidth="1"/>
  </cols>
  <sheetData>
    <row r="1" spans="1:13">
      <c r="A1" s="446" t="s">
        <v>56</v>
      </c>
      <c r="B1" s="445" t="s">
        <v>2262</v>
      </c>
      <c r="F1" s="336"/>
      <c r="G1" s="336"/>
      <c r="H1" s="336"/>
      <c r="I1" s="336"/>
      <c r="J1" s="336"/>
      <c r="K1" s="336"/>
      <c r="L1" s="336"/>
      <c r="M1" s="336"/>
    </row>
    <row r="2" spans="1:13">
      <c r="F2" s="337"/>
      <c r="G2" s="337"/>
      <c r="H2" s="337"/>
      <c r="I2" s="337"/>
      <c r="J2" s="337"/>
      <c r="K2" s="337"/>
      <c r="L2" s="337"/>
      <c r="M2" s="337"/>
    </row>
    <row r="3" spans="1:13">
      <c r="A3" s="440" t="s">
        <v>43</v>
      </c>
      <c r="B3" s="524" t="s">
        <v>46</v>
      </c>
      <c r="F3" s="337"/>
      <c r="G3" s="337"/>
      <c r="H3" s="337"/>
      <c r="I3" s="337"/>
      <c r="J3" s="337"/>
      <c r="K3" s="337"/>
      <c r="L3" s="337"/>
      <c r="M3" s="337"/>
    </row>
    <row r="4" spans="1:13">
      <c r="A4" s="442">
        <v>8025</v>
      </c>
      <c r="B4" s="441" t="s">
        <v>34</v>
      </c>
      <c r="F4" s="337"/>
      <c r="G4" s="337"/>
      <c r="H4" s="337"/>
      <c r="I4" s="337"/>
      <c r="J4" s="337"/>
      <c r="K4" s="337"/>
      <c r="L4" s="337"/>
      <c r="M4" s="337"/>
    </row>
    <row r="5" spans="1:13">
      <c r="A5" s="443"/>
      <c r="B5" s="448" t="s">
        <v>1898</v>
      </c>
      <c r="F5" s="337"/>
      <c r="G5" s="337"/>
      <c r="H5" s="337"/>
      <c r="I5" s="337"/>
      <c r="J5" s="337"/>
      <c r="K5" s="337"/>
      <c r="L5" s="337"/>
      <c r="M5" s="337"/>
    </row>
    <row r="6" spans="1:13">
      <c r="A6" s="443"/>
      <c r="B6" s="448" t="s">
        <v>1905</v>
      </c>
      <c r="F6" s="337"/>
      <c r="G6" s="337"/>
      <c r="H6" s="337"/>
      <c r="I6" s="337"/>
      <c r="J6" s="337"/>
      <c r="K6" s="337"/>
      <c r="L6" s="337"/>
      <c r="M6" s="337"/>
    </row>
    <row r="7" spans="1:13">
      <c r="A7" s="442" t="s">
        <v>2248</v>
      </c>
      <c r="B7" s="525"/>
      <c r="D7" s="437"/>
      <c r="E7" s="437"/>
      <c r="F7" s="337"/>
      <c r="G7" s="337"/>
      <c r="H7" s="337"/>
      <c r="I7" s="337"/>
      <c r="J7" s="337"/>
      <c r="K7" s="337"/>
      <c r="L7" s="337"/>
      <c r="M7" s="337"/>
    </row>
    <row r="8" spans="1:13">
      <c r="A8" s="442">
        <v>8066</v>
      </c>
      <c r="B8" s="441" t="s">
        <v>16</v>
      </c>
      <c r="F8" s="337"/>
      <c r="G8" s="337"/>
      <c r="H8" s="337"/>
      <c r="I8" s="337"/>
      <c r="J8" s="337"/>
      <c r="K8" s="337"/>
      <c r="L8" s="337"/>
      <c r="M8" s="337"/>
    </row>
    <row r="9" spans="1:13">
      <c r="A9" s="443"/>
      <c r="B9" s="448" t="s">
        <v>14</v>
      </c>
      <c r="F9" s="337"/>
      <c r="G9" s="337"/>
      <c r="H9" s="337"/>
      <c r="I9" s="337"/>
      <c r="J9" s="337"/>
      <c r="K9" s="337"/>
      <c r="L9" s="337"/>
      <c r="M9" s="337"/>
    </row>
    <row r="10" spans="1:13">
      <c r="A10" s="443"/>
      <c r="B10" s="448" t="s">
        <v>1920</v>
      </c>
      <c r="D10" s="437"/>
      <c r="E10" s="437"/>
      <c r="F10" s="337"/>
      <c r="G10" s="337"/>
      <c r="H10" s="337"/>
      <c r="I10" s="337"/>
      <c r="J10" s="337"/>
      <c r="K10" s="337"/>
      <c r="L10" s="337"/>
      <c r="M10" s="337"/>
    </row>
    <row r="11" spans="1:13">
      <c r="A11" s="442" t="s">
        <v>2249</v>
      </c>
      <c r="B11" s="525"/>
      <c r="D11" s="437"/>
      <c r="E11" s="437"/>
      <c r="F11" s="337"/>
      <c r="G11" s="337"/>
      <c r="H11" s="337"/>
      <c r="I11" s="337"/>
      <c r="J11" s="337"/>
      <c r="K11" s="337"/>
      <c r="L11" s="337"/>
      <c r="M11" s="337"/>
    </row>
    <row r="12" spans="1:13">
      <c r="A12" s="442">
        <v>8080</v>
      </c>
      <c r="B12" s="441" t="s">
        <v>11</v>
      </c>
      <c r="F12" s="337"/>
      <c r="G12" s="337"/>
      <c r="H12" s="337"/>
      <c r="I12" s="337"/>
      <c r="J12" s="337"/>
      <c r="K12" s="337"/>
      <c r="L12" s="337"/>
      <c r="M12" s="337"/>
    </row>
    <row r="13" spans="1:13">
      <c r="A13" s="443"/>
      <c r="B13" s="448" t="s">
        <v>12</v>
      </c>
      <c r="F13" s="337"/>
      <c r="G13" s="337"/>
      <c r="H13" s="337"/>
      <c r="I13" s="337"/>
      <c r="J13" s="337"/>
      <c r="K13" s="337"/>
      <c r="L13" s="337"/>
      <c r="M13" s="337"/>
    </row>
    <row r="14" spans="1:13">
      <c r="A14" s="442" t="s">
        <v>2250</v>
      </c>
      <c r="B14" s="525"/>
      <c r="D14" s="437"/>
      <c r="E14" s="437"/>
      <c r="F14" s="337"/>
      <c r="G14" s="337"/>
      <c r="H14" s="337"/>
      <c r="I14" s="337"/>
      <c r="J14" s="337"/>
      <c r="K14" s="337"/>
      <c r="L14" s="337"/>
      <c r="M14" s="337"/>
    </row>
    <row r="15" spans="1:13">
      <c r="A15" s="442">
        <v>8131</v>
      </c>
      <c r="B15" s="441" t="s">
        <v>29</v>
      </c>
      <c r="D15" s="437"/>
      <c r="E15" s="437"/>
      <c r="F15" s="337"/>
      <c r="G15" s="337"/>
      <c r="H15" s="337"/>
      <c r="I15" s="337"/>
      <c r="J15" s="337"/>
      <c r="K15" s="337"/>
      <c r="L15" s="337"/>
      <c r="M15" s="337"/>
    </row>
    <row r="16" spans="1:13">
      <c r="A16" s="443"/>
      <c r="B16" s="448" t="s">
        <v>30</v>
      </c>
      <c r="F16" s="337"/>
      <c r="G16" s="337"/>
      <c r="H16" s="337"/>
      <c r="I16" s="337"/>
      <c r="J16" s="337"/>
      <c r="K16" s="337"/>
      <c r="L16" s="337"/>
      <c r="M16" s="337"/>
    </row>
    <row r="17" spans="1:13">
      <c r="A17" s="443"/>
      <c r="B17" s="448" t="s">
        <v>31</v>
      </c>
      <c r="F17" s="337"/>
      <c r="G17" s="337"/>
      <c r="H17" s="337"/>
      <c r="I17" s="337"/>
      <c r="J17" s="337"/>
      <c r="K17" s="337"/>
      <c r="L17" s="337"/>
      <c r="M17" s="337"/>
    </row>
    <row r="18" spans="1:13">
      <c r="A18" s="443"/>
      <c r="B18" s="448" t="s">
        <v>32</v>
      </c>
      <c r="D18" s="437"/>
      <c r="E18" s="437"/>
      <c r="F18" s="337"/>
      <c r="G18" s="337"/>
      <c r="H18" s="337"/>
      <c r="I18" s="337"/>
      <c r="J18" s="337"/>
      <c r="K18" s="337"/>
      <c r="L18" s="337"/>
      <c r="M18" s="337"/>
    </row>
    <row r="19" spans="1:13">
      <c r="A19" s="442" t="s">
        <v>2251</v>
      </c>
      <c r="B19" s="525"/>
      <c r="D19" s="437"/>
      <c r="E19" s="438"/>
      <c r="F19" s="337"/>
      <c r="G19" s="337"/>
      <c r="H19" s="337"/>
      <c r="I19" s="337"/>
      <c r="J19" s="337"/>
      <c r="K19" s="337"/>
      <c r="L19" s="337"/>
      <c r="M19" s="337"/>
    </row>
    <row r="20" spans="1:13">
      <c r="A20" s="442">
        <v>8146</v>
      </c>
      <c r="B20" s="441" t="s">
        <v>20</v>
      </c>
      <c r="F20" s="337"/>
      <c r="G20" s="337"/>
      <c r="H20" s="337"/>
      <c r="I20" s="337"/>
      <c r="J20" s="337"/>
      <c r="K20" s="337"/>
      <c r="L20" s="337"/>
      <c r="M20" s="337"/>
    </row>
    <row r="21" spans="1:13">
      <c r="A21" s="443"/>
      <c r="B21" s="448" t="s">
        <v>21</v>
      </c>
      <c r="F21" s="337"/>
      <c r="G21" s="337"/>
      <c r="H21" s="337"/>
      <c r="I21" s="337"/>
      <c r="J21" s="337"/>
      <c r="K21" s="337"/>
      <c r="L21" s="337"/>
      <c r="M21" s="337"/>
    </row>
    <row r="22" spans="1:13">
      <c r="A22" s="443"/>
      <c r="B22" s="448" t="s">
        <v>2791</v>
      </c>
      <c r="F22" s="337"/>
      <c r="G22" s="337"/>
      <c r="H22" s="337"/>
      <c r="I22" s="337"/>
      <c r="J22" s="337"/>
      <c r="K22" s="337"/>
      <c r="L22" s="337"/>
      <c r="M22" s="337"/>
    </row>
    <row r="23" spans="1:13">
      <c r="A23" s="443"/>
      <c r="B23" s="448" t="s">
        <v>23</v>
      </c>
      <c r="F23" s="337"/>
      <c r="G23" s="337"/>
      <c r="H23" s="337"/>
      <c r="I23" s="337"/>
      <c r="J23" s="337"/>
      <c r="K23" s="337"/>
      <c r="L23" s="337"/>
      <c r="M23" s="337"/>
    </row>
    <row r="24" spans="1:13">
      <c r="A24" s="443"/>
      <c r="B24" s="448" t="s">
        <v>2764</v>
      </c>
      <c r="D24" s="437"/>
      <c r="E24" s="438"/>
      <c r="F24" s="337"/>
      <c r="G24" s="337"/>
      <c r="H24" s="337"/>
      <c r="I24" s="337"/>
      <c r="J24" s="337"/>
      <c r="K24" s="337"/>
      <c r="L24" s="337"/>
      <c r="M24" s="337"/>
    </row>
    <row r="25" spans="1:13">
      <c r="A25" s="442" t="s">
        <v>2252</v>
      </c>
      <c r="B25" s="525"/>
      <c r="D25" s="437"/>
      <c r="E25" s="437"/>
      <c r="F25" s="337"/>
      <c r="G25" s="337"/>
      <c r="H25" s="337"/>
      <c r="I25" s="337"/>
      <c r="J25" s="337"/>
      <c r="K25" s="337"/>
      <c r="L25" s="337"/>
      <c r="M25" s="337"/>
    </row>
    <row r="26" spans="1:13">
      <c r="A26" s="442">
        <v>8238</v>
      </c>
      <c r="B26" s="441" t="s">
        <v>1966</v>
      </c>
      <c r="F26" s="337"/>
      <c r="G26" s="337"/>
      <c r="H26" s="337"/>
      <c r="I26" s="337"/>
      <c r="J26" s="337"/>
      <c r="K26" s="337"/>
      <c r="L26" s="337"/>
      <c r="M26" s="337"/>
    </row>
    <row r="27" spans="1:13">
      <c r="A27" s="443"/>
      <c r="B27" s="448" t="s">
        <v>27</v>
      </c>
      <c r="F27" s="337"/>
      <c r="G27" s="337"/>
      <c r="H27" s="337"/>
      <c r="I27" s="337"/>
      <c r="J27" s="337"/>
      <c r="K27" s="337"/>
      <c r="L27" s="337"/>
      <c r="M27" s="337"/>
    </row>
    <row r="28" spans="1:13">
      <c r="A28" s="442" t="s">
        <v>2253</v>
      </c>
      <c r="B28" s="525"/>
      <c r="D28" s="437"/>
      <c r="E28" s="437"/>
      <c r="F28" s="337"/>
      <c r="G28" s="337"/>
      <c r="H28" s="337"/>
      <c r="I28" s="337"/>
      <c r="J28" s="337"/>
      <c r="K28" s="337"/>
      <c r="L28" s="337"/>
      <c r="M28" s="337"/>
    </row>
    <row r="29" spans="1:13">
      <c r="A29" s="444" t="s">
        <v>2261</v>
      </c>
      <c r="B29" s="526"/>
      <c r="F29" s="337"/>
      <c r="G29" s="337"/>
      <c r="H29" s="337"/>
      <c r="I29" s="337"/>
      <c r="J29" s="337"/>
      <c r="K29" s="337"/>
      <c r="L29" s="337"/>
      <c r="M29" s="337"/>
    </row>
    <row r="30" spans="1:13">
      <c r="D30" s="437"/>
      <c r="E30" s="437"/>
      <c r="F30" s="337"/>
      <c r="G30" s="337"/>
      <c r="H30" s="337"/>
      <c r="I30" s="337"/>
      <c r="J30" s="337"/>
      <c r="K30" s="337"/>
      <c r="L30" s="337"/>
      <c r="M30" s="337"/>
    </row>
    <row r="31" spans="1:13">
      <c r="F31" s="337"/>
      <c r="G31" s="337"/>
      <c r="H31" s="337"/>
      <c r="I31" s="337"/>
      <c r="J31" s="337"/>
      <c r="K31" s="337"/>
      <c r="L31" s="337"/>
      <c r="M31" s="337"/>
    </row>
    <row r="32" spans="1:13">
      <c r="F32" s="337"/>
      <c r="G32" s="337"/>
      <c r="H32" s="337"/>
      <c r="I32" s="337"/>
      <c r="J32" s="337"/>
      <c r="K32" s="337"/>
      <c r="L32" s="337"/>
      <c r="M32" s="337"/>
    </row>
    <row r="33" spans="4:13">
      <c r="F33" s="337"/>
      <c r="G33" s="337"/>
      <c r="H33" s="337"/>
      <c r="I33" s="337"/>
      <c r="J33" s="337"/>
      <c r="K33" s="337"/>
      <c r="L33" s="337"/>
      <c r="M33" s="337"/>
    </row>
    <row r="34" spans="4:13">
      <c r="D34" s="437"/>
      <c r="E34" s="437"/>
      <c r="F34" s="337"/>
      <c r="G34" s="337"/>
      <c r="H34" s="337"/>
      <c r="I34" s="337"/>
      <c r="J34" s="337"/>
      <c r="K34" s="337"/>
      <c r="L34" s="337"/>
      <c r="M34" s="337"/>
    </row>
    <row r="35" spans="4:13">
      <c r="F35" s="337"/>
      <c r="G35" s="337"/>
      <c r="H35" s="337"/>
      <c r="I35" s="337"/>
      <c r="J35" s="337"/>
      <c r="K35" s="337"/>
      <c r="L35" s="337"/>
      <c r="M35" s="337"/>
    </row>
    <row r="36" spans="4:13">
      <c r="F36" s="337"/>
      <c r="G36" s="337"/>
      <c r="H36" s="337"/>
      <c r="I36" s="337"/>
      <c r="J36" s="337"/>
      <c r="K36" s="337"/>
      <c r="L36" s="337"/>
      <c r="M36" s="337"/>
    </row>
    <row r="37" spans="4:13">
      <c r="F37" s="337"/>
      <c r="G37" s="337"/>
      <c r="H37" s="337"/>
      <c r="I37" s="337"/>
      <c r="J37" s="337"/>
      <c r="K37" s="337"/>
      <c r="L37" s="337"/>
      <c r="M37" s="337"/>
    </row>
    <row r="38" spans="4:13">
      <c r="F38" s="337"/>
      <c r="G38" s="337"/>
      <c r="H38" s="337"/>
      <c r="I38" s="337"/>
      <c r="J38" s="337"/>
      <c r="K38" s="337"/>
      <c r="L38" s="337"/>
      <c r="M38" s="337"/>
    </row>
    <row r="39" spans="4:13">
      <c r="F39" s="337"/>
      <c r="G39" s="337"/>
      <c r="H39" s="337"/>
      <c r="I39" s="337"/>
      <c r="J39" s="337"/>
      <c r="K39" s="337"/>
      <c r="L39" s="337"/>
      <c r="M39" s="337"/>
    </row>
    <row r="40" spans="4:13">
      <c r="F40" s="337"/>
      <c r="G40" s="337"/>
      <c r="H40" s="337"/>
      <c r="I40" s="337"/>
      <c r="J40" s="337"/>
      <c r="K40" s="337"/>
      <c r="L40" s="337"/>
      <c r="M40" s="337"/>
    </row>
    <row r="41" spans="4:13">
      <c r="F41" s="337"/>
      <c r="G41" s="337"/>
      <c r="H41" s="337"/>
      <c r="I41" s="337"/>
      <c r="J41" s="337"/>
      <c r="K41" s="337"/>
      <c r="L41" s="337"/>
      <c r="M41" s="337"/>
    </row>
    <row r="42" spans="4:13">
      <c r="F42" s="337"/>
      <c r="G42" s="337"/>
      <c r="H42" s="337"/>
      <c r="I42" s="337"/>
      <c r="J42" s="337"/>
      <c r="K42" s="337"/>
      <c r="L42" s="337"/>
      <c r="M42" s="337"/>
    </row>
    <row r="43" spans="4:13">
      <c r="F43" s="337"/>
      <c r="G43" s="337"/>
      <c r="H43" s="337"/>
      <c r="I43" s="337"/>
      <c r="J43" s="337"/>
      <c r="K43" s="337"/>
      <c r="L43" s="337"/>
      <c r="M43" s="337"/>
    </row>
    <row r="44" spans="4:13">
      <c r="F44" s="337"/>
      <c r="G44" s="337"/>
      <c r="H44" s="337"/>
      <c r="I44" s="337"/>
      <c r="J44" s="337"/>
      <c r="K44" s="337"/>
      <c r="L44" s="337"/>
      <c r="M44" s="337"/>
    </row>
    <row r="45" spans="4:13">
      <c r="F45" s="337"/>
      <c r="G45" s="337"/>
      <c r="H45" s="337"/>
      <c r="I45" s="337"/>
      <c r="J45" s="337"/>
      <c r="K45" s="337"/>
      <c r="L45" s="337"/>
      <c r="M45" s="337"/>
    </row>
    <row r="46" spans="4:13">
      <c r="F46" s="337"/>
      <c r="G46" s="337"/>
      <c r="H46" s="337"/>
      <c r="I46" s="337"/>
      <c r="J46" s="337"/>
      <c r="K46" s="337"/>
      <c r="L46" s="337"/>
      <c r="M46" s="337"/>
    </row>
    <row r="47" spans="4:13">
      <c r="F47" s="337"/>
      <c r="G47" s="337"/>
      <c r="H47" s="337"/>
      <c r="I47" s="337"/>
      <c r="J47" s="337"/>
      <c r="K47" s="337"/>
      <c r="L47" s="337"/>
      <c r="M47" s="337"/>
    </row>
    <row r="48" spans="4:13">
      <c r="F48" s="337"/>
      <c r="G48" s="337"/>
      <c r="H48" s="337"/>
      <c r="I48" s="337"/>
      <c r="J48" s="337"/>
      <c r="K48" s="337"/>
      <c r="L48" s="337"/>
      <c r="M48" s="337"/>
    </row>
    <row r="49" spans="6:13">
      <c r="F49" s="337"/>
      <c r="G49" s="337"/>
      <c r="H49" s="337"/>
      <c r="I49" s="337"/>
      <c r="J49" s="337"/>
      <c r="K49" s="337"/>
      <c r="L49" s="337"/>
      <c r="M49" s="337"/>
    </row>
    <row r="50" spans="6:13">
      <c r="F50" s="337"/>
      <c r="G50" s="337"/>
      <c r="H50" s="337"/>
      <c r="I50" s="337"/>
      <c r="J50" s="337"/>
      <c r="K50" s="337"/>
      <c r="L50" s="337"/>
      <c r="M50" s="337"/>
    </row>
    <row r="51" spans="6:13">
      <c r="F51" s="337"/>
      <c r="G51" s="337"/>
      <c r="H51" s="337"/>
      <c r="I51" s="337"/>
      <c r="J51" s="337"/>
      <c r="K51" s="337"/>
      <c r="L51" s="337"/>
      <c r="M51" s="337"/>
    </row>
    <row r="52" spans="6:13">
      <c r="F52" s="337"/>
      <c r="G52" s="337"/>
      <c r="H52" s="337"/>
      <c r="I52" s="337"/>
      <c r="J52" s="337"/>
      <c r="K52" s="337"/>
      <c r="L52" s="337"/>
      <c r="M52" s="337"/>
    </row>
    <row r="53" spans="6:13">
      <c r="F53" s="337"/>
      <c r="G53" s="337"/>
      <c r="H53" s="337"/>
      <c r="I53" s="337"/>
      <c r="J53" s="337"/>
      <c r="K53" s="337"/>
      <c r="L53" s="337"/>
      <c r="M53" s="337"/>
    </row>
    <row r="54" spans="6:13">
      <c r="F54" s="337"/>
      <c r="G54" s="337"/>
      <c r="H54" s="337"/>
      <c r="I54" s="337"/>
      <c r="J54" s="337"/>
      <c r="K54" s="337"/>
      <c r="L54" s="337"/>
      <c r="M54" s="337"/>
    </row>
    <row r="55" spans="6:13">
      <c r="F55" s="337"/>
      <c r="G55" s="337"/>
      <c r="H55" s="337"/>
      <c r="I55" s="337"/>
      <c r="J55" s="337"/>
      <c r="K55" s="337"/>
      <c r="L55" s="337"/>
      <c r="M55" s="337"/>
    </row>
    <row r="56" spans="6:13">
      <c r="F56" s="337"/>
      <c r="G56" s="337"/>
      <c r="H56" s="337"/>
      <c r="I56" s="337"/>
      <c r="J56" s="337"/>
      <c r="K56" s="337"/>
      <c r="L56" s="337"/>
      <c r="M56" s="337"/>
    </row>
    <row r="57" spans="6:13">
      <c r="F57" s="337"/>
      <c r="G57" s="337"/>
      <c r="H57" s="337"/>
      <c r="I57" s="337"/>
      <c r="J57" s="337"/>
      <c r="K57" s="337"/>
      <c r="L57" s="337"/>
      <c r="M57" s="337"/>
    </row>
    <row r="58" spans="6:13">
      <c r="F58" s="337"/>
      <c r="G58" s="337"/>
      <c r="H58" s="337"/>
      <c r="I58" s="337"/>
      <c r="J58" s="337"/>
      <c r="K58" s="337"/>
      <c r="L58" s="337"/>
      <c r="M58" s="337"/>
    </row>
    <row r="59" spans="6:13">
      <c r="F59" s="337"/>
      <c r="G59" s="337"/>
      <c r="H59" s="337"/>
      <c r="I59" s="337"/>
      <c r="J59" s="337"/>
      <c r="K59" s="337"/>
      <c r="L59" s="337"/>
      <c r="M59" s="337"/>
    </row>
    <row r="60" spans="6:13">
      <c r="F60" s="337"/>
      <c r="G60" s="337"/>
      <c r="H60" s="337"/>
      <c r="I60" s="337"/>
      <c r="J60" s="337"/>
      <c r="K60" s="337"/>
      <c r="L60" s="337"/>
      <c r="M60" s="337"/>
    </row>
    <row r="61" spans="6:13">
      <c r="F61" s="337"/>
      <c r="G61" s="337"/>
      <c r="H61" s="337"/>
      <c r="I61" s="337"/>
      <c r="J61" s="337"/>
      <c r="K61" s="337"/>
      <c r="L61" s="337"/>
      <c r="M61" s="337"/>
    </row>
    <row r="62" spans="6:13">
      <c r="F62" s="337"/>
      <c r="G62" s="337"/>
      <c r="H62" s="337"/>
      <c r="I62" s="337"/>
      <c r="J62" s="337"/>
      <c r="K62" s="337"/>
      <c r="L62" s="337"/>
      <c r="M62" s="337"/>
    </row>
    <row r="63" spans="6:13">
      <c r="F63" s="337"/>
      <c r="G63" s="337"/>
      <c r="H63" s="337"/>
      <c r="I63" s="337"/>
      <c r="J63" s="337"/>
      <c r="K63" s="337"/>
      <c r="L63" s="337"/>
      <c r="M63" s="337"/>
    </row>
    <row r="64" spans="6:13">
      <c r="F64" s="337"/>
      <c r="G64" s="337"/>
      <c r="H64" s="337"/>
      <c r="I64" s="337"/>
      <c r="J64" s="337"/>
      <c r="K64" s="337"/>
      <c r="L64" s="337"/>
      <c r="M64" s="337"/>
    </row>
    <row r="65" spans="6:13">
      <c r="F65" s="337"/>
      <c r="G65" s="337"/>
      <c r="H65" s="337"/>
      <c r="I65" s="337"/>
      <c r="J65" s="337"/>
      <c r="K65" s="337"/>
      <c r="L65" s="337"/>
      <c r="M65" s="337"/>
    </row>
    <row r="66" spans="6:13">
      <c r="F66" s="337"/>
      <c r="G66" s="337"/>
      <c r="H66" s="337"/>
      <c r="I66" s="337"/>
      <c r="J66" s="337"/>
      <c r="K66" s="337"/>
      <c r="L66" s="337"/>
      <c r="M66" s="337"/>
    </row>
    <row r="67" spans="6:13">
      <c r="F67" s="337"/>
      <c r="G67" s="337"/>
      <c r="H67" s="337"/>
      <c r="I67" s="337"/>
      <c r="J67" s="337"/>
      <c r="K67" s="337"/>
      <c r="L67" s="337"/>
      <c r="M67" s="337"/>
    </row>
    <row r="68" spans="6:13">
      <c r="F68" s="337"/>
      <c r="G68" s="337"/>
      <c r="H68" s="337"/>
      <c r="I68" s="337"/>
      <c r="J68" s="337"/>
      <c r="K68" s="337"/>
      <c r="L68" s="337"/>
      <c r="M68" s="337"/>
    </row>
    <row r="69" spans="6:13">
      <c r="F69" s="337"/>
      <c r="G69" s="337"/>
      <c r="H69" s="337"/>
      <c r="I69" s="337"/>
      <c r="J69" s="337"/>
      <c r="K69" s="337"/>
      <c r="L69" s="337"/>
      <c r="M69" s="337"/>
    </row>
    <row r="70" spans="6:13">
      <c r="F70" s="337"/>
      <c r="G70" s="337"/>
      <c r="H70" s="337"/>
      <c r="I70" s="337"/>
      <c r="J70" s="337"/>
      <c r="K70" s="337"/>
      <c r="L70" s="337"/>
      <c r="M70" s="337"/>
    </row>
    <row r="71" spans="6:13">
      <c r="F71" s="337"/>
      <c r="G71" s="337"/>
      <c r="H71" s="337"/>
      <c r="I71" s="337"/>
      <c r="J71" s="337"/>
      <c r="K71" s="337"/>
      <c r="L71" s="337"/>
      <c r="M71" s="337"/>
    </row>
    <row r="72" spans="6:13">
      <c r="F72" s="337"/>
      <c r="G72" s="337"/>
      <c r="H72" s="337"/>
      <c r="I72" s="337"/>
      <c r="J72" s="337"/>
      <c r="K72" s="337"/>
      <c r="L72" s="337"/>
      <c r="M72" s="337"/>
    </row>
    <row r="73" spans="6:13">
      <c r="F73" s="337"/>
      <c r="G73" s="337"/>
      <c r="H73" s="337"/>
      <c r="I73" s="337"/>
      <c r="J73" s="337"/>
      <c r="K73" s="337"/>
      <c r="L73" s="337"/>
      <c r="M73" s="337"/>
    </row>
    <row r="74" spans="6:13">
      <c r="F74" s="337"/>
      <c r="G74" s="337"/>
      <c r="H74" s="337"/>
      <c r="I74" s="337"/>
      <c r="J74" s="337"/>
      <c r="K74" s="337"/>
      <c r="L74" s="337"/>
      <c r="M74" s="337"/>
    </row>
    <row r="75" spans="6:13">
      <c r="F75" s="337"/>
      <c r="G75" s="337"/>
      <c r="H75" s="337"/>
      <c r="I75" s="337"/>
      <c r="J75" s="337"/>
      <c r="K75" s="337"/>
      <c r="L75" s="337"/>
      <c r="M75" s="337"/>
    </row>
    <row r="76" spans="6:13">
      <c r="F76" s="337"/>
      <c r="G76" s="337"/>
      <c r="H76" s="337"/>
      <c r="I76" s="337"/>
      <c r="J76" s="337"/>
      <c r="K76" s="337"/>
      <c r="L76" s="337"/>
      <c r="M76" s="337"/>
    </row>
    <row r="77" spans="6:13">
      <c r="F77" s="337"/>
      <c r="G77" s="337"/>
      <c r="H77" s="337"/>
      <c r="I77" s="337"/>
      <c r="J77" s="337"/>
      <c r="K77" s="337"/>
      <c r="L77" s="337"/>
      <c r="M77" s="337"/>
    </row>
    <row r="78" spans="6:13">
      <c r="F78" s="337"/>
      <c r="G78" s="337"/>
      <c r="H78" s="337"/>
      <c r="I78" s="337"/>
      <c r="J78" s="337"/>
      <c r="K78" s="337"/>
      <c r="L78" s="337"/>
      <c r="M78" s="337"/>
    </row>
    <row r="79" spans="6:13">
      <c r="F79" s="337"/>
      <c r="G79" s="337"/>
      <c r="H79" s="337"/>
      <c r="I79" s="337"/>
      <c r="J79" s="337"/>
      <c r="K79" s="337"/>
      <c r="L79" s="337"/>
      <c r="M79" s="337"/>
    </row>
    <row r="80" spans="6:13">
      <c r="F80" s="337"/>
      <c r="G80" s="337"/>
      <c r="H80" s="337"/>
      <c r="I80" s="337"/>
      <c r="J80" s="337"/>
      <c r="K80" s="337"/>
      <c r="L80" s="337"/>
      <c r="M80" s="337"/>
    </row>
    <row r="81" spans="6:13">
      <c r="F81" s="337"/>
      <c r="G81" s="337"/>
      <c r="H81" s="337"/>
      <c r="I81" s="337"/>
      <c r="J81" s="337"/>
      <c r="K81" s="337"/>
      <c r="L81" s="337"/>
      <c r="M81" s="337"/>
    </row>
    <row r="82" spans="6:13">
      <c r="F82" s="337"/>
      <c r="G82" s="337"/>
      <c r="H82" s="337"/>
      <c r="I82" s="337"/>
      <c r="J82" s="337"/>
      <c r="K82" s="337"/>
      <c r="L82" s="337"/>
      <c r="M82" s="337"/>
    </row>
    <row r="83" spans="6:13">
      <c r="F83" s="337"/>
      <c r="G83" s="337"/>
      <c r="H83" s="337"/>
      <c r="I83" s="337"/>
      <c r="J83" s="337"/>
      <c r="K83" s="337"/>
      <c r="L83" s="337"/>
      <c r="M83" s="337"/>
    </row>
    <row r="84" spans="6:13">
      <c r="F84" s="337"/>
      <c r="G84" s="337"/>
      <c r="H84" s="337"/>
      <c r="I84" s="337"/>
      <c r="J84" s="337"/>
      <c r="K84" s="337"/>
      <c r="L84" s="337"/>
      <c r="M84" s="337"/>
    </row>
    <row r="85" spans="6:13">
      <c r="F85" s="337"/>
      <c r="G85" s="337"/>
      <c r="H85" s="337"/>
      <c r="I85" s="337"/>
      <c r="J85" s="337"/>
      <c r="K85" s="337"/>
      <c r="L85" s="337"/>
      <c r="M85" s="337"/>
    </row>
    <row r="86" spans="6:13">
      <c r="F86" s="337"/>
      <c r="G86" s="337"/>
      <c r="H86" s="337"/>
      <c r="I86" s="337"/>
      <c r="J86" s="337"/>
      <c r="K86" s="337"/>
      <c r="L86" s="337"/>
      <c r="M86" s="337"/>
    </row>
    <row r="87" spans="6:13">
      <c r="F87" s="337"/>
      <c r="G87" s="337"/>
      <c r="H87" s="337"/>
      <c r="I87" s="337"/>
      <c r="J87" s="337"/>
      <c r="K87" s="337"/>
      <c r="L87" s="337"/>
      <c r="M87" s="337"/>
    </row>
    <row r="88" spans="6:13">
      <c r="F88" s="337"/>
      <c r="G88" s="337"/>
      <c r="H88" s="337"/>
      <c r="I88" s="337"/>
      <c r="J88" s="337"/>
      <c r="K88" s="337"/>
      <c r="L88" s="337"/>
      <c r="M88" s="337"/>
    </row>
    <row r="89" spans="6:13">
      <c r="F89" s="337"/>
      <c r="G89" s="337"/>
      <c r="H89" s="337"/>
      <c r="I89" s="337"/>
      <c r="J89" s="337"/>
      <c r="K89" s="337"/>
      <c r="L89" s="337"/>
      <c r="M89" s="337"/>
    </row>
    <row r="90" spans="6:13">
      <c r="F90" s="337"/>
      <c r="G90" s="337"/>
      <c r="H90" s="337"/>
      <c r="I90" s="337"/>
      <c r="J90" s="337"/>
      <c r="K90" s="337"/>
      <c r="L90" s="337"/>
      <c r="M90" s="337"/>
    </row>
    <row r="91" spans="6:13">
      <c r="F91" s="337"/>
      <c r="G91" s="337"/>
      <c r="H91" s="337"/>
      <c r="I91" s="337"/>
      <c r="J91" s="337"/>
      <c r="K91" s="337"/>
      <c r="L91" s="337"/>
      <c r="M91" s="337"/>
    </row>
    <row r="92" spans="6:13">
      <c r="F92" s="337"/>
      <c r="G92" s="337"/>
      <c r="H92" s="337"/>
      <c r="I92" s="337"/>
      <c r="J92" s="337"/>
      <c r="K92" s="337"/>
      <c r="L92" s="337"/>
      <c r="M92" s="337"/>
    </row>
    <row r="93" spans="6:13">
      <c r="F93" s="337"/>
      <c r="G93" s="337"/>
      <c r="H93" s="337"/>
      <c r="I93" s="337"/>
      <c r="J93" s="337"/>
      <c r="K93" s="337"/>
      <c r="L93" s="337"/>
      <c r="M93" s="337"/>
    </row>
    <row r="94" spans="6:13">
      <c r="F94" s="337"/>
      <c r="G94" s="337"/>
      <c r="H94" s="337"/>
      <c r="I94" s="337"/>
      <c r="J94" s="337"/>
      <c r="K94" s="337"/>
      <c r="L94" s="337"/>
      <c r="M94" s="337"/>
    </row>
    <row r="95" spans="6:13">
      <c r="F95" s="337"/>
      <c r="G95" s="337"/>
      <c r="H95" s="337"/>
      <c r="I95" s="337"/>
      <c r="J95" s="337"/>
      <c r="K95" s="337"/>
      <c r="L95" s="337"/>
      <c r="M95" s="337"/>
    </row>
    <row r="96" spans="6:13">
      <c r="F96" s="337"/>
      <c r="G96" s="337"/>
      <c r="H96" s="337"/>
      <c r="I96" s="337"/>
      <c r="J96" s="337"/>
      <c r="K96" s="337"/>
      <c r="L96" s="337"/>
      <c r="M96" s="337"/>
    </row>
    <row r="97" spans="6:13">
      <c r="F97" s="337"/>
      <c r="G97" s="337"/>
      <c r="H97" s="337"/>
      <c r="I97" s="337"/>
      <c r="J97" s="337"/>
      <c r="K97" s="337"/>
      <c r="L97" s="337"/>
      <c r="M97" s="337"/>
    </row>
    <row r="98" spans="6:13">
      <c r="F98" s="337"/>
      <c r="G98" s="337"/>
      <c r="H98" s="337"/>
      <c r="I98" s="337"/>
      <c r="J98" s="337"/>
      <c r="K98" s="337"/>
      <c r="L98" s="337"/>
      <c r="M98" s="337"/>
    </row>
    <row r="99" spans="6:13">
      <c r="F99" s="337"/>
      <c r="G99" s="337"/>
      <c r="H99" s="337"/>
      <c r="I99" s="337"/>
      <c r="J99" s="337"/>
      <c r="K99" s="337"/>
      <c r="L99" s="337"/>
      <c r="M99" s="337"/>
    </row>
    <row r="100" spans="6:13">
      <c r="F100" s="337"/>
      <c r="G100" s="337"/>
      <c r="H100" s="337"/>
      <c r="I100" s="337"/>
      <c r="J100" s="337"/>
      <c r="K100" s="337"/>
      <c r="L100" s="337"/>
      <c r="M100" s="337"/>
    </row>
    <row r="101" spans="6:13">
      <c r="F101" s="337"/>
      <c r="G101" s="337"/>
      <c r="H101" s="337"/>
      <c r="I101" s="337"/>
      <c r="J101" s="337"/>
      <c r="K101" s="337"/>
      <c r="L101" s="337"/>
      <c r="M101" s="337"/>
    </row>
    <row r="102" spans="6:13">
      <c r="F102" s="337"/>
      <c r="G102" s="337"/>
      <c r="H102" s="337"/>
      <c r="I102" s="337"/>
      <c r="J102" s="337"/>
      <c r="K102" s="337"/>
      <c r="L102" s="337"/>
      <c r="M102" s="337"/>
    </row>
    <row r="103" spans="6:13">
      <c r="F103" s="337"/>
      <c r="G103" s="337"/>
      <c r="H103" s="337"/>
      <c r="I103" s="337"/>
      <c r="J103" s="337"/>
      <c r="K103" s="337"/>
      <c r="L103" s="337"/>
      <c r="M103" s="337"/>
    </row>
    <row r="104" spans="6:13">
      <c r="F104" s="337"/>
      <c r="G104" s="337"/>
      <c r="H104" s="337"/>
      <c r="I104" s="337"/>
      <c r="J104" s="337"/>
      <c r="K104" s="337"/>
      <c r="L104" s="337"/>
      <c r="M104" s="337"/>
    </row>
    <row r="105" spans="6:13">
      <c r="F105" s="337"/>
      <c r="G105" s="337"/>
      <c r="H105" s="337"/>
      <c r="I105" s="337"/>
      <c r="J105" s="337"/>
      <c r="K105" s="337"/>
      <c r="L105" s="337"/>
      <c r="M105" s="337"/>
    </row>
    <row r="106" spans="6:13">
      <c r="F106" s="337"/>
      <c r="G106" s="337"/>
      <c r="H106" s="337"/>
      <c r="I106" s="337"/>
      <c r="J106" s="337"/>
      <c r="K106" s="337"/>
      <c r="L106" s="337"/>
      <c r="M106" s="337"/>
    </row>
    <row r="107" spans="6:13">
      <c r="F107" s="337"/>
      <c r="G107" s="337"/>
      <c r="H107" s="337"/>
      <c r="I107" s="337"/>
      <c r="J107" s="337"/>
      <c r="K107" s="337"/>
      <c r="L107" s="337"/>
      <c r="M107" s="337"/>
    </row>
    <row r="108" spans="6:13">
      <c r="F108" s="337"/>
      <c r="G108" s="337"/>
      <c r="H108" s="337"/>
      <c r="I108" s="337"/>
      <c r="J108" s="337"/>
      <c r="K108" s="337"/>
      <c r="L108" s="337"/>
      <c r="M108" s="337"/>
    </row>
    <row r="109" spans="6:13">
      <c r="F109" s="337"/>
      <c r="G109" s="337"/>
      <c r="H109" s="337"/>
      <c r="I109" s="337"/>
      <c r="J109" s="337"/>
      <c r="K109" s="337"/>
      <c r="L109" s="337"/>
      <c r="M109" s="337"/>
    </row>
    <row r="110" spans="6:13">
      <c r="F110" s="337"/>
      <c r="G110" s="337"/>
      <c r="H110" s="337"/>
      <c r="I110" s="337"/>
      <c r="J110" s="337"/>
      <c r="K110" s="337"/>
      <c r="L110" s="337"/>
      <c r="M110" s="337"/>
    </row>
    <row r="111" spans="6:13">
      <c r="F111" s="337"/>
      <c r="G111" s="337"/>
      <c r="H111" s="337"/>
      <c r="I111" s="337"/>
      <c r="J111" s="337"/>
      <c r="K111" s="337"/>
      <c r="L111" s="337"/>
      <c r="M111" s="337"/>
    </row>
    <row r="112" spans="6:13">
      <c r="F112" s="337"/>
      <c r="G112" s="337"/>
      <c r="H112" s="337"/>
      <c r="I112" s="337"/>
      <c r="J112" s="337"/>
      <c r="K112" s="337"/>
      <c r="L112" s="337"/>
      <c r="M112" s="337"/>
    </row>
    <row r="113" spans="6:13">
      <c r="F113" s="337"/>
      <c r="G113" s="337"/>
      <c r="H113" s="337"/>
      <c r="I113" s="337"/>
      <c r="J113" s="337"/>
      <c r="K113" s="337"/>
      <c r="L113" s="337"/>
      <c r="M113" s="337"/>
    </row>
    <row r="114" spans="6:13">
      <c r="F114" s="337"/>
      <c r="G114" s="337"/>
      <c r="H114" s="337"/>
      <c r="I114" s="337"/>
      <c r="J114" s="337"/>
      <c r="K114" s="337"/>
      <c r="L114" s="337"/>
      <c r="M114" s="337"/>
    </row>
    <row r="115" spans="6:13">
      <c r="F115" s="337"/>
      <c r="G115" s="337"/>
      <c r="H115" s="337"/>
      <c r="I115" s="337"/>
      <c r="J115" s="337"/>
      <c r="K115" s="337"/>
      <c r="L115" s="337"/>
      <c r="M115" s="337"/>
    </row>
    <row r="116" spans="6:13">
      <c r="F116" s="337"/>
      <c r="G116" s="337"/>
      <c r="H116" s="337"/>
      <c r="I116" s="337"/>
      <c r="J116" s="337"/>
      <c r="K116" s="337"/>
      <c r="L116" s="337"/>
      <c r="M116" s="337"/>
    </row>
    <row r="117" spans="6:13">
      <c r="F117" s="337"/>
      <c r="G117" s="337"/>
      <c r="H117" s="337"/>
      <c r="I117" s="337"/>
      <c r="J117" s="337"/>
      <c r="K117" s="337"/>
      <c r="L117" s="337"/>
      <c r="M117" s="337"/>
    </row>
    <row r="118" spans="6:13">
      <c r="F118" s="337"/>
      <c r="G118" s="337"/>
      <c r="H118" s="337"/>
      <c r="I118" s="337"/>
      <c r="J118" s="337"/>
      <c r="K118" s="337"/>
      <c r="L118" s="337"/>
      <c r="M118" s="337"/>
    </row>
    <row r="119" spans="6:13">
      <c r="F119" s="337"/>
      <c r="G119" s="337"/>
      <c r="H119" s="337"/>
      <c r="I119" s="337"/>
      <c r="J119" s="337"/>
      <c r="K119" s="337"/>
      <c r="L119" s="337"/>
      <c r="M119" s="337"/>
    </row>
    <row r="120" spans="6:13">
      <c r="F120" s="337"/>
      <c r="G120" s="337"/>
      <c r="H120" s="337"/>
      <c r="I120" s="337"/>
      <c r="J120" s="337"/>
      <c r="K120" s="337"/>
      <c r="L120" s="337"/>
      <c r="M120" s="337"/>
    </row>
    <row r="121" spans="6:13">
      <c r="F121" s="337"/>
      <c r="G121" s="337"/>
      <c r="H121" s="337"/>
      <c r="I121" s="337"/>
      <c r="J121" s="337"/>
      <c r="K121" s="337"/>
      <c r="L121" s="337"/>
      <c r="M121" s="337"/>
    </row>
    <row r="122" spans="6:13">
      <c r="F122" s="337"/>
      <c r="G122" s="337"/>
      <c r="H122" s="337"/>
      <c r="I122" s="337"/>
      <c r="J122" s="337"/>
      <c r="K122" s="337"/>
      <c r="L122" s="337"/>
      <c r="M122" s="337"/>
    </row>
    <row r="123" spans="6:13">
      <c r="F123" s="337"/>
      <c r="G123" s="337"/>
      <c r="H123" s="337"/>
      <c r="I123" s="337"/>
      <c r="J123" s="337"/>
      <c r="K123" s="337"/>
      <c r="L123" s="337"/>
      <c r="M123" s="337"/>
    </row>
    <row r="124" spans="6:13">
      <c r="F124" s="337"/>
      <c r="G124" s="337"/>
      <c r="H124" s="337"/>
      <c r="I124" s="337"/>
      <c r="J124" s="337"/>
      <c r="K124" s="337"/>
      <c r="L124" s="337"/>
      <c r="M124" s="337"/>
    </row>
    <row r="125" spans="6:13">
      <c r="F125" s="337"/>
      <c r="G125" s="337"/>
      <c r="H125" s="337"/>
      <c r="I125" s="337"/>
      <c r="J125" s="337"/>
      <c r="K125" s="337"/>
      <c r="L125" s="337"/>
      <c r="M125" s="337"/>
    </row>
    <row r="126" spans="6:13">
      <c r="F126" s="337"/>
      <c r="G126" s="337"/>
      <c r="H126" s="337"/>
      <c r="I126" s="337"/>
      <c r="J126" s="337"/>
      <c r="K126" s="337"/>
      <c r="L126" s="337"/>
      <c r="M126" s="337"/>
    </row>
    <row r="127" spans="6:13">
      <c r="F127" s="337"/>
      <c r="G127" s="337"/>
      <c r="H127" s="337"/>
      <c r="I127" s="337"/>
      <c r="J127" s="337"/>
      <c r="K127" s="337"/>
      <c r="L127" s="337"/>
      <c r="M127" s="337"/>
    </row>
    <row r="128" spans="6:13">
      <c r="F128" s="337"/>
      <c r="G128" s="337"/>
      <c r="H128" s="337"/>
      <c r="I128" s="337"/>
      <c r="J128" s="337"/>
      <c r="K128" s="337"/>
      <c r="L128" s="337"/>
      <c r="M128" s="337"/>
    </row>
    <row r="129" spans="6:13">
      <c r="F129" s="337"/>
      <c r="G129" s="337"/>
      <c r="H129" s="337"/>
      <c r="I129" s="337"/>
      <c r="J129" s="337"/>
      <c r="K129" s="337"/>
      <c r="L129" s="337"/>
      <c r="M129" s="337"/>
    </row>
    <row r="130" spans="6:13">
      <c r="F130" s="337"/>
      <c r="G130" s="337"/>
      <c r="H130" s="337"/>
      <c r="I130" s="337"/>
      <c r="J130" s="337"/>
      <c r="K130" s="337"/>
      <c r="L130" s="337"/>
      <c r="M130" s="337"/>
    </row>
    <row r="131" spans="6:13">
      <c r="F131" s="337"/>
      <c r="G131" s="337"/>
      <c r="H131" s="337"/>
      <c r="I131" s="337"/>
      <c r="J131" s="337"/>
      <c r="K131" s="337"/>
      <c r="L131" s="337"/>
      <c r="M131" s="337"/>
    </row>
    <row r="132" spans="6:13">
      <c r="F132" s="337"/>
      <c r="G132" s="337"/>
      <c r="H132" s="337"/>
      <c r="I132" s="337"/>
      <c r="J132" s="337"/>
      <c r="K132" s="337"/>
      <c r="L132" s="337"/>
      <c r="M132" s="337"/>
    </row>
    <row r="133" spans="6:13">
      <c r="F133" s="337"/>
      <c r="G133" s="337"/>
      <c r="H133" s="337"/>
      <c r="I133" s="337"/>
      <c r="J133" s="337"/>
      <c r="K133" s="337"/>
      <c r="L133" s="337"/>
      <c r="M133" s="337"/>
    </row>
    <row r="134" spans="6:13">
      <c r="F134" s="337"/>
      <c r="G134" s="337"/>
      <c r="H134" s="337"/>
      <c r="I134" s="337"/>
      <c r="J134" s="337"/>
      <c r="K134" s="337"/>
      <c r="L134" s="337"/>
      <c r="M134" s="337"/>
    </row>
    <row r="135" spans="6:13">
      <c r="F135" s="337"/>
      <c r="G135" s="337"/>
      <c r="H135" s="337"/>
      <c r="I135" s="337"/>
      <c r="J135" s="337"/>
      <c r="K135" s="337"/>
      <c r="L135" s="337"/>
      <c r="M135" s="337"/>
    </row>
    <row r="136" spans="6:13">
      <c r="F136" s="337"/>
      <c r="G136" s="337"/>
      <c r="H136" s="337"/>
      <c r="I136" s="337"/>
      <c r="J136" s="337"/>
      <c r="K136" s="337"/>
      <c r="L136" s="337"/>
      <c r="M136" s="337"/>
    </row>
    <row r="137" spans="6:13">
      <c r="F137" s="337"/>
      <c r="G137" s="337"/>
      <c r="H137" s="337"/>
      <c r="I137" s="337"/>
      <c r="J137" s="337"/>
      <c r="K137" s="337"/>
      <c r="L137" s="337"/>
      <c r="M137" s="337"/>
    </row>
    <row r="138" spans="6:13">
      <c r="F138" s="337"/>
      <c r="G138" s="337"/>
      <c r="H138" s="337"/>
      <c r="I138" s="337"/>
      <c r="J138" s="337"/>
      <c r="K138" s="337"/>
      <c r="L138" s="337"/>
      <c r="M138" s="337"/>
    </row>
    <row r="139" spans="6:13">
      <c r="F139" s="337"/>
      <c r="G139" s="337"/>
      <c r="H139" s="337"/>
      <c r="I139" s="337"/>
      <c r="J139" s="337"/>
      <c r="K139" s="337"/>
      <c r="L139" s="337"/>
      <c r="M139" s="337"/>
    </row>
    <row r="140" spans="6:13">
      <c r="F140" s="337"/>
      <c r="G140" s="337"/>
      <c r="H140" s="337"/>
      <c r="I140" s="337"/>
      <c r="J140" s="337"/>
      <c r="K140" s="337"/>
      <c r="L140" s="337"/>
      <c r="M140" s="337"/>
    </row>
    <row r="141" spans="6:13">
      <c r="F141" s="337"/>
      <c r="G141" s="337"/>
      <c r="H141" s="337"/>
      <c r="I141" s="337"/>
      <c r="J141" s="337"/>
      <c r="K141" s="337"/>
      <c r="L141" s="337"/>
      <c r="M141" s="337"/>
    </row>
    <row r="142" spans="6:13">
      <c r="F142" s="337"/>
      <c r="G142" s="337"/>
      <c r="H142" s="337"/>
      <c r="I142" s="337"/>
      <c r="J142" s="337"/>
      <c r="K142" s="337"/>
      <c r="L142" s="337"/>
      <c r="M142" s="337"/>
    </row>
    <row r="143" spans="6:13">
      <c r="F143" s="337"/>
      <c r="G143" s="337"/>
      <c r="H143" s="337"/>
      <c r="I143" s="337"/>
      <c r="J143" s="337"/>
      <c r="K143" s="337"/>
      <c r="L143" s="337"/>
      <c r="M143" s="337"/>
    </row>
    <row r="144" spans="6:13">
      <c r="F144" s="337"/>
      <c r="G144" s="337"/>
      <c r="H144" s="337"/>
      <c r="I144" s="337"/>
      <c r="J144" s="337"/>
      <c r="K144" s="337"/>
      <c r="L144" s="337"/>
      <c r="M144" s="337"/>
    </row>
    <row r="145" spans="6:13">
      <c r="F145" s="337"/>
      <c r="G145" s="337"/>
      <c r="H145" s="337"/>
      <c r="I145" s="337"/>
      <c r="J145" s="337"/>
      <c r="K145" s="337"/>
      <c r="L145" s="337"/>
      <c r="M145" s="337"/>
    </row>
    <row r="146" spans="6:13">
      <c r="F146" s="337"/>
      <c r="G146" s="337"/>
      <c r="H146" s="337"/>
      <c r="I146" s="337"/>
      <c r="J146" s="337"/>
      <c r="K146" s="337"/>
      <c r="L146" s="337"/>
      <c r="M146" s="337"/>
    </row>
    <row r="147" spans="6:13">
      <c r="F147" s="337"/>
      <c r="G147" s="337"/>
      <c r="H147" s="337"/>
      <c r="I147" s="337"/>
      <c r="J147" s="337"/>
      <c r="K147" s="337"/>
      <c r="L147" s="337"/>
      <c r="M147" s="337"/>
    </row>
    <row r="148" spans="6:13">
      <c r="F148" s="337"/>
      <c r="G148" s="337"/>
      <c r="H148" s="337"/>
      <c r="I148" s="337"/>
      <c r="J148" s="337"/>
      <c r="K148" s="337"/>
      <c r="L148" s="337"/>
      <c r="M148" s="337"/>
    </row>
    <row r="149" spans="6:13">
      <c r="F149" s="337"/>
      <c r="G149" s="337"/>
      <c r="H149" s="337"/>
      <c r="I149" s="337"/>
      <c r="J149" s="337"/>
      <c r="K149" s="337"/>
      <c r="L149" s="337"/>
      <c r="M149" s="337"/>
    </row>
    <row r="150" spans="6:13">
      <c r="F150" s="337"/>
      <c r="G150" s="337"/>
      <c r="H150" s="337"/>
      <c r="I150" s="337"/>
      <c r="J150" s="337"/>
      <c r="K150" s="337"/>
      <c r="L150" s="337"/>
      <c r="M150" s="337"/>
    </row>
    <row r="151" spans="6:13">
      <c r="F151" s="337"/>
      <c r="G151" s="337"/>
      <c r="H151" s="337"/>
      <c r="I151" s="337"/>
      <c r="J151" s="337"/>
      <c r="K151" s="337"/>
      <c r="L151" s="337"/>
      <c r="M151" s="337"/>
    </row>
    <row r="152" spans="6:13">
      <c r="F152" s="337"/>
      <c r="G152" s="337"/>
      <c r="H152" s="337"/>
      <c r="I152" s="337"/>
      <c r="J152" s="337"/>
      <c r="K152" s="337"/>
      <c r="L152" s="337"/>
      <c r="M152" s="337"/>
    </row>
    <row r="153" spans="6:13">
      <c r="F153" s="337"/>
      <c r="G153" s="337"/>
      <c r="H153" s="337"/>
      <c r="I153" s="337"/>
      <c r="J153" s="337"/>
      <c r="K153" s="337"/>
      <c r="L153" s="337"/>
      <c r="M153" s="337"/>
    </row>
    <row r="154" spans="6:13">
      <c r="F154" s="337"/>
      <c r="G154" s="337"/>
      <c r="H154" s="337"/>
      <c r="I154" s="337"/>
      <c r="J154" s="337"/>
      <c r="K154" s="337"/>
      <c r="L154" s="337"/>
      <c r="M154" s="337"/>
    </row>
    <row r="155" spans="6:13">
      <c r="F155" s="337"/>
      <c r="G155" s="337"/>
      <c r="H155" s="337"/>
      <c r="I155" s="337"/>
      <c r="J155" s="337"/>
      <c r="K155" s="337"/>
      <c r="L155" s="337"/>
      <c r="M155" s="337"/>
    </row>
    <row r="156" spans="6:13">
      <c r="F156" s="337"/>
      <c r="G156" s="337"/>
      <c r="H156" s="337"/>
      <c r="I156" s="337"/>
      <c r="J156" s="337"/>
      <c r="K156" s="337"/>
      <c r="L156" s="337"/>
      <c r="M156" s="337"/>
    </row>
    <row r="157" spans="6:13">
      <c r="F157" s="337"/>
      <c r="G157" s="337"/>
      <c r="H157" s="337"/>
      <c r="I157" s="337"/>
      <c r="J157" s="337"/>
      <c r="K157" s="337"/>
      <c r="L157" s="337"/>
      <c r="M157" s="337"/>
    </row>
    <row r="158" spans="6:13">
      <c r="F158" s="337"/>
      <c r="G158" s="337"/>
      <c r="H158" s="337"/>
      <c r="I158" s="337"/>
      <c r="J158" s="337"/>
      <c r="K158" s="337"/>
      <c r="L158" s="337"/>
      <c r="M158" s="337"/>
    </row>
    <row r="159" spans="6:13">
      <c r="F159" s="337"/>
      <c r="G159" s="337"/>
      <c r="H159" s="337"/>
      <c r="I159" s="337"/>
      <c r="J159" s="337"/>
      <c r="K159" s="337"/>
      <c r="L159" s="337"/>
      <c r="M159" s="337"/>
    </row>
    <row r="160" spans="6:13">
      <c r="F160" s="337"/>
      <c r="G160" s="337"/>
      <c r="H160" s="337"/>
      <c r="I160" s="337"/>
      <c r="J160" s="337"/>
      <c r="K160" s="337"/>
      <c r="L160" s="337"/>
      <c r="M160" s="337"/>
    </row>
    <row r="161" spans="6:13">
      <c r="F161" s="337"/>
      <c r="G161" s="337"/>
      <c r="H161" s="337"/>
      <c r="I161" s="337"/>
      <c r="J161" s="337"/>
      <c r="K161" s="337"/>
      <c r="L161" s="337"/>
      <c r="M161" s="337"/>
    </row>
    <row r="162" spans="6:13">
      <c r="F162" s="337"/>
      <c r="G162" s="337"/>
      <c r="H162" s="337"/>
      <c r="I162" s="337"/>
      <c r="J162" s="337"/>
      <c r="K162" s="337"/>
      <c r="L162" s="337"/>
      <c r="M162" s="337"/>
    </row>
    <row r="163" spans="6:13">
      <c r="F163" s="337"/>
      <c r="G163" s="337"/>
      <c r="H163" s="337"/>
      <c r="I163" s="337"/>
      <c r="J163" s="337"/>
      <c r="K163" s="337"/>
      <c r="L163" s="337"/>
      <c r="M163" s="337"/>
    </row>
    <row r="164" spans="6:13">
      <c r="F164" s="337"/>
      <c r="G164" s="337"/>
      <c r="H164" s="337"/>
      <c r="I164" s="337"/>
      <c r="J164" s="337"/>
      <c r="K164" s="337"/>
      <c r="L164" s="337"/>
      <c r="M164" s="337"/>
    </row>
    <row r="165" spans="6:13">
      <c r="F165" s="337"/>
      <c r="G165" s="337"/>
      <c r="H165" s="337"/>
      <c r="I165" s="337"/>
      <c r="J165" s="337"/>
      <c r="K165" s="337"/>
      <c r="L165" s="337"/>
      <c r="M165" s="337"/>
    </row>
    <row r="166" spans="6:13">
      <c r="F166" s="337"/>
      <c r="G166" s="337"/>
      <c r="H166" s="337"/>
      <c r="I166" s="337"/>
      <c r="J166" s="337"/>
      <c r="K166" s="337"/>
      <c r="L166" s="337"/>
      <c r="M166" s="337"/>
    </row>
    <row r="167" spans="6:13">
      <c r="F167" s="337"/>
      <c r="G167" s="337"/>
      <c r="H167" s="337"/>
      <c r="I167" s="337"/>
      <c r="J167" s="337"/>
      <c r="K167" s="337"/>
      <c r="L167" s="337"/>
      <c r="M167" s="337"/>
    </row>
    <row r="168" spans="6:13">
      <c r="F168" s="337"/>
      <c r="G168" s="337"/>
      <c r="H168" s="337"/>
      <c r="I168" s="337"/>
      <c r="J168" s="337"/>
      <c r="K168" s="337"/>
      <c r="L168" s="337"/>
      <c r="M168" s="337"/>
    </row>
    <row r="169" spans="6:13">
      <c r="F169" s="337"/>
      <c r="G169" s="337"/>
      <c r="H169" s="337"/>
      <c r="I169" s="337"/>
      <c r="J169" s="337"/>
      <c r="K169" s="337"/>
      <c r="L169" s="337"/>
      <c r="M169" s="337"/>
    </row>
    <row r="170" spans="6:13">
      <c r="F170" s="337"/>
      <c r="G170" s="337"/>
      <c r="H170" s="337"/>
      <c r="I170" s="337"/>
      <c r="J170" s="337"/>
      <c r="K170" s="337"/>
      <c r="L170" s="337"/>
      <c r="M170" s="337"/>
    </row>
    <row r="171" spans="6:13">
      <c r="F171" s="337"/>
      <c r="G171" s="337"/>
      <c r="H171" s="337"/>
      <c r="I171" s="337"/>
      <c r="J171" s="337"/>
      <c r="K171" s="337"/>
      <c r="L171" s="337"/>
      <c r="M171" s="337"/>
    </row>
    <row r="172" spans="6:13">
      <c r="F172" s="337"/>
      <c r="G172" s="337"/>
      <c r="H172" s="337"/>
      <c r="I172" s="337"/>
      <c r="J172" s="337"/>
      <c r="K172" s="337"/>
      <c r="L172" s="337"/>
      <c r="M172" s="337"/>
    </row>
    <row r="173" spans="6:13">
      <c r="F173" s="337"/>
      <c r="G173" s="337"/>
      <c r="H173" s="337"/>
      <c r="I173" s="337"/>
      <c r="J173" s="337"/>
      <c r="K173" s="337"/>
      <c r="L173" s="337"/>
      <c r="M173" s="337"/>
    </row>
    <row r="174" spans="6:13">
      <c r="F174" s="337"/>
      <c r="G174" s="337"/>
      <c r="H174" s="337"/>
      <c r="I174" s="337"/>
      <c r="J174" s="337"/>
      <c r="K174" s="337"/>
      <c r="L174" s="337"/>
      <c r="M174" s="337"/>
    </row>
    <row r="175" spans="6:13">
      <c r="F175" s="337"/>
      <c r="G175" s="337"/>
      <c r="H175" s="337"/>
      <c r="I175" s="337"/>
      <c r="J175" s="337"/>
      <c r="K175" s="337"/>
      <c r="L175" s="337"/>
      <c r="M175" s="337"/>
    </row>
    <row r="176" spans="6:13">
      <c r="F176" s="337"/>
      <c r="G176" s="337"/>
      <c r="H176" s="337"/>
      <c r="I176" s="337"/>
      <c r="J176" s="337"/>
      <c r="K176" s="337"/>
      <c r="L176" s="337"/>
      <c r="M176" s="337"/>
    </row>
    <row r="177" spans="6:13">
      <c r="F177" s="337"/>
      <c r="G177" s="337"/>
      <c r="H177" s="337"/>
      <c r="I177" s="337"/>
      <c r="J177" s="337"/>
      <c r="K177" s="337"/>
      <c r="L177" s="337"/>
      <c r="M177" s="337"/>
    </row>
    <row r="178" spans="6:13">
      <c r="F178" s="337"/>
      <c r="G178" s="337"/>
      <c r="H178" s="337"/>
      <c r="I178" s="337"/>
      <c r="J178" s="337"/>
      <c r="K178" s="337"/>
      <c r="L178" s="337"/>
      <c r="M178" s="337"/>
    </row>
    <row r="179" spans="6:13">
      <c r="F179" s="337"/>
      <c r="G179" s="337"/>
      <c r="H179" s="337"/>
      <c r="I179" s="337"/>
      <c r="J179" s="337"/>
      <c r="K179" s="337"/>
      <c r="L179" s="337"/>
      <c r="M179" s="337"/>
    </row>
    <row r="180" spans="6:13">
      <c r="F180" s="337"/>
      <c r="G180" s="337"/>
      <c r="H180" s="337"/>
      <c r="I180" s="337"/>
      <c r="J180" s="337"/>
      <c r="K180" s="337"/>
      <c r="L180" s="337"/>
      <c r="M180" s="337"/>
    </row>
    <row r="181" spans="6:13">
      <c r="F181" s="337"/>
      <c r="G181" s="337"/>
      <c r="H181" s="337"/>
      <c r="I181" s="337"/>
      <c r="J181" s="337"/>
      <c r="K181" s="337"/>
      <c r="L181" s="337"/>
      <c r="M181" s="337"/>
    </row>
    <row r="182" spans="6:13">
      <c r="F182" s="337"/>
      <c r="G182" s="337"/>
      <c r="H182" s="337"/>
      <c r="I182" s="337"/>
      <c r="J182" s="337"/>
      <c r="K182" s="337"/>
      <c r="L182" s="337"/>
      <c r="M182" s="337"/>
    </row>
    <row r="183" spans="6:13">
      <c r="F183" s="337"/>
      <c r="G183" s="337"/>
      <c r="H183" s="337"/>
      <c r="I183" s="337"/>
      <c r="J183" s="337"/>
      <c r="K183" s="337"/>
      <c r="L183" s="337"/>
      <c r="M183" s="337"/>
    </row>
    <row r="184" spans="6:13">
      <c r="F184" s="337"/>
      <c r="G184" s="337"/>
      <c r="H184" s="337"/>
      <c r="I184" s="337"/>
      <c r="J184" s="337"/>
      <c r="K184" s="337"/>
      <c r="L184" s="337"/>
      <c r="M184" s="337"/>
    </row>
    <row r="185" spans="6:13">
      <c r="F185" s="337"/>
      <c r="G185" s="337"/>
      <c r="H185" s="337"/>
      <c r="I185" s="337"/>
      <c r="J185" s="337"/>
      <c r="K185" s="337"/>
      <c r="L185" s="337"/>
      <c r="M185" s="337"/>
    </row>
    <row r="186" spans="6:13">
      <c r="F186" s="337"/>
      <c r="G186" s="337"/>
      <c r="H186" s="337"/>
      <c r="I186" s="337"/>
      <c r="J186" s="337"/>
      <c r="K186" s="337"/>
      <c r="L186" s="337"/>
      <c r="M186" s="337"/>
    </row>
    <row r="187" spans="6:13">
      <c r="F187" s="337"/>
      <c r="G187" s="337"/>
      <c r="H187" s="337"/>
      <c r="I187" s="337"/>
      <c r="J187" s="337"/>
      <c r="K187" s="337"/>
      <c r="L187" s="337"/>
      <c r="M187" s="337"/>
    </row>
    <row r="188" spans="6:13">
      <c r="F188" s="337"/>
      <c r="G188" s="337"/>
      <c r="H188" s="337"/>
      <c r="I188" s="337"/>
      <c r="J188" s="337"/>
      <c r="K188" s="337"/>
      <c r="L188" s="337"/>
      <c r="M188" s="337"/>
    </row>
    <row r="189" spans="6:13">
      <c r="F189" s="337"/>
      <c r="G189" s="337"/>
      <c r="H189" s="337"/>
      <c r="I189" s="337"/>
      <c r="J189" s="337"/>
      <c r="K189" s="337"/>
      <c r="L189" s="337"/>
      <c r="M189" s="337"/>
    </row>
    <row r="190" spans="6:13">
      <c r="F190" s="337"/>
      <c r="G190" s="337"/>
      <c r="H190" s="337"/>
      <c r="I190" s="337"/>
      <c r="J190" s="337"/>
      <c r="K190" s="337"/>
      <c r="L190" s="337"/>
      <c r="M190" s="337"/>
    </row>
    <row r="191" spans="6:13">
      <c r="F191" s="337"/>
      <c r="G191" s="337"/>
      <c r="H191" s="337"/>
      <c r="I191" s="337"/>
      <c r="J191" s="337"/>
      <c r="K191" s="337"/>
      <c r="L191" s="337"/>
      <c r="M191" s="337"/>
    </row>
    <row r="192" spans="6:13">
      <c r="F192" s="337"/>
      <c r="G192" s="337"/>
      <c r="H192" s="337"/>
      <c r="I192" s="337"/>
      <c r="J192" s="337"/>
      <c r="K192" s="337"/>
      <c r="L192" s="337"/>
      <c r="M192" s="337"/>
    </row>
    <row r="193" spans="6:13">
      <c r="F193" s="337"/>
      <c r="G193" s="337"/>
      <c r="H193" s="337"/>
      <c r="I193" s="337"/>
      <c r="J193" s="337"/>
      <c r="K193" s="337"/>
      <c r="L193" s="337"/>
      <c r="M193" s="337"/>
    </row>
    <row r="194" spans="6:13">
      <c r="F194" s="337"/>
      <c r="G194" s="337"/>
      <c r="H194" s="337"/>
      <c r="I194" s="337"/>
      <c r="J194" s="337"/>
      <c r="K194" s="337"/>
      <c r="L194" s="337"/>
      <c r="M194" s="337"/>
    </row>
    <row r="195" spans="6:13">
      <c r="F195" s="337"/>
      <c r="G195" s="337"/>
      <c r="H195" s="337"/>
      <c r="I195" s="337"/>
      <c r="J195" s="337"/>
      <c r="K195" s="337"/>
      <c r="L195" s="337"/>
      <c r="M195" s="337"/>
    </row>
    <row r="196" spans="6:13">
      <c r="F196" s="337"/>
      <c r="G196" s="337"/>
      <c r="H196" s="337"/>
      <c r="I196" s="337"/>
      <c r="J196" s="337"/>
      <c r="K196" s="337"/>
      <c r="L196" s="337"/>
      <c r="M196" s="337"/>
    </row>
    <row r="197" spans="6:13">
      <c r="F197" s="337"/>
      <c r="G197" s="337"/>
      <c r="H197" s="337"/>
      <c r="I197" s="337"/>
      <c r="J197" s="337"/>
      <c r="K197" s="337"/>
      <c r="L197" s="337"/>
      <c r="M197" s="337"/>
    </row>
    <row r="198" spans="6:13">
      <c r="F198" s="337"/>
      <c r="G198" s="337"/>
      <c r="H198" s="337"/>
      <c r="I198" s="337"/>
      <c r="J198" s="337"/>
      <c r="K198" s="337"/>
      <c r="L198" s="337"/>
      <c r="M198" s="337"/>
    </row>
    <row r="199" spans="6:13">
      <c r="F199" s="337"/>
      <c r="G199" s="337"/>
      <c r="H199" s="337"/>
      <c r="I199" s="337"/>
      <c r="J199" s="337"/>
      <c r="K199" s="337"/>
      <c r="L199" s="337"/>
      <c r="M199" s="337"/>
    </row>
    <row r="200" spans="6:13">
      <c r="F200" s="337"/>
      <c r="G200" s="337"/>
      <c r="H200" s="337"/>
      <c r="I200" s="337"/>
      <c r="J200" s="337"/>
      <c r="K200" s="337"/>
      <c r="L200" s="337"/>
      <c r="M200" s="337"/>
    </row>
    <row r="201" spans="6:13">
      <c r="F201" s="337"/>
      <c r="G201" s="337"/>
      <c r="H201" s="337"/>
      <c r="I201" s="337"/>
      <c r="J201" s="337"/>
      <c r="K201" s="337"/>
      <c r="L201" s="337"/>
      <c r="M201" s="337"/>
    </row>
    <row r="202" spans="6:13">
      <c r="F202" s="337"/>
      <c r="G202" s="337"/>
      <c r="H202" s="337"/>
      <c r="I202" s="337"/>
      <c r="J202" s="337"/>
      <c r="K202" s="337"/>
      <c r="L202" s="337"/>
      <c r="M202" s="337"/>
    </row>
    <row r="203" spans="6:13">
      <c r="F203" s="337"/>
      <c r="G203" s="337"/>
      <c r="H203" s="337"/>
      <c r="I203" s="337"/>
      <c r="J203" s="337"/>
      <c r="K203" s="337"/>
      <c r="L203" s="337"/>
      <c r="M203" s="337"/>
    </row>
    <row r="204" spans="6:13">
      <c r="F204" s="337"/>
      <c r="G204" s="337"/>
      <c r="H204" s="337"/>
      <c r="I204" s="337"/>
      <c r="J204" s="337"/>
      <c r="K204" s="337"/>
      <c r="L204" s="337"/>
      <c r="M204" s="337"/>
    </row>
    <row r="205" spans="6:13">
      <c r="F205" s="337"/>
      <c r="G205" s="337"/>
      <c r="H205" s="337"/>
      <c r="I205" s="337"/>
      <c r="J205" s="337"/>
      <c r="K205" s="337"/>
      <c r="L205" s="337"/>
      <c r="M205" s="337"/>
    </row>
    <row r="206" spans="6:13">
      <c r="F206" s="337"/>
      <c r="G206" s="337"/>
      <c r="H206" s="337"/>
      <c r="I206" s="337"/>
      <c r="J206" s="337"/>
      <c r="K206" s="337"/>
      <c r="L206" s="337"/>
      <c r="M206" s="337"/>
    </row>
    <row r="207" spans="6:13">
      <c r="F207" s="337"/>
      <c r="G207" s="337"/>
      <c r="H207" s="337"/>
      <c r="I207" s="337"/>
      <c r="J207" s="337"/>
      <c r="K207" s="337"/>
      <c r="L207" s="337"/>
      <c r="M207" s="337"/>
    </row>
    <row r="208" spans="6:13">
      <c r="F208" s="337"/>
      <c r="G208" s="337"/>
      <c r="H208" s="337"/>
      <c r="I208" s="337"/>
      <c r="J208" s="337"/>
      <c r="K208" s="337"/>
      <c r="L208" s="337"/>
      <c r="M208" s="337"/>
    </row>
    <row r="209" spans="6:13">
      <c r="F209" s="337"/>
      <c r="G209" s="337"/>
      <c r="H209" s="337"/>
      <c r="I209" s="337"/>
      <c r="J209" s="337"/>
      <c r="K209" s="337"/>
      <c r="L209" s="337"/>
      <c r="M209" s="337"/>
    </row>
    <row r="210" spans="6:13">
      <c r="F210" s="337"/>
      <c r="G210" s="337"/>
      <c r="H210" s="337"/>
      <c r="I210" s="337"/>
      <c r="J210" s="337"/>
      <c r="K210" s="337"/>
      <c r="L210" s="337"/>
      <c r="M210" s="337"/>
    </row>
    <row r="211" spans="6:13">
      <c r="F211" s="337"/>
      <c r="G211" s="337"/>
      <c r="H211" s="337"/>
      <c r="I211" s="337"/>
      <c r="J211" s="337"/>
      <c r="K211" s="337"/>
      <c r="L211" s="337"/>
      <c r="M211" s="337"/>
    </row>
    <row r="212" spans="6:13">
      <c r="F212" s="337"/>
      <c r="G212" s="337"/>
      <c r="H212" s="337"/>
      <c r="I212" s="337"/>
      <c r="J212" s="337"/>
      <c r="K212" s="337"/>
      <c r="L212" s="337"/>
      <c r="M212" s="337"/>
    </row>
    <row r="213" spans="6:13">
      <c r="F213" s="337"/>
      <c r="G213" s="337"/>
      <c r="H213" s="337"/>
      <c r="I213" s="337"/>
      <c r="J213" s="337"/>
      <c r="K213" s="337"/>
      <c r="L213" s="337"/>
      <c r="M213" s="337"/>
    </row>
    <row r="214" spans="6:13">
      <c r="F214" s="337"/>
      <c r="G214" s="337"/>
      <c r="H214" s="337"/>
      <c r="I214" s="337"/>
      <c r="J214" s="337"/>
      <c r="K214" s="337"/>
      <c r="L214" s="337"/>
      <c r="M214" s="337"/>
    </row>
    <row r="215" spans="6:13">
      <c r="F215" s="337"/>
      <c r="G215" s="337"/>
      <c r="H215" s="337"/>
      <c r="I215" s="337"/>
      <c r="J215" s="337"/>
      <c r="K215" s="337"/>
      <c r="L215" s="337"/>
      <c r="M215" s="337"/>
    </row>
    <row r="216" spans="6:13">
      <c r="F216" s="337"/>
      <c r="G216" s="337"/>
      <c r="H216" s="337"/>
      <c r="I216" s="337"/>
      <c r="J216" s="337"/>
      <c r="K216" s="337"/>
      <c r="L216" s="337"/>
      <c r="M216" s="337"/>
    </row>
    <row r="217" spans="6:13">
      <c r="F217" s="337"/>
      <c r="G217" s="337"/>
      <c r="H217" s="337"/>
      <c r="I217" s="337"/>
      <c r="J217" s="337"/>
      <c r="K217" s="337"/>
      <c r="L217" s="337"/>
      <c r="M217" s="337"/>
    </row>
    <row r="218" spans="6:13">
      <c r="F218" s="337"/>
      <c r="G218" s="337"/>
      <c r="H218" s="337"/>
      <c r="I218" s="337"/>
      <c r="J218" s="337"/>
      <c r="K218" s="337"/>
      <c r="L218" s="337"/>
      <c r="M218" s="337"/>
    </row>
    <row r="219" spans="6:13">
      <c r="F219" s="337"/>
      <c r="G219" s="337"/>
      <c r="H219" s="337"/>
      <c r="I219" s="337"/>
      <c r="J219" s="337"/>
      <c r="K219" s="337"/>
      <c r="L219" s="337"/>
      <c r="M219" s="337"/>
    </row>
    <row r="220" spans="6:13">
      <c r="F220" s="337"/>
      <c r="G220" s="337"/>
      <c r="H220" s="337"/>
      <c r="I220" s="337"/>
      <c r="J220" s="337"/>
      <c r="K220" s="337"/>
      <c r="L220" s="337"/>
      <c r="M220" s="337"/>
    </row>
    <row r="221" spans="6:13">
      <c r="F221" s="337"/>
      <c r="G221" s="337"/>
      <c r="H221" s="337"/>
      <c r="I221" s="337"/>
      <c r="J221" s="337"/>
      <c r="K221" s="337"/>
      <c r="L221" s="337"/>
      <c r="M221" s="337"/>
    </row>
    <row r="222" spans="6:13">
      <c r="F222" s="337"/>
      <c r="G222" s="337"/>
      <c r="H222" s="337"/>
      <c r="I222" s="337"/>
      <c r="J222" s="337"/>
      <c r="K222" s="337"/>
      <c r="L222" s="337"/>
      <c r="M222" s="337"/>
    </row>
    <row r="223" spans="6:13">
      <c r="F223" s="337"/>
      <c r="G223" s="337"/>
      <c r="H223" s="337"/>
      <c r="I223" s="337"/>
      <c r="J223" s="337"/>
      <c r="K223" s="337"/>
      <c r="L223" s="337"/>
      <c r="M223" s="337"/>
    </row>
    <row r="224" spans="6:13">
      <c r="F224" s="337"/>
      <c r="G224" s="337"/>
      <c r="H224" s="337"/>
      <c r="I224" s="337"/>
      <c r="J224" s="337"/>
      <c r="K224" s="337"/>
      <c r="L224" s="337"/>
      <c r="M224" s="337"/>
    </row>
    <row r="225" spans="6:13">
      <c r="F225" s="337"/>
      <c r="G225" s="337"/>
      <c r="H225" s="337"/>
      <c r="I225" s="337"/>
      <c r="J225" s="337"/>
      <c r="K225" s="337"/>
      <c r="L225" s="337"/>
      <c r="M225" s="337"/>
    </row>
    <row r="226" spans="6:13">
      <c r="F226" s="337"/>
      <c r="G226" s="337"/>
      <c r="H226" s="337"/>
      <c r="I226" s="337"/>
      <c r="J226" s="337"/>
      <c r="K226" s="337"/>
      <c r="L226" s="337"/>
      <c r="M226" s="337"/>
    </row>
    <row r="227" spans="6:13">
      <c r="F227" s="337"/>
      <c r="G227" s="337"/>
      <c r="H227" s="337"/>
      <c r="I227" s="337"/>
      <c r="J227" s="337"/>
      <c r="K227" s="337"/>
      <c r="L227" s="337"/>
      <c r="M227" s="337"/>
    </row>
    <row r="228" spans="6:13">
      <c r="F228" s="337"/>
      <c r="G228" s="337"/>
      <c r="H228" s="337"/>
      <c r="I228" s="337"/>
      <c r="J228" s="337"/>
      <c r="K228" s="337"/>
      <c r="L228" s="337"/>
      <c r="M228" s="337"/>
    </row>
    <row r="229" spans="6:13">
      <c r="F229" s="337"/>
      <c r="G229" s="337"/>
      <c r="H229" s="337"/>
      <c r="I229" s="337"/>
      <c r="J229" s="337"/>
      <c r="K229" s="337"/>
      <c r="L229" s="337"/>
      <c r="M229" s="337"/>
    </row>
    <row r="230" spans="6:13">
      <c r="F230" s="337"/>
      <c r="G230" s="337"/>
      <c r="H230" s="337"/>
      <c r="I230" s="337"/>
      <c r="J230" s="337"/>
      <c r="K230" s="337"/>
      <c r="L230" s="337"/>
      <c r="M230" s="337"/>
    </row>
    <row r="231" spans="6:13">
      <c r="F231" s="337"/>
      <c r="G231" s="337"/>
      <c r="H231" s="337"/>
      <c r="I231" s="337"/>
      <c r="J231" s="337"/>
      <c r="K231" s="337"/>
      <c r="L231" s="337"/>
      <c r="M231" s="337"/>
    </row>
    <row r="232" spans="6:13">
      <c r="F232" s="337"/>
      <c r="G232" s="337"/>
      <c r="H232" s="337"/>
      <c r="I232" s="337"/>
      <c r="J232" s="337"/>
      <c r="K232" s="337"/>
      <c r="L232" s="337"/>
      <c r="M232" s="337"/>
    </row>
    <row r="233" spans="6:13">
      <c r="F233" s="337"/>
      <c r="G233" s="337"/>
      <c r="H233" s="337"/>
      <c r="I233" s="337"/>
      <c r="J233" s="337"/>
      <c r="K233" s="337"/>
      <c r="L233" s="337"/>
      <c r="M233" s="337"/>
    </row>
    <row r="234" spans="6:13">
      <c r="F234" s="337"/>
      <c r="G234" s="337"/>
      <c r="H234" s="337"/>
      <c r="I234" s="337"/>
      <c r="J234" s="337"/>
      <c r="K234" s="337"/>
      <c r="L234" s="337"/>
      <c r="M234" s="337"/>
    </row>
    <row r="235" spans="6:13">
      <c r="F235" s="337"/>
      <c r="G235" s="337"/>
      <c r="H235" s="337"/>
      <c r="I235" s="337"/>
      <c r="J235" s="337"/>
      <c r="K235" s="337"/>
      <c r="L235" s="337"/>
      <c r="M235" s="337"/>
    </row>
    <row r="236" spans="6:13">
      <c r="F236" s="337"/>
      <c r="G236" s="337"/>
      <c r="H236" s="337"/>
      <c r="I236" s="337"/>
      <c r="J236" s="337"/>
      <c r="K236" s="337"/>
      <c r="L236" s="337"/>
      <c r="M236" s="337"/>
    </row>
    <row r="237" spans="6:13">
      <c r="F237" s="337"/>
      <c r="G237" s="337"/>
      <c r="H237" s="337"/>
      <c r="I237" s="337"/>
      <c r="J237" s="337"/>
      <c r="K237" s="337"/>
      <c r="L237" s="337"/>
      <c r="M237" s="337"/>
    </row>
    <row r="238" spans="6:13">
      <c r="F238" s="337"/>
      <c r="G238" s="337"/>
      <c r="H238" s="337"/>
      <c r="I238" s="337"/>
      <c r="J238" s="337"/>
      <c r="K238" s="337"/>
      <c r="L238" s="337"/>
      <c r="M238" s="337"/>
    </row>
    <row r="239" spans="6:13">
      <c r="F239" s="337"/>
      <c r="G239" s="337"/>
      <c r="H239" s="337"/>
      <c r="I239" s="337"/>
      <c r="J239" s="337"/>
      <c r="K239" s="337"/>
      <c r="L239" s="337"/>
      <c r="M239" s="337"/>
    </row>
    <row r="240" spans="6:13">
      <c r="F240" s="337"/>
      <c r="G240" s="337"/>
      <c r="H240" s="337"/>
      <c r="I240" s="337"/>
      <c r="J240" s="337"/>
      <c r="K240" s="337"/>
      <c r="L240" s="337"/>
      <c r="M240" s="337"/>
    </row>
    <row r="241" spans="6:13">
      <c r="F241" s="337"/>
      <c r="G241" s="337"/>
      <c r="H241" s="337"/>
      <c r="I241" s="337"/>
      <c r="J241" s="337"/>
      <c r="K241" s="337"/>
      <c r="L241" s="337"/>
      <c r="M241" s="337"/>
    </row>
    <row r="242" spans="6:13">
      <c r="F242" s="337"/>
      <c r="G242" s="337"/>
      <c r="H242" s="337"/>
      <c r="I242" s="337"/>
      <c r="J242" s="337"/>
      <c r="K242" s="337"/>
      <c r="L242" s="337"/>
      <c r="M242" s="337"/>
    </row>
    <row r="243" spans="6:13">
      <c r="F243" s="337"/>
      <c r="G243" s="337"/>
      <c r="H243" s="337"/>
      <c r="I243" s="337"/>
      <c r="J243" s="337"/>
      <c r="K243" s="337"/>
      <c r="L243" s="337"/>
      <c r="M243" s="337"/>
    </row>
    <row r="244" spans="6:13">
      <c r="F244" s="337"/>
      <c r="G244" s="337"/>
      <c r="H244" s="337"/>
      <c r="I244" s="337"/>
      <c r="J244" s="337"/>
      <c r="K244" s="337"/>
      <c r="L244" s="337"/>
      <c r="M244" s="337"/>
    </row>
    <row r="245" spans="6:13">
      <c r="F245" s="337"/>
      <c r="G245" s="337"/>
      <c r="H245" s="337"/>
      <c r="I245" s="337"/>
      <c r="J245" s="337"/>
      <c r="K245" s="337"/>
      <c r="L245" s="337"/>
      <c r="M245" s="337"/>
    </row>
    <row r="246" spans="6:13">
      <c r="F246" s="337"/>
      <c r="G246" s="337"/>
      <c r="H246" s="337"/>
      <c r="I246" s="337"/>
      <c r="J246" s="337"/>
      <c r="K246" s="337"/>
      <c r="L246" s="337"/>
      <c r="M246" s="337"/>
    </row>
    <row r="247" spans="6:13">
      <c r="F247" s="337"/>
      <c r="G247" s="337"/>
      <c r="H247" s="337"/>
      <c r="I247" s="337"/>
      <c r="J247" s="337"/>
      <c r="K247" s="337"/>
      <c r="L247" s="337"/>
      <c r="M247" s="337"/>
    </row>
    <row r="248" spans="6:13">
      <c r="F248" s="337"/>
      <c r="G248" s="337"/>
      <c r="H248" s="337"/>
      <c r="I248" s="337"/>
      <c r="J248" s="337"/>
      <c r="K248" s="337"/>
      <c r="L248" s="337"/>
      <c r="M248" s="337"/>
    </row>
    <row r="249" spans="6:13">
      <c r="F249" s="337"/>
      <c r="G249" s="337"/>
      <c r="H249" s="337"/>
      <c r="I249" s="337"/>
      <c r="J249" s="337"/>
      <c r="K249" s="337"/>
      <c r="L249" s="337"/>
      <c r="M249" s="337"/>
    </row>
    <row r="250" spans="6:13">
      <c r="F250" s="337"/>
      <c r="G250" s="337"/>
      <c r="H250" s="337"/>
      <c r="I250" s="337"/>
      <c r="J250" s="337"/>
      <c r="K250" s="337"/>
      <c r="L250" s="337"/>
      <c r="M250" s="337"/>
    </row>
    <row r="251" spans="6:13">
      <c r="F251" s="337"/>
      <c r="G251" s="337"/>
      <c r="H251" s="337"/>
      <c r="I251" s="337"/>
      <c r="J251" s="337"/>
      <c r="K251" s="337"/>
      <c r="L251" s="337"/>
      <c r="M251" s="337"/>
    </row>
    <row r="252" spans="6:13">
      <c r="F252" s="337"/>
      <c r="G252" s="337"/>
      <c r="H252" s="337"/>
      <c r="I252" s="337"/>
      <c r="J252" s="337"/>
      <c r="K252" s="337"/>
      <c r="L252" s="337"/>
      <c r="M252" s="337"/>
    </row>
    <row r="253" spans="6:13">
      <c r="F253" s="337"/>
      <c r="G253" s="337"/>
      <c r="H253" s="337"/>
      <c r="I253" s="337"/>
      <c r="J253" s="337"/>
      <c r="K253" s="337"/>
      <c r="L253" s="337"/>
      <c r="M253" s="337"/>
    </row>
    <row r="254" spans="6:13">
      <c r="F254" s="337"/>
      <c r="G254" s="337"/>
      <c r="H254" s="337"/>
      <c r="I254" s="337"/>
      <c r="J254" s="337"/>
      <c r="K254" s="337"/>
      <c r="L254" s="337"/>
      <c r="M254" s="337"/>
    </row>
    <row r="255" spans="6:13">
      <c r="F255" s="337"/>
      <c r="G255" s="337"/>
      <c r="H255" s="337"/>
      <c r="I255" s="337"/>
      <c r="J255" s="337"/>
      <c r="K255" s="337"/>
      <c r="L255" s="337"/>
      <c r="M255" s="337"/>
    </row>
    <row r="256" spans="6:13">
      <c r="F256" s="337"/>
      <c r="G256" s="337"/>
      <c r="H256" s="337"/>
      <c r="I256" s="337"/>
      <c r="J256" s="337"/>
      <c r="K256" s="337"/>
      <c r="L256" s="337"/>
      <c r="M256" s="337"/>
    </row>
    <row r="257" spans="6:13">
      <c r="F257" s="337"/>
      <c r="G257" s="337"/>
      <c r="H257" s="337"/>
      <c r="I257" s="337"/>
      <c r="J257" s="337"/>
      <c r="K257" s="337"/>
      <c r="L257" s="337"/>
      <c r="M257" s="337"/>
    </row>
    <row r="258" spans="6:13">
      <c r="F258" s="337"/>
      <c r="G258" s="337"/>
      <c r="H258" s="337"/>
      <c r="I258" s="337"/>
      <c r="J258" s="337"/>
      <c r="K258" s="337"/>
      <c r="L258" s="337"/>
      <c r="M258" s="337"/>
    </row>
    <row r="259" spans="6:13">
      <c r="F259" s="337"/>
      <c r="G259" s="337"/>
      <c r="H259" s="337"/>
      <c r="I259" s="337"/>
      <c r="J259" s="337"/>
      <c r="K259" s="337"/>
      <c r="L259" s="337"/>
      <c r="M259" s="337"/>
    </row>
    <row r="260" spans="6:13">
      <c r="F260" s="337"/>
      <c r="G260" s="337"/>
      <c r="H260" s="337"/>
      <c r="I260" s="337"/>
      <c r="J260" s="337"/>
      <c r="K260" s="337"/>
      <c r="L260" s="337"/>
      <c r="M260" s="337"/>
    </row>
    <row r="261" spans="6:13">
      <c r="F261" s="337"/>
      <c r="G261" s="337"/>
      <c r="H261" s="337"/>
      <c r="I261" s="337"/>
      <c r="J261" s="337"/>
      <c r="K261" s="337"/>
      <c r="L261" s="337"/>
      <c r="M261" s="337"/>
    </row>
    <row r="262" spans="6:13">
      <c r="F262" s="337"/>
      <c r="G262" s="337"/>
      <c r="H262" s="337"/>
      <c r="I262" s="337"/>
      <c r="J262" s="337"/>
      <c r="K262" s="337"/>
      <c r="L262" s="337"/>
      <c r="M262" s="337"/>
    </row>
    <row r="263" spans="6:13">
      <c r="F263" s="337"/>
      <c r="G263" s="337"/>
      <c r="H263" s="337"/>
      <c r="I263" s="337"/>
      <c r="J263" s="337"/>
      <c r="K263" s="337"/>
      <c r="L263" s="337"/>
      <c r="M263" s="337"/>
    </row>
    <row r="264" spans="6:13">
      <c r="F264" s="337"/>
      <c r="G264" s="337"/>
      <c r="H264" s="337"/>
      <c r="I264" s="337"/>
      <c r="J264" s="337"/>
      <c r="K264" s="337"/>
      <c r="L264" s="337"/>
      <c r="M264" s="337"/>
    </row>
    <row r="265" spans="6:13">
      <c r="F265" s="337"/>
      <c r="G265" s="337"/>
      <c r="H265" s="337"/>
      <c r="I265" s="337"/>
      <c r="J265" s="337"/>
      <c r="K265" s="337"/>
      <c r="L265" s="337"/>
      <c r="M265" s="337"/>
    </row>
    <row r="266" spans="6:13">
      <c r="F266" s="337"/>
      <c r="G266" s="337"/>
      <c r="H266" s="337"/>
      <c r="I266" s="337"/>
      <c r="J266" s="337"/>
      <c r="K266" s="337"/>
      <c r="L266" s="337"/>
      <c r="M266" s="337"/>
    </row>
    <row r="267" spans="6:13">
      <c r="F267" s="337"/>
      <c r="G267" s="337"/>
      <c r="H267" s="337"/>
      <c r="I267" s="337"/>
      <c r="J267" s="337"/>
      <c r="K267" s="337"/>
      <c r="L267" s="337"/>
      <c r="M267" s="337"/>
    </row>
    <row r="268" spans="6:13">
      <c r="F268" s="337"/>
      <c r="G268" s="337"/>
      <c r="H268" s="337"/>
      <c r="I268" s="337"/>
      <c r="J268" s="337"/>
      <c r="K268" s="337"/>
      <c r="L268" s="337"/>
      <c r="M268" s="337"/>
    </row>
    <row r="269" spans="6:13">
      <c r="F269" s="337"/>
      <c r="G269" s="337"/>
      <c r="H269" s="337"/>
      <c r="I269" s="337"/>
      <c r="J269" s="337"/>
      <c r="K269" s="337"/>
      <c r="L269" s="337"/>
      <c r="M269" s="337"/>
    </row>
    <row r="270" spans="6:13">
      <c r="F270" s="337"/>
      <c r="G270" s="337"/>
      <c r="H270" s="337"/>
      <c r="I270" s="337"/>
      <c r="J270" s="337"/>
      <c r="K270" s="337"/>
      <c r="L270" s="337"/>
      <c r="M270" s="337"/>
    </row>
    <row r="271" spans="6:13">
      <c r="F271" s="337"/>
      <c r="G271" s="337"/>
      <c r="H271" s="337"/>
      <c r="I271" s="337"/>
      <c r="J271" s="337"/>
      <c r="K271" s="337"/>
      <c r="L271" s="337"/>
      <c r="M271" s="337"/>
    </row>
    <row r="272" spans="6:13">
      <c r="F272" s="337"/>
      <c r="G272" s="337"/>
      <c r="H272" s="337"/>
      <c r="I272" s="337"/>
      <c r="J272" s="337"/>
      <c r="K272" s="337"/>
      <c r="L272" s="337"/>
      <c r="M272" s="337"/>
    </row>
    <row r="273" spans="6:13">
      <c r="F273" s="337"/>
      <c r="G273" s="337"/>
      <c r="H273" s="337"/>
      <c r="I273" s="337"/>
      <c r="J273" s="337"/>
      <c r="K273" s="337"/>
      <c r="L273" s="337"/>
      <c r="M273" s="337"/>
    </row>
    <row r="274" spans="6:13">
      <c r="F274" s="337"/>
      <c r="G274" s="337"/>
      <c r="H274" s="337"/>
      <c r="I274" s="337"/>
      <c r="J274" s="337"/>
      <c r="K274" s="337"/>
      <c r="L274" s="337"/>
      <c r="M274" s="337"/>
    </row>
    <row r="275" spans="6:13">
      <c r="F275" s="337"/>
      <c r="G275" s="337"/>
      <c r="H275" s="337"/>
      <c r="I275" s="337"/>
      <c r="J275" s="337"/>
      <c r="K275" s="337"/>
      <c r="L275" s="337"/>
      <c r="M275" s="337"/>
    </row>
    <row r="276" spans="6:13">
      <c r="F276" s="337"/>
      <c r="G276" s="337"/>
      <c r="H276" s="337"/>
      <c r="I276" s="337"/>
      <c r="J276" s="337"/>
      <c r="K276" s="337"/>
      <c r="L276" s="337"/>
      <c r="M276" s="337"/>
    </row>
    <row r="277" spans="6:13">
      <c r="F277" s="337"/>
      <c r="G277" s="337"/>
      <c r="H277" s="337"/>
      <c r="I277" s="337"/>
      <c r="J277" s="337"/>
      <c r="K277" s="337"/>
      <c r="L277" s="337"/>
      <c r="M277" s="337"/>
    </row>
    <row r="278" spans="6:13">
      <c r="F278" s="337"/>
      <c r="G278" s="337"/>
      <c r="H278" s="337"/>
      <c r="I278" s="337"/>
      <c r="J278" s="337"/>
      <c r="K278" s="337"/>
      <c r="L278" s="337"/>
      <c r="M278" s="337"/>
    </row>
    <row r="279" spans="6:13">
      <c r="F279" s="337"/>
      <c r="G279" s="337"/>
      <c r="H279" s="337"/>
      <c r="I279" s="337"/>
      <c r="J279" s="337"/>
      <c r="K279" s="337"/>
      <c r="L279" s="337"/>
      <c r="M279" s="337"/>
    </row>
    <row r="280" spans="6:13">
      <c r="F280" s="337"/>
      <c r="G280" s="337"/>
      <c r="H280" s="337"/>
      <c r="I280" s="337"/>
      <c r="J280" s="337"/>
      <c r="K280" s="337"/>
      <c r="L280" s="337"/>
      <c r="M280" s="337"/>
    </row>
    <row r="281" spans="6:13">
      <c r="F281" s="337"/>
      <c r="G281" s="337"/>
      <c r="H281" s="337"/>
      <c r="I281" s="337"/>
      <c r="J281" s="337"/>
      <c r="K281" s="337"/>
      <c r="L281" s="337"/>
      <c r="M281" s="337"/>
    </row>
    <row r="282" spans="6:13">
      <c r="F282" s="337"/>
      <c r="G282" s="337"/>
      <c r="H282" s="337"/>
      <c r="I282" s="337"/>
      <c r="J282" s="337"/>
      <c r="K282" s="337"/>
      <c r="L282" s="337"/>
      <c r="M282" s="337"/>
    </row>
    <row r="283" spans="6:13">
      <c r="F283" s="337"/>
      <c r="G283" s="337"/>
      <c r="H283" s="337"/>
      <c r="I283" s="337"/>
      <c r="J283" s="337"/>
      <c r="K283" s="337"/>
      <c r="L283" s="337"/>
      <c r="M283" s="337"/>
    </row>
    <row r="284" spans="6:13">
      <c r="F284" s="337"/>
      <c r="G284" s="337"/>
      <c r="H284" s="337"/>
      <c r="I284" s="337"/>
      <c r="J284" s="337"/>
      <c r="K284" s="337"/>
      <c r="L284" s="337"/>
      <c r="M284" s="337"/>
    </row>
    <row r="285" spans="6:13">
      <c r="F285" s="337"/>
      <c r="G285" s="337"/>
      <c r="H285" s="337"/>
      <c r="I285" s="337"/>
      <c r="J285" s="337"/>
      <c r="K285" s="337"/>
      <c r="L285" s="337"/>
      <c r="M285" s="337"/>
    </row>
    <row r="286" spans="6:13">
      <c r="F286" s="337"/>
      <c r="G286" s="337"/>
      <c r="H286" s="337"/>
      <c r="I286" s="337"/>
      <c r="J286" s="337"/>
      <c r="K286" s="337"/>
      <c r="L286" s="337"/>
      <c r="M286" s="337"/>
    </row>
    <row r="287" spans="6:13">
      <c r="F287" s="337"/>
      <c r="G287" s="337"/>
      <c r="H287" s="337"/>
      <c r="I287" s="337"/>
      <c r="J287" s="337"/>
      <c r="K287" s="337"/>
      <c r="L287" s="337"/>
      <c r="M287" s="337"/>
    </row>
    <row r="288" spans="6:13">
      <c r="F288" s="337"/>
      <c r="G288" s="337"/>
      <c r="H288" s="337"/>
      <c r="I288" s="337"/>
      <c r="J288" s="337"/>
      <c r="K288" s="337"/>
      <c r="L288" s="337"/>
      <c r="M288" s="337"/>
    </row>
    <row r="289" spans="6:13">
      <c r="F289" s="337"/>
      <c r="G289" s="337"/>
      <c r="H289" s="337"/>
      <c r="I289" s="337"/>
      <c r="J289" s="337"/>
      <c r="K289" s="337"/>
      <c r="L289" s="337"/>
      <c r="M289" s="337"/>
    </row>
    <row r="290" spans="6:13">
      <c r="F290" s="337"/>
      <c r="G290" s="337"/>
      <c r="H290" s="337"/>
      <c r="I290" s="337"/>
      <c r="J290" s="337"/>
      <c r="K290" s="337"/>
      <c r="L290" s="337"/>
      <c r="M290" s="337"/>
    </row>
    <row r="291" spans="6:13">
      <c r="F291" s="337"/>
      <c r="G291" s="337"/>
      <c r="H291" s="337"/>
      <c r="I291" s="337"/>
      <c r="J291" s="337"/>
      <c r="K291" s="337"/>
      <c r="L291" s="337"/>
      <c r="M291" s="337"/>
    </row>
    <row r="292" spans="6:13">
      <c r="F292" s="337"/>
      <c r="G292" s="337"/>
      <c r="H292" s="337"/>
      <c r="I292" s="337"/>
      <c r="J292" s="337"/>
      <c r="K292" s="337"/>
      <c r="L292" s="337"/>
      <c r="M292" s="337"/>
    </row>
    <row r="293" spans="6:13">
      <c r="F293" s="337"/>
      <c r="G293" s="337"/>
      <c r="H293" s="337"/>
      <c r="I293" s="337"/>
      <c r="J293" s="337"/>
      <c r="K293" s="337"/>
      <c r="L293" s="337"/>
      <c r="M293" s="337"/>
    </row>
    <row r="294" spans="6:13">
      <c r="F294" s="337"/>
      <c r="G294" s="337"/>
      <c r="H294" s="337"/>
      <c r="I294" s="337"/>
      <c r="J294" s="337"/>
      <c r="K294" s="337"/>
      <c r="L294" s="337"/>
      <c r="M294" s="337"/>
    </row>
    <row r="295" spans="6:13">
      <c r="F295" s="337"/>
      <c r="G295" s="337"/>
      <c r="H295" s="337"/>
      <c r="I295" s="337"/>
      <c r="J295" s="337"/>
      <c r="K295" s="337"/>
      <c r="L295" s="337"/>
      <c r="M295" s="337"/>
    </row>
    <row r="296" spans="6:13">
      <c r="F296" s="337"/>
      <c r="G296" s="337"/>
      <c r="H296" s="337"/>
      <c r="I296" s="337"/>
      <c r="J296" s="337"/>
      <c r="K296" s="337"/>
      <c r="L296" s="337"/>
      <c r="M296" s="337"/>
    </row>
    <row r="297" spans="6:13">
      <c r="F297" s="337"/>
      <c r="G297" s="337"/>
      <c r="H297" s="337"/>
      <c r="I297" s="337"/>
      <c r="J297" s="337"/>
      <c r="K297" s="337"/>
      <c r="L297" s="337"/>
      <c r="M297" s="337"/>
    </row>
    <row r="298" spans="6:13">
      <c r="F298" s="337"/>
      <c r="G298" s="337"/>
      <c r="H298" s="337"/>
      <c r="I298" s="337"/>
      <c r="J298" s="337"/>
      <c r="K298" s="337"/>
      <c r="L298" s="337"/>
      <c r="M298" s="337"/>
    </row>
    <row r="299" spans="6:13">
      <c r="F299" s="337"/>
      <c r="G299" s="337"/>
      <c r="H299" s="337"/>
      <c r="I299" s="337"/>
      <c r="J299" s="337"/>
      <c r="K299" s="337"/>
      <c r="L299" s="337"/>
      <c r="M299" s="337"/>
    </row>
    <row r="300" spans="6:13">
      <c r="F300" s="337"/>
      <c r="G300" s="337"/>
      <c r="H300" s="337"/>
      <c r="I300" s="337"/>
      <c r="J300" s="337"/>
      <c r="K300" s="337"/>
      <c r="L300" s="337"/>
      <c r="M300" s="337"/>
    </row>
    <row r="301" spans="6:13">
      <c r="F301" s="337"/>
      <c r="G301" s="337"/>
      <c r="H301" s="337"/>
      <c r="I301" s="337"/>
      <c r="J301" s="337"/>
      <c r="K301" s="337"/>
      <c r="L301" s="337"/>
      <c r="M301" s="337"/>
    </row>
    <row r="302" spans="6:13">
      <c r="F302" s="337"/>
      <c r="G302" s="337"/>
      <c r="H302" s="337"/>
      <c r="I302" s="337"/>
      <c r="J302" s="337"/>
      <c r="K302" s="337"/>
      <c r="L302" s="337"/>
      <c r="M302" s="337"/>
    </row>
    <row r="303" spans="6:13">
      <c r="F303" s="337"/>
      <c r="G303" s="337"/>
      <c r="H303" s="337"/>
      <c r="I303" s="337"/>
      <c r="J303" s="337"/>
      <c r="K303" s="337"/>
      <c r="L303" s="337"/>
      <c r="M303" s="337"/>
    </row>
    <row r="304" spans="6:13">
      <c r="F304" s="337"/>
      <c r="G304" s="337"/>
      <c r="H304" s="337"/>
      <c r="I304" s="337"/>
      <c r="J304" s="337"/>
      <c r="K304" s="337"/>
      <c r="L304" s="337"/>
      <c r="M304" s="337"/>
    </row>
    <row r="305" spans="6:13">
      <c r="F305" s="337"/>
      <c r="G305" s="337"/>
      <c r="H305" s="337"/>
      <c r="I305" s="337"/>
      <c r="J305" s="337"/>
      <c r="K305" s="337"/>
      <c r="L305" s="337"/>
      <c r="M305" s="337"/>
    </row>
    <row r="306" spans="6:13">
      <c r="F306" s="337"/>
      <c r="G306" s="337"/>
      <c r="H306" s="337"/>
      <c r="I306" s="337"/>
      <c r="J306" s="337"/>
      <c r="K306" s="337"/>
      <c r="L306" s="337"/>
      <c r="M306" s="337"/>
    </row>
    <row r="307" spans="6:13">
      <c r="F307" s="337"/>
      <c r="G307" s="337"/>
      <c r="H307" s="337"/>
      <c r="I307" s="337"/>
      <c r="J307" s="337"/>
      <c r="K307" s="337"/>
      <c r="L307" s="337"/>
      <c r="M307" s="337"/>
    </row>
    <row r="308" spans="6:13">
      <c r="F308" s="337"/>
      <c r="G308" s="337"/>
      <c r="H308" s="337"/>
      <c r="I308" s="337"/>
      <c r="J308" s="337"/>
      <c r="K308" s="337"/>
      <c r="L308" s="337"/>
      <c r="M308" s="337"/>
    </row>
    <row r="309" spans="6:13">
      <c r="F309" s="337"/>
      <c r="G309" s="337"/>
      <c r="H309" s="337"/>
      <c r="I309" s="337"/>
      <c r="J309" s="337"/>
      <c r="K309" s="337"/>
      <c r="L309" s="337"/>
      <c r="M309" s="337"/>
    </row>
    <row r="310" spans="6:13">
      <c r="F310" s="337"/>
      <c r="G310" s="337"/>
      <c r="H310" s="337"/>
      <c r="I310" s="337"/>
      <c r="J310" s="337"/>
      <c r="K310" s="337"/>
      <c r="L310" s="337"/>
      <c r="M310" s="337"/>
    </row>
    <row r="311" spans="6:13">
      <c r="F311" s="337"/>
      <c r="G311" s="337"/>
      <c r="H311" s="337"/>
      <c r="I311" s="337"/>
      <c r="J311" s="337"/>
      <c r="K311" s="337"/>
      <c r="L311" s="337"/>
      <c r="M311" s="337"/>
    </row>
    <row r="312" spans="6:13">
      <c r="F312" s="337"/>
      <c r="G312" s="337"/>
      <c r="H312" s="337"/>
      <c r="I312" s="337"/>
      <c r="J312" s="337"/>
      <c r="K312" s="337"/>
      <c r="L312" s="337"/>
      <c r="M312" s="337"/>
    </row>
    <row r="313" spans="6:13">
      <c r="F313" s="337"/>
      <c r="G313" s="337"/>
      <c r="H313" s="337"/>
      <c r="I313" s="337"/>
      <c r="J313" s="337"/>
      <c r="K313" s="337"/>
      <c r="L313" s="337"/>
      <c r="M313" s="337"/>
    </row>
    <row r="314" spans="6:13">
      <c r="F314" s="337"/>
      <c r="G314" s="337"/>
      <c r="H314" s="337"/>
      <c r="I314" s="337"/>
      <c r="J314" s="337"/>
      <c r="K314" s="337"/>
      <c r="L314" s="337"/>
      <c r="M314" s="337"/>
    </row>
    <row r="315" spans="6:13">
      <c r="F315" s="337"/>
      <c r="G315" s="337"/>
      <c r="H315" s="337"/>
      <c r="I315" s="337"/>
      <c r="J315" s="337"/>
      <c r="K315" s="337"/>
      <c r="L315" s="337"/>
      <c r="M315" s="337"/>
    </row>
    <row r="316" spans="6:13">
      <c r="F316" s="337"/>
      <c r="G316" s="337"/>
      <c r="H316" s="337"/>
      <c r="I316" s="337"/>
      <c r="J316" s="337"/>
      <c r="K316" s="337"/>
      <c r="L316" s="337"/>
      <c r="M316" s="337"/>
    </row>
    <row r="317" spans="6:13">
      <c r="F317" s="337"/>
      <c r="G317" s="337"/>
      <c r="H317" s="337"/>
      <c r="I317" s="337"/>
      <c r="J317" s="337"/>
      <c r="K317" s="337"/>
      <c r="L317" s="337"/>
      <c r="M317" s="337"/>
    </row>
    <row r="318" spans="6:13">
      <c r="F318" s="337"/>
      <c r="G318" s="337"/>
      <c r="H318" s="337"/>
      <c r="I318" s="337"/>
      <c r="J318" s="337"/>
      <c r="K318" s="337"/>
      <c r="L318" s="337"/>
      <c r="M318" s="337"/>
    </row>
    <row r="319" spans="6:13">
      <c r="F319" s="337"/>
      <c r="G319" s="337"/>
      <c r="H319" s="337"/>
      <c r="I319" s="337"/>
      <c r="J319" s="337"/>
      <c r="K319" s="337"/>
      <c r="L319" s="337"/>
      <c r="M319" s="337"/>
    </row>
    <row r="320" spans="6:13">
      <c r="F320" s="337"/>
      <c r="G320" s="337"/>
      <c r="H320" s="337"/>
      <c r="I320" s="337"/>
      <c r="J320" s="337"/>
      <c r="K320" s="337"/>
      <c r="L320" s="337"/>
      <c r="M320" s="337"/>
    </row>
    <row r="321" spans="6:13">
      <c r="F321" s="337"/>
      <c r="G321" s="337"/>
      <c r="H321" s="337"/>
      <c r="I321" s="337"/>
      <c r="J321" s="337"/>
      <c r="K321" s="337"/>
      <c r="L321" s="337"/>
      <c r="M321" s="337"/>
    </row>
    <row r="322" spans="6:13">
      <c r="F322" s="337"/>
      <c r="G322" s="337"/>
      <c r="H322" s="337"/>
      <c r="I322" s="337"/>
      <c r="J322" s="337"/>
      <c r="K322" s="337"/>
      <c r="L322" s="337"/>
      <c r="M322" s="337"/>
    </row>
    <row r="323" spans="6:13">
      <c r="F323" s="337"/>
      <c r="G323" s="337"/>
      <c r="H323" s="337"/>
      <c r="I323" s="337"/>
      <c r="J323" s="337"/>
      <c r="K323" s="337"/>
      <c r="L323" s="337"/>
      <c r="M323" s="337"/>
    </row>
    <row r="324" spans="6:13">
      <c r="F324" s="337"/>
      <c r="G324" s="337"/>
      <c r="H324" s="337"/>
      <c r="I324" s="337"/>
      <c r="J324" s="337"/>
      <c r="K324" s="337"/>
      <c r="L324" s="337"/>
      <c r="M324" s="337"/>
    </row>
    <row r="325" spans="6:13">
      <c r="F325" s="337"/>
      <c r="G325" s="337"/>
      <c r="H325" s="337"/>
      <c r="I325" s="337"/>
      <c r="J325" s="337"/>
      <c r="K325" s="337"/>
      <c r="L325" s="337"/>
      <c r="M325" s="337"/>
    </row>
    <row r="326" spans="6:13">
      <c r="F326" s="337"/>
      <c r="G326" s="337"/>
      <c r="H326" s="337"/>
      <c r="I326" s="337"/>
      <c r="J326" s="337"/>
      <c r="K326" s="337"/>
      <c r="L326" s="337"/>
      <c r="M326" s="337"/>
    </row>
    <row r="327" spans="6:13">
      <c r="F327" s="337"/>
      <c r="G327" s="337"/>
      <c r="H327" s="337"/>
      <c r="I327" s="337"/>
      <c r="J327" s="337"/>
      <c r="K327" s="337"/>
      <c r="L327" s="337"/>
      <c r="M327" s="337"/>
    </row>
    <row r="328" spans="6:13">
      <c r="F328" s="337"/>
      <c r="G328" s="337"/>
      <c r="H328" s="337"/>
      <c r="I328" s="337"/>
      <c r="J328" s="337"/>
      <c r="K328" s="337"/>
      <c r="L328" s="337"/>
      <c r="M328" s="337"/>
    </row>
    <row r="329" spans="6:13">
      <c r="F329" s="337"/>
      <c r="G329" s="337"/>
      <c r="H329" s="337"/>
      <c r="I329" s="337"/>
      <c r="J329" s="337"/>
      <c r="K329" s="337"/>
      <c r="L329" s="337"/>
      <c r="M329" s="337"/>
    </row>
    <row r="330" spans="6:13">
      <c r="F330" s="337"/>
      <c r="G330" s="337"/>
      <c r="H330" s="337"/>
      <c r="I330" s="337"/>
      <c r="J330" s="337"/>
      <c r="K330" s="337"/>
      <c r="L330" s="337"/>
      <c r="M330" s="337"/>
    </row>
    <row r="331" spans="6:13">
      <c r="F331" s="337"/>
      <c r="G331" s="337"/>
      <c r="H331" s="337"/>
      <c r="I331" s="337"/>
      <c r="J331" s="337"/>
      <c r="K331" s="337"/>
      <c r="L331" s="337"/>
      <c r="M331" s="337"/>
    </row>
    <row r="332" spans="6:13">
      <c r="F332" s="337"/>
      <c r="G332" s="337"/>
      <c r="H332" s="337"/>
      <c r="I332" s="337"/>
      <c r="J332" s="337"/>
      <c r="K332" s="337"/>
      <c r="L332" s="337"/>
      <c r="M332" s="337"/>
    </row>
    <row r="333" spans="6:13">
      <c r="F333" s="337"/>
      <c r="G333" s="337"/>
      <c r="H333" s="337"/>
      <c r="I333" s="337"/>
      <c r="J333" s="337"/>
      <c r="K333" s="337"/>
      <c r="L333" s="337"/>
      <c r="M333" s="337"/>
    </row>
    <row r="334" spans="6:13">
      <c r="F334" s="337"/>
      <c r="G334" s="337"/>
      <c r="H334" s="337"/>
      <c r="I334" s="337"/>
      <c r="J334" s="337"/>
      <c r="K334" s="337"/>
      <c r="L334" s="337"/>
      <c r="M334" s="337"/>
    </row>
    <row r="335" spans="6:13">
      <c r="F335" s="337"/>
      <c r="G335" s="337"/>
      <c r="H335" s="337"/>
      <c r="I335" s="337"/>
      <c r="J335" s="337"/>
      <c r="K335" s="337"/>
      <c r="L335" s="337"/>
      <c r="M335" s="337"/>
    </row>
    <row r="336" spans="6:13">
      <c r="F336" s="337"/>
      <c r="G336" s="337"/>
      <c r="H336" s="337"/>
      <c r="I336" s="337"/>
      <c r="J336" s="337"/>
      <c r="K336" s="337"/>
      <c r="L336" s="337"/>
      <c r="M336" s="337"/>
    </row>
    <row r="337" spans="6:13">
      <c r="F337" s="337"/>
      <c r="G337" s="337"/>
      <c r="H337" s="337"/>
      <c r="I337" s="337"/>
      <c r="J337" s="337"/>
      <c r="K337" s="337"/>
      <c r="L337" s="337"/>
      <c r="M337" s="337"/>
    </row>
    <row r="338" spans="6:13">
      <c r="F338" s="337"/>
      <c r="G338" s="337"/>
      <c r="H338" s="337"/>
      <c r="I338" s="337"/>
      <c r="J338" s="337"/>
      <c r="K338" s="337"/>
      <c r="L338" s="337"/>
      <c r="M338" s="337"/>
    </row>
    <row r="339" spans="6:13">
      <c r="F339" s="337"/>
      <c r="G339" s="337"/>
      <c r="H339" s="337"/>
      <c r="I339" s="337"/>
      <c r="J339" s="337"/>
      <c r="K339" s="337"/>
      <c r="L339" s="337"/>
      <c r="M339" s="337"/>
    </row>
    <row r="340" spans="6:13">
      <c r="F340" s="337"/>
      <c r="G340" s="337"/>
      <c r="H340" s="337"/>
      <c r="I340" s="337"/>
      <c r="J340" s="337"/>
      <c r="K340" s="337"/>
      <c r="L340" s="337"/>
      <c r="M340" s="337"/>
    </row>
    <row r="341" spans="6:13">
      <c r="F341" s="337"/>
      <c r="G341" s="337"/>
      <c r="H341" s="337"/>
      <c r="I341" s="337"/>
      <c r="J341" s="337"/>
      <c r="K341" s="337"/>
      <c r="L341" s="337"/>
      <c r="M341" s="337"/>
    </row>
    <row r="342" spans="6:13">
      <c r="F342" s="337"/>
      <c r="G342" s="337"/>
      <c r="H342" s="337"/>
      <c r="I342" s="337"/>
      <c r="J342" s="337"/>
      <c r="K342" s="337"/>
      <c r="L342" s="337"/>
      <c r="M342" s="337"/>
    </row>
    <row r="343" spans="6:13">
      <c r="F343" s="337"/>
      <c r="G343" s="337"/>
      <c r="H343" s="337"/>
      <c r="I343" s="337"/>
      <c r="J343" s="337"/>
      <c r="K343" s="337"/>
      <c r="L343" s="337"/>
      <c r="M343" s="337"/>
    </row>
    <row r="344" spans="6:13">
      <c r="F344" s="337"/>
      <c r="G344" s="337"/>
      <c r="H344" s="337"/>
      <c r="I344" s="337"/>
      <c r="J344" s="337"/>
      <c r="K344" s="337"/>
      <c r="L344" s="337"/>
      <c r="M344" s="337"/>
    </row>
    <row r="345" spans="6:13">
      <c r="F345" s="337"/>
      <c r="G345" s="337"/>
      <c r="H345" s="337"/>
      <c r="I345" s="337"/>
      <c r="J345" s="337"/>
      <c r="K345" s="337"/>
      <c r="L345" s="337"/>
      <c r="M345" s="337"/>
    </row>
    <row r="346" spans="6:13">
      <c r="F346" s="337"/>
      <c r="G346" s="337"/>
      <c r="H346" s="337"/>
      <c r="I346" s="337"/>
      <c r="J346" s="337"/>
      <c r="K346" s="337"/>
      <c r="L346" s="337"/>
      <c r="M346" s="337"/>
    </row>
    <row r="347" spans="6:13">
      <c r="F347" s="337"/>
      <c r="G347" s="337"/>
      <c r="H347" s="337"/>
      <c r="I347" s="337"/>
      <c r="J347" s="337"/>
      <c r="K347" s="337"/>
      <c r="L347" s="337"/>
      <c r="M347" s="337"/>
    </row>
    <row r="348" spans="6:13">
      <c r="F348" s="337"/>
      <c r="G348" s="337"/>
      <c r="H348" s="337"/>
      <c r="I348" s="337"/>
      <c r="J348" s="337"/>
      <c r="K348" s="337"/>
      <c r="L348" s="337"/>
      <c r="M348" s="337"/>
    </row>
    <row r="349" spans="6:13">
      <c r="F349" s="337"/>
      <c r="G349" s="337"/>
      <c r="H349" s="337"/>
      <c r="I349" s="337"/>
      <c r="J349" s="337"/>
      <c r="K349" s="337"/>
      <c r="L349" s="337"/>
      <c r="M349" s="337"/>
    </row>
    <row r="350" spans="6:13">
      <c r="F350" s="337"/>
      <c r="G350" s="337"/>
      <c r="H350" s="337"/>
      <c r="I350" s="337"/>
      <c r="J350" s="337"/>
      <c r="K350" s="337"/>
      <c r="L350" s="337"/>
      <c r="M350" s="337"/>
    </row>
    <row r="351" spans="6:13">
      <c r="F351" s="337"/>
      <c r="G351" s="337"/>
      <c r="H351" s="337"/>
      <c r="I351" s="337"/>
      <c r="J351" s="337"/>
      <c r="K351" s="337"/>
      <c r="L351" s="337"/>
      <c r="M351" s="337"/>
    </row>
    <row r="352" spans="6:13">
      <c r="F352" s="337"/>
      <c r="G352" s="337"/>
      <c r="H352" s="337"/>
      <c r="I352" s="337"/>
      <c r="J352" s="337"/>
      <c r="K352" s="337"/>
      <c r="L352" s="337"/>
      <c r="M352" s="337"/>
    </row>
    <row r="353" spans="6:13">
      <c r="F353" s="337"/>
      <c r="G353" s="337"/>
      <c r="H353" s="337"/>
      <c r="I353" s="337"/>
      <c r="J353" s="337"/>
      <c r="K353" s="337"/>
      <c r="L353" s="337"/>
      <c r="M353" s="337"/>
    </row>
    <row r="354" spans="6:13">
      <c r="F354" s="337"/>
      <c r="G354" s="337"/>
      <c r="H354" s="337"/>
      <c r="I354" s="337"/>
      <c r="J354" s="337"/>
      <c r="K354" s="337"/>
      <c r="L354" s="337"/>
      <c r="M354" s="337"/>
    </row>
    <row r="355" spans="6:13">
      <c r="F355" s="337"/>
      <c r="G355" s="337"/>
      <c r="H355" s="337"/>
      <c r="I355" s="337"/>
      <c r="J355" s="337"/>
      <c r="K355" s="337"/>
      <c r="L355" s="337"/>
      <c r="M355" s="337"/>
    </row>
    <row r="356" spans="6:13">
      <c r="F356" s="337"/>
      <c r="G356" s="337"/>
      <c r="H356" s="337"/>
      <c r="I356" s="337"/>
      <c r="J356" s="337"/>
      <c r="K356" s="337"/>
      <c r="L356" s="337"/>
      <c r="M356" s="337"/>
    </row>
    <row r="357" spans="6:13">
      <c r="F357" s="337"/>
      <c r="G357" s="337"/>
      <c r="H357" s="337"/>
      <c r="I357" s="337"/>
      <c r="J357" s="337"/>
      <c r="K357" s="337"/>
      <c r="L357" s="337"/>
      <c r="M357" s="337"/>
    </row>
    <row r="358" spans="6:13">
      <c r="F358" s="337"/>
      <c r="G358" s="337"/>
      <c r="H358" s="337"/>
      <c r="I358" s="337"/>
      <c r="J358" s="337"/>
      <c r="K358" s="337"/>
      <c r="L358" s="337"/>
      <c r="M358" s="337"/>
    </row>
    <row r="359" spans="6:13">
      <c r="F359" s="337"/>
      <c r="G359" s="337"/>
      <c r="H359" s="337"/>
      <c r="I359" s="337"/>
      <c r="J359" s="337"/>
      <c r="K359" s="337"/>
      <c r="L359" s="337"/>
      <c r="M359" s="337"/>
    </row>
    <row r="360" spans="6:13">
      <c r="F360" s="337"/>
      <c r="G360" s="337"/>
      <c r="H360" s="337"/>
      <c r="I360" s="337"/>
      <c r="J360" s="337"/>
      <c r="K360" s="337"/>
      <c r="L360" s="337"/>
      <c r="M360" s="337"/>
    </row>
    <row r="361" spans="6:13">
      <c r="F361" s="337"/>
      <c r="G361" s="337"/>
      <c r="H361" s="337"/>
      <c r="I361" s="337"/>
      <c r="J361" s="337"/>
      <c r="K361" s="337"/>
      <c r="L361" s="337"/>
      <c r="M361" s="337"/>
    </row>
    <row r="362" spans="6:13">
      <c r="F362" s="337"/>
      <c r="G362" s="337"/>
      <c r="H362" s="337"/>
      <c r="I362" s="337"/>
      <c r="J362" s="337"/>
      <c r="K362" s="337"/>
      <c r="L362" s="337"/>
      <c r="M362" s="337"/>
    </row>
    <row r="363" spans="6:13">
      <c r="F363" s="337"/>
      <c r="G363" s="337"/>
      <c r="H363" s="337"/>
      <c r="I363" s="337"/>
      <c r="J363" s="337"/>
      <c r="K363" s="337"/>
      <c r="L363" s="337"/>
      <c r="M363" s="337"/>
    </row>
    <row r="364" spans="6:13">
      <c r="F364" s="337"/>
      <c r="G364" s="337"/>
      <c r="H364" s="337"/>
      <c r="I364" s="337"/>
      <c r="J364" s="337"/>
      <c r="K364" s="337"/>
      <c r="L364" s="337"/>
      <c r="M364" s="337"/>
    </row>
    <row r="365" spans="6:13">
      <c r="F365" s="337"/>
      <c r="G365" s="337"/>
      <c r="H365" s="337"/>
      <c r="I365" s="337"/>
      <c r="J365" s="337"/>
      <c r="K365" s="337"/>
      <c r="L365" s="337"/>
      <c r="M365" s="337"/>
    </row>
    <row r="366" spans="6:13">
      <c r="F366" s="337"/>
      <c r="G366" s="337"/>
      <c r="H366" s="337"/>
      <c r="I366" s="337"/>
      <c r="J366" s="337"/>
      <c r="K366" s="337"/>
      <c r="L366" s="337"/>
      <c r="M366" s="337"/>
    </row>
    <row r="367" spans="6:13">
      <c r="F367" s="337"/>
      <c r="G367" s="337"/>
      <c r="H367" s="337"/>
      <c r="I367" s="337"/>
      <c r="J367" s="337"/>
      <c r="K367" s="337"/>
      <c r="L367" s="337"/>
      <c r="M367" s="337"/>
    </row>
    <row r="368" spans="6:13">
      <c r="F368" s="337"/>
      <c r="G368" s="337"/>
      <c r="H368" s="337"/>
      <c r="I368" s="337"/>
      <c r="J368" s="337"/>
      <c r="K368" s="337"/>
      <c r="L368" s="337"/>
      <c r="M368" s="337"/>
    </row>
    <row r="369" spans="6:13">
      <c r="F369" s="337"/>
      <c r="G369" s="337"/>
      <c r="H369" s="337"/>
      <c r="I369" s="337"/>
      <c r="J369" s="337"/>
      <c r="K369" s="337"/>
      <c r="L369" s="337"/>
      <c r="M369" s="337"/>
    </row>
    <row r="370" spans="6:13">
      <c r="F370" s="337"/>
      <c r="G370" s="337"/>
      <c r="H370" s="337"/>
      <c r="I370" s="337"/>
      <c r="J370" s="337"/>
      <c r="K370" s="337"/>
      <c r="L370" s="337"/>
      <c r="M370" s="337"/>
    </row>
    <row r="371" spans="6:13">
      <c r="F371" s="337"/>
      <c r="G371" s="337"/>
      <c r="H371" s="337"/>
      <c r="I371" s="337"/>
      <c r="J371" s="337"/>
      <c r="K371" s="337"/>
      <c r="L371" s="337"/>
      <c r="M371" s="337"/>
    </row>
    <row r="372" spans="6:13">
      <c r="F372" s="337"/>
      <c r="G372" s="337"/>
      <c r="H372" s="337"/>
      <c r="I372" s="337"/>
      <c r="J372" s="337"/>
      <c r="K372" s="337"/>
      <c r="L372" s="337"/>
      <c r="M372" s="337"/>
    </row>
    <row r="373" spans="6:13">
      <c r="F373" s="337"/>
      <c r="G373" s="337"/>
      <c r="H373" s="337"/>
      <c r="I373" s="337"/>
      <c r="J373" s="337"/>
      <c r="K373" s="337"/>
      <c r="L373" s="337"/>
      <c r="M373" s="337"/>
    </row>
    <row r="374" spans="6:13">
      <c r="F374" s="337"/>
      <c r="G374" s="337"/>
      <c r="H374" s="337"/>
      <c r="I374" s="337"/>
      <c r="J374" s="337"/>
      <c r="K374" s="337"/>
      <c r="L374" s="337"/>
      <c r="M374" s="337"/>
    </row>
    <row r="375" spans="6:13">
      <c r="F375" s="337"/>
      <c r="G375" s="337"/>
      <c r="H375" s="337"/>
      <c r="I375" s="337"/>
      <c r="J375" s="337"/>
      <c r="K375" s="337"/>
      <c r="L375" s="337"/>
      <c r="M375" s="337"/>
    </row>
    <row r="376" spans="6:13">
      <c r="F376" s="337"/>
      <c r="G376" s="337"/>
      <c r="H376" s="337"/>
      <c r="I376" s="337"/>
      <c r="J376" s="337"/>
      <c r="K376" s="337"/>
      <c r="L376" s="337"/>
      <c r="M376" s="337"/>
    </row>
    <row r="377" spans="6:13">
      <c r="F377" s="337"/>
      <c r="G377" s="337"/>
      <c r="H377" s="337"/>
      <c r="I377" s="337"/>
      <c r="J377" s="337"/>
      <c r="K377" s="337"/>
      <c r="L377" s="337"/>
      <c r="M377" s="337"/>
    </row>
    <row r="378" spans="6:13">
      <c r="F378" s="337"/>
      <c r="G378" s="337"/>
      <c r="H378" s="337"/>
      <c r="I378" s="337"/>
      <c r="J378" s="337"/>
      <c r="K378" s="337"/>
      <c r="L378" s="337"/>
      <c r="M378" s="337"/>
    </row>
    <row r="379" spans="6:13">
      <c r="F379" s="337"/>
      <c r="G379" s="337"/>
      <c r="H379" s="337"/>
      <c r="I379" s="337"/>
      <c r="J379" s="337"/>
      <c r="K379" s="337"/>
      <c r="L379" s="337"/>
      <c r="M379" s="337"/>
    </row>
    <row r="380" spans="6:13">
      <c r="F380" s="337"/>
      <c r="G380" s="337"/>
      <c r="H380" s="337"/>
      <c r="I380" s="337"/>
      <c r="J380" s="337"/>
      <c r="K380" s="337"/>
      <c r="L380" s="337"/>
      <c r="M380" s="337"/>
    </row>
    <row r="381" spans="6:13">
      <c r="F381" s="337"/>
      <c r="G381" s="337"/>
      <c r="H381" s="337"/>
      <c r="I381" s="337"/>
      <c r="J381" s="337"/>
      <c r="K381" s="337"/>
      <c r="L381" s="337"/>
      <c r="M381" s="337"/>
    </row>
    <row r="382" spans="6:13">
      <c r="F382" s="337"/>
      <c r="G382" s="337"/>
      <c r="H382" s="337"/>
      <c r="I382" s="337"/>
      <c r="J382" s="337"/>
      <c r="K382" s="337"/>
      <c r="L382" s="337"/>
      <c r="M382" s="337"/>
    </row>
    <row r="383" spans="6:13">
      <c r="F383" s="337"/>
      <c r="G383" s="337"/>
      <c r="H383" s="337"/>
      <c r="I383" s="337"/>
      <c r="J383" s="337"/>
      <c r="K383" s="337"/>
      <c r="L383" s="337"/>
      <c r="M383" s="337"/>
    </row>
    <row r="384" spans="6:13">
      <c r="F384" s="337"/>
      <c r="G384" s="337"/>
      <c r="H384" s="337"/>
      <c r="I384" s="337"/>
      <c r="J384" s="337"/>
      <c r="K384" s="337"/>
      <c r="L384" s="337"/>
      <c r="M384" s="337"/>
    </row>
    <row r="385" spans="6:13">
      <c r="F385" s="337"/>
      <c r="G385" s="337"/>
      <c r="H385" s="337"/>
      <c r="I385" s="337"/>
      <c r="J385" s="337"/>
      <c r="K385" s="337"/>
      <c r="L385" s="337"/>
      <c r="M385" s="337"/>
    </row>
    <row r="386" spans="6:13">
      <c r="F386" s="337"/>
      <c r="G386" s="337"/>
      <c r="H386" s="337"/>
      <c r="I386" s="337"/>
      <c r="J386" s="337"/>
      <c r="K386" s="337"/>
      <c r="L386" s="337"/>
      <c r="M386" s="337"/>
    </row>
    <row r="387" spans="6:13">
      <c r="F387" s="337"/>
      <c r="G387" s="337"/>
      <c r="H387" s="337"/>
      <c r="I387" s="337"/>
      <c r="J387" s="337"/>
      <c r="K387" s="337"/>
      <c r="L387" s="337"/>
      <c r="M387" s="337"/>
    </row>
    <row r="388" spans="6:13">
      <c r="F388" s="337"/>
      <c r="G388" s="337"/>
      <c r="H388" s="337"/>
      <c r="I388" s="337"/>
      <c r="J388" s="337"/>
      <c r="K388" s="337"/>
      <c r="L388" s="337"/>
      <c r="M388" s="337"/>
    </row>
    <row r="389" spans="6:13">
      <c r="F389" s="337"/>
      <c r="G389" s="337"/>
      <c r="H389" s="337"/>
      <c r="I389" s="337"/>
      <c r="J389" s="337"/>
      <c r="K389" s="337"/>
      <c r="L389" s="337"/>
      <c r="M389" s="337"/>
    </row>
    <row r="390" spans="6:13">
      <c r="F390" s="337"/>
      <c r="G390" s="337"/>
      <c r="H390" s="337"/>
      <c r="I390" s="337"/>
      <c r="J390" s="337"/>
      <c r="K390" s="337"/>
      <c r="L390" s="337"/>
      <c r="M390" s="337"/>
    </row>
    <row r="391" spans="6:13">
      <c r="F391" s="337"/>
      <c r="G391" s="337"/>
      <c r="H391" s="337"/>
      <c r="I391" s="337"/>
      <c r="J391" s="337"/>
      <c r="K391" s="337"/>
      <c r="L391" s="337"/>
      <c r="M391" s="337"/>
    </row>
    <row r="392" spans="6:13">
      <c r="F392" s="337"/>
      <c r="G392" s="337"/>
      <c r="H392" s="337"/>
      <c r="I392" s="337"/>
      <c r="J392" s="337"/>
      <c r="K392" s="337"/>
      <c r="L392" s="337"/>
      <c r="M392" s="337"/>
    </row>
    <row r="393" spans="6:13">
      <c r="F393" s="337"/>
      <c r="G393" s="337"/>
      <c r="H393" s="337"/>
      <c r="I393" s="337"/>
      <c r="J393" s="337"/>
      <c r="K393" s="337"/>
      <c r="L393" s="337"/>
      <c r="M393" s="337"/>
    </row>
    <row r="394" spans="6:13">
      <c r="F394" s="337"/>
      <c r="G394" s="337"/>
      <c r="H394" s="337"/>
      <c r="I394" s="337"/>
      <c r="J394" s="337"/>
      <c r="K394" s="337"/>
      <c r="L394" s="337"/>
      <c r="M394" s="337"/>
    </row>
    <row r="395" spans="6:13">
      <c r="F395" s="337"/>
      <c r="G395" s="337"/>
      <c r="H395" s="337"/>
      <c r="I395" s="337"/>
      <c r="J395" s="337"/>
      <c r="K395" s="337"/>
      <c r="L395" s="337"/>
      <c r="M395" s="337"/>
    </row>
    <row r="396" spans="6:13">
      <c r="F396" s="337"/>
      <c r="G396" s="337"/>
      <c r="H396" s="337"/>
      <c r="I396" s="337"/>
      <c r="J396" s="337"/>
      <c r="K396" s="337"/>
      <c r="L396" s="337"/>
      <c r="M396" s="337"/>
    </row>
    <row r="397" spans="6:13">
      <c r="F397" s="337"/>
      <c r="G397" s="337"/>
      <c r="H397" s="337"/>
      <c r="I397" s="337"/>
      <c r="J397" s="337"/>
      <c r="K397" s="337"/>
      <c r="L397" s="337"/>
      <c r="M397" s="337"/>
    </row>
    <row r="398" spans="6:13">
      <c r="F398" s="337"/>
      <c r="G398" s="337"/>
      <c r="H398" s="337"/>
      <c r="I398" s="337"/>
      <c r="J398" s="337"/>
      <c r="K398" s="337"/>
      <c r="L398" s="337"/>
      <c r="M398" s="337"/>
    </row>
    <row r="399" spans="6:13">
      <c r="F399" s="337"/>
      <c r="G399" s="337"/>
      <c r="H399" s="337"/>
      <c r="I399" s="337"/>
      <c r="J399" s="337"/>
      <c r="K399" s="337"/>
      <c r="L399" s="337"/>
      <c r="M399" s="337"/>
    </row>
    <row r="400" spans="6:13">
      <c r="F400" s="337"/>
      <c r="G400" s="337"/>
      <c r="H400" s="337"/>
      <c r="I400" s="337"/>
      <c r="J400" s="337"/>
      <c r="K400" s="337"/>
      <c r="L400" s="337"/>
      <c r="M400" s="337"/>
    </row>
    <row r="401" spans="6:13">
      <c r="F401" s="337"/>
      <c r="G401" s="337"/>
      <c r="H401" s="337"/>
      <c r="I401" s="337"/>
      <c r="J401" s="337"/>
      <c r="K401" s="337"/>
      <c r="L401" s="337"/>
      <c r="M401" s="337"/>
    </row>
    <row r="402" spans="6:13">
      <c r="F402" s="337"/>
      <c r="G402" s="337"/>
      <c r="H402" s="337"/>
      <c r="I402" s="337"/>
      <c r="J402" s="337"/>
      <c r="K402" s="337"/>
      <c r="L402" s="337"/>
      <c r="M402" s="337"/>
    </row>
    <row r="403" spans="6:13">
      <c r="F403" s="337"/>
      <c r="G403" s="337"/>
      <c r="H403" s="337"/>
      <c r="I403" s="337"/>
      <c r="J403" s="337"/>
      <c r="K403" s="337"/>
      <c r="L403" s="337"/>
      <c r="M403" s="337"/>
    </row>
    <row r="404" spans="6:13">
      <c r="F404" s="337"/>
      <c r="G404" s="337"/>
      <c r="H404" s="337"/>
      <c r="I404" s="337"/>
      <c r="J404" s="337"/>
      <c r="K404" s="337"/>
      <c r="L404" s="337"/>
      <c r="M404" s="337"/>
    </row>
    <row r="405" spans="6:13">
      <c r="F405" s="337"/>
      <c r="G405" s="337"/>
      <c r="H405" s="337"/>
      <c r="I405" s="337"/>
      <c r="J405" s="337"/>
      <c r="K405" s="337"/>
      <c r="L405" s="337"/>
      <c r="M405" s="337"/>
    </row>
    <row r="406" spans="6:13">
      <c r="F406" s="337"/>
      <c r="G406" s="337"/>
      <c r="H406" s="337"/>
      <c r="I406" s="337"/>
      <c r="J406" s="337"/>
      <c r="K406" s="337"/>
      <c r="L406" s="337"/>
      <c r="M406" s="337"/>
    </row>
    <row r="407" spans="6:13">
      <c r="F407" s="337"/>
      <c r="G407" s="337"/>
      <c r="H407" s="337"/>
      <c r="I407" s="337"/>
      <c r="J407" s="337"/>
      <c r="K407" s="337"/>
      <c r="L407" s="337"/>
      <c r="M407" s="337"/>
    </row>
    <row r="408" spans="6:13">
      <c r="F408" s="337"/>
      <c r="G408" s="337"/>
      <c r="H408" s="337"/>
      <c r="I408" s="337"/>
      <c r="J408" s="337"/>
      <c r="K408" s="337"/>
      <c r="L408" s="337"/>
      <c r="M408" s="337"/>
    </row>
    <row r="409" spans="6:13">
      <c r="F409" s="337"/>
      <c r="G409" s="337"/>
      <c r="H409" s="337"/>
      <c r="I409" s="337"/>
      <c r="J409" s="337"/>
      <c r="K409" s="337"/>
      <c r="L409" s="337"/>
      <c r="M409" s="337"/>
    </row>
    <row r="410" spans="6:13">
      <c r="F410" s="337"/>
      <c r="G410" s="337"/>
      <c r="H410" s="337"/>
      <c r="I410" s="337"/>
      <c r="J410" s="337"/>
      <c r="K410" s="337"/>
      <c r="L410" s="337"/>
      <c r="M410" s="337"/>
    </row>
    <row r="411" spans="6:13">
      <c r="F411" s="337"/>
      <c r="G411" s="337"/>
      <c r="H411" s="337"/>
      <c r="I411" s="337"/>
      <c r="J411" s="337"/>
      <c r="K411" s="337"/>
      <c r="L411" s="337"/>
      <c r="M411" s="337"/>
    </row>
    <row r="412" spans="6:13">
      <c r="F412" s="337"/>
      <c r="G412" s="337"/>
      <c r="H412" s="337"/>
      <c r="I412" s="337"/>
      <c r="J412" s="337"/>
      <c r="K412" s="337"/>
      <c r="L412" s="337"/>
      <c r="M412" s="337"/>
    </row>
    <row r="413" spans="6:13">
      <c r="F413" s="337"/>
      <c r="G413" s="337"/>
      <c r="H413" s="337"/>
      <c r="I413" s="337"/>
      <c r="J413" s="337"/>
      <c r="K413" s="337"/>
      <c r="L413" s="337"/>
      <c r="M413" s="337"/>
    </row>
    <row r="414" spans="6:13">
      <c r="F414" s="337"/>
      <c r="G414" s="337"/>
      <c r="H414" s="337"/>
      <c r="I414" s="337"/>
      <c r="J414" s="337"/>
      <c r="K414" s="337"/>
      <c r="L414" s="337"/>
      <c r="M414" s="337"/>
    </row>
    <row r="415" spans="6:13">
      <c r="F415" s="337"/>
      <c r="G415" s="337"/>
      <c r="H415" s="337"/>
      <c r="I415" s="337"/>
      <c r="J415" s="337"/>
      <c r="K415" s="337"/>
      <c r="L415" s="337"/>
      <c r="M415" s="337"/>
    </row>
    <row r="416" spans="6:13">
      <c r="F416" s="337"/>
      <c r="G416" s="337"/>
      <c r="H416" s="337"/>
      <c r="I416" s="337"/>
      <c r="J416" s="337"/>
      <c r="K416" s="337"/>
      <c r="L416" s="337"/>
      <c r="M416" s="337"/>
    </row>
    <row r="417" spans="6:13">
      <c r="F417" s="337"/>
      <c r="G417" s="337"/>
      <c r="H417" s="337"/>
      <c r="I417" s="337"/>
      <c r="J417" s="337"/>
      <c r="K417" s="337"/>
      <c r="L417" s="337"/>
      <c r="M417" s="337"/>
    </row>
    <row r="418" spans="6:13">
      <c r="F418" s="337"/>
      <c r="G418" s="337"/>
      <c r="H418" s="337"/>
      <c r="I418" s="337"/>
      <c r="J418" s="337"/>
      <c r="K418" s="337"/>
      <c r="L418" s="337"/>
      <c r="M418" s="337"/>
    </row>
    <row r="419" spans="6:13">
      <c r="F419" s="337"/>
      <c r="G419" s="337"/>
      <c r="H419" s="337"/>
      <c r="I419" s="337"/>
      <c r="J419" s="337"/>
      <c r="K419" s="337"/>
      <c r="L419" s="337"/>
      <c r="M419" s="337"/>
    </row>
    <row r="420" spans="6:13">
      <c r="F420" s="337"/>
      <c r="G420" s="337"/>
      <c r="H420" s="337"/>
      <c r="I420" s="337"/>
      <c r="J420" s="337"/>
      <c r="K420" s="337"/>
      <c r="L420" s="337"/>
      <c r="M420" s="337"/>
    </row>
    <row r="421" spans="6:13">
      <c r="F421" s="337"/>
      <c r="G421" s="337"/>
      <c r="H421" s="337"/>
      <c r="I421" s="337"/>
      <c r="J421" s="337"/>
      <c r="K421" s="337"/>
      <c r="L421" s="337"/>
      <c r="M421" s="337"/>
    </row>
    <row r="422" spans="6:13">
      <c r="F422" s="337"/>
      <c r="G422" s="337"/>
      <c r="H422" s="337"/>
      <c r="I422" s="337"/>
      <c r="J422" s="337"/>
      <c r="K422" s="337"/>
      <c r="L422" s="337"/>
      <c r="M422" s="337"/>
    </row>
    <row r="423" spans="6:13">
      <c r="F423" s="337"/>
      <c r="G423" s="337"/>
      <c r="H423" s="337"/>
      <c r="I423" s="337"/>
      <c r="J423" s="337"/>
      <c r="K423" s="337"/>
      <c r="L423" s="337"/>
      <c r="M423" s="337"/>
    </row>
    <row r="424" spans="6:13">
      <c r="F424" s="337"/>
      <c r="G424" s="337"/>
      <c r="H424" s="337"/>
      <c r="I424" s="337"/>
      <c r="J424" s="337"/>
      <c r="K424" s="337"/>
      <c r="L424" s="337"/>
      <c r="M424" s="337"/>
    </row>
    <row r="425" spans="6:13">
      <c r="F425" s="337"/>
      <c r="G425" s="337"/>
      <c r="H425" s="337"/>
      <c r="I425" s="337"/>
      <c r="J425" s="337"/>
      <c r="K425" s="337"/>
      <c r="L425" s="337"/>
      <c r="M425" s="337"/>
    </row>
    <row r="426" spans="6:13">
      <c r="F426" s="337"/>
      <c r="G426" s="337"/>
      <c r="H426" s="337"/>
      <c r="I426" s="337"/>
      <c r="J426" s="337"/>
      <c r="K426" s="337"/>
      <c r="L426" s="337"/>
      <c r="M426" s="337"/>
    </row>
    <row r="427" spans="6:13">
      <c r="F427" s="337"/>
      <c r="G427" s="337"/>
      <c r="H427" s="337"/>
      <c r="I427" s="337"/>
      <c r="J427" s="337"/>
      <c r="K427" s="337"/>
      <c r="L427" s="337"/>
      <c r="M427" s="337"/>
    </row>
    <row r="428" spans="6:13">
      <c r="F428" s="337"/>
      <c r="G428" s="337"/>
      <c r="H428" s="337"/>
      <c r="I428" s="337"/>
      <c r="J428" s="337"/>
      <c r="K428" s="337"/>
      <c r="L428" s="337"/>
      <c r="M428" s="337"/>
    </row>
    <row r="429" spans="6:13">
      <c r="F429" s="337"/>
      <c r="G429" s="337"/>
      <c r="H429" s="337"/>
      <c r="I429" s="337"/>
      <c r="J429" s="337"/>
      <c r="K429" s="337"/>
      <c r="L429" s="337"/>
      <c r="M429" s="337"/>
    </row>
    <row r="430" spans="6:13">
      <c r="F430" s="337"/>
      <c r="G430" s="337"/>
      <c r="H430" s="337"/>
      <c r="I430" s="337"/>
      <c r="J430" s="337"/>
      <c r="K430" s="337"/>
      <c r="L430" s="337"/>
      <c r="M430" s="337"/>
    </row>
    <row r="431" spans="6:13">
      <c r="F431" s="337"/>
      <c r="G431" s="337"/>
      <c r="H431" s="337"/>
      <c r="I431" s="337"/>
      <c r="J431" s="337"/>
      <c r="K431" s="337"/>
      <c r="L431" s="337"/>
      <c r="M431" s="337"/>
    </row>
    <row r="432" spans="6:13">
      <c r="F432" s="337"/>
      <c r="G432" s="337"/>
      <c r="H432" s="337"/>
      <c r="I432" s="337"/>
      <c r="J432" s="337"/>
      <c r="K432" s="337"/>
      <c r="L432" s="337"/>
      <c r="M432" s="337"/>
    </row>
    <row r="433" spans="6:13">
      <c r="F433" s="337"/>
      <c r="G433" s="337"/>
      <c r="H433" s="337"/>
      <c r="I433" s="337"/>
      <c r="J433" s="337"/>
      <c r="K433" s="337"/>
      <c r="L433" s="337"/>
      <c r="M433" s="337"/>
    </row>
    <row r="434" spans="6:13">
      <c r="F434" s="337"/>
      <c r="G434" s="337"/>
      <c r="H434" s="337"/>
      <c r="I434" s="337"/>
      <c r="J434" s="337"/>
      <c r="K434" s="337"/>
      <c r="L434" s="337"/>
      <c r="M434" s="337"/>
    </row>
    <row r="435" spans="6:13">
      <c r="F435" s="337"/>
      <c r="G435" s="337"/>
      <c r="H435" s="337"/>
      <c r="I435" s="337"/>
      <c r="J435" s="337"/>
      <c r="K435" s="337"/>
      <c r="L435" s="337"/>
      <c r="M435" s="337"/>
    </row>
    <row r="436" spans="6:13">
      <c r="F436" s="337"/>
      <c r="G436" s="337"/>
      <c r="H436" s="337"/>
      <c r="I436" s="337"/>
      <c r="J436" s="337"/>
      <c r="K436" s="337"/>
      <c r="L436" s="337"/>
      <c r="M436" s="337"/>
    </row>
    <row r="437" spans="6:13">
      <c r="F437" s="337"/>
      <c r="G437" s="337"/>
      <c r="H437" s="337"/>
      <c r="I437" s="337"/>
      <c r="J437" s="337"/>
      <c r="K437" s="337"/>
      <c r="L437" s="337"/>
      <c r="M437" s="337"/>
    </row>
    <row r="438" spans="6:13">
      <c r="F438" s="337"/>
      <c r="G438" s="337"/>
      <c r="H438" s="337"/>
      <c r="I438" s="337"/>
      <c r="J438" s="337"/>
      <c r="K438" s="337"/>
      <c r="L438" s="337"/>
      <c r="M438" s="337"/>
    </row>
    <row r="439" spans="6:13">
      <c r="F439" s="337"/>
      <c r="G439" s="337"/>
      <c r="H439" s="337"/>
      <c r="I439" s="337"/>
      <c r="J439" s="337"/>
      <c r="K439" s="337"/>
      <c r="L439" s="337"/>
      <c r="M439" s="337"/>
    </row>
    <row r="440" spans="6:13">
      <c r="F440" s="337"/>
      <c r="G440" s="337"/>
      <c r="H440" s="337"/>
      <c r="I440" s="337"/>
      <c r="J440" s="337"/>
      <c r="K440" s="337"/>
      <c r="L440" s="337"/>
      <c r="M440" s="337"/>
    </row>
    <row r="441" spans="6:13">
      <c r="F441" s="337"/>
      <c r="G441" s="337"/>
      <c r="H441" s="337"/>
      <c r="I441" s="337"/>
      <c r="J441" s="337"/>
      <c r="K441" s="337"/>
      <c r="L441" s="337"/>
      <c r="M441" s="337"/>
    </row>
    <row r="442" spans="6:13">
      <c r="F442" s="337"/>
      <c r="G442" s="337"/>
      <c r="H442" s="337"/>
      <c r="I442" s="337"/>
      <c r="J442" s="337"/>
      <c r="K442" s="337"/>
      <c r="L442" s="337"/>
      <c r="M442" s="337"/>
    </row>
    <row r="443" spans="6:13">
      <c r="F443" s="337"/>
      <c r="G443" s="337"/>
      <c r="H443" s="337"/>
      <c r="I443" s="337"/>
      <c r="J443" s="337"/>
      <c r="K443" s="337"/>
      <c r="L443" s="337"/>
      <c r="M443" s="337"/>
    </row>
    <row r="444" spans="6:13">
      <c r="F444" s="337"/>
      <c r="G444" s="337"/>
      <c r="H444" s="337"/>
      <c r="I444" s="337"/>
      <c r="J444" s="337"/>
      <c r="K444" s="337"/>
      <c r="L444" s="337"/>
      <c r="M444" s="337"/>
    </row>
    <row r="445" spans="6:13">
      <c r="F445" s="337"/>
      <c r="G445" s="337"/>
      <c r="H445" s="337"/>
      <c r="I445" s="337"/>
      <c r="J445" s="337"/>
      <c r="K445" s="337"/>
      <c r="L445" s="337"/>
      <c r="M445" s="337"/>
    </row>
    <row r="446" spans="6:13">
      <c r="F446" s="337"/>
      <c r="G446" s="337"/>
      <c r="H446" s="337"/>
      <c r="I446" s="337"/>
      <c r="J446" s="337"/>
      <c r="K446" s="337"/>
      <c r="L446" s="337"/>
      <c r="M446" s="337"/>
    </row>
    <row r="447" spans="6:13">
      <c r="F447" s="337"/>
      <c r="G447" s="337"/>
      <c r="H447" s="337"/>
      <c r="I447" s="337"/>
      <c r="J447" s="337"/>
      <c r="K447" s="337"/>
      <c r="L447" s="337"/>
      <c r="M447" s="337"/>
    </row>
    <row r="448" spans="6:13">
      <c r="F448" s="337"/>
      <c r="G448" s="337"/>
      <c r="H448" s="337"/>
      <c r="I448" s="337"/>
      <c r="J448" s="337"/>
      <c r="K448" s="337"/>
      <c r="L448" s="337"/>
      <c r="M448" s="337"/>
    </row>
    <row r="449" spans="6:13">
      <c r="F449" s="337"/>
      <c r="G449" s="337"/>
      <c r="H449" s="337"/>
      <c r="I449" s="337"/>
      <c r="J449" s="337"/>
      <c r="K449" s="337"/>
      <c r="L449" s="337"/>
      <c r="M449" s="337"/>
    </row>
    <row r="450" spans="6:13">
      <c r="F450" s="337"/>
      <c r="G450" s="337"/>
      <c r="H450" s="337"/>
      <c r="I450" s="337"/>
      <c r="J450" s="337"/>
      <c r="K450" s="337"/>
      <c r="L450" s="337"/>
      <c r="M450" s="337"/>
    </row>
    <row r="451" spans="6:13">
      <c r="F451" s="337"/>
      <c r="G451" s="337"/>
      <c r="H451" s="337"/>
      <c r="I451" s="337"/>
      <c r="J451" s="337"/>
      <c r="K451" s="337"/>
      <c r="L451" s="337"/>
      <c r="M451" s="337"/>
    </row>
    <row r="452" spans="6:13">
      <c r="F452" s="337"/>
      <c r="G452" s="337"/>
      <c r="H452" s="337"/>
      <c r="I452" s="337"/>
      <c r="J452" s="337"/>
      <c r="K452" s="337"/>
      <c r="L452" s="337"/>
      <c r="M452" s="337"/>
    </row>
    <row r="453" spans="6:13">
      <c r="F453" s="337"/>
      <c r="G453" s="337"/>
      <c r="H453" s="337"/>
      <c r="I453" s="337"/>
      <c r="J453" s="337"/>
      <c r="K453" s="337"/>
      <c r="L453" s="337"/>
      <c r="M453" s="337"/>
    </row>
    <row r="454" spans="6:13">
      <c r="F454" s="337"/>
      <c r="G454" s="337"/>
      <c r="H454" s="337"/>
      <c r="I454" s="337"/>
      <c r="J454" s="337"/>
      <c r="K454" s="337"/>
      <c r="L454" s="337"/>
      <c r="M454" s="337"/>
    </row>
    <row r="455" spans="6:13">
      <c r="F455" s="337"/>
      <c r="G455" s="337"/>
      <c r="H455" s="337"/>
      <c r="I455" s="337"/>
      <c r="J455" s="337"/>
      <c r="K455" s="337"/>
      <c r="L455" s="337"/>
      <c r="M455" s="337"/>
    </row>
    <row r="456" spans="6:13">
      <c r="F456" s="337"/>
      <c r="G456" s="337"/>
      <c r="H456" s="337"/>
      <c r="I456" s="337"/>
      <c r="J456" s="337"/>
      <c r="K456" s="337"/>
      <c r="L456" s="337"/>
      <c r="M456" s="337"/>
    </row>
    <row r="457" spans="6:13">
      <c r="F457" s="337"/>
      <c r="G457" s="337"/>
      <c r="H457" s="337"/>
      <c r="I457" s="337"/>
      <c r="J457" s="337"/>
      <c r="K457" s="337"/>
      <c r="L457" s="337"/>
      <c r="M457" s="337"/>
    </row>
    <row r="458" spans="6:13">
      <c r="F458" s="337"/>
      <c r="G458" s="337"/>
      <c r="H458" s="337"/>
      <c r="I458" s="337"/>
      <c r="J458" s="337"/>
      <c r="K458" s="337"/>
      <c r="L458" s="337"/>
      <c r="M458" s="337"/>
    </row>
    <row r="459" spans="6:13">
      <c r="F459" s="337"/>
      <c r="G459" s="337"/>
      <c r="H459" s="337"/>
      <c r="I459" s="337"/>
      <c r="J459" s="337"/>
      <c r="K459" s="337"/>
      <c r="L459" s="337"/>
      <c r="M459" s="337"/>
    </row>
    <row r="460" spans="6:13">
      <c r="F460" s="337"/>
      <c r="G460" s="337"/>
      <c r="H460" s="337"/>
      <c r="I460" s="337"/>
      <c r="J460" s="337"/>
      <c r="K460" s="337"/>
      <c r="L460" s="337"/>
      <c r="M460" s="337"/>
    </row>
    <row r="461" spans="6:13">
      <c r="F461" s="337"/>
      <c r="G461" s="337"/>
      <c r="H461" s="337"/>
      <c r="I461" s="337"/>
      <c r="J461" s="337"/>
      <c r="K461" s="337"/>
      <c r="L461" s="337"/>
      <c r="M461" s="337"/>
    </row>
    <row r="462" spans="6:13">
      <c r="F462" s="337"/>
      <c r="G462" s="337"/>
      <c r="H462" s="337"/>
      <c r="I462" s="337"/>
      <c r="J462" s="337"/>
      <c r="K462" s="337"/>
      <c r="L462" s="337"/>
      <c r="M462" s="337"/>
    </row>
    <row r="463" spans="6:13">
      <c r="F463" s="337"/>
      <c r="G463" s="337"/>
      <c r="H463" s="337"/>
      <c r="I463" s="337"/>
      <c r="J463" s="337"/>
      <c r="K463" s="337"/>
      <c r="L463" s="337"/>
      <c r="M463" s="337"/>
    </row>
    <row r="464" spans="6:13">
      <c r="F464" s="337"/>
      <c r="G464" s="337"/>
      <c r="H464" s="337"/>
      <c r="I464" s="337"/>
      <c r="J464" s="337"/>
      <c r="K464" s="337"/>
      <c r="L464" s="337"/>
      <c r="M464" s="337"/>
    </row>
    <row r="465" spans="6:13">
      <c r="F465" s="337"/>
      <c r="G465" s="337"/>
      <c r="H465" s="337"/>
      <c r="I465" s="337"/>
      <c r="J465" s="337"/>
      <c r="K465" s="337"/>
      <c r="L465" s="337"/>
      <c r="M465" s="337"/>
    </row>
    <row r="466" spans="6:13">
      <c r="F466" s="337"/>
      <c r="G466" s="337"/>
      <c r="H466" s="337"/>
      <c r="I466" s="337"/>
      <c r="J466" s="337"/>
      <c r="K466" s="337"/>
      <c r="L466" s="337"/>
      <c r="M466" s="337"/>
    </row>
    <row r="467" spans="6:13">
      <c r="F467" s="337"/>
      <c r="G467" s="337"/>
      <c r="H467" s="337"/>
      <c r="I467" s="337"/>
      <c r="J467" s="337"/>
      <c r="K467" s="337"/>
      <c r="L467" s="337"/>
      <c r="M467" s="337"/>
    </row>
    <row r="468" spans="6:13">
      <c r="F468" s="337"/>
      <c r="G468" s="337"/>
      <c r="H468" s="337"/>
      <c r="I468" s="337"/>
      <c r="J468" s="337"/>
      <c r="K468" s="337"/>
      <c r="L468" s="337"/>
      <c r="M468" s="337"/>
    </row>
    <row r="469" spans="6:13">
      <c r="F469" s="337"/>
      <c r="G469" s="337"/>
      <c r="H469" s="337"/>
      <c r="I469" s="337"/>
      <c r="J469" s="337"/>
      <c r="K469" s="337"/>
      <c r="L469" s="337"/>
      <c r="M469" s="337"/>
    </row>
    <row r="470" spans="6:13">
      <c r="F470" s="337"/>
      <c r="G470" s="337"/>
      <c r="H470" s="337"/>
      <c r="I470" s="337"/>
      <c r="J470" s="337"/>
      <c r="K470" s="337"/>
      <c r="L470" s="337"/>
      <c r="M470" s="337"/>
    </row>
    <row r="471" spans="6:13">
      <c r="F471" s="337"/>
      <c r="G471" s="337"/>
      <c r="H471" s="337"/>
      <c r="I471" s="337"/>
      <c r="J471" s="337"/>
      <c r="K471" s="337"/>
      <c r="L471" s="337"/>
      <c r="M471" s="337"/>
    </row>
    <row r="472" spans="6:13">
      <c r="F472" s="337"/>
      <c r="G472" s="337"/>
      <c r="H472" s="337"/>
      <c r="I472" s="337"/>
      <c r="J472" s="337"/>
      <c r="K472" s="337"/>
      <c r="L472" s="337"/>
      <c r="M472" s="337"/>
    </row>
    <row r="473" spans="6:13">
      <c r="F473" s="337"/>
      <c r="G473" s="337"/>
      <c r="H473" s="337"/>
      <c r="I473" s="337"/>
      <c r="J473" s="337"/>
      <c r="K473" s="337"/>
      <c r="L473" s="337"/>
      <c r="M473" s="337"/>
    </row>
    <row r="474" spans="6:13">
      <c r="F474" s="337"/>
      <c r="G474" s="337"/>
      <c r="H474" s="337"/>
      <c r="I474" s="337"/>
      <c r="J474" s="337"/>
      <c r="K474" s="337"/>
      <c r="L474" s="337"/>
      <c r="M474" s="337"/>
    </row>
    <row r="475" spans="6:13">
      <c r="F475" s="337"/>
      <c r="G475" s="337"/>
      <c r="H475" s="337"/>
      <c r="I475" s="337"/>
      <c r="J475" s="337"/>
      <c r="K475" s="337"/>
      <c r="L475" s="337"/>
      <c r="M475" s="337"/>
    </row>
    <row r="476" spans="6:13">
      <c r="F476" s="337"/>
      <c r="G476" s="337"/>
      <c r="H476" s="337"/>
      <c r="I476" s="337"/>
      <c r="J476" s="337"/>
      <c r="K476" s="337"/>
      <c r="L476" s="337"/>
      <c r="M476" s="337"/>
    </row>
    <row r="477" spans="6:13">
      <c r="F477" s="337"/>
      <c r="G477" s="337"/>
      <c r="H477" s="337"/>
      <c r="I477" s="337"/>
      <c r="J477" s="337"/>
      <c r="K477" s="337"/>
      <c r="L477" s="337"/>
      <c r="M477" s="337"/>
    </row>
    <row r="478" spans="6:13">
      <c r="F478" s="337"/>
      <c r="G478" s="337"/>
      <c r="H478" s="337"/>
      <c r="I478" s="337"/>
      <c r="J478" s="337"/>
      <c r="K478" s="337"/>
      <c r="L478" s="337"/>
      <c r="M478" s="337"/>
    </row>
    <row r="479" spans="6:13">
      <c r="F479" s="337"/>
      <c r="G479" s="337"/>
      <c r="H479" s="337"/>
      <c r="I479" s="337"/>
      <c r="J479" s="337"/>
      <c r="K479" s="337"/>
      <c r="L479" s="337"/>
      <c r="M479" s="337"/>
    </row>
    <row r="480" spans="6:13">
      <c r="F480" s="337"/>
      <c r="G480" s="337"/>
      <c r="H480" s="337"/>
      <c r="I480" s="337"/>
      <c r="J480" s="337"/>
      <c r="K480" s="337"/>
      <c r="L480" s="337"/>
      <c r="M480" s="337"/>
    </row>
    <row r="481" spans="6:13">
      <c r="F481" s="337"/>
      <c r="G481" s="337"/>
      <c r="H481" s="337"/>
      <c r="I481" s="337"/>
      <c r="J481" s="337"/>
      <c r="K481" s="337"/>
      <c r="L481" s="337"/>
      <c r="M481" s="337"/>
    </row>
    <row r="482" spans="6:13">
      <c r="F482" s="337"/>
      <c r="G482" s="337"/>
      <c r="H482" s="337"/>
      <c r="I482" s="337"/>
      <c r="J482" s="337"/>
      <c r="K482" s="337"/>
      <c r="L482" s="337"/>
      <c r="M482" s="337"/>
    </row>
    <row r="483" spans="6:13">
      <c r="F483" s="337"/>
      <c r="G483" s="337"/>
      <c r="H483" s="337"/>
      <c r="I483" s="337"/>
      <c r="J483" s="337"/>
      <c r="K483" s="337"/>
      <c r="L483" s="337"/>
      <c r="M483" s="337"/>
    </row>
    <row r="484" spans="6:13">
      <c r="F484" s="337"/>
      <c r="G484" s="337"/>
      <c r="H484" s="337"/>
      <c r="I484" s="337"/>
      <c r="J484" s="337"/>
      <c r="K484" s="337"/>
      <c r="L484" s="337"/>
      <c r="M484" s="337"/>
    </row>
    <row r="485" spans="6:13">
      <c r="F485" s="337"/>
      <c r="G485" s="337"/>
      <c r="H485" s="337"/>
      <c r="I485" s="337"/>
      <c r="J485" s="337"/>
      <c r="K485" s="337"/>
      <c r="L485" s="337"/>
      <c r="M485" s="337"/>
    </row>
    <row r="486" spans="6:13">
      <c r="F486" s="337"/>
      <c r="G486" s="337"/>
      <c r="H486" s="337"/>
      <c r="I486" s="337"/>
      <c r="J486" s="337"/>
      <c r="K486" s="337"/>
      <c r="L486" s="337"/>
      <c r="M486" s="337"/>
    </row>
    <row r="487" spans="6:13">
      <c r="F487" s="337"/>
      <c r="G487" s="337"/>
      <c r="H487" s="337"/>
      <c r="I487" s="337"/>
      <c r="J487" s="337"/>
      <c r="K487" s="337"/>
      <c r="L487" s="337"/>
      <c r="M487" s="337"/>
    </row>
    <row r="488" spans="6:13">
      <c r="F488" s="337"/>
      <c r="G488" s="337"/>
      <c r="H488" s="337"/>
      <c r="I488" s="337"/>
      <c r="J488" s="337"/>
      <c r="K488" s="337"/>
      <c r="L488" s="337"/>
      <c r="M488" s="337"/>
    </row>
    <row r="489" spans="6:13">
      <c r="F489" s="337"/>
      <c r="G489" s="337"/>
      <c r="H489" s="337"/>
      <c r="I489" s="337"/>
      <c r="J489" s="337"/>
      <c r="K489" s="337"/>
      <c r="L489" s="337"/>
      <c r="M489" s="337"/>
    </row>
    <row r="490" spans="6:13">
      <c r="F490" s="337"/>
      <c r="G490" s="337"/>
      <c r="H490" s="337"/>
      <c r="I490" s="337"/>
      <c r="J490" s="337"/>
      <c r="K490" s="337"/>
      <c r="L490" s="337"/>
      <c r="M490" s="337"/>
    </row>
    <row r="491" spans="6:13">
      <c r="F491" s="337"/>
      <c r="G491" s="337"/>
      <c r="H491" s="337"/>
      <c r="I491" s="337"/>
      <c r="J491" s="337"/>
      <c r="K491" s="337"/>
      <c r="L491" s="337"/>
      <c r="M491" s="337"/>
    </row>
    <row r="492" spans="6:13">
      <c r="F492" s="337"/>
      <c r="G492" s="337"/>
      <c r="H492" s="337"/>
      <c r="I492" s="337"/>
      <c r="J492" s="337"/>
      <c r="K492" s="337"/>
      <c r="L492" s="337"/>
      <c r="M492" s="337"/>
    </row>
    <row r="493" spans="6:13">
      <c r="F493" s="337"/>
      <c r="G493" s="337"/>
      <c r="H493" s="337"/>
      <c r="I493" s="337"/>
      <c r="J493" s="337"/>
      <c r="K493" s="337"/>
      <c r="L493" s="337"/>
      <c r="M493" s="337"/>
    </row>
    <row r="494" spans="6:13">
      <c r="F494" s="337"/>
      <c r="G494" s="337"/>
      <c r="H494" s="337"/>
      <c r="I494" s="337"/>
      <c r="J494" s="337"/>
      <c r="K494" s="337"/>
      <c r="L494" s="337"/>
      <c r="M494" s="337"/>
    </row>
    <row r="495" spans="6:13">
      <c r="F495" s="337"/>
      <c r="G495" s="337"/>
      <c r="H495" s="337"/>
      <c r="I495" s="337"/>
      <c r="J495" s="337"/>
      <c r="K495" s="337"/>
      <c r="L495" s="337"/>
      <c r="M495" s="337"/>
    </row>
    <row r="496" spans="6:13">
      <c r="F496" s="337"/>
      <c r="G496" s="337"/>
      <c r="H496" s="337"/>
      <c r="I496" s="337"/>
      <c r="J496" s="337"/>
      <c r="K496" s="337"/>
      <c r="L496" s="337"/>
      <c r="M496" s="337"/>
    </row>
    <row r="497" spans="6:13">
      <c r="F497" s="337"/>
      <c r="G497" s="337"/>
      <c r="H497" s="337"/>
      <c r="I497" s="337"/>
      <c r="J497" s="337"/>
      <c r="K497" s="337"/>
      <c r="L497" s="337"/>
      <c r="M497" s="337"/>
    </row>
    <row r="498" spans="6:13">
      <c r="F498" s="337"/>
      <c r="G498" s="337"/>
      <c r="H498" s="337"/>
      <c r="I498" s="337"/>
      <c r="J498" s="337"/>
      <c r="K498" s="337"/>
      <c r="L498" s="337"/>
      <c r="M498" s="337"/>
    </row>
    <row r="499" spans="6:13">
      <c r="F499" s="337"/>
      <c r="G499" s="337"/>
      <c r="H499" s="337"/>
      <c r="I499" s="337"/>
      <c r="J499" s="337"/>
      <c r="K499" s="337"/>
      <c r="L499" s="337"/>
      <c r="M499" s="337"/>
    </row>
    <row r="500" spans="6:13">
      <c r="F500" s="337"/>
      <c r="G500" s="337"/>
      <c r="H500" s="337"/>
      <c r="I500" s="337"/>
      <c r="J500" s="337"/>
      <c r="K500" s="337"/>
      <c r="L500" s="337"/>
      <c r="M500" s="337"/>
    </row>
    <row r="501" spans="6:13">
      <c r="F501" s="337"/>
      <c r="G501" s="337"/>
      <c r="H501" s="337"/>
      <c r="I501" s="337"/>
      <c r="J501" s="337"/>
      <c r="K501" s="337"/>
      <c r="L501" s="337"/>
      <c r="M501" s="337"/>
    </row>
    <row r="502" spans="6:13">
      <c r="F502" s="337"/>
      <c r="G502" s="337"/>
      <c r="H502" s="337"/>
      <c r="I502" s="337"/>
      <c r="J502" s="337"/>
      <c r="K502" s="337"/>
      <c r="L502" s="337"/>
      <c r="M502" s="337"/>
    </row>
    <row r="503" spans="6:13">
      <c r="F503" s="337"/>
      <c r="G503" s="337"/>
      <c r="H503" s="337"/>
      <c r="I503" s="337"/>
      <c r="J503" s="337"/>
      <c r="K503" s="337"/>
      <c r="L503" s="337"/>
      <c r="M503" s="337"/>
    </row>
    <row r="504" spans="6:13">
      <c r="F504" s="337"/>
      <c r="G504" s="337"/>
      <c r="H504" s="337"/>
      <c r="I504" s="337"/>
      <c r="J504" s="337"/>
      <c r="K504" s="337"/>
      <c r="L504" s="337"/>
      <c r="M504" s="337"/>
    </row>
    <row r="505" spans="6:13">
      <c r="F505" s="337"/>
      <c r="G505" s="337"/>
      <c r="H505" s="337"/>
      <c r="I505" s="337"/>
      <c r="J505" s="337"/>
      <c r="K505" s="337"/>
      <c r="L505" s="337"/>
      <c r="M505" s="337"/>
    </row>
    <row r="506" spans="6:13">
      <c r="F506" s="337"/>
      <c r="G506" s="337"/>
      <c r="H506" s="337"/>
      <c r="I506" s="337"/>
      <c r="J506" s="337"/>
      <c r="K506" s="337"/>
      <c r="L506" s="337"/>
      <c r="M506" s="337"/>
    </row>
    <row r="507" spans="6:13">
      <c r="F507" s="337"/>
      <c r="G507" s="337"/>
      <c r="H507" s="337"/>
      <c r="I507" s="337"/>
      <c r="J507" s="337"/>
      <c r="K507" s="337"/>
      <c r="L507" s="337"/>
      <c r="M507" s="337"/>
    </row>
    <row r="508" spans="6:13">
      <c r="F508" s="337"/>
      <c r="G508" s="337"/>
      <c r="H508" s="337"/>
      <c r="I508" s="337"/>
      <c r="J508" s="337"/>
      <c r="K508" s="337"/>
      <c r="L508" s="337"/>
      <c r="M508" s="337"/>
    </row>
    <row r="509" spans="6:13">
      <c r="F509" s="337"/>
      <c r="G509" s="337"/>
      <c r="H509" s="337"/>
      <c r="I509" s="337"/>
      <c r="J509" s="337"/>
      <c r="K509" s="337"/>
      <c r="L509" s="337"/>
      <c r="M509" s="337"/>
    </row>
    <row r="510" spans="6:13">
      <c r="F510" s="337"/>
      <c r="G510" s="337"/>
      <c r="H510" s="337"/>
      <c r="I510" s="337"/>
      <c r="J510" s="337"/>
      <c r="K510" s="337"/>
      <c r="L510" s="337"/>
      <c r="M510" s="337"/>
    </row>
    <row r="511" spans="6:13">
      <c r="F511" s="337"/>
      <c r="G511" s="337"/>
      <c r="H511" s="337"/>
      <c r="I511" s="337"/>
      <c r="J511" s="337"/>
      <c r="K511" s="337"/>
      <c r="L511" s="337"/>
      <c r="M511" s="337"/>
    </row>
    <row r="512" spans="6:13">
      <c r="F512" s="337"/>
      <c r="G512" s="337"/>
      <c r="H512" s="337"/>
      <c r="I512" s="337"/>
      <c r="J512" s="337"/>
      <c r="K512" s="337"/>
      <c r="L512" s="337"/>
      <c r="M512" s="337"/>
    </row>
    <row r="513" spans="6:13">
      <c r="F513" s="337"/>
      <c r="G513" s="337"/>
      <c r="H513" s="337"/>
      <c r="I513" s="337"/>
      <c r="J513" s="337"/>
      <c r="K513" s="337"/>
      <c r="L513" s="337"/>
      <c r="M513" s="337"/>
    </row>
    <row r="514" spans="6:13">
      <c r="F514" s="337"/>
      <c r="G514" s="337"/>
      <c r="H514" s="337"/>
      <c r="I514" s="337"/>
      <c r="J514" s="337"/>
      <c r="K514" s="337"/>
      <c r="L514" s="337"/>
      <c r="M514" s="337"/>
    </row>
    <row r="515" spans="6:13">
      <c r="F515" s="337"/>
      <c r="G515" s="337"/>
      <c r="H515" s="337"/>
      <c r="I515" s="337"/>
      <c r="J515" s="337"/>
      <c r="K515" s="337"/>
      <c r="L515" s="337"/>
      <c r="M515" s="337"/>
    </row>
    <row r="516" spans="6:13">
      <c r="F516" s="337"/>
      <c r="G516" s="337"/>
      <c r="H516" s="337"/>
      <c r="I516" s="337"/>
      <c r="J516" s="337"/>
      <c r="K516" s="337"/>
      <c r="L516" s="337"/>
      <c r="M516" s="337"/>
    </row>
    <row r="517" spans="6:13">
      <c r="F517" s="337"/>
      <c r="G517" s="337"/>
      <c r="H517" s="337"/>
      <c r="I517" s="337"/>
      <c r="J517" s="337"/>
      <c r="K517" s="337"/>
      <c r="L517" s="337"/>
      <c r="M517" s="337"/>
    </row>
    <row r="518" spans="6:13">
      <c r="F518" s="337"/>
      <c r="G518" s="337"/>
      <c r="H518" s="337"/>
      <c r="I518" s="337"/>
      <c r="J518" s="337"/>
      <c r="K518" s="337"/>
      <c r="L518" s="337"/>
      <c r="M518" s="337"/>
    </row>
    <row r="519" spans="6:13">
      <c r="F519" s="337"/>
      <c r="G519" s="337"/>
      <c r="H519" s="337"/>
      <c r="I519" s="337"/>
      <c r="J519" s="337"/>
      <c r="K519" s="337"/>
      <c r="L519" s="337"/>
      <c r="M519" s="337"/>
    </row>
    <row r="520" spans="6:13">
      <c r="F520" s="337"/>
      <c r="G520" s="337"/>
      <c r="H520" s="337"/>
      <c r="I520" s="337"/>
      <c r="J520" s="337"/>
      <c r="K520" s="337"/>
      <c r="L520" s="337"/>
      <c r="M520" s="337"/>
    </row>
    <row r="521" spans="6:13">
      <c r="F521" s="337"/>
      <c r="G521" s="337"/>
      <c r="H521" s="337"/>
      <c r="I521" s="337"/>
      <c r="J521" s="337"/>
      <c r="K521" s="337"/>
      <c r="L521" s="337"/>
      <c r="M521" s="337"/>
    </row>
    <row r="522" spans="6:13">
      <c r="F522" s="337"/>
      <c r="G522" s="337"/>
      <c r="H522" s="337"/>
      <c r="I522" s="337"/>
      <c r="J522" s="337"/>
      <c r="K522" s="337"/>
      <c r="L522" s="337"/>
      <c r="M522" s="337"/>
    </row>
    <row r="523" spans="6:13">
      <c r="F523" s="337"/>
      <c r="G523" s="337"/>
      <c r="H523" s="337"/>
      <c r="I523" s="337"/>
      <c r="J523" s="337"/>
      <c r="K523" s="337"/>
      <c r="L523" s="337"/>
      <c r="M523" s="337"/>
    </row>
    <row r="524" spans="6:13">
      <c r="F524" s="337"/>
      <c r="G524" s="337"/>
      <c r="H524" s="337"/>
      <c r="I524" s="337"/>
      <c r="J524" s="337"/>
      <c r="K524" s="337"/>
      <c r="L524" s="337"/>
      <c r="M524" s="337"/>
    </row>
    <row r="525" spans="6:13">
      <c r="F525" s="337"/>
      <c r="G525" s="337"/>
      <c r="H525" s="337"/>
      <c r="I525" s="337"/>
      <c r="J525" s="337"/>
      <c r="K525" s="337"/>
      <c r="L525" s="337"/>
      <c r="M525" s="337"/>
    </row>
    <row r="526" spans="6:13">
      <c r="F526" s="337"/>
      <c r="G526" s="337"/>
      <c r="H526" s="337"/>
      <c r="I526" s="337"/>
      <c r="J526" s="337"/>
      <c r="K526" s="337"/>
      <c r="L526" s="337"/>
      <c r="M526" s="337"/>
    </row>
    <row r="527" spans="6:13">
      <c r="F527" s="337"/>
      <c r="G527" s="337"/>
      <c r="H527" s="337"/>
      <c r="I527" s="337"/>
      <c r="J527" s="337"/>
      <c r="K527" s="337"/>
      <c r="L527" s="337"/>
      <c r="M527" s="337"/>
    </row>
    <row r="528" spans="6:13">
      <c r="F528" s="337"/>
      <c r="G528" s="337"/>
      <c r="H528" s="337"/>
      <c r="I528" s="337"/>
      <c r="J528" s="337"/>
      <c r="K528" s="337"/>
      <c r="L528" s="337"/>
      <c r="M528" s="337"/>
    </row>
    <row r="529" spans="6:13">
      <c r="F529" s="337"/>
      <c r="G529" s="337"/>
      <c r="H529" s="337"/>
      <c r="I529" s="337"/>
      <c r="J529" s="337"/>
      <c r="K529" s="337"/>
      <c r="L529" s="337"/>
      <c r="M529" s="337"/>
    </row>
    <row r="530" spans="6:13">
      <c r="F530" s="337"/>
      <c r="G530" s="337"/>
      <c r="H530" s="337"/>
      <c r="I530" s="337"/>
      <c r="J530" s="337"/>
      <c r="K530" s="337"/>
      <c r="L530" s="337"/>
      <c r="M530" s="337"/>
    </row>
    <row r="531" spans="6:13">
      <c r="F531" s="337"/>
      <c r="G531" s="337"/>
      <c r="H531" s="337"/>
      <c r="I531" s="337"/>
      <c r="J531" s="337"/>
      <c r="K531" s="337"/>
      <c r="L531" s="337"/>
      <c r="M531" s="337"/>
    </row>
    <row r="532" spans="6:13">
      <c r="F532" s="337"/>
      <c r="G532" s="337"/>
      <c r="H532" s="337"/>
      <c r="I532" s="337"/>
      <c r="J532" s="337"/>
      <c r="K532" s="337"/>
      <c r="L532" s="337"/>
      <c r="M532" s="337"/>
    </row>
    <row r="533" spans="6:13">
      <c r="F533" s="337"/>
      <c r="G533" s="337"/>
      <c r="H533" s="337"/>
      <c r="I533" s="337"/>
      <c r="J533" s="337"/>
      <c r="K533" s="337"/>
      <c r="L533" s="337"/>
      <c r="M533" s="337"/>
    </row>
    <row r="534" spans="6:13">
      <c r="F534" s="337"/>
      <c r="G534" s="337"/>
      <c r="H534" s="337"/>
      <c r="I534" s="337"/>
      <c r="J534" s="337"/>
      <c r="K534" s="337"/>
      <c r="L534" s="337"/>
      <c r="M534" s="337"/>
    </row>
    <row r="535" spans="6:13">
      <c r="F535" s="337"/>
      <c r="G535" s="337"/>
      <c r="H535" s="337"/>
      <c r="I535" s="337"/>
      <c r="J535" s="337"/>
      <c r="K535" s="337"/>
      <c r="L535" s="337"/>
      <c r="M535" s="337"/>
    </row>
    <row r="536" spans="6:13">
      <c r="F536" s="337"/>
      <c r="G536" s="337"/>
      <c r="H536" s="337"/>
      <c r="I536" s="337"/>
      <c r="J536" s="337"/>
      <c r="K536" s="337"/>
      <c r="L536" s="337"/>
      <c r="M536" s="337"/>
    </row>
    <row r="537" spans="6:13">
      <c r="F537" s="337"/>
      <c r="G537" s="337"/>
      <c r="H537" s="337"/>
      <c r="I537" s="337"/>
      <c r="J537" s="337"/>
      <c r="K537" s="337"/>
      <c r="L537" s="337"/>
      <c r="M537" s="337"/>
    </row>
    <row r="538" spans="6:13">
      <c r="F538" s="337"/>
      <c r="G538" s="337"/>
      <c r="H538" s="337"/>
      <c r="I538" s="337"/>
      <c r="J538" s="337"/>
      <c r="K538" s="337"/>
      <c r="L538" s="337"/>
      <c r="M538" s="337"/>
    </row>
    <row r="539" spans="6:13">
      <c r="F539" s="337"/>
      <c r="G539" s="337"/>
      <c r="H539" s="337"/>
      <c r="I539" s="337"/>
      <c r="J539" s="337"/>
      <c r="K539" s="337"/>
      <c r="L539" s="337"/>
      <c r="M539" s="337"/>
    </row>
    <row r="540" spans="6:13">
      <c r="F540" s="337"/>
      <c r="G540" s="337"/>
      <c r="H540" s="337"/>
      <c r="I540" s="337"/>
      <c r="J540" s="337"/>
      <c r="K540" s="337"/>
      <c r="L540" s="337"/>
      <c r="M540" s="337"/>
    </row>
    <row r="541" spans="6:13">
      <c r="F541" s="337"/>
      <c r="G541" s="337"/>
      <c r="H541" s="337"/>
      <c r="I541" s="337"/>
      <c r="J541" s="337"/>
      <c r="K541" s="337"/>
      <c r="L541" s="337"/>
      <c r="M541" s="337"/>
    </row>
    <row r="542" spans="6:13">
      <c r="F542" s="337"/>
      <c r="G542" s="337"/>
      <c r="H542" s="337"/>
      <c r="I542" s="337"/>
      <c r="J542" s="337"/>
      <c r="K542" s="337"/>
      <c r="L542" s="337"/>
      <c r="M542" s="337"/>
    </row>
    <row r="543" spans="6:13">
      <c r="F543" s="337"/>
      <c r="G543" s="337"/>
      <c r="H543" s="337"/>
      <c r="I543" s="337"/>
      <c r="J543" s="337"/>
      <c r="K543" s="337"/>
      <c r="L543" s="337"/>
      <c r="M543" s="337"/>
    </row>
    <row r="544" spans="6:13">
      <c r="F544" s="337"/>
      <c r="G544" s="337"/>
      <c r="H544" s="337"/>
      <c r="I544" s="337"/>
      <c r="J544" s="337"/>
      <c r="K544" s="337"/>
      <c r="L544" s="337"/>
      <c r="M544" s="337"/>
    </row>
    <row r="545" spans="6:13">
      <c r="F545" s="337"/>
      <c r="G545" s="337"/>
      <c r="H545" s="337"/>
      <c r="I545" s="337"/>
      <c r="J545" s="337"/>
      <c r="K545" s="337"/>
      <c r="L545" s="337"/>
      <c r="M545" s="337"/>
    </row>
    <row r="546" spans="6:13">
      <c r="F546" s="337"/>
      <c r="G546" s="337"/>
      <c r="H546" s="337"/>
      <c r="I546" s="337"/>
      <c r="J546" s="337"/>
      <c r="K546" s="337"/>
      <c r="L546" s="337"/>
      <c r="M546" s="337"/>
    </row>
    <row r="547" spans="6:13">
      <c r="F547" s="337"/>
      <c r="G547" s="337"/>
      <c r="H547" s="337"/>
      <c r="I547" s="337"/>
      <c r="J547" s="337"/>
      <c r="K547" s="337"/>
      <c r="L547" s="337"/>
      <c r="M547" s="337"/>
    </row>
    <row r="548" spans="6:13">
      <c r="F548" s="337"/>
      <c r="G548" s="337"/>
      <c r="H548" s="337"/>
      <c r="I548" s="337"/>
      <c r="J548" s="337"/>
      <c r="K548" s="337"/>
      <c r="L548" s="337"/>
      <c r="M548" s="337"/>
    </row>
    <row r="549" spans="6:13">
      <c r="F549" s="337"/>
      <c r="G549" s="337"/>
      <c r="H549" s="337"/>
      <c r="I549" s="337"/>
      <c r="J549" s="337"/>
      <c r="K549" s="337"/>
      <c r="L549" s="337"/>
      <c r="M549" s="337"/>
    </row>
    <row r="550" spans="6:13">
      <c r="F550" s="337"/>
      <c r="G550" s="337"/>
      <c r="H550" s="337"/>
      <c r="I550" s="337"/>
      <c r="J550" s="337"/>
      <c r="K550" s="337"/>
      <c r="L550" s="337"/>
      <c r="M550" s="337"/>
    </row>
    <row r="551" spans="6:13">
      <c r="F551" s="337"/>
      <c r="G551" s="337"/>
      <c r="H551" s="337"/>
      <c r="I551" s="337"/>
      <c r="J551" s="337"/>
      <c r="K551" s="337"/>
      <c r="L551" s="337"/>
      <c r="M551" s="337"/>
    </row>
    <row r="552" spans="6:13">
      <c r="F552" s="337"/>
      <c r="G552" s="337"/>
      <c r="H552" s="337"/>
      <c r="I552" s="337"/>
      <c r="J552" s="337"/>
      <c r="K552" s="337"/>
      <c r="L552" s="337"/>
      <c r="M552" s="337"/>
    </row>
    <row r="553" spans="6:13">
      <c r="F553" s="337"/>
      <c r="G553" s="337"/>
      <c r="H553" s="337"/>
      <c r="I553" s="337"/>
      <c r="J553" s="337"/>
      <c r="K553" s="337"/>
      <c r="L553" s="337"/>
      <c r="M553" s="337"/>
    </row>
    <row r="554" spans="6:13">
      <c r="F554" s="337"/>
      <c r="G554" s="337"/>
      <c r="H554" s="337"/>
      <c r="I554" s="337"/>
      <c r="J554" s="337"/>
      <c r="K554" s="337"/>
      <c r="L554" s="337"/>
      <c r="M554" s="337"/>
    </row>
    <row r="555" spans="6:13">
      <c r="F555" s="337"/>
      <c r="G555" s="337"/>
      <c r="H555" s="337"/>
      <c r="I555" s="337"/>
      <c r="J555" s="337"/>
      <c r="K555" s="337"/>
      <c r="L555" s="337"/>
      <c r="M555" s="337"/>
    </row>
    <row r="556" spans="6:13">
      <c r="F556" s="337"/>
      <c r="G556" s="337"/>
      <c r="H556" s="337"/>
      <c r="I556" s="337"/>
      <c r="J556" s="337"/>
      <c r="K556" s="337"/>
      <c r="L556" s="337"/>
      <c r="M556" s="337"/>
    </row>
    <row r="557" spans="6:13">
      <c r="F557" s="337"/>
      <c r="G557" s="337"/>
      <c r="H557" s="337"/>
      <c r="I557" s="337"/>
      <c r="J557" s="337"/>
      <c r="K557" s="337"/>
      <c r="L557" s="337"/>
      <c r="M557" s="337"/>
    </row>
    <row r="558" spans="6:13">
      <c r="F558" s="337"/>
      <c r="G558" s="337"/>
      <c r="H558" s="337"/>
      <c r="I558" s="337"/>
      <c r="J558" s="337"/>
      <c r="K558" s="337"/>
      <c r="L558" s="337"/>
      <c r="M558" s="337"/>
    </row>
    <row r="559" spans="6:13">
      <c r="F559" s="337"/>
      <c r="G559" s="337"/>
      <c r="H559" s="337"/>
      <c r="I559" s="337"/>
      <c r="J559" s="337"/>
      <c r="K559" s="337"/>
      <c r="L559" s="337"/>
      <c r="M559" s="337"/>
    </row>
    <row r="560" spans="6:13">
      <c r="F560" s="337"/>
      <c r="G560" s="337"/>
      <c r="H560" s="337"/>
      <c r="I560" s="337"/>
      <c r="J560" s="337"/>
      <c r="K560" s="337"/>
      <c r="L560" s="337"/>
      <c r="M560" s="337"/>
    </row>
    <row r="561" spans="6:13">
      <c r="F561" s="337"/>
      <c r="G561" s="337"/>
      <c r="H561" s="337"/>
      <c r="I561" s="337"/>
      <c r="J561" s="337"/>
      <c r="K561" s="337"/>
      <c r="L561" s="337"/>
      <c r="M561" s="337"/>
    </row>
    <row r="562" spans="6:13">
      <c r="F562" s="337"/>
      <c r="G562" s="337"/>
      <c r="H562" s="337"/>
      <c r="I562" s="337"/>
      <c r="J562" s="337"/>
      <c r="K562" s="337"/>
      <c r="L562" s="337"/>
      <c r="M562" s="337"/>
    </row>
    <row r="563" spans="6:13">
      <c r="F563" s="337"/>
      <c r="G563" s="337"/>
      <c r="H563" s="337"/>
      <c r="I563" s="337"/>
      <c r="J563" s="337"/>
      <c r="K563" s="337"/>
      <c r="L563" s="337"/>
      <c r="M563" s="337"/>
    </row>
    <row r="564" spans="6:13">
      <c r="F564" s="337"/>
      <c r="G564" s="337"/>
      <c r="H564" s="337"/>
      <c r="I564" s="337"/>
      <c r="J564" s="337"/>
      <c r="K564" s="337"/>
      <c r="L564" s="337"/>
      <c r="M564" s="337"/>
    </row>
    <row r="565" spans="6:13">
      <c r="F565" s="337"/>
      <c r="G565" s="337"/>
      <c r="H565" s="337"/>
      <c r="I565" s="337"/>
      <c r="J565" s="337"/>
      <c r="K565" s="337"/>
      <c r="L565" s="337"/>
      <c r="M565" s="337"/>
    </row>
    <row r="566" spans="6:13">
      <c r="F566" s="337"/>
      <c r="G566" s="337"/>
      <c r="H566" s="337"/>
      <c r="I566" s="337"/>
      <c r="J566" s="337"/>
      <c r="K566" s="337"/>
      <c r="L566" s="337"/>
      <c r="M566" s="337"/>
    </row>
    <row r="567" spans="6:13">
      <c r="F567" s="337"/>
      <c r="G567" s="337"/>
      <c r="H567" s="337"/>
      <c r="I567" s="337"/>
      <c r="J567" s="337"/>
      <c r="K567" s="337"/>
      <c r="L567" s="337"/>
      <c r="M567" s="337"/>
    </row>
    <row r="568" spans="6:13">
      <c r="F568" s="337"/>
      <c r="G568" s="337"/>
      <c r="H568" s="337"/>
      <c r="I568" s="337"/>
      <c r="J568" s="337"/>
      <c r="K568" s="337"/>
      <c r="L568" s="337"/>
      <c r="M568" s="337"/>
    </row>
    <row r="569" spans="6:13">
      <c r="F569" s="337"/>
      <c r="G569" s="337"/>
      <c r="H569" s="337"/>
      <c r="I569" s="337"/>
      <c r="J569" s="337"/>
      <c r="K569" s="337"/>
      <c r="L569" s="337"/>
      <c r="M569" s="337"/>
    </row>
    <row r="570" spans="6:13">
      <c r="F570" s="337"/>
      <c r="G570" s="337"/>
      <c r="H570" s="337"/>
      <c r="I570" s="337"/>
      <c r="J570" s="337"/>
      <c r="K570" s="337"/>
      <c r="L570" s="337"/>
      <c r="M570" s="337"/>
    </row>
    <row r="571" spans="6:13">
      <c r="F571" s="337"/>
      <c r="G571" s="337"/>
      <c r="H571" s="337"/>
      <c r="I571" s="337"/>
      <c r="J571" s="337"/>
      <c r="K571" s="337"/>
      <c r="L571" s="337"/>
      <c r="M571" s="337"/>
    </row>
    <row r="572" spans="6:13">
      <c r="F572" s="337"/>
      <c r="G572" s="337"/>
      <c r="H572" s="337"/>
      <c r="I572" s="337"/>
      <c r="J572" s="337"/>
      <c r="K572" s="337"/>
      <c r="L572" s="337"/>
      <c r="M572" s="337"/>
    </row>
    <row r="573" spans="6:13">
      <c r="F573" s="337"/>
      <c r="G573" s="337"/>
      <c r="H573" s="337"/>
      <c r="I573" s="337"/>
      <c r="J573" s="337"/>
      <c r="K573" s="337"/>
      <c r="L573" s="337"/>
      <c r="M573" s="337"/>
    </row>
    <row r="574" spans="6:13">
      <c r="F574" s="337"/>
      <c r="G574" s="337"/>
      <c r="H574" s="337"/>
      <c r="I574" s="337"/>
      <c r="J574" s="337"/>
      <c r="K574" s="337"/>
      <c r="L574" s="337"/>
      <c r="M574" s="337"/>
    </row>
    <row r="575" spans="6:13">
      <c r="F575" s="337"/>
      <c r="G575" s="337"/>
      <c r="H575" s="337"/>
      <c r="I575" s="337"/>
      <c r="J575" s="337"/>
      <c r="K575" s="337"/>
      <c r="L575" s="337"/>
      <c r="M575" s="337"/>
    </row>
    <row r="576" spans="6:13">
      <c r="F576" s="337"/>
      <c r="G576" s="337"/>
      <c r="H576" s="337"/>
      <c r="I576" s="337"/>
      <c r="J576" s="337"/>
      <c r="K576" s="337"/>
      <c r="L576" s="337"/>
      <c r="M576" s="337"/>
    </row>
    <row r="577" spans="6:13">
      <c r="F577" s="337"/>
      <c r="G577" s="337"/>
      <c r="H577" s="337"/>
      <c r="I577" s="337"/>
      <c r="J577" s="337"/>
      <c r="K577" s="337"/>
      <c r="L577" s="337"/>
      <c r="M577" s="337"/>
    </row>
    <row r="578" spans="6:13">
      <c r="F578" s="337"/>
      <c r="G578" s="337"/>
      <c r="H578" s="337"/>
      <c r="I578" s="337"/>
      <c r="J578" s="337"/>
      <c r="K578" s="337"/>
      <c r="L578" s="337"/>
      <c r="M578" s="337"/>
    </row>
    <row r="579" spans="6:13">
      <c r="F579" s="337"/>
      <c r="G579" s="337"/>
      <c r="H579" s="337"/>
      <c r="I579" s="337"/>
      <c r="J579" s="337"/>
      <c r="K579" s="337"/>
      <c r="L579" s="337"/>
      <c r="M579" s="337"/>
    </row>
    <row r="580" spans="6:13">
      <c r="F580" s="337"/>
      <c r="G580" s="337"/>
      <c r="H580" s="337"/>
      <c r="I580" s="337"/>
      <c r="J580" s="337"/>
      <c r="K580" s="337"/>
      <c r="L580" s="337"/>
      <c r="M580" s="337"/>
    </row>
    <row r="581" spans="6:13">
      <c r="F581" s="337"/>
      <c r="G581" s="337"/>
      <c r="H581" s="337"/>
      <c r="I581" s="337"/>
      <c r="J581" s="337"/>
      <c r="K581" s="337"/>
      <c r="L581" s="337"/>
      <c r="M581" s="337"/>
    </row>
    <row r="582" spans="6:13">
      <c r="F582" s="337"/>
      <c r="G582" s="337"/>
      <c r="H582" s="337"/>
      <c r="I582" s="337"/>
      <c r="J582" s="337"/>
      <c r="K582" s="337"/>
      <c r="L582" s="337"/>
      <c r="M582" s="337"/>
    </row>
    <row r="583" spans="6:13">
      <c r="F583" s="337"/>
      <c r="G583" s="337"/>
      <c r="H583" s="337"/>
      <c r="I583" s="337"/>
      <c r="J583" s="337"/>
      <c r="K583" s="337"/>
      <c r="L583" s="337"/>
      <c r="M583" s="337"/>
    </row>
    <row r="584" spans="6:13">
      <c r="F584" s="337"/>
      <c r="G584" s="337"/>
      <c r="H584" s="337"/>
      <c r="I584" s="337"/>
      <c r="J584" s="337"/>
      <c r="K584" s="337"/>
      <c r="L584" s="337"/>
      <c r="M584" s="337"/>
    </row>
    <row r="585" spans="6:13">
      <c r="F585" s="337"/>
      <c r="G585" s="337"/>
      <c r="H585" s="337"/>
      <c r="I585" s="337"/>
      <c r="J585" s="337"/>
      <c r="K585" s="337"/>
      <c r="L585" s="337"/>
      <c r="M585" s="337"/>
    </row>
    <row r="586" spans="6:13">
      <c r="F586" s="337"/>
      <c r="G586" s="337"/>
      <c r="H586" s="337"/>
      <c r="I586" s="337"/>
      <c r="J586" s="337"/>
      <c r="K586" s="337"/>
      <c r="L586" s="337"/>
      <c r="M586" s="337"/>
    </row>
    <row r="587" spans="6:13">
      <c r="F587" s="337"/>
      <c r="G587" s="337"/>
      <c r="H587" s="337"/>
      <c r="I587" s="337"/>
      <c r="J587" s="337"/>
      <c r="K587" s="337"/>
      <c r="L587" s="337"/>
      <c r="M587" s="337"/>
    </row>
    <row r="588" spans="6:13">
      <c r="F588" s="337"/>
      <c r="G588" s="337"/>
      <c r="H588" s="337"/>
      <c r="I588" s="337"/>
      <c r="J588" s="337"/>
      <c r="K588" s="337"/>
      <c r="L588" s="337"/>
      <c r="M588" s="337"/>
    </row>
    <row r="589" spans="6:13">
      <c r="F589" s="337"/>
      <c r="G589" s="337"/>
      <c r="H589" s="337"/>
      <c r="I589" s="337"/>
      <c r="J589" s="337"/>
      <c r="K589" s="337"/>
      <c r="L589" s="337"/>
      <c r="M589" s="337"/>
    </row>
    <row r="590" spans="6:13">
      <c r="F590" s="337"/>
      <c r="G590" s="337"/>
      <c r="H590" s="337"/>
      <c r="I590" s="337"/>
      <c r="J590" s="337"/>
      <c r="K590" s="337"/>
      <c r="L590" s="337"/>
      <c r="M590" s="337"/>
    </row>
    <row r="591" spans="6:13">
      <c r="F591" s="337"/>
      <c r="G591" s="337"/>
      <c r="H591" s="337"/>
      <c r="I591" s="337"/>
      <c r="J591" s="337"/>
      <c r="K591" s="337"/>
      <c r="L591" s="337"/>
      <c r="M591" s="337"/>
    </row>
    <row r="592" spans="6:13">
      <c r="F592" s="337"/>
      <c r="G592" s="337"/>
      <c r="H592" s="337"/>
      <c r="I592" s="337"/>
      <c r="J592" s="337"/>
      <c r="K592" s="337"/>
      <c r="L592" s="337"/>
      <c r="M592" s="337"/>
    </row>
    <row r="593" spans="6:13">
      <c r="F593" s="337"/>
      <c r="G593" s="337"/>
      <c r="H593" s="337"/>
      <c r="I593" s="337"/>
      <c r="J593" s="337"/>
      <c r="K593" s="337"/>
      <c r="L593" s="337"/>
      <c r="M593" s="337"/>
    </row>
    <row r="594" spans="6:13">
      <c r="F594" s="337"/>
      <c r="G594" s="337"/>
      <c r="H594" s="337"/>
      <c r="I594" s="337"/>
      <c r="J594" s="337"/>
      <c r="K594" s="337"/>
      <c r="L594" s="337"/>
      <c r="M594" s="337"/>
    </row>
    <row r="595" spans="6:13">
      <c r="F595" s="337"/>
      <c r="G595" s="337"/>
      <c r="H595" s="337"/>
      <c r="I595" s="337"/>
      <c r="J595" s="337"/>
      <c r="K595" s="337"/>
      <c r="L595" s="337"/>
      <c r="M595" s="337"/>
    </row>
    <row r="596" spans="6:13">
      <c r="F596" s="337"/>
      <c r="G596" s="337"/>
      <c r="H596" s="337"/>
      <c r="I596" s="337"/>
      <c r="J596" s="337"/>
      <c r="K596" s="337"/>
      <c r="L596" s="337"/>
      <c r="M596" s="337"/>
    </row>
    <row r="597" spans="6:13">
      <c r="F597" s="337"/>
      <c r="G597" s="337"/>
      <c r="H597" s="337"/>
      <c r="I597" s="337"/>
      <c r="J597" s="337"/>
      <c r="K597" s="337"/>
      <c r="L597" s="337"/>
      <c r="M597" s="337"/>
    </row>
    <row r="598" spans="6:13">
      <c r="F598" s="337"/>
      <c r="G598" s="337"/>
      <c r="H598" s="337"/>
      <c r="I598" s="337"/>
      <c r="J598" s="337"/>
      <c r="K598" s="337"/>
      <c r="L598" s="337"/>
      <c r="M598" s="337"/>
    </row>
    <row r="599" spans="6:13">
      <c r="F599" s="337"/>
      <c r="G599" s="337"/>
      <c r="H599" s="337"/>
      <c r="I599" s="337"/>
      <c r="J599" s="337"/>
      <c r="K599" s="337"/>
      <c r="L599" s="337"/>
      <c r="M599" s="337"/>
    </row>
    <row r="600" spans="6:13">
      <c r="F600" s="337"/>
      <c r="G600" s="337"/>
      <c r="H600" s="337"/>
      <c r="I600" s="337"/>
      <c r="J600" s="337"/>
      <c r="K600" s="337"/>
      <c r="L600" s="337"/>
      <c r="M600" s="337"/>
    </row>
    <row r="601" spans="6:13">
      <c r="F601" s="337"/>
      <c r="G601" s="337"/>
      <c r="H601" s="337"/>
      <c r="I601" s="337"/>
      <c r="J601" s="337"/>
      <c r="K601" s="337"/>
      <c r="L601" s="337"/>
      <c r="M601" s="337"/>
    </row>
    <row r="602" spans="6:13">
      <c r="F602" s="337"/>
      <c r="G602" s="337"/>
      <c r="H602" s="337"/>
      <c r="I602" s="337"/>
      <c r="J602" s="337"/>
      <c r="K602" s="337"/>
      <c r="L602" s="337"/>
      <c r="M602" s="337"/>
    </row>
    <row r="603" spans="6:13">
      <c r="F603" s="337"/>
      <c r="G603" s="337"/>
      <c r="H603" s="337"/>
      <c r="I603" s="337"/>
      <c r="J603" s="337"/>
      <c r="K603" s="337"/>
      <c r="L603" s="337"/>
      <c r="M603" s="337"/>
    </row>
    <row r="604" spans="6:13">
      <c r="F604" s="337"/>
      <c r="G604" s="337"/>
      <c r="H604" s="337"/>
      <c r="I604" s="337"/>
      <c r="J604" s="337"/>
      <c r="K604" s="337"/>
      <c r="L604" s="337"/>
      <c r="M604" s="337"/>
    </row>
    <row r="605" spans="6:13">
      <c r="F605" s="337"/>
      <c r="G605" s="337"/>
      <c r="H605" s="337"/>
      <c r="I605" s="337"/>
      <c r="J605" s="337"/>
      <c r="K605" s="337"/>
      <c r="L605" s="337"/>
      <c r="M605" s="337"/>
    </row>
    <row r="606" spans="6:13">
      <c r="F606" s="337"/>
      <c r="G606" s="337"/>
      <c r="H606" s="337"/>
      <c r="I606" s="337"/>
      <c r="J606" s="337"/>
      <c r="K606" s="337"/>
      <c r="L606" s="337"/>
      <c r="M606" s="337"/>
    </row>
    <row r="607" spans="6:13">
      <c r="F607" s="337"/>
      <c r="G607" s="337"/>
      <c r="H607" s="337"/>
      <c r="I607" s="337"/>
      <c r="J607" s="337"/>
      <c r="K607" s="337"/>
      <c r="L607" s="337"/>
      <c r="M607" s="337"/>
    </row>
    <row r="608" spans="6:13">
      <c r="F608" s="337"/>
      <c r="G608" s="337"/>
      <c r="H608" s="337"/>
      <c r="I608" s="337"/>
      <c r="J608" s="337"/>
      <c r="K608" s="337"/>
      <c r="L608" s="337"/>
      <c r="M608" s="337"/>
    </row>
    <row r="609" spans="6:13">
      <c r="F609" s="337"/>
      <c r="G609" s="337"/>
      <c r="H609" s="337"/>
      <c r="I609" s="337"/>
      <c r="J609" s="337"/>
      <c r="K609" s="337"/>
      <c r="L609" s="337"/>
      <c r="M609" s="337"/>
    </row>
    <row r="610" spans="6:13">
      <c r="F610" s="337"/>
      <c r="G610" s="337"/>
      <c r="H610" s="337"/>
      <c r="I610" s="337"/>
      <c r="J610" s="337"/>
      <c r="K610" s="337"/>
      <c r="L610" s="337"/>
      <c r="M610" s="337"/>
    </row>
    <row r="611" spans="6:13">
      <c r="F611" s="337"/>
      <c r="G611" s="337"/>
      <c r="H611" s="337"/>
      <c r="I611" s="337"/>
      <c r="J611" s="337"/>
      <c r="K611" s="337"/>
      <c r="L611" s="337"/>
      <c r="M611" s="337"/>
    </row>
    <row r="612" spans="6:13">
      <c r="F612" s="337"/>
      <c r="G612" s="337"/>
      <c r="H612" s="337"/>
      <c r="I612" s="337"/>
      <c r="J612" s="337"/>
      <c r="K612" s="337"/>
      <c r="L612" s="337"/>
      <c r="M612" s="337"/>
    </row>
    <row r="613" spans="6:13">
      <c r="F613" s="337"/>
      <c r="G613" s="337"/>
      <c r="H613" s="337"/>
      <c r="I613" s="337"/>
      <c r="J613" s="337"/>
      <c r="K613" s="337"/>
      <c r="L613" s="337"/>
      <c r="M613" s="337"/>
    </row>
    <row r="614" spans="6:13">
      <c r="F614" s="337"/>
      <c r="G614" s="337"/>
      <c r="H614" s="337"/>
      <c r="I614" s="337"/>
      <c r="J614" s="337"/>
      <c r="K614" s="337"/>
      <c r="L614" s="337"/>
      <c r="M614" s="337"/>
    </row>
    <row r="615" spans="6:13">
      <c r="F615" s="337"/>
      <c r="G615" s="337"/>
      <c r="H615" s="337"/>
      <c r="I615" s="337"/>
      <c r="J615" s="337"/>
      <c r="K615" s="337"/>
      <c r="L615" s="337"/>
      <c r="M615" s="337"/>
    </row>
    <row r="616" spans="6:13">
      <c r="F616" s="337"/>
      <c r="G616" s="337"/>
      <c r="H616" s="337"/>
      <c r="I616" s="337"/>
      <c r="J616" s="337"/>
      <c r="K616" s="337"/>
      <c r="L616" s="337"/>
      <c r="M616" s="337"/>
    </row>
    <row r="617" spans="6:13">
      <c r="F617" s="337"/>
      <c r="G617" s="337"/>
      <c r="H617" s="337"/>
      <c r="I617" s="337"/>
      <c r="J617" s="337"/>
      <c r="K617" s="337"/>
      <c r="L617" s="337"/>
      <c r="M617" s="337"/>
    </row>
    <row r="618" spans="6:13">
      <c r="F618" s="337"/>
      <c r="G618" s="337"/>
      <c r="H618" s="337"/>
      <c r="I618" s="337"/>
      <c r="J618" s="337"/>
      <c r="K618" s="337"/>
      <c r="L618" s="337"/>
      <c r="M618" s="337"/>
    </row>
    <row r="619" spans="6:13">
      <c r="F619" s="337"/>
      <c r="G619" s="337"/>
      <c r="H619" s="337"/>
      <c r="I619" s="337"/>
      <c r="J619" s="337"/>
      <c r="K619" s="337"/>
      <c r="L619" s="337"/>
      <c r="M619" s="337"/>
    </row>
    <row r="620" spans="6:13">
      <c r="F620" s="337"/>
      <c r="G620" s="337"/>
      <c r="H620" s="337"/>
      <c r="I620" s="337"/>
      <c r="J620" s="337"/>
      <c r="K620" s="337"/>
      <c r="L620" s="337"/>
      <c r="M620" s="337"/>
    </row>
    <row r="621" spans="6:13">
      <c r="F621" s="337"/>
      <c r="G621" s="337"/>
      <c r="H621" s="337"/>
      <c r="I621" s="337"/>
      <c r="J621" s="337"/>
      <c r="K621" s="337"/>
      <c r="L621" s="337"/>
      <c r="M621" s="337"/>
    </row>
    <row r="622" spans="6:13">
      <c r="F622" s="337"/>
      <c r="G622" s="337"/>
      <c r="H622" s="337"/>
      <c r="I622" s="337"/>
      <c r="J622" s="337"/>
      <c r="K622" s="337"/>
      <c r="L622" s="337"/>
      <c r="M622" s="337"/>
    </row>
    <row r="623" spans="6:13">
      <c r="F623" s="337"/>
      <c r="G623" s="337"/>
      <c r="H623" s="337"/>
      <c r="I623" s="337"/>
      <c r="J623" s="337"/>
      <c r="K623" s="337"/>
      <c r="L623" s="337"/>
      <c r="M623" s="337"/>
    </row>
    <row r="624" spans="6:13">
      <c r="F624" s="337"/>
      <c r="G624" s="337"/>
      <c r="H624" s="337"/>
      <c r="I624" s="337"/>
      <c r="J624" s="337"/>
      <c r="K624" s="337"/>
      <c r="L624" s="337"/>
      <c r="M624" s="337"/>
    </row>
    <row r="625" spans="6:13">
      <c r="F625" s="337"/>
      <c r="G625" s="337"/>
      <c r="H625" s="337"/>
      <c r="I625" s="337"/>
      <c r="J625" s="337"/>
      <c r="K625" s="337"/>
      <c r="L625" s="337"/>
      <c r="M625" s="337"/>
    </row>
    <row r="626" spans="6:13">
      <c r="F626" s="337"/>
      <c r="G626" s="337"/>
      <c r="H626" s="337"/>
      <c r="I626" s="337"/>
      <c r="J626" s="337"/>
      <c r="K626" s="337"/>
      <c r="L626" s="337"/>
      <c r="M626" s="337"/>
    </row>
    <row r="627" spans="6:13">
      <c r="F627" s="337"/>
      <c r="G627" s="337"/>
      <c r="H627" s="337"/>
      <c r="I627" s="337"/>
      <c r="J627" s="337"/>
      <c r="K627" s="337"/>
      <c r="L627" s="337"/>
      <c r="M627" s="337"/>
    </row>
    <row r="628" spans="6:13">
      <c r="F628" s="337"/>
      <c r="G628" s="337"/>
      <c r="H628" s="337"/>
      <c r="I628" s="337"/>
      <c r="J628" s="337"/>
      <c r="K628" s="337"/>
      <c r="L628" s="337"/>
      <c r="M628" s="337"/>
    </row>
    <row r="629" spans="6:13">
      <c r="F629" s="337"/>
      <c r="G629" s="337"/>
      <c r="H629" s="337"/>
      <c r="I629" s="337"/>
      <c r="J629" s="337"/>
      <c r="K629" s="337"/>
      <c r="L629" s="337"/>
      <c r="M629" s="337"/>
    </row>
    <row r="630" spans="6:13">
      <c r="F630" s="337"/>
      <c r="G630" s="337"/>
      <c r="H630" s="337"/>
      <c r="I630" s="337"/>
      <c r="J630" s="337"/>
      <c r="K630" s="337"/>
      <c r="L630" s="337"/>
      <c r="M630" s="337"/>
    </row>
    <row r="631" spans="6:13">
      <c r="F631" s="337"/>
      <c r="G631" s="337"/>
      <c r="H631" s="337"/>
      <c r="I631" s="337"/>
      <c r="J631" s="337"/>
      <c r="K631" s="337"/>
      <c r="L631" s="337"/>
      <c r="M631" s="337"/>
    </row>
    <row r="632" spans="6:13">
      <c r="F632" s="337"/>
      <c r="G632" s="337"/>
      <c r="H632" s="337"/>
      <c r="I632" s="337"/>
      <c r="J632" s="337"/>
      <c r="K632" s="337"/>
      <c r="L632" s="337"/>
      <c r="M632" s="337"/>
    </row>
    <row r="633" spans="6:13">
      <c r="F633" s="337"/>
      <c r="G633" s="337"/>
      <c r="H633" s="337"/>
      <c r="I633" s="337"/>
      <c r="J633" s="337"/>
      <c r="K633" s="337"/>
      <c r="L633" s="337"/>
      <c r="M633" s="337"/>
    </row>
    <row r="634" spans="6:13">
      <c r="F634" s="337"/>
      <c r="G634" s="337"/>
      <c r="H634" s="337"/>
      <c r="I634" s="337"/>
      <c r="J634" s="337"/>
      <c r="K634" s="337"/>
      <c r="L634" s="337"/>
      <c r="M634" s="337"/>
    </row>
    <row r="635" spans="6:13">
      <c r="F635" s="337"/>
      <c r="G635" s="337"/>
      <c r="H635" s="337"/>
      <c r="I635" s="337"/>
      <c r="J635" s="337"/>
      <c r="K635" s="337"/>
      <c r="L635" s="337"/>
      <c r="M635" s="337"/>
    </row>
    <row r="636" spans="6:13">
      <c r="F636" s="337"/>
      <c r="G636" s="337"/>
      <c r="H636" s="337"/>
      <c r="I636" s="337"/>
      <c r="J636" s="337"/>
      <c r="K636" s="337"/>
      <c r="L636" s="337"/>
      <c r="M636" s="337"/>
    </row>
    <row r="637" spans="6:13">
      <c r="F637" s="337"/>
      <c r="G637" s="337"/>
      <c r="H637" s="337"/>
      <c r="I637" s="337"/>
      <c r="J637" s="337"/>
      <c r="K637" s="337"/>
      <c r="L637" s="337"/>
      <c r="M637" s="337"/>
    </row>
    <row r="638" spans="6:13">
      <c r="F638" s="337"/>
      <c r="G638" s="337"/>
      <c r="H638" s="337"/>
      <c r="I638" s="337"/>
      <c r="J638" s="337"/>
      <c r="K638" s="337"/>
      <c r="L638" s="337"/>
      <c r="M638" s="337"/>
    </row>
    <row r="639" spans="6:13">
      <c r="F639" s="337"/>
      <c r="G639" s="337"/>
      <c r="H639" s="337"/>
      <c r="I639" s="337"/>
      <c r="J639" s="337"/>
      <c r="K639" s="337"/>
      <c r="L639" s="337"/>
      <c r="M639" s="337"/>
    </row>
    <row r="640" spans="6:13">
      <c r="F640" s="337"/>
      <c r="G640" s="337"/>
      <c r="H640" s="337"/>
      <c r="I640" s="337"/>
      <c r="J640" s="337"/>
      <c r="K640" s="337"/>
      <c r="L640" s="337"/>
      <c r="M640" s="337"/>
    </row>
    <row r="641" spans="6:13">
      <c r="F641" s="337"/>
      <c r="G641" s="337"/>
      <c r="H641" s="337"/>
      <c r="I641" s="337"/>
      <c r="J641" s="337"/>
      <c r="K641" s="337"/>
      <c r="L641" s="337"/>
      <c r="M641" s="337"/>
    </row>
    <row r="642" spans="6:13">
      <c r="F642" s="337"/>
      <c r="G642" s="337"/>
      <c r="H642" s="337"/>
      <c r="I642" s="337"/>
      <c r="J642" s="337"/>
      <c r="K642" s="337"/>
      <c r="L642" s="337"/>
      <c r="M642" s="337"/>
    </row>
    <row r="643" spans="6:13">
      <c r="F643" s="337"/>
      <c r="G643" s="337"/>
      <c r="H643" s="337"/>
      <c r="I643" s="337"/>
      <c r="J643" s="337"/>
      <c r="K643" s="337"/>
      <c r="L643" s="337"/>
      <c r="M643" s="337"/>
    </row>
    <row r="644" spans="6:13">
      <c r="F644" s="337"/>
      <c r="G644" s="337"/>
      <c r="H644" s="337"/>
      <c r="I644" s="337"/>
      <c r="J644" s="337"/>
      <c r="K644" s="337"/>
      <c r="L644" s="337"/>
      <c r="M644" s="337"/>
    </row>
    <row r="645" spans="6:13">
      <c r="F645" s="337"/>
      <c r="G645" s="337"/>
      <c r="H645" s="337"/>
      <c r="I645" s="337"/>
      <c r="J645" s="337"/>
      <c r="K645" s="337"/>
      <c r="L645" s="337"/>
      <c r="M645" s="337"/>
    </row>
    <row r="646" spans="6:13">
      <c r="F646" s="337"/>
      <c r="G646" s="337"/>
      <c r="H646" s="337"/>
      <c r="I646" s="337"/>
      <c r="J646" s="337"/>
      <c r="K646" s="337"/>
      <c r="L646" s="337"/>
      <c r="M646" s="337"/>
    </row>
    <row r="647" spans="6:13">
      <c r="F647" s="337"/>
      <c r="G647" s="337"/>
      <c r="H647" s="337"/>
      <c r="I647" s="337"/>
      <c r="J647" s="337"/>
      <c r="K647" s="337"/>
      <c r="L647" s="337"/>
      <c r="M647" s="337"/>
    </row>
    <row r="648" spans="6:13">
      <c r="F648" s="337"/>
      <c r="G648" s="337"/>
      <c r="H648" s="337"/>
      <c r="I648" s="337"/>
      <c r="J648" s="337"/>
      <c r="K648" s="337"/>
      <c r="L648" s="337"/>
      <c r="M648" s="337"/>
    </row>
    <row r="649" spans="6:13">
      <c r="F649" s="337"/>
      <c r="G649" s="337"/>
      <c r="H649" s="337"/>
      <c r="I649" s="337"/>
      <c r="J649" s="337"/>
      <c r="K649" s="337"/>
      <c r="L649" s="337"/>
      <c r="M649" s="337"/>
    </row>
    <row r="650" spans="6:13">
      <c r="F650" s="337"/>
      <c r="G650" s="337"/>
      <c r="H650" s="337"/>
      <c r="I650" s="337"/>
      <c r="J650" s="337"/>
      <c r="K650" s="337"/>
      <c r="L650" s="337"/>
      <c r="M650" s="337"/>
    </row>
    <row r="651" spans="6:13">
      <c r="F651" s="337"/>
      <c r="G651" s="337"/>
      <c r="H651" s="337"/>
      <c r="I651" s="337"/>
      <c r="J651" s="337"/>
      <c r="K651" s="337"/>
      <c r="L651" s="337"/>
      <c r="M651" s="337"/>
    </row>
    <row r="652" spans="6:13">
      <c r="F652" s="337"/>
      <c r="G652" s="337"/>
      <c r="H652" s="337"/>
      <c r="I652" s="337"/>
      <c r="J652" s="337"/>
      <c r="K652" s="337"/>
      <c r="L652" s="337"/>
      <c r="M652" s="337"/>
    </row>
    <row r="653" spans="6:13">
      <c r="F653" s="337"/>
      <c r="G653" s="337"/>
      <c r="H653" s="337"/>
      <c r="I653" s="337"/>
      <c r="J653" s="337"/>
      <c r="K653" s="337"/>
      <c r="L653" s="337"/>
      <c r="M653" s="337"/>
    </row>
    <row r="654" spans="6:13">
      <c r="F654" s="337"/>
      <c r="G654" s="337"/>
      <c r="H654" s="337"/>
      <c r="I654" s="337"/>
      <c r="J654" s="337"/>
      <c r="K654" s="337"/>
      <c r="L654" s="337"/>
      <c r="M654" s="337"/>
    </row>
    <row r="655" spans="6:13">
      <c r="F655" s="337"/>
      <c r="G655" s="337"/>
      <c r="H655" s="337"/>
      <c r="I655" s="337"/>
      <c r="J655" s="337"/>
      <c r="K655" s="337"/>
      <c r="L655" s="337"/>
      <c r="M655" s="337"/>
    </row>
    <row r="656" spans="6:13">
      <c r="F656" s="337"/>
      <c r="G656" s="337"/>
      <c r="H656" s="337"/>
      <c r="I656" s="337"/>
      <c r="J656" s="337"/>
      <c r="K656" s="337"/>
      <c r="L656" s="337"/>
      <c r="M656" s="337"/>
    </row>
    <row r="657" spans="6:13">
      <c r="F657" s="337"/>
      <c r="G657" s="337"/>
      <c r="H657" s="337"/>
      <c r="I657" s="337"/>
      <c r="J657" s="337"/>
      <c r="K657" s="337"/>
      <c r="L657" s="337"/>
      <c r="M657" s="337"/>
    </row>
    <row r="658" spans="6:13">
      <c r="F658" s="337"/>
      <c r="G658" s="337"/>
      <c r="H658" s="337"/>
      <c r="I658" s="337"/>
      <c r="J658" s="337"/>
      <c r="K658" s="337"/>
      <c r="L658" s="337"/>
      <c r="M658" s="337"/>
    </row>
    <row r="659" spans="6:13">
      <c r="F659" s="337"/>
      <c r="G659" s="337"/>
      <c r="H659" s="337"/>
      <c r="I659" s="337"/>
      <c r="J659" s="337"/>
      <c r="K659" s="337"/>
      <c r="L659" s="337"/>
      <c r="M659" s="337"/>
    </row>
    <row r="660" spans="6:13">
      <c r="F660" s="337"/>
      <c r="G660" s="337"/>
      <c r="H660" s="337"/>
      <c r="I660" s="337"/>
      <c r="J660" s="337"/>
      <c r="K660" s="337"/>
      <c r="L660" s="337"/>
      <c r="M660" s="337"/>
    </row>
    <row r="661" spans="6:13">
      <c r="F661" s="337"/>
      <c r="G661" s="337"/>
      <c r="H661" s="337"/>
      <c r="I661" s="337"/>
      <c r="J661" s="337"/>
      <c r="K661" s="337"/>
      <c r="L661" s="337"/>
      <c r="M661" s="337"/>
    </row>
    <row r="662" spans="6:13">
      <c r="F662" s="337"/>
      <c r="G662" s="337"/>
      <c r="H662" s="337"/>
      <c r="I662" s="337"/>
      <c r="J662" s="337"/>
      <c r="K662" s="337"/>
      <c r="L662" s="337"/>
      <c r="M662" s="337"/>
    </row>
    <row r="663" spans="6:13">
      <c r="F663" s="337"/>
      <c r="G663" s="337"/>
      <c r="H663" s="337"/>
      <c r="I663" s="337"/>
      <c r="J663" s="337"/>
      <c r="K663" s="337"/>
      <c r="L663" s="337"/>
      <c r="M663" s="337"/>
    </row>
    <row r="664" spans="6:13">
      <c r="F664" s="337"/>
      <c r="G664" s="337"/>
      <c r="H664" s="337"/>
      <c r="I664" s="337"/>
      <c r="J664" s="337"/>
      <c r="K664" s="337"/>
      <c r="L664" s="337"/>
      <c r="M664" s="337"/>
    </row>
    <row r="665" spans="6:13">
      <c r="F665" s="337"/>
      <c r="G665" s="337"/>
      <c r="H665" s="337"/>
      <c r="I665" s="337"/>
      <c r="J665" s="337"/>
      <c r="K665" s="337"/>
      <c r="L665" s="337"/>
      <c r="M665" s="337"/>
    </row>
    <row r="666" spans="6:13">
      <c r="F666" s="337"/>
      <c r="G666" s="337"/>
      <c r="H666" s="337"/>
      <c r="I666" s="337"/>
      <c r="J666" s="337"/>
      <c r="K666" s="337"/>
      <c r="L666" s="337"/>
      <c r="M666" s="337"/>
    </row>
    <row r="667" spans="6:13">
      <c r="F667" s="337"/>
      <c r="G667" s="337"/>
      <c r="H667" s="337"/>
      <c r="I667" s="337"/>
      <c r="J667" s="337"/>
      <c r="K667" s="337"/>
      <c r="L667" s="337"/>
      <c r="M667" s="337"/>
    </row>
    <row r="668" spans="6:13">
      <c r="F668" s="337"/>
      <c r="G668" s="337"/>
      <c r="H668" s="337"/>
      <c r="I668" s="337"/>
      <c r="J668" s="337"/>
      <c r="K668" s="337"/>
      <c r="L668" s="337"/>
      <c r="M668" s="337"/>
    </row>
    <row r="669" spans="6:13">
      <c r="F669" s="337"/>
      <c r="G669" s="337"/>
      <c r="H669" s="337"/>
      <c r="I669" s="337"/>
      <c r="J669" s="337"/>
      <c r="K669" s="337"/>
      <c r="L669" s="337"/>
      <c r="M669" s="337"/>
    </row>
    <row r="670" spans="6:13">
      <c r="F670" s="337"/>
      <c r="G670" s="337"/>
      <c r="H670" s="337"/>
      <c r="I670" s="337"/>
      <c r="J670" s="337"/>
      <c r="K670" s="337"/>
      <c r="L670" s="337"/>
      <c r="M670" s="337"/>
    </row>
    <row r="671" spans="6:13">
      <c r="F671" s="337"/>
      <c r="G671" s="337"/>
      <c r="H671" s="337"/>
      <c r="I671" s="337"/>
      <c r="J671" s="337"/>
      <c r="K671" s="337"/>
      <c r="L671" s="337"/>
      <c r="M671" s="337"/>
    </row>
    <row r="672" spans="6:13">
      <c r="F672" s="337"/>
      <c r="G672" s="337"/>
      <c r="H672" s="337"/>
      <c r="I672" s="337"/>
      <c r="J672" s="337"/>
      <c r="K672" s="337"/>
      <c r="L672" s="337"/>
      <c r="M672" s="337"/>
    </row>
    <row r="673" spans="6:13">
      <c r="F673" s="337"/>
      <c r="G673" s="337"/>
      <c r="H673" s="337"/>
      <c r="I673" s="337"/>
      <c r="J673" s="337"/>
      <c r="K673" s="337"/>
      <c r="L673" s="337"/>
      <c r="M673" s="337"/>
    </row>
    <row r="674" spans="6:13">
      <c r="F674" s="337"/>
      <c r="G674" s="337"/>
      <c r="H674" s="337"/>
      <c r="I674" s="337"/>
      <c r="J674" s="337"/>
      <c r="K674" s="337"/>
      <c r="L674" s="337"/>
      <c r="M674" s="337"/>
    </row>
    <row r="675" spans="6:13">
      <c r="F675" s="337"/>
      <c r="G675" s="337"/>
      <c r="H675" s="337"/>
      <c r="I675" s="337"/>
      <c r="J675" s="337"/>
      <c r="K675" s="337"/>
      <c r="L675" s="337"/>
      <c r="M675" s="337"/>
    </row>
    <row r="676" spans="6:13">
      <c r="F676" s="337"/>
      <c r="G676" s="337"/>
      <c r="H676" s="337"/>
      <c r="I676" s="337"/>
      <c r="J676" s="337"/>
      <c r="K676" s="337"/>
      <c r="L676" s="337"/>
      <c r="M676" s="337"/>
    </row>
    <row r="677" spans="6:13">
      <c r="F677" s="337"/>
      <c r="G677" s="337"/>
      <c r="H677" s="337"/>
      <c r="I677" s="337"/>
      <c r="J677" s="337"/>
      <c r="K677" s="337"/>
      <c r="L677" s="337"/>
      <c r="M677" s="337"/>
    </row>
    <row r="678" spans="6:13">
      <c r="F678" s="337"/>
      <c r="G678" s="337"/>
      <c r="H678" s="337"/>
      <c r="I678" s="337"/>
      <c r="J678" s="337"/>
      <c r="K678" s="337"/>
      <c r="L678" s="337"/>
      <c r="M678" s="337"/>
    </row>
    <row r="679" spans="6:13">
      <c r="F679" s="337"/>
      <c r="G679" s="337"/>
      <c r="H679" s="337"/>
      <c r="I679" s="337"/>
      <c r="J679" s="337"/>
      <c r="K679" s="337"/>
      <c r="L679" s="337"/>
      <c r="M679" s="337"/>
    </row>
    <row r="680" spans="6:13">
      <c r="F680" s="337"/>
      <c r="G680" s="337"/>
      <c r="H680" s="337"/>
      <c r="I680" s="337"/>
      <c r="J680" s="337"/>
      <c r="K680" s="337"/>
      <c r="L680" s="337"/>
      <c r="M680" s="337"/>
    </row>
    <row r="681" spans="6:13">
      <c r="F681" s="337"/>
      <c r="G681" s="337"/>
      <c r="H681" s="337"/>
      <c r="I681" s="337"/>
      <c r="J681" s="337"/>
      <c r="K681" s="337"/>
      <c r="L681" s="337"/>
      <c r="M681" s="337"/>
    </row>
    <row r="682" spans="6:13">
      <c r="F682" s="337"/>
      <c r="G682" s="337"/>
      <c r="H682" s="337"/>
      <c r="I682" s="337"/>
      <c r="J682" s="337"/>
      <c r="K682" s="337"/>
      <c r="L682" s="337"/>
      <c r="M682" s="337"/>
    </row>
    <row r="683" spans="6:13">
      <c r="F683" s="337"/>
      <c r="G683" s="337"/>
      <c r="H683" s="337"/>
      <c r="I683" s="337"/>
      <c r="J683" s="337"/>
      <c r="K683" s="337"/>
      <c r="L683" s="337"/>
      <c r="M683" s="337"/>
    </row>
    <row r="684" spans="6:13">
      <c r="F684" s="337"/>
      <c r="G684" s="337"/>
      <c r="H684" s="337"/>
      <c r="I684" s="337"/>
      <c r="J684" s="337"/>
      <c r="K684" s="337"/>
      <c r="L684" s="337"/>
      <c r="M684" s="337"/>
    </row>
    <row r="685" spans="6:13">
      <c r="F685" s="337"/>
      <c r="G685" s="337"/>
      <c r="H685" s="337"/>
      <c r="I685" s="337"/>
      <c r="J685" s="337"/>
      <c r="K685" s="337"/>
      <c r="L685" s="337"/>
      <c r="M685" s="337"/>
    </row>
    <row r="686" spans="6:13">
      <c r="F686" s="337"/>
      <c r="G686" s="337"/>
      <c r="H686" s="337"/>
      <c r="I686" s="337"/>
      <c r="J686" s="337"/>
      <c r="K686" s="337"/>
      <c r="L686" s="337"/>
      <c r="M686" s="337"/>
    </row>
    <row r="687" spans="6:13">
      <c r="F687" s="337"/>
      <c r="G687" s="337"/>
      <c r="H687" s="337"/>
      <c r="I687" s="337"/>
      <c r="J687" s="337"/>
      <c r="K687" s="337"/>
      <c r="L687" s="337"/>
      <c r="M687" s="337"/>
    </row>
    <row r="688" spans="6:13">
      <c r="F688" s="337"/>
      <c r="G688" s="337"/>
      <c r="H688" s="337"/>
      <c r="I688" s="337"/>
      <c r="J688" s="337"/>
      <c r="K688" s="337"/>
      <c r="L688" s="337"/>
      <c r="M688" s="337"/>
    </row>
    <row r="689" spans="6:13">
      <c r="F689" s="337"/>
      <c r="G689" s="337"/>
      <c r="H689" s="337"/>
      <c r="I689" s="337"/>
      <c r="J689" s="337"/>
      <c r="K689" s="337"/>
      <c r="L689" s="337"/>
      <c r="M689" s="337"/>
    </row>
    <row r="690" spans="6:13">
      <c r="F690" s="337"/>
      <c r="G690" s="337"/>
      <c r="H690" s="337"/>
      <c r="I690" s="337"/>
      <c r="J690" s="337"/>
      <c r="K690" s="337"/>
      <c r="L690" s="337"/>
      <c r="M690" s="337"/>
    </row>
    <row r="691" spans="6:13">
      <c r="F691" s="337"/>
      <c r="G691" s="337"/>
      <c r="H691" s="337"/>
      <c r="I691" s="337"/>
      <c r="J691" s="337"/>
      <c r="K691" s="337"/>
      <c r="L691" s="337"/>
      <c r="M691" s="337"/>
    </row>
    <row r="692" spans="6:13">
      <c r="F692" s="337"/>
      <c r="G692" s="337"/>
      <c r="H692" s="337"/>
      <c r="I692" s="337"/>
      <c r="J692" s="337"/>
      <c r="K692" s="337"/>
      <c r="L692" s="337"/>
      <c r="M692" s="337"/>
    </row>
    <row r="693" spans="6:13">
      <c r="F693" s="337"/>
      <c r="G693" s="337"/>
      <c r="H693" s="337"/>
      <c r="I693" s="337"/>
      <c r="J693" s="337"/>
      <c r="K693" s="337"/>
      <c r="L693" s="337"/>
      <c r="M693" s="337"/>
    </row>
    <row r="694" spans="6:13">
      <c r="F694" s="337"/>
      <c r="G694" s="337"/>
      <c r="H694" s="337"/>
      <c r="I694" s="337"/>
      <c r="J694" s="337"/>
      <c r="K694" s="337"/>
      <c r="L694" s="337"/>
      <c r="M694" s="337"/>
    </row>
    <row r="695" spans="6:13">
      <c r="F695" s="337"/>
      <c r="G695" s="337"/>
      <c r="H695" s="337"/>
      <c r="I695" s="337"/>
      <c r="J695" s="337"/>
      <c r="K695" s="337"/>
      <c r="L695" s="337"/>
      <c r="M695" s="337"/>
    </row>
    <row r="696" spans="6:13">
      <c r="F696" s="337"/>
      <c r="G696" s="337"/>
      <c r="H696" s="337"/>
      <c r="I696" s="337"/>
      <c r="J696" s="337"/>
      <c r="K696" s="337"/>
      <c r="L696" s="337"/>
      <c r="M696" s="337"/>
    </row>
    <row r="697" spans="6:13">
      <c r="F697" s="337"/>
      <c r="G697" s="337"/>
      <c r="H697" s="337"/>
      <c r="I697" s="337"/>
      <c r="J697" s="337"/>
      <c r="K697" s="337"/>
      <c r="L697" s="337"/>
      <c r="M697" s="337"/>
    </row>
    <row r="698" spans="6:13">
      <c r="F698" s="337"/>
      <c r="G698" s="337"/>
      <c r="H698" s="337"/>
      <c r="I698" s="337"/>
      <c r="J698" s="337"/>
      <c r="K698" s="337"/>
      <c r="L698" s="337"/>
      <c r="M698" s="337"/>
    </row>
    <row r="699" spans="6:13">
      <c r="F699" s="337"/>
      <c r="G699" s="337"/>
      <c r="H699" s="337"/>
      <c r="I699" s="337"/>
      <c r="J699" s="337"/>
      <c r="K699" s="337"/>
      <c r="L699" s="337"/>
      <c r="M699" s="337"/>
    </row>
    <row r="700" spans="6:13">
      <c r="F700" s="337"/>
      <c r="G700" s="337"/>
      <c r="H700" s="337"/>
      <c r="I700" s="337"/>
      <c r="J700" s="337"/>
      <c r="K700" s="337"/>
      <c r="L700" s="337"/>
      <c r="M700" s="337"/>
    </row>
    <row r="701" spans="6:13">
      <c r="F701" s="337"/>
      <c r="G701" s="337"/>
      <c r="H701" s="337"/>
      <c r="I701" s="337"/>
      <c r="J701" s="337"/>
      <c r="K701" s="337"/>
      <c r="L701" s="337"/>
      <c r="M701" s="337"/>
    </row>
    <row r="702" spans="6:13">
      <c r="F702" s="337"/>
      <c r="G702" s="337"/>
      <c r="H702" s="337"/>
      <c r="I702" s="337"/>
      <c r="J702" s="337"/>
      <c r="K702" s="337"/>
      <c r="L702" s="337"/>
      <c r="M702" s="337"/>
    </row>
    <row r="703" spans="6:13">
      <c r="F703" s="337"/>
      <c r="G703" s="337"/>
      <c r="H703" s="337"/>
      <c r="I703" s="337"/>
      <c r="J703" s="337"/>
      <c r="K703" s="337"/>
      <c r="L703" s="337"/>
      <c r="M703" s="337"/>
    </row>
    <row r="704" spans="6:13">
      <c r="F704" s="337"/>
      <c r="G704" s="337"/>
      <c r="H704" s="337"/>
      <c r="I704" s="337"/>
      <c r="J704" s="337"/>
      <c r="K704" s="337"/>
      <c r="L704" s="337"/>
      <c r="M704" s="337"/>
    </row>
    <row r="705" spans="6:13">
      <c r="F705" s="337"/>
      <c r="G705" s="337"/>
      <c r="H705" s="337"/>
      <c r="I705" s="337"/>
      <c r="J705" s="337"/>
      <c r="K705" s="337"/>
      <c r="L705" s="337"/>
      <c r="M705" s="337"/>
    </row>
    <row r="706" spans="6:13">
      <c r="F706" s="337"/>
      <c r="G706" s="337"/>
      <c r="H706" s="337"/>
      <c r="I706" s="337"/>
      <c r="J706" s="337"/>
      <c r="K706" s="337"/>
      <c r="L706" s="337"/>
      <c r="M706" s="337"/>
    </row>
    <row r="707" spans="6:13">
      <c r="F707" s="337"/>
      <c r="G707" s="337"/>
      <c r="H707" s="337"/>
      <c r="I707" s="337"/>
      <c r="J707" s="337"/>
      <c r="K707" s="337"/>
      <c r="L707" s="337"/>
      <c r="M707" s="337"/>
    </row>
    <row r="708" spans="6:13">
      <c r="F708" s="337"/>
      <c r="G708" s="337"/>
      <c r="H708" s="337"/>
      <c r="I708" s="337"/>
      <c r="J708" s="337"/>
      <c r="K708" s="337"/>
      <c r="L708" s="337"/>
      <c r="M708" s="337"/>
    </row>
    <row r="709" spans="6:13">
      <c r="F709" s="337"/>
      <c r="G709" s="337"/>
      <c r="H709" s="337"/>
      <c r="I709" s="337"/>
      <c r="J709" s="337"/>
      <c r="K709" s="337"/>
      <c r="L709" s="337"/>
      <c r="M709" s="337"/>
    </row>
    <row r="710" spans="6:13">
      <c r="F710" s="337"/>
      <c r="G710" s="337"/>
      <c r="H710" s="337"/>
      <c r="I710" s="337"/>
      <c r="J710" s="337"/>
      <c r="K710" s="337"/>
      <c r="L710" s="337"/>
      <c r="M710" s="337"/>
    </row>
    <row r="711" spans="6:13">
      <c r="F711" s="337"/>
      <c r="G711" s="337"/>
      <c r="H711" s="337"/>
      <c r="I711" s="337"/>
      <c r="J711" s="337"/>
      <c r="K711" s="337"/>
      <c r="L711" s="337"/>
      <c r="M711" s="337"/>
    </row>
    <row r="712" spans="6:13">
      <c r="F712" s="337"/>
      <c r="G712" s="337"/>
      <c r="H712" s="337"/>
      <c r="I712" s="337"/>
      <c r="J712" s="337"/>
      <c r="K712" s="337"/>
      <c r="L712" s="337"/>
      <c r="M712" s="337"/>
    </row>
    <row r="713" spans="6:13">
      <c r="F713" s="337"/>
      <c r="G713" s="337"/>
      <c r="H713" s="337"/>
      <c r="I713" s="337"/>
      <c r="J713" s="337"/>
      <c r="K713" s="337"/>
      <c r="L713" s="337"/>
      <c r="M713" s="337"/>
    </row>
    <row r="714" spans="6:13">
      <c r="F714" s="337"/>
      <c r="G714" s="337"/>
      <c r="H714" s="337"/>
      <c r="I714" s="337"/>
      <c r="J714" s="337"/>
      <c r="K714" s="337"/>
      <c r="L714" s="337"/>
      <c r="M714" s="337"/>
    </row>
    <row r="715" spans="6:13">
      <c r="F715" s="337"/>
      <c r="G715" s="337"/>
      <c r="H715" s="337"/>
      <c r="I715" s="337"/>
      <c r="J715" s="337"/>
      <c r="K715" s="337"/>
      <c r="L715" s="337"/>
      <c r="M715" s="337"/>
    </row>
    <row r="716" spans="6:13">
      <c r="F716" s="337"/>
      <c r="G716" s="337"/>
      <c r="H716" s="337"/>
      <c r="I716" s="337"/>
      <c r="J716" s="337"/>
      <c r="K716" s="337"/>
      <c r="L716" s="337"/>
      <c r="M716" s="337"/>
    </row>
    <row r="717" spans="6:13">
      <c r="F717" s="337"/>
      <c r="G717" s="337"/>
      <c r="H717" s="337"/>
      <c r="I717" s="337"/>
      <c r="J717" s="337"/>
      <c r="K717" s="337"/>
      <c r="L717" s="337"/>
      <c r="M717" s="337"/>
    </row>
    <row r="718" spans="6:13">
      <c r="F718" s="337"/>
      <c r="G718" s="337"/>
      <c r="H718" s="337"/>
      <c r="I718" s="337"/>
      <c r="J718" s="337"/>
      <c r="K718" s="337"/>
      <c r="L718" s="337"/>
      <c r="M718" s="337"/>
    </row>
    <row r="719" spans="6:13">
      <c r="F719" s="337"/>
      <c r="G719" s="337"/>
      <c r="H719" s="337"/>
      <c r="I719" s="337"/>
      <c r="J719" s="337"/>
      <c r="K719" s="337"/>
      <c r="L719" s="337"/>
      <c r="M719" s="337"/>
    </row>
    <row r="720" spans="6:13">
      <c r="F720" s="337"/>
      <c r="G720" s="337"/>
      <c r="H720" s="337"/>
      <c r="I720" s="337"/>
      <c r="J720" s="337"/>
      <c r="K720" s="337"/>
      <c r="L720" s="337"/>
      <c r="M720" s="337"/>
    </row>
    <row r="721" spans="6:13">
      <c r="F721" s="337"/>
      <c r="G721" s="337"/>
      <c r="H721" s="337"/>
      <c r="I721" s="337"/>
      <c r="J721" s="337"/>
      <c r="K721" s="337"/>
      <c r="L721" s="337"/>
      <c r="M721" s="337"/>
    </row>
    <row r="722" spans="6:13">
      <c r="F722" s="337"/>
      <c r="G722" s="337"/>
      <c r="H722" s="337"/>
      <c r="I722" s="337"/>
      <c r="J722" s="337"/>
      <c r="K722" s="337"/>
      <c r="L722" s="337"/>
      <c r="M722" s="337"/>
    </row>
    <row r="723" spans="6:13">
      <c r="F723" s="337"/>
      <c r="G723" s="337"/>
      <c r="H723" s="337"/>
      <c r="I723" s="337"/>
      <c r="J723" s="337"/>
      <c r="K723" s="337"/>
      <c r="L723" s="337"/>
      <c r="M723" s="337"/>
    </row>
    <row r="724" spans="6:13">
      <c r="F724" s="337"/>
      <c r="G724" s="337"/>
      <c r="H724" s="337"/>
      <c r="I724" s="337"/>
      <c r="J724" s="337"/>
      <c r="K724" s="337"/>
      <c r="L724" s="337"/>
      <c r="M724" s="337"/>
    </row>
    <row r="725" spans="6:13">
      <c r="F725" s="337"/>
      <c r="G725" s="337"/>
      <c r="H725" s="337"/>
      <c r="I725" s="337"/>
      <c r="J725" s="337"/>
      <c r="K725" s="337"/>
      <c r="L725" s="337"/>
      <c r="M725" s="337"/>
    </row>
    <row r="726" spans="6:13">
      <c r="F726" s="337"/>
      <c r="G726" s="337"/>
      <c r="H726" s="337"/>
      <c r="I726" s="337"/>
      <c r="J726" s="337"/>
      <c r="K726" s="337"/>
      <c r="L726" s="337"/>
      <c r="M726" s="337"/>
    </row>
    <row r="727" spans="6:13">
      <c r="F727" s="337"/>
      <c r="G727" s="337"/>
      <c r="H727" s="337"/>
      <c r="I727" s="337"/>
      <c r="J727" s="337"/>
      <c r="K727" s="337"/>
      <c r="L727" s="337"/>
      <c r="M727" s="337"/>
    </row>
    <row r="728" spans="6:13">
      <c r="F728" s="337"/>
      <c r="G728" s="337"/>
      <c r="H728" s="337"/>
      <c r="I728" s="337"/>
      <c r="J728" s="337"/>
      <c r="K728" s="337"/>
      <c r="L728" s="337"/>
      <c r="M728" s="337"/>
    </row>
    <row r="729" spans="6:13">
      <c r="F729" s="337"/>
      <c r="G729" s="337"/>
      <c r="H729" s="337"/>
      <c r="I729" s="337"/>
      <c r="J729" s="337"/>
      <c r="K729" s="337"/>
      <c r="L729" s="337"/>
      <c r="M729" s="337"/>
    </row>
    <row r="730" spans="6:13">
      <c r="F730" s="337"/>
      <c r="G730" s="337"/>
      <c r="H730" s="337"/>
      <c r="I730" s="337"/>
      <c r="J730" s="337"/>
      <c r="K730" s="337"/>
      <c r="L730" s="337"/>
      <c r="M730" s="337"/>
    </row>
    <row r="731" spans="6:13">
      <c r="F731" s="337"/>
      <c r="G731" s="337"/>
      <c r="H731" s="337"/>
      <c r="I731" s="337"/>
      <c r="J731" s="337"/>
      <c r="K731" s="337"/>
      <c r="L731" s="337"/>
      <c r="M731" s="337"/>
    </row>
    <row r="732" spans="6:13">
      <c r="F732" s="337"/>
      <c r="G732" s="337"/>
      <c r="H732" s="337"/>
      <c r="I732" s="337"/>
      <c r="J732" s="337"/>
      <c r="K732" s="337"/>
      <c r="L732" s="337"/>
      <c r="M732" s="337"/>
    </row>
    <row r="733" spans="6:13">
      <c r="F733" s="337"/>
      <c r="G733" s="337"/>
      <c r="H733" s="337"/>
      <c r="I733" s="337"/>
      <c r="J733" s="337"/>
      <c r="K733" s="337"/>
      <c r="L733" s="337"/>
      <c r="M733" s="337"/>
    </row>
    <row r="734" spans="6:13">
      <c r="F734" s="337"/>
      <c r="G734" s="337"/>
      <c r="H734" s="337"/>
      <c r="I734" s="337"/>
      <c r="J734" s="337"/>
      <c r="K734" s="337"/>
      <c r="L734" s="337"/>
      <c r="M734" s="337"/>
    </row>
    <row r="735" spans="6:13">
      <c r="F735" s="337"/>
      <c r="G735" s="337"/>
      <c r="H735" s="337"/>
      <c r="I735" s="337"/>
      <c r="J735" s="337"/>
      <c r="K735" s="337"/>
      <c r="L735" s="337"/>
      <c r="M735" s="337"/>
    </row>
    <row r="736" spans="6:13">
      <c r="F736" s="337"/>
      <c r="G736" s="337"/>
      <c r="H736" s="337"/>
      <c r="I736" s="337"/>
      <c r="J736" s="337"/>
      <c r="K736" s="337"/>
      <c r="L736" s="337"/>
      <c r="M736" s="337"/>
    </row>
    <row r="737" spans="6:13">
      <c r="F737" s="337"/>
      <c r="G737" s="337"/>
      <c r="H737" s="337"/>
      <c r="I737" s="337"/>
      <c r="J737" s="337"/>
      <c r="K737" s="337"/>
      <c r="L737" s="337"/>
      <c r="M737" s="337"/>
    </row>
    <row r="738" spans="6:13">
      <c r="F738" s="337"/>
      <c r="G738" s="337"/>
      <c r="H738" s="337"/>
      <c r="I738" s="337"/>
      <c r="J738" s="337"/>
      <c r="K738" s="337"/>
      <c r="L738" s="337"/>
      <c r="M738" s="337"/>
    </row>
    <row r="739" spans="6:13">
      <c r="F739" s="337"/>
      <c r="G739" s="337"/>
      <c r="H739" s="337"/>
      <c r="I739" s="337"/>
      <c r="J739" s="337"/>
      <c r="K739" s="337"/>
      <c r="L739" s="337"/>
      <c r="M739" s="337"/>
    </row>
    <row r="740" spans="6:13">
      <c r="F740" s="337"/>
      <c r="G740" s="337"/>
      <c r="H740" s="337"/>
      <c r="I740" s="337"/>
      <c r="J740" s="337"/>
      <c r="K740" s="337"/>
      <c r="L740" s="337"/>
      <c r="M740" s="337"/>
    </row>
    <row r="741" spans="6:13">
      <c r="F741" s="337"/>
      <c r="G741" s="337"/>
      <c r="H741" s="337"/>
      <c r="I741" s="337"/>
      <c r="J741" s="337"/>
      <c r="K741" s="337"/>
      <c r="L741" s="337"/>
      <c r="M741" s="337"/>
    </row>
    <row r="742" spans="6:13">
      <c r="F742" s="337"/>
      <c r="G742" s="337"/>
      <c r="H742" s="337"/>
      <c r="I742" s="337"/>
      <c r="J742" s="337"/>
      <c r="K742" s="337"/>
      <c r="L742" s="337"/>
      <c r="M742" s="337"/>
    </row>
    <row r="743" spans="6:13">
      <c r="F743" s="337"/>
      <c r="G743" s="337"/>
      <c r="H743" s="337"/>
      <c r="I743" s="337"/>
      <c r="J743" s="337"/>
      <c r="K743" s="337"/>
      <c r="L743" s="337"/>
      <c r="M743" s="337"/>
    </row>
    <row r="744" spans="6:13">
      <c r="F744" s="337"/>
      <c r="G744" s="337"/>
      <c r="H744" s="337"/>
      <c r="I744" s="337"/>
      <c r="J744" s="337"/>
      <c r="K744" s="337"/>
      <c r="L744" s="337"/>
      <c r="M744" s="337"/>
    </row>
    <row r="745" spans="6:13">
      <c r="F745" s="337"/>
      <c r="G745" s="337"/>
      <c r="H745" s="337"/>
      <c r="I745" s="337"/>
      <c r="J745" s="337"/>
      <c r="K745" s="337"/>
      <c r="L745" s="337"/>
      <c r="M745" s="337"/>
    </row>
    <row r="746" spans="6:13">
      <c r="F746" s="337"/>
      <c r="G746" s="337"/>
      <c r="H746" s="337"/>
      <c r="I746" s="337"/>
      <c r="J746" s="337"/>
      <c r="K746" s="337"/>
      <c r="L746" s="337"/>
      <c r="M746" s="337"/>
    </row>
    <row r="747" spans="6:13">
      <c r="F747" s="337"/>
      <c r="G747" s="337"/>
      <c r="H747" s="337"/>
      <c r="I747" s="337"/>
      <c r="J747" s="337"/>
      <c r="K747" s="337"/>
      <c r="L747" s="337"/>
      <c r="M747" s="337"/>
    </row>
    <row r="748" spans="6:13">
      <c r="F748" s="337"/>
      <c r="G748" s="337"/>
      <c r="H748" s="337"/>
      <c r="I748" s="337"/>
      <c r="J748" s="337"/>
      <c r="K748" s="337"/>
      <c r="L748" s="337"/>
      <c r="M748" s="337"/>
    </row>
    <row r="749" spans="6:13">
      <c r="F749" s="337"/>
      <c r="G749" s="337"/>
      <c r="H749" s="337"/>
      <c r="I749" s="337"/>
      <c r="J749" s="337"/>
      <c r="K749" s="337"/>
      <c r="L749" s="337"/>
      <c r="M749" s="337"/>
    </row>
    <row r="750" spans="6:13">
      <c r="F750" s="337"/>
      <c r="G750" s="337"/>
      <c r="H750" s="337"/>
      <c r="I750" s="337"/>
      <c r="J750" s="337"/>
      <c r="K750" s="337"/>
      <c r="L750" s="337"/>
      <c r="M750" s="337"/>
    </row>
    <row r="751" spans="6:13">
      <c r="F751" s="337"/>
      <c r="G751" s="337"/>
      <c r="H751" s="337"/>
      <c r="I751" s="337"/>
      <c r="J751" s="337"/>
      <c r="K751" s="337"/>
      <c r="L751" s="337"/>
      <c r="M751" s="337"/>
    </row>
    <row r="752" spans="6:13">
      <c r="F752" s="337"/>
      <c r="G752" s="337"/>
      <c r="H752" s="337"/>
      <c r="I752" s="337"/>
      <c r="J752" s="337"/>
      <c r="K752" s="337"/>
      <c r="L752" s="337"/>
      <c r="M752" s="337"/>
    </row>
    <row r="753" spans="6:13">
      <c r="F753" s="337"/>
      <c r="G753" s="337"/>
      <c r="H753" s="337"/>
      <c r="I753" s="337"/>
      <c r="J753" s="337"/>
      <c r="K753" s="337"/>
      <c r="L753" s="337"/>
      <c r="M753" s="337"/>
    </row>
    <row r="754" spans="6:13">
      <c r="F754" s="337"/>
      <c r="G754" s="337"/>
      <c r="H754" s="337"/>
      <c r="I754" s="337"/>
      <c r="J754" s="337"/>
      <c r="K754" s="337"/>
      <c r="L754" s="337"/>
      <c r="M754" s="337"/>
    </row>
    <row r="755" spans="6:13">
      <c r="F755" s="337"/>
      <c r="G755" s="337"/>
      <c r="H755" s="337"/>
      <c r="I755" s="337"/>
      <c r="J755" s="337"/>
      <c r="K755" s="337"/>
      <c r="L755" s="337"/>
      <c r="M755" s="337"/>
    </row>
    <row r="756" spans="6:13">
      <c r="F756" s="337"/>
      <c r="G756" s="337"/>
      <c r="H756" s="337"/>
      <c r="I756" s="337"/>
      <c r="J756" s="337"/>
      <c r="K756" s="337"/>
      <c r="L756" s="337"/>
      <c r="M756" s="337"/>
    </row>
    <row r="757" spans="6:13">
      <c r="F757" s="337"/>
      <c r="G757" s="337"/>
      <c r="H757" s="337"/>
      <c r="I757" s="337"/>
      <c r="J757" s="337"/>
      <c r="K757" s="337"/>
      <c r="L757" s="337"/>
      <c r="M757" s="337"/>
    </row>
    <row r="758" spans="6:13">
      <c r="F758" s="337"/>
      <c r="G758" s="337"/>
      <c r="H758" s="337"/>
      <c r="I758" s="337"/>
      <c r="J758" s="337"/>
      <c r="K758" s="337"/>
      <c r="L758" s="337"/>
      <c r="M758" s="337"/>
    </row>
    <row r="759" spans="6:13">
      <c r="F759" s="337"/>
      <c r="G759" s="337"/>
      <c r="H759" s="337"/>
      <c r="I759" s="337"/>
      <c r="J759" s="337"/>
      <c r="K759" s="337"/>
      <c r="L759" s="337"/>
      <c r="M759" s="337"/>
    </row>
    <row r="760" spans="6:13">
      <c r="F760" s="337"/>
      <c r="G760" s="337"/>
      <c r="H760" s="337"/>
      <c r="I760" s="337"/>
      <c r="J760" s="337"/>
      <c r="K760" s="337"/>
      <c r="L760" s="337"/>
      <c r="M760" s="337"/>
    </row>
    <row r="761" spans="6:13">
      <c r="F761" s="337"/>
      <c r="G761" s="337"/>
      <c r="H761" s="337"/>
      <c r="I761" s="337"/>
      <c r="J761" s="337"/>
      <c r="K761" s="337"/>
      <c r="L761" s="337"/>
      <c r="M761" s="337"/>
    </row>
    <row r="762" spans="6:13">
      <c r="F762" s="337"/>
      <c r="G762" s="337"/>
      <c r="H762" s="337"/>
      <c r="I762" s="337"/>
      <c r="J762" s="337"/>
      <c r="K762" s="337"/>
      <c r="L762" s="337"/>
      <c r="M762" s="337"/>
    </row>
    <row r="763" spans="6:13">
      <c r="F763" s="337"/>
      <c r="G763" s="337"/>
      <c r="H763" s="337"/>
      <c r="I763" s="337"/>
      <c r="J763" s="337"/>
      <c r="K763" s="337"/>
      <c r="L763" s="337"/>
      <c r="M763" s="337"/>
    </row>
    <row r="764" spans="6:13">
      <c r="F764" s="337"/>
      <c r="G764" s="337"/>
      <c r="H764" s="337"/>
      <c r="I764" s="337"/>
      <c r="J764" s="337"/>
      <c r="K764" s="337"/>
      <c r="L764" s="337"/>
      <c r="M764" s="337"/>
    </row>
    <row r="765" spans="6:13">
      <c r="F765" s="337"/>
      <c r="G765" s="337"/>
      <c r="H765" s="337"/>
      <c r="I765" s="337"/>
      <c r="J765" s="337"/>
      <c r="K765" s="337"/>
      <c r="L765" s="337"/>
      <c r="M765" s="337"/>
    </row>
    <row r="766" spans="6:13">
      <c r="F766" s="337"/>
      <c r="G766" s="337"/>
      <c r="H766" s="337"/>
      <c r="I766" s="337"/>
      <c r="J766" s="337"/>
      <c r="K766" s="337"/>
      <c r="L766" s="337"/>
      <c r="M766" s="337"/>
    </row>
    <row r="767" spans="6:13">
      <c r="F767" s="337"/>
      <c r="G767" s="337"/>
      <c r="H767" s="337"/>
      <c r="I767" s="337"/>
      <c r="J767" s="337"/>
      <c r="K767" s="337"/>
      <c r="L767" s="337"/>
      <c r="M767" s="337"/>
    </row>
    <row r="768" spans="6:13">
      <c r="F768" s="337"/>
      <c r="G768" s="337"/>
      <c r="H768" s="337"/>
      <c r="I768" s="337"/>
      <c r="J768" s="337"/>
      <c r="K768" s="337"/>
      <c r="L768" s="337"/>
      <c r="M768" s="337"/>
    </row>
    <row r="769" spans="6:13">
      <c r="F769" s="337"/>
      <c r="G769" s="337"/>
      <c r="H769" s="337"/>
      <c r="I769" s="337"/>
      <c r="J769" s="337"/>
      <c r="K769" s="337"/>
      <c r="L769" s="337"/>
      <c r="M769" s="337"/>
    </row>
    <row r="770" spans="6:13">
      <c r="F770" s="337"/>
      <c r="G770" s="337"/>
      <c r="H770" s="337"/>
      <c r="I770" s="337"/>
      <c r="J770" s="337"/>
      <c r="K770" s="337"/>
      <c r="L770" s="337"/>
      <c r="M770" s="337"/>
    </row>
    <row r="771" spans="6:13">
      <c r="F771" s="337"/>
      <c r="G771" s="337"/>
      <c r="H771" s="337"/>
      <c r="I771" s="337"/>
      <c r="J771" s="337"/>
      <c r="K771" s="337"/>
      <c r="L771" s="337"/>
      <c r="M771" s="337"/>
    </row>
    <row r="772" spans="6:13">
      <c r="F772" s="337"/>
      <c r="G772" s="337"/>
      <c r="H772" s="337"/>
      <c r="I772" s="337"/>
      <c r="J772" s="337"/>
      <c r="K772" s="337"/>
      <c r="L772" s="337"/>
      <c r="M772" s="337"/>
    </row>
    <row r="773" spans="6:13">
      <c r="F773" s="337"/>
      <c r="G773" s="337"/>
      <c r="H773" s="337"/>
      <c r="I773" s="337"/>
      <c r="J773" s="337"/>
      <c r="K773" s="337"/>
      <c r="L773" s="337"/>
      <c r="M773" s="337"/>
    </row>
    <row r="774" spans="6:13">
      <c r="F774" s="337"/>
      <c r="G774" s="337"/>
      <c r="H774" s="337"/>
      <c r="I774" s="337"/>
      <c r="J774" s="337"/>
      <c r="K774" s="337"/>
      <c r="L774" s="337"/>
      <c r="M774" s="337"/>
    </row>
    <row r="775" spans="6:13">
      <c r="F775" s="337"/>
      <c r="G775" s="337"/>
      <c r="H775" s="337"/>
      <c r="I775" s="337"/>
      <c r="J775" s="337"/>
      <c r="K775" s="337"/>
      <c r="L775" s="337"/>
      <c r="M775" s="337"/>
    </row>
    <row r="776" spans="6:13">
      <c r="F776" s="337"/>
      <c r="G776" s="337"/>
      <c r="H776" s="337"/>
      <c r="I776" s="337"/>
      <c r="J776" s="337"/>
      <c r="K776" s="337"/>
      <c r="L776" s="337"/>
      <c r="M776" s="337"/>
    </row>
    <row r="777" spans="6:13">
      <c r="F777" s="337"/>
      <c r="G777" s="337"/>
      <c r="H777" s="337"/>
      <c r="I777" s="337"/>
      <c r="J777" s="337"/>
      <c r="K777" s="337"/>
      <c r="L777" s="337"/>
      <c r="M777" s="337"/>
    </row>
    <row r="778" spans="6:13">
      <c r="F778" s="337"/>
      <c r="G778" s="337"/>
      <c r="H778" s="337"/>
      <c r="I778" s="337"/>
      <c r="J778" s="337"/>
      <c r="K778" s="337"/>
      <c r="L778" s="337"/>
      <c r="M778" s="337"/>
    </row>
    <row r="779" spans="6:13">
      <c r="F779" s="337"/>
      <c r="G779" s="337"/>
      <c r="H779" s="337"/>
      <c r="I779" s="337"/>
      <c r="J779" s="337"/>
      <c r="K779" s="337"/>
      <c r="L779" s="337"/>
      <c r="M779" s="337"/>
    </row>
    <row r="780" spans="6:13">
      <c r="F780" s="337"/>
      <c r="G780" s="337"/>
      <c r="H780" s="337"/>
      <c r="I780" s="337"/>
      <c r="J780" s="337"/>
      <c r="K780" s="337"/>
      <c r="L780" s="337"/>
      <c r="M780" s="337"/>
    </row>
    <row r="781" spans="6:13">
      <c r="F781" s="337"/>
      <c r="G781" s="337"/>
      <c r="H781" s="337"/>
      <c r="I781" s="337"/>
      <c r="J781" s="337"/>
      <c r="K781" s="337"/>
      <c r="L781" s="337"/>
      <c r="M781" s="337"/>
    </row>
    <row r="782" spans="6:13">
      <c r="F782" s="337"/>
      <c r="G782" s="337"/>
      <c r="H782" s="337"/>
      <c r="I782" s="337"/>
      <c r="J782" s="337"/>
      <c r="K782" s="337"/>
      <c r="L782" s="337"/>
      <c r="M782" s="337"/>
    </row>
    <row r="783" spans="6:13">
      <c r="F783" s="337"/>
      <c r="G783" s="337"/>
      <c r="H783" s="337"/>
      <c r="I783" s="337"/>
      <c r="J783" s="337"/>
      <c r="K783" s="337"/>
      <c r="L783" s="337"/>
      <c r="M783" s="337"/>
    </row>
    <row r="784" spans="6:13">
      <c r="F784" s="337"/>
      <c r="G784" s="337"/>
      <c r="H784" s="337"/>
      <c r="I784" s="337"/>
      <c r="J784" s="337"/>
      <c r="K784" s="337"/>
      <c r="L784" s="337"/>
      <c r="M784" s="337"/>
    </row>
    <row r="785" spans="6:13">
      <c r="F785" s="337"/>
      <c r="G785" s="337"/>
      <c r="H785" s="337"/>
      <c r="I785" s="337"/>
      <c r="J785" s="337"/>
      <c r="K785" s="337"/>
      <c r="L785" s="337"/>
      <c r="M785" s="337"/>
    </row>
    <row r="786" spans="6:13">
      <c r="F786" s="337"/>
      <c r="G786" s="337"/>
      <c r="H786" s="337"/>
      <c r="I786" s="337"/>
      <c r="J786" s="337"/>
      <c r="K786" s="337"/>
      <c r="L786" s="337"/>
      <c r="M786" s="337"/>
    </row>
    <row r="787" spans="6:13">
      <c r="F787" s="337"/>
      <c r="G787" s="337"/>
      <c r="H787" s="337"/>
      <c r="I787" s="337"/>
      <c r="J787" s="337"/>
      <c r="K787" s="337"/>
      <c r="L787" s="337"/>
      <c r="M787" s="337"/>
    </row>
    <row r="788" spans="6:13">
      <c r="F788" s="337"/>
      <c r="G788" s="337"/>
      <c r="H788" s="337"/>
      <c r="I788" s="337"/>
      <c r="J788" s="337"/>
      <c r="K788" s="337"/>
      <c r="L788" s="337"/>
      <c r="M788" s="337"/>
    </row>
    <row r="789" spans="6:13">
      <c r="F789" s="337"/>
      <c r="G789" s="337"/>
      <c r="H789" s="337"/>
      <c r="I789" s="337"/>
      <c r="J789" s="337"/>
      <c r="K789" s="337"/>
      <c r="L789" s="337"/>
      <c r="M789" s="337"/>
    </row>
    <row r="790" spans="6:13">
      <c r="F790" s="337"/>
      <c r="G790" s="337"/>
      <c r="H790" s="337"/>
      <c r="I790" s="337"/>
      <c r="J790" s="337"/>
      <c r="K790" s="337"/>
      <c r="L790" s="337"/>
      <c r="M790" s="337"/>
    </row>
    <row r="791" spans="6:13">
      <c r="F791" s="337"/>
      <c r="G791" s="337"/>
      <c r="H791" s="337"/>
      <c r="I791" s="337"/>
      <c r="J791" s="337"/>
      <c r="K791" s="337"/>
      <c r="L791" s="337"/>
      <c r="M791" s="337"/>
    </row>
    <row r="792" spans="6:13">
      <c r="F792" s="337"/>
      <c r="G792" s="337"/>
      <c r="H792" s="337"/>
      <c r="I792" s="337"/>
      <c r="J792" s="337"/>
      <c r="K792" s="337"/>
      <c r="L792" s="337"/>
      <c r="M792" s="337"/>
    </row>
    <row r="793" spans="6:13">
      <c r="F793" s="337"/>
      <c r="G793" s="337"/>
      <c r="H793" s="337"/>
      <c r="I793" s="337"/>
      <c r="J793" s="337"/>
      <c r="K793" s="337"/>
      <c r="L793" s="337"/>
      <c r="M793" s="337"/>
    </row>
    <row r="794" spans="6:13">
      <c r="F794" s="337"/>
      <c r="G794" s="337"/>
      <c r="H794" s="337"/>
      <c r="I794" s="337"/>
      <c r="J794" s="337"/>
      <c r="K794" s="337"/>
      <c r="L794" s="337"/>
      <c r="M794" s="337"/>
    </row>
    <row r="795" spans="6:13">
      <c r="F795" s="337"/>
      <c r="G795" s="337"/>
      <c r="H795" s="337"/>
      <c r="I795" s="337"/>
      <c r="J795" s="337"/>
      <c r="K795" s="337"/>
      <c r="L795" s="337"/>
      <c r="M795" s="337"/>
    </row>
    <row r="796" spans="6:13">
      <c r="F796" s="337"/>
      <c r="G796" s="337"/>
      <c r="H796" s="337"/>
      <c r="I796" s="337"/>
      <c r="J796" s="337"/>
      <c r="K796" s="337"/>
      <c r="L796" s="337"/>
      <c r="M796" s="337"/>
    </row>
    <row r="797" spans="6:13">
      <c r="F797" s="337"/>
      <c r="G797" s="337"/>
      <c r="H797" s="337"/>
      <c r="I797" s="337"/>
      <c r="J797" s="337"/>
      <c r="K797" s="337"/>
      <c r="L797" s="337"/>
      <c r="M797" s="337"/>
    </row>
    <row r="798" spans="6:13">
      <c r="F798" s="337"/>
      <c r="G798" s="337"/>
      <c r="H798" s="337"/>
      <c r="I798" s="337"/>
      <c r="J798" s="337"/>
      <c r="K798" s="337"/>
      <c r="L798" s="337"/>
      <c r="M798" s="337"/>
    </row>
    <row r="799" spans="6:13">
      <c r="F799" s="337"/>
      <c r="G799" s="337"/>
      <c r="H799" s="337"/>
      <c r="I799" s="337"/>
      <c r="J799" s="337"/>
      <c r="K799" s="337"/>
      <c r="L799" s="337"/>
      <c r="M799" s="337"/>
    </row>
    <row r="800" spans="6:13">
      <c r="F800" s="337"/>
      <c r="G800" s="337"/>
      <c r="H800" s="337"/>
      <c r="I800" s="337"/>
      <c r="J800" s="337"/>
      <c r="K800" s="337"/>
      <c r="L800" s="337"/>
      <c r="M800" s="337"/>
    </row>
    <row r="801" spans="6:13">
      <c r="F801" s="337"/>
      <c r="G801" s="337"/>
      <c r="H801" s="337"/>
      <c r="I801" s="337"/>
      <c r="J801" s="337"/>
      <c r="K801" s="337"/>
      <c r="L801" s="337"/>
      <c r="M801" s="337"/>
    </row>
    <row r="802" spans="6:13">
      <c r="F802" s="337"/>
      <c r="G802" s="337"/>
      <c r="H802" s="337"/>
      <c r="I802" s="337"/>
      <c r="J802" s="337"/>
      <c r="K802" s="337"/>
      <c r="L802" s="337"/>
      <c r="M802" s="337"/>
    </row>
    <row r="803" spans="6:13">
      <c r="F803" s="337"/>
      <c r="G803" s="337"/>
      <c r="H803" s="337"/>
      <c r="I803" s="337"/>
      <c r="J803" s="337"/>
      <c r="K803" s="337"/>
      <c r="L803" s="337"/>
      <c r="M803" s="337"/>
    </row>
    <row r="804" spans="6:13">
      <c r="F804" s="337"/>
      <c r="G804" s="337"/>
      <c r="H804" s="337"/>
      <c r="I804" s="337"/>
      <c r="J804" s="337"/>
      <c r="K804" s="337"/>
      <c r="L804" s="337"/>
      <c r="M804" s="337"/>
    </row>
    <row r="805" spans="6:13">
      <c r="F805" s="337"/>
      <c r="G805" s="337"/>
      <c r="H805" s="337"/>
      <c r="I805" s="337"/>
      <c r="J805" s="337"/>
      <c r="K805" s="337"/>
      <c r="L805" s="337"/>
      <c r="M805" s="337"/>
    </row>
    <row r="806" spans="6:13">
      <c r="F806" s="337"/>
      <c r="G806" s="337"/>
      <c r="H806" s="337"/>
      <c r="I806" s="337"/>
      <c r="J806" s="337"/>
      <c r="K806" s="337"/>
      <c r="L806" s="337"/>
      <c r="M806" s="337"/>
    </row>
    <row r="807" spans="6:13">
      <c r="F807" s="337"/>
      <c r="G807" s="337"/>
      <c r="H807" s="337"/>
      <c r="I807" s="337"/>
      <c r="J807" s="337"/>
      <c r="K807" s="337"/>
      <c r="L807" s="337"/>
      <c r="M807" s="337"/>
    </row>
    <row r="808" spans="6:13">
      <c r="F808" s="337"/>
      <c r="G808" s="337"/>
      <c r="H808" s="337"/>
      <c r="I808" s="337"/>
      <c r="J808" s="337"/>
      <c r="K808" s="337"/>
      <c r="L808" s="337"/>
      <c r="M808" s="337"/>
    </row>
    <row r="809" spans="6:13">
      <c r="F809" s="337"/>
      <c r="G809" s="337"/>
      <c r="H809" s="337"/>
      <c r="I809" s="337"/>
      <c r="J809" s="337"/>
      <c r="K809" s="337"/>
      <c r="L809" s="337"/>
      <c r="M809" s="337"/>
    </row>
    <row r="810" spans="6:13">
      <c r="F810" s="337"/>
      <c r="G810" s="337"/>
      <c r="H810" s="337"/>
      <c r="I810" s="337"/>
      <c r="J810" s="337"/>
      <c r="K810" s="337"/>
      <c r="L810" s="337"/>
      <c r="M810" s="337"/>
    </row>
    <row r="811" spans="6:13">
      <c r="F811" s="337"/>
      <c r="G811" s="337"/>
      <c r="H811" s="337"/>
      <c r="I811" s="337"/>
      <c r="J811" s="337"/>
      <c r="K811" s="337"/>
      <c r="L811" s="337"/>
      <c r="M811" s="337"/>
    </row>
    <row r="812" spans="6:13">
      <c r="F812" s="337"/>
      <c r="G812" s="337"/>
      <c r="H812" s="337"/>
      <c r="I812" s="337"/>
      <c r="J812" s="337"/>
      <c r="K812" s="337"/>
      <c r="L812" s="337"/>
      <c r="M812" s="337"/>
    </row>
    <row r="813" spans="6:13">
      <c r="F813" s="337"/>
      <c r="G813" s="337"/>
      <c r="H813" s="337"/>
      <c r="I813" s="337"/>
      <c r="J813" s="337"/>
      <c r="K813" s="337"/>
      <c r="L813" s="337"/>
      <c r="M813" s="337"/>
    </row>
    <row r="814" spans="6:13">
      <c r="F814" s="337"/>
      <c r="G814" s="337"/>
      <c r="H814" s="337"/>
      <c r="I814" s="337"/>
      <c r="J814" s="337"/>
      <c r="K814" s="337"/>
      <c r="L814" s="337"/>
      <c r="M814" s="337"/>
    </row>
    <row r="815" spans="6:13">
      <c r="F815" s="337"/>
      <c r="G815" s="337"/>
      <c r="H815" s="337"/>
      <c r="I815" s="337"/>
      <c r="J815" s="337"/>
      <c r="K815" s="337"/>
      <c r="L815" s="337"/>
      <c r="M815" s="337"/>
    </row>
    <row r="816" spans="6:13">
      <c r="F816" s="337"/>
      <c r="G816" s="337"/>
      <c r="H816" s="337"/>
      <c r="I816" s="337"/>
      <c r="J816" s="337"/>
      <c r="K816" s="337"/>
      <c r="L816" s="337"/>
      <c r="M816" s="337"/>
    </row>
    <row r="817" spans="6:13">
      <c r="F817" s="337"/>
      <c r="G817" s="337"/>
      <c r="H817" s="337"/>
      <c r="I817" s="337"/>
      <c r="J817" s="337"/>
      <c r="K817" s="337"/>
      <c r="L817" s="337"/>
      <c r="M817" s="337"/>
    </row>
    <row r="818" spans="6:13">
      <c r="F818" s="337"/>
      <c r="G818" s="337"/>
      <c r="H818" s="337"/>
      <c r="I818" s="337"/>
      <c r="J818" s="337"/>
      <c r="K818" s="337"/>
      <c r="L818" s="337"/>
      <c r="M818" s="337"/>
    </row>
    <row r="819" spans="6:13">
      <c r="F819" s="337"/>
      <c r="G819" s="337"/>
      <c r="H819" s="337"/>
      <c r="I819" s="337"/>
      <c r="J819" s="337"/>
      <c r="K819" s="337"/>
      <c r="L819" s="337"/>
      <c r="M819" s="337"/>
    </row>
    <row r="820" spans="6:13">
      <c r="F820" s="337"/>
      <c r="G820" s="337"/>
      <c r="H820" s="337"/>
      <c r="I820" s="337"/>
      <c r="J820" s="337"/>
      <c r="K820" s="337"/>
      <c r="L820" s="337"/>
      <c r="M820" s="337"/>
    </row>
    <row r="821" spans="6:13">
      <c r="F821" s="337"/>
      <c r="G821" s="337"/>
      <c r="H821" s="337"/>
      <c r="I821" s="337"/>
      <c r="J821" s="337"/>
      <c r="K821" s="337"/>
      <c r="L821" s="337"/>
      <c r="M821" s="337"/>
    </row>
    <row r="822" spans="6:13">
      <c r="F822" s="337"/>
      <c r="G822" s="337"/>
      <c r="H822" s="337"/>
      <c r="I822" s="337"/>
      <c r="J822" s="337"/>
      <c r="K822" s="337"/>
      <c r="L822" s="337"/>
      <c r="M822" s="337"/>
    </row>
    <row r="823" spans="6:13">
      <c r="F823" s="337"/>
      <c r="G823" s="337"/>
      <c r="H823" s="337"/>
      <c r="I823" s="337"/>
      <c r="J823" s="337"/>
      <c r="K823" s="337"/>
      <c r="L823" s="337"/>
      <c r="M823" s="337"/>
    </row>
    <row r="824" spans="6:13">
      <c r="F824" s="337"/>
      <c r="G824" s="337"/>
      <c r="H824" s="337"/>
      <c r="I824" s="337"/>
      <c r="J824" s="337"/>
      <c r="K824" s="337"/>
      <c r="L824" s="337"/>
      <c r="M824" s="337"/>
    </row>
    <row r="825" spans="6:13">
      <c r="F825" s="337"/>
      <c r="G825" s="337"/>
      <c r="H825" s="337"/>
      <c r="I825" s="337"/>
      <c r="J825" s="337"/>
      <c r="K825" s="337"/>
      <c r="L825" s="337"/>
      <c r="M825" s="337"/>
    </row>
    <row r="826" spans="6:13">
      <c r="F826" s="337"/>
      <c r="G826" s="337"/>
      <c r="H826" s="337"/>
      <c r="I826" s="337"/>
      <c r="J826" s="337"/>
      <c r="K826" s="337"/>
      <c r="L826" s="337"/>
      <c r="M826" s="337"/>
    </row>
    <row r="827" spans="6:13">
      <c r="F827" s="337"/>
      <c r="G827" s="337"/>
      <c r="H827" s="337"/>
      <c r="I827" s="337"/>
      <c r="J827" s="337"/>
      <c r="K827" s="337"/>
      <c r="L827" s="337"/>
      <c r="M827" s="337"/>
    </row>
    <row r="828" spans="6:13">
      <c r="F828" s="337"/>
      <c r="G828" s="337"/>
      <c r="H828" s="337"/>
      <c r="I828" s="337"/>
      <c r="J828" s="337"/>
      <c r="K828" s="337"/>
      <c r="L828" s="337"/>
      <c r="M828" s="337"/>
    </row>
    <row r="829" spans="6:13">
      <c r="F829" s="337"/>
      <c r="G829" s="337"/>
      <c r="H829" s="337"/>
      <c r="I829" s="337"/>
      <c r="J829" s="337"/>
      <c r="K829" s="337"/>
      <c r="L829" s="337"/>
      <c r="M829" s="337"/>
    </row>
    <row r="830" spans="6:13">
      <c r="F830" s="337"/>
      <c r="G830" s="337"/>
      <c r="H830" s="337"/>
      <c r="I830" s="337"/>
      <c r="J830" s="337"/>
      <c r="K830" s="337"/>
      <c r="L830" s="337"/>
      <c r="M830" s="337"/>
    </row>
    <row r="831" spans="6:13">
      <c r="F831" s="337"/>
      <c r="G831" s="337"/>
      <c r="H831" s="337"/>
      <c r="I831" s="337"/>
      <c r="J831" s="337"/>
      <c r="K831" s="337"/>
      <c r="L831" s="337"/>
      <c r="M831" s="337"/>
    </row>
    <row r="832" spans="6:13">
      <c r="F832" s="337"/>
      <c r="G832" s="337"/>
      <c r="H832" s="337"/>
      <c r="I832" s="337"/>
      <c r="J832" s="337"/>
      <c r="K832" s="337"/>
      <c r="L832" s="337"/>
      <c r="M832" s="337"/>
    </row>
    <row r="833" spans="6:13">
      <c r="F833" s="337"/>
      <c r="G833" s="337"/>
      <c r="H833" s="337"/>
      <c r="I833" s="337"/>
      <c r="J833" s="337"/>
      <c r="K833" s="337"/>
      <c r="L833" s="337"/>
      <c r="M833" s="337"/>
    </row>
    <row r="834" spans="6:13">
      <c r="F834" s="337"/>
      <c r="G834" s="337"/>
      <c r="H834" s="337"/>
      <c r="I834" s="337"/>
      <c r="J834" s="337"/>
      <c r="K834" s="337"/>
      <c r="L834" s="337"/>
      <c r="M834" s="337"/>
    </row>
    <row r="835" spans="6:13">
      <c r="F835" s="337"/>
      <c r="G835" s="337"/>
      <c r="H835" s="337"/>
      <c r="I835" s="337"/>
      <c r="J835" s="337"/>
      <c r="K835" s="337"/>
      <c r="L835" s="337"/>
      <c r="M835" s="337"/>
    </row>
    <row r="836" spans="6:13">
      <c r="F836" s="337"/>
      <c r="G836" s="337"/>
      <c r="H836" s="337"/>
      <c r="I836" s="337"/>
      <c r="J836" s="337"/>
      <c r="K836" s="337"/>
      <c r="L836" s="337"/>
      <c r="M836" s="337"/>
    </row>
    <row r="837" spans="6:13">
      <c r="F837" s="337"/>
      <c r="G837" s="337"/>
      <c r="H837" s="337"/>
      <c r="I837" s="337"/>
      <c r="J837" s="337"/>
      <c r="K837" s="337"/>
      <c r="L837" s="337"/>
      <c r="M837" s="337"/>
    </row>
    <row r="838" spans="6:13">
      <c r="F838" s="337"/>
      <c r="G838" s="337"/>
      <c r="H838" s="337"/>
      <c r="I838" s="337"/>
      <c r="J838" s="337"/>
      <c r="K838" s="337"/>
      <c r="L838" s="337"/>
      <c r="M838" s="337"/>
    </row>
    <row r="839" spans="6:13">
      <c r="F839" s="337"/>
      <c r="G839" s="337"/>
      <c r="H839" s="337"/>
      <c r="I839" s="337"/>
      <c r="J839" s="337"/>
      <c r="K839" s="337"/>
      <c r="L839" s="337"/>
      <c r="M839" s="337"/>
    </row>
    <row r="840" spans="6:13">
      <c r="F840" s="337"/>
      <c r="G840" s="337"/>
      <c r="H840" s="337"/>
      <c r="I840" s="337"/>
      <c r="J840" s="337"/>
      <c r="K840" s="337"/>
      <c r="L840" s="337"/>
      <c r="M840" s="337"/>
    </row>
    <row r="841" spans="6:13">
      <c r="F841" s="337"/>
      <c r="G841" s="337"/>
      <c r="H841" s="337"/>
      <c r="I841" s="337"/>
      <c r="J841" s="337"/>
      <c r="K841" s="337"/>
      <c r="L841" s="337"/>
      <c r="M841" s="337"/>
    </row>
    <row r="842" spans="6:13">
      <c r="F842" s="337"/>
      <c r="G842" s="337"/>
      <c r="H842" s="337"/>
      <c r="I842" s="337"/>
      <c r="J842" s="337"/>
      <c r="K842" s="337"/>
      <c r="L842" s="337"/>
      <c r="M842" s="337"/>
    </row>
    <row r="843" spans="6:13">
      <c r="F843" s="337"/>
      <c r="G843" s="337"/>
      <c r="H843" s="337"/>
      <c r="I843" s="337"/>
      <c r="J843" s="337"/>
      <c r="K843" s="337"/>
      <c r="L843" s="337"/>
      <c r="M843" s="337"/>
    </row>
    <row r="844" spans="6:13">
      <c r="F844" s="337"/>
      <c r="G844" s="337"/>
      <c r="H844" s="337"/>
      <c r="I844" s="337"/>
      <c r="J844" s="337"/>
      <c r="K844" s="337"/>
      <c r="L844" s="337"/>
      <c r="M844" s="337"/>
    </row>
    <row r="845" spans="6:13">
      <c r="F845" s="337"/>
      <c r="G845" s="337"/>
      <c r="H845" s="337"/>
      <c r="I845" s="337"/>
      <c r="J845" s="337"/>
      <c r="K845" s="337"/>
      <c r="L845" s="337"/>
      <c r="M845" s="337"/>
    </row>
    <row r="846" spans="6:13">
      <c r="F846" s="337"/>
      <c r="G846" s="337"/>
      <c r="H846" s="337"/>
      <c r="I846" s="337"/>
      <c r="J846" s="337"/>
      <c r="K846" s="337"/>
      <c r="L846" s="337"/>
      <c r="M846" s="337"/>
    </row>
    <row r="847" spans="6:13">
      <c r="F847" s="337"/>
      <c r="G847" s="337"/>
      <c r="H847" s="337"/>
      <c r="I847" s="337"/>
      <c r="J847" s="337"/>
      <c r="K847" s="337"/>
      <c r="L847" s="337"/>
      <c r="M847" s="337"/>
    </row>
    <row r="848" spans="6:13">
      <c r="F848" s="337"/>
      <c r="G848" s="337"/>
      <c r="H848" s="337"/>
      <c r="I848" s="337"/>
      <c r="J848" s="337"/>
      <c r="K848" s="337"/>
      <c r="L848" s="337"/>
      <c r="M848" s="337"/>
    </row>
    <row r="849" spans="6:13">
      <c r="F849" s="337"/>
      <c r="G849" s="337"/>
      <c r="H849" s="337"/>
      <c r="I849" s="337"/>
      <c r="J849" s="337"/>
      <c r="K849" s="337"/>
      <c r="L849" s="337"/>
      <c r="M849" s="337"/>
    </row>
    <row r="850" spans="6:13">
      <c r="F850" s="337"/>
      <c r="G850" s="337"/>
      <c r="H850" s="337"/>
      <c r="I850" s="337"/>
      <c r="J850" s="337"/>
      <c r="K850" s="337"/>
      <c r="L850" s="337"/>
      <c r="M850" s="337"/>
    </row>
    <row r="851" spans="6:13">
      <c r="F851" s="337"/>
      <c r="G851" s="337"/>
      <c r="H851" s="337"/>
      <c r="I851" s="337"/>
      <c r="J851" s="337"/>
      <c r="K851" s="337"/>
      <c r="L851" s="337"/>
      <c r="M851" s="337"/>
    </row>
    <row r="852" spans="6:13">
      <c r="F852" s="337"/>
      <c r="G852" s="337"/>
      <c r="H852" s="337"/>
      <c r="I852" s="337"/>
      <c r="J852" s="337"/>
      <c r="K852" s="337"/>
      <c r="L852" s="337"/>
      <c r="M852" s="337"/>
    </row>
    <row r="853" spans="6:13">
      <c r="F853" s="337"/>
      <c r="G853" s="337"/>
      <c r="H853" s="337"/>
      <c r="I853" s="337"/>
      <c r="J853" s="337"/>
      <c r="K853" s="337"/>
      <c r="L853" s="337"/>
      <c r="M853" s="337"/>
    </row>
    <row r="854" spans="6:13">
      <c r="F854" s="337"/>
      <c r="G854" s="337"/>
      <c r="H854" s="337"/>
      <c r="I854" s="337"/>
      <c r="J854" s="337"/>
      <c r="K854" s="337"/>
      <c r="L854" s="337"/>
      <c r="M854" s="337"/>
    </row>
    <row r="855" spans="6:13">
      <c r="F855" s="337"/>
      <c r="G855" s="337"/>
      <c r="H855" s="337"/>
      <c r="I855" s="337"/>
      <c r="J855" s="337"/>
      <c r="K855" s="337"/>
      <c r="L855" s="337"/>
      <c r="M855" s="337"/>
    </row>
    <row r="856" spans="6:13">
      <c r="F856" s="337"/>
      <c r="G856" s="337"/>
      <c r="H856" s="337"/>
      <c r="I856" s="337"/>
      <c r="J856" s="337"/>
      <c r="K856" s="337"/>
      <c r="L856" s="337"/>
      <c r="M856" s="337"/>
    </row>
    <row r="857" spans="6:13">
      <c r="F857" s="337"/>
      <c r="G857" s="337"/>
      <c r="H857" s="337"/>
      <c r="I857" s="337"/>
      <c r="J857" s="337"/>
      <c r="K857" s="337"/>
      <c r="L857" s="337"/>
      <c r="M857" s="337"/>
    </row>
    <row r="858" spans="6:13">
      <c r="F858" s="337"/>
      <c r="G858" s="337"/>
      <c r="H858" s="337"/>
      <c r="I858" s="337"/>
      <c r="J858" s="337"/>
      <c r="K858" s="337"/>
      <c r="L858" s="337"/>
      <c r="M858" s="337"/>
    </row>
    <row r="859" spans="6:13">
      <c r="F859" s="337"/>
      <c r="G859" s="337"/>
      <c r="H859" s="337"/>
      <c r="I859" s="337"/>
      <c r="J859" s="337"/>
      <c r="K859" s="337"/>
      <c r="L859" s="337"/>
      <c r="M859" s="337"/>
    </row>
    <row r="860" spans="6:13">
      <c r="F860" s="337"/>
      <c r="G860" s="337"/>
      <c r="H860" s="337"/>
      <c r="I860" s="337"/>
      <c r="J860" s="337"/>
      <c r="K860" s="337"/>
      <c r="L860" s="337"/>
      <c r="M860" s="337"/>
    </row>
    <row r="861" spans="6:13">
      <c r="F861" s="337"/>
      <c r="G861" s="337"/>
      <c r="H861" s="337"/>
      <c r="I861" s="337"/>
      <c r="J861" s="337"/>
      <c r="K861" s="337"/>
      <c r="L861" s="337"/>
      <c r="M861" s="337"/>
    </row>
    <row r="862" spans="6:13">
      <c r="F862" s="337"/>
      <c r="G862" s="337"/>
      <c r="H862" s="337"/>
      <c r="I862" s="337"/>
      <c r="J862" s="337"/>
      <c r="K862" s="337"/>
      <c r="L862" s="337"/>
      <c r="M862" s="337"/>
    </row>
    <row r="863" spans="6:13">
      <c r="F863" s="337"/>
      <c r="G863" s="337"/>
      <c r="H863" s="337"/>
      <c r="I863" s="337"/>
      <c r="J863" s="337"/>
      <c r="K863" s="337"/>
      <c r="L863" s="337"/>
      <c r="M863" s="337"/>
    </row>
    <row r="864" spans="6:13">
      <c r="F864" s="337"/>
      <c r="G864" s="337"/>
      <c r="H864" s="337"/>
      <c r="I864" s="337"/>
      <c r="J864" s="337"/>
      <c r="K864" s="337"/>
      <c r="L864" s="337"/>
      <c r="M864" s="337"/>
    </row>
    <row r="865" spans="6:13">
      <c r="F865" s="337"/>
      <c r="G865" s="337"/>
      <c r="H865" s="337"/>
      <c r="I865" s="337"/>
      <c r="J865" s="337"/>
      <c r="K865" s="337"/>
      <c r="L865" s="337"/>
      <c r="M865" s="337"/>
    </row>
    <row r="866" spans="6:13">
      <c r="F866" s="337"/>
      <c r="G866" s="337"/>
      <c r="H866" s="337"/>
      <c r="I866" s="337"/>
      <c r="J866" s="337"/>
      <c r="K866" s="337"/>
      <c r="L866" s="337"/>
      <c r="M866" s="337"/>
    </row>
    <row r="867" spans="6:13">
      <c r="F867" s="337"/>
      <c r="G867" s="337"/>
      <c r="H867" s="337"/>
      <c r="I867" s="337"/>
      <c r="J867" s="337"/>
      <c r="K867" s="337"/>
      <c r="L867" s="337"/>
      <c r="M867" s="337"/>
    </row>
    <row r="868" spans="6:13">
      <c r="F868" s="337"/>
      <c r="G868" s="337"/>
      <c r="H868" s="337"/>
      <c r="I868" s="337"/>
      <c r="J868" s="337"/>
      <c r="K868" s="337"/>
      <c r="L868" s="337"/>
      <c r="M868" s="337"/>
    </row>
    <row r="869" spans="6:13">
      <c r="F869" s="337"/>
      <c r="G869" s="337"/>
      <c r="H869" s="337"/>
      <c r="I869" s="337"/>
      <c r="J869" s="337"/>
      <c r="K869" s="337"/>
      <c r="L869" s="337"/>
      <c r="M869" s="337"/>
    </row>
    <row r="870" spans="6:13">
      <c r="F870" s="337"/>
      <c r="G870" s="337"/>
      <c r="H870" s="337"/>
      <c r="I870" s="337"/>
      <c r="J870" s="337"/>
      <c r="K870" s="337"/>
      <c r="L870" s="337"/>
      <c r="M870" s="337"/>
    </row>
    <row r="871" spans="6:13">
      <c r="F871" s="337"/>
      <c r="G871" s="337"/>
      <c r="H871" s="337"/>
      <c r="I871" s="337"/>
      <c r="J871" s="337"/>
      <c r="K871" s="337"/>
      <c r="L871" s="337"/>
      <c r="M871" s="337"/>
    </row>
    <row r="872" spans="6:13">
      <c r="F872" s="337"/>
      <c r="G872" s="337"/>
      <c r="H872" s="337"/>
      <c r="I872" s="337"/>
      <c r="J872" s="337"/>
      <c r="K872" s="337"/>
      <c r="L872" s="337"/>
      <c r="M872" s="337"/>
    </row>
    <row r="873" spans="6:13">
      <c r="F873" s="337"/>
      <c r="G873" s="337"/>
      <c r="H873" s="337"/>
      <c r="I873" s="337"/>
      <c r="J873" s="337"/>
      <c r="K873" s="337"/>
      <c r="L873" s="337"/>
      <c r="M873" s="337"/>
    </row>
    <row r="874" spans="6:13">
      <c r="F874" s="337"/>
      <c r="G874" s="337"/>
      <c r="H874" s="337"/>
      <c r="I874" s="337"/>
      <c r="J874" s="337"/>
      <c r="K874" s="337"/>
      <c r="L874" s="337"/>
      <c r="M874" s="337"/>
    </row>
    <row r="875" spans="6:13">
      <c r="F875" s="337"/>
      <c r="G875" s="337"/>
      <c r="H875" s="337"/>
      <c r="I875" s="337"/>
      <c r="J875" s="337"/>
      <c r="K875" s="337"/>
      <c r="L875" s="337"/>
      <c r="M875" s="337"/>
    </row>
    <row r="876" spans="6:13">
      <c r="F876" s="337"/>
      <c r="G876" s="337"/>
      <c r="H876" s="337"/>
      <c r="I876" s="337"/>
      <c r="J876" s="337"/>
      <c r="K876" s="337"/>
      <c r="L876" s="337"/>
      <c r="M876" s="337"/>
    </row>
    <row r="877" spans="6:13">
      <c r="F877" s="337"/>
      <c r="G877" s="337"/>
      <c r="H877" s="337"/>
      <c r="I877" s="337"/>
      <c r="J877" s="337"/>
      <c r="K877" s="337"/>
      <c r="L877" s="337"/>
      <c r="M877" s="337"/>
    </row>
    <row r="878" spans="6:13">
      <c r="F878" s="337"/>
      <c r="G878" s="337"/>
      <c r="H878" s="337"/>
      <c r="I878" s="337"/>
      <c r="J878" s="337"/>
      <c r="K878" s="337"/>
      <c r="L878" s="337"/>
      <c r="M878" s="337"/>
    </row>
    <row r="879" spans="6:13">
      <c r="F879" s="337"/>
      <c r="G879" s="337"/>
      <c r="H879" s="337"/>
      <c r="I879" s="337"/>
      <c r="J879" s="337"/>
      <c r="K879" s="337"/>
      <c r="L879" s="337"/>
      <c r="M879" s="337"/>
    </row>
    <row r="880" spans="6:13">
      <c r="F880" s="337"/>
      <c r="G880" s="337"/>
      <c r="H880" s="337"/>
      <c r="I880" s="337"/>
      <c r="J880" s="337"/>
      <c r="K880" s="337"/>
      <c r="L880" s="337"/>
      <c r="M880" s="337"/>
    </row>
    <row r="881" spans="6:13">
      <c r="F881" s="337"/>
      <c r="G881" s="337"/>
      <c r="H881" s="337"/>
      <c r="I881" s="337"/>
      <c r="J881" s="337"/>
      <c r="K881" s="337"/>
      <c r="L881" s="337"/>
      <c r="M881" s="337"/>
    </row>
    <row r="882" spans="6:13">
      <c r="F882" s="337"/>
      <c r="G882" s="337"/>
      <c r="H882" s="337"/>
      <c r="I882" s="337"/>
      <c r="J882" s="337"/>
      <c r="K882" s="337"/>
      <c r="L882" s="337"/>
      <c r="M882" s="337"/>
    </row>
    <row r="883" spans="6:13">
      <c r="F883" s="337"/>
      <c r="G883" s="337"/>
      <c r="H883" s="337"/>
      <c r="I883" s="337"/>
      <c r="J883" s="337"/>
      <c r="K883" s="337"/>
      <c r="L883" s="337"/>
      <c r="M883" s="337"/>
    </row>
    <row r="884" spans="6:13">
      <c r="F884" s="337"/>
      <c r="G884" s="337"/>
      <c r="H884" s="337"/>
      <c r="I884" s="337"/>
      <c r="J884" s="337"/>
      <c r="K884" s="337"/>
      <c r="L884" s="337"/>
      <c r="M884" s="337"/>
    </row>
    <row r="885" spans="6:13">
      <c r="F885" s="337"/>
      <c r="G885" s="337"/>
      <c r="H885" s="337"/>
      <c r="I885" s="337"/>
      <c r="J885" s="337"/>
      <c r="K885" s="337"/>
      <c r="L885" s="337"/>
      <c r="M885" s="337"/>
    </row>
    <row r="886" spans="6:13">
      <c r="F886" s="337"/>
      <c r="G886" s="337"/>
      <c r="H886" s="337"/>
      <c r="I886" s="337"/>
      <c r="J886" s="337"/>
      <c r="K886" s="337"/>
      <c r="L886" s="337"/>
      <c r="M886" s="337"/>
    </row>
    <row r="887" spans="6:13">
      <c r="F887" s="337"/>
      <c r="G887" s="337"/>
      <c r="H887" s="337"/>
      <c r="I887" s="337"/>
      <c r="J887" s="337"/>
      <c r="K887" s="337"/>
      <c r="L887" s="337"/>
      <c r="M887" s="337"/>
    </row>
    <row r="888" spans="6:13">
      <c r="F888" s="337"/>
      <c r="G888" s="337"/>
      <c r="H888" s="337"/>
      <c r="I888" s="337"/>
      <c r="J888" s="337"/>
      <c r="K888" s="337"/>
      <c r="L888" s="337"/>
      <c r="M888" s="337"/>
    </row>
    <row r="889" spans="6:13">
      <c r="F889" s="337"/>
      <c r="G889" s="337"/>
      <c r="H889" s="337"/>
      <c r="I889" s="337"/>
      <c r="J889" s="337"/>
      <c r="K889" s="337"/>
      <c r="L889" s="337"/>
      <c r="M889" s="337"/>
    </row>
    <row r="890" spans="6:13">
      <c r="F890" s="337"/>
      <c r="G890" s="337"/>
      <c r="H890" s="337"/>
      <c r="I890" s="337"/>
      <c r="J890" s="337"/>
      <c r="K890" s="337"/>
      <c r="L890" s="337"/>
      <c r="M890" s="337"/>
    </row>
    <row r="891" spans="6:13">
      <c r="F891" s="337"/>
      <c r="G891" s="337"/>
      <c r="H891" s="337"/>
      <c r="I891" s="337"/>
      <c r="J891" s="337"/>
      <c r="K891" s="337"/>
      <c r="L891" s="337"/>
      <c r="M891" s="337"/>
    </row>
    <row r="892" spans="6:13">
      <c r="F892" s="337"/>
      <c r="G892" s="337"/>
      <c r="H892" s="337"/>
      <c r="I892" s="337"/>
      <c r="J892" s="337"/>
      <c r="K892" s="337"/>
      <c r="L892" s="337"/>
      <c r="M892" s="337"/>
    </row>
    <row r="893" spans="6:13">
      <c r="F893" s="337"/>
      <c r="G893" s="337"/>
      <c r="H893" s="337"/>
      <c r="I893" s="337"/>
      <c r="J893" s="337"/>
      <c r="K893" s="337"/>
      <c r="L893" s="337"/>
      <c r="M893" s="337"/>
    </row>
    <row r="894" spans="6:13">
      <c r="F894" s="337"/>
      <c r="G894" s="337"/>
      <c r="H894" s="337"/>
      <c r="I894" s="337"/>
      <c r="J894" s="337"/>
      <c r="K894" s="337"/>
      <c r="L894" s="337"/>
      <c r="M894" s="337"/>
    </row>
    <row r="895" spans="6:13">
      <c r="F895" s="337"/>
      <c r="G895" s="337"/>
      <c r="H895" s="337"/>
      <c r="I895" s="337"/>
      <c r="J895" s="337"/>
      <c r="K895" s="337"/>
      <c r="L895" s="337"/>
      <c r="M895" s="337"/>
    </row>
    <row r="896" spans="6:13">
      <c r="F896" s="337"/>
      <c r="G896" s="337"/>
      <c r="H896" s="337"/>
      <c r="I896" s="337"/>
      <c r="J896" s="337"/>
      <c r="K896" s="337"/>
      <c r="L896" s="337"/>
      <c r="M896" s="337"/>
    </row>
    <row r="897" spans="6:13">
      <c r="F897" s="337"/>
      <c r="G897" s="337"/>
      <c r="H897" s="337"/>
      <c r="I897" s="337"/>
      <c r="J897" s="337"/>
      <c r="K897" s="337"/>
      <c r="L897" s="337"/>
      <c r="M897" s="337"/>
    </row>
    <row r="898" spans="6:13">
      <c r="F898" s="337"/>
      <c r="G898" s="337"/>
      <c r="H898" s="337"/>
      <c r="I898" s="337"/>
      <c r="J898" s="337"/>
      <c r="K898" s="337"/>
      <c r="L898" s="337"/>
      <c r="M898" s="337"/>
    </row>
    <row r="899" spans="6:13">
      <c r="F899" s="337"/>
      <c r="G899" s="337"/>
      <c r="H899" s="337"/>
      <c r="I899" s="337"/>
      <c r="J899" s="337"/>
      <c r="K899" s="337"/>
      <c r="L899" s="337"/>
      <c r="M899" s="337"/>
    </row>
    <row r="900" spans="6:13">
      <c r="F900" s="337"/>
      <c r="G900" s="337"/>
      <c r="H900" s="337"/>
      <c r="I900" s="337"/>
      <c r="J900" s="337"/>
      <c r="K900" s="337"/>
      <c r="L900" s="337"/>
      <c r="M900" s="337"/>
    </row>
    <row r="901" spans="6:13">
      <c r="F901" s="337"/>
      <c r="G901" s="337"/>
      <c r="H901" s="337"/>
      <c r="I901" s="337"/>
      <c r="J901" s="337"/>
      <c r="K901" s="337"/>
      <c r="L901" s="337"/>
      <c r="M901" s="337"/>
    </row>
    <row r="902" spans="6:13">
      <c r="F902" s="337"/>
      <c r="G902" s="337"/>
      <c r="H902" s="337"/>
      <c r="I902" s="337"/>
      <c r="J902" s="337"/>
      <c r="K902" s="337"/>
      <c r="L902" s="337"/>
      <c r="M902" s="337"/>
    </row>
    <row r="903" spans="6:13">
      <c r="F903" s="337"/>
      <c r="G903" s="337"/>
      <c r="H903" s="337"/>
      <c r="I903" s="337"/>
      <c r="J903" s="337"/>
      <c r="K903" s="337"/>
      <c r="L903" s="337"/>
      <c r="M903" s="337"/>
    </row>
    <row r="904" spans="6:13">
      <c r="F904" s="337"/>
      <c r="G904" s="337"/>
      <c r="H904" s="337"/>
      <c r="I904" s="337"/>
      <c r="J904" s="337"/>
      <c r="K904" s="337"/>
      <c r="L904" s="337"/>
      <c r="M904" s="337"/>
    </row>
    <row r="905" spans="6:13">
      <c r="F905" s="337"/>
      <c r="G905" s="337"/>
      <c r="H905" s="337"/>
      <c r="I905" s="337"/>
      <c r="J905" s="337"/>
      <c r="K905" s="337"/>
      <c r="L905" s="337"/>
      <c r="M905" s="337"/>
    </row>
    <row r="906" spans="6:13">
      <c r="F906" s="337"/>
      <c r="G906" s="337"/>
      <c r="H906" s="337"/>
      <c r="I906" s="337"/>
      <c r="J906" s="337"/>
      <c r="K906" s="337"/>
      <c r="L906" s="337"/>
      <c r="M906" s="337"/>
    </row>
    <row r="907" spans="6:13">
      <c r="F907" s="337"/>
      <c r="G907" s="337"/>
      <c r="H907" s="337"/>
      <c r="I907" s="337"/>
      <c r="J907" s="337"/>
      <c r="K907" s="337"/>
      <c r="L907" s="337"/>
      <c r="M907" s="337"/>
    </row>
    <row r="908" spans="6:13">
      <c r="F908" s="337"/>
      <c r="G908" s="337"/>
      <c r="H908" s="337"/>
      <c r="I908" s="337"/>
      <c r="J908" s="337"/>
      <c r="K908" s="337"/>
      <c r="L908" s="337"/>
      <c r="M908" s="337"/>
    </row>
    <row r="909" spans="6:13">
      <c r="F909" s="337"/>
      <c r="G909" s="337"/>
      <c r="H909" s="337"/>
      <c r="I909" s="337"/>
      <c r="J909" s="337"/>
      <c r="K909" s="337"/>
      <c r="L909" s="337"/>
      <c r="M909" s="337"/>
    </row>
    <row r="910" spans="6:13">
      <c r="F910" s="337"/>
      <c r="G910" s="337"/>
      <c r="H910" s="337"/>
      <c r="I910" s="337"/>
      <c r="J910" s="337"/>
      <c r="K910" s="337"/>
      <c r="L910" s="337"/>
      <c r="M910" s="337"/>
    </row>
    <row r="911" spans="6:13">
      <c r="F911" s="337"/>
      <c r="G911" s="337"/>
      <c r="H911" s="337"/>
      <c r="I911" s="337"/>
      <c r="J911" s="337"/>
      <c r="K911" s="337"/>
      <c r="L911" s="337"/>
      <c r="M911" s="337"/>
    </row>
    <row r="912" spans="6:13">
      <c r="F912" s="337"/>
      <c r="G912" s="337"/>
      <c r="H912" s="337"/>
      <c r="I912" s="337"/>
      <c r="J912" s="337"/>
      <c r="K912" s="337"/>
      <c r="L912" s="337"/>
      <c r="M912" s="337"/>
    </row>
    <row r="913" spans="6:13">
      <c r="F913" s="337"/>
      <c r="G913" s="337"/>
      <c r="H913" s="337"/>
      <c r="I913" s="337"/>
      <c r="J913" s="337"/>
      <c r="K913" s="337"/>
      <c r="L913" s="337"/>
      <c r="M913" s="337"/>
    </row>
    <row r="914" spans="6:13">
      <c r="F914" s="337"/>
      <c r="G914" s="337"/>
      <c r="H914" s="337"/>
      <c r="I914" s="337"/>
      <c r="J914" s="337"/>
      <c r="K914" s="337"/>
      <c r="L914" s="337"/>
      <c r="M914" s="337"/>
    </row>
    <row r="915" spans="6:13">
      <c r="F915" s="337"/>
      <c r="G915" s="337"/>
      <c r="H915" s="337"/>
      <c r="I915" s="337"/>
      <c r="J915" s="337"/>
      <c r="K915" s="337"/>
      <c r="L915" s="337"/>
      <c r="M915" s="337"/>
    </row>
    <row r="916" spans="6:13">
      <c r="F916" s="337"/>
      <c r="G916" s="337"/>
      <c r="H916" s="337"/>
      <c r="I916" s="337"/>
      <c r="J916" s="337"/>
      <c r="K916" s="337"/>
      <c r="L916" s="337"/>
      <c r="M916" s="337"/>
    </row>
    <row r="917" spans="6:13">
      <c r="F917" s="337"/>
      <c r="G917" s="337"/>
      <c r="H917" s="337"/>
      <c r="I917" s="337"/>
      <c r="J917" s="337"/>
      <c r="K917" s="337"/>
      <c r="L917" s="337"/>
      <c r="M917" s="337"/>
    </row>
    <row r="918" spans="6:13">
      <c r="F918" s="337"/>
      <c r="G918" s="337"/>
      <c r="H918" s="337"/>
      <c r="I918" s="337"/>
      <c r="J918" s="337"/>
      <c r="K918" s="337"/>
      <c r="L918" s="337"/>
      <c r="M918" s="337"/>
    </row>
    <row r="919" spans="6:13">
      <c r="F919" s="337"/>
      <c r="G919" s="337"/>
      <c r="H919" s="337"/>
      <c r="I919" s="337"/>
      <c r="J919" s="337"/>
      <c r="K919" s="337"/>
      <c r="L919" s="337"/>
      <c r="M919" s="337"/>
    </row>
    <row r="920" spans="6:13">
      <c r="F920" s="337"/>
      <c r="G920" s="337"/>
      <c r="H920" s="337"/>
      <c r="I920" s="337"/>
      <c r="J920" s="337"/>
      <c r="K920" s="337"/>
      <c r="L920" s="337"/>
      <c r="M920" s="337"/>
    </row>
    <row r="921" spans="6:13">
      <c r="F921" s="337"/>
      <c r="G921" s="337"/>
      <c r="H921" s="337"/>
      <c r="I921" s="337"/>
      <c r="J921" s="337"/>
      <c r="K921" s="337"/>
      <c r="L921" s="337"/>
      <c r="M921" s="337"/>
    </row>
    <row r="922" spans="6:13">
      <c r="F922" s="337"/>
      <c r="G922" s="337"/>
      <c r="H922" s="337"/>
      <c r="I922" s="337"/>
      <c r="J922" s="337"/>
      <c r="K922" s="337"/>
      <c r="L922" s="337"/>
      <c r="M922" s="337"/>
    </row>
    <row r="923" spans="6:13">
      <c r="F923" s="337"/>
      <c r="G923" s="337"/>
      <c r="H923" s="337"/>
      <c r="I923" s="337"/>
      <c r="J923" s="337"/>
      <c r="K923" s="337"/>
      <c r="L923" s="337"/>
      <c r="M923" s="337"/>
    </row>
    <row r="924" spans="6:13">
      <c r="F924" s="337"/>
      <c r="G924" s="337"/>
      <c r="H924" s="337"/>
      <c r="I924" s="337"/>
      <c r="J924" s="337"/>
      <c r="K924" s="337"/>
      <c r="L924" s="337"/>
      <c r="M924" s="337"/>
    </row>
    <row r="925" spans="6:13">
      <c r="F925" s="337"/>
      <c r="G925" s="337"/>
      <c r="H925" s="337"/>
      <c r="I925" s="337"/>
      <c r="J925" s="337"/>
      <c r="K925" s="337"/>
      <c r="L925" s="337"/>
      <c r="M925" s="337"/>
    </row>
    <row r="926" spans="6:13">
      <c r="F926" s="337"/>
      <c r="G926" s="337"/>
      <c r="H926" s="337"/>
      <c r="I926" s="337"/>
      <c r="J926" s="337"/>
      <c r="K926" s="337"/>
      <c r="L926" s="337"/>
      <c r="M926" s="337"/>
    </row>
    <row r="927" spans="6:13">
      <c r="F927" s="337"/>
      <c r="G927" s="337"/>
      <c r="H927" s="337"/>
      <c r="I927" s="337"/>
      <c r="J927" s="337"/>
      <c r="K927" s="337"/>
      <c r="L927" s="337"/>
      <c r="M927" s="337"/>
    </row>
    <row r="928" spans="6:13">
      <c r="F928" s="337"/>
      <c r="G928" s="337"/>
      <c r="H928" s="337"/>
      <c r="I928" s="337"/>
      <c r="J928" s="337"/>
      <c r="K928" s="337"/>
      <c r="L928" s="337"/>
      <c r="M928" s="337"/>
    </row>
    <row r="929" spans="6:13">
      <c r="F929" s="337"/>
      <c r="G929" s="337"/>
      <c r="H929" s="337"/>
      <c r="I929" s="337"/>
      <c r="J929" s="337"/>
      <c r="K929" s="337"/>
      <c r="L929" s="337"/>
      <c r="M929" s="337"/>
    </row>
    <row r="930" spans="6:13">
      <c r="F930" s="337"/>
      <c r="G930" s="337"/>
      <c r="H930" s="337"/>
      <c r="I930" s="337"/>
      <c r="J930" s="337"/>
      <c r="K930" s="337"/>
      <c r="L930" s="337"/>
      <c r="M930" s="337"/>
    </row>
    <row r="931" spans="6:13">
      <c r="F931" s="337"/>
      <c r="G931" s="337"/>
      <c r="H931" s="337"/>
      <c r="I931" s="337"/>
      <c r="J931" s="337"/>
      <c r="K931" s="337"/>
      <c r="L931" s="337"/>
      <c r="M931" s="337"/>
    </row>
    <row r="932" spans="6:13">
      <c r="F932" s="337"/>
      <c r="G932" s="337"/>
      <c r="H932" s="337"/>
      <c r="I932" s="337"/>
      <c r="J932" s="337"/>
      <c r="K932" s="337"/>
      <c r="L932" s="337"/>
      <c r="M932" s="337"/>
    </row>
    <row r="933" spans="6:13">
      <c r="F933" s="337"/>
      <c r="G933" s="337"/>
      <c r="H933" s="337"/>
      <c r="I933" s="337"/>
      <c r="J933" s="337"/>
      <c r="K933" s="337"/>
      <c r="L933" s="337"/>
      <c r="M933" s="337"/>
    </row>
    <row r="934" spans="6:13">
      <c r="F934" s="337"/>
      <c r="G934" s="337"/>
      <c r="H934" s="337"/>
      <c r="I934" s="337"/>
      <c r="J934" s="337"/>
      <c r="K934" s="337"/>
      <c r="L934" s="337"/>
      <c r="M934" s="337"/>
    </row>
    <row r="935" spans="6:13">
      <c r="F935" s="337"/>
      <c r="G935" s="337"/>
      <c r="H935" s="337"/>
      <c r="I935" s="337"/>
      <c r="J935" s="337"/>
      <c r="K935" s="337"/>
      <c r="L935" s="337"/>
      <c r="M935" s="337"/>
    </row>
    <row r="936" spans="6:13">
      <c r="F936" s="337"/>
      <c r="G936" s="337"/>
      <c r="H936" s="337"/>
      <c r="I936" s="337"/>
      <c r="J936" s="337"/>
      <c r="K936" s="337"/>
      <c r="L936" s="337"/>
      <c r="M936" s="337"/>
    </row>
    <row r="937" spans="6:13">
      <c r="F937" s="337"/>
      <c r="G937" s="337"/>
      <c r="H937" s="337"/>
      <c r="I937" s="337"/>
      <c r="J937" s="337"/>
      <c r="K937" s="337"/>
      <c r="L937" s="337"/>
      <c r="M937" s="337"/>
    </row>
    <row r="938" spans="6:13">
      <c r="F938" s="337"/>
      <c r="G938" s="337"/>
      <c r="H938" s="337"/>
      <c r="I938" s="337"/>
      <c r="J938" s="337"/>
      <c r="K938" s="337"/>
      <c r="L938" s="337"/>
      <c r="M938" s="337"/>
    </row>
    <row r="939" spans="6:13">
      <c r="F939" s="337"/>
      <c r="G939" s="337"/>
      <c r="H939" s="337"/>
      <c r="I939" s="337"/>
      <c r="J939" s="337"/>
      <c r="K939" s="337"/>
      <c r="L939" s="337"/>
      <c r="M939" s="337"/>
    </row>
    <row r="940" spans="6:13">
      <c r="F940" s="337"/>
      <c r="G940" s="337"/>
      <c r="H940" s="337"/>
      <c r="I940" s="337"/>
      <c r="J940" s="337"/>
      <c r="K940" s="337"/>
      <c r="L940" s="337"/>
      <c r="M940" s="337"/>
    </row>
    <row r="941" spans="6:13">
      <c r="F941" s="337"/>
      <c r="G941" s="337"/>
      <c r="H941" s="337"/>
      <c r="I941" s="337"/>
      <c r="J941" s="337"/>
      <c r="K941" s="337"/>
      <c r="L941" s="337"/>
      <c r="M941" s="337"/>
    </row>
    <row r="942" spans="6:13">
      <c r="F942" s="337"/>
      <c r="G942" s="337"/>
      <c r="H942" s="337"/>
      <c r="I942" s="337"/>
      <c r="J942" s="337"/>
      <c r="K942" s="337"/>
      <c r="L942" s="337"/>
      <c r="M942" s="337"/>
    </row>
    <row r="943" spans="6:13">
      <c r="F943" s="337"/>
      <c r="G943" s="337"/>
      <c r="H943" s="337"/>
      <c r="I943" s="337"/>
      <c r="J943" s="337"/>
      <c r="K943" s="337"/>
      <c r="L943" s="337"/>
      <c r="M943" s="337"/>
    </row>
    <row r="944" spans="6:13">
      <c r="F944" s="337"/>
      <c r="G944" s="337"/>
      <c r="H944" s="337"/>
      <c r="I944" s="337"/>
      <c r="J944" s="337"/>
      <c r="K944" s="337"/>
      <c r="L944" s="337"/>
      <c r="M944" s="337"/>
    </row>
    <row r="945" spans="6:13">
      <c r="F945" s="337"/>
      <c r="G945" s="337"/>
      <c r="H945" s="337"/>
      <c r="I945" s="337"/>
      <c r="J945" s="337"/>
      <c r="K945" s="337"/>
      <c r="L945" s="337"/>
      <c r="M945" s="337"/>
    </row>
    <row r="946" spans="6:13">
      <c r="F946" s="337"/>
      <c r="G946" s="337"/>
      <c r="H946" s="337"/>
      <c r="I946" s="337"/>
      <c r="J946" s="337"/>
      <c r="K946" s="337"/>
      <c r="L946" s="337"/>
      <c r="M946" s="337"/>
    </row>
    <row r="947" spans="6:13">
      <c r="F947" s="337"/>
      <c r="G947" s="337"/>
      <c r="H947" s="337"/>
      <c r="I947" s="337"/>
      <c r="J947" s="337"/>
      <c r="K947" s="337"/>
      <c r="L947" s="337"/>
      <c r="M947" s="337"/>
    </row>
    <row r="948" spans="6:13">
      <c r="F948" s="337"/>
      <c r="G948" s="337"/>
      <c r="H948" s="337"/>
      <c r="I948" s="337"/>
      <c r="J948" s="337"/>
      <c r="K948" s="337"/>
      <c r="L948" s="337"/>
      <c r="M948" s="337"/>
    </row>
    <row r="949" spans="6:13">
      <c r="F949" s="337"/>
      <c r="G949" s="337"/>
      <c r="H949" s="337"/>
      <c r="I949" s="337"/>
      <c r="J949" s="337"/>
      <c r="K949" s="337"/>
      <c r="L949" s="337"/>
      <c r="M949" s="337"/>
    </row>
    <row r="950" spans="6:13">
      <c r="F950" s="337"/>
      <c r="G950" s="337"/>
      <c r="H950" s="337"/>
      <c r="I950" s="337"/>
      <c r="J950" s="337"/>
      <c r="K950" s="337"/>
      <c r="L950" s="337"/>
      <c r="M950" s="337"/>
    </row>
    <row r="951" spans="6:13">
      <c r="F951" s="337"/>
      <c r="G951" s="337"/>
      <c r="H951" s="337"/>
      <c r="I951" s="337"/>
      <c r="J951" s="337"/>
      <c r="K951" s="337"/>
      <c r="L951" s="337"/>
      <c r="M951" s="337"/>
    </row>
    <row r="952" spans="6:13">
      <c r="F952" s="337"/>
      <c r="G952" s="337"/>
      <c r="H952" s="337"/>
      <c r="I952" s="337"/>
      <c r="J952" s="337"/>
      <c r="K952" s="337"/>
      <c r="L952" s="337"/>
      <c r="M952" s="337"/>
    </row>
    <row r="953" spans="6:13">
      <c r="F953" s="337"/>
      <c r="G953" s="337"/>
      <c r="H953" s="337"/>
      <c r="I953" s="337"/>
      <c r="J953" s="337"/>
      <c r="K953" s="337"/>
      <c r="L953" s="337"/>
      <c r="M953" s="337"/>
    </row>
    <row r="954" spans="6:13">
      <c r="F954" s="337"/>
      <c r="G954" s="337"/>
      <c r="H954" s="337"/>
      <c r="I954" s="337"/>
      <c r="J954" s="337"/>
      <c r="K954" s="337"/>
      <c r="L954" s="337"/>
      <c r="M954" s="337"/>
    </row>
    <row r="955" spans="6:13">
      <c r="F955" s="337"/>
      <c r="G955" s="337"/>
      <c r="H955" s="337"/>
      <c r="I955" s="337"/>
      <c r="J955" s="337"/>
      <c r="K955" s="337"/>
      <c r="L955" s="337"/>
      <c r="M955" s="337"/>
    </row>
    <row r="956" spans="6:13">
      <c r="F956" s="337"/>
      <c r="G956" s="337"/>
      <c r="H956" s="337"/>
      <c r="I956" s="337"/>
      <c r="J956" s="337"/>
      <c r="K956" s="337"/>
      <c r="L956" s="337"/>
      <c r="M956" s="337"/>
    </row>
    <row r="957" spans="6:13">
      <c r="F957" s="337"/>
      <c r="G957" s="337"/>
      <c r="H957" s="337"/>
      <c r="I957" s="337"/>
      <c r="J957" s="337"/>
      <c r="K957" s="337"/>
      <c r="L957" s="337"/>
      <c r="M957" s="337"/>
    </row>
    <row r="958" spans="6:13">
      <c r="F958" s="337"/>
      <c r="G958" s="337"/>
      <c r="H958" s="337"/>
      <c r="I958" s="337"/>
      <c r="J958" s="337"/>
      <c r="K958" s="337"/>
      <c r="L958" s="337"/>
      <c r="M958" s="337"/>
    </row>
    <row r="959" spans="6:13">
      <c r="F959" s="337"/>
      <c r="G959" s="337"/>
      <c r="H959" s="337"/>
      <c r="I959" s="337"/>
      <c r="J959" s="337"/>
      <c r="K959" s="337"/>
      <c r="L959" s="337"/>
      <c r="M959" s="337"/>
    </row>
    <row r="960" spans="6:13">
      <c r="F960" s="337"/>
      <c r="G960" s="337"/>
      <c r="H960" s="337"/>
      <c r="I960" s="337"/>
      <c r="J960" s="337"/>
      <c r="K960" s="337"/>
      <c r="L960" s="337"/>
      <c r="M960" s="337"/>
    </row>
    <row r="961" spans="6:13">
      <c r="F961" s="337"/>
      <c r="G961" s="337"/>
      <c r="H961" s="337"/>
      <c r="I961" s="337"/>
      <c r="J961" s="337"/>
      <c r="K961" s="337"/>
      <c r="L961" s="337"/>
      <c r="M961" s="337"/>
    </row>
    <row r="962" spans="6:13">
      <c r="F962" s="337"/>
      <c r="G962" s="337"/>
      <c r="H962" s="337"/>
      <c r="I962" s="337"/>
      <c r="J962" s="337"/>
      <c r="K962" s="337"/>
      <c r="L962" s="337"/>
      <c r="M962" s="337"/>
    </row>
    <row r="963" spans="6:13">
      <c r="F963" s="337"/>
      <c r="G963" s="337"/>
      <c r="H963" s="337"/>
      <c r="I963" s="337"/>
      <c r="J963" s="337"/>
      <c r="K963" s="337"/>
      <c r="L963" s="337"/>
      <c r="M963" s="337"/>
    </row>
    <row r="964" spans="6:13">
      <c r="F964" s="337"/>
      <c r="G964" s="337"/>
      <c r="H964" s="337"/>
      <c r="I964" s="337"/>
      <c r="J964" s="337"/>
      <c r="K964" s="337"/>
      <c r="L964" s="337"/>
      <c r="M964" s="337"/>
    </row>
    <row r="965" spans="6:13">
      <c r="F965" s="337"/>
      <c r="G965" s="337"/>
      <c r="H965" s="337"/>
      <c r="I965" s="337"/>
      <c r="J965" s="337"/>
      <c r="K965" s="337"/>
      <c r="L965" s="337"/>
      <c r="M965" s="337"/>
    </row>
    <row r="966" spans="6:13">
      <c r="F966" s="337"/>
      <c r="G966" s="337"/>
      <c r="H966" s="337"/>
      <c r="I966" s="337"/>
      <c r="J966" s="337"/>
      <c r="K966" s="337"/>
      <c r="L966" s="337"/>
      <c r="M966" s="337"/>
    </row>
    <row r="967" spans="6:13">
      <c r="F967" s="337"/>
      <c r="G967" s="337"/>
      <c r="H967" s="337"/>
      <c r="I967" s="337"/>
      <c r="J967" s="337"/>
      <c r="K967" s="337"/>
      <c r="L967" s="337"/>
      <c r="M967" s="337"/>
    </row>
    <row r="968" spans="6:13">
      <c r="F968" s="337"/>
      <c r="G968" s="337"/>
      <c r="H968" s="337"/>
      <c r="I968" s="337"/>
      <c r="J968" s="337"/>
      <c r="K968" s="337"/>
      <c r="L968" s="337"/>
      <c r="M968" s="337"/>
    </row>
    <row r="969" spans="6:13">
      <c r="F969" s="337"/>
      <c r="G969" s="337"/>
      <c r="H969" s="337"/>
      <c r="I969" s="337"/>
      <c r="J969" s="337"/>
      <c r="K969" s="337"/>
      <c r="L969" s="337"/>
      <c r="M969" s="337"/>
    </row>
    <row r="970" spans="6:13">
      <c r="F970" s="337"/>
      <c r="G970" s="337"/>
      <c r="H970" s="337"/>
      <c r="I970" s="337"/>
      <c r="J970" s="337"/>
      <c r="K970" s="337"/>
      <c r="L970" s="337"/>
      <c r="M970" s="337"/>
    </row>
    <row r="971" spans="6:13">
      <c r="F971" s="337"/>
      <c r="G971" s="337"/>
      <c r="H971" s="337"/>
      <c r="I971" s="337"/>
      <c r="J971" s="337"/>
      <c r="K971" s="337"/>
      <c r="L971" s="337"/>
      <c r="M971" s="337"/>
    </row>
    <row r="972" spans="6:13">
      <c r="F972" s="337"/>
      <c r="G972" s="337"/>
      <c r="H972" s="337"/>
      <c r="I972" s="337"/>
      <c r="J972" s="337"/>
      <c r="K972" s="337"/>
      <c r="L972" s="337"/>
      <c r="M972" s="337"/>
    </row>
    <row r="973" spans="6:13">
      <c r="F973" s="337"/>
      <c r="G973" s="337"/>
      <c r="H973" s="337"/>
      <c r="I973" s="337"/>
      <c r="J973" s="337"/>
      <c r="K973" s="337"/>
      <c r="L973" s="337"/>
      <c r="M973" s="337"/>
    </row>
    <row r="974" spans="6:13">
      <c r="F974" s="337"/>
      <c r="G974" s="337"/>
      <c r="H974" s="337"/>
      <c r="I974" s="337"/>
      <c r="J974" s="337"/>
      <c r="K974" s="337"/>
      <c r="L974" s="337"/>
      <c r="M974" s="337"/>
    </row>
    <row r="975" spans="6:13">
      <c r="F975" s="337"/>
      <c r="G975" s="337"/>
      <c r="H975" s="337"/>
      <c r="I975" s="337"/>
      <c r="J975" s="337"/>
      <c r="K975" s="337"/>
      <c r="L975" s="337"/>
      <c r="M975" s="337"/>
    </row>
    <row r="976" spans="6:13">
      <c r="F976" s="337"/>
      <c r="G976" s="337"/>
      <c r="H976" s="337"/>
      <c r="I976" s="337"/>
      <c r="J976" s="337"/>
      <c r="K976" s="337"/>
      <c r="L976" s="337"/>
      <c r="M976" s="337"/>
    </row>
    <row r="977" spans="6:13">
      <c r="F977" s="337"/>
      <c r="G977" s="337"/>
      <c r="H977" s="337"/>
      <c r="I977" s="337"/>
      <c r="J977" s="337"/>
      <c r="K977" s="337"/>
      <c r="L977" s="337"/>
      <c r="M977" s="337"/>
    </row>
    <row r="978" spans="6:13">
      <c r="F978" s="337"/>
      <c r="G978" s="337"/>
      <c r="H978" s="337"/>
      <c r="I978" s="337"/>
      <c r="J978" s="337"/>
      <c r="K978" s="337"/>
      <c r="L978" s="337"/>
      <c r="M978" s="337"/>
    </row>
    <row r="979" spans="6:13">
      <c r="F979" s="337"/>
      <c r="G979" s="337"/>
      <c r="H979" s="337"/>
      <c r="I979" s="337"/>
      <c r="J979" s="337"/>
      <c r="K979" s="337"/>
      <c r="L979" s="337"/>
      <c r="M979" s="337"/>
    </row>
    <row r="980" spans="6:13">
      <c r="F980" s="337"/>
      <c r="G980" s="337"/>
      <c r="H980" s="337"/>
      <c r="I980" s="337"/>
      <c r="J980" s="337"/>
      <c r="K980" s="337"/>
      <c r="L980" s="337"/>
      <c r="M980" s="337"/>
    </row>
    <row r="981" spans="6:13">
      <c r="F981" s="337"/>
      <c r="G981" s="337"/>
      <c r="H981" s="337"/>
      <c r="I981" s="337"/>
      <c r="J981" s="337"/>
      <c r="K981" s="337"/>
      <c r="L981" s="337"/>
      <c r="M981" s="337"/>
    </row>
    <row r="982" spans="6:13">
      <c r="F982" s="337"/>
      <c r="G982" s="337"/>
      <c r="H982" s="337"/>
      <c r="I982" s="337"/>
      <c r="J982" s="337"/>
      <c r="K982" s="337"/>
      <c r="L982" s="337"/>
      <c r="M982" s="337"/>
    </row>
    <row r="983" spans="6:13">
      <c r="F983" s="337"/>
      <c r="G983" s="337"/>
      <c r="H983" s="337"/>
      <c r="I983" s="337"/>
      <c r="J983" s="337"/>
      <c r="K983" s="337"/>
      <c r="L983" s="337"/>
      <c r="M983" s="337"/>
    </row>
    <row r="984" spans="6:13">
      <c r="F984" s="337"/>
      <c r="G984" s="337"/>
      <c r="H984" s="337"/>
      <c r="I984" s="337"/>
      <c r="J984" s="337"/>
      <c r="K984" s="337"/>
      <c r="L984" s="337"/>
      <c r="M984" s="337"/>
    </row>
    <row r="985" spans="6:13">
      <c r="F985" s="337"/>
      <c r="G985" s="337"/>
      <c r="H985" s="337"/>
      <c r="I985" s="337"/>
      <c r="J985" s="337"/>
      <c r="K985" s="337"/>
      <c r="L985" s="337"/>
      <c r="M985" s="337"/>
    </row>
    <row r="986" spans="6:13">
      <c r="F986" s="337"/>
      <c r="G986" s="337"/>
      <c r="H986" s="337"/>
      <c r="I986" s="337"/>
      <c r="J986" s="337"/>
      <c r="K986" s="337"/>
      <c r="L986" s="337"/>
      <c r="M986" s="337"/>
    </row>
    <row r="987" spans="6:13">
      <c r="F987" s="337"/>
      <c r="G987" s="337"/>
      <c r="H987" s="337"/>
      <c r="I987" s="337"/>
      <c r="J987" s="337"/>
      <c r="K987" s="337"/>
      <c r="L987" s="337"/>
      <c r="M987" s="337"/>
    </row>
    <row r="988" spans="6:13">
      <c r="F988" s="337"/>
      <c r="G988" s="337"/>
      <c r="H988" s="337"/>
      <c r="I988" s="337"/>
      <c r="J988" s="337"/>
      <c r="K988" s="337"/>
      <c r="L988" s="337"/>
      <c r="M988" s="337"/>
    </row>
    <row r="989" spans="6:13">
      <c r="F989" s="337"/>
      <c r="G989" s="337"/>
      <c r="H989" s="337"/>
      <c r="I989" s="337"/>
      <c r="J989" s="337"/>
      <c r="K989" s="337"/>
      <c r="L989" s="337"/>
      <c r="M989" s="337"/>
    </row>
    <row r="990" spans="6:13">
      <c r="F990" s="337"/>
      <c r="G990" s="337"/>
      <c r="H990" s="337"/>
      <c r="I990" s="337"/>
      <c r="J990" s="337"/>
      <c r="K990" s="337"/>
      <c r="L990" s="337"/>
      <c r="M990" s="337"/>
    </row>
    <row r="991" spans="6:13">
      <c r="F991" s="337"/>
      <c r="G991" s="337"/>
      <c r="H991" s="337"/>
      <c r="I991" s="337"/>
      <c r="J991" s="337"/>
      <c r="K991" s="337"/>
      <c r="L991" s="337"/>
      <c r="M991" s="337"/>
    </row>
    <row r="992" spans="6:13">
      <c r="F992" s="337"/>
      <c r="G992" s="337"/>
      <c r="H992" s="337"/>
      <c r="I992" s="337"/>
      <c r="J992" s="337"/>
      <c r="K992" s="337"/>
      <c r="L992" s="337"/>
      <c r="M992" s="337"/>
    </row>
    <row r="993" spans="6:13">
      <c r="F993" s="337"/>
      <c r="G993" s="337"/>
      <c r="H993" s="337"/>
      <c r="I993" s="337"/>
      <c r="J993" s="337"/>
      <c r="K993" s="337"/>
      <c r="L993" s="337"/>
      <c r="M993" s="337"/>
    </row>
    <row r="994" spans="6:13">
      <c r="F994" s="337"/>
      <c r="G994" s="337"/>
      <c r="H994" s="337"/>
      <c r="I994" s="337"/>
      <c r="J994" s="337"/>
      <c r="K994" s="337"/>
      <c r="L994" s="337"/>
      <c r="M994" s="337"/>
    </row>
    <row r="995" spans="6:13">
      <c r="F995" s="337"/>
      <c r="G995" s="337"/>
      <c r="H995" s="337"/>
      <c r="I995" s="337"/>
      <c r="J995" s="337"/>
      <c r="K995" s="337"/>
      <c r="L995" s="337"/>
      <c r="M995" s="337"/>
    </row>
    <row r="996" spans="6:13">
      <c r="F996" s="337"/>
      <c r="G996" s="337"/>
      <c r="H996" s="337"/>
      <c r="I996" s="337"/>
      <c r="J996" s="337"/>
      <c r="K996" s="337"/>
      <c r="L996" s="337"/>
      <c r="M996" s="337"/>
    </row>
    <row r="997" spans="6:13">
      <c r="F997" s="337"/>
      <c r="G997" s="337"/>
      <c r="H997" s="337"/>
      <c r="I997" s="337"/>
      <c r="J997" s="337"/>
      <c r="K997" s="337"/>
      <c r="L997" s="337"/>
      <c r="M997" s="337"/>
    </row>
    <row r="998" spans="6:13">
      <c r="F998" s="337"/>
      <c r="G998" s="337"/>
      <c r="H998" s="337"/>
      <c r="I998" s="337"/>
      <c r="J998" s="337"/>
      <c r="K998" s="337"/>
      <c r="L998" s="337"/>
      <c r="M998" s="337"/>
    </row>
    <row r="999" spans="6:13">
      <c r="F999" s="337"/>
      <c r="G999" s="337"/>
      <c r="H999" s="337"/>
      <c r="I999" s="337"/>
      <c r="J999" s="337"/>
      <c r="K999" s="337"/>
      <c r="L999" s="337"/>
      <c r="M999" s="337"/>
    </row>
    <row r="1000" spans="6:13">
      <c r="F1000" s="337"/>
      <c r="G1000" s="337"/>
      <c r="H1000" s="337"/>
      <c r="I1000" s="337"/>
      <c r="J1000" s="337"/>
      <c r="K1000" s="337"/>
      <c r="L1000" s="337"/>
      <c r="M1000" s="337"/>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W231"/>
  <sheetViews>
    <sheetView workbookViewId="0">
      <pane ySplit="4" topLeftCell="A5" activePane="bottomLeft" state="frozen"/>
      <selection pane="bottomLeft" activeCell="B6" sqref="B6"/>
    </sheetView>
  </sheetViews>
  <sheetFormatPr baseColWidth="10" defaultColWidth="12.6640625" defaultRowHeight="15" customHeight="1"/>
  <cols>
    <col min="1" max="1" width="28.1640625" customWidth="1"/>
    <col min="2" max="2" width="20" customWidth="1"/>
    <col min="3" max="3" width="31.33203125" customWidth="1"/>
    <col min="4" max="4" width="14" customWidth="1"/>
    <col min="5" max="5" width="42.6640625" customWidth="1"/>
    <col min="6" max="6" width="22.33203125" customWidth="1"/>
    <col min="7" max="7" width="25.33203125" customWidth="1"/>
    <col min="8" max="8" width="16.33203125" customWidth="1"/>
    <col min="9" max="9" width="24.33203125" customWidth="1"/>
    <col min="10" max="10" width="26.33203125" customWidth="1"/>
    <col min="11" max="11" width="21.1640625" customWidth="1"/>
    <col min="12" max="12" width="26" customWidth="1"/>
    <col min="13" max="13" width="22.33203125" customWidth="1"/>
    <col min="14" max="14" width="20.33203125" customWidth="1"/>
    <col min="15" max="15" width="19.33203125" customWidth="1"/>
    <col min="16" max="16" width="32.1640625" customWidth="1"/>
    <col min="17" max="17" width="56.33203125" customWidth="1"/>
    <col min="18" max="18" width="28.1640625" customWidth="1"/>
    <col min="19" max="19" width="16.33203125" customWidth="1"/>
    <col min="20" max="20" width="17" customWidth="1"/>
    <col min="21" max="23" width="16.33203125" customWidth="1"/>
    <col min="24" max="37" width="11.33203125" customWidth="1"/>
  </cols>
  <sheetData>
    <row r="1" spans="1:23" ht="54" customHeight="1">
      <c r="A1" s="629"/>
      <c r="B1" s="630"/>
      <c r="C1" s="631"/>
      <c r="D1" s="635" t="s">
        <v>1497</v>
      </c>
      <c r="E1" s="622"/>
      <c r="F1" s="622"/>
      <c r="G1" s="622"/>
      <c r="H1" s="622"/>
      <c r="I1" s="622"/>
      <c r="J1" s="622"/>
      <c r="K1" s="622"/>
      <c r="L1" s="622"/>
      <c r="M1" s="622"/>
      <c r="N1" s="622"/>
      <c r="O1" s="622"/>
      <c r="P1" s="623"/>
      <c r="Q1" s="636" t="s">
        <v>1498</v>
      </c>
      <c r="R1" s="109"/>
      <c r="S1" s="110"/>
      <c r="T1" s="110"/>
      <c r="U1" s="110"/>
      <c r="V1" s="111"/>
      <c r="W1" s="111"/>
    </row>
    <row r="2" spans="1:23" ht="54" customHeight="1">
      <c r="A2" s="632"/>
      <c r="B2" s="633"/>
      <c r="C2" s="634"/>
      <c r="D2" s="635" t="s">
        <v>1499</v>
      </c>
      <c r="E2" s="622"/>
      <c r="F2" s="622"/>
      <c r="G2" s="622"/>
      <c r="H2" s="622"/>
      <c r="I2" s="622"/>
      <c r="J2" s="622"/>
      <c r="K2" s="622"/>
      <c r="L2" s="622"/>
      <c r="M2" s="622"/>
      <c r="N2" s="622"/>
      <c r="O2" s="622"/>
      <c r="P2" s="623"/>
      <c r="Q2" s="605"/>
      <c r="R2" s="109"/>
      <c r="S2" s="110"/>
      <c r="T2" s="110"/>
      <c r="U2" s="110"/>
      <c r="V2" s="111"/>
      <c r="W2" s="111"/>
    </row>
    <row r="3" spans="1:23" ht="12.75" customHeight="1">
      <c r="A3" s="658"/>
      <c r="B3" s="622"/>
      <c r="C3" s="622"/>
      <c r="D3" s="622"/>
      <c r="E3" s="622"/>
      <c r="F3" s="622"/>
      <c r="G3" s="622"/>
      <c r="H3" s="622"/>
      <c r="I3" s="622"/>
      <c r="J3" s="622"/>
      <c r="K3" s="622"/>
      <c r="L3" s="622"/>
      <c r="M3" s="622"/>
      <c r="N3" s="622"/>
      <c r="O3" s="622"/>
      <c r="P3" s="622"/>
      <c r="Q3" s="623"/>
      <c r="R3" s="109"/>
      <c r="S3" s="110"/>
      <c r="T3" s="110"/>
      <c r="U3" s="110"/>
      <c r="V3" s="111"/>
      <c r="W3" s="111"/>
    </row>
    <row r="4" spans="1:23" ht="12.75" customHeight="1">
      <c r="A4" s="340" t="s">
        <v>2247</v>
      </c>
      <c r="B4" s="340" t="s">
        <v>1501</v>
      </c>
      <c r="C4" s="340" t="s">
        <v>46</v>
      </c>
      <c r="D4" s="340" t="s">
        <v>47</v>
      </c>
      <c r="E4" s="340" t="s">
        <v>2254</v>
      </c>
      <c r="F4" s="340" t="s">
        <v>49</v>
      </c>
      <c r="G4" s="340" t="s">
        <v>50</v>
      </c>
      <c r="H4" s="340" t="s">
        <v>51</v>
      </c>
      <c r="I4" s="340" t="s">
        <v>52</v>
      </c>
      <c r="J4" s="340" t="s">
        <v>53</v>
      </c>
      <c r="K4" s="340" t="s">
        <v>54</v>
      </c>
      <c r="L4" s="340" t="s">
        <v>55</v>
      </c>
      <c r="M4" s="341" t="s">
        <v>2255</v>
      </c>
      <c r="N4" s="340" t="s">
        <v>56</v>
      </c>
      <c r="O4" s="340" t="s">
        <v>57</v>
      </c>
      <c r="P4" s="340" t="s">
        <v>58</v>
      </c>
      <c r="Q4" s="340" t="s">
        <v>1511</v>
      </c>
      <c r="R4" s="115" t="s">
        <v>1512</v>
      </c>
      <c r="S4" s="116" t="s">
        <v>1513</v>
      </c>
      <c r="T4" s="116" t="s">
        <v>1</v>
      </c>
      <c r="U4" s="116" t="s">
        <v>1514</v>
      </c>
      <c r="V4" s="117" t="s">
        <v>1515</v>
      </c>
      <c r="W4" s="118"/>
    </row>
    <row r="5" spans="1:23" ht="12.75" customHeight="1">
      <c r="A5" s="342" t="s">
        <v>1516</v>
      </c>
      <c r="B5" s="343" t="s">
        <v>289</v>
      </c>
      <c r="C5" s="342" t="s">
        <v>11</v>
      </c>
      <c r="D5" s="342">
        <v>80111600</v>
      </c>
      <c r="E5" s="342" t="s">
        <v>1517</v>
      </c>
      <c r="F5" s="342" t="s">
        <v>82</v>
      </c>
      <c r="G5" s="342" t="str">
        <f t="shared" ref="G5:G54" si="0">+F5</f>
        <v>FEBRERO</v>
      </c>
      <c r="H5" s="342">
        <v>6</v>
      </c>
      <c r="I5" s="342">
        <v>1</v>
      </c>
      <c r="J5" s="342" t="s">
        <v>83</v>
      </c>
      <c r="K5" s="342" t="s">
        <v>84</v>
      </c>
      <c r="L5" s="344">
        <v>5000000</v>
      </c>
      <c r="M5" s="344">
        <f t="shared" ref="M5:M6" si="1">+L5*H5</f>
        <v>30000000</v>
      </c>
      <c r="N5" s="342" t="s">
        <v>286</v>
      </c>
      <c r="O5" s="342" t="s">
        <v>308</v>
      </c>
      <c r="P5" s="342" t="s">
        <v>287</v>
      </c>
      <c r="Q5" s="342"/>
      <c r="R5" s="342" t="s">
        <v>1518</v>
      </c>
      <c r="S5" s="119">
        <v>8080</v>
      </c>
      <c r="T5" s="119">
        <v>2024110010212</v>
      </c>
      <c r="U5" s="119">
        <v>1</v>
      </c>
      <c r="V5" s="345"/>
      <c r="W5" s="122">
        <f t="shared" ref="W5:W231" si="2">COUNTIF($B$5:$B$129,B5)</f>
        <v>1</v>
      </c>
    </row>
    <row r="6" spans="1:23" ht="12.75" customHeight="1">
      <c r="A6" s="342" t="s">
        <v>1516</v>
      </c>
      <c r="B6" s="343" t="s">
        <v>294</v>
      </c>
      <c r="C6" s="342" t="s">
        <v>11</v>
      </c>
      <c r="D6" s="342">
        <v>80111600</v>
      </c>
      <c r="E6" s="342" t="s">
        <v>1519</v>
      </c>
      <c r="F6" s="342" t="s">
        <v>313</v>
      </c>
      <c r="G6" s="342" t="str">
        <f t="shared" si="0"/>
        <v>MARZO</v>
      </c>
      <c r="H6" s="342">
        <v>4</v>
      </c>
      <c r="I6" s="342">
        <v>1</v>
      </c>
      <c r="J6" s="342" t="s">
        <v>83</v>
      </c>
      <c r="K6" s="342" t="s">
        <v>84</v>
      </c>
      <c r="L6" s="344">
        <v>4000000</v>
      </c>
      <c r="M6" s="344">
        <f t="shared" si="1"/>
        <v>16000000</v>
      </c>
      <c r="N6" s="342" t="s">
        <v>286</v>
      </c>
      <c r="O6" s="342" t="s">
        <v>308</v>
      </c>
      <c r="P6" s="342" t="s">
        <v>287</v>
      </c>
      <c r="Q6" s="342"/>
      <c r="R6" s="342" t="s">
        <v>1518</v>
      </c>
      <c r="S6" s="119">
        <v>8080</v>
      </c>
      <c r="T6" s="119">
        <v>2024110010212</v>
      </c>
      <c r="U6" s="119">
        <v>1</v>
      </c>
      <c r="V6" s="345"/>
      <c r="W6" s="122">
        <f t="shared" si="2"/>
        <v>1</v>
      </c>
    </row>
    <row r="7" spans="1:23" ht="12.75" customHeight="1">
      <c r="A7" s="342" t="s">
        <v>1516</v>
      </c>
      <c r="B7" s="343" t="s">
        <v>297</v>
      </c>
      <c r="C7" s="342" t="s">
        <v>11</v>
      </c>
      <c r="D7" s="342">
        <v>80111600</v>
      </c>
      <c r="E7" s="342" t="s">
        <v>1520</v>
      </c>
      <c r="F7" s="342" t="s">
        <v>82</v>
      </c>
      <c r="G7" s="342" t="str">
        <f t="shared" si="0"/>
        <v>FEBRERO</v>
      </c>
      <c r="H7" s="342">
        <v>5</v>
      </c>
      <c r="I7" s="342">
        <v>1</v>
      </c>
      <c r="J7" s="342" t="s">
        <v>83</v>
      </c>
      <c r="K7" s="342" t="s">
        <v>84</v>
      </c>
      <c r="L7" s="344">
        <v>5000000</v>
      </c>
      <c r="M7" s="344">
        <f>L7*H7</f>
        <v>25000000</v>
      </c>
      <c r="N7" s="342" t="s">
        <v>286</v>
      </c>
      <c r="O7" s="342" t="s">
        <v>314</v>
      </c>
      <c r="P7" s="342" t="s">
        <v>287</v>
      </c>
      <c r="Q7" s="342"/>
      <c r="R7" s="342" t="s">
        <v>1518</v>
      </c>
      <c r="S7" s="119">
        <v>8080</v>
      </c>
      <c r="T7" s="119">
        <v>2024110010212</v>
      </c>
      <c r="U7" s="119">
        <v>1</v>
      </c>
      <c r="V7" s="345"/>
      <c r="W7" s="122">
        <f t="shared" si="2"/>
        <v>1</v>
      </c>
    </row>
    <row r="8" spans="1:23" ht="12.75" customHeight="1">
      <c r="A8" s="342" t="s">
        <v>1516</v>
      </c>
      <c r="B8" s="343" t="s">
        <v>300</v>
      </c>
      <c r="C8" s="342" t="s">
        <v>11</v>
      </c>
      <c r="D8" s="342">
        <v>80111600</v>
      </c>
      <c r="E8" s="342" t="s">
        <v>1521</v>
      </c>
      <c r="F8" s="342" t="s">
        <v>313</v>
      </c>
      <c r="G8" s="342" t="str">
        <f t="shared" si="0"/>
        <v>MARZO</v>
      </c>
      <c r="H8" s="342">
        <v>4</v>
      </c>
      <c r="I8" s="342">
        <v>1</v>
      </c>
      <c r="J8" s="342" t="s">
        <v>83</v>
      </c>
      <c r="K8" s="342" t="s">
        <v>84</v>
      </c>
      <c r="L8" s="344">
        <v>4000000</v>
      </c>
      <c r="M8" s="344">
        <f t="shared" ref="M8:M10" si="3">+L8*H8</f>
        <v>16000000</v>
      </c>
      <c r="N8" s="342" t="s">
        <v>286</v>
      </c>
      <c r="O8" s="342" t="s">
        <v>308</v>
      </c>
      <c r="P8" s="342" t="s">
        <v>287</v>
      </c>
      <c r="Q8" s="342"/>
      <c r="R8" s="342" t="s">
        <v>1518</v>
      </c>
      <c r="S8" s="119">
        <v>8080</v>
      </c>
      <c r="T8" s="119">
        <v>2024110010212</v>
      </c>
      <c r="U8" s="119">
        <v>1</v>
      </c>
      <c r="V8" s="345"/>
      <c r="W8" s="122">
        <f t="shared" si="2"/>
        <v>1</v>
      </c>
    </row>
    <row r="9" spans="1:23" ht="12.75" customHeight="1">
      <c r="A9" s="342" t="s">
        <v>1516</v>
      </c>
      <c r="B9" s="343" t="s">
        <v>305</v>
      </c>
      <c r="C9" s="342" t="s">
        <v>11</v>
      </c>
      <c r="D9" s="342">
        <v>80111600</v>
      </c>
      <c r="E9" s="342" t="s">
        <v>306</v>
      </c>
      <c r="F9" s="342" t="s">
        <v>307</v>
      </c>
      <c r="G9" s="342" t="str">
        <f t="shared" si="0"/>
        <v>Marzo</v>
      </c>
      <c r="H9" s="342">
        <v>4</v>
      </c>
      <c r="I9" s="342">
        <v>1</v>
      </c>
      <c r="J9" s="342" t="s">
        <v>83</v>
      </c>
      <c r="K9" s="342" t="s">
        <v>84</v>
      </c>
      <c r="L9" s="344">
        <v>4000000</v>
      </c>
      <c r="M9" s="344">
        <f t="shared" si="3"/>
        <v>16000000</v>
      </c>
      <c r="N9" s="342" t="s">
        <v>286</v>
      </c>
      <c r="O9" s="342" t="s">
        <v>308</v>
      </c>
      <c r="P9" s="342" t="s">
        <v>287</v>
      </c>
      <c r="Q9" s="342"/>
      <c r="R9" s="342" t="s">
        <v>1518</v>
      </c>
      <c r="S9" s="119">
        <v>8080</v>
      </c>
      <c r="T9" s="119">
        <v>2024110010212</v>
      </c>
      <c r="U9" s="119">
        <v>1</v>
      </c>
      <c r="V9" s="345"/>
      <c r="W9" s="122">
        <f t="shared" si="2"/>
        <v>1</v>
      </c>
    </row>
    <row r="10" spans="1:23" ht="12.75" customHeight="1">
      <c r="A10" s="342" t="s">
        <v>1516</v>
      </c>
      <c r="B10" s="343" t="s">
        <v>309</v>
      </c>
      <c r="C10" s="342" t="s">
        <v>11</v>
      </c>
      <c r="D10" s="342">
        <v>80111600</v>
      </c>
      <c r="E10" s="342" t="s">
        <v>310</v>
      </c>
      <c r="F10" s="342" t="s">
        <v>82</v>
      </c>
      <c r="G10" s="342" t="str">
        <f t="shared" si="0"/>
        <v>FEBRERO</v>
      </c>
      <c r="H10" s="342">
        <v>5</v>
      </c>
      <c r="I10" s="342">
        <v>1</v>
      </c>
      <c r="J10" s="342" t="s">
        <v>83</v>
      </c>
      <c r="K10" s="342" t="s">
        <v>84</v>
      </c>
      <c r="L10" s="344">
        <v>6000000</v>
      </c>
      <c r="M10" s="344">
        <f t="shared" si="3"/>
        <v>30000000</v>
      </c>
      <c r="N10" s="342" t="s">
        <v>286</v>
      </c>
      <c r="O10" s="342" t="s">
        <v>308</v>
      </c>
      <c r="P10" s="342" t="s">
        <v>287</v>
      </c>
      <c r="Q10" s="342"/>
      <c r="R10" s="342" t="s">
        <v>1518</v>
      </c>
      <c r="S10" s="119">
        <v>8080</v>
      </c>
      <c r="T10" s="119">
        <v>2024110010212</v>
      </c>
      <c r="U10" s="119">
        <v>1</v>
      </c>
      <c r="V10" s="345"/>
      <c r="W10" s="122">
        <f t="shared" si="2"/>
        <v>1</v>
      </c>
    </row>
    <row r="11" spans="1:23" ht="12.75" customHeight="1">
      <c r="A11" s="342" t="s">
        <v>1516</v>
      </c>
      <c r="B11" s="343" t="s">
        <v>311</v>
      </c>
      <c r="C11" s="342" t="s">
        <v>11</v>
      </c>
      <c r="D11" s="342">
        <v>80111600</v>
      </c>
      <c r="E11" s="342" t="s">
        <v>312</v>
      </c>
      <c r="F11" s="342" t="s">
        <v>313</v>
      </c>
      <c r="G11" s="342" t="str">
        <f t="shared" si="0"/>
        <v>MARZO</v>
      </c>
      <c r="H11" s="342">
        <v>10</v>
      </c>
      <c r="I11" s="342">
        <v>1</v>
      </c>
      <c r="J11" s="342" t="s">
        <v>83</v>
      </c>
      <c r="K11" s="342" t="s">
        <v>84</v>
      </c>
      <c r="L11" s="344">
        <v>6000000</v>
      </c>
      <c r="M11" s="344">
        <f>L11*H11</f>
        <v>60000000</v>
      </c>
      <c r="N11" s="342" t="s">
        <v>286</v>
      </c>
      <c r="O11" s="342" t="s">
        <v>314</v>
      </c>
      <c r="P11" s="342" t="s">
        <v>287</v>
      </c>
      <c r="Q11" s="342"/>
      <c r="R11" s="342" t="s">
        <v>1518</v>
      </c>
      <c r="S11" s="119">
        <v>8080</v>
      </c>
      <c r="T11" s="119">
        <v>2024110010212</v>
      </c>
      <c r="U11" s="119">
        <v>1</v>
      </c>
      <c r="V11" s="345"/>
      <c r="W11" s="122">
        <f t="shared" si="2"/>
        <v>1</v>
      </c>
    </row>
    <row r="12" spans="1:23" ht="12.75" customHeight="1">
      <c r="A12" s="342" t="s">
        <v>1516</v>
      </c>
      <c r="B12" s="343" t="s">
        <v>316</v>
      </c>
      <c r="C12" s="342" t="s">
        <v>11</v>
      </c>
      <c r="D12" s="342">
        <v>80111600</v>
      </c>
      <c r="E12" s="342" t="s">
        <v>317</v>
      </c>
      <c r="F12" s="342" t="s">
        <v>82</v>
      </c>
      <c r="G12" s="342" t="str">
        <f t="shared" si="0"/>
        <v>FEBRERO</v>
      </c>
      <c r="H12" s="342">
        <v>10</v>
      </c>
      <c r="I12" s="342">
        <v>1</v>
      </c>
      <c r="J12" s="342" t="s">
        <v>83</v>
      </c>
      <c r="K12" s="342" t="s">
        <v>84</v>
      </c>
      <c r="L12" s="344">
        <v>6000000</v>
      </c>
      <c r="M12" s="344">
        <f t="shared" ref="M12:M23" si="4">+L12*H12</f>
        <v>60000000</v>
      </c>
      <c r="N12" s="342" t="s">
        <v>286</v>
      </c>
      <c r="O12" s="342" t="s">
        <v>308</v>
      </c>
      <c r="P12" s="342" t="s">
        <v>287</v>
      </c>
      <c r="Q12" s="342"/>
      <c r="R12" s="342" t="s">
        <v>1518</v>
      </c>
      <c r="S12" s="119">
        <v>8080</v>
      </c>
      <c r="T12" s="119">
        <v>2024110010212</v>
      </c>
      <c r="U12" s="119">
        <v>1</v>
      </c>
      <c r="V12" s="345"/>
      <c r="W12" s="122">
        <f t="shared" si="2"/>
        <v>1</v>
      </c>
    </row>
    <row r="13" spans="1:23" ht="12.75" customHeight="1">
      <c r="A13" s="342" t="s">
        <v>1516</v>
      </c>
      <c r="B13" s="343" t="s">
        <v>320</v>
      </c>
      <c r="C13" s="342" t="s">
        <v>11</v>
      </c>
      <c r="D13" s="342">
        <v>80111600</v>
      </c>
      <c r="E13" s="342" t="s">
        <v>321</v>
      </c>
      <c r="F13" s="342" t="s">
        <v>81</v>
      </c>
      <c r="G13" s="342" t="str">
        <f t="shared" si="0"/>
        <v>ENERO</v>
      </c>
      <c r="H13" s="342">
        <v>6</v>
      </c>
      <c r="I13" s="342">
        <v>1</v>
      </c>
      <c r="J13" s="342" t="s">
        <v>83</v>
      </c>
      <c r="K13" s="342" t="s">
        <v>84</v>
      </c>
      <c r="L13" s="344">
        <v>7300000</v>
      </c>
      <c r="M13" s="344">
        <f t="shared" si="4"/>
        <v>43800000</v>
      </c>
      <c r="N13" s="342" t="s">
        <v>286</v>
      </c>
      <c r="O13" s="342" t="s">
        <v>314</v>
      </c>
      <c r="P13" s="342" t="s">
        <v>287</v>
      </c>
      <c r="Q13" s="342"/>
      <c r="R13" s="342" t="s">
        <v>1518</v>
      </c>
      <c r="S13" s="119">
        <v>8080</v>
      </c>
      <c r="T13" s="119">
        <v>2024110010212</v>
      </c>
      <c r="U13" s="119">
        <v>1</v>
      </c>
      <c r="V13" s="345"/>
      <c r="W13" s="122">
        <f t="shared" si="2"/>
        <v>1</v>
      </c>
    </row>
    <row r="14" spans="1:23" ht="12.75" customHeight="1">
      <c r="A14" s="342" t="s">
        <v>1516</v>
      </c>
      <c r="B14" s="343" t="s">
        <v>322</v>
      </c>
      <c r="C14" s="342" t="s">
        <v>11</v>
      </c>
      <c r="D14" s="342">
        <v>80111600</v>
      </c>
      <c r="E14" s="342" t="s">
        <v>323</v>
      </c>
      <c r="F14" s="342" t="s">
        <v>82</v>
      </c>
      <c r="G14" s="342" t="str">
        <f t="shared" si="0"/>
        <v>FEBRERO</v>
      </c>
      <c r="H14" s="342">
        <v>5</v>
      </c>
      <c r="I14" s="342">
        <v>1</v>
      </c>
      <c r="J14" s="342" t="s">
        <v>83</v>
      </c>
      <c r="K14" s="342" t="s">
        <v>84</v>
      </c>
      <c r="L14" s="344">
        <v>5000000</v>
      </c>
      <c r="M14" s="344">
        <f t="shared" si="4"/>
        <v>25000000</v>
      </c>
      <c r="N14" s="342" t="s">
        <v>286</v>
      </c>
      <c r="O14" s="342" t="s">
        <v>308</v>
      </c>
      <c r="P14" s="342" t="s">
        <v>287</v>
      </c>
      <c r="Q14" s="342"/>
      <c r="R14" s="342" t="s">
        <v>1518</v>
      </c>
      <c r="S14" s="119">
        <v>8080</v>
      </c>
      <c r="T14" s="119">
        <v>2024110010212</v>
      </c>
      <c r="U14" s="119">
        <v>1</v>
      </c>
      <c r="V14" s="345"/>
      <c r="W14" s="122">
        <f t="shared" si="2"/>
        <v>1</v>
      </c>
    </row>
    <row r="15" spans="1:23" ht="12.75" customHeight="1">
      <c r="A15" s="342" t="s">
        <v>1516</v>
      </c>
      <c r="B15" s="343" t="s">
        <v>324</v>
      </c>
      <c r="C15" s="342" t="s">
        <v>11</v>
      </c>
      <c r="D15" s="342">
        <v>80111600</v>
      </c>
      <c r="E15" s="342" t="s">
        <v>1522</v>
      </c>
      <c r="F15" s="342" t="s">
        <v>307</v>
      </c>
      <c r="G15" s="342" t="str">
        <f t="shared" si="0"/>
        <v>Marzo</v>
      </c>
      <c r="H15" s="342">
        <v>5</v>
      </c>
      <c r="I15" s="342">
        <v>1</v>
      </c>
      <c r="J15" s="342" t="s">
        <v>83</v>
      </c>
      <c r="K15" s="342" t="s">
        <v>84</v>
      </c>
      <c r="L15" s="344">
        <v>7000000</v>
      </c>
      <c r="M15" s="344">
        <f t="shared" si="4"/>
        <v>35000000</v>
      </c>
      <c r="N15" s="342" t="s">
        <v>286</v>
      </c>
      <c r="O15" s="342" t="s">
        <v>308</v>
      </c>
      <c r="P15" s="342" t="s">
        <v>287</v>
      </c>
      <c r="Q15" s="342"/>
      <c r="R15" s="342" t="s">
        <v>1518</v>
      </c>
      <c r="S15" s="119">
        <v>8080</v>
      </c>
      <c r="T15" s="119">
        <v>2024110010212</v>
      </c>
      <c r="U15" s="119">
        <v>1</v>
      </c>
      <c r="V15" s="345"/>
      <c r="W15" s="122">
        <f t="shared" si="2"/>
        <v>1</v>
      </c>
    </row>
    <row r="16" spans="1:23" ht="12.75" customHeight="1">
      <c r="A16" s="342" t="s">
        <v>1516</v>
      </c>
      <c r="B16" s="343" t="s">
        <v>331</v>
      </c>
      <c r="C16" s="342" t="s">
        <v>11</v>
      </c>
      <c r="D16" s="342">
        <v>80111600</v>
      </c>
      <c r="E16" s="342" t="s">
        <v>332</v>
      </c>
      <c r="F16" s="342" t="s">
        <v>313</v>
      </c>
      <c r="G16" s="342" t="str">
        <f t="shared" si="0"/>
        <v>MARZO</v>
      </c>
      <c r="H16" s="342">
        <v>4</v>
      </c>
      <c r="I16" s="342">
        <v>1</v>
      </c>
      <c r="J16" s="342" t="s">
        <v>83</v>
      </c>
      <c r="K16" s="342" t="s">
        <v>84</v>
      </c>
      <c r="L16" s="344">
        <v>4000000</v>
      </c>
      <c r="M16" s="344">
        <f t="shared" si="4"/>
        <v>16000000</v>
      </c>
      <c r="N16" s="342" t="s">
        <v>286</v>
      </c>
      <c r="O16" s="342" t="s">
        <v>308</v>
      </c>
      <c r="P16" s="342" t="s">
        <v>287</v>
      </c>
      <c r="Q16" s="342"/>
      <c r="R16" s="342" t="s">
        <v>1518</v>
      </c>
      <c r="S16" s="119">
        <v>8080</v>
      </c>
      <c r="T16" s="119">
        <v>2024110010212</v>
      </c>
      <c r="U16" s="119">
        <v>1</v>
      </c>
      <c r="V16" s="345"/>
      <c r="W16" s="122">
        <f t="shared" si="2"/>
        <v>1</v>
      </c>
    </row>
    <row r="17" spans="1:23" ht="12.75" customHeight="1">
      <c r="A17" s="342" t="s">
        <v>1516</v>
      </c>
      <c r="B17" s="343" t="s">
        <v>340</v>
      </c>
      <c r="C17" s="342" t="s">
        <v>11</v>
      </c>
      <c r="D17" s="342">
        <v>80111600</v>
      </c>
      <c r="E17" s="342" t="s">
        <v>1523</v>
      </c>
      <c r="F17" s="342" t="s">
        <v>82</v>
      </c>
      <c r="G17" s="342" t="str">
        <f t="shared" si="0"/>
        <v>FEBRERO</v>
      </c>
      <c r="H17" s="342">
        <v>5</v>
      </c>
      <c r="I17" s="342">
        <v>1</v>
      </c>
      <c r="J17" s="342" t="s">
        <v>83</v>
      </c>
      <c r="K17" s="342" t="s">
        <v>84</v>
      </c>
      <c r="L17" s="344">
        <v>3600000</v>
      </c>
      <c r="M17" s="344">
        <f t="shared" si="4"/>
        <v>18000000</v>
      </c>
      <c r="N17" s="342" t="s">
        <v>286</v>
      </c>
      <c r="O17" s="342" t="s">
        <v>308</v>
      </c>
      <c r="P17" s="342" t="s">
        <v>287</v>
      </c>
      <c r="Q17" s="342"/>
      <c r="R17" s="342" t="s">
        <v>1518</v>
      </c>
      <c r="S17" s="119">
        <v>8080</v>
      </c>
      <c r="T17" s="119">
        <v>2024110010212</v>
      </c>
      <c r="U17" s="119">
        <v>1</v>
      </c>
      <c r="V17" s="345"/>
      <c r="W17" s="122">
        <f t="shared" si="2"/>
        <v>1</v>
      </c>
    </row>
    <row r="18" spans="1:23" ht="12.75" customHeight="1">
      <c r="A18" s="342" t="s">
        <v>1516</v>
      </c>
      <c r="B18" s="343" t="s">
        <v>341</v>
      </c>
      <c r="C18" s="342" t="s">
        <v>11</v>
      </c>
      <c r="D18" s="342">
        <v>80111600</v>
      </c>
      <c r="E18" s="342" t="s">
        <v>1524</v>
      </c>
      <c r="F18" s="342" t="s">
        <v>82</v>
      </c>
      <c r="G18" s="342" t="str">
        <f t="shared" si="0"/>
        <v>FEBRERO</v>
      </c>
      <c r="H18" s="342">
        <v>5</v>
      </c>
      <c r="I18" s="342">
        <v>1</v>
      </c>
      <c r="J18" s="342" t="s">
        <v>83</v>
      </c>
      <c r="K18" s="342" t="s">
        <v>84</v>
      </c>
      <c r="L18" s="344">
        <v>5500000</v>
      </c>
      <c r="M18" s="344">
        <f t="shared" si="4"/>
        <v>27500000</v>
      </c>
      <c r="N18" s="342" t="s">
        <v>286</v>
      </c>
      <c r="O18" s="342" t="s">
        <v>78</v>
      </c>
      <c r="P18" s="342" t="s">
        <v>287</v>
      </c>
      <c r="Q18" s="342"/>
      <c r="R18" s="342" t="s">
        <v>1518</v>
      </c>
      <c r="S18" s="119">
        <v>8080</v>
      </c>
      <c r="T18" s="119">
        <v>2024110010212</v>
      </c>
      <c r="U18" s="119">
        <v>1</v>
      </c>
      <c r="V18" s="345"/>
      <c r="W18" s="122">
        <f t="shared" si="2"/>
        <v>1</v>
      </c>
    </row>
    <row r="19" spans="1:23" ht="12.75" customHeight="1">
      <c r="A19" s="342" t="s">
        <v>1516</v>
      </c>
      <c r="B19" s="343" t="s">
        <v>344</v>
      </c>
      <c r="C19" s="342" t="s">
        <v>11</v>
      </c>
      <c r="D19" s="342">
        <v>80111600</v>
      </c>
      <c r="E19" s="342" t="s">
        <v>1525</v>
      </c>
      <c r="F19" s="342" t="s">
        <v>82</v>
      </c>
      <c r="G19" s="342" t="str">
        <f t="shared" si="0"/>
        <v>FEBRERO</v>
      </c>
      <c r="H19" s="342">
        <v>4</v>
      </c>
      <c r="I19" s="342">
        <v>1</v>
      </c>
      <c r="J19" s="342" t="s">
        <v>83</v>
      </c>
      <c r="K19" s="342" t="s">
        <v>84</v>
      </c>
      <c r="L19" s="344">
        <v>4500000</v>
      </c>
      <c r="M19" s="344">
        <f t="shared" si="4"/>
        <v>18000000</v>
      </c>
      <c r="N19" s="342" t="s">
        <v>286</v>
      </c>
      <c r="O19" s="342" t="s">
        <v>308</v>
      </c>
      <c r="P19" s="342" t="s">
        <v>287</v>
      </c>
      <c r="Q19" s="342"/>
      <c r="R19" s="342" t="s">
        <v>1518</v>
      </c>
      <c r="S19" s="119">
        <v>8080</v>
      </c>
      <c r="T19" s="119">
        <v>2024110010212</v>
      </c>
      <c r="U19" s="119">
        <v>1</v>
      </c>
      <c r="V19" s="345"/>
      <c r="W19" s="122">
        <f t="shared" si="2"/>
        <v>1</v>
      </c>
    </row>
    <row r="20" spans="1:23" ht="12.75" customHeight="1">
      <c r="A20" s="342" t="s">
        <v>1516</v>
      </c>
      <c r="B20" s="343" t="s">
        <v>345</v>
      </c>
      <c r="C20" s="342" t="s">
        <v>11</v>
      </c>
      <c r="D20" s="342">
        <v>80111600</v>
      </c>
      <c r="E20" s="342" t="s">
        <v>346</v>
      </c>
      <c r="F20" s="342" t="s">
        <v>82</v>
      </c>
      <c r="G20" s="342" t="str">
        <f t="shared" si="0"/>
        <v>FEBRERO</v>
      </c>
      <c r="H20" s="342">
        <v>10</v>
      </c>
      <c r="I20" s="342">
        <v>1</v>
      </c>
      <c r="J20" s="342" t="s">
        <v>83</v>
      </c>
      <c r="K20" s="342" t="s">
        <v>84</v>
      </c>
      <c r="L20" s="344">
        <v>6000000</v>
      </c>
      <c r="M20" s="344">
        <f t="shared" si="4"/>
        <v>60000000</v>
      </c>
      <c r="N20" s="342" t="s">
        <v>286</v>
      </c>
      <c r="O20" s="342" t="s">
        <v>314</v>
      </c>
      <c r="P20" s="342" t="s">
        <v>287</v>
      </c>
      <c r="Q20" s="342"/>
      <c r="R20" s="342" t="s">
        <v>1518</v>
      </c>
      <c r="S20" s="119">
        <v>8080</v>
      </c>
      <c r="T20" s="119">
        <v>2024110010212</v>
      </c>
      <c r="U20" s="119">
        <v>1</v>
      </c>
      <c r="V20" s="345"/>
      <c r="W20" s="122">
        <f t="shared" si="2"/>
        <v>1</v>
      </c>
    </row>
    <row r="21" spans="1:23" ht="12.75" customHeight="1">
      <c r="A21" s="342" t="s">
        <v>1516</v>
      </c>
      <c r="B21" s="343" t="s">
        <v>349</v>
      </c>
      <c r="C21" s="342" t="s">
        <v>11</v>
      </c>
      <c r="D21" s="342">
        <v>80111600</v>
      </c>
      <c r="E21" s="342" t="s">
        <v>350</v>
      </c>
      <c r="F21" s="342" t="s">
        <v>82</v>
      </c>
      <c r="G21" s="342" t="str">
        <f t="shared" si="0"/>
        <v>FEBRERO</v>
      </c>
      <c r="H21" s="342">
        <v>5</v>
      </c>
      <c r="I21" s="342">
        <v>1</v>
      </c>
      <c r="J21" s="342" t="s">
        <v>83</v>
      </c>
      <c r="K21" s="342" t="s">
        <v>84</v>
      </c>
      <c r="L21" s="344">
        <v>3600000</v>
      </c>
      <c r="M21" s="344">
        <f t="shared" si="4"/>
        <v>18000000</v>
      </c>
      <c r="N21" s="342" t="s">
        <v>286</v>
      </c>
      <c r="O21" s="342" t="s">
        <v>308</v>
      </c>
      <c r="P21" s="342" t="s">
        <v>287</v>
      </c>
      <c r="Q21" s="342"/>
      <c r="R21" s="342" t="s">
        <v>1518</v>
      </c>
      <c r="S21" s="119">
        <v>8080</v>
      </c>
      <c r="T21" s="119">
        <v>2024110010212</v>
      </c>
      <c r="U21" s="119">
        <v>1</v>
      </c>
      <c r="V21" s="345"/>
      <c r="W21" s="122">
        <f t="shared" si="2"/>
        <v>1</v>
      </c>
    </row>
    <row r="22" spans="1:23" ht="12.75" customHeight="1">
      <c r="A22" s="342" t="s">
        <v>1516</v>
      </c>
      <c r="B22" s="343" t="s">
        <v>353</v>
      </c>
      <c r="C22" s="342" t="s">
        <v>11</v>
      </c>
      <c r="D22" s="342">
        <v>80111600</v>
      </c>
      <c r="E22" s="342" t="s">
        <v>354</v>
      </c>
      <c r="F22" s="342" t="s">
        <v>313</v>
      </c>
      <c r="G22" s="342" t="str">
        <f t="shared" si="0"/>
        <v>MARZO</v>
      </c>
      <c r="H22" s="342">
        <v>4</v>
      </c>
      <c r="I22" s="342">
        <v>1</v>
      </c>
      <c r="J22" s="342" t="s">
        <v>83</v>
      </c>
      <c r="K22" s="342" t="s">
        <v>84</v>
      </c>
      <c r="L22" s="344">
        <v>5000000</v>
      </c>
      <c r="M22" s="344">
        <f t="shared" si="4"/>
        <v>20000000</v>
      </c>
      <c r="N22" s="342" t="s">
        <v>286</v>
      </c>
      <c r="O22" s="342" t="s">
        <v>308</v>
      </c>
      <c r="P22" s="342" t="s">
        <v>287</v>
      </c>
      <c r="Q22" s="342"/>
      <c r="R22" s="342" t="s">
        <v>1518</v>
      </c>
      <c r="S22" s="119">
        <v>8080</v>
      </c>
      <c r="T22" s="119">
        <v>2024110010212</v>
      </c>
      <c r="U22" s="119">
        <v>1</v>
      </c>
      <c r="V22" s="345"/>
      <c r="W22" s="122">
        <f t="shared" si="2"/>
        <v>1</v>
      </c>
    </row>
    <row r="23" spans="1:23" ht="12.75" customHeight="1">
      <c r="A23" s="342" t="s">
        <v>1516</v>
      </c>
      <c r="B23" s="343" t="s">
        <v>360</v>
      </c>
      <c r="C23" s="342" t="s">
        <v>11</v>
      </c>
      <c r="D23" s="342">
        <v>80111600</v>
      </c>
      <c r="E23" s="342" t="s">
        <v>361</v>
      </c>
      <c r="F23" s="342" t="s">
        <v>82</v>
      </c>
      <c r="G23" s="342" t="str">
        <f t="shared" si="0"/>
        <v>FEBRERO</v>
      </c>
      <c r="H23" s="342">
        <v>8</v>
      </c>
      <c r="I23" s="342">
        <v>1</v>
      </c>
      <c r="J23" s="342" t="s">
        <v>83</v>
      </c>
      <c r="K23" s="342" t="s">
        <v>84</v>
      </c>
      <c r="L23" s="344">
        <v>7000000</v>
      </c>
      <c r="M23" s="344">
        <f t="shared" si="4"/>
        <v>56000000</v>
      </c>
      <c r="N23" s="342" t="s">
        <v>286</v>
      </c>
      <c r="O23" s="342" t="s">
        <v>308</v>
      </c>
      <c r="P23" s="342" t="s">
        <v>287</v>
      </c>
      <c r="Q23" s="342"/>
      <c r="R23" s="342" t="s">
        <v>1518</v>
      </c>
      <c r="S23" s="119">
        <v>8080</v>
      </c>
      <c r="T23" s="119">
        <v>2024110010212</v>
      </c>
      <c r="U23" s="119">
        <v>1</v>
      </c>
      <c r="V23" s="345"/>
      <c r="W23" s="122">
        <f t="shared" si="2"/>
        <v>1</v>
      </c>
    </row>
    <row r="24" spans="1:23" ht="12.75" customHeight="1">
      <c r="A24" s="342" t="s">
        <v>1516</v>
      </c>
      <c r="B24" s="343" t="s">
        <v>362</v>
      </c>
      <c r="C24" s="342" t="s">
        <v>11</v>
      </c>
      <c r="D24" s="342">
        <v>80111600</v>
      </c>
      <c r="E24" s="342" t="s">
        <v>1526</v>
      </c>
      <c r="F24" s="342" t="s">
        <v>313</v>
      </c>
      <c r="G24" s="342" t="str">
        <f t="shared" si="0"/>
        <v>MARZO</v>
      </c>
      <c r="H24" s="342">
        <v>4</v>
      </c>
      <c r="I24" s="342">
        <v>1</v>
      </c>
      <c r="J24" s="342" t="s">
        <v>83</v>
      </c>
      <c r="K24" s="342" t="s">
        <v>84</v>
      </c>
      <c r="L24" s="344">
        <v>2253000</v>
      </c>
      <c r="M24" s="344">
        <f>L24*H24</f>
        <v>9012000</v>
      </c>
      <c r="N24" s="342" t="s">
        <v>286</v>
      </c>
      <c r="O24" s="342" t="s">
        <v>308</v>
      </c>
      <c r="P24" s="342" t="s">
        <v>287</v>
      </c>
      <c r="Q24" s="342"/>
      <c r="R24" s="342" t="s">
        <v>1518</v>
      </c>
      <c r="S24" s="119">
        <v>8080</v>
      </c>
      <c r="T24" s="119">
        <v>2024110010212</v>
      </c>
      <c r="U24" s="119">
        <v>1</v>
      </c>
      <c r="V24" s="345"/>
      <c r="W24" s="122">
        <f t="shared" si="2"/>
        <v>1</v>
      </c>
    </row>
    <row r="25" spans="1:23" ht="12.75" customHeight="1">
      <c r="A25" s="342" t="s">
        <v>1516</v>
      </c>
      <c r="B25" s="343" t="s">
        <v>363</v>
      </c>
      <c r="C25" s="342" t="s">
        <v>11</v>
      </c>
      <c r="D25" s="342">
        <v>80111600</v>
      </c>
      <c r="E25" s="342" t="s">
        <v>1527</v>
      </c>
      <c r="F25" s="342" t="s">
        <v>313</v>
      </c>
      <c r="G25" s="342" t="str">
        <f t="shared" si="0"/>
        <v>MARZO</v>
      </c>
      <c r="H25" s="342">
        <v>4</v>
      </c>
      <c r="I25" s="342">
        <v>1</v>
      </c>
      <c r="J25" s="342" t="s">
        <v>83</v>
      </c>
      <c r="K25" s="342" t="s">
        <v>84</v>
      </c>
      <c r="L25" s="344">
        <v>2253000</v>
      </c>
      <c r="M25" s="344">
        <f t="shared" ref="M25:M64" si="5">+L25*H25</f>
        <v>9012000</v>
      </c>
      <c r="N25" s="342" t="s">
        <v>286</v>
      </c>
      <c r="O25" s="342" t="s">
        <v>314</v>
      </c>
      <c r="P25" s="342" t="s">
        <v>287</v>
      </c>
      <c r="Q25" s="342"/>
      <c r="R25" s="342" t="s">
        <v>1518</v>
      </c>
      <c r="S25" s="119">
        <v>8080</v>
      </c>
      <c r="T25" s="119">
        <v>2024110010212</v>
      </c>
      <c r="U25" s="119">
        <v>1</v>
      </c>
      <c r="V25" s="345"/>
      <c r="W25" s="122">
        <f t="shared" si="2"/>
        <v>1</v>
      </c>
    </row>
    <row r="26" spans="1:23" ht="12.75" customHeight="1">
      <c r="A26" s="342" t="s">
        <v>1516</v>
      </c>
      <c r="B26" s="343" t="s">
        <v>367</v>
      </c>
      <c r="C26" s="342" t="s">
        <v>11</v>
      </c>
      <c r="D26" s="342">
        <v>80111600</v>
      </c>
      <c r="E26" s="342" t="s">
        <v>368</v>
      </c>
      <c r="F26" s="342" t="s">
        <v>82</v>
      </c>
      <c r="G26" s="342" t="str">
        <f t="shared" si="0"/>
        <v>FEBRERO</v>
      </c>
      <c r="H26" s="342">
        <v>5</v>
      </c>
      <c r="I26" s="342">
        <v>1</v>
      </c>
      <c r="J26" s="342" t="s">
        <v>83</v>
      </c>
      <c r="K26" s="342" t="s">
        <v>84</v>
      </c>
      <c r="L26" s="344">
        <v>7000000</v>
      </c>
      <c r="M26" s="344">
        <f t="shared" si="5"/>
        <v>35000000</v>
      </c>
      <c r="N26" s="342" t="s">
        <v>286</v>
      </c>
      <c r="O26" s="342" t="s">
        <v>308</v>
      </c>
      <c r="P26" s="342" t="s">
        <v>287</v>
      </c>
      <c r="Q26" s="342"/>
      <c r="R26" s="342" t="s">
        <v>1518</v>
      </c>
      <c r="S26" s="119">
        <v>8080</v>
      </c>
      <c r="T26" s="119">
        <v>2024110010212</v>
      </c>
      <c r="U26" s="119">
        <v>1</v>
      </c>
      <c r="V26" s="345"/>
      <c r="W26" s="122">
        <f t="shared" si="2"/>
        <v>1</v>
      </c>
    </row>
    <row r="27" spans="1:23" ht="12.75" customHeight="1">
      <c r="A27" s="342" t="s">
        <v>1516</v>
      </c>
      <c r="B27" s="343" t="s">
        <v>369</v>
      </c>
      <c r="C27" s="342" t="s">
        <v>11</v>
      </c>
      <c r="D27" s="342">
        <v>80111600</v>
      </c>
      <c r="E27" s="342" t="s">
        <v>370</v>
      </c>
      <c r="F27" s="342" t="s">
        <v>82</v>
      </c>
      <c r="G27" s="342" t="str">
        <f t="shared" si="0"/>
        <v>FEBRERO</v>
      </c>
      <c r="H27" s="342">
        <v>5</v>
      </c>
      <c r="I27" s="342">
        <v>1</v>
      </c>
      <c r="J27" s="342" t="s">
        <v>83</v>
      </c>
      <c r="K27" s="342" t="s">
        <v>84</v>
      </c>
      <c r="L27" s="344">
        <v>5000000</v>
      </c>
      <c r="M27" s="344">
        <f t="shared" si="5"/>
        <v>25000000</v>
      </c>
      <c r="N27" s="342" t="s">
        <v>286</v>
      </c>
      <c r="O27" s="342" t="s">
        <v>314</v>
      </c>
      <c r="P27" s="342" t="s">
        <v>287</v>
      </c>
      <c r="Q27" s="342"/>
      <c r="R27" s="342" t="s">
        <v>1518</v>
      </c>
      <c r="S27" s="119">
        <v>8080</v>
      </c>
      <c r="T27" s="119">
        <v>2024110010212</v>
      </c>
      <c r="U27" s="119">
        <v>1</v>
      </c>
      <c r="V27" s="345"/>
      <c r="W27" s="122">
        <f t="shared" si="2"/>
        <v>1</v>
      </c>
    </row>
    <row r="28" spans="1:23" ht="12.75" customHeight="1">
      <c r="A28" s="342" t="s">
        <v>1516</v>
      </c>
      <c r="B28" s="343" t="s">
        <v>371</v>
      </c>
      <c r="C28" s="342" t="s">
        <v>11</v>
      </c>
      <c r="D28" s="342">
        <v>80111600</v>
      </c>
      <c r="E28" s="342" t="s">
        <v>1528</v>
      </c>
      <c r="F28" s="342" t="s">
        <v>82</v>
      </c>
      <c r="G28" s="342" t="str">
        <f t="shared" si="0"/>
        <v>FEBRERO</v>
      </c>
      <c r="H28" s="342">
        <v>5</v>
      </c>
      <c r="I28" s="342">
        <v>1</v>
      </c>
      <c r="J28" s="342" t="s">
        <v>83</v>
      </c>
      <c r="K28" s="342" t="s">
        <v>84</v>
      </c>
      <c r="L28" s="344">
        <v>3600000</v>
      </c>
      <c r="M28" s="344">
        <f t="shared" si="5"/>
        <v>18000000</v>
      </c>
      <c r="N28" s="342" t="s">
        <v>286</v>
      </c>
      <c r="O28" s="342" t="s">
        <v>78</v>
      </c>
      <c r="P28" s="342" t="s">
        <v>287</v>
      </c>
      <c r="Q28" s="342"/>
      <c r="R28" s="342" t="s">
        <v>1518</v>
      </c>
      <c r="S28" s="119">
        <v>8080</v>
      </c>
      <c r="T28" s="119">
        <v>2024110010212</v>
      </c>
      <c r="U28" s="119">
        <v>1</v>
      </c>
      <c r="V28" s="345"/>
      <c r="W28" s="122">
        <f t="shared" si="2"/>
        <v>1</v>
      </c>
    </row>
    <row r="29" spans="1:23" ht="12.75" customHeight="1">
      <c r="A29" s="342" t="s">
        <v>1516</v>
      </c>
      <c r="B29" s="343" t="s">
        <v>372</v>
      </c>
      <c r="C29" s="342" t="s">
        <v>11</v>
      </c>
      <c r="D29" s="342">
        <v>80111600</v>
      </c>
      <c r="E29" s="342" t="s">
        <v>373</v>
      </c>
      <c r="F29" s="342" t="s">
        <v>81</v>
      </c>
      <c r="G29" s="342" t="str">
        <f t="shared" si="0"/>
        <v>ENERO</v>
      </c>
      <c r="H29" s="342">
        <v>6</v>
      </c>
      <c r="I29" s="342">
        <v>1</v>
      </c>
      <c r="J29" s="342" t="s">
        <v>83</v>
      </c>
      <c r="K29" s="342" t="s">
        <v>84</v>
      </c>
      <c r="L29" s="344">
        <v>5860000</v>
      </c>
      <c r="M29" s="344">
        <f t="shared" si="5"/>
        <v>35160000</v>
      </c>
      <c r="N29" s="342" t="s">
        <v>286</v>
      </c>
      <c r="O29" s="342" t="s">
        <v>308</v>
      </c>
      <c r="P29" s="342" t="s">
        <v>287</v>
      </c>
      <c r="Q29" s="342"/>
      <c r="R29" s="342" t="s">
        <v>1518</v>
      </c>
      <c r="S29" s="119">
        <v>8080</v>
      </c>
      <c r="T29" s="119">
        <v>2024110010212</v>
      </c>
      <c r="U29" s="119">
        <v>1</v>
      </c>
      <c r="V29" s="345"/>
      <c r="W29" s="122">
        <f t="shared" si="2"/>
        <v>1</v>
      </c>
    </row>
    <row r="30" spans="1:23" ht="12.75" customHeight="1">
      <c r="A30" s="342" t="s">
        <v>1516</v>
      </c>
      <c r="B30" s="343" t="s">
        <v>375</v>
      </c>
      <c r="C30" s="342" t="s">
        <v>11</v>
      </c>
      <c r="D30" s="342">
        <v>80111600</v>
      </c>
      <c r="E30" s="342" t="s">
        <v>376</v>
      </c>
      <c r="F30" s="342" t="s">
        <v>82</v>
      </c>
      <c r="G30" s="342" t="str">
        <f t="shared" si="0"/>
        <v>FEBRERO</v>
      </c>
      <c r="H30" s="342">
        <v>5</v>
      </c>
      <c r="I30" s="342">
        <v>1</v>
      </c>
      <c r="J30" s="342" t="s">
        <v>83</v>
      </c>
      <c r="K30" s="342" t="s">
        <v>84</v>
      </c>
      <c r="L30" s="344">
        <v>7000000</v>
      </c>
      <c r="M30" s="344">
        <f t="shared" si="5"/>
        <v>35000000</v>
      </c>
      <c r="N30" s="342" t="s">
        <v>286</v>
      </c>
      <c r="O30" s="342" t="s">
        <v>78</v>
      </c>
      <c r="P30" s="342" t="s">
        <v>287</v>
      </c>
      <c r="Q30" s="342"/>
      <c r="R30" s="342" t="s">
        <v>1518</v>
      </c>
      <c r="S30" s="119">
        <v>8080</v>
      </c>
      <c r="T30" s="119">
        <v>2024110010212</v>
      </c>
      <c r="U30" s="119">
        <v>1</v>
      </c>
      <c r="V30" s="345"/>
      <c r="W30" s="122">
        <f t="shared" si="2"/>
        <v>1</v>
      </c>
    </row>
    <row r="31" spans="1:23" ht="12.75" customHeight="1">
      <c r="A31" s="342" t="s">
        <v>1516</v>
      </c>
      <c r="B31" s="343" t="s">
        <v>378</v>
      </c>
      <c r="C31" s="342" t="s">
        <v>11</v>
      </c>
      <c r="D31" s="342">
        <v>80111600</v>
      </c>
      <c r="E31" s="342" t="s">
        <v>379</v>
      </c>
      <c r="F31" s="342" t="s">
        <v>82</v>
      </c>
      <c r="G31" s="342" t="str">
        <f t="shared" si="0"/>
        <v>FEBRERO</v>
      </c>
      <c r="H31" s="342">
        <v>5</v>
      </c>
      <c r="I31" s="342">
        <v>1</v>
      </c>
      <c r="J31" s="342" t="s">
        <v>83</v>
      </c>
      <c r="K31" s="342" t="s">
        <v>84</v>
      </c>
      <c r="L31" s="344">
        <v>3600000</v>
      </c>
      <c r="M31" s="344">
        <f t="shared" si="5"/>
        <v>18000000</v>
      </c>
      <c r="N31" s="342" t="s">
        <v>286</v>
      </c>
      <c r="O31" s="342" t="s">
        <v>78</v>
      </c>
      <c r="P31" s="342" t="s">
        <v>287</v>
      </c>
      <c r="Q31" s="342"/>
      <c r="R31" s="342" t="s">
        <v>1518</v>
      </c>
      <c r="S31" s="119">
        <v>8080</v>
      </c>
      <c r="T31" s="119">
        <v>2024110010212</v>
      </c>
      <c r="U31" s="119">
        <v>1</v>
      </c>
      <c r="V31" s="345"/>
      <c r="W31" s="122">
        <f t="shared" si="2"/>
        <v>1</v>
      </c>
    </row>
    <row r="32" spans="1:23" ht="12.75" customHeight="1">
      <c r="A32" s="342" t="s">
        <v>1516</v>
      </c>
      <c r="B32" s="343" t="s">
        <v>380</v>
      </c>
      <c r="C32" s="342" t="s">
        <v>11</v>
      </c>
      <c r="D32" s="342">
        <v>80111600</v>
      </c>
      <c r="E32" s="342" t="s">
        <v>1529</v>
      </c>
      <c r="F32" s="342" t="s">
        <v>82</v>
      </c>
      <c r="G32" s="342" t="str">
        <f t="shared" si="0"/>
        <v>FEBRERO</v>
      </c>
      <c r="H32" s="342">
        <v>5</v>
      </c>
      <c r="I32" s="342">
        <v>1</v>
      </c>
      <c r="J32" s="342" t="s">
        <v>83</v>
      </c>
      <c r="K32" s="342" t="s">
        <v>84</v>
      </c>
      <c r="L32" s="344">
        <v>2253000</v>
      </c>
      <c r="M32" s="344">
        <f t="shared" si="5"/>
        <v>11265000</v>
      </c>
      <c r="N32" s="342" t="s">
        <v>286</v>
      </c>
      <c r="O32" s="342" t="s">
        <v>78</v>
      </c>
      <c r="P32" s="342" t="s">
        <v>287</v>
      </c>
      <c r="Q32" s="342"/>
      <c r="R32" s="342" t="s">
        <v>1518</v>
      </c>
      <c r="S32" s="119">
        <v>8080</v>
      </c>
      <c r="T32" s="119">
        <v>2024110010212</v>
      </c>
      <c r="U32" s="119">
        <v>1</v>
      </c>
      <c r="V32" s="345"/>
      <c r="W32" s="122">
        <f t="shared" si="2"/>
        <v>1</v>
      </c>
    </row>
    <row r="33" spans="1:23" ht="12.75" customHeight="1">
      <c r="A33" s="342" t="s">
        <v>1516</v>
      </c>
      <c r="B33" s="343" t="s">
        <v>381</v>
      </c>
      <c r="C33" s="342" t="s">
        <v>11</v>
      </c>
      <c r="D33" s="342">
        <v>80111600</v>
      </c>
      <c r="E33" s="342" t="s">
        <v>382</v>
      </c>
      <c r="F33" s="342" t="s">
        <v>82</v>
      </c>
      <c r="G33" s="342" t="str">
        <f t="shared" si="0"/>
        <v>FEBRERO</v>
      </c>
      <c r="H33" s="342">
        <v>5</v>
      </c>
      <c r="I33" s="342">
        <v>1</v>
      </c>
      <c r="J33" s="342" t="s">
        <v>83</v>
      </c>
      <c r="K33" s="342" t="s">
        <v>84</v>
      </c>
      <c r="L33" s="344">
        <v>4000000</v>
      </c>
      <c r="M33" s="344">
        <f t="shared" si="5"/>
        <v>20000000</v>
      </c>
      <c r="N33" s="342" t="s">
        <v>286</v>
      </c>
      <c r="O33" s="342" t="s">
        <v>308</v>
      </c>
      <c r="P33" s="342" t="s">
        <v>287</v>
      </c>
      <c r="Q33" s="342"/>
      <c r="R33" s="342" t="s">
        <v>1518</v>
      </c>
      <c r="S33" s="119">
        <v>8080</v>
      </c>
      <c r="T33" s="119">
        <v>2024110010212</v>
      </c>
      <c r="U33" s="119">
        <v>1</v>
      </c>
      <c r="V33" s="345"/>
      <c r="W33" s="122">
        <f t="shared" si="2"/>
        <v>1</v>
      </c>
    </row>
    <row r="34" spans="1:23" ht="12.75" customHeight="1">
      <c r="A34" s="342" t="s">
        <v>1516</v>
      </c>
      <c r="B34" s="343" t="s">
        <v>384</v>
      </c>
      <c r="C34" s="342" t="s">
        <v>11</v>
      </c>
      <c r="D34" s="342">
        <v>80111600</v>
      </c>
      <c r="E34" s="342" t="s">
        <v>1530</v>
      </c>
      <c r="F34" s="342" t="s">
        <v>82</v>
      </c>
      <c r="G34" s="342" t="str">
        <f t="shared" si="0"/>
        <v>FEBRERO</v>
      </c>
      <c r="H34" s="342">
        <v>4</v>
      </c>
      <c r="I34" s="342">
        <v>1</v>
      </c>
      <c r="J34" s="342" t="s">
        <v>83</v>
      </c>
      <c r="K34" s="342" t="s">
        <v>84</v>
      </c>
      <c r="L34" s="344">
        <v>3500000</v>
      </c>
      <c r="M34" s="344">
        <f t="shared" si="5"/>
        <v>14000000</v>
      </c>
      <c r="N34" s="342" t="s">
        <v>286</v>
      </c>
      <c r="O34" s="342" t="s">
        <v>308</v>
      </c>
      <c r="P34" s="342" t="s">
        <v>287</v>
      </c>
      <c r="Q34" s="342"/>
      <c r="R34" s="342" t="s">
        <v>1518</v>
      </c>
      <c r="S34" s="119">
        <v>8080</v>
      </c>
      <c r="T34" s="119">
        <v>2024110010212</v>
      </c>
      <c r="U34" s="119">
        <v>1</v>
      </c>
      <c r="V34" s="345"/>
      <c r="W34" s="122">
        <f t="shared" si="2"/>
        <v>1</v>
      </c>
    </row>
    <row r="35" spans="1:23" ht="12.75" customHeight="1">
      <c r="A35" s="342" t="s">
        <v>1516</v>
      </c>
      <c r="B35" s="343" t="s">
        <v>386</v>
      </c>
      <c r="C35" s="342" t="s">
        <v>11</v>
      </c>
      <c r="D35" s="342">
        <v>80111600</v>
      </c>
      <c r="E35" s="342" t="s">
        <v>1531</v>
      </c>
      <c r="F35" s="342" t="s">
        <v>82</v>
      </c>
      <c r="G35" s="342" t="str">
        <f t="shared" si="0"/>
        <v>FEBRERO</v>
      </c>
      <c r="H35" s="342">
        <v>5</v>
      </c>
      <c r="I35" s="342">
        <v>1</v>
      </c>
      <c r="J35" s="342" t="s">
        <v>83</v>
      </c>
      <c r="K35" s="342" t="s">
        <v>84</v>
      </c>
      <c r="L35" s="344">
        <v>2800000</v>
      </c>
      <c r="M35" s="344">
        <f t="shared" si="5"/>
        <v>14000000</v>
      </c>
      <c r="N35" s="342" t="s">
        <v>286</v>
      </c>
      <c r="O35" s="342" t="s">
        <v>308</v>
      </c>
      <c r="P35" s="342" t="s">
        <v>287</v>
      </c>
      <c r="Q35" s="342"/>
      <c r="R35" s="342" t="s">
        <v>1518</v>
      </c>
      <c r="S35" s="119">
        <v>8080</v>
      </c>
      <c r="T35" s="119">
        <v>2024110010212</v>
      </c>
      <c r="U35" s="119">
        <v>1</v>
      </c>
      <c r="V35" s="345"/>
      <c r="W35" s="122">
        <f t="shared" si="2"/>
        <v>1</v>
      </c>
    </row>
    <row r="36" spans="1:23" ht="12.75" customHeight="1">
      <c r="A36" s="342" t="s">
        <v>1516</v>
      </c>
      <c r="B36" s="343" t="s">
        <v>387</v>
      </c>
      <c r="C36" s="342" t="s">
        <v>11</v>
      </c>
      <c r="D36" s="342">
        <v>80111600</v>
      </c>
      <c r="E36" s="342" t="s">
        <v>388</v>
      </c>
      <c r="F36" s="342" t="s">
        <v>82</v>
      </c>
      <c r="G36" s="342" t="str">
        <f t="shared" si="0"/>
        <v>FEBRERO</v>
      </c>
      <c r="H36" s="342">
        <v>5</v>
      </c>
      <c r="I36" s="342">
        <v>1</v>
      </c>
      <c r="J36" s="342" t="s">
        <v>83</v>
      </c>
      <c r="K36" s="342" t="s">
        <v>84</v>
      </c>
      <c r="L36" s="344">
        <v>2253000</v>
      </c>
      <c r="M36" s="344">
        <f t="shared" si="5"/>
        <v>11265000</v>
      </c>
      <c r="N36" s="342" t="s">
        <v>286</v>
      </c>
      <c r="O36" s="342" t="s">
        <v>308</v>
      </c>
      <c r="P36" s="342" t="s">
        <v>287</v>
      </c>
      <c r="Q36" s="342"/>
      <c r="R36" s="342" t="s">
        <v>1518</v>
      </c>
      <c r="S36" s="119">
        <v>8080</v>
      </c>
      <c r="T36" s="119">
        <v>2024110010212</v>
      </c>
      <c r="U36" s="119">
        <v>1</v>
      </c>
      <c r="V36" s="345"/>
      <c r="W36" s="122">
        <f t="shared" si="2"/>
        <v>1</v>
      </c>
    </row>
    <row r="37" spans="1:23" ht="12.75" customHeight="1">
      <c r="A37" s="342" t="s">
        <v>1516</v>
      </c>
      <c r="B37" s="343" t="s">
        <v>390</v>
      </c>
      <c r="C37" s="342" t="s">
        <v>11</v>
      </c>
      <c r="D37" s="342">
        <v>80111600</v>
      </c>
      <c r="E37" s="342" t="s">
        <v>1532</v>
      </c>
      <c r="F37" s="342" t="s">
        <v>313</v>
      </c>
      <c r="G37" s="342" t="str">
        <f t="shared" si="0"/>
        <v>MARZO</v>
      </c>
      <c r="H37" s="342">
        <v>4</v>
      </c>
      <c r="I37" s="342">
        <v>1</v>
      </c>
      <c r="J37" s="342" t="s">
        <v>83</v>
      </c>
      <c r="K37" s="342" t="s">
        <v>84</v>
      </c>
      <c r="L37" s="344">
        <v>3000000</v>
      </c>
      <c r="M37" s="344">
        <f t="shared" si="5"/>
        <v>12000000</v>
      </c>
      <c r="N37" s="342" t="s">
        <v>286</v>
      </c>
      <c r="O37" s="342" t="s">
        <v>308</v>
      </c>
      <c r="P37" s="342" t="s">
        <v>287</v>
      </c>
      <c r="Q37" s="342"/>
      <c r="R37" s="342" t="s">
        <v>1518</v>
      </c>
      <c r="S37" s="119">
        <v>8080</v>
      </c>
      <c r="T37" s="119">
        <v>2024110010212</v>
      </c>
      <c r="U37" s="119">
        <v>1</v>
      </c>
      <c r="V37" s="345"/>
      <c r="W37" s="122">
        <f t="shared" si="2"/>
        <v>1</v>
      </c>
    </row>
    <row r="38" spans="1:23" ht="12.75" customHeight="1">
      <c r="A38" s="342" t="s">
        <v>1516</v>
      </c>
      <c r="B38" s="343" t="s">
        <v>391</v>
      </c>
      <c r="C38" s="342" t="s">
        <v>11</v>
      </c>
      <c r="D38" s="342">
        <v>80111600</v>
      </c>
      <c r="E38" s="342" t="s">
        <v>1533</v>
      </c>
      <c r="F38" s="342" t="s">
        <v>82</v>
      </c>
      <c r="G38" s="342" t="str">
        <f t="shared" si="0"/>
        <v>FEBRERO</v>
      </c>
      <c r="H38" s="342">
        <v>8</v>
      </c>
      <c r="I38" s="342">
        <v>1</v>
      </c>
      <c r="J38" s="342" t="s">
        <v>83</v>
      </c>
      <c r="K38" s="342" t="s">
        <v>84</v>
      </c>
      <c r="L38" s="344">
        <v>5500000</v>
      </c>
      <c r="M38" s="344">
        <f t="shared" si="5"/>
        <v>44000000</v>
      </c>
      <c r="N38" s="342" t="s">
        <v>286</v>
      </c>
      <c r="O38" s="342" t="s">
        <v>308</v>
      </c>
      <c r="P38" s="342" t="s">
        <v>287</v>
      </c>
      <c r="Q38" s="342"/>
      <c r="R38" s="342" t="s">
        <v>1518</v>
      </c>
      <c r="S38" s="119">
        <v>8080</v>
      </c>
      <c r="T38" s="119">
        <v>2024110010212</v>
      </c>
      <c r="U38" s="119">
        <v>1</v>
      </c>
      <c r="V38" s="345"/>
      <c r="W38" s="122">
        <f t="shared" si="2"/>
        <v>1</v>
      </c>
    </row>
    <row r="39" spans="1:23" ht="12.75" customHeight="1">
      <c r="A39" s="342" t="s">
        <v>1516</v>
      </c>
      <c r="B39" s="343" t="s">
        <v>395</v>
      </c>
      <c r="C39" s="342" t="s">
        <v>11</v>
      </c>
      <c r="D39" s="342">
        <v>80111600</v>
      </c>
      <c r="E39" s="342" t="s">
        <v>1534</v>
      </c>
      <c r="F39" s="342" t="s">
        <v>313</v>
      </c>
      <c r="G39" s="342" t="str">
        <f t="shared" si="0"/>
        <v>MARZO</v>
      </c>
      <c r="H39" s="342">
        <v>4</v>
      </c>
      <c r="I39" s="342">
        <v>1</v>
      </c>
      <c r="J39" s="342" t="s">
        <v>83</v>
      </c>
      <c r="K39" s="342" t="s">
        <v>84</v>
      </c>
      <c r="L39" s="344">
        <v>7000000</v>
      </c>
      <c r="M39" s="344">
        <f t="shared" si="5"/>
        <v>28000000</v>
      </c>
      <c r="N39" s="342" t="s">
        <v>286</v>
      </c>
      <c r="O39" s="342" t="s">
        <v>308</v>
      </c>
      <c r="P39" s="342" t="s">
        <v>287</v>
      </c>
      <c r="Q39" s="342"/>
      <c r="R39" s="342" t="s">
        <v>1518</v>
      </c>
      <c r="S39" s="119">
        <v>8080</v>
      </c>
      <c r="T39" s="119">
        <v>2024110010212</v>
      </c>
      <c r="U39" s="119">
        <v>1</v>
      </c>
      <c r="V39" s="345"/>
      <c r="W39" s="122">
        <f t="shared" si="2"/>
        <v>1</v>
      </c>
    </row>
    <row r="40" spans="1:23" ht="12.75" customHeight="1">
      <c r="A40" s="342" t="s">
        <v>1516</v>
      </c>
      <c r="B40" s="343" t="s">
        <v>396</v>
      </c>
      <c r="C40" s="342" t="s">
        <v>11</v>
      </c>
      <c r="D40" s="342">
        <v>80111600</v>
      </c>
      <c r="E40" s="342" t="s">
        <v>1535</v>
      </c>
      <c r="F40" s="342" t="s">
        <v>313</v>
      </c>
      <c r="G40" s="342" t="str">
        <f t="shared" si="0"/>
        <v>MARZO</v>
      </c>
      <c r="H40" s="342">
        <v>4</v>
      </c>
      <c r="I40" s="342">
        <v>1</v>
      </c>
      <c r="J40" s="342" t="s">
        <v>83</v>
      </c>
      <c r="K40" s="342" t="s">
        <v>84</v>
      </c>
      <c r="L40" s="344">
        <v>5000000</v>
      </c>
      <c r="M40" s="344">
        <f t="shared" si="5"/>
        <v>20000000</v>
      </c>
      <c r="N40" s="342" t="s">
        <v>286</v>
      </c>
      <c r="O40" s="342" t="s">
        <v>308</v>
      </c>
      <c r="P40" s="342" t="s">
        <v>287</v>
      </c>
      <c r="Q40" s="342"/>
      <c r="R40" s="342" t="s">
        <v>1518</v>
      </c>
      <c r="S40" s="119">
        <v>8080</v>
      </c>
      <c r="T40" s="119">
        <v>2024110010212</v>
      </c>
      <c r="U40" s="119">
        <v>1</v>
      </c>
      <c r="V40" s="345"/>
      <c r="W40" s="122">
        <f t="shared" si="2"/>
        <v>1</v>
      </c>
    </row>
    <row r="41" spans="1:23" ht="12.75" customHeight="1">
      <c r="A41" s="342" t="s">
        <v>1516</v>
      </c>
      <c r="B41" s="343" t="s">
        <v>399</v>
      </c>
      <c r="C41" s="342" t="s">
        <v>11</v>
      </c>
      <c r="D41" s="342">
        <v>80111600</v>
      </c>
      <c r="E41" s="342" t="s">
        <v>400</v>
      </c>
      <c r="F41" s="342" t="s">
        <v>81</v>
      </c>
      <c r="G41" s="342" t="str">
        <f t="shared" si="0"/>
        <v>ENERO</v>
      </c>
      <c r="H41" s="342">
        <v>6</v>
      </c>
      <c r="I41" s="342">
        <v>1</v>
      </c>
      <c r="J41" s="342" t="s">
        <v>83</v>
      </c>
      <c r="K41" s="342" t="s">
        <v>84</v>
      </c>
      <c r="L41" s="344">
        <v>7000000</v>
      </c>
      <c r="M41" s="344">
        <f t="shared" si="5"/>
        <v>42000000</v>
      </c>
      <c r="N41" s="342" t="s">
        <v>286</v>
      </c>
      <c r="O41" s="342" t="s">
        <v>308</v>
      </c>
      <c r="P41" s="342" t="s">
        <v>287</v>
      </c>
      <c r="Q41" s="342"/>
      <c r="R41" s="342" t="s">
        <v>1518</v>
      </c>
      <c r="S41" s="119">
        <v>8080</v>
      </c>
      <c r="T41" s="119">
        <v>2024110010212</v>
      </c>
      <c r="U41" s="119">
        <v>1</v>
      </c>
      <c r="V41" s="345"/>
      <c r="W41" s="122">
        <f t="shared" si="2"/>
        <v>1</v>
      </c>
    </row>
    <row r="42" spans="1:23" ht="12.75" customHeight="1">
      <c r="A42" s="342" t="s">
        <v>1516</v>
      </c>
      <c r="B42" s="343" t="s">
        <v>401</v>
      </c>
      <c r="C42" s="342" t="s">
        <v>11</v>
      </c>
      <c r="D42" s="342">
        <v>80111600</v>
      </c>
      <c r="E42" s="342" t="s">
        <v>402</v>
      </c>
      <c r="F42" s="342" t="s">
        <v>82</v>
      </c>
      <c r="G42" s="342" t="str">
        <f t="shared" si="0"/>
        <v>FEBRERO</v>
      </c>
      <c r="H42" s="342">
        <v>6</v>
      </c>
      <c r="I42" s="342">
        <v>1</v>
      </c>
      <c r="J42" s="342" t="s">
        <v>83</v>
      </c>
      <c r="K42" s="342" t="s">
        <v>84</v>
      </c>
      <c r="L42" s="344">
        <v>9000000</v>
      </c>
      <c r="M42" s="344">
        <f t="shared" si="5"/>
        <v>54000000</v>
      </c>
      <c r="N42" s="342" t="s">
        <v>286</v>
      </c>
      <c r="O42" s="342" t="s">
        <v>308</v>
      </c>
      <c r="P42" s="342" t="s">
        <v>287</v>
      </c>
      <c r="Q42" s="342"/>
      <c r="R42" s="342" t="s">
        <v>1518</v>
      </c>
      <c r="S42" s="119">
        <v>8080</v>
      </c>
      <c r="T42" s="119">
        <v>2024110010212</v>
      </c>
      <c r="U42" s="119">
        <v>1</v>
      </c>
      <c r="V42" s="345"/>
      <c r="W42" s="122">
        <f t="shared" si="2"/>
        <v>1</v>
      </c>
    </row>
    <row r="43" spans="1:23" ht="12.75" customHeight="1">
      <c r="A43" s="342" t="s">
        <v>1516</v>
      </c>
      <c r="B43" s="343" t="s">
        <v>415</v>
      </c>
      <c r="C43" s="342" t="s">
        <v>12</v>
      </c>
      <c r="D43" s="342">
        <v>80111600</v>
      </c>
      <c r="E43" s="342" t="s">
        <v>416</v>
      </c>
      <c r="F43" s="342" t="s">
        <v>82</v>
      </c>
      <c r="G43" s="342" t="str">
        <f t="shared" si="0"/>
        <v>FEBRERO</v>
      </c>
      <c r="H43" s="342">
        <v>5</v>
      </c>
      <c r="I43" s="342">
        <v>1</v>
      </c>
      <c r="J43" s="342" t="s">
        <v>83</v>
      </c>
      <c r="K43" s="342" t="s">
        <v>84</v>
      </c>
      <c r="L43" s="344">
        <v>8000000</v>
      </c>
      <c r="M43" s="344">
        <f t="shared" si="5"/>
        <v>40000000</v>
      </c>
      <c r="N43" s="342" t="s">
        <v>286</v>
      </c>
      <c r="O43" s="342" t="s">
        <v>78</v>
      </c>
      <c r="P43" s="342" t="s">
        <v>287</v>
      </c>
      <c r="Q43" s="342"/>
      <c r="R43" s="342" t="s">
        <v>1518</v>
      </c>
      <c r="S43" s="119">
        <v>8080</v>
      </c>
      <c r="T43" s="119">
        <v>2024110010212</v>
      </c>
      <c r="U43" s="119">
        <v>1</v>
      </c>
      <c r="V43" s="345"/>
      <c r="W43" s="122">
        <f t="shared" si="2"/>
        <v>1</v>
      </c>
    </row>
    <row r="44" spans="1:23" ht="12.75" customHeight="1">
      <c r="A44" s="342" t="s">
        <v>1516</v>
      </c>
      <c r="B44" s="343" t="s">
        <v>417</v>
      </c>
      <c r="C44" s="342" t="s">
        <v>12</v>
      </c>
      <c r="D44" s="342">
        <v>80111600</v>
      </c>
      <c r="E44" s="342" t="s">
        <v>418</v>
      </c>
      <c r="F44" s="342" t="s">
        <v>313</v>
      </c>
      <c r="G44" s="342" t="str">
        <f t="shared" si="0"/>
        <v>MARZO</v>
      </c>
      <c r="H44" s="342">
        <v>4</v>
      </c>
      <c r="I44" s="342">
        <v>1</v>
      </c>
      <c r="J44" s="342" t="s">
        <v>83</v>
      </c>
      <c r="K44" s="342" t="s">
        <v>84</v>
      </c>
      <c r="L44" s="344">
        <v>6400000</v>
      </c>
      <c r="M44" s="344">
        <f t="shared" si="5"/>
        <v>25600000</v>
      </c>
      <c r="N44" s="342" t="s">
        <v>286</v>
      </c>
      <c r="O44" s="342" t="s">
        <v>314</v>
      </c>
      <c r="P44" s="342" t="s">
        <v>287</v>
      </c>
      <c r="Q44" s="342"/>
      <c r="R44" s="342" t="s">
        <v>1518</v>
      </c>
      <c r="S44" s="119">
        <v>8080</v>
      </c>
      <c r="T44" s="119">
        <v>2024110010212</v>
      </c>
      <c r="U44" s="119">
        <v>1</v>
      </c>
      <c r="V44" s="345"/>
      <c r="W44" s="122">
        <f t="shared" si="2"/>
        <v>1</v>
      </c>
    </row>
    <row r="45" spans="1:23" ht="12.75" customHeight="1">
      <c r="A45" s="342" t="s">
        <v>1516</v>
      </c>
      <c r="B45" s="343" t="s">
        <v>422</v>
      </c>
      <c r="C45" s="342" t="s">
        <v>12</v>
      </c>
      <c r="D45" s="342">
        <v>80111600</v>
      </c>
      <c r="E45" s="342" t="s">
        <v>423</v>
      </c>
      <c r="F45" s="342" t="s">
        <v>82</v>
      </c>
      <c r="G45" s="342" t="str">
        <f t="shared" si="0"/>
        <v>FEBRERO</v>
      </c>
      <c r="H45" s="342">
        <v>5</v>
      </c>
      <c r="I45" s="342">
        <v>1</v>
      </c>
      <c r="J45" s="342" t="s">
        <v>83</v>
      </c>
      <c r="K45" s="342" t="s">
        <v>84</v>
      </c>
      <c r="L45" s="344">
        <v>6400000</v>
      </c>
      <c r="M45" s="344">
        <f t="shared" si="5"/>
        <v>32000000</v>
      </c>
      <c r="N45" s="342" t="s">
        <v>286</v>
      </c>
      <c r="O45" s="342" t="s">
        <v>78</v>
      </c>
      <c r="P45" s="342" t="s">
        <v>287</v>
      </c>
      <c r="Q45" s="342"/>
      <c r="R45" s="342" t="s">
        <v>1518</v>
      </c>
      <c r="S45" s="119">
        <v>8080</v>
      </c>
      <c r="T45" s="119">
        <v>2024110010212</v>
      </c>
      <c r="U45" s="119">
        <v>1</v>
      </c>
      <c r="V45" s="345"/>
      <c r="W45" s="122">
        <f t="shared" si="2"/>
        <v>1</v>
      </c>
    </row>
    <row r="46" spans="1:23" ht="12.75" customHeight="1">
      <c r="A46" s="342" t="s">
        <v>1516</v>
      </c>
      <c r="B46" s="343" t="s">
        <v>424</v>
      </c>
      <c r="C46" s="342" t="s">
        <v>12</v>
      </c>
      <c r="D46" s="342">
        <v>80111600</v>
      </c>
      <c r="E46" s="342" t="s">
        <v>425</v>
      </c>
      <c r="F46" s="342" t="s">
        <v>82</v>
      </c>
      <c r="G46" s="342" t="str">
        <f t="shared" si="0"/>
        <v>FEBRERO</v>
      </c>
      <c r="H46" s="342">
        <v>5</v>
      </c>
      <c r="I46" s="342">
        <v>1</v>
      </c>
      <c r="J46" s="342" t="s">
        <v>83</v>
      </c>
      <c r="K46" s="342" t="s">
        <v>84</v>
      </c>
      <c r="L46" s="344">
        <v>8000000</v>
      </c>
      <c r="M46" s="344">
        <f t="shared" si="5"/>
        <v>40000000</v>
      </c>
      <c r="N46" s="342" t="s">
        <v>286</v>
      </c>
      <c r="O46" s="342" t="s">
        <v>78</v>
      </c>
      <c r="P46" s="342" t="s">
        <v>287</v>
      </c>
      <c r="Q46" s="342"/>
      <c r="R46" s="342" t="s">
        <v>1518</v>
      </c>
      <c r="S46" s="119">
        <v>8080</v>
      </c>
      <c r="T46" s="119">
        <v>2024110010212</v>
      </c>
      <c r="U46" s="119">
        <v>1</v>
      </c>
      <c r="V46" s="345"/>
      <c r="W46" s="122">
        <f t="shared" si="2"/>
        <v>1</v>
      </c>
    </row>
    <row r="47" spans="1:23" ht="12.75" customHeight="1">
      <c r="A47" s="342" t="s">
        <v>1516</v>
      </c>
      <c r="B47" s="343" t="s">
        <v>428</v>
      </c>
      <c r="C47" s="342" t="s">
        <v>12</v>
      </c>
      <c r="D47" s="342">
        <v>80111600</v>
      </c>
      <c r="E47" s="342" t="s">
        <v>429</v>
      </c>
      <c r="F47" s="342" t="s">
        <v>313</v>
      </c>
      <c r="G47" s="342" t="str">
        <f t="shared" si="0"/>
        <v>MARZO</v>
      </c>
      <c r="H47" s="342">
        <v>4</v>
      </c>
      <c r="I47" s="342">
        <v>1</v>
      </c>
      <c r="J47" s="342" t="s">
        <v>83</v>
      </c>
      <c r="K47" s="342" t="s">
        <v>84</v>
      </c>
      <c r="L47" s="344">
        <v>4500000</v>
      </c>
      <c r="M47" s="344">
        <f t="shared" si="5"/>
        <v>18000000</v>
      </c>
      <c r="N47" s="342" t="s">
        <v>286</v>
      </c>
      <c r="O47" s="342" t="s">
        <v>314</v>
      </c>
      <c r="P47" s="342" t="s">
        <v>287</v>
      </c>
      <c r="Q47" s="342"/>
      <c r="R47" s="342" t="s">
        <v>1518</v>
      </c>
      <c r="S47" s="119">
        <v>8080</v>
      </c>
      <c r="T47" s="119">
        <v>2024110010212</v>
      </c>
      <c r="U47" s="119">
        <v>1</v>
      </c>
      <c r="V47" s="345"/>
      <c r="W47" s="122">
        <f t="shared" si="2"/>
        <v>1</v>
      </c>
    </row>
    <row r="48" spans="1:23" ht="12.75" customHeight="1">
      <c r="A48" s="342" t="s">
        <v>1516</v>
      </c>
      <c r="B48" s="343" t="s">
        <v>430</v>
      </c>
      <c r="C48" s="342" t="s">
        <v>12</v>
      </c>
      <c r="D48" s="342">
        <v>80111600</v>
      </c>
      <c r="E48" s="342" t="s">
        <v>431</v>
      </c>
      <c r="F48" s="342" t="s">
        <v>313</v>
      </c>
      <c r="G48" s="342" t="str">
        <f t="shared" si="0"/>
        <v>MARZO</v>
      </c>
      <c r="H48" s="342">
        <v>4</v>
      </c>
      <c r="I48" s="342">
        <v>1</v>
      </c>
      <c r="J48" s="342" t="s">
        <v>83</v>
      </c>
      <c r="K48" s="342" t="s">
        <v>84</v>
      </c>
      <c r="L48" s="344">
        <v>6500000</v>
      </c>
      <c r="M48" s="344">
        <f t="shared" si="5"/>
        <v>26000000</v>
      </c>
      <c r="N48" s="342" t="s">
        <v>286</v>
      </c>
      <c r="O48" s="342" t="s">
        <v>314</v>
      </c>
      <c r="P48" s="342" t="s">
        <v>287</v>
      </c>
      <c r="Q48" s="342"/>
      <c r="R48" s="342" t="s">
        <v>1518</v>
      </c>
      <c r="S48" s="119">
        <v>8080</v>
      </c>
      <c r="T48" s="119">
        <v>2024110010212</v>
      </c>
      <c r="U48" s="119">
        <v>1</v>
      </c>
      <c r="V48" s="345"/>
      <c r="W48" s="122">
        <f t="shared" si="2"/>
        <v>1</v>
      </c>
    </row>
    <row r="49" spans="1:23" ht="12.75" customHeight="1">
      <c r="A49" s="342" t="s">
        <v>1516</v>
      </c>
      <c r="B49" s="343" t="s">
        <v>436</v>
      </c>
      <c r="C49" s="342" t="s">
        <v>12</v>
      </c>
      <c r="D49" s="342">
        <v>80111600</v>
      </c>
      <c r="E49" s="342" t="s">
        <v>437</v>
      </c>
      <c r="F49" s="342" t="s">
        <v>313</v>
      </c>
      <c r="G49" s="342" t="str">
        <f t="shared" si="0"/>
        <v>MARZO</v>
      </c>
      <c r="H49" s="342">
        <v>4</v>
      </c>
      <c r="I49" s="342">
        <v>1</v>
      </c>
      <c r="J49" s="342" t="s">
        <v>83</v>
      </c>
      <c r="K49" s="342" t="s">
        <v>84</v>
      </c>
      <c r="L49" s="344">
        <v>4500000</v>
      </c>
      <c r="M49" s="344">
        <f t="shared" si="5"/>
        <v>18000000</v>
      </c>
      <c r="N49" s="342" t="s">
        <v>286</v>
      </c>
      <c r="O49" s="342" t="s">
        <v>78</v>
      </c>
      <c r="P49" s="342" t="s">
        <v>287</v>
      </c>
      <c r="Q49" s="342"/>
      <c r="R49" s="342" t="s">
        <v>1518</v>
      </c>
      <c r="S49" s="119">
        <v>8080</v>
      </c>
      <c r="T49" s="119">
        <v>2024110010212</v>
      </c>
      <c r="U49" s="119">
        <v>1</v>
      </c>
      <c r="V49" s="345"/>
      <c r="W49" s="122">
        <f t="shared" si="2"/>
        <v>1</v>
      </c>
    </row>
    <row r="50" spans="1:23" ht="12.75" customHeight="1">
      <c r="A50" s="342" t="s">
        <v>1516</v>
      </c>
      <c r="B50" s="343" t="s">
        <v>438</v>
      </c>
      <c r="C50" s="342" t="s">
        <v>12</v>
      </c>
      <c r="D50" s="342">
        <v>80111600</v>
      </c>
      <c r="E50" s="342" t="s">
        <v>439</v>
      </c>
      <c r="F50" s="342" t="s">
        <v>81</v>
      </c>
      <c r="G50" s="342" t="str">
        <f t="shared" si="0"/>
        <v>ENERO</v>
      </c>
      <c r="H50" s="342">
        <v>4</v>
      </c>
      <c r="I50" s="342">
        <v>1</v>
      </c>
      <c r="J50" s="342" t="s">
        <v>83</v>
      </c>
      <c r="K50" s="342" t="s">
        <v>84</v>
      </c>
      <c r="L50" s="344">
        <v>5000000</v>
      </c>
      <c r="M50" s="344">
        <f t="shared" si="5"/>
        <v>20000000</v>
      </c>
      <c r="N50" s="342" t="s">
        <v>286</v>
      </c>
      <c r="O50" s="342" t="s">
        <v>78</v>
      </c>
      <c r="P50" s="342" t="s">
        <v>287</v>
      </c>
      <c r="Q50" s="342"/>
      <c r="R50" s="342" t="s">
        <v>1518</v>
      </c>
      <c r="S50" s="119">
        <v>8080</v>
      </c>
      <c r="T50" s="119">
        <v>2024110010212</v>
      </c>
      <c r="U50" s="119">
        <v>1</v>
      </c>
      <c r="V50" s="345"/>
      <c r="W50" s="122">
        <f t="shared" si="2"/>
        <v>1</v>
      </c>
    </row>
    <row r="51" spans="1:23" ht="12.75" customHeight="1">
      <c r="A51" s="342" t="s">
        <v>1516</v>
      </c>
      <c r="B51" s="343" t="s">
        <v>442</v>
      </c>
      <c r="C51" s="342" t="s">
        <v>12</v>
      </c>
      <c r="D51" s="342">
        <v>80111600</v>
      </c>
      <c r="E51" s="342" t="s">
        <v>443</v>
      </c>
      <c r="F51" s="342" t="s">
        <v>313</v>
      </c>
      <c r="G51" s="342" t="str">
        <f t="shared" si="0"/>
        <v>MARZO</v>
      </c>
      <c r="H51" s="342">
        <v>5</v>
      </c>
      <c r="I51" s="342">
        <v>1</v>
      </c>
      <c r="J51" s="342" t="s">
        <v>83</v>
      </c>
      <c r="K51" s="342" t="s">
        <v>84</v>
      </c>
      <c r="L51" s="344">
        <v>4500000</v>
      </c>
      <c r="M51" s="344">
        <f t="shared" si="5"/>
        <v>22500000</v>
      </c>
      <c r="N51" s="342" t="s">
        <v>286</v>
      </c>
      <c r="O51" s="342" t="s">
        <v>78</v>
      </c>
      <c r="P51" s="342" t="s">
        <v>287</v>
      </c>
      <c r="Q51" s="342"/>
      <c r="R51" s="342" t="s">
        <v>1518</v>
      </c>
      <c r="S51" s="119">
        <v>8080</v>
      </c>
      <c r="T51" s="119">
        <v>2024110010212</v>
      </c>
      <c r="U51" s="119">
        <v>1</v>
      </c>
      <c r="V51" s="345"/>
      <c r="W51" s="122">
        <f t="shared" si="2"/>
        <v>1</v>
      </c>
    </row>
    <row r="52" spans="1:23" ht="12.75" customHeight="1">
      <c r="A52" s="342" t="s">
        <v>1516</v>
      </c>
      <c r="B52" s="343" t="s">
        <v>445</v>
      </c>
      <c r="C52" s="342" t="s">
        <v>12</v>
      </c>
      <c r="D52" s="342">
        <v>80111600</v>
      </c>
      <c r="E52" s="342" t="s">
        <v>1536</v>
      </c>
      <c r="F52" s="342" t="s">
        <v>82</v>
      </c>
      <c r="G52" s="342" t="str">
        <f t="shared" si="0"/>
        <v>FEBRERO</v>
      </c>
      <c r="H52" s="342">
        <v>4</v>
      </c>
      <c r="I52" s="342">
        <v>1</v>
      </c>
      <c r="J52" s="342" t="s">
        <v>83</v>
      </c>
      <c r="K52" s="342" t="s">
        <v>84</v>
      </c>
      <c r="L52" s="344">
        <v>7000000</v>
      </c>
      <c r="M52" s="344">
        <f t="shared" si="5"/>
        <v>28000000</v>
      </c>
      <c r="N52" s="342" t="s">
        <v>286</v>
      </c>
      <c r="O52" s="342" t="s">
        <v>78</v>
      </c>
      <c r="P52" s="342" t="s">
        <v>287</v>
      </c>
      <c r="Q52" s="342"/>
      <c r="R52" s="342" t="s">
        <v>1518</v>
      </c>
      <c r="S52" s="119">
        <v>8080</v>
      </c>
      <c r="T52" s="119">
        <v>2024110010212</v>
      </c>
      <c r="U52" s="119">
        <v>1</v>
      </c>
      <c r="V52" s="345"/>
      <c r="W52" s="122">
        <f t="shared" si="2"/>
        <v>1</v>
      </c>
    </row>
    <row r="53" spans="1:23" ht="12.75" customHeight="1">
      <c r="A53" s="342" t="s">
        <v>1516</v>
      </c>
      <c r="B53" s="343" t="s">
        <v>446</v>
      </c>
      <c r="C53" s="342" t="s">
        <v>12</v>
      </c>
      <c r="D53" s="342">
        <v>80111600</v>
      </c>
      <c r="E53" s="342" t="s">
        <v>447</v>
      </c>
      <c r="F53" s="342" t="s">
        <v>82</v>
      </c>
      <c r="G53" s="342" t="str">
        <f t="shared" si="0"/>
        <v>FEBRERO</v>
      </c>
      <c r="H53" s="342">
        <v>5</v>
      </c>
      <c r="I53" s="342">
        <v>1</v>
      </c>
      <c r="J53" s="342" t="s">
        <v>83</v>
      </c>
      <c r="K53" s="342" t="s">
        <v>84</v>
      </c>
      <c r="L53" s="344">
        <v>5000000</v>
      </c>
      <c r="M53" s="344">
        <f t="shared" si="5"/>
        <v>25000000</v>
      </c>
      <c r="N53" s="342" t="s">
        <v>286</v>
      </c>
      <c r="O53" s="342" t="s">
        <v>314</v>
      </c>
      <c r="P53" s="342" t="s">
        <v>287</v>
      </c>
      <c r="Q53" s="342"/>
      <c r="R53" s="342" t="s">
        <v>1518</v>
      </c>
      <c r="S53" s="119">
        <v>8080</v>
      </c>
      <c r="T53" s="119">
        <v>2024110010212</v>
      </c>
      <c r="U53" s="119">
        <v>1</v>
      </c>
      <c r="V53" s="345"/>
      <c r="W53" s="122">
        <f t="shared" si="2"/>
        <v>1</v>
      </c>
    </row>
    <row r="54" spans="1:23" ht="12.75" customHeight="1">
      <c r="A54" s="342" t="s">
        <v>1537</v>
      </c>
      <c r="B54" s="343">
        <v>8</v>
      </c>
      <c r="C54" s="342" t="s">
        <v>12</v>
      </c>
      <c r="D54" s="342">
        <v>80111600</v>
      </c>
      <c r="E54" s="342" t="s">
        <v>1244</v>
      </c>
      <c r="F54" s="342" t="s">
        <v>82</v>
      </c>
      <c r="G54" s="342" t="str">
        <f t="shared" si="0"/>
        <v>FEBRERO</v>
      </c>
      <c r="H54" s="342">
        <v>6</v>
      </c>
      <c r="I54" s="342">
        <v>1</v>
      </c>
      <c r="J54" s="342" t="s">
        <v>83</v>
      </c>
      <c r="K54" s="342" t="s">
        <v>84</v>
      </c>
      <c r="L54" s="344">
        <v>4000000</v>
      </c>
      <c r="M54" s="344">
        <f t="shared" si="5"/>
        <v>24000000</v>
      </c>
      <c r="N54" s="342" t="s">
        <v>286</v>
      </c>
      <c r="O54" s="342" t="s">
        <v>314</v>
      </c>
      <c r="P54" s="342" t="s">
        <v>287</v>
      </c>
      <c r="Q54" s="346" t="s">
        <v>1538</v>
      </c>
      <c r="R54" s="342" t="s">
        <v>1518</v>
      </c>
      <c r="S54" s="119">
        <v>8080</v>
      </c>
      <c r="T54" s="119">
        <v>2024110010212</v>
      </c>
      <c r="U54" s="119">
        <v>1</v>
      </c>
      <c r="V54" s="345"/>
      <c r="W54" s="122">
        <f t="shared" si="2"/>
        <v>1</v>
      </c>
    </row>
    <row r="55" spans="1:23" ht="12.75" customHeight="1">
      <c r="A55" s="342" t="s">
        <v>1516</v>
      </c>
      <c r="B55" s="120" t="s">
        <v>1209</v>
      </c>
      <c r="C55" s="119" t="s">
        <v>26</v>
      </c>
      <c r="D55" s="119">
        <v>80111600</v>
      </c>
      <c r="E55" s="116" t="s">
        <v>1214</v>
      </c>
      <c r="F55" s="119" t="s">
        <v>459</v>
      </c>
      <c r="G55" s="119" t="s">
        <v>459</v>
      </c>
      <c r="H55" s="119">
        <v>6</v>
      </c>
      <c r="I55" s="120">
        <v>1</v>
      </c>
      <c r="J55" s="119" t="s">
        <v>83</v>
      </c>
      <c r="K55" s="119" t="s">
        <v>84</v>
      </c>
      <c r="L55" s="129">
        <v>9000000</v>
      </c>
      <c r="M55" s="129">
        <f t="shared" si="5"/>
        <v>54000000</v>
      </c>
      <c r="N55" s="129" t="s">
        <v>286</v>
      </c>
      <c r="O55" s="119" t="s">
        <v>78</v>
      </c>
      <c r="P55" s="120" t="s">
        <v>1215</v>
      </c>
      <c r="Q55" s="119"/>
      <c r="R55" s="119" t="s">
        <v>25</v>
      </c>
      <c r="S55" s="130">
        <v>8238</v>
      </c>
      <c r="T55" s="130">
        <v>2024110010322</v>
      </c>
      <c r="U55" s="126">
        <v>2</v>
      </c>
      <c r="V55" s="347"/>
      <c r="W55" s="122">
        <f t="shared" si="2"/>
        <v>1</v>
      </c>
    </row>
    <row r="56" spans="1:23" ht="12.75" customHeight="1">
      <c r="A56" s="342" t="s">
        <v>1516</v>
      </c>
      <c r="B56" s="120" t="s">
        <v>1217</v>
      </c>
      <c r="C56" s="119" t="s">
        <v>26</v>
      </c>
      <c r="D56" s="119">
        <v>80111602</v>
      </c>
      <c r="E56" s="116" t="s">
        <v>1539</v>
      </c>
      <c r="F56" s="119" t="s">
        <v>459</v>
      </c>
      <c r="G56" s="119" t="s">
        <v>459</v>
      </c>
      <c r="H56" s="119">
        <v>5</v>
      </c>
      <c r="I56" s="120">
        <v>1</v>
      </c>
      <c r="J56" s="119" t="s">
        <v>83</v>
      </c>
      <c r="K56" s="119" t="s">
        <v>84</v>
      </c>
      <c r="L56" s="129">
        <v>3600000</v>
      </c>
      <c r="M56" s="129">
        <f t="shared" si="5"/>
        <v>18000000</v>
      </c>
      <c r="N56" s="129" t="s">
        <v>286</v>
      </c>
      <c r="O56" s="119" t="s">
        <v>78</v>
      </c>
      <c r="P56" s="120" t="s">
        <v>1215</v>
      </c>
      <c r="Q56" s="119"/>
      <c r="R56" s="119" t="s">
        <v>25</v>
      </c>
      <c r="S56" s="130">
        <v>8238</v>
      </c>
      <c r="T56" s="130">
        <v>2024110010322</v>
      </c>
      <c r="U56" s="126">
        <v>2</v>
      </c>
      <c r="V56" s="347"/>
      <c r="W56" s="122">
        <f t="shared" si="2"/>
        <v>1</v>
      </c>
    </row>
    <row r="57" spans="1:23" ht="12.75" customHeight="1">
      <c r="A57" s="342" t="s">
        <v>1516</v>
      </c>
      <c r="B57" s="120" t="s">
        <v>1218</v>
      </c>
      <c r="C57" s="119" t="s">
        <v>26</v>
      </c>
      <c r="D57" s="119">
        <v>80111603</v>
      </c>
      <c r="E57" s="116" t="s">
        <v>1540</v>
      </c>
      <c r="F57" s="119" t="s">
        <v>459</v>
      </c>
      <c r="G57" s="119" t="s">
        <v>459</v>
      </c>
      <c r="H57" s="119">
        <v>5</v>
      </c>
      <c r="I57" s="120">
        <v>1</v>
      </c>
      <c r="J57" s="119" t="s">
        <v>83</v>
      </c>
      <c r="K57" s="119" t="s">
        <v>84</v>
      </c>
      <c r="L57" s="129">
        <v>5500000</v>
      </c>
      <c r="M57" s="129">
        <f t="shared" si="5"/>
        <v>27500000</v>
      </c>
      <c r="N57" s="129" t="s">
        <v>286</v>
      </c>
      <c r="O57" s="119" t="s">
        <v>78</v>
      </c>
      <c r="P57" s="120" t="s">
        <v>1215</v>
      </c>
      <c r="Q57" s="119"/>
      <c r="R57" s="119" t="s">
        <v>25</v>
      </c>
      <c r="S57" s="130">
        <v>8238</v>
      </c>
      <c r="T57" s="130">
        <v>2024110010322</v>
      </c>
      <c r="U57" s="126">
        <v>2</v>
      </c>
      <c r="V57" s="347"/>
      <c r="W57" s="122">
        <f t="shared" si="2"/>
        <v>1</v>
      </c>
    </row>
    <row r="58" spans="1:23" ht="12.75" customHeight="1">
      <c r="A58" s="342" t="s">
        <v>1516</v>
      </c>
      <c r="B58" s="120" t="s">
        <v>1221</v>
      </c>
      <c r="C58" s="119" t="s">
        <v>26</v>
      </c>
      <c r="D58" s="119">
        <v>80111605</v>
      </c>
      <c r="E58" s="116" t="s">
        <v>1541</v>
      </c>
      <c r="F58" s="119" t="s">
        <v>313</v>
      </c>
      <c r="G58" s="119" t="s">
        <v>313</v>
      </c>
      <c r="H58" s="119">
        <v>4</v>
      </c>
      <c r="I58" s="120">
        <v>1</v>
      </c>
      <c r="J58" s="119" t="s">
        <v>83</v>
      </c>
      <c r="K58" s="119" t="s">
        <v>84</v>
      </c>
      <c r="L58" s="129">
        <v>5500000</v>
      </c>
      <c r="M58" s="129">
        <f t="shared" si="5"/>
        <v>22000000</v>
      </c>
      <c r="N58" s="129" t="s">
        <v>286</v>
      </c>
      <c r="O58" s="119" t="s">
        <v>78</v>
      </c>
      <c r="P58" s="120" t="s">
        <v>1215</v>
      </c>
      <c r="Q58" s="119"/>
      <c r="R58" s="119" t="s">
        <v>25</v>
      </c>
      <c r="S58" s="130">
        <v>8238</v>
      </c>
      <c r="T58" s="130">
        <v>2024110010322</v>
      </c>
      <c r="U58" s="126">
        <v>2</v>
      </c>
      <c r="V58" s="347"/>
      <c r="W58" s="122">
        <f t="shared" si="2"/>
        <v>1</v>
      </c>
    </row>
    <row r="59" spans="1:23" ht="12.75" customHeight="1">
      <c r="A59" s="342" t="s">
        <v>1516</v>
      </c>
      <c r="B59" s="120" t="s">
        <v>1222</v>
      </c>
      <c r="C59" s="119" t="s">
        <v>26</v>
      </c>
      <c r="D59" s="119">
        <v>80111606</v>
      </c>
      <c r="E59" s="116" t="s">
        <v>1542</v>
      </c>
      <c r="F59" s="119" t="s">
        <v>459</v>
      </c>
      <c r="G59" s="119" t="s">
        <v>459</v>
      </c>
      <c r="H59" s="119">
        <v>4</v>
      </c>
      <c r="I59" s="120">
        <v>1</v>
      </c>
      <c r="J59" s="119" t="s">
        <v>83</v>
      </c>
      <c r="K59" s="119" t="s">
        <v>84</v>
      </c>
      <c r="L59" s="129">
        <v>3600000</v>
      </c>
      <c r="M59" s="129">
        <f t="shared" si="5"/>
        <v>14400000</v>
      </c>
      <c r="N59" s="129" t="s">
        <v>286</v>
      </c>
      <c r="O59" s="119" t="s">
        <v>78</v>
      </c>
      <c r="P59" s="120" t="s">
        <v>1215</v>
      </c>
      <c r="Q59" s="119"/>
      <c r="R59" s="119" t="s">
        <v>25</v>
      </c>
      <c r="S59" s="130">
        <v>8238</v>
      </c>
      <c r="T59" s="130">
        <v>2024110010322</v>
      </c>
      <c r="U59" s="126">
        <v>2</v>
      </c>
      <c r="V59" s="347"/>
      <c r="W59" s="122">
        <f t="shared" si="2"/>
        <v>1</v>
      </c>
    </row>
    <row r="60" spans="1:23" ht="12.75" customHeight="1">
      <c r="A60" s="342" t="s">
        <v>1516</v>
      </c>
      <c r="B60" s="120" t="s">
        <v>1223</v>
      </c>
      <c r="C60" s="119" t="s">
        <v>26</v>
      </c>
      <c r="D60" s="119">
        <v>80111607</v>
      </c>
      <c r="E60" s="116" t="s">
        <v>1224</v>
      </c>
      <c r="F60" s="119" t="s">
        <v>459</v>
      </c>
      <c r="G60" s="119" t="s">
        <v>459</v>
      </c>
      <c r="H60" s="119">
        <v>4</v>
      </c>
      <c r="I60" s="120">
        <v>1</v>
      </c>
      <c r="J60" s="119" t="s">
        <v>83</v>
      </c>
      <c r="K60" s="119" t="s">
        <v>84</v>
      </c>
      <c r="L60" s="129">
        <v>3150000</v>
      </c>
      <c r="M60" s="129">
        <f t="shared" si="5"/>
        <v>12600000</v>
      </c>
      <c r="N60" s="129" t="s">
        <v>286</v>
      </c>
      <c r="O60" s="119" t="s">
        <v>78</v>
      </c>
      <c r="P60" s="120" t="s">
        <v>1215</v>
      </c>
      <c r="Q60" s="119"/>
      <c r="R60" s="119" t="s">
        <v>25</v>
      </c>
      <c r="S60" s="130">
        <v>8238</v>
      </c>
      <c r="T60" s="130">
        <v>2024110010322</v>
      </c>
      <c r="U60" s="126">
        <v>2</v>
      </c>
      <c r="V60" s="347"/>
      <c r="W60" s="122">
        <f t="shared" si="2"/>
        <v>1</v>
      </c>
    </row>
    <row r="61" spans="1:23" ht="12.75" customHeight="1">
      <c r="A61" s="342" t="s">
        <v>1516</v>
      </c>
      <c r="B61" s="120" t="s">
        <v>1225</v>
      </c>
      <c r="C61" s="119" t="s">
        <v>26</v>
      </c>
      <c r="D61" s="119">
        <v>80111608</v>
      </c>
      <c r="E61" s="116" t="s">
        <v>1543</v>
      </c>
      <c r="F61" s="119" t="s">
        <v>459</v>
      </c>
      <c r="G61" s="119" t="s">
        <v>459</v>
      </c>
      <c r="H61" s="119">
        <v>5</v>
      </c>
      <c r="I61" s="120">
        <v>1</v>
      </c>
      <c r="J61" s="119" t="s">
        <v>83</v>
      </c>
      <c r="K61" s="119" t="s">
        <v>84</v>
      </c>
      <c r="L61" s="129">
        <v>3500000</v>
      </c>
      <c r="M61" s="129">
        <f t="shared" si="5"/>
        <v>17500000</v>
      </c>
      <c r="N61" s="129" t="s">
        <v>286</v>
      </c>
      <c r="O61" s="119" t="s">
        <v>78</v>
      </c>
      <c r="P61" s="120" t="s">
        <v>1215</v>
      </c>
      <c r="Q61" s="119"/>
      <c r="R61" s="119" t="s">
        <v>25</v>
      </c>
      <c r="S61" s="130">
        <v>8238</v>
      </c>
      <c r="T61" s="130">
        <v>2024110010322</v>
      </c>
      <c r="U61" s="126">
        <v>2</v>
      </c>
      <c r="V61" s="347"/>
      <c r="W61" s="122">
        <f t="shared" si="2"/>
        <v>1</v>
      </c>
    </row>
    <row r="62" spans="1:23" ht="12.75" customHeight="1">
      <c r="A62" s="342" t="s">
        <v>1516</v>
      </c>
      <c r="B62" s="120" t="s">
        <v>1226</v>
      </c>
      <c r="C62" s="119" t="s">
        <v>26</v>
      </c>
      <c r="D62" s="119">
        <v>80111609</v>
      </c>
      <c r="E62" s="116" t="s">
        <v>1227</v>
      </c>
      <c r="F62" s="119" t="s">
        <v>313</v>
      </c>
      <c r="G62" s="119" t="s">
        <v>313</v>
      </c>
      <c r="H62" s="119">
        <v>4</v>
      </c>
      <c r="I62" s="120">
        <v>1</v>
      </c>
      <c r="J62" s="119" t="s">
        <v>83</v>
      </c>
      <c r="K62" s="119" t="s">
        <v>84</v>
      </c>
      <c r="L62" s="129">
        <v>3000000</v>
      </c>
      <c r="M62" s="129">
        <f t="shared" si="5"/>
        <v>12000000</v>
      </c>
      <c r="N62" s="129" t="s">
        <v>286</v>
      </c>
      <c r="O62" s="119" t="s">
        <v>78</v>
      </c>
      <c r="P62" s="120" t="s">
        <v>1215</v>
      </c>
      <c r="Q62" s="119"/>
      <c r="R62" s="119" t="s">
        <v>25</v>
      </c>
      <c r="S62" s="130">
        <v>8238</v>
      </c>
      <c r="T62" s="130">
        <v>2024110010322</v>
      </c>
      <c r="U62" s="126">
        <v>2</v>
      </c>
      <c r="V62" s="347"/>
      <c r="W62" s="122">
        <f t="shared" si="2"/>
        <v>1</v>
      </c>
    </row>
    <row r="63" spans="1:23" ht="12.75" customHeight="1">
      <c r="A63" s="119" t="s">
        <v>1544</v>
      </c>
      <c r="B63" s="120">
        <v>2</v>
      </c>
      <c r="C63" s="119" t="s">
        <v>26</v>
      </c>
      <c r="D63" s="119">
        <v>80111609</v>
      </c>
      <c r="E63" s="116" t="s">
        <v>1237</v>
      </c>
      <c r="F63" s="119" t="s">
        <v>313</v>
      </c>
      <c r="G63" s="119" t="s">
        <v>313</v>
      </c>
      <c r="H63" s="119">
        <v>5</v>
      </c>
      <c r="I63" s="120">
        <v>1</v>
      </c>
      <c r="J63" s="119" t="s">
        <v>83</v>
      </c>
      <c r="K63" s="119" t="s">
        <v>84</v>
      </c>
      <c r="L63" s="129">
        <v>4500000</v>
      </c>
      <c r="M63" s="129">
        <f t="shared" si="5"/>
        <v>22500000</v>
      </c>
      <c r="N63" s="129" t="s">
        <v>286</v>
      </c>
      <c r="O63" s="119" t="s">
        <v>78</v>
      </c>
      <c r="P63" s="120" t="s">
        <v>1215</v>
      </c>
      <c r="Q63" s="131" t="s">
        <v>1545</v>
      </c>
      <c r="R63" s="119" t="s">
        <v>25</v>
      </c>
      <c r="S63" s="130">
        <v>8238</v>
      </c>
      <c r="T63" s="130">
        <v>2024110010322</v>
      </c>
      <c r="U63" s="126">
        <v>2</v>
      </c>
      <c r="V63" s="127"/>
      <c r="W63" s="122">
        <f t="shared" si="2"/>
        <v>1</v>
      </c>
    </row>
    <row r="64" spans="1:23" ht="12.75" customHeight="1">
      <c r="A64" s="342" t="s">
        <v>1516</v>
      </c>
      <c r="B64" s="120" t="s">
        <v>1229</v>
      </c>
      <c r="C64" s="119" t="s">
        <v>27</v>
      </c>
      <c r="D64" s="119">
        <v>80111600</v>
      </c>
      <c r="E64" s="116" t="s">
        <v>1230</v>
      </c>
      <c r="F64" s="119" t="s">
        <v>459</v>
      </c>
      <c r="G64" s="119" t="s">
        <v>459</v>
      </c>
      <c r="H64" s="119">
        <v>6</v>
      </c>
      <c r="I64" s="120">
        <v>1</v>
      </c>
      <c r="J64" s="119" t="s">
        <v>83</v>
      </c>
      <c r="K64" s="119" t="s">
        <v>84</v>
      </c>
      <c r="L64" s="129">
        <v>3310000</v>
      </c>
      <c r="M64" s="129">
        <f t="shared" si="5"/>
        <v>19860000</v>
      </c>
      <c r="N64" s="129" t="s">
        <v>286</v>
      </c>
      <c r="O64" s="119" t="s">
        <v>78</v>
      </c>
      <c r="P64" s="120" t="s">
        <v>1215</v>
      </c>
      <c r="Q64" s="119"/>
      <c r="R64" s="119" t="s">
        <v>25</v>
      </c>
      <c r="S64" s="130">
        <v>8238</v>
      </c>
      <c r="T64" s="130">
        <v>2024110010322</v>
      </c>
      <c r="U64" s="126">
        <v>2</v>
      </c>
      <c r="V64" s="347"/>
      <c r="W64" s="122">
        <f t="shared" si="2"/>
        <v>1</v>
      </c>
    </row>
    <row r="65" spans="1:23" ht="12.75" customHeight="1">
      <c r="A65" s="348" t="s">
        <v>1516</v>
      </c>
      <c r="B65" s="349" t="s">
        <v>909</v>
      </c>
      <c r="C65" s="350" t="s">
        <v>22</v>
      </c>
      <c r="D65" s="349">
        <v>80111601</v>
      </c>
      <c r="E65" s="350" t="s">
        <v>910</v>
      </c>
      <c r="F65" s="349" t="s">
        <v>459</v>
      </c>
      <c r="G65" s="350" t="s">
        <v>459</v>
      </c>
      <c r="H65" s="350">
        <v>8</v>
      </c>
      <c r="I65" s="350">
        <v>1</v>
      </c>
      <c r="J65" s="349" t="s">
        <v>883</v>
      </c>
      <c r="K65" s="350" t="s">
        <v>884</v>
      </c>
      <c r="L65" s="351">
        <v>9000000</v>
      </c>
      <c r="M65" s="352">
        <v>72000000</v>
      </c>
      <c r="N65" s="349" t="s">
        <v>885</v>
      </c>
      <c r="O65" s="350" t="s">
        <v>897</v>
      </c>
      <c r="P65" s="350" t="s">
        <v>886</v>
      </c>
      <c r="Q65" s="353" t="s">
        <v>1546</v>
      </c>
      <c r="R65" s="119" t="s">
        <v>17</v>
      </c>
      <c r="S65" s="342">
        <v>8146</v>
      </c>
      <c r="T65" s="354" t="s">
        <v>18</v>
      </c>
      <c r="U65" s="126">
        <v>3</v>
      </c>
      <c r="V65" s="139">
        <v>45712</v>
      </c>
      <c r="W65" s="122">
        <f t="shared" si="2"/>
        <v>1</v>
      </c>
    </row>
    <row r="66" spans="1:23" ht="12.75" customHeight="1">
      <c r="A66" s="348" t="s">
        <v>1516</v>
      </c>
      <c r="B66" s="349" t="s">
        <v>938</v>
      </c>
      <c r="C66" s="350" t="s">
        <v>22</v>
      </c>
      <c r="D66" s="349">
        <v>80111601</v>
      </c>
      <c r="E66" s="350" t="s">
        <v>931</v>
      </c>
      <c r="F66" s="349" t="s">
        <v>459</v>
      </c>
      <c r="G66" s="350" t="s">
        <v>459</v>
      </c>
      <c r="H66" s="350">
        <v>4</v>
      </c>
      <c r="I66" s="350">
        <v>1</v>
      </c>
      <c r="J66" s="349" t="s">
        <v>883</v>
      </c>
      <c r="K66" s="350" t="s">
        <v>884</v>
      </c>
      <c r="L66" s="351">
        <v>4500000</v>
      </c>
      <c r="M66" s="352">
        <v>18000000</v>
      </c>
      <c r="N66" s="349" t="s">
        <v>885</v>
      </c>
      <c r="O66" s="350" t="s">
        <v>897</v>
      </c>
      <c r="P66" s="350" t="s">
        <v>886</v>
      </c>
      <c r="Q66" s="353" t="s">
        <v>1547</v>
      </c>
      <c r="R66" s="119" t="s">
        <v>17</v>
      </c>
      <c r="S66" s="342">
        <v>8146</v>
      </c>
      <c r="T66" s="354" t="s">
        <v>18</v>
      </c>
      <c r="U66" s="126">
        <v>3</v>
      </c>
      <c r="V66" s="139">
        <v>45712</v>
      </c>
      <c r="W66" s="122">
        <f t="shared" si="2"/>
        <v>1</v>
      </c>
    </row>
    <row r="67" spans="1:23" ht="12.75" customHeight="1">
      <c r="A67" s="348" t="s">
        <v>1516</v>
      </c>
      <c r="B67" s="349" t="s">
        <v>895</v>
      </c>
      <c r="C67" s="350" t="s">
        <v>22</v>
      </c>
      <c r="D67" s="349">
        <v>80111601</v>
      </c>
      <c r="E67" s="350" t="s">
        <v>896</v>
      </c>
      <c r="F67" s="349" t="s">
        <v>459</v>
      </c>
      <c r="G67" s="350" t="s">
        <v>459</v>
      </c>
      <c r="H67" s="350">
        <v>9</v>
      </c>
      <c r="I67" s="350">
        <v>1</v>
      </c>
      <c r="J67" s="349" t="s">
        <v>883</v>
      </c>
      <c r="K67" s="350" t="s">
        <v>884</v>
      </c>
      <c r="L67" s="351">
        <v>9000000</v>
      </c>
      <c r="M67" s="352">
        <v>81000000</v>
      </c>
      <c r="N67" s="349" t="s">
        <v>885</v>
      </c>
      <c r="O67" s="350" t="s">
        <v>897</v>
      </c>
      <c r="P67" s="350" t="s">
        <v>886</v>
      </c>
      <c r="Q67" s="353" t="s">
        <v>1547</v>
      </c>
      <c r="R67" s="119" t="s">
        <v>17</v>
      </c>
      <c r="S67" s="342">
        <v>8146</v>
      </c>
      <c r="T67" s="354" t="s">
        <v>18</v>
      </c>
      <c r="U67" s="126">
        <v>3</v>
      </c>
      <c r="V67" s="139">
        <v>45712</v>
      </c>
      <c r="W67" s="122">
        <f t="shared" si="2"/>
        <v>1</v>
      </c>
    </row>
    <row r="68" spans="1:23" ht="12.75" customHeight="1">
      <c r="A68" s="348" t="s">
        <v>1516</v>
      </c>
      <c r="B68" s="349" t="s">
        <v>930</v>
      </c>
      <c r="C68" s="350" t="s">
        <v>22</v>
      </c>
      <c r="D68" s="349">
        <v>80111601</v>
      </c>
      <c r="E68" s="350" t="s">
        <v>931</v>
      </c>
      <c r="F68" s="349" t="s">
        <v>459</v>
      </c>
      <c r="G68" s="350" t="s">
        <v>459</v>
      </c>
      <c r="H68" s="350">
        <v>5</v>
      </c>
      <c r="I68" s="350">
        <v>1</v>
      </c>
      <c r="J68" s="349" t="s">
        <v>883</v>
      </c>
      <c r="K68" s="350" t="s">
        <v>884</v>
      </c>
      <c r="L68" s="351">
        <v>4000000</v>
      </c>
      <c r="M68" s="352">
        <v>20000000</v>
      </c>
      <c r="N68" s="349" t="s">
        <v>885</v>
      </c>
      <c r="O68" s="350" t="s">
        <v>897</v>
      </c>
      <c r="P68" s="350" t="s">
        <v>886</v>
      </c>
      <c r="Q68" s="353" t="s">
        <v>1547</v>
      </c>
      <c r="R68" s="119" t="s">
        <v>17</v>
      </c>
      <c r="S68" s="342">
        <v>8146</v>
      </c>
      <c r="T68" s="354" t="s">
        <v>18</v>
      </c>
      <c r="U68" s="126">
        <v>3</v>
      </c>
      <c r="V68" s="139">
        <v>45712</v>
      </c>
      <c r="W68" s="122">
        <f t="shared" si="2"/>
        <v>1</v>
      </c>
    </row>
    <row r="69" spans="1:23" ht="12.75" customHeight="1">
      <c r="A69" s="348" t="s">
        <v>1516</v>
      </c>
      <c r="B69" s="349" t="s">
        <v>906</v>
      </c>
      <c r="C69" s="350" t="s">
        <v>22</v>
      </c>
      <c r="D69" s="349">
        <v>80111601</v>
      </c>
      <c r="E69" s="350" t="s">
        <v>907</v>
      </c>
      <c r="F69" s="349" t="s">
        <v>459</v>
      </c>
      <c r="G69" s="350" t="s">
        <v>459</v>
      </c>
      <c r="H69" s="350">
        <v>7</v>
      </c>
      <c r="I69" s="350">
        <v>1</v>
      </c>
      <c r="J69" s="349" t="s">
        <v>883</v>
      </c>
      <c r="K69" s="350" t="s">
        <v>884</v>
      </c>
      <c r="L69" s="351">
        <v>3156000</v>
      </c>
      <c r="M69" s="352">
        <v>22092000</v>
      </c>
      <c r="N69" s="349" t="s">
        <v>885</v>
      </c>
      <c r="O69" s="350" t="s">
        <v>897</v>
      </c>
      <c r="P69" s="350" t="s">
        <v>886</v>
      </c>
      <c r="Q69" s="353" t="s">
        <v>1546</v>
      </c>
      <c r="R69" s="119" t="s">
        <v>17</v>
      </c>
      <c r="S69" s="342">
        <v>8146</v>
      </c>
      <c r="T69" s="354" t="s">
        <v>18</v>
      </c>
      <c r="U69" s="126">
        <v>3</v>
      </c>
      <c r="V69" s="139">
        <v>45712</v>
      </c>
      <c r="W69" s="122">
        <f t="shared" si="2"/>
        <v>1</v>
      </c>
    </row>
    <row r="70" spans="1:23" ht="12.75" customHeight="1">
      <c r="A70" s="348" t="s">
        <v>1516</v>
      </c>
      <c r="B70" s="349" t="s">
        <v>936</v>
      </c>
      <c r="C70" s="350" t="s">
        <v>22</v>
      </c>
      <c r="D70" s="349">
        <v>80111601</v>
      </c>
      <c r="E70" s="350" t="s">
        <v>937</v>
      </c>
      <c r="F70" s="349" t="s">
        <v>459</v>
      </c>
      <c r="G70" s="350" t="s">
        <v>459</v>
      </c>
      <c r="H70" s="350">
        <v>8</v>
      </c>
      <c r="I70" s="350">
        <v>1</v>
      </c>
      <c r="J70" s="349" t="s">
        <v>883</v>
      </c>
      <c r="K70" s="350" t="s">
        <v>884</v>
      </c>
      <c r="L70" s="351">
        <v>4500000</v>
      </c>
      <c r="M70" s="352">
        <v>36000000</v>
      </c>
      <c r="N70" s="349" t="s">
        <v>885</v>
      </c>
      <c r="O70" s="350" t="s">
        <v>897</v>
      </c>
      <c r="P70" s="350" t="s">
        <v>886</v>
      </c>
      <c r="Q70" s="353" t="s">
        <v>1547</v>
      </c>
      <c r="R70" s="119" t="s">
        <v>17</v>
      </c>
      <c r="S70" s="342">
        <v>8146</v>
      </c>
      <c r="T70" s="354" t="s">
        <v>18</v>
      </c>
      <c r="U70" s="126">
        <v>3</v>
      </c>
      <c r="V70" s="139">
        <v>45712</v>
      </c>
      <c r="W70" s="122">
        <f t="shared" si="2"/>
        <v>1</v>
      </c>
    </row>
    <row r="71" spans="1:23" ht="12.75" customHeight="1">
      <c r="A71" s="348" t="s">
        <v>1516</v>
      </c>
      <c r="B71" s="349" t="s">
        <v>902</v>
      </c>
      <c r="C71" s="350" t="s">
        <v>22</v>
      </c>
      <c r="D71" s="349">
        <v>80111601</v>
      </c>
      <c r="E71" s="350" t="s">
        <v>903</v>
      </c>
      <c r="F71" s="349" t="s">
        <v>459</v>
      </c>
      <c r="G71" s="350" t="s">
        <v>459</v>
      </c>
      <c r="H71" s="350">
        <v>6.5</v>
      </c>
      <c r="I71" s="350">
        <v>1</v>
      </c>
      <c r="J71" s="349" t="s">
        <v>883</v>
      </c>
      <c r="K71" s="350" t="s">
        <v>884</v>
      </c>
      <c r="L71" s="351">
        <v>3156000</v>
      </c>
      <c r="M71" s="352">
        <v>20514000</v>
      </c>
      <c r="N71" s="349" t="s">
        <v>885</v>
      </c>
      <c r="O71" s="350" t="s">
        <v>897</v>
      </c>
      <c r="P71" s="350" t="s">
        <v>886</v>
      </c>
      <c r="Q71" s="353" t="s">
        <v>1547</v>
      </c>
      <c r="R71" s="119" t="s">
        <v>17</v>
      </c>
      <c r="S71" s="342">
        <v>8146</v>
      </c>
      <c r="T71" s="354" t="s">
        <v>18</v>
      </c>
      <c r="U71" s="126">
        <v>3</v>
      </c>
      <c r="V71" s="139">
        <v>45712</v>
      </c>
      <c r="W71" s="122">
        <f t="shared" si="2"/>
        <v>1</v>
      </c>
    </row>
    <row r="72" spans="1:23" ht="12.75" customHeight="1">
      <c r="A72" s="348" t="s">
        <v>1516</v>
      </c>
      <c r="B72" s="349" t="s">
        <v>900</v>
      </c>
      <c r="C72" s="350" t="s">
        <v>22</v>
      </c>
      <c r="D72" s="349">
        <v>80111601</v>
      </c>
      <c r="E72" s="350" t="s">
        <v>901</v>
      </c>
      <c r="F72" s="349" t="s">
        <v>459</v>
      </c>
      <c r="G72" s="350" t="s">
        <v>459</v>
      </c>
      <c r="H72" s="350">
        <v>8</v>
      </c>
      <c r="I72" s="350">
        <v>1</v>
      </c>
      <c r="J72" s="349" t="s">
        <v>883</v>
      </c>
      <c r="K72" s="350" t="s">
        <v>884</v>
      </c>
      <c r="L72" s="351">
        <v>8000000</v>
      </c>
      <c r="M72" s="352">
        <v>64000000</v>
      </c>
      <c r="N72" s="349" t="s">
        <v>885</v>
      </c>
      <c r="O72" s="350" t="s">
        <v>897</v>
      </c>
      <c r="P72" s="350" t="s">
        <v>886</v>
      </c>
      <c r="Q72" s="353" t="s">
        <v>1547</v>
      </c>
      <c r="R72" s="119" t="s">
        <v>17</v>
      </c>
      <c r="S72" s="342">
        <v>8146</v>
      </c>
      <c r="T72" s="354" t="s">
        <v>18</v>
      </c>
      <c r="U72" s="126">
        <v>3</v>
      </c>
      <c r="V72" s="139">
        <v>45712</v>
      </c>
      <c r="W72" s="122">
        <f t="shared" si="2"/>
        <v>1</v>
      </c>
    </row>
    <row r="73" spans="1:23" ht="12.75" customHeight="1">
      <c r="A73" s="348" t="s">
        <v>1516</v>
      </c>
      <c r="B73" s="349" t="s">
        <v>911</v>
      </c>
      <c r="C73" s="350" t="s">
        <v>22</v>
      </c>
      <c r="D73" s="349">
        <v>80111601</v>
      </c>
      <c r="E73" s="350" t="s">
        <v>912</v>
      </c>
      <c r="F73" s="349" t="s">
        <v>459</v>
      </c>
      <c r="G73" s="350" t="s">
        <v>459</v>
      </c>
      <c r="H73" s="350">
        <v>7</v>
      </c>
      <c r="I73" s="350">
        <v>1</v>
      </c>
      <c r="J73" s="349" t="s">
        <v>883</v>
      </c>
      <c r="K73" s="350" t="s">
        <v>884</v>
      </c>
      <c r="L73" s="351">
        <v>6000000</v>
      </c>
      <c r="M73" s="352">
        <v>42000000</v>
      </c>
      <c r="N73" s="349" t="s">
        <v>885</v>
      </c>
      <c r="O73" s="350" t="s">
        <v>897</v>
      </c>
      <c r="P73" s="350" t="s">
        <v>886</v>
      </c>
      <c r="Q73" s="353" t="s">
        <v>1548</v>
      </c>
      <c r="R73" s="119" t="s">
        <v>17</v>
      </c>
      <c r="S73" s="342">
        <v>8146</v>
      </c>
      <c r="T73" s="354" t="s">
        <v>18</v>
      </c>
      <c r="U73" s="126">
        <v>3</v>
      </c>
      <c r="V73" s="139">
        <v>45712</v>
      </c>
      <c r="W73" s="122">
        <f t="shared" si="2"/>
        <v>1</v>
      </c>
    </row>
    <row r="74" spans="1:23" ht="12.75" customHeight="1">
      <c r="A74" s="348" t="s">
        <v>1516</v>
      </c>
      <c r="B74" s="349" t="s">
        <v>916</v>
      </c>
      <c r="C74" s="350" t="s">
        <v>22</v>
      </c>
      <c r="D74" s="349">
        <v>80111601</v>
      </c>
      <c r="E74" s="350" t="s">
        <v>917</v>
      </c>
      <c r="F74" s="349" t="s">
        <v>459</v>
      </c>
      <c r="G74" s="350" t="s">
        <v>459</v>
      </c>
      <c r="H74" s="350">
        <v>6</v>
      </c>
      <c r="I74" s="350">
        <v>1</v>
      </c>
      <c r="J74" s="349" t="s">
        <v>883</v>
      </c>
      <c r="K74" s="350" t="s">
        <v>884</v>
      </c>
      <c r="L74" s="351">
        <v>10000000</v>
      </c>
      <c r="M74" s="352">
        <v>60000000</v>
      </c>
      <c r="N74" s="349" t="s">
        <v>885</v>
      </c>
      <c r="O74" s="350" t="s">
        <v>897</v>
      </c>
      <c r="P74" s="350" t="s">
        <v>886</v>
      </c>
      <c r="Q74" s="353" t="s">
        <v>1548</v>
      </c>
      <c r="R74" s="119" t="s">
        <v>17</v>
      </c>
      <c r="S74" s="342">
        <v>8146</v>
      </c>
      <c r="T74" s="354" t="s">
        <v>18</v>
      </c>
      <c r="U74" s="126">
        <v>3</v>
      </c>
      <c r="V74" s="139">
        <v>45712</v>
      </c>
      <c r="W74" s="122">
        <f t="shared" si="2"/>
        <v>1</v>
      </c>
    </row>
    <row r="75" spans="1:23" ht="12.75" customHeight="1">
      <c r="A75" s="348" t="s">
        <v>1549</v>
      </c>
      <c r="B75" s="349" t="s">
        <v>920</v>
      </c>
      <c r="C75" s="350" t="s">
        <v>22</v>
      </c>
      <c r="D75" s="349">
        <v>80111601</v>
      </c>
      <c r="E75" s="350" t="s">
        <v>921</v>
      </c>
      <c r="F75" s="349" t="s">
        <v>307</v>
      </c>
      <c r="G75" s="350" t="s">
        <v>307</v>
      </c>
      <c r="H75" s="350">
        <v>4</v>
      </c>
      <c r="I75" s="350">
        <v>1</v>
      </c>
      <c r="J75" s="349" t="s">
        <v>883</v>
      </c>
      <c r="K75" s="350" t="s">
        <v>884</v>
      </c>
      <c r="L75" s="351" t="s">
        <v>922</v>
      </c>
      <c r="M75" s="352" t="s">
        <v>922</v>
      </c>
      <c r="N75" s="349" t="s">
        <v>885</v>
      </c>
      <c r="O75" s="350" t="s">
        <v>897</v>
      </c>
      <c r="P75" s="350" t="s">
        <v>886</v>
      </c>
      <c r="Q75" s="353" t="s">
        <v>1550</v>
      </c>
      <c r="R75" s="119" t="s">
        <v>17</v>
      </c>
      <c r="S75" s="342">
        <v>8146</v>
      </c>
      <c r="T75" s="354" t="s">
        <v>18</v>
      </c>
      <c r="U75" s="126">
        <v>3</v>
      </c>
      <c r="V75" s="139">
        <v>45712</v>
      </c>
      <c r="W75" s="122">
        <f t="shared" si="2"/>
        <v>1</v>
      </c>
    </row>
    <row r="76" spans="1:23" ht="12.75" customHeight="1">
      <c r="A76" s="348" t="s">
        <v>1516</v>
      </c>
      <c r="B76" s="349" t="s">
        <v>941</v>
      </c>
      <c r="C76" s="350" t="s">
        <v>22</v>
      </c>
      <c r="D76" s="349">
        <v>80111601</v>
      </c>
      <c r="E76" s="350" t="s">
        <v>931</v>
      </c>
      <c r="F76" s="349" t="s">
        <v>459</v>
      </c>
      <c r="G76" s="350" t="s">
        <v>459</v>
      </c>
      <c r="H76" s="350">
        <v>9</v>
      </c>
      <c r="I76" s="350">
        <v>1</v>
      </c>
      <c r="J76" s="349" t="s">
        <v>883</v>
      </c>
      <c r="K76" s="350" t="s">
        <v>884</v>
      </c>
      <c r="L76" s="351">
        <v>4000000</v>
      </c>
      <c r="M76" s="352">
        <v>36000000</v>
      </c>
      <c r="N76" s="349" t="s">
        <v>885</v>
      </c>
      <c r="O76" s="350" t="s">
        <v>897</v>
      </c>
      <c r="P76" s="350" t="s">
        <v>886</v>
      </c>
      <c r="Q76" s="353" t="s">
        <v>1547</v>
      </c>
      <c r="R76" s="119" t="s">
        <v>17</v>
      </c>
      <c r="S76" s="342">
        <v>8146</v>
      </c>
      <c r="T76" s="354" t="s">
        <v>18</v>
      </c>
      <c r="U76" s="126">
        <v>3</v>
      </c>
      <c r="V76" s="139">
        <v>45712</v>
      </c>
      <c r="W76" s="122">
        <f t="shared" si="2"/>
        <v>1</v>
      </c>
    </row>
    <row r="77" spans="1:23" ht="12.75" customHeight="1">
      <c r="A77" s="348" t="s">
        <v>1516</v>
      </c>
      <c r="B77" s="349" t="s">
        <v>951</v>
      </c>
      <c r="C77" s="350" t="s">
        <v>22</v>
      </c>
      <c r="D77" s="349">
        <v>80111601</v>
      </c>
      <c r="E77" s="350" t="s">
        <v>1439</v>
      </c>
      <c r="F77" s="349" t="s">
        <v>1421</v>
      </c>
      <c r="G77" s="350" t="s">
        <v>1421</v>
      </c>
      <c r="H77" s="350">
        <v>1</v>
      </c>
      <c r="I77" s="350">
        <v>1</v>
      </c>
      <c r="J77" s="349" t="s">
        <v>883</v>
      </c>
      <c r="K77" s="350" t="s">
        <v>884</v>
      </c>
      <c r="L77" s="351" t="s">
        <v>922</v>
      </c>
      <c r="M77" s="352">
        <v>296696000</v>
      </c>
      <c r="N77" s="349" t="s">
        <v>885</v>
      </c>
      <c r="O77" s="350" t="s">
        <v>897</v>
      </c>
      <c r="P77" s="350" t="s">
        <v>886</v>
      </c>
      <c r="Q77" s="353" t="s">
        <v>1551</v>
      </c>
      <c r="R77" s="119" t="s">
        <v>17</v>
      </c>
      <c r="S77" s="342">
        <v>8146</v>
      </c>
      <c r="T77" s="354" t="s">
        <v>18</v>
      </c>
      <c r="U77" s="126">
        <v>3</v>
      </c>
      <c r="V77" s="139">
        <v>45712</v>
      </c>
      <c r="W77" s="122">
        <f t="shared" si="2"/>
        <v>1</v>
      </c>
    </row>
    <row r="78" spans="1:23" ht="12.75" customHeight="1">
      <c r="A78" s="348" t="s">
        <v>1516</v>
      </c>
      <c r="B78" s="349" t="s">
        <v>1000</v>
      </c>
      <c r="C78" s="350" t="s">
        <v>23</v>
      </c>
      <c r="D78" s="349">
        <v>80111601</v>
      </c>
      <c r="E78" s="350" t="s">
        <v>1001</v>
      </c>
      <c r="F78" s="349" t="s">
        <v>459</v>
      </c>
      <c r="G78" s="350" t="s">
        <v>459</v>
      </c>
      <c r="H78" s="350">
        <v>6</v>
      </c>
      <c r="I78" s="350">
        <v>1</v>
      </c>
      <c r="J78" s="349" t="s">
        <v>883</v>
      </c>
      <c r="K78" s="350" t="s">
        <v>884</v>
      </c>
      <c r="L78" s="351">
        <v>5000000</v>
      </c>
      <c r="M78" s="352">
        <v>30000000</v>
      </c>
      <c r="N78" s="349" t="s">
        <v>885</v>
      </c>
      <c r="O78" s="350" t="s">
        <v>897</v>
      </c>
      <c r="P78" s="350" t="s">
        <v>886</v>
      </c>
      <c r="Q78" s="353" t="s">
        <v>1552</v>
      </c>
      <c r="R78" s="119" t="s">
        <v>17</v>
      </c>
      <c r="S78" s="342">
        <v>8146</v>
      </c>
      <c r="T78" s="354" t="s">
        <v>18</v>
      </c>
      <c r="U78" s="126">
        <v>3</v>
      </c>
      <c r="V78" s="139">
        <v>45712</v>
      </c>
      <c r="W78" s="122">
        <f t="shared" si="2"/>
        <v>1</v>
      </c>
    </row>
    <row r="79" spans="1:23" ht="12.75" customHeight="1">
      <c r="A79" s="348" t="s">
        <v>1516</v>
      </c>
      <c r="B79" s="349" t="s">
        <v>981</v>
      </c>
      <c r="C79" s="350" t="s">
        <v>23</v>
      </c>
      <c r="D79" s="349">
        <v>80111601</v>
      </c>
      <c r="E79" s="350" t="s">
        <v>982</v>
      </c>
      <c r="F79" s="349" t="s">
        <v>459</v>
      </c>
      <c r="G79" s="350" t="s">
        <v>459</v>
      </c>
      <c r="H79" s="350">
        <v>5</v>
      </c>
      <c r="I79" s="350">
        <v>1</v>
      </c>
      <c r="J79" s="349" t="s">
        <v>883</v>
      </c>
      <c r="K79" s="350" t="s">
        <v>884</v>
      </c>
      <c r="L79" s="351">
        <v>9000000</v>
      </c>
      <c r="M79" s="352">
        <v>45000000</v>
      </c>
      <c r="N79" s="349" t="s">
        <v>885</v>
      </c>
      <c r="O79" s="350" t="s">
        <v>897</v>
      </c>
      <c r="P79" s="350" t="s">
        <v>886</v>
      </c>
      <c r="Q79" s="353" t="s">
        <v>1547</v>
      </c>
      <c r="R79" s="119" t="s">
        <v>17</v>
      </c>
      <c r="S79" s="342">
        <v>8146</v>
      </c>
      <c r="T79" s="354" t="s">
        <v>18</v>
      </c>
      <c r="U79" s="126">
        <v>3</v>
      </c>
      <c r="V79" s="139">
        <v>45712</v>
      </c>
      <c r="W79" s="122">
        <f t="shared" si="2"/>
        <v>1</v>
      </c>
    </row>
    <row r="80" spans="1:23" ht="12.75" customHeight="1">
      <c r="A80" s="348" t="s">
        <v>1516</v>
      </c>
      <c r="B80" s="349" t="s">
        <v>998</v>
      </c>
      <c r="C80" s="350" t="s">
        <v>23</v>
      </c>
      <c r="D80" s="349">
        <v>80111601</v>
      </c>
      <c r="E80" s="350" t="s">
        <v>999</v>
      </c>
      <c r="F80" s="349" t="s">
        <v>459</v>
      </c>
      <c r="G80" s="350" t="s">
        <v>459</v>
      </c>
      <c r="H80" s="350">
        <v>7</v>
      </c>
      <c r="I80" s="350">
        <v>1</v>
      </c>
      <c r="J80" s="349" t="s">
        <v>883</v>
      </c>
      <c r="K80" s="350" t="s">
        <v>884</v>
      </c>
      <c r="L80" s="351">
        <v>6000000</v>
      </c>
      <c r="M80" s="352">
        <v>42000000</v>
      </c>
      <c r="N80" s="349" t="s">
        <v>885</v>
      </c>
      <c r="O80" s="350" t="s">
        <v>897</v>
      </c>
      <c r="P80" s="350" t="s">
        <v>886</v>
      </c>
      <c r="Q80" s="353" t="s">
        <v>1547</v>
      </c>
      <c r="R80" s="119" t="s">
        <v>17</v>
      </c>
      <c r="S80" s="342">
        <v>8146</v>
      </c>
      <c r="T80" s="354" t="s">
        <v>18</v>
      </c>
      <c r="U80" s="126">
        <v>3</v>
      </c>
      <c r="V80" s="139">
        <v>45712</v>
      </c>
      <c r="W80" s="122">
        <f t="shared" si="2"/>
        <v>1</v>
      </c>
    </row>
    <row r="81" spans="1:23" ht="12.75" customHeight="1">
      <c r="A81" s="348" t="s">
        <v>1516</v>
      </c>
      <c r="B81" s="349" t="s">
        <v>970</v>
      </c>
      <c r="C81" s="350" t="s">
        <v>23</v>
      </c>
      <c r="D81" s="349">
        <v>80111601</v>
      </c>
      <c r="E81" s="350" t="s">
        <v>971</v>
      </c>
      <c r="F81" s="349" t="s">
        <v>459</v>
      </c>
      <c r="G81" s="350" t="s">
        <v>459</v>
      </c>
      <c r="H81" s="350">
        <v>6</v>
      </c>
      <c r="I81" s="350">
        <v>1</v>
      </c>
      <c r="J81" s="349" t="s">
        <v>883</v>
      </c>
      <c r="K81" s="350" t="s">
        <v>884</v>
      </c>
      <c r="L81" s="351">
        <v>2253000</v>
      </c>
      <c r="M81" s="352">
        <v>13518000</v>
      </c>
      <c r="N81" s="349" t="s">
        <v>885</v>
      </c>
      <c r="O81" s="350" t="s">
        <v>897</v>
      </c>
      <c r="P81" s="350" t="s">
        <v>886</v>
      </c>
      <c r="Q81" s="353" t="s">
        <v>1552</v>
      </c>
      <c r="R81" s="119" t="s">
        <v>17</v>
      </c>
      <c r="S81" s="342">
        <v>8146</v>
      </c>
      <c r="T81" s="354" t="s">
        <v>18</v>
      </c>
      <c r="U81" s="126">
        <v>3</v>
      </c>
      <c r="V81" s="139">
        <v>45712</v>
      </c>
      <c r="W81" s="122">
        <f t="shared" si="2"/>
        <v>1</v>
      </c>
    </row>
    <row r="82" spans="1:23" ht="12.75" customHeight="1">
      <c r="A82" s="348" t="s">
        <v>1516</v>
      </c>
      <c r="B82" s="349" t="s">
        <v>990</v>
      </c>
      <c r="C82" s="350" t="s">
        <v>23</v>
      </c>
      <c r="D82" s="349">
        <v>80111601</v>
      </c>
      <c r="E82" s="350" t="s">
        <v>991</v>
      </c>
      <c r="F82" s="349" t="s">
        <v>459</v>
      </c>
      <c r="G82" s="350" t="s">
        <v>459</v>
      </c>
      <c r="H82" s="350">
        <v>5</v>
      </c>
      <c r="I82" s="350">
        <v>1</v>
      </c>
      <c r="J82" s="349" t="s">
        <v>883</v>
      </c>
      <c r="K82" s="350" t="s">
        <v>884</v>
      </c>
      <c r="L82" s="351">
        <v>5500000</v>
      </c>
      <c r="M82" s="352">
        <v>27500000</v>
      </c>
      <c r="N82" s="349" t="s">
        <v>885</v>
      </c>
      <c r="O82" s="350" t="s">
        <v>897</v>
      </c>
      <c r="P82" s="350" t="s">
        <v>886</v>
      </c>
      <c r="Q82" s="353" t="s">
        <v>1552</v>
      </c>
      <c r="R82" s="119" t="s">
        <v>17</v>
      </c>
      <c r="S82" s="342">
        <v>8146</v>
      </c>
      <c r="T82" s="354" t="s">
        <v>18</v>
      </c>
      <c r="U82" s="126">
        <v>3</v>
      </c>
      <c r="V82" s="139">
        <v>45712</v>
      </c>
      <c r="W82" s="122">
        <f t="shared" si="2"/>
        <v>1</v>
      </c>
    </row>
    <row r="83" spans="1:23" ht="12.75" customHeight="1">
      <c r="A83" s="348" t="s">
        <v>1516</v>
      </c>
      <c r="B83" s="349" t="s">
        <v>979</v>
      </c>
      <c r="C83" s="350" t="s">
        <v>23</v>
      </c>
      <c r="D83" s="349">
        <v>80111601</v>
      </c>
      <c r="E83" s="350" t="s">
        <v>980</v>
      </c>
      <c r="F83" s="349" t="s">
        <v>307</v>
      </c>
      <c r="G83" s="350" t="s">
        <v>307</v>
      </c>
      <c r="H83" s="350">
        <v>8</v>
      </c>
      <c r="I83" s="350">
        <v>1</v>
      </c>
      <c r="J83" s="349" t="s">
        <v>883</v>
      </c>
      <c r="K83" s="350" t="s">
        <v>884</v>
      </c>
      <c r="L83" s="351">
        <v>4500000</v>
      </c>
      <c r="M83" s="352">
        <v>36000000</v>
      </c>
      <c r="N83" s="349" t="s">
        <v>885</v>
      </c>
      <c r="O83" s="350" t="s">
        <v>897</v>
      </c>
      <c r="P83" s="350" t="s">
        <v>886</v>
      </c>
      <c r="Q83" s="353" t="s">
        <v>1553</v>
      </c>
      <c r="R83" s="119" t="s">
        <v>17</v>
      </c>
      <c r="S83" s="342">
        <v>8146</v>
      </c>
      <c r="T83" s="354" t="s">
        <v>18</v>
      </c>
      <c r="U83" s="126">
        <v>3</v>
      </c>
      <c r="V83" s="139">
        <v>45712</v>
      </c>
      <c r="W83" s="122">
        <f t="shared" si="2"/>
        <v>1</v>
      </c>
    </row>
    <row r="84" spans="1:23" ht="12.75" customHeight="1">
      <c r="A84" s="348" t="s">
        <v>1516</v>
      </c>
      <c r="B84" s="349" t="s">
        <v>985</v>
      </c>
      <c r="C84" s="350" t="s">
        <v>23</v>
      </c>
      <c r="D84" s="349">
        <v>80111601</v>
      </c>
      <c r="E84" s="350" t="s">
        <v>986</v>
      </c>
      <c r="F84" s="349" t="s">
        <v>307</v>
      </c>
      <c r="G84" s="350" t="s">
        <v>307</v>
      </c>
      <c r="H84" s="350">
        <v>8</v>
      </c>
      <c r="I84" s="350">
        <v>1</v>
      </c>
      <c r="J84" s="349" t="s">
        <v>883</v>
      </c>
      <c r="K84" s="350" t="s">
        <v>884</v>
      </c>
      <c r="L84" s="351">
        <v>4500000</v>
      </c>
      <c r="M84" s="352">
        <v>36000000</v>
      </c>
      <c r="N84" s="349" t="s">
        <v>885</v>
      </c>
      <c r="O84" s="350" t="s">
        <v>897</v>
      </c>
      <c r="P84" s="350" t="s">
        <v>886</v>
      </c>
      <c r="Q84" s="353" t="s">
        <v>1548</v>
      </c>
      <c r="R84" s="119" t="s">
        <v>17</v>
      </c>
      <c r="S84" s="342">
        <v>8146</v>
      </c>
      <c r="T84" s="354" t="s">
        <v>18</v>
      </c>
      <c r="U84" s="126">
        <v>3</v>
      </c>
      <c r="V84" s="139">
        <v>45712</v>
      </c>
      <c r="W84" s="122">
        <f t="shared" si="2"/>
        <v>1</v>
      </c>
    </row>
    <row r="85" spans="1:23" ht="12.75" customHeight="1">
      <c r="A85" s="348" t="s">
        <v>1516</v>
      </c>
      <c r="B85" s="349" t="s">
        <v>956</v>
      </c>
      <c r="C85" s="350" t="s">
        <v>23</v>
      </c>
      <c r="D85" s="349">
        <v>80111601</v>
      </c>
      <c r="E85" s="350" t="s">
        <v>957</v>
      </c>
      <c r="F85" s="349" t="s">
        <v>459</v>
      </c>
      <c r="G85" s="350" t="s">
        <v>459</v>
      </c>
      <c r="H85" s="350">
        <v>6</v>
      </c>
      <c r="I85" s="350">
        <v>1</v>
      </c>
      <c r="J85" s="349" t="s">
        <v>883</v>
      </c>
      <c r="K85" s="350" t="s">
        <v>884</v>
      </c>
      <c r="L85" s="351">
        <v>4633000</v>
      </c>
      <c r="M85" s="352">
        <v>27798000</v>
      </c>
      <c r="N85" s="349" t="s">
        <v>885</v>
      </c>
      <c r="O85" s="350" t="s">
        <v>897</v>
      </c>
      <c r="P85" s="350" t="s">
        <v>886</v>
      </c>
      <c r="Q85" s="353" t="s">
        <v>1547</v>
      </c>
      <c r="R85" s="119" t="s">
        <v>17</v>
      </c>
      <c r="S85" s="342">
        <v>8146</v>
      </c>
      <c r="T85" s="354" t="s">
        <v>18</v>
      </c>
      <c r="U85" s="126">
        <v>3</v>
      </c>
      <c r="V85" s="139">
        <v>45712</v>
      </c>
      <c r="W85" s="122">
        <f t="shared" si="2"/>
        <v>1</v>
      </c>
    </row>
    <row r="86" spans="1:23" ht="12.75" customHeight="1">
      <c r="A86" s="348" t="s">
        <v>1516</v>
      </c>
      <c r="B86" s="349" t="s">
        <v>952</v>
      </c>
      <c r="C86" s="350" t="s">
        <v>23</v>
      </c>
      <c r="D86" s="349">
        <v>80111601</v>
      </c>
      <c r="E86" s="350" t="s">
        <v>954</v>
      </c>
      <c r="F86" s="349" t="s">
        <v>459</v>
      </c>
      <c r="G86" s="350" t="s">
        <v>459</v>
      </c>
      <c r="H86" s="350">
        <v>6</v>
      </c>
      <c r="I86" s="350">
        <v>1</v>
      </c>
      <c r="J86" s="349" t="s">
        <v>883</v>
      </c>
      <c r="K86" s="350" t="s">
        <v>884</v>
      </c>
      <c r="L86" s="351">
        <v>6000000</v>
      </c>
      <c r="M86" s="352">
        <v>36000000</v>
      </c>
      <c r="N86" s="349" t="s">
        <v>885</v>
      </c>
      <c r="O86" s="350" t="s">
        <v>897</v>
      </c>
      <c r="P86" s="350" t="s">
        <v>886</v>
      </c>
      <c r="Q86" s="353" t="s">
        <v>1554</v>
      </c>
      <c r="R86" s="119" t="s">
        <v>17</v>
      </c>
      <c r="S86" s="342">
        <v>8146</v>
      </c>
      <c r="T86" s="354" t="s">
        <v>18</v>
      </c>
      <c r="U86" s="126">
        <v>3</v>
      </c>
      <c r="V86" s="139">
        <v>45712</v>
      </c>
      <c r="W86" s="122">
        <f t="shared" si="2"/>
        <v>1</v>
      </c>
    </row>
    <row r="87" spans="1:23" ht="12.75" customHeight="1">
      <c r="A87" s="348" t="s">
        <v>1516</v>
      </c>
      <c r="B87" s="349" t="s">
        <v>1002</v>
      </c>
      <c r="C87" s="350" t="s">
        <v>23</v>
      </c>
      <c r="D87" s="349">
        <v>80111601</v>
      </c>
      <c r="E87" s="350" t="s">
        <v>1555</v>
      </c>
      <c r="F87" s="349" t="s">
        <v>1421</v>
      </c>
      <c r="G87" s="350" t="s">
        <v>1421</v>
      </c>
      <c r="H87" s="350">
        <v>1</v>
      </c>
      <c r="I87" s="350">
        <v>1</v>
      </c>
      <c r="J87" s="349" t="s">
        <v>883</v>
      </c>
      <c r="K87" s="350" t="s">
        <v>884</v>
      </c>
      <c r="L87" s="351" t="s">
        <v>922</v>
      </c>
      <c r="M87" s="352">
        <v>41380000</v>
      </c>
      <c r="N87" s="349" t="s">
        <v>885</v>
      </c>
      <c r="O87" s="350" t="s">
        <v>897</v>
      </c>
      <c r="P87" s="350" t="s">
        <v>886</v>
      </c>
      <c r="Q87" s="353" t="s">
        <v>1551</v>
      </c>
      <c r="R87" s="119" t="s">
        <v>17</v>
      </c>
      <c r="S87" s="342">
        <v>8146</v>
      </c>
      <c r="T87" s="354" t="s">
        <v>18</v>
      </c>
      <c r="U87" s="126">
        <v>3</v>
      </c>
      <c r="V87" s="139">
        <v>45712</v>
      </c>
      <c r="W87" s="122">
        <f t="shared" si="2"/>
        <v>1</v>
      </c>
    </row>
    <row r="88" spans="1:23" ht="12.75" customHeight="1">
      <c r="A88" s="355" t="s">
        <v>1516</v>
      </c>
      <c r="B88" s="356" t="s">
        <v>1007</v>
      </c>
      <c r="C88" s="357" t="s">
        <v>24</v>
      </c>
      <c r="D88" s="358">
        <v>80111600</v>
      </c>
      <c r="E88" s="359" t="s">
        <v>1008</v>
      </c>
      <c r="F88" s="358" t="s">
        <v>459</v>
      </c>
      <c r="G88" s="357" t="s">
        <v>459</v>
      </c>
      <c r="H88" s="359">
        <v>6</v>
      </c>
      <c r="I88" s="357">
        <v>1</v>
      </c>
      <c r="J88" s="358" t="s">
        <v>883</v>
      </c>
      <c r="K88" s="359" t="s">
        <v>884</v>
      </c>
      <c r="L88" s="360">
        <v>5300000</v>
      </c>
      <c r="M88" s="361">
        <v>31800000</v>
      </c>
      <c r="N88" s="362" t="s">
        <v>1009</v>
      </c>
      <c r="O88" s="359" t="s">
        <v>897</v>
      </c>
      <c r="P88" s="359" t="s">
        <v>886</v>
      </c>
      <c r="Q88" s="363" t="s">
        <v>1556</v>
      </c>
      <c r="R88" s="119" t="s">
        <v>17</v>
      </c>
      <c r="S88" s="342">
        <v>8146</v>
      </c>
      <c r="T88" s="354" t="s">
        <v>18</v>
      </c>
      <c r="U88" s="126">
        <v>3</v>
      </c>
      <c r="V88" s="139">
        <v>45712</v>
      </c>
      <c r="W88" s="122">
        <f t="shared" si="2"/>
        <v>1</v>
      </c>
    </row>
    <row r="89" spans="1:23" ht="12.75" customHeight="1">
      <c r="A89" s="355" t="s">
        <v>1516</v>
      </c>
      <c r="B89" s="356" t="s">
        <v>1012</v>
      </c>
      <c r="C89" s="357" t="s">
        <v>24</v>
      </c>
      <c r="D89" s="358">
        <v>80111600</v>
      </c>
      <c r="E89" s="359" t="s">
        <v>1013</v>
      </c>
      <c r="F89" s="358" t="s">
        <v>459</v>
      </c>
      <c r="G89" s="357" t="s">
        <v>459</v>
      </c>
      <c r="H89" s="359">
        <v>6</v>
      </c>
      <c r="I89" s="357">
        <v>1</v>
      </c>
      <c r="J89" s="358" t="s">
        <v>883</v>
      </c>
      <c r="K89" s="359" t="s">
        <v>884</v>
      </c>
      <c r="L89" s="360">
        <v>4700000</v>
      </c>
      <c r="M89" s="361">
        <v>28200000</v>
      </c>
      <c r="N89" s="362" t="s">
        <v>1009</v>
      </c>
      <c r="O89" s="359" t="s">
        <v>897</v>
      </c>
      <c r="P89" s="359" t="s">
        <v>886</v>
      </c>
      <c r="Q89" s="363" t="s">
        <v>1557</v>
      </c>
      <c r="R89" s="119" t="s">
        <v>17</v>
      </c>
      <c r="S89" s="342">
        <v>8146</v>
      </c>
      <c r="T89" s="354" t="s">
        <v>18</v>
      </c>
      <c r="U89" s="126">
        <v>3</v>
      </c>
      <c r="V89" s="139">
        <v>45712</v>
      </c>
      <c r="W89" s="122">
        <f t="shared" si="2"/>
        <v>1</v>
      </c>
    </row>
    <row r="90" spans="1:23" ht="12.75" customHeight="1">
      <c r="A90" s="355" t="s">
        <v>1516</v>
      </c>
      <c r="B90" s="356" t="s">
        <v>1014</v>
      </c>
      <c r="C90" s="357" t="s">
        <v>24</v>
      </c>
      <c r="D90" s="358">
        <v>80111600</v>
      </c>
      <c r="E90" s="359" t="s">
        <v>1015</v>
      </c>
      <c r="F90" s="358" t="s">
        <v>459</v>
      </c>
      <c r="G90" s="357" t="s">
        <v>459</v>
      </c>
      <c r="H90" s="359">
        <v>6</v>
      </c>
      <c r="I90" s="357">
        <v>1</v>
      </c>
      <c r="J90" s="358" t="s">
        <v>883</v>
      </c>
      <c r="K90" s="359" t="s">
        <v>884</v>
      </c>
      <c r="L90" s="360">
        <v>3000000</v>
      </c>
      <c r="M90" s="361">
        <v>18000000</v>
      </c>
      <c r="N90" s="362" t="s">
        <v>1009</v>
      </c>
      <c r="O90" s="359" t="s">
        <v>897</v>
      </c>
      <c r="P90" s="359" t="s">
        <v>886</v>
      </c>
      <c r="Q90" s="363" t="s">
        <v>1557</v>
      </c>
      <c r="R90" s="119" t="s">
        <v>17</v>
      </c>
      <c r="S90" s="342">
        <v>8146</v>
      </c>
      <c r="T90" s="354" t="s">
        <v>18</v>
      </c>
      <c r="U90" s="126">
        <v>3</v>
      </c>
      <c r="V90" s="139">
        <v>45712</v>
      </c>
      <c r="W90" s="122">
        <f t="shared" si="2"/>
        <v>1</v>
      </c>
    </row>
    <row r="91" spans="1:23" ht="12.75" customHeight="1">
      <c r="A91" s="355" t="s">
        <v>1516</v>
      </c>
      <c r="B91" s="356" t="s">
        <v>1016</v>
      </c>
      <c r="C91" s="357" t="s">
        <v>24</v>
      </c>
      <c r="D91" s="358">
        <v>80111600</v>
      </c>
      <c r="E91" s="359" t="s">
        <v>1017</v>
      </c>
      <c r="F91" s="358" t="s">
        <v>459</v>
      </c>
      <c r="G91" s="357" t="s">
        <v>459</v>
      </c>
      <c r="H91" s="359">
        <v>6</v>
      </c>
      <c r="I91" s="357">
        <v>1</v>
      </c>
      <c r="J91" s="358" t="s">
        <v>883</v>
      </c>
      <c r="K91" s="359" t="s">
        <v>884</v>
      </c>
      <c r="L91" s="360">
        <v>3000000</v>
      </c>
      <c r="M91" s="361">
        <v>18000000</v>
      </c>
      <c r="N91" s="362" t="s">
        <v>1009</v>
      </c>
      <c r="O91" s="359" t="s">
        <v>897</v>
      </c>
      <c r="P91" s="359" t="s">
        <v>886</v>
      </c>
      <c r="Q91" s="363" t="s">
        <v>1557</v>
      </c>
      <c r="R91" s="119" t="s">
        <v>17</v>
      </c>
      <c r="S91" s="342">
        <v>8146</v>
      </c>
      <c r="T91" s="354" t="s">
        <v>18</v>
      </c>
      <c r="U91" s="126">
        <v>3</v>
      </c>
      <c r="V91" s="139">
        <v>45712</v>
      </c>
      <c r="W91" s="122">
        <f t="shared" si="2"/>
        <v>1</v>
      </c>
    </row>
    <row r="92" spans="1:23" ht="12.75" customHeight="1">
      <c r="A92" s="355" t="s">
        <v>1516</v>
      </c>
      <c r="B92" s="356" t="s">
        <v>1020</v>
      </c>
      <c r="C92" s="357" t="s">
        <v>24</v>
      </c>
      <c r="D92" s="358">
        <v>80111600</v>
      </c>
      <c r="E92" s="359" t="s">
        <v>1021</v>
      </c>
      <c r="F92" s="358" t="s">
        <v>459</v>
      </c>
      <c r="G92" s="357" t="s">
        <v>459</v>
      </c>
      <c r="H92" s="359">
        <v>10</v>
      </c>
      <c r="I92" s="357">
        <v>1</v>
      </c>
      <c r="J92" s="358" t="s">
        <v>883</v>
      </c>
      <c r="K92" s="359" t="s">
        <v>884</v>
      </c>
      <c r="L92" s="360">
        <v>7000000</v>
      </c>
      <c r="M92" s="361">
        <v>70000000</v>
      </c>
      <c r="N92" s="362" t="s">
        <v>1009</v>
      </c>
      <c r="O92" s="359" t="s">
        <v>894</v>
      </c>
      <c r="P92" s="359" t="s">
        <v>886</v>
      </c>
      <c r="Q92" s="363" t="s">
        <v>1558</v>
      </c>
      <c r="R92" s="119" t="s">
        <v>17</v>
      </c>
      <c r="S92" s="342">
        <v>8146</v>
      </c>
      <c r="T92" s="354" t="s">
        <v>18</v>
      </c>
      <c r="U92" s="126">
        <v>3</v>
      </c>
      <c r="V92" s="139">
        <v>45712</v>
      </c>
      <c r="W92" s="122">
        <f t="shared" si="2"/>
        <v>1</v>
      </c>
    </row>
    <row r="93" spans="1:23" ht="12.75" customHeight="1">
      <c r="A93" s="355" t="s">
        <v>1516</v>
      </c>
      <c r="B93" s="356" t="s">
        <v>1022</v>
      </c>
      <c r="C93" s="357" t="s">
        <v>24</v>
      </c>
      <c r="D93" s="358">
        <v>80111600</v>
      </c>
      <c r="E93" s="359" t="s">
        <v>1023</v>
      </c>
      <c r="F93" s="358" t="s">
        <v>459</v>
      </c>
      <c r="G93" s="357" t="s">
        <v>459</v>
      </c>
      <c r="H93" s="359">
        <v>6</v>
      </c>
      <c r="I93" s="357">
        <v>1</v>
      </c>
      <c r="J93" s="358" t="s">
        <v>883</v>
      </c>
      <c r="K93" s="359" t="s">
        <v>884</v>
      </c>
      <c r="L93" s="360">
        <v>4000000</v>
      </c>
      <c r="M93" s="361">
        <v>24000000</v>
      </c>
      <c r="N93" s="362" t="s">
        <v>1009</v>
      </c>
      <c r="O93" s="359" t="s">
        <v>894</v>
      </c>
      <c r="P93" s="359" t="s">
        <v>886</v>
      </c>
      <c r="Q93" s="363" t="s">
        <v>1556</v>
      </c>
      <c r="R93" s="119" t="s">
        <v>17</v>
      </c>
      <c r="S93" s="342">
        <v>8146</v>
      </c>
      <c r="T93" s="354" t="s">
        <v>18</v>
      </c>
      <c r="U93" s="126">
        <v>3</v>
      </c>
      <c r="V93" s="139">
        <v>45712</v>
      </c>
      <c r="W93" s="122">
        <f t="shared" si="2"/>
        <v>1</v>
      </c>
    </row>
    <row r="94" spans="1:23" ht="12.75" customHeight="1">
      <c r="A94" s="355" t="s">
        <v>1516</v>
      </c>
      <c r="B94" s="356" t="s">
        <v>1024</v>
      </c>
      <c r="C94" s="357" t="s">
        <v>24</v>
      </c>
      <c r="D94" s="358">
        <v>80111600</v>
      </c>
      <c r="E94" s="359" t="s">
        <v>1559</v>
      </c>
      <c r="F94" s="358" t="s">
        <v>459</v>
      </c>
      <c r="G94" s="357" t="s">
        <v>459</v>
      </c>
      <c r="H94" s="359">
        <v>6</v>
      </c>
      <c r="I94" s="357">
        <v>1</v>
      </c>
      <c r="J94" s="358" t="s">
        <v>883</v>
      </c>
      <c r="K94" s="359" t="s">
        <v>884</v>
      </c>
      <c r="L94" s="360">
        <v>5000000</v>
      </c>
      <c r="M94" s="361">
        <v>30000000</v>
      </c>
      <c r="N94" s="362" t="s">
        <v>1009</v>
      </c>
      <c r="O94" s="359" t="s">
        <v>894</v>
      </c>
      <c r="P94" s="359" t="s">
        <v>886</v>
      </c>
      <c r="Q94" s="363" t="s">
        <v>1557</v>
      </c>
      <c r="R94" s="119" t="s">
        <v>17</v>
      </c>
      <c r="S94" s="342">
        <v>8146</v>
      </c>
      <c r="T94" s="354" t="s">
        <v>18</v>
      </c>
      <c r="U94" s="126">
        <v>3</v>
      </c>
      <c r="V94" s="139">
        <v>45712</v>
      </c>
      <c r="W94" s="122">
        <f t="shared" si="2"/>
        <v>1</v>
      </c>
    </row>
    <row r="95" spans="1:23" ht="12.75" customHeight="1">
      <c r="A95" s="355" t="s">
        <v>1516</v>
      </c>
      <c r="B95" s="356" t="s">
        <v>1025</v>
      </c>
      <c r="C95" s="357" t="s">
        <v>24</v>
      </c>
      <c r="D95" s="358">
        <v>80111600</v>
      </c>
      <c r="E95" s="359" t="s">
        <v>1026</v>
      </c>
      <c r="F95" s="358" t="s">
        <v>459</v>
      </c>
      <c r="G95" s="357" t="s">
        <v>459</v>
      </c>
      <c r="H95" s="359">
        <v>6</v>
      </c>
      <c r="I95" s="357">
        <v>1</v>
      </c>
      <c r="J95" s="358" t="s">
        <v>883</v>
      </c>
      <c r="K95" s="359" t="s">
        <v>884</v>
      </c>
      <c r="L95" s="360">
        <v>6300000</v>
      </c>
      <c r="M95" s="361">
        <v>37800000</v>
      </c>
      <c r="N95" s="362" t="s">
        <v>1009</v>
      </c>
      <c r="O95" s="359" t="s">
        <v>894</v>
      </c>
      <c r="P95" s="359" t="s">
        <v>886</v>
      </c>
      <c r="Q95" s="363" t="s">
        <v>1557</v>
      </c>
      <c r="R95" s="119" t="s">
        <v>17</v>
      </c>
      <c r="S95" s="342">
        <v>8146</v>
      </c>
      <c r="T95" s="354" t="s">
        <v>18</v>
      </c>
      <c r="U95" s="126">
        <v>3</v>
      </c>
      <c r="V95" s="139">
        <v>45712</v>
      </c>
      <c r="W95" s="122">
        <f t="shared" si="2"/>
        <v>1</v>
      </c>
    </row>
    <row r="96" spans="1:23" ht="12.75" customHeight="1">
      <c r="A96" s="355" t="s">
        <v>1516</v>
      </c>
      <c r="B96" s="356" t="s">
        <v>1027</v>
      </c>
      <c r="C96" s="357" t="s">
        <v>24</v>
      </c>
      <c r="D96" s="358">
        <v>80111600</v>
      </c>
      <c r="E96" s="359" t="s">
        <v>1560</v>
      </c>
      <c r="F96" s="358" t="s">
        <v>459</v>
      </c>
      <c r="G96" s="357" t="s">
        <v>459</v>
      </c>
      <c r="H96" s="359">
        <v>6</v>
      </c>
      <c r="I96" s="357">
        <v>1</v>
      </c>
      <c r="J96" s="358" t="s">
        <v>883</v>
      </c>
      <c r="K96" s="359" t="s">
        <v>884</v>
      </c>
      <c r="L96" s="360">
        <v>6000000</v>
      </c>
      <c r="M96" s="361">
        <v>36000000</v>
      </c>
      <c r="N96" s="362" t="s">
        <v>1009</v>
      </c>
      <c r="O96" s="359" t="s">
        <v>894</v>
      </c>
      <c r="P96" s="359" t="s">
        <v>886</v>
      </c>
      <c r="Q96" s="363" t="s">
        <v>1557</v>
      </c>
      <c r="R96" s="119" t="s">
        <v>17</v>
      </c>
      <c r="S96" s="342">
        <v>8146</v>
      </c>
      <c r="T96" s="354" t="s">
        <v>18</v>
      </c>
      <c r="U96" s="126">
        <v>3</v>
      </c>
      <c r="V96" s="139">
        <v>45712</v>
      </c>
      <c r="W96" s="122">
        <f t="shared" si="2"/>
        <v>1</v>
      </c>
    </row>
    <row r="97" spans="1:23" ht="12.75" customHeight="1">
      <c r="A97" s="355" t="s">
        <v>1516</v>
      </c>
      <c r="B97" s="356" t="s">
        <v>1028</v>
      </c>
      <c r="C97" s="357" t="s">
        <v>24</v>
      </c>
      <c r="D97" s="358">
        <v>80111600</v>
      </c>
      <c r="E97" s="359" t="s">
        <v>1029</v>
      </c>
      <c r="F97" s="358" t="s">
        <v>459</v>
      </c>
      <c r="G97" s="357" t="s">
        <v>459</v>
      </c>
      <c r="H97" s="359">
        <v>10</v>
      </c>
      <c r="I97" s="357">
        <v>1</v>
      </c>
      <c r="J97" s="358" t="s">
        <v>883</v>
      </c>
      <c r="K97" s="359" t="s">
        <v>884</v>
      </c>
      <c r="L97" s="360">
        <v>4700000</v>
      </c>
      <c r="M97" s="361">
        <v>47000000</v>
      </c>
      <c r="N97" s="362" t="s">
        <v>1009</v>
      </c>
      <c r="O97" s="359" t="s">
        <v>894</v>
      </c>
      <c r="P97" s="359" t="s">
        <v>886</v>
      </c>
      <c r="Q97" s="363" t="s">
        <v>1557</v>
      </c>
      <c r="R97" s="119" t="s">
        <v>17</v>
      </c>
      <c r="S97" s="342">
        <v>8146</v>
      </c>
      <c r="T97" s="354" t="s">
        <v>18</v>
      </c>
      <c r="U97" s="126">
        <v>3</v>
      </c>
      <c r="V97" s="139">
        <v>45712</v>
      </c>
      <c r="W97" s="122">
        <f t="shared" si="2"/>
        <v>1</v>
      </c>
    </row>
    <row r="98" spans="1:23" ht="12.75" customHeight="1">
      <c r="A98" s="355" t="s">
        <v>1516</v>
      </c>
      <c r="B98" s="356" t="s">
        <v>1030</v>
      </c>
      <c r="C98" s="357" t="s">
        <v>24</v>
      </c>
      <c r="D98" s="358">
        <v>80111600</v>
      </c>
      <c r="E98" s="359" t="s">
        <v>1029</v>
      </c>
      <c r="F98" s="358" t="s">
        <v>459</v>
      </c>
      <c r="G98" s="357" t="s">
        <v>459</v>
      </c>
      <c r="H98" s="359">
        <v>10</v>
      </c>
      <c r="I98" s="357">
        <v>1</v>
      </c>
      <c r="J98" s="358" t="s">
        <v>883</v>
      </c>
      <c r="K98" s="359" t="s">
        <v>884</v>
      </c>
      <c r="L98" s="360">
        <v>5000000</v>
      </c>
      <c r="M98" s="361">
        <v>50000000</v>
      </c>
      <c r="N98" s="362" t="s">
        <v>1009</v>
      </c>
      <c r="O98" s="359" t="s">
        <v>894</v>
      </c>
      <c r="P98" s="359" t="s">
        <v>886</v>
      </c>
      <c r="Q98" s="363" t="s">
        <v>1558</v>
      </c>
      <c r="R98" s="119" t="s">
        <v>17</v>
      </c>
      <c r="S98" s="342">
        <v>8146</v>
      </c>
      <c r="T98" s="354" t="s">
        <v>18</v>
      </c>
      <c r="U98" s="126">
        <v>3</v>
      </c>
      <c r="V98" s="139">
        <v>45712</v>
      </c>
      <c r="W98" s="122">
        <f t="shared" si="2"/>
        <v>1</v>
      </c>
    </row>
    <row r="99" spans="1:23" ht="12.75" customHeight="1">
      <c r="A99" s="355" t="s">
        <v>1516</v>
      </c>
      <c r="B99" s="356" t="s">
        <v>1031</v>
      </c>
      <c r="C99" s="357" t="s">
        <v>24</v>
      </c>
      <c r="D99" s="358">
        <v>80111600</v>
      </c>
      <c r="E99" s="359" t="s">
        <v>1029</v>
      </c>
      <c r="F99" s="358" t="s">
        <v>459</v>
      </c>
      <c r="G99" s="357" t="s">
        <v>459</v>
      </c>
      <c r="H99" s="359">
        <v>6</v>
      </c>
      <c r="I99" s="357">
        <v>1</v>
      </c>
      <c r="J99" s="358" t="s">
        <v>883</v>
      </c>
      <c r="K99" s="359" t="s">
        <v>884</v>
      </c>
      <c r="L99" s="360">
        <v>5000000</v>
      </c>
      <c r="M99" s="361">
        <v>30000000</v>
      </c>
      <c r="N99" s="362" t="s">
        <v>1009</v>
      </c>
      <c r="O99" s="359" t="s">
        <v>894</v>
      </c>
      <c r="P99" s="359" t="s">
        <v>886</v>
      </c>
      <c r="Q99" s="363" t="s">
        <v>1557</v>
      </c>
      <c r="R99" s="119" t="s">
        <v>17</v>
      </c>
      <c r="S99" s="342">
        <v>8146</v>
      </c>
      <c r="T99" s="354" t="s">
        <v>18</v>
      </c>
      <c r="U99" s="126">
        <v>3</v>
      </c>
      <c r="V99" s="139">
        <v>45712</v>
      </c>
      <c r="W99" s="122">
        <f t="shared" si="2"/>
        <v>1</v>
      </c>
    </row>
    <row r="100" spans="1:23" ht="12.75" customHeight="1">
      <c r="A100" s="355" t="s">
        <v>1516</v>
      </c>
      <c r="B100" s="356" t="s">
        <v>1032</v>
      </c>
      <c r="C100" s="357" t="s">
        <v>24</v>
      </c>
      <c r="D100" s="358">
        <v>80111600</v>
      </c>
      <c r="E100" s="359" t="s">
        <v>1033</v>
      </c>
      <c r="F100" s="358" t="s">
        <v>459</v>
      </c>
      <c r="G100" s="357" t="s">
        <v>459</v>
      </c>
      <c r="H100" s="359">
        <v>6</v>
      </c>
      <c r="I100" s="357">
        <v>1</v>
      </c>
      <c r="J100" s="358" t="s">
        <v>883</v>
      </c>
      <c r="K100" s="359" t="s">
        <v>884</v>
      </c>
      <c r="L100" s="360">
        <v>6000000</v>
      </c>
      <c r="M100" s="361">
        <v>36000000</v>
      </c>
      <c r="N100" s="362" t="s">
        <v>1009</v>
      </c>
      <c r="O100" s="359" t="s">
        <v>894</v>
      </c>
      <c r="P100" s="359" t="s">
        <v>886</v>
      </c>
      <c r="Q100" s="363" t="s">
        <v>1557</v>
      </c>
      <c r="R100" s="119" t="s">
        <v>17</v>
      </c>
      <c r="S100" s="342">
        <v>8146</v>
      </c>
      <c r="T100" s="354" t="s">
        <v>18</v>
      </c>
      <c r="U100" s="126">
        <v>3</v>
      </c>
      <c r="V100" s="139">
        <v>45712</v>
      </c>
      <c r="W100" s="122">
        <f t="shared" si="2"/>
        <v>1</v>
      </c>
    </row>
    <row r="101" spans="1:23" ht="12.75" customHeight="1">
      <c r="A101" s="355" t="s">
        <v>1516</v>
      </c>
      <c r="B101" s="356" t="s">
        <v>1034</v>
      </c>
      <c r="C101" s="357" t="s">
        <v>24</v>
      </c>
      <c r="D101" s="358">
        <v>80111600</v>
      </c>
      <c r="E101" s="359" t="s">
        <v>1035</v>
      </c>
      <c r="F101" s="358" t="s">
        <v>459</v>
      </c>
      <c r="G101" s="357" t="s">
        <v>459</v>
      </c>
      <c r="H101" s="359">
        <v>4</v>
      </c>
      <c r="I101" s="357">
        <v>1</v>
      </c>
      <c r="J101" s="358" t="s">
        <v>883</v>
      </c>
      <c r="K101" s="359" t="s">
        <v>884</v>
      </c>
      <c r="L101" s="360">
        <v>4800000</v>
      </c>
      <c r="M101" s="361">
        <v>19200000</v>
      </c>
      <c r="N101" s="362" t="s">
        <v>1009</v>
      </c>
      <c r="O101" s="359" t="s">
        <v>894</v>
      </c>
      <c r="P101" s="359" t="s">
        <v>886</v>
      </c>
      <c r="Q101" s="363" t="s">
        <v>1558</v>
      </c>
      <c r="R101" s="119" t="s">
        <v>17</v>
      </c>
      <c r="S101" s="342">
        <v>8146</v>
      </c>
      <c r="T101" s="354" t="s">
        <v>18</v>
      </c>
      <c r="U101" s="126">
        <v>3</v>
      </c>
      <c r="V101" s="139">
        <v>45712</v>
      </c>
      <c r="W101" s="122">
        <f t="shared" si="2"/>
        <v>1</v>
      </c>
    </row>
    <row r="102" spans="1:23" ht="12.75" customHeight="1">
      <c r="A102" s="355" t="s">
        <v>1516</v>
      </c>
      <c r="B102" s="356" t="s">
        <v>1036</v>
      </c>
      <c r="C102" s="357" t="s">
        <v>24</v>
      </c>
      <c r="D102" s="358">
        <v>80111600</v>
      </c>
      <c r="E102" s="359" t="s">
        <v>1023</v>
      </c>
      <c r="F102" s="358" t="s">
        <v>459</v>
      </c>
      <c r="G102" s="357" t="s">
        <v>459</v>
      </c>
      <c r="H102" s="359">
        <v>10</v>
      </c>
      <c r="I102" s="357">
        <v>1</v>
      </c>
      <c r="J102" s="358" t="s">
        <v>883</v>
      </c>
      <c r="K102" s="359" t="s">
        <v>884</v>
      </c>
      <c r="L102" s="360">
        <v>4000000</v>
      </c>
      <c r="M102" s="361">
        <v>40000000</v>
      </c>
      <c r="N102" s="362" t="s">
        <v>1009</v>
      </c>
      <c r="O102" s="359" t="s">
        <v>894</v>
      </c>
      <c r="P102" s="359" t="s">
        <v>886</v>
      </c>
      <c r="Q102" s="363" t="s">
        <v>1558</v>
      </c>
      <c r="R102" s="119" t="s">
        <v>17</v>
      </c>
      <c r="S102" s="342">
        <v>8146</v>
      </c>
      <c r="T102" s="354" t="s">
        <v>18</v>
      </c>
      <c r="U102" s="126">
        <v>3</v>
      </c>
      <c r="V102" s="139">
        <v>45712</v>
      </c>
      <c r="W102" s="122">
        <f t="shared" si="2"/>
        <v>1</v>
      </c>
    </row>
    <row r="103" spans="1:23" ht="12.75" customHeight="1">
      <c r="A103" s="355" t="s">
        <v>1516</v>
      </c>
      <c r="B103" s="356" t="s">
        <v>1037</v>
      </c>
      <c r="C103" s="357" t="s">
        <v>24</v>
      </c>
      <c r="D103" s="358">
        <v>80111600</v>
      </c>
      <c r="E103" s="359" t="s">
        <v>1038</v>
      </c>
      <c r="F103" s="358" t="s">
        <v>459</v>
      </c>
      <c r="G103" s="357" t="s">
        <v>459</v>
      </c>
      <c r="H103" s="359">
        <v>6</v>
      </c>
      <c r="I103" s="357">
        <v>1</v>
      </c>
      <c r="J103" s="358" t="s">
        <v>883</v>
      </c>
      <c r="K103" s="359" t="s">
        <v>884</v>
      </c>
      <c r="L103" s="360">
        <v>4000000</v>
      </c>
      <c r="M103" s="361">
        <v>24000000</v>
      </c>
      <c r="N103" s="362" t="s">
        <v>1009</v>
      </c>
      <c r="O103" s="359" t="s">
        <v>894</v>
      </c>
      <c r="P103" s="359" t="s">
        <v>886</v>
      </c>
      <c r="Q103" s="363" t="s">
        <v>1557</v>
      </c>
      <c r="R103" s="119" t="s">
        <v>17</v>
      </c>
      <c r="S103" s="342">
        <v>8146</v>
      </c>
      <c r="T103" s="354" t="s">
        <v>18</v>
      </c>
      <c r="U103" s="126">
        <v>3</v>
      </c>
      <c r="V103" s="139">
        <v>45712</v>
      </c>
      <c r="W103" s="122">
        <f t="shared" si="2"/>
        <v>1</v>
      </c>
    </row>
    <row r="104" spans="1:23" ht="12.75" customHeight="1">
      <c r="A104" s="355" t="s">
        <v>1516</v>
      </c>
      <c r="B104" s="356" t="s">
        <v>1039</v>
      </c>
      <c r="C104" s="357" t="s">
        <v>24</v>
      </c>
      <c r="D104" s="358">
        <v>80111600</v>
      </c>
      <c r="E104" s="359" t="s">
        <v>1040</v>
      </c>
      <c r="F104" s="358" t="s">
        <v>459</v>
      </c>
      <c r="G104" s="357" t="s">
        <v>459</v>
      </c>
      <c r="H104" s="359">
        <v>6</v>
      </c>
      <c r="I104" s="357">
        <v>1</v>
      </c>
      <c r="J104" s="358" t="s">
        <v>883</v>
      </c>
      <c r="K104" s="359" t="s">
        <v>884</v>
      </c>
      <c r="L104" s="360">
        <v>4000000</v>
      </c>
      <c r="M104" s="361">
        <v>24000000</v>
      </c>
      <c r="N104" s="362" t="s">
        <v>1009</v>
      </c>
      <c r="O104" s="359" t="s">
        <v>894</v>
      </c>
      <c r="P104" s="359" t="s">
        <v>886</v>
      </c>
      <c r="Q104" s="363" t="s">
        <v>1557</v>
      </c>
      <c r="R104" s="119" t="s">
        <v>17</v>
      </c>
      <c r="S104" s="342">
        <v>8146</v>
      </c>
      <c r="T104" s="354" t="s">
        <v>18</v>
      </c>
      <c r="U104" s="126">
        <v>3</v>
      </c>
      <c r="V104" s="139">
        <v>45712</v>
      </c>
      <c r="W104" s="122">
        <f t="shared" si="2"/>
        <v>1</v>
      </c>
    </row>
    <row r="105" spans="1:23" ht="12.75" customHeight="1">
      <c r="A105" s="355" t="s">
        <v>1516</v>
      </c>
      <c r="B105" s="356" t="s">
        <v>1041</v>
      </c>
      <c r="C105" s="357" t="s">
        <v>24</v>
      </c>
      <c r="D105" s="358">
        <v>80111600</v>
      </c>
      <c r="E105" s="359" t="s">
        <v>1042</v>
      </c>
      <c r="F105" s="358" t="s">
        <v>459</v>
      </c>
      <c r="G105" s="357" t="s">
        <v>459</v>
      </c>
      <c r="H105" s="359">
        <v>5</v>
      </c>
      <c r="I105" s="357">
        <v>1</v>
      </c>
      <c r="J105" s="358" t="s">
        <v>883</v>
      </c>
      <c r="K105" s="359" t="s">
        <v>884</v>
      </c>
      <c r="L105" s="360">
        <v>3600000</v>
      </c>
      <c r="M105" s="361">
        <v>18000000</v>
      </c>
      <c r="N105" s="362" t="s">
        <v>1009</v>
      </c>
      <c r="O105" s="359" t="s">
        <v>894</v>
      </c>
      <c r="P105" s="359" t="s">
        <v>886</v>
      </c>
      <c r="Q105" s="363" t="s">
        <v>1557</v>
      </c>
      <c r="R105" s="119" t="s">
        <v>17</v>
      </c>
      <c r="S105" s="342">
        <v>8146</v>
      </c>
      <c r="T105" s="354" t="s">
        <v>18</v>
      </c>
      <c r="U105" s="126">
        <v>3</v>
      </c>
      <c r="V105" s="139">
        <v>45712</v>
      </c>
      <c r="W105" s="122">
        <f t="shared" si="2"/>
        <v>1</v>
      </c>
    </row>
    <row r="106" spans="1:23" ht="12.75" customHeight="1">
      <c r="A106" s="355" t="s">
        <v>1516</v>
      </c>
      <c r="B106" s="356" t="s">
        <v>1043</v>
      </c>
      <c r="C106" s="357" t="s">
        <v>24</v>
      </c>
      <c r="D106" s="358">
        <v>80111600</v>
      </c>
      <c r="E106" s="359" t="s">
        <v>1044</v>
      </c>
      <c r="F106" s="358" t="s">
        <v>459</v>
      </c>
      <c r="G106" s="357" t="s">
        <v>459</v>
      </c>
      <c r="H106" s="359">
        <v>6</v>
      </c>
      <c r="I106" s="357">
        <v>1</v>
      </c>
      <c r="J106" s="358" t="s">
        <v>883</v>
      </c>
      <c r="K106" s="359" t="s">
        <v>884</v>
      </c>
      <c r="L106" s="360">
        <v>3600000</v>
      </c>
      <c r="M106" s="361">
        <v>21600000</v>
      </c>
      <c r="N106" s="362" t="s">
        <v>1009</v>
      </c>
      <c r="O106" s="359" t="s">
        <v>894</v>
      </c>
      <c r="P106" s="359" t="s">
        <v>886</v>
      </c>
      <c r="Q106" s="363" t="s">
        <v>1557</v>
      </c>
      <c r="R106" s="119" t="s">
        <v>17</v>
      </c>
      <c r="S106" s="342">
        <v>8146</v>
      </c>
      <c r="T106" s="354" t="s">
        <v>18</v>
      </c>
      <c r="U106" s="126">
        <v>3</v>
      </c>
      <c r="V106" s="139">
        <v>45712</v>
      </c>
      <c r="W106" s="122">
        <f t="shared" si="2"/>
        <v>1</v>
      </c>
    </row>
    <row r="107" spans="1:23" ht="12.75" customHeight="1">
      <c r="A107" s="355" t="s">
        <v>1516</v>
      </c>
      <c r="B107" s="356" t="s">
        <v>1045</v>
      </c>
      <c r="C107" s="357" t="s">
        <v>24</v>
      </c>
      <c r="D107" s="358">
        <v>80111600</v>
      </c>
      <c r="E107" s="359" t="s">
        <v>1046</v>
      </c>
      <c r="F107" s="358" t="s">
        <v>459</v>
      </c>
      <c r="G107" s="357" t="s">
        <v>459</v>
      </c>
      <c r="H107" s="359">
        <v>10</v>
      </c>
      <c r="I107" s="357">
        <v>1</v>
      </c>
      <c r="J107" s="358" t="s">
        <v>883</v>
      </c>
      <c r="K107" s="359" t="s">
        <v>884</v>
      </c>
      <c r="L107" s="360">
        <v>3000000</v>
      </c>
      <c r="M107" s="361">
        <v>30000000</v>
      </c>
      <c r="N107" s="362" t="s">
        <v>1009</v>
      </c>
      <c r="O107" s="359" t="s">
        <v>894</v>
      </c>
      <c r="P107" s="359" t="s">
        <v>886</v>
      </c>
      <c r="Q107" s="363" t="s">
        <v>1558</v>
      </c>
      <c r="R107" s="119" t="s">
        <v>17</v>
      </c>
      <c r="S107" s="342">
        <v>8146</v>
      </c>
      <c r="T107" s="354" t="s">
        <v>18</v>
      </c>
      <c r="U107" s="126">
        <v>3</v>
      </c>
      <c r="V107" s="139">
        <v>45712</v>
      </c>
      <c r="W107" s="122">
        <f t="shared" si="2"/>
        <v>1</v>
      </c>
    </row>
    <row r="108" spans="1:23" ht="12.75" customHeight="1">
      <c r="A108" s="355" t="s">
        <v>1516</v>
      </c>
      <c r="B108" s="356" t="s">
        <v>1047</v>
      </c>
      <c r="C108" s="357" t="s">
        <v>24</v>
      </c>
      <c r="D108" s="358">
        <v>80111600</v>
      </c>
      <c r="E108" s="359" t="s">
        <v>1048</v>
      </c>
      <c r="F108" s="358" t="s">
        <v>459</v>
      </c>
      <c r="G108" s="357" t="s">
        <v>459</v>
      </c>
      <c r="H108" s="359">
        <v>6</v>
      </c>
      <c r="I108" s="357">
        <v>1</v>
      </c>
      <c r="J108" s="358" t="s">
        <v>883</v>
      </c>
      <c r="K108" s="359" t="s">
        <v>884</v>
      </c>
      <c r="L108" s="360">
        <v>3000000</v>
      </c>
      <c r="M108" s="361">
        <v>18000000</v>
      </c>
      <c r="N108" s="362" t="s">
        <v>1009</v>
      </c>
      <c r="O108" s="359" t="s">
        <v>894</v>
      </c>
      <c r="P108" s="359" t="s">
        <v>886</v>
      </c>
      <c r="Q108" s="363" t="s">
        <v>1557</v>
      </c>
      <c r="R108" s="119" t="s">
        <v>17</v>
      </c>
      <c r="S108" s="342">
        <v>8146</v>
      </c>
      <c r="T108" s="354" t="s">
        <v>18</v>
      </c>
      <c r="U108" s="126">
        <v>3</v>
      </c>
      <c r="V108" s="139">
        <v>45712</v>
      </c>
      <c r="W108" s="122">
        <f t="shared" si="2"/>
        <v>1</v>
      </c>
    </row>
    <row r="109" spans="1:23" ht="12.75" customHeight="1">
      <c r="A109" s="355" t="s">
        <v>1516</v>
      </c>
      <c r="B109" s="356" t="s">
        <v>1049</v>
      </c>
      <c r="C109" s="357" t="s">
        <v>24</v>
      </c>
      <c r="D109" s="358">
        <v>80111600</v>
      </c>
      <c r="E109" s="359" t="s">
        <v>1050</v>
      </c>
      <c r="F109" s="358" t="s">
        <v>459</v>
      </c>
      <c r="G109" s="357" t="s">
        <v>459</v>
      </c>
      <c r="H109" s="359">
        <v>6</v>
      </c>
      <c r="I109" s="357">
        <v>1</v>
      </c>
      <c r="J109" s="358" t="s">
        <v>883</v>
      </c>
      <c r="K109" s="359" t="s">
        <v>884</v>
      </c>
      <c r="L109" s="360">
        <v>3000000</v>
      </c>
      <c r="M109" s="361">
        <v>18000000</v>
      </c>
      <c r="N109" s="362" t="s">
        <v>1009</v>
      </c>
      <c r="O109" s="359" t="s">
        <v>894</v>
      </c>
      <c r="P109" s="359" t="s">
        <v>886</v>
      </c>
      <c r="Q109" s="363" t="s">
        <v>1557</v>
      </c>
      <c r="R109" s="119" t="s">
        <v>17</v>
      </c>
      <c r="S109" s="342">
        <v>8146</v>
      </c>
      <c r="T109" s="354" t="s">
        <v>18</v>
      </c>
      <c r="U109" s="126">
        <v>3</v>
      </c>
      <c r="V109" s="139">
        <v>45712</v>
      </c>
      <c r="W109" s="122">
        <f t="shared" si="2"/>
        <v>1</v>
      </c>
    </row>
    <row r="110" spans="1:23" ht="12.75" customHeight="1">
      <c r="A110" s="355" t="s">
        <v>1516</v>
      </c>
      <c r="B110" s="356" t="s">
        <v>1051</v>
      </c>
      <c r="C110" s="357" t="s">
        <v>24</v>
      </c>
      <c r="D110" s="358">
        <v>80111600</v>
      </c>
      <c r="E110" s="359" t="s">
        <v>1561</v>
      </c>
      <c r="F110" s="358" t="s">
        <v>459</v>
      </c>
      <c r="G110" s="357" t="s">
        <v>459</v>
      </c>
      <c r="H110" s="359">
        <v>6</v>
      </c>
      <c r="I110" s="357">
        <v>1</v>
      </c>
      <c r="J110" s="358" t="s">
        <v>883</v>
      </c>
      <c r="K110" s="359" t="s">
        <v>884</v>
      </c>
      <c r="L110" s="360">
        <v>2500000</v>
      </c>
      <c r="M110" s="361">
        <v>15000000</v>
      </c>
      <c r="N110" s="362" t="s">
        <v>1009</v>
      </c>
      <c r="O110" s="359" t="s">
        <v>894</v>
      </c>
      <c r="P110" s="359" t="s">
        <v>886</v>
      </c>
      <c r="Q110" s="363" t="s">
        <v>1557</v>
      </c>
      <c r="R110" s="119" t="s">
        <v>17</v>
      </c>
      <c r="S110" s="342">
        <v>8146</v>
      </c>
      <c r="T110" s="354" t="s">
        <v>18</v>
      </c>
      <c r="U110" s="126">
        <v>3</v>
      </c>
      <c r="V110" s="139">
        <v>45712</v>
      </c>
      <c r="W110" s="122">
        <f t="shared" si="2"/>
        <v>1</v>
      </c>
    </row>
    <row r="111" spans="1:23" ht="12.75" customHeight="1">
      <c r="A111" s="355" t="s">
        <v>1516</v>
      </c>
      <c r="B111" s="356" t="s">
        <v>1052</v>
      </c>
      <c r="C111" s="357" t="s">
        <v>24</v>
      </c>
      <c r="D111" s="358">
        <v>80111600</v>
      </c>
      <c r="E111" s="359" t="s">
        <v>1053</v>
      </c>
      <c r="F111" s="358" t="s">
        <v>459</v>
      </c>
      <c r="G111" s="357" t="s">
        <v>459</v>
      </c>
      <c r="H111" s="359">
        <v>5</v>
      </c>
      <c r="I111" s="357">
        <v>1</v>
      </c>
      <c r="J111" s="358" t="s">
        <v>883</v>
      </c>
      <c r="K111" s="359" t="s">
        <v>884</v>
      </c>
      <c r="L111" s="360">
        <v>2250000</v>
      </c>
      <c r="M111" s="361">
        <v>11250000</v>
      </c>
      <c r="N111" s="362" t="s">
        <v>1009</v>
      </c>
      <c r="O111" s="359" t="s">
        <v>894</v>
      </c>
      <c r="P111" s="359" t="s">
        <v>886</v>
      </c>
      <c r="Q111" s="363" t="s">
        <v>1558</v>
      </c>
      <c r="R111" s="119" t="s">
        <v>17</v>
      </c>
      <c r="S111" s="342">
        <v>8146</v>
      </c>
      <c r="T111" s="354" t="s">
        <v>18</v>
      </c>
      <c r="U111" s="126">
        <v>3</v>
      </c>
      <c r="V111" s="139">
        <v>45712</v>
      </c>
      <c r="W111" s="122">
        <f t="shared" si="2"/>
        <v>1</v>
      </c>
    </row>
    <row r="112" spans="1:23" ht="12.75" customHeight="1">
      <c r="A112" s="355" t="s">
        <v>1516</v>
      </c>
      <c r="B112" s="356" t="s">
        <v>1064</v>
      </c>
      <c r="C112" s="357" t="s">
        <v>24</v>
      </c>
      <c r="D112" s="358" t="s">
        <v>1055</v>
      </c>
      <c r="E112" s="359" t="s">
        <v>1562</v>
      </c>
      <c r="F112" s="362" t="s">
        <v>1472</v>
      </c>
      <c r="G112" s="359" t="s">
        <v>1472</v>
      </c>
      <c r="H112" s="359">
        <v>1</v>
      </c>
      <c r="I112" s="357">
        <v>1</v>
      </c>
      <c r="J112" s="358" t="s">
        <v>883</v>
      </c>
      <c r="K112" s="359" t="s">
        <v>884</v>
      </c>
      <c r="L112" s="360" t="s">
        <v>922</v>
      </c>
      <c r="M112" s="361">
        <v>179550000</v>
      </c>
      <c r="N112" s="362" t="s">
        <v>1009</v>
      </c>
      <c r="O112" s="359" t="s">
        <v>894</v>
      </c>
      <c r="P112" s="359" t="s">
        <v>886</v>
      </c>
      <c r="Q112" s="363" t="s">
        <v>1508</v>
      </c>
      <c r="R112" s="119" t="s">
        <v>17</v>
      </c>
      <c r="S112" s="342">
        <v>8146</v>
      </c>
      <c r="T112" s="354" t="s">
        <v>18</v>
      </c>
      <c r="U112" s="126">
        <v>3</v>
      </c>
      <c r="V112" s="139">
        <v>45712</v>
      </c>
      <c r="W112" s="122">
        <f t="shared" si="2"/>
        <v>1</v>
      </c>
    </row>
    <row r="113" spans="1:23" ht="12.75" customHeight="1">
      <c r="A113" s="348" t="s">
        <v>1516</v>
      </c>
      <c r="B113" s="349" t="s">
        <v>1174</v>
      </c>
      <c r="C113" s="350" t="s">
        <v>21</v>
      </c>
      <c r="D113" s="349">
        <v>80111600</v>
      </c>
      <c r="E113" s="364" t="s">
        <v>1175</v>
      </c>
      <c r="F113" s="349" t="s">
        <v>459</v>
      </c>
      <c r="G113" s="350" t="s">
        <v>459</v>
      </c>
      <c r="H113" s="350">
        <v>5</v>
      </c>
      <c r="I113" s="350">
        <v>1</v>
      </c>
      <c r="J113" s="349" t="s">
        <v>883</v>
      </c>
      <c r="K113" s="350" t="s">
        <v>84</v>
      </c>
      <c r="L113" s="351">
        <v>4800000</v>
      </c>
      <c r="M113" s="352">
        <v>24000000</v>
      </c>
      <c r="N113" s="349" t="s">
        <v>1152</v>
      </c>
      <c r="O113" s="350" t="s">
        <v>78</v>
      </c>
      <c r="P113" s="350" t="s">
        <v>1153</v>
      </c>
      <c r="Q113" s="365" t="s">
        <v>1563</v>
      </c>
      <c r="R113" s="119" t="s">
        <v>17</v>
      </c>
      <c r="S113" s="342">
        <v>8146</v>
      </c>
      <c r="T113" s="354" t="s">
        <v>18</v>
      </c>
      <c r="U113" s="126">
        <v>3</v>
      </c>
      <c r="V113" s="139">
        <v>45712</v>
      </c>
      <c r="W113" s="122">
        <f t="shared" si="2"/>
        <v>1</v>
      </c>
    </row>
    <row r="114" spans="1:23" ht="12.75" customHeight="1">
      <c r="A114" s="348" t="s">
        <v>1516</v>
      </c>
      <c r="B114" s="349" t="s">
        <v>1154</v>
      </c>
      <c r="C114" s="350" t="s">
        <v>21</v>
      </c>
      <c r="D114" s="349">
        <v>80111600</v>
      </c>
      <c r="E114" s="364" t="s">
        <v>1155</v>
      </c>
      <c r="F114" s="349" t="s">
        <v>459</v>
      </c>
      <c r="G114" s="350" t="s">
        <v>459</v>
      </c>
      <c r="H114" s="350">
        <v>5</v>
      </c>
      <c r="I114" s="350">
        <v>1</v>
      </c>
      <c r="J114" s="349" t="s">
        <v>883</v>
      </c>
      <c r="K114" s="350" t="s">
        <v>84</v>
      </c>
      <c r="L114" s="351">
        <v>6500000</v>
      </c>
      <c r="M114" s="352">
        <v>32500000</v>
      </c>
      <c r="N114" s="349" t="s">
        <v>1152</v>
      </c>
      <c r="O114" s="350" t="s">
        <v>78</v>
      </c>
      <c r="P114" s="350" t="s">
        <v>1153</v>
      </c>
      <c r="Q114" s="366" t="s">
        <v>1564</v>
      </c>
      <c r="R114" s="119" t="s">
        <v>17</v>
      </c>
      <c r="S114" s="342">
        <v>8146</v>
      </c>
      <c r="T114" s="354" t="s">
        <v>18</v>
      </c>
      <c r="U114" s="126">
        <v>3</v>
      </c>
      <c r="V114" s="139">
        <v>45712</v>
      </c>
      <c r="W114" s="122">
        <f t="shared" si="2"/>
        <v>1</v>
      </c>
    </row>
    <row r="115" spans="1:23" ht="12.75" customHeight="1">
      <c r="A115" s="348" t="s">
        <v>1516</v>
      </c>
      <c r="B115" s="349" t="s">
        <v>1158</v>
      </c>
      <c r="C115" s="350" t="s">
        <v>21</v>
      </c>
      <c r="D115" s="349">
        <v>80111600</v>
      </c>
      <c r="E115" s="364" t="s">
        <v>1565</v>
      </c>
      <c r="F115" s="349" t="s">
        <v>459</v>
      </c>
      <c r="G115" s="350" t="s">
        <v>459</v>
      </c>
      <c r="H115" s="350">
        <v>2</v>
      </c>
      <c r="I115" s="350">
        <v>1</v>
      </c>
      <c r="J115" s="349" t="s">
        <v>883</v>
      </c>
      <c r="K115" s="350" t="s">
        <v>84</v>
      </c>
      <c r="L115" s="351">
        <v>4508000</v>
      </c>
      <c r="M115" s="352">
        <v>9016000</v>
      </c>
      <c r="N115" s="349" t="s">
        <v>1152</v>
      </c>
      <c r="O115" s="350" t="s">
        <v>78</v>
      </c>
      <c r="P115" s="350" t="s">
        <v>1153</v>
      </c>
      <c r="Q115" s="366" t="s">
        <v>1566</v>
      </c>
      <c r="R115" s="119" t="s">
        <v>17</v>
      </c>
      <c r="S115" s="342">
        <v>8146</v>
      </c>
      <c r="T115" s="354" t="s">
        <v>18</v>
      </c>
      <c r="U115" s="126">
        <v>3</v>
      </c>
      <c r="V115" s="139">
        <v>45712</v>
      </c>
      <c r="W115" s="122">
        <f t="shared" si="2"/>
        <v>1</v>
      </c>
    </row>
    <row r="116" spans="1:23" ht="12.75" customHeight="1">
      <c r="A116" s="348" t="s">
        <v>1516</v>
      </c>
      <c r="B116" s="349" t="s">
        <v>1172</v>
      </c>
      <c r="C116" s="350" t="s">
        <v>21</v>
      </c>
      <c r="D116" s="349">
        <v>80111600</v>
      </c>
      <c r="E116" s="364" t="s">
        <v>1173</v>
      </c>
      <c r="F116" s="349" t="s">
        <v>459</v>
      </c>
      <c r="G116" s="350" t="s">
        <v>459</v>
      </c>
      <c r="H116" s="350">
        <v>3</v>
      </c>
      <c r="I116" s="350">
        <v>1</v>
      </c>
      <c r="J116" s="349" t="s">
        <v>883</v>
      </c>
      <c r="K116" s="350" t="s">
        <v>84</v>
      </c>
      <c r="L116" s="351">
        <v>6500000</v>
      </c>
      <c r="M116" s="352">
        <v>19500000</v>
      </c>
      <c r="N116" s="349" t="s">
        <v>1152</v>
      </c>
      <c r="O116" s="350" t="s">
        <v>78</v>
      </c>
      <c r="P116" s="350" t="s">
        <v>1153</v>
      </c>
      <c r="Q116" s="366" t="s">
        <v>1566</v>
      </c>
      <c r="R116" s="119" t="s">
        <v>17</v>
      </c>
      <c r="S116" s="342">
        <v>8146</v>
      </c>
      <c r="T116" s="354" t="s">
        <v>18</v>
      </c>
      <c r="U116" s="126">
        <v>3</v>
      </c>
      <c r="V116" s="139">
        <v>45712</v>
      </c>
      <c r="W116" s="122">
        <f t="shared" si="2"/>
        <v>1</v>
      </c>
    </row>
    <row r="117" spans="1:23" ht="12.75" customHeight="1">
      <c r="A117" s="143" t="s">
        <v>1567</v>
      </c>
      <c r="B117" s="144">
        <v>9</v>
      </c>
      <c r="C117" s="145" t="s">
        <v>21</v>
      </c>
      <c r="D117" s="144">
        <v>80111600</v>
      </c>
      <c r="E117" s="146" t="s">
        <v>1496</v>
      </c>
      <c r="F117" s="144" t="s">
        <v>459</v>
      </c>
      <c r="G117" s="145" t="s">
        <v>459</v>
      </c>
      <c r="H117" s="147">
        <v>5</v>
      </c>
      <c r="I117" s="147">
        <v>1</v>
      </c>
      <c r="J117" s="144" t="s">
        <v>83</v>
      </c>
      <c r="K117" s="147" t="s">
        <v>84</v>
      </c>
      <c r="L117" s="148">
        <v>3600000</v>
      </c>
      <c r="M117" s="149">
        <v>18000000</v>
      </c>
      <c r="N117" s="144" t="s">
        <v>1152</v>
      </c>
      <c r="O117" s="145" t="s">
        <v>122</v>
      </c>
      <c r="P117" s="145" t="s">
        <v>886</v>
      </c>
      <c r="Q117" s="147"/>
      <c r="R117" s="119" t="s">
        <v>17</v>
      </c>
      <c r="S117" s="119">
        <v>8146</v>
      </c>
      <c r="T117" s="138" t="s">
        <v>18</v>
      </c>
      <c r="U117" s="116">
        <v>3</v>
      </c>
      <c r="V117" s="150">
        <v>45712</v>
      </c>
      <c r="W117" s="122">
        <f t="shared" si="2"/>
        <v>1</v>
      </c>
    </row>
    <row r="118" spans="1:23" ht="12.75" customHeight="1">
      <c r="A118" s="348" t="s">
        <v>1516</v>
      </c>
      <c r="B118" s="349" t="s">
        <v>1204</v>
      </c>
      <c r="C118" s="350" t="s">
        <v>21</v>
      </c>
      <c r="D118" s="349">
        <v>43222610</v>
      </c>
      <c r="E118" s="350" t="s">
        <v>1205</v>
      </c>
      <c r="F118" s="349" t="s">
        <v>307</v>
      </c>
      <c r="G118" s="350" t="s">
        <v>307</v>
      </c>
      <c r="H118" s="350">
        <v>5</v>
      </c>
      <c r="I118" s="350">
        <v>1</v>
      </c>
      <c r="J118" s="349" t="s">
        <v>1061</v>
      </c>
      <c r="K118" s="350" t="s">
        <v>84</v>
      </c>
      <c r="L118" s="351" t="s">
        <v>1195</v>
      </c>
      <c r="M118" s="352">
        <v>5500000</v>
      </c>
      <c r="N118" s="349" t="s">
        <v>1152</v>
      </c>
      <c r="O118" s="350" t="s">
        <v>78</v>
      </c>
      <c r="P118" s="350" t="s">
        <v>1153</v>
      </c>
      <c r="Q118" s="366" t="s">
        <v>1568</v>
      </c>
      <c r="R118" s="119" t="s">
        <v>17</v>
      </c>
      <c r="S118" s="342">
        <v>8146</v>
      </c>
      <c r="T118" s="354" t="s">
        <v>18</v>
      </c>
      <c r="U118" s="126">
        <v>3</v>
      </c>
      <c r="V118" s="139">
        <v>45712</v>
      </c>
      <c r="W118" s="122">
        <f t="shared" si="2"/>
        <v>1</v>
      </c>
    </row>
    <row r="119" spans="1:23" ht="12.75" customHeight="1">
      <c r="A119" s="348" t="s">
        <v>1516</v>
      </c>
      <c r="B119" s="349" t="s">
        <v>1162</v>
      </c>
      <c r="C119" s="350" t="s">
        <v>21</v>
      </c>
      <c r="D119" s="349">
        <v>80111600</v>
      </c>
      <c r="E119" s="365" t="s">
        <v>1163</v>
      </c>
      <c r="F119" s="349" t="s">
        <v>673</v>
      </c>
      <c r="G119" s="350" t="s">
        <v>673</v>
      </c>
      <c r="H119" s="350">
        <v>5</v>
      </c>
      <c r="I119" s="350">
        <v>1</v>
      </c>
      <c r="J119" s="349" t="s">
        <v>883</v>
      </c>
      <c r="K119" s="350" t="s">
        <v>84</v>
      </c>
      <c r="L119" s="351">
        <v>4700000</v>
      </c>
      <c r="M119" s="352">
        <v>23500000</v>
      </c>
      <c r="N119" s="349" t="s">
        <v>1152</v>
      </c>
      <c r="O119" s="350" t="s">
        <v>78</v>
      </c>
      <c r="P119" s="350" t="s">
        <v>1153</v>
      </c>
      <c r="Q119" s="366" t="s">
        <v>1568</v>
      </c>
      <c r="R119" s="119" t="s">
        <v>17</v>
      </c>
      <c r="S119" s="342">
        <v>8146</v>
      </c>
      <c r="T119" s="354" t="s">
        <v>18</v>
      </c>
      <c r="U119" s="126">
        <v>3</v>
      </c>
      <c r="V119" s="139">
        <v>45712</v>
      </c>
      <c r="W119" s="122">
        <f t="shared" si="2"/>
        <v>1</v>
      </c>
    </row>
    <row r="120" spans="1:23" ht="12.75" customHeight="1">
      <c r="A120" s="348" t="s">
        <v>1516</v>
      </c>
      <c r="B120" s="349" t="s">
        <v>1208</v>
      </c>
      <c r="C120" s="350" t="s">
        <v>21</v>
      </c>
      <c r="D120" s="349">
        <v>80111600</v>
      </c>
      <c r="E120" s="350" t="s">
        <v>1482</v>
      </c>
      <c r="F120" s="349" t="s">
        <v>673</v>
      </c>
      <c r="G120" s="350" t="s">
        <v>673</v>
      </c>
      <c r="H120" s="350">
        <v>1</v>
      </c>
      <c r="I120" s="350">
        <v>1</v>
      </c>
      <c r="J120" s="349" t="s">
        <v>883</v>
      </c>
      <c r="K120" s="350" t="s">
        <v>84</v>
      </c>
      <c r="L120" s="351">
        <v>19909460</v>
      </c>
      <c r="M120" s="352">
        <v>19909460</v>
      </c>
      <c r="N120" s="349" t="s">
        <v>1152</v>
      </c>
      <c r="O120" s="350" t="s">
        <v>78</v>
      </c>
      <c r="P120" s="350" t="s">
        <v>1153</v>
      </c>
      <c r="Q120" s="366" t="s">
        <v>1569</v>
      </c>
      <c r="R120" s="119" t="s">
        <v>17</v>
      </c>
      <c r="S120" s="342">
        <v>8146</v>
      </c>
      <c r="T120" s="354" t="s">
        <v>18</v>
      </c>
      <c r="U120" s="126">
        <v>3</v>
      </c>
      <c r="V120" s="139">
        <v>45712</v>
      </c>
      <c r="W120" s="122">
        <f t="shared" si="2"/>
        <v>1</v>
      </c>
    </row>
    <row r="121" spans="1:23" ht="12.75" customHeight="1">
      <c r="A121" s="342" t="s">
        <v>1516</v>
      </c>
      <c r="B121" s="343" t="s">
        <v>333</v>
      </c>
      <c r="C121" s="342" t="s">
        <v>11</v>
      </c>
      <c r="D121" s="342">
        <v>80111600</v>
      </c>
      <c r="E121" s="342" t="s">
        <v>334</v>
      </c>
      <c r="F121" s="342" t="s">
        <v>313</v>
      </c>
      <c r="G121" s="342" t="str">
        <f t="shared" ref="G121:G129" si="6">+F121</f>
        <v>MARZO</v>
      </c>
      <c r="H121" s="342">
        <v>8</v>
      </c>
      <c r="I121" s="342">
        <v>1</v>
      </c>
      <c r="J121" s="342" t="s">
        <v>83</v>
      </c>
      <c r="K121" s="342" t="s">
        <v>84</v>
      </c>
      <c r="L121" s="344">
        <v>7000000</v>
      </c>
      <c r="M121" s="344">
        <f t="shared" ref="M121:M122" si="7">+L121*H121</f>
        <v>56000000</v>
      </c>
      <c r="N121" s="342" t="s">
        <v>286</v>
      </c>
      <c r="O121" s="342" t="s">
        <v>314</v>
      </c>
      <c r="P121" s="342" t="s">
        <v>287</v>
      </c>
      <c r="Q121" s="342"/>
      <c r="R121" s="342" t="s">
        <v>1518</v>
      </c>
      <c r="S121" s="342">
        <v>8080</v>
      </c>
      <c r="T121" s="367">
        <v>2024110010212</v>
      </c>
      <c r="U121" s="368">
        <v>4</v>
      </c>
      <c r="V121" s="369"/>
      <c r="W121" s="122">
        <f t="shared" si="2"/>
        <v>1</v>
      </c>
    </row>
    <row r="122" spans="1:23" ht="12.75" customHeight="1">
      <c r="A122" s="342" t="s">
        <v>1516</v>
      </c>
      <c r="B122" s="343" t="s">
        <v>383</v>
      </c>
      <c r="C122" s="342" t="s">
        <v>11</v>
      </c>
      <c r="D122" s="342">
        <v>80111600</v>
      </c>
      <c r="E122" s="342" t="s">
        <v>1570</v>
      </c>
      <c r="F122" s="342" t="s">
        <v>307</v>
      </c>
      <c r="G122" s="342" t="str">
        <f t="shared" si="6"/>
        <v>Marzo</v>
      </c>
      <c r="H122" s="342">
        <v>7</v>
      </c>
      <c r="I122" s="342">
        <v>1</v>
      </c>
      <c r="J122" s="342" t="s">
        <v>83</v>
      </c>
      <c r="K122" s="342" t="s">
        <v>84</v>
      </c>
      <c r="L122" s="344">
        <v>2500000</v>
      </c>
      <c r="M122" s="344">
        <f t="shared" si="7"/>
        <v>17500000</v>
      </c>
      <c r="N122" s="342" t="s">
        <v>286</v>
      </c>
      <c r="O122" s="342" t="s">
        <v>308</v>
      </c>
      <c r="P122" s="342" t="s">
        <v>287</v>
      </c>
      <c r="Q122" s="342"/>
      <c r="R122" s="342" t="s">
        <v>1518</v>
      </c>
      <c r="S122" s="342">
        <v>8080</v>
      </c>
      <c r="T122" s="367">
        <v>2024110010212</v>
      </c>
      <c r="U122" s="368">
        <v>4</v>
      </c>
      <c r="V122" s="369"/>
      <c r="W122" s="122">
        <f t="shared" si="2"/>
        <v>1</v>
      </c>
    </row>
    <row r="123" spans="1:23" ht="12.75" customHeight="1">
      <c r="A123" s="342" t="s">
        <v>1537</v>
      </c>
      <c r="B123" s="368">
        <v>10</v>
      </c>
      <c r="C123" s="342" t="s">
        <v>11</v>
      </c>
      <c r="D123" s="342">
        <v>80111600</v>
      </c>
      <c r="E123" s="342" t="s">
        <v>1247</v>
      </c>
      <c r="F123" s="342" t="s">
        <v>82</v>
      </c>
      <c r="G123" s="342" t="str">
        <f t="shared" si="6"/>
        <v>FEBRERO</v>
      </c>
      <c r="H123" s="342">
        <v>6</v>
      </c>
      <c r="I123" s="342">
        <v>1</v>
      </c>
      <c r="J123" s="342" t="s">
        <v>83</v>
      </c>
      <c r="K123" s="342" t="s">
        <v>84</v>
      </c>
      <c r="L123" s="344">
        <v>7000000</v>
      </c>
      <c r="M123" s="344">
        <f>+H123*L123</f>
        <v>42000000</v>
      </c>
      <c r="N123" s="342" t="s">
        <v>286</v>
      </c>
      <c r="O123" s="342" t="s">
        <v>78</v>
      </c>
      <c r="P123" s="342" t="s">
        <v>287</v>
      </c>
      <c r="Q123" s="657" t="s">
        <v>1571</v>
      </c>
      <c r="R123" s="342" t="s">
        <v>1518</v>
      </c>
      <c r="S123" s="342">
        <v>8080</v>
      </c>
      <c r="T123" s="367">
        <v>2024110010212</v>
      </c>
      <c r="U123" s="368">
        <v>4</v>
      </c>
      <c r="V123" s="110"/>
      <c r="W123" s="122">
        <f t="shared" si="2"/>
        <v>1</v>
      </c>
    </row>
    <row r="124" spans="1:23" ht="12.75" customHeight="1">
      <c r="A124" s="342" t="s">
        <v>1537</v>
      </c>
      <c r="B124" s="368">
        <v>11</v>
      </c>
      <c r="C124" s="342" t="s">
        <v>11</v>
      </c>
      <c r="D124" s="342">
        <v>80111600</v>
      </c>
      <c r="E124" s="342" t="s">
        <v>1249</v>
      </c>
      <c r="F124" s="342" t="s">
        <v>82</v>
      </c>
      <c r="G124" s="342" t="str">
        <f t="shared" si="6"/>
        <v>FEBRERO</v>
      </c>
      <c r="H124" s="342">
        <v>5</v>
      </c>
      <c r="I124" s="342">
        <v>1</v>
      </c>
      <c r="J124" s="342" t="s">
        <v>83</v>
      </c>
      <c r="K124" s="342" t="s">
        <v>84</v>
      </c>
      <c r="L124" s="344">
        <v>5000000</v>
      </c>
      <c r="M124" s="344">
        <f>+L124*H124</f>
        <v>25000000</v>
      </c>
      <c r="N124" s="342" t="s">
        <v>286</v>
      </c>
      <c r="O124" s="342" t="s">
        <v>314</v>
      </c>
      <c r="P124" s="342" t="s">
        <v>287</v>
      </c>
      <c r="Q124" s="605"/>
      <c r="R124" s="342" t="s">
        <v>1518</v>
      </c>
      <c r="S124" s="342">
        <v>8080</v>
      </c>
      <c r="T124" s="367">
        <v>2024110010212</v>
      </c>
      <c r="U124" s="368">
        <v>4</v>
      </c>
      <c r="V124" s="110"/>
      <c r="W124" s="122">
        <f t="shared" si="2"/>
        <v>1</v>
      </c>
    </row>
    <row r="125" spans="1:23" ht="12.75" customHeight="1">
      <c r="A125" s="342" t="s">
        <v>1516</v>
      </c>
      <c r="B125" s="343" t="s">
        <v>411</v>
      </c>
      <c r="C125" s="342" t="s">
        <v>11</v>
      </c>
      <c r="D125" s="342">
        <v>80111671</v>
      </c>
      <c r="E125" s="342" t="s">
        <v>1342</v>
      </c>
      <c r="F125" s="342" t="s">
        <v>409</v>
      </c>
      <c r="G125" s="342" t="str">
        <f t="shared" si="6"/>
        <v>Enero</v>
      </c>
      <c r="H125" s="342">
        <v>1</v>
      </c>
      <c r="I125" s="342">
        <v>1</v>
      </c>
      <c r="J125" s="342" t="s">
        <v>83</v>
      </c>
      <c r="K125" s="342" t="s">
        <v>84</v>
      </c>
      <c r="L125" s="370">
        <v>210486000</v>
      </c>
      <c r="M125" s="371">
        <f>+L125</f>
        <v>210486000</v>
      </c>
      <c r="N125" s="342" t="s">
        <v>286</v>
      </c>
      <c r="O125" s="342" t="s">
        <v>78</v>
      </c>
      <c r="P125" s="342" t="s">
        <v>287</v>
      </c>
      <c r="Q125" s="342"/>
      <c r="R125" s="342" t="s">
        <v>1518</v>
      </c>
      <c r="S125" s="342">
        <v>8080</v>
      </c>
      <c r="T125" s="367">
        <v>2024110010212</v>
      </c>
      <c r="U125" s="368">
        <v>4</v>
      </c>
      <c r="V125" s="369"/>
      <c r="W125" s="122">
        <f t="shared" si="2"/>
        <v>1</v>
      </c>
    </row>
    <row r="126" spans="1:23" ht="12.75" customHeight="1">
      <c r="A126" s="342" t="s">
        <v>1516</v>
      </c>
      <c r="B126" s="343" t="s">
        <v>412</v>
      </c>
      <c r="C126" s="342" t="s">
        <v>12</v>
      </c>
      <c r="D126" s="342">
        <v>80111600</v>
      </c>
      <c r="E126" s="342" t="s">
        <v>414</v>
      </c>
      <c r="F126" s="342" t="s">
        <v>313</v>
      </c>
      <c r="G126" s="342" t="str">
        <f t="shared" si="6"/>
        <v>MARZO</v>
      </c>
      <c r="H126" s="342">
        <v>6</v>
      </c>
      <c r="I126" s="342">
        <v>1</v>
      </c>
      <c r="J126" s="342" t="s">
        <v>83</v>
      </c>
      <c r="K126" s="342" t="s">
        <v>84</v>
      </c>
      <c r="L126" s="344">
        <v>5000000</v>
      </c>
      <c r="M126" s="344">
        <f t="shared" ref="M126:M128" si="8">+L126*H126</f>
        <v>30000000</v>
      </c>
      <c r="N126" s="342" t="s">
        <v>286</v>
      </c>
      <c r="O126" s="342" t="s">
        <v>314</v>
      </c>
      <c r="P126" s="342" t="s">
        <v>287</v>
      </c>
      <c r="Q126" s="342"/>
      <c r="R126" s="342" t="s">
        <v>1518</v>
      </c>
      <c r="S126" s="342">
        <v>8080</v>
      </c>
      <c r="T126" s="367">
        <v>2024110010212</v>
      </c>
      <c r="U126" s="368">
        <v>4</v>
      </c>
      <c r="V126" s="369"/>
      <c r="W126" s="122">
        <f t="shared" si="2"/>
        <v>1</v>
      </c>
    </row>
    <row r="127" spans="1:23" ht="12.75" customHeight="1">
      <c r="A127" s="342" t="s">
        <v>1516</v>
      </c>
      <c r="B127" s="343" t="s">
        <v>420</v>
      </c>
      <c r="C127" s="342" t="s">
        <v>12</v>
      </c>
      <c r="D127" s="342">
        <v>80111600</v>
      </c>
      <c r="E127" s="342" t="s">
        <v>421</v>
      </c>
      <c r="F127" s="342" t="s">
        <v>313</v>
      </c>
      <c r="G127" s="342" t="str">
        <f t="shared" si="6"/>
        <v>MARZO</v>
      </c>
      <c r="H127" s="342">
        <v>5</v>
      </c>
      <c r="I127" s="342">
        <v>1</v>
      </c>
      <c r="J127" s="342" t="s">
        <v>83</v>
      </c>
      <c r="K127" s="342" t="s">
        <v>84</v>
      </c>
      <c r="L127" s="344">
        <v>4000000</v>
      </c>
      <c r="M127" s="344">
        <f t="shared" si="8"/>
        <v>20000000</v>
      </c>
      <c r="N127" s="342" t="s">
        <v>286</v>
      </c>
      <c r="O127" s="342" t="s">
        <v>314</v>
      </c>
      <c r="P127" s="342" t="s">
        <v>287</v>
      </c>
      <c r="Q127" s="342"/>
      <c r="R127" s="342" t="s">
        <v>1518</v>
      </c>
      <c r="S127" s="342">
        <v>8080</v>
      </c>
      <c r="T127" s="367">
        <v>2024110010212</v>
      </c>
      <c r="U127" s="368">
        <v>4</v>
      </c>
      <c r="V127" s="369"/>
      <c r="W127" s="122">
        <f t="shared" si="2"/>
        <v>1</v>
      </c>
    </row>
    <row r="128" spans="1:23" ht="12.75" customHeight="1">
      <c r="A128" s="342" t="s">
        <v>1516</v>
      </c>
      <c r="B128" s="343" t="s">
        <v>434</v>
      </c>
      <c r="C128" s="342" t="s">
        <v>12</v>
      </c>
      <c r="D128" s="342">
        <v>80111600</v>
      </c>
      <c r="E128" s="342" t="s">
        <v>435</v>
      </c>
      <c r="F128" s="342" t="s">
        <v>313</v>
      </c>
      <c r="G128" s="342" t="str">
        <f t="shared" si="6"/>
        <v>MARZO</v>
      </c>
      <c r="H128" s="342">
        <v>6</v>
      </c>
      <c r="I128" s="342">
        <v>1</v>
      </c>
      <c r="J128" s="342" t="s">
        <v>83</v>
      </c>
      <c r="K128" s="342" t="s">
        <v>84</v>
      </c>
      <c r="L128" s="344">
        <v>5500000</v>
      </c>
      <c r="M128" s="344">
        <f t="shared" si="8"/>
        <v>33000000</v>
      </c>
      <c r="N128" s="342" t="s">
        <v>286</v>
      </c>
      <c r="O128" s="342" t="s">
        <v>314</v>
      </c>
      <c r="P128" s="342" t="s">
        <v>287</v>
      </c>
      <c r="Q128" s="342"/>
      <c r="R128" s="342" t="s">
        <v>1518</v>
      </c>
      <c r="S128" s="342">
        <v>8080</v>
      </c>
      <c r="T128" s="367">
        <v>2024110010212</v>
      </c>
      <c r="U128" s="368">
        <v>4</v>
      </c>
      <c r="V128" s="369"/>
      <c r="W128" s="122">
        <f t="shared" si="2"/>
        <v>1</v>
      </c>
    </row>
    <row r="129" spans="1:23" ht="12.75" customHeight="1">
      <c r="A129" s="342" t="s">
        <v>1516</v>
      </c>
      <c r="B129" s="343" t="s">
        <v>453</v>
      </c>
      <c r="C129" s="342" t="s">
        <v>12</v>
      </c>
      <c r="D129" s="342">
        <v>80111600</v>
      </c>
      <c r="E129" s="342" t="s">
        <v>1359</v>
      </c>
      <c r="F129" s="342" t="s">
        <v>409</v>
      </c>
      <c r="G129" s="342" t="str">
        <f t="shared" si="6"/>
        <v>Enero</v>
      </c>
      <c r="H129" s="342">
        <v>1</v>
      </c>
      <c r="I129" s="342">
        <v>1</v>
      </c>
      <c r="J129" s="342" t="s">
        <v>83</v>
      </c>
      <c r="K129" s="342" t="s">
        <v>84</v>
      </c>
      <c r="L129" s="344">
        <f>+M129</f>
        <v>42400000</v>
      </c>
      <c r="M129" s="344">
        <v>42400000</v>
      </c>
      <c r="N129" s="342" t="s">
        <v>286</v>
      </c>
      <c r="O129" s="342" t="s">
        <v>78</v>
      </c>
      <c r="P129" s="342" t="s">
        <v>287</v>
      </c>
      <c r="Q129" s="342"/>
      <c r="R129" s="342" t="s">
        <v>1518</v>
      </c>
      <c r="S129" s="342">
        <v>8080</v>
      </c>
      <c r="T129" s="367">
        <v>2024110010212</v>
      </c>
      <c r="U129" s="368">
        <v>4</v>
      </c>
      <c r="V129" s="369"/>
      <c r="W129" s="122">
        <f t="shared" si="2"/>
        <v>1</v>
      </c>
    </row>
    <row r="130" spans="1:23" ht="12.75" customHeight="1">
      <c r="A130" s="342" t="s">
        <v>1516</v>
      </c>
      <c r="B130" s="372" t="s">
        <v>1219</v>
      </c>
      <c r="C130" s="342" t="s">
        <v>26</v>
      </c>
      <c r="D130" s="342">
        <v>80111604</v>
      </c>
      <c r="E130" s="373" t="s">
        <v>1220</v>
      </c>
      <c r="F130" s="342" t="s">
        <v>313</v>
      </c>
      <c r="G130" s="342" t="s">
        <v>313</v>
      </c>
      <c r="H130" s="342">
        <v>6</v>
      </c>
      <c r="I130" s="343">
        <v>1</v>
      </c>
      <c r="J130" s="342" t="s">
        <v>83</v>
      </c>
      <c r="K130" s="342" t="s">
        <v>84</v>
      </c>
      <c r="L130" s="374">
        <v>5500000</v>
      </c>
      <c r="M130" s="374">
        <f>+L130*H130</f>
        <v>33000000</v>
      </c>
      <c r="N130" s="374" t="s">
        <v>286</v>
      </c>
      <c r="O130" s="342" t="s">
        <v>78</v>
      </c>
      <c r="P130" s="343" t="s">
        <v>1215</v>
      </c>
      <c r="Q130" s="342"/>
      <c r="R130" s="119" t="s">
        <v>25</v>
      </c>
      <c r="S130" s="342">
        <v>8238</v>
      </c>
      <c r="T130" s="367">
        <v>2024110010322</v>
      </c>
      <c r="U130" s="368">
        <v>5</v>
      </c>
      <c r="V130" s="110"/>
      <c r="W130" s="122">
        <f t="shared" si="2"/>
        <v>0</v>
      </c>
    </row>
    <row r="131" spans="1:23" ht="12.75" customHeight="1">
      <c r="A131" s="342" t="s">
        <v>1516</v>
      </c>
      <c r="B131" s="372" t="s">
        <v>1228</v>
      </c>
      <c r="C131" s="198" t="s">
        <v>26</v>
      </c>
      <c r="D131" s="198">
        <v>80111610</v>
      </c>
      <c r="E131" s="199" t="s">
        <v>1493</v>
      </c>
      <c r="F131" s="198" t="s">
        <v>459</v>
      </c>
      <c r="G131" s="198" t="s">
        <v>459</v>
      </c>
      <c r="H131" s="198">
        <v>6</v>
      </c>
      <c r="I131" s="198">
        <v>1</v>
      </c>
      <c r="J131" s="198" t="s">
        <v>83</v>
      </c>
      <c r="K131" s="198" t="s">
        <v>84</v>
      </c>
      <c r="L131" s="375">
        <f>+M131</f>
        <v>33590000</v>
      </c>
      <c r="M131" s="376">
        <f>39090000-5500000</f>
        <v>33590000</v>
      </c>
      <c r="N131" s="376" t="s">
        <v>286</v>
      </c>
      <c r="O131" s="198" t="s">
        <v>78</v>
      </c>
      <c r="P131" s="207" t="s">
        <v>1215</v>
      </c>
      <c r="Q131" s="198"/>
      <c r="R131" s="119" t="s">
        <v>25</v>
      </c>
      <c r="S131" s="342">
        <v>8238</v>
      </c>
      <c r="T131" s="367">
        <v>2024110010322</v>
      </c>
      <c r="U131" s="368">
        <v>5</v>
      </c>
      <c r="V131" s="203"/>
      <c r="W131" s="122">
        <f t="shared" si="2"/>
        <v>0</v>
      </c>
    </row>
    <row r="132" spans="1:23" ht="12.75" customHeight="1">
      <c r="A132" s="342" t="s">
        <v>1516</v>
      </c>
      <c r="B132" s="342" t="s">
        <v>166</v>
      </c>
      <c r="C132" s="342" t="s">
        <v>16</v>
      </c>
      <c r="D132" s="342">
        <v>80111600</v>
      </c>
      <c r="E132" s="342" t="s">
        <v>167</v>
      </c>
      <c r="F132" s="342" t="s">
        <v>120</v>
      </c>
      <c r="G132" s="342" t="s">
        <v>120</v>
      </c>
      <c r="H132" s="342">
        <v>10</v>
      </c>
      <c r="I132" s="342">
        <v>1</v>
      </c>
      <c r="J132" s="342" t="s">
        <v>83</v>
      </c>
      <c r="K132" s="342" t="s">
        <v>84</v>
      </c>
      <c r="L132" s="377">
        <v>7000000</v>
      </c>
      <c r="M132" s="377">
        <v>70000000</v>
      </c>
      <c r="N132" s="342" t="s">
        <v>156</v>
      </c>
      <c r="O132" s="342" t="s">
        <v>168</v>
      </c>
      <c r="P132" s="342" t="s">
        <v>123</v>
      </c>
      <c r="Q132" s="342" t="s">
        <v>1572</v>
      </c>
      <c r="R132" s="109" t="s">
        <v>13</v>
      </c>
      <c r="S132" s="56">
        <v>8066</v>
      </c>
      <c r="T132" s="56">
        <v>2024110010194</v>
      </c>
      <c r="U132" s="192">
        <v>6</v>
      </c>
      <c r="V132" s="203"/>
      <c r="W132" s="122">
        <f t="shared" si="2"/>
        <v>0</v>
      </c>
    </row>
    <row r="133" spans="1:23" ht="12.75" customHeight="1">
      <c r="A133" s="342" t="s">
        <v>1516</v>
      </c>
      <c r="B133" s="342" t="s">
        <v>172</v>
      </c>
      <c r="C133" s="342" t="s">
        <v>16</v>
      </c>
      <c r="D133" s="342">
        <v>80111600</v>
      </c>
      <c r="E133" s="342" t="s">
        <v>173</v>
      </c>
      <c r="F133" s="342" t="s">
        <v>120</v>
      </c>
      <c r="G133" s="342" t="s">
        <v>120</v>
      </c>
      <c r="H133" s="342">
        <v>9</v>
      </c>
      <c r="I133" s="342">
        <v>1</v>
      </c>
      <c r="J133" s="342" t="s">
        <v>83</v>
      </c>
      <c r="K133" s="342" t="s">
        <v>84</v>
      </c>
      <c r="L133" s="377">
        <v>8000000</v>
      </c>
      <c r="M133" s="377">
        <f>+L133*H133</f>
        <v>72000000</v>
      </c>
      <c r="N133" s="342" t="s">
        <v>171</v>
      </c>
      <c r="O133" s="342" t="s">
        <v>168</v>
      </c>
      <c r="P133" s="342" t="s">
        <v>123</v>
      </c>
      <c r="Q133" s="342" t="s">
        <v>1573</v>
      </c>
      <c r="R133" s="109" t="s">
        <v>13</v>
      </c>
      <c r="S133" s="56">
        <v>8066</v>
      </c>
      <c r="T133" s="56">
        <v>2024110010194</v>
      </c>
      <c r="U133" s="192">
        <v>6</v>
      </c>
      <c r="V133" s="203"/>
      <c r="W133" s="122">
        <f t="shared" si="2"/>
        <v>0</v>
      </c>
    </row>
    <row r="134" spans="1:23" ht="12.75" customHeight="1">
      <c r="A134" s="342" t="s">
        <v>1516</v>
      </c>
      <c r="B134" s="342" t="s">
        <v>176</v>
      </c>
      <c r="C134" s="342" t="s">
        <v>16</v>
      </c>
      <c r="D134" s="342">
        <v>80111600</v>
      </c>
      <c r="E134" s="342" t="s">
        <v>177</v>
      </c>
      <c r="F134" s="342" t="s">
        <v>178</v>
      </c>
      <c r="G134" s="342" t="s">
        <v>178</v>
      </c>
      <c r="H134" s="342">
        <v>10</v>
      </c>
      <c r="I134" s="342">
        <v>1</v>
      </c>
      <c r="J134" s="342" t="s">
        <v>83</v>
      </c>
      <c r="K134" s="342" t="s">
        <v>84</v>
      </c>
      <c r="L134" s="377">
        <v>3000000</v>
      </c>
      <c r="M134" s="377">
        <v>30000000</v>
      </c>
      <c r="N134" s="342" t="s">
        <v>156</v>
      </c>
      <c r="O134" s="342" t="s">
        <v>168</v>
      </c>
      <c r="P134" s="342" t="s">
        <v>123</v>
      </c>
      <c r="Q134" s="342" t="s">
        <v>1574</v>
      </c>
      <c r="R134" s="109" t="s">
        <v>13</v>
      </c>
      <c r="S134" s="56">
        <v>8066</v>
      </c>
      <c r="T134" s="56">
        <v>2024110010194</v>
      </c>
      <c r="U134" s="192">
        <v>6</v>
      </c>
      <c r="V134" s="203"/>
      <c r="W134" s="122">
        <f t="shared" si="2"/>
        <v>0</v>
      </c>
    </row>
    <row r="135" spans="1:23" ht="12.75" customHeight="1">
      <c r="A135" s="342" t="s">
        <v>1516</v>
      </c>
      <c r="B135" s="342" t="s">
        <v>179</v>
      </c>
      <c r="C135" s="342" t="s">
        <v>16</v>
      </c>
      <c r="D135" s="342">
        <v>80111600</v>
      </c>
      <c r="E135" s="342" t="s">
        <v>180</v>
      </c>
      <c r="F135" s="342" t="s">
        <v>120</v>
      </c>
      <c r="G135" s="342" t="s">
        <v>120</v>
      </c>
      <c r="H135" s="342">
        <v>2</v>
      </c>
      <c r="I135" s="342">
        <v>1</v>
      </c>
      <c r="J135" s="342" t="s">
        <v>83</v>
      </c>
      <c r="K135" s="342" t="s">
        <v>84</v>
      </c>
      <c r="L135" s="377">
        <v>5000000</v>
      </c>
      <c r="M135" s="377">
        <f>+L135*H135</f>
        <v>10000000</v>
      </c>
      <c r="N135" s="342" t="s">
        <v>181</v>
      </c>
      <c r="O135" s="342" t="s">
        <v>168</v>
      </c>
      <c r="P135" s="342" t="s">
        <v>123</v>
      </c>
      <c r="Q135" s="342" t="s">
        <v>1575</v>
      </c>
      <c r="R135" s="109" t="s">
        <v>13</v>
      </c>
      <c r="S135" s="56">
        <v>8066</v>
      </c>
      <c r="T135" s="56">
        <v>2024110010194</v>
      </c>
      <c r="U135" s="192">
        <v>6</v>
      </c>
      <c r="V135" s="203"/>
      <c r="W135" s="122">
        <f t="shared" si="2"/>
        <v>0</v>
      </c>
    </row>
    <row r="136" spans="1:23" ht="12.75" customHeight="1">
      <c r="A136" s="342" t="s">
        <v>1516</v>
      </c>
      <c r="B136" s="343" t="s">
        <v>182</v>
      </c>
      <c r="C136" s="342" t="s">
        <v>16</v>
      </c>
      <c r="D136" s="342">
        <v>80111600</v>
      </c>
      <c r="E136" s="342" t="s">
        <v>183</v>
      </c>
      <c r="F136" s="342" t="s">
        <v>120</v>
      </c>
      <c r="G136" s="342" t="s">
        <v>120</v>
      </c>
      <c r="H136" s="377">
        <v>6</v>
      </c>
      <c r="I136" s="342">
        <v>1</v>
      </c>
      <c r="J136" s="342" t="s">
        <v>83</v>
      </c>
      <c r="K136" s="342" t="s">
        <v>84</v>
      </c>
      <c r="L136" s="377">
        <v>7600000</v>
      </c>
      <c r="M136" s="377">
        <v>45600000</v>
      </c>
      <c r="N136" s="342" t="s">
        <v>181</v>
      </c>
      <c r="O136" s="342" t="s">
        <v>168</v>
      </c>
      <c r="P136" s="342" t="s">
        <v>123</v>
      </c>
      <c r="Q136" s="342" t="s">
        <v>1576</v>
      </c>
      <c r="R136" s="109" t="s">
        <v>13</v>
      </c>
      <c r="S136" s="56">
        <v>8066</v>
      </c>
      <c r="T136" s="56">
        <v>2024110010194</v>
      </c>
      <c r="U136" s="192">
        <v>6</v>
      </c>
      <c r="V136" s="203"/>
      <c r="W136" s="122">
        <f t="shared" si="2"/>
        <v>0</v>
      </c>
    </row>
    <row r="137" spans="1:23" ht="12.75" customHeight="1">
      <c r="A137" s="342" t="s">
        <v>1516</v>
      </c>
      <c r="B137" s="343" t="s">
        <v>187</v>
      </c>
      <c r="C137" s="342" t="s">
        <v>16</v>
      </c>
      <c r="D137" s="342">
        <v>80111600</v>
      </c>
      <c r="E137" s="342" t="s">
        <v>188</v>
      </c>
      <c r="F137" s="342" t="s">
        <v>120</v>
      </c>
      <c r="G137" s="342" t="s">
        <v>120</v>
      </c>
      <c r="H137" s="377">
        <v>7</v>
      </c>
      <c r="I137" s="342">
        <v>1</v>
      </c>
      <c r="J137" s="342" t="s">
        <v>83</v>
      </c>
      <c r="K137" s="342" t="s">
        <v>84</v>
      </c>
      <c r="L137" s="377">
        <v>5000000</v>
      </c>
      <c r="M137" s="377">
        <v>35000000</v>
      </c>
      <c r="N137" s="342" t="s">
        <v>181</v>
      </c>
      <c r="O137" s="342" t="s">
        <v>168</v>
      </c>
      <c r="P137" s="342" t="s">
        <v>123</v>
      </c>
      <c r="Q137" s="342" t="s">
        <v>1576</v>
      </c>
      <c r="R137" s="109" t="s">
        <v>13</v>
      </c>
      <c r="S137" s="56">
        <v>8066</v>
      </c>
      <c r="T137" s="56">
        <v>2024110010194</v>
      </c>
      <c r="U137" s="192">
        <v>6</v>
      </c>
      <c r="V137" s="203"/>
      <c r="W137" s="122">
        <f t="shared" si="2"/>
        <v>0</v>
      </c>
    </row>
    <row r="138" spans="1:23" ht="12.75" customHeight="1">
      <c r="A138" s="342" t="s">
        <v>1516</v>
      </c>
      <c r="B138" s="343" t="s">
        <v>223</v>
      </c>
      <c r="C138" s="342" t="s">
        <v>16</v>
      </c>
      <c r="D138" s="342">
        <v>80111600</v>
      </c>
      <c r="E138" s="342" t="s">
        <v>224</v>
      </c>
      <c r="F138" s="342" t="s">
        <v>120</v>
      </c>
      <c r="G138" s="342" t="s">
        <v>120</v>
      </c>
      <c r="H138" s="377">
        <v>6</v>
      </c>
      <c r="I138" s="342">
        <v>1</v>
      </c>
      <c r="J138" s="342" t="s">
        <v>83</v>
      </c>
      <c r="K138" s="342" t="s">
        <v>84</v>
      </c>
      <c r="L138" s="377">
        <v>4508000</v>
      </c>
      <c r="M138" s="377">
        <v>27048000</v>
      </c>
      <c r="N138" s="342" t="s">
        <v>225</v>
      </c>
      <c r="O138" s="342" t="s">
        <v>168</v>
      </c>
      <c r="P138" s="342" t="s">
        <v>123</v>
      </c>
      <c r="Q138" s="342" t="s">
        <v>1576</v>
      </c>
      <c r="R138" s="109" t="s">
        <v>13</v>
      </c>
      <c r="S138" s="56">
        <v>8066</v>
      </c>
      <c r="T138" s="56">
        <v>2024110010194</v>
      </c>
      <c r="U138" s="192">
        <v>6</v>
      </c>
      <c r="V138" s="203"/>
      <c r="W138" s="122">
        <f t="shared" si="2"/>
        <v>0</v>
      </c>
    </row>
    <row r="139" spans="1:23" ht="12.75" customHeight="1">
      <c r="A139" s="342" t="s">
        <v>1516</v>
      </c>
      <c r="B139" s="343" t="s">
        <v>232</v>
      </c>
      <c r="C139" s="342" t="s">
        <v>16</v>
      </c>
      <c r="D139" s="342">
        <v>80111600</v>
      </c>
      <c r="E139" s="342" t="s">
        <v>233</v>
      </c>
      <c r="F139" s="342" t="s">
        <v>120</v>
      </c>
      <c r="G139" s="342" t="s">
        <v>120</v>
      </c>
      <c r="H139" s="377">
        <v>6</v>
      </c>
      <c r="I139" s="342">
        <v>1</v>
      </c>
      <c r="J139" s="342" t="s">
        <v>83</v>
      </c>
      <c r="K139" s="342" t="s">
        <v>84</v>
      </c>
      <c r="L139" s="377">
        <v>6000000</v>
      </c>
      <c r="M139" s="377">
        <v>36000000</v>
      </c>
      <c r="N139" s="342" t="s">
        <v>171</v>
      </c>
      <c r="O139" s="342" t="s">
        <v>168</v>
      </c>
      <c r="P139" s="342" t="s">
        <v>123</v>
      </c>
      <c r="Q139" s="342" t="s">
        <v>1577</v>
      </c>
      <c r="R139" s="109" t="s">
        <v>13</v>
      </c>
      <c r="S139" s="56">
        <v>8066</v>
      </c>
      <c r="T139" s="56">
        <v>2024110010194</v>
      </c>
      <c r="U139" s="192">
        <v>6</v>
      </c>
      <c r="V139" s="203"/>
      <c r="W139" s="122">
        <f t="shared" si="2"/>
        <v>0</v>
      </c>
    </row>
    <row r="140" spans="1:23" ht="12.75" customHeight="1">
      <c r="A140" s="342" t="s">
        <v>1516</v>
      </c>
      <c r="B140" s="343" t="s">
        <v>234</v>
      </c>
      <c r="C140" s="342" t="s">
        <v>16</v>
      </c>
      <c r="D140" s="342">
        <v>80111600</v>
      </c>
      <c r="E140" s="342" t="s">
        <v>229</v>
      </c>
      <c r="F140" s="342" t="s">
        <v>120</v>
      </c>
      <c r="G140" s="342" t="s">
        <v>120</v>
      </c>
      <c r="H140" s="377">
        <v>7</v>
      </c>
      <c r="I140" s="342">
        <v>1</v>
      </c>
      <c r="J140" s="342" t="s">
        <v>83</v>
      </c>
      <c r="K140" s="342" t="s">
        <v>84</v>
      </c>
      <c r="L140" s="377">
        <v>8000000</v>
      </c>
      <c r="M140" s="377">
        <f>+L140*H140</f>
        <v>56000000</v>
      </c>
      <c r="N140" s="342" t="s">
        <v>121</v>
      </c>
      <c r="O140" s="342" t="s">
        <v>168</v>
      </c>
      <c r="P140" s="342" t="s">
        <v>123</v>
      </c>
      <c r="Q140" s="342" t="s">
        <v>1577</v>
      </c>
      <c r="R140" s="109" t="s">
        <v>13</v>
      </c>
      <c r="S140" s="56">
        <v>8066</v>
      </c>
      <c r="T140" s="56">
        <v>2024110010194</v>
      </c>
      <c r="U140" s="192">
        <v>6</v>
      </c>
      <c r="V140" s="203"/>
      <c r="W140" s="122">
        <f t="shared" si="2"/>
        <v>0</v>
      </c>
    </row>
    <row r="141" spans="1:23" ht="12.75" customHeight="1">
      <c r="A141" s="342" t="s">
        <v>1516</v>
      </c>
      <c r="B141" s="343" t="s">
        <v>242</v>
      </c>
      <c r="C141" s="342" t="s">
        <v>16</v>
      </c>
      <c r="D141" s="342">
        <v>80111600</v>
      </c>
      <c r="E141" s="342" t="s">
        <v>243</v>
      </c>
      <c r="F141" s="342" t="s">
        <v>120</v>
      </c>
      <c r="G141" s="342" t="s">
        <v>120</v>
      </c>
      <c r="H141" s="377">
        <v>9</v>
      </c>
      <c r="I141" s="342">
        <v>1</v>
      </c>
      <c r="J141" s="342" t="s">
        <v>83</v>
      </c>
      <c r="K141" s="342" t="s">
        <v>84</v>
      </c>
      <c r="L141" s="377">
        <v>7000000</v>
      </c>
      <c r="M141" s="377">
        <v>63000000</v>
      </c>
      <c r="N141" s="342" t="s">
        <v>171</v>
      </c>
      <c r="O141" s="342" t="s">
        <v>168</v>
      </c>
      <c r="P141" s="342" t="s">
        <v>123</v>
      </c>
      <c r="Q141" s="342" t="s">
        <v>1574</v>
      </c>
      <c r="R141" s="109" t="s">
        <v>13</v>
      </c>
      <c r="S141" s="56">
        <v>8066</v>
      </c>
      <c r="T141" s="56">
        <v>2024110010194</v>
      </c>
      <c r="U141" s="192">
        <v>6</v>
      </c>
      <c r="V141" s="203"/>
      <c r="W141" s="122">
        <f t="shared" si="2"/>
        <v>0</v>
      </c>
    </row>
    <row r="142" spans="1:23" ht="12.75" customHeight="1">
      <c r="A142" s="342" t="s">
        <v>1516</v>
      </c>
      <c r="B142" s="343" t="s">
        <v>246</v>
      </c>
      <c r="C142" s="342" t="s">
        <v>16</v>
      </c>
      <c r="D142" s="342">
        <v>80111600</v>
      </c>
      <c r="E142" s="342" t="s">
        <v>247</v>
      </c>
      <c r="F142" s="342" t="s">
        <v>120</v>
      </c>
      <c r="G142" s="342" t="s">
        <v>120</v>
      </c>
      <c r="H142" s="377">
        <v>9</v>
      </c>
      <c r="I142" s="342">
        <v>1</v>
      </c>
      <c r="J142" s="342" t="s">
        <v>83</v>
      </c>
      <c r="K142" s="342" t="s">
        <v>84</v>
      </c>
      <c r="L142" s="377">
        <v>8000000</v>
      </c>
      <c r="M142" s="377">
        <v>72000000</v>
      </c>
      <c r="N142" s="342" t="s">
        <v>171</v>
      </c>
      <c r="O142" s="342" t="s">
        <v>168</v>
      </c>
      <c r="P142" s="342" t="s">
        <v>123</v>
      </c>
      <c r="Q142" s="342" t="s">
        <v>1578</v>
      </c>
      <c r="R142" s="109" t="s">
        <v>13</v>
      </c>
      <c r="S142" s="56">
        <v>8066</v>
      </c>
      <c r="T142" s="56">
        <v>2024110010194</v>
      </c>
      <c r="U142" s="192">
        <v>6</v>
      </c>
      <c r="V142" s="203"/>
      <c r="W142" s="122">
        <f t="shared" si="2"/>
        <v>0</v>
      </c>
    </row>
    <row r="143" spans="1:23" ht="12.75" customHeight="1">
      <c r="A143" s="342" t="s">
        <v>1516</v>
      </c>
      <c r="B143" s="343" t="s">
        <v>262</v>
      </c>
      <c r="C143" s="342" t="s">
        <v>16</v>
      </c>
      <c r="D143" s="342">
        <v>80111600</v>
      </c>
      <c r="E143" s="342" t="s">
        <v>263</v>
      </c>
      <c r="F143" s="342" t="s">
        <v>120</v>
      </c>
      <c r="G143" s="342" t="s">
        <v>120</v>
      </c>
      <c r="H143" s="377">
        <v>7</v>
      </c>
      <c r="I143" s="342">
        <v>1</v>
      </c>
      <c r="J143" s="342" t="s">
        <v>83</v>
      </c>
      <c r="K143" s="342" t="s">
        <v>84</v>
      </c>
      <c r="L143" s="377">
        <v>7500000</v>
      </c>
      <c r="M143" s="377">
        <v>52500000</v>
      </c>
      <c r="N143" s="342" t="s">
        <v>171</v>
      </c>
      <c r="O143" s="342" t="s">
        <v>168</v>
      </c>
      <c r="P143" s="342" t="s">
        <v>123</v>
      </c>
      <c r="Q143" s="342" t="s">
        <v>1573</v>
      </c>
      <c r="R143" s="109" t="s">
        <v>13</v>
      </c>
      <c r="S143" s="56">
        <v>8066</v>
      </c>
      <c r="T143" s="56">
        <v>2024110010194</v>
      </c>
      <c r="U143" s="192">
        <v>6</v>
      </c>
      <c r="V143" s="203"/>
      <c r="W143" s="122">
        <f t="shared" si="2"/>
        <v>0</v>
      </c>
    </row>
    <row r="144" spans="1:23" ht="12.75" customHeight="1">
      <c r="A144" s="342" t="s">
        <v>1516</v>
      </c>
      <c r="B144" s="343" t="s">
        <v>264</v>
      </c>
      <c r="C144" s="342" t="s">
        <v>16</v>
      </c>
      <c r="D144" s="342">
        <v>80111600</v>
      </c>
      <c r="E144" s="342" t="s">
        <v>265</v>
      </c>
      <c r="F144" s="342" t="s">
        <v>120</v>
      </c>
      <c r="G144" s="342" t="s">
        <v>120</v>
      </c>
      <c r="H144" s="377">
        <v>6</v>
      </c>
      <c r="I144" s="342">
        <v>1</v>
      </c>
      <c r="J144" s="342" t="s">
        <v>83</v>
      </c>
      <c r="K144" s="342" t="s">
        <v>84</v>
      </c>
      <c r="L144" s="377">
        <v>9000000</v>
      </c>
      <c r="M144" s="377">
        <v>54000000</v>
      </c>
      <c r="N144" s="342" t="s">
        <v>171</v>
      </c>
      <c r="O144" s="342" t="s">
        <v>168</v>
      </c>
      <c r="P144" s="342" t="s">
        <v>123</v>
      </c>
      <c r="Q144" s="342" t="s">
        <v>1575</v>
      </c>
      <c r="R144" s="109" t="s">
        <v>13</v>
      </c>
      <c r="S144" s="56">
        <v>8066</v>
      </c>
      <c r="T144" s="56">
        <v>2024110010194</v>
      </c>
      <c r="U144" s="192">
        <v>6</v>
      </c>
      <c r="V144" s="203"/>
      <c r="W144" s="122">
        <f t="shared" si="2"/>
        <v>0</v>
      </c>
    </row>
    <row r="145" spans="1:23" ht="12.75" customHeight="1">
      <c r="A145" s="342" t="s">
        <v>1516</v>
      </c>
      <c r="B145" s="343" t="s">
        <v>228</v>
      </c>
      <c r="C145" s="342" t="s">
        <v>16</v>
      </c>
      <c r="D145" s="342">
        <v>80111600</v>
      </c>
      <c r="E145" s="342" t="s">
        <v>229</v>
      </c>
      <c r="F145" s="342" t="s">
        <v>120</v>
      </c>
      <c r="G145" s="342" t="s">
        <v>120</v>
      </c>
      <c r="H145" s="377">
        <v>6</v>
      </c>
      <c r="I145" s="342">
        <v>1</v>
      </c>
      <c r="J145" s="342" t="s">
        <v>83</v>
      </c>
      <c r="K145" s="342" t="s">
        <v>84</v>
      </c>
      <c r="L145" s="377">
        <v>8300000</v>
      </c>
      <c r="M145" s="377">
        <v>49800000</v>
      </c>
      <c r="N145" s="342" t="s">
        <v>225</v>
      </c>
      <c r="O145" s="342" t="s">
        <v>168</v>
      </c>
      <c r="P145" s="342" t="s">
        <v>123</v>
      </c>
      <c r="Q145" s="342" t="s">
        <v>1579</v>
      </c>
      <c r="R145" s="109" t="s">
        <v>13</v>
      </c>
      <c r="S145" s="56">
        <v>8066</v>
      </c>
      <c r="T145" s="56">
        <v>2024110010194</v>
      </c>
      <c r="U145" s="192">
        <v>6</v>
      </c>
      <c r="V145" s="203"/>
      <c r="W145" s="122">
        <f t="shared" si="2"/>
        <v>0</v>
      </c>
    </row>
    <row r="146" spans="1:23" ht="12.75" customHeight="1">
      <c r="A146" s="342" t="s">
        <v>1516</v>
      </c>
      <c r="B146" s="343" t="s">
        <v>215</v>
      </c>
      <c r="C146" s="342" t="s">
        <v>16</v>
      </c>
      <c r="D146" s="342">
        <v>80111600</v>
      </c>
      <c r="E146" s="342" t="s">
        <v>216</v>
      </c>
      <c r="F146" s="342" t="s">
        <v>120</v>
      </c>
      <c r="G146" s="342" t="s">
        <v>120</v>
      </c>
      <c r="H146" s="377">
        <v>6</v>
      </c>
      <c r="I146" s="342">
        <v>1</v>
      </c>
      <c r="J146" s="342" t="s">
        <v>83</v>
      </c>
      <c r="K146" s="342" t="s">
        <v>84</v>
      </c>
      <c r="L146" s="377">
        <v>4300000</v>
      </c>
      <c r="M146" s="377">
        <v>25800000</v>
      </c>
      <c r="N146" s="342" t="s">
        <v>214</v>
      </c>
      <c r="O146" s="342" t="s">
        <v>122</v>
      </c>
      <c r="P146" s="342" t="s">
        <v>123</v>
      </c>
      <c r="Q146" s="342" t="s">
        <v>1580</v>
      </c>
      <c r="R146" s="109" t="s">
        <v>13</v>
      </c>
      <c r="S146" s="56">
        <v>8066</v>
      </c>
      <c r="T146" s="56">
        <v>2024110010194</v>
      </c>
      <c r="U146" s="192">
        <v>6</v>
      </c>
      <c r="V146" s="203"/>
      <c r="W146" s="122">
        <f t="shared" si="2"/>
        <v>0</v>
      </c>
    </row>
    <row r="147" spans="1:23" ht="12.75" customHeight="1">
      <c r="A147" s="342" t="s">
        <v>1516</v>
      </c>
      <c r="B147" s="343" t="s">
        <v>250</v>
      </c>
      <c r="C147" s="342" t="s">
        <v>16</v>
      </c>
      <c r="D147" s="342">
        <v>80111600</v>
      </c>
      <c r="E147" s="342" t="s">
        <v>251</v>
      </c>
      <c r="F147" s="342" t="s">
        <v>120</v>
      </c>
      <c r="G147" s="342" t="s">
        <v>120</v>
      </c>
      <c r="H147" s="377">
        <v>7</v>
      </c>
      <c r="I147" s="342">
        <v>1</v>
      </c>
      <c r="J147" s="342" t="s">
        <v>83</v>
      </c>
      <c r="K147" s="342" t="s">
        <v>84</v>
      </c>
      <c r="L147" s="377">
        <v>9000000</v>
      </c>
      <c r="M147" s="377">
        <v>63000000</v>
      </c>
      <c r="N147" s="342" t="s">
        <v>214</v>
      </c>
      <c r="O147" s="342" t="s">
        <v>122</v>
      </c>
      <c r="P147" s="342" t="s">
        <v>123</v>
      </c>
      <c r="Q147" s="342" t="s">
        <v>1576</v>
      </c>
      <c r="R147" s="109" t="s">
        <v>13</v>
      </c>
      <c r="S147" s="56">
        <v>8066</v>
      </c>
      <c r="T147" s="56">
        <v>2024110010194</v>
      </c>
      <c r="U147" s="192">
        <v>6</v>
      </c>
      <c r="V147" s="203"/>
      <c r="W147" s="122">
        <f t="shared" si="2"/>
        <v>0</v>
      </c>
    </row>
    <row r="148" spans="1:23" ht="12.75" customHeight="1">
      <c r="A148" s="342" t="s">
        <v>1516</v>
      </c>
      <c r="B148" s="343" t="s">
        <v>217</v>
      </c>
      <c r="C148" s="342" t="s">
        <v>16</v>
      </c>
      <c r="D148" s="342">
        <v>80111600</v>
      </c>
      <c r="E148" s="342" t="s">
        <v>218</v>
      </c>
      <c r="F148" s="342" t="s">
        <v>120</v>
      </c>
      <c r="G148" s="342" t="s">
        <v>120</v>
      </c>
      <c r="H148" s="378">
        <v>5.7</v>
      </c>
      <c r="I148" s="342">
        <v>1</v>
      </c>
      <c r="J148" s="342" t="s">
        <v>83</v>
      </c>
      <c r="K148" s="342" t="s">
        <v>84</v>
      </c>
      <c r="L148" s="377">
        <v>3330000</v>
      </c>
      <c r="M148" s="377">
        <v>18981000</v>
      </c>
      <c r="N148" s="342" t="s">
        <v>214</v>
      </c>
      <c r="O148" s="342" t="s">
        <v>122</v>
      </c>
      <c r="P148" s="342" t="s">
        <v>123</v>
      </c>
      <c r="Q148" s="342" t="s">
        <v>1575</v>
      </c>
      <c r="R148" s="109" t="s">
        <v>13</v>
      </c>
      <c r="S148" s="56">
        <v>8066</v>
      </c>
      <c r="T148" s="56">
        <v>2024110010194</v>
      </c>
      <c r="U148" s="192">
        <v>6</v>
      </c>
      <c r="V148" s="203"/>
      <c r="W148" s="122">
        <f t="shared" si="2"/>
        <v>0</v>
      </c>
    </row>
    <row r="149" spans="1:23" ht="12.75" customHeight="1">
      <c r="A149" s="342" t="s">
        <v>1516</v>
      </c>
      <c r="B149" s="343" t="s">
        <v>219</v>
      </c>
      <c r="C149" s="342" t="s">
        <v>16</v>
      </c>
      <c r="D149" s="342">
        <v>80111600</v>
      </c>
      <c r="E149" s="342" t="s">
        <v>220</v>
      </c>
      <c r="F149" s="342" t="s">
        <v>120</v>
      </c>
      <c r="G149" s="342" t="s">
        <v>120</v>
      </c>
      <c r="H149" s="378">
        <v>6</v>
      </c>
      <c r="I149" s="342">
        <v>1</v>
      </c>
      <c r="J149" s="342" t="s">
        <v>83</v>
      </c>
      <c r="K149" s="342" t="s">
        <v>84</v>
      </c>
      <c r="L149" s="377">
        <v>5000000</v>
      </c>
      <c r="M149" s="377">
        <v>30000000</v>
      </c>
      <c r="N149" s="342" t="s">
        <v>214</v>
      </c>
      <c r="O149" s="342" t="s">
        <v>122</v>
      </c>
      <c r="P149" s="342" t="s">
        <v>123</v>
      </c>
      <c r="Q149" s="342" t="s">
        <v>1580</v>
      </c>
      <c r="R149" s="109" t="s">
        <v>13</v>
      </c>
      <c r="S149" s="56">
        <v>8066</v>
      </c>
      <c r="T149" s="56">
        <v>2024110010194</v>
      </c>
      <c r="U149" s="192">
        <v>6</v>
      </c>
      <c r="V149" s="203"/>
      <c r="W149" s="122">
        <f t="shared" si="2"/>
        <v>0</v>
      </c>
    </row>
    <row r="150" spans="1:23" ht="12.75" customHeight="1">
      <c r="A150" s="342" t="s">
        <v>1516</v>
      </c>
      <c r="B150" s="343" t="s">
        <v>212</v>
      </c>
      <c r="C150" s="342" t="s">
        <v>16</v>
      </c>
      <c r="D150" s="342">
        <v>80111600</v>
      </c>
      <c r="E150" s="342" t="s">
        <v>213</v>
      </c>
      <c r="F150" s="342" t="s">
        <v>120</v>
      </c>
      <c r="G150" s="342" t="s">
        <v>120</v>
      </c>
      <c r="H150" s="342">
        <v>6</v>
      </c>
      <c r="I150" s="342">
        <v>1</v>
      </c>
      <c r="J150" s="342" t="s">
        <v>83</v>
      </c>
      <c r="K150" s="342" t="s">
        <v>84</v>
      </c>
      <c r="L150" s="377">
        <v>2900000</v>
      </c>
      <c r="M150" s="377">
        <f>+L150*H150</f>
        <v>17400000</v>
      </c>
      <c r="N150" s="342" t="s">
        <v>214</v>
      </c>
      <c r="O150" s="342" t="s">
        <v>122</v>
      </c>
      <c r="P150" s="342" t="s">
        <v>123</v>
      </c>
      <c r="Q150" s="342" t="s">
        <v>1575</v>
      </c>
      <c r="R150" s="109" t="s">
        <v>13</v>
      </c>
      <c r="S150" s="56">
        <v>8066</v>
      </c>
      <c r="T150" s="56">
        <v>2024110010194</v>
      </c>
      <c r="U150" s="192">
        <v>6</v>
      </c>
      <c r="V150" s="203"/>
      <c r="W150" s="122">
        <f t="shared" si="2"/>
        <v>0</v>
      </c>
    </row>
    <row r="151" spans="1:23" ht="12.75" customHeight="1">
      <c r="A151" s="342" t="s">
        <v>1516</v>
      </c>
      <c r="B151" s="343" t="s">
        <v>221</v>
      </c>
      <c r="C151" s="342" t="s">
        <v>16</v>
      </c>
      <c r="D151" s="342">
        <v>80111600</v>
      </c>
      <c r="E151" s="342" t="s">
        <v>222</v>
      </c>
      <c r="F151" s="342" t="s">
        <v>120</v>
      </c>
      <c r="G151" s="342" t="s">
        <v>120</v>
      </c>
      <c r="H151" s="342">
        <v>6</v>
      </c>
      <c r="I151" s="342">
        <v>1</v>
      </c>
      <c r="J151" s="342" t="s">
        <v>83</v>
      </c>
      <c r="K151" s="342" t="s">
        <v>84</v>
      </c>
      <c r="L151" s="377">
        <v>8000000</v>
      </c>
      <c r="M151" s="377">
        <v>48000000</v>
      </c>
      <c r="N151" s="342" t="s">
        <v>214</v>
      </c>
      <c r="O151" s="342" t="s">
        <v>122</v>
      </c>
      <c r="P151" s="342" t="s">
        <v>123</v>
      </c>
      <c r="Q151" s="342" t="s">
        <v>1575</v>
      </c>
      <c r="R151" s="109" t="s">
        <v>13</v>
      </c>
      <c r="S151" s="56">
        <v>8066</v>
      </c>
      <c r="T151" s="56">
        <v>2024110010194</v>
      </c>
      <c r="U151" s="192">
        <v>6</v>
      </c>
      <c r="V151" s="203"/>
      <c r="W151" s="122">
        <f t="shared" si="2"/>
        <v>0</v>
      </c>
    </row>
    <row r="152" spans="1:23" ht="12.75" customHeight="1">
      <c r="A152" s="342" t="s">
        <v>1567</v>
      </c>
      <c r="B152" s="343">
        <v>1</v>
      </c>
      <c r="C152" s="342" t="s">
        <v>16</v>
      </c>
      <c r="D152" s="342">
        <v>80111600</v>
      </c>
      <c r="E152" s="342" t="s">
        <v>1235</v>
      </c>
      <c r="F152" s="342" t="s">
        <v>120</v>
      </c>
      <c r="G152" s="342" t="s">
        <v>120</v>
      </c>
      <c r="H152" s="342">
        <v>6</v>
      </c>
      <c r="I152" s="342">
        <v>1</v>
      </c>
      <c r="J152" s="342" t="s">
        <v>83</v>
      </c>
      <c r="K152" s="342" t="s">
        <v>84</v>
      </c>
      <c r="L152" s="377">
        <v>6000000</v>
      </c>
      <c r="M152" s="377">
        <v>36000000</v>
      </c>
      <c r="N152" s="342" t="s">
        <v>171</v>
      </c>
      <c r="O152" s="342" t="s">
        <v>168</v>
      </c>
      <c r="P152" s="342" t="s">
        <v>123</v>
      </c>
      <c r="Q152" s="342" t="s">
        <v>1581</v>
      </c>
      <c r="R152" s="109" t="s">
        <v>13</v>
      </c>
      <c r="S152" s="56">
        <v>8066</v>
      </c>
      <c r="T152" s="56">
        <v>2024110010194</v>
      </c>
      <c r="U152" s="192">
        <v>6</v>
      </c>
      <c r="V152" s="110"/>
      <c r="W152" s="122">
        <f t="shared" si="2"/>
        <v>0</v>
      </c>
    </row>
    <row r="153" spans="1:23" ht="12.75" customHeight="1">
      <c r="A153" s="342" t="s">
        <v>1516</v>
      </c>
      <c r="B153" s="343" t="s">
        <v>195</v>
      </c>
      <c r="C153" s="342" t="s">
        <v>16</v>
      </c>
      <c r="D153" s="342">
        <v>80111600</v>
      </c>
      <c r="E153" s="342" t="s">
        <v>196</v>
      </c>
      <c r="F153" s="342" t="s">
        <v>120</v>
      </c>
      <c r="G153" s="342" t="s">
        <v>120</v>
      </c>
      <c r="H153" s="342">
        <v>6</v>
      </c>
      <c r="I153" s="342">
        <v>1</v>
      </c>
      <c r="J153" s="342" t="s">
        <v>83</v>
      </c>
      <c r="K153" s="342" t="s">
        <v>84</v>
      </c>
      <c r="L153" s="377">
        <v>8000000</v>
      </c>
      <c r="M153" s="377">
        <v>48000000</v>
      </c>
      <c r="N153" s="342" t="s">
        <v>197</v>
      </c>
      <c r="O153" s="342" t="s">
        <v>168</v>
      </c>
      <c r="P153" s="342" t="s">
        <v>123</v>
      </c>
      <c r="Q153" s="342" t="s">
        <v>1582</v>
      </c>
      <c r="R153" s="109" t="s">
        <v>13</v>
      </c>
      <c r="S153" s="56">
        <v>8066</v>
      </c>
      <c r="T153" s="56">
        <v>2024110010194</v>
      </c>
      <c r="U153" s="192">
        <v>6</v>
      </c>
      <c r="V153" s="203"/>
      <c r="W153" s="122">
        <f t="shared" si="2"/>
        <v>0</v>
      </c>
    </row>
    <row r="154" spans="1:23" ht="12.75" customHeight="1">
      <c r="A154" s="342" t="s">
        <v>1516</v>
      </c>
      <c r="B154" s="343" t="s">
        <v>198</v>
      </c>
      <c r="C154" s="342" t="s">
        <v>16</v>
      </c>
      <c r="D154" s="342">
        <v>80111600</v>
      </c>
      <c r="E154" s="342" t="s">
        <v>199</v>
      </c>
      <c r="F154" s="342" t="s">
        <v>120</v>
      </c>
      <c r="G154" s="342" t="s">
        <v>120</v>
      </c>
      <c r="H154" s="342">
        <v>5</v>
      </c>
      <c r="I154" s="342">
        <v>1</v>
      </c>
      <c r="J154" s="342" t="s">
        <v>83</v>
      </c>
      <c r="K154" s="342" t="s">
        <v>84</v>
      </c>
      <c r="L154" s="377">
        <v>6000000</v>
      </c>
      <c r="M154" s="377">
        <v>30000000</v>
      </c>
      <c r="N154" s="342" t="s">
        <v>197</v>
      </c>
      <c r="O154" s="342" t="s">
        <v>168</v>
      </c>
      <c r="P154" s="342" t="s">
        <v>123</v>
      </c>
      <c r="Q154" s="342" t="s">
        <v>1583</v>
      </c>
      <c r="R154" s="109" t="s">
        <v>13</v>
      </c>
      <c r="S154" s="56">
        <v>8066</v>
      </c>
      <c r="T154" s="56">
        <v>2024110010194</v>
      </c>
      <c r="U154" s="192">
        <v>6</v>
      </c>
      <c r="V154" s="203"/>
      <c r="W154" s="122">
        <f t="shared" si="2"/>
        <v>0</v>
      </c>
    </row>
    <row r="155" spans="1:23" ht="12.75" customHeight="1">
      <c r="A155" s="342" t="s">
        <v>1516</v>
      </c>
      <c r="B155" s="343" t="s">
        <v>202</v>
      </c>
      <c r="C155" s="342" t="s">
        <v>16</v>
      </c>
      <c r="D155" s="342">
        <v>80111600</v>
      </c>
      <c r="E155" s="342" t="s">
        <v>203</v>
      </c>
      <c r="F155" s="342" t="s">
        <v>120</v>
      </c>
      <c r="G155" s="342" t="s">
        <v>120</v>
      </c>
      <c r="H155" s="342">
        <v>5</v>
      </c>
      <c r="I155" s="342">
        <v>1</v>
      </c>
      <c r="J155" s="342" t="s">
        <v>83</v>
      </c>
      <c r="K155" s="342" t="s">
        <v>84</v>
      </c>
      <c r="L155" s="377">
        <v>3800000</v>
      </c>
      <c r="M155" s="377">
        <v>19000000</v>
      </c>
      <c r="N155" s="342" t="s">
        <v>197</v>
      </c>
      <c r="O155" s="342" t="s">
        <v>168</v>
      </c>
      <c r="P155" s="342" t="s">
        <v>123</v>
      </c>
      <c r="Q155" s="342" t="s">
        <v>1584</v>
      </c>
      <c r="R155" s="109" t="s">
        <v>13</v>
      </c>
      <c r="S155" s="56">
        <v>8066</v>
      </c>
      <c r="T155" s="56">
        <v>2024110010194</v>
      </c>
      <c r="U155" s="192">
        <v>6</v>
      </c>
      <c r="V155" s="203"/>
      <c r="W155" s="122">
        <f t="shared" si="2"/>
        <v>0</v>
      </c>
    </row>
    <row r="156" spans="1:23" ht="12.75" customHeight="1">
      <c r="A156" s="342" t="s">
        <v>1516</v>
      </c>
      <c r="B156" s="343" t="s">
        <v>204</v>
      </c>
      <c r="C156" s="342" t="s">
        <v>16</v>
      </c>
      <c r="D156" s="342">
        <v>80111600</v>
      </c>
      <c r="E156" s="342" t="s">
        <v>1585</v>
      </c>
      <c r="F156" s="342" t="s">
        <v>178</v>
      </c>
      <c r="G156" s="342" t="s">
        <v>178</v>
      </c>
      <c r="H156" s="342">
        <v>6</v>
      </c>
      <c r="I156" s="342">
        <v>1</v>
      </c>
      <c r="J156" s="342" t="s">
        <v>83</v>
      </c>
      <c r="K156" s="342" t="s">
        <v>84</v>
      </c>
      <c r="L156" s="377">
        <v>6000000</v>
      </c>
      <c r="M156" s="377">
        <v>36000000</v>
      </c>
      <c r="N156" s="342" t="s">
        <v>197</v>
      </c>
      <c r="O156" s="342" t="s">
        <v>168</v>
      </c>
      <c r="P156" s="342" t="s">
        <v>123</v>
      </c>
      <c r="Q156" s="342" t="s">
        <v>1586</v>
      </c>
      <c r="R156" s="109" t="s">
        <v>13</v>
      </c>
      <c r="S156" s="56">
        <v>8066</v>
      </c>
      <c r="T156" s="56">
        <v>2024110010194</v>
      </c>
      <c r="U156" s="192">
        <v>6</v>
      </c>
      <c r="V156" s="203"/>
      <c r="W156" s="122">
        <f t="shared" si="2"/>
        <v>0</v>
      </c>
    </row>
    <row r="157" spans="1:23" ht="12.75" customHeight="1">
      <c r="A157" s="342" t="s">
        <v>1516</v>
      </c>
      <c r="B157" s="343" t="s">
        <v>205</v>
      </c>
      <c r="C157" s="342" t="s">
        <v>16</v>
      </c>
      <c r="D157" s="342">
        <v>80111600</v>
      </c>
      <c r="E157" s="342" t="s">
        <v>206</v>
      </c>
      <c r="F157" s="342" t="s">
        <v>178</v>
      </c>
      <c r="G157" s="342" t="s">
        <v>178</v>
      </c>
      <c r="H157" s="342">
        <v>2</v>
      </c>
      <c r="I157" s="342">
        <v>1</v>
      </c>
      <c r="J157" s="342" t="s">
        <v>83</v>
      </c>
      <c r="K157" s="342" t="s">
        <v>84</v>
      </c>
      <c r="L157" s="377">
        <v>0</v>
      </c>
      <c r="M157" s="377">
        <v>0</v>
      </c>
      <c r="N157" s="342" t="s">
        <v>197</v>
      </c>
      <c r="O157" s="342" t="s">
        <v>168</v>
      </c>
      <c r="P157" s="342" t="s">
        <v>123</v>
      </c>
      <c r="Q157" s="342" t="s">
        <v>1588</v>
      </c>
      <c r="R157" s="109" t="s">
        <v>13</v>
      </c>
      <c r="S157" s="56">
        <v>8066</v>
      </c>
      <c r="T157" s="56">
        <v>2024110010194</v>
      </c>
      <c r="U157" s="192">
        <v>6</v>
      </c>
      <c r="V157" s="203"/>
      <c r="W157" s="122">
        <f t="shared" si="2"/>
        <v>0</v>
      </c>
    </row>
    <row r="158" spans="1:23" ht="12.75" customHeight="1">
      <c r="A158" s="342" t="s">
        <v>1516</v>
      </c>
      <c r="B158" s="343" t="s">
        <v>207</v>
      </c>
      <c r="C158" s="342" t="s">
        <v>16</v>
      </c>
      <c r="D158" s="342">
        <v>80111600</v>
      </c>
      <c r="E158" s="342" t="s">
        <v>208</v>
      </c>
      <c r="F158" s="342" t="s">
        <v>178</v>
      </c>
      <c r="G158" s="342" t="s">
        <v>178</v>
      </c>
      <c r="H158" s="342">
        <v>7</v>
      </c>
      <c r="I158" s="342">
        <v>1</v>
      </c>
      <c r="J158" s="342" t="s">
        <v>83</v>
      </c>
      <c r="K158" s="342" t="s">
        <v>84</v>
      </c>
      <c r="L158" s="377">
        <v>7300000</v>
      </c>
      <c r="M158" s="377">
        <v>51100000</v>
      </c>
      <c r="N158" s="342" t="s">
        <v>197</v>
      </c>
      <c r="O158" s="342" t="s">
        <v>168</v>
      </c>
      <c r="P158" s="342" t="s">
        <v>123</v>
      </c>
      <c r="Q158" s="342" t="s">
        <v>1586</v>
      </c>
      <c r="R158" s="109" t="s">
        <v>13</v>
      </c>
      <c r="S158" s="56">
        <v>8066</v>
      </c>
      <c r="T158" s="56">
        <v>2024110010194</v>
      </c>
      <c r="U158" s="192">
        <v>6</v>
      </c>
      <c r="V158" s="203"/>
      <c r="W158" s="122">
        <f t="shared" si="2"/>
        <v>0</v>
      </c>
    </row>
    <row r="159" spans="1:23" ht="12.75" customHeight="1">
      <c r="A159" s="342" t="s">
        <v>1516</v>
      </c>
      <c r="B159" s="343" t="s">
        <v>266</v>
      </c>
      <c r="C159" s="342" t="s">
        <v>16</v>
      </c>
      <c r="D159" s="342">
        <v>80111600</v>
      </c>
      <c r="E159" s="342" t="s">
        <v>1290</v>
      </c>
      <c r="F159" s="342" t="s">
        <v>256</v>
      </c>
      <c r="G159" s="342" t="s">
        <v>256</v>
      </c>
      <c r="H159" s="342">
        <v>1</v>
      </c>
      <c r="I159" s="342">
        <v>1</v>
      </c>
      <c r="J159" s="342" t="s">
        <v>83</v>
      </c>
      <c r="K159" s="342" t="s">
        <v>84</v>
      </c>
      <c r="L159" s="377">
        <v>0</v>
      </c>
      <c r="M159" s="377">
        <v>71897000</v>
      </c>
      <c r="N159" s="342" t="s">
        <v>171</v>
      </c>
      <c r="O159" s="342" t="s">
        <v>168</v>
      </c>
      <c r="P159" s="342" t="s">
        <v>123</v>
      </c>
      <c r="Q159" s="342" t="s">
        <v>1589</v>
      </c>
      <c r="R159" s="109" t="s">
        <v>13</v>
      </c>
      <c r="S159" s="56">
        <v>8066</v>
      </c>
      <c r="T159" s="56">
        <v>2024110010194</v>
      </c>
      <c r="U159" s="192">
        <v>6</v>
      </c>
      <c r="V159" s="203"/>
      <c r="W159" s="122">
        <f t="shared" si="2"/>
        <v>0</v>
      </c>
    </row>
    <row r="160" spans="1:23" ht="12.75" customHeight="1">
      <c r="A160" s="379" t="s">
        <v>1516</v>
      </c>
      <c r="B160" s="380" t="s">
        <v>788</v>
      </c>
      <c r="C160" s="381" t="s">
        <v>31</v>
      </c>
      <c r="D160" s="379">
        <v>80111600</v>
      </c>
      <c r="E160" s="379" t="s">
        <v>789</v>
      </c>
      <c r="F160" s="379" t="s">
        <v>82</v>
      </c>
      <c r="G160" s="379" t="s">
        <v>82</v>
      </c>
      <c r="H160" s="379">
        <v>5</v>
      </c>
      <c r="I160" s="379">
        <v>1</v>
      </c>
      <c r="J160" s="379" t="s">
        <v>83</v>
      </c>
      <c r="K160" s="379" t="s">
        <v>84</v>
      </c>
      <c r="L160" s="382">
        <v>3600000</v>
      </c>
      <c r="M160" s="382">
        <f t="shared" ref="M160:M166" si="9">+L160*H160</f>
        <v>18000000</v>
      </c>
      <c r="N160" s="379" t="s">
        <v>85</v>
      </c>
      <c r="O160" s="379" t="s">
        <v>78</v>
      </c>
      <c r="P160" s="379" t="s">
        <v>461</v>
      </c>
      <c r="Q160" s="383" t="s">
        <v>1590</v>
      </c>
      <c r="R160" s="384" t="s">
        <v>28</v>
      </c>
      <c r="S160" s="385">
        <v>8131</v>
      </c>
      <c r="T160" s="385">
        <v>2024110010238</v>
      </c>
      <c r="U160" s="385">
        <v>7</v>
      </c>
      <c r="V160" s="386">
        <v>45712</v>
      </c>
      <c r="W160" s="122">
        <f t="shared" si="2"/>
        <v>0</v>
      </c>
    </row>
    <row r="161" spans="1:23" ht="12.75" customHeight="1">
      <c r="A161" s="379" t="s">
        <v>1516</v>
      </c>
      <c r="B161" s="381" t="s">
        <v>791</v>
      </c>
      <c r="C161" s="381" t="s">
        <v>31</v>
      </c>
      <c r="D161" s="379">
        <v>80111600</v>
      </c>
      <c r="E161" s="379" t="s">
        <v>792</v>
      </c>
      <c r="F161" s="379" t="s">
        <v>82</v>
      </c>
      <c r="G161" s="379" t="s">
        <v>82</v>
      </c>
      <c r="H161" s="379">
        <v>5</v>
      </c>
      <c r="I161" s="379">
        <v>1</v>
      </c>
      <c r="J161" s="379" t="s">
        <v>83</v>
      </c>
      <c r="K161" s="379" t="s">
        <v>84</v>
      </c>
      <c r="L161" s="382">
        <v>3156000</v>
      </c>
      <c r="M161" s="382">
        <f t="shared" si="9"/>
        <v>15780000</v>
      </c>
      <c r="N161" s="379" t="s">
        <v>85</v>
      </c>
      <c r="O161" s="379" t="s">
        <v>78</v>
      </c>
      <c r="P161" s="379" t="s">
        <v>461</v>
      </c>
      <c r="Q161" s="383" t="s">
        <v>1590</v>
      </c>
      <c r="R161" s="384" t="s">
        <v>28</v>
      </c>
      <c r="S161" s="385">
        <v>8131</v>
      </c>
      <c r="T161" s="385">
        <v>2024110010238</v>
      </c>
      <c r="U161" s="385">
        <v>7</v>
      </c>
      <c r="V161" s="386">
        <v>45712</v>
      </c>
      <c r="W161" s="122">
        <f t="shared" si="2"/>
        <v>0</v>
      </c>
    </row>
    <row r="162" spans="1:23" ht="12.75" customHeight="1">
      <c r="A162" s="379" t="s">
        <v>1516</v>
      </c>
      <c r="B162" s="381" t="s">
        <v>795</v>
      </c>
      <c r="C162" s="381" t="s">
        <v>31</v>
      </c>
      <c r="D162" s="379">
        <v>80111600</v>
      </c>
      <c r="E162" s="379" t="s">
        <v>794</v>
      </c>
      <c r="F162" s="379" t="s">
        <v>82</v>
      </c>
      <c r="G162" s="379" t="s">
        <v>82</v>
      </c>
      <c r="H162" s="379">
        <v>5</v>
      </c>
      <c r="I162" s="379">
        <v>1</v>
      </c>
      <c r="J162" s="379" t="s">
        <v>83</v>
      </c>
      <c r="K162" s="379" t="s">
        <v>84</v>
      </c>
      <c r="L162" s="382">
        <v>5200000</v>
      </c>
      <c r="M162" s="382">
        <f t="shared" si="9"/>
        <v>26000000</v>
      </c>
      <c r="N162" s="379" t="s">
        <v>85</v>
      </c>
      <c r="O162" s="379" t="s">
        <v>78</v>
      </c>
      <c r="P162" s="379" t="s">
        <v>461</v>
      </c>
      <c r="Q162" s="383" t="s">
        <v>1590</v>
      </c>
      <c r="R162" s="384" t="s">
        <v>28</v>
      </c>
      <c r="S162" s="385">
        <v>8131</v>
      </c>
      <c r="T162" s="385">
        <v>2024110010238</v>
      </c>
      <c r="U162" s="385">
        <v>7</v>
      </c>
      <c r="V162" s="386">
        <v>45712</v>
      </c>
      <c r="W162" s="122">
        <f t="shared" si="2"/>
        <v>0</v>
      </c>
    </row>
    <row r="163" spans="1:23" ht="12.75" customHeight="1">
      <c r="A163" s="379" t="s">
        <v>1516</v>
      </c>
      <c r="B163" s="381" t="s">
        <v>796</v>
      </c>
      <c r="C163" s="381" t="s">
        <v>32</v>
      </c>
      <c r="D163" s="379">
        <v>80111600</v>
      </c>
      <c r="E163" s="379" t="s">
        <v>797</v>
      </c>
      <c r="F163" s="379" t="s">
        <v>82</v>
      </c>
      <c r="G163" s="379" t="s">
        <v>82</v>
      </c>
      <c r="H163" s="379">
        <v>5</v>
      </c>
      <c r="I163" s="379">
        <v>1</v>
      </c>
      <c r="J163" s="379" t="s">
        <v>83</v>
      </c>
      <c r="K163" s="379" t="s">
        <v>84</v>
      </c>
      <c r="L163" s="382">
        <v>6500000</v>
      </c>
      <c r="M163" s="382">
        <f t="shared" si="9"/>
        <v>32500000</v>
      </c>
      <c r="N163" s="379" t="s">
        <v>85</v>
      </c>
      <c r="O163" s="379" t="s">
        <v>78</v>
      </c>
      <c r="P163" s="379" t="s">
        <v>479</v>
      </c>
      <c r="Q163" s="383" t="s">
        <v>1590</v>
      </c>
      <c r="R163" s="384" t="s">
        <v>28</v>
      </c>
      <c r="S163" s="385">
        <v>8131</v>
      </c>
      <c r="T163" s="385">
        <v>2024110010238</v>
      </c>
      <c r="U163" s="385">
        <v>7</v>
      </c>
      <c r="V163" s="386">
        <v>45712</v>
      </c>
      <c r="W163" s="122">
        <f t="shared" si="2"/>
        <v>0</v>
      </c>
    </row>
    <row r="164" spans="1:23" ht="12.75" customHeight="1">
      <c r="A164" s="379" t="s">
        <v>1516</v>
      </c>
      <c r="B164" s="381" t="s">
        <v>812</v>
      </c>
      <c r="C164" s="381" t="s">
        <v>32</v>
      </c>
      <c r="D164" s="379">
        <v>80111600</v>
      </c>
      <c r="E164" s="379" t="s">
        <v>797</v>
      </c>
      <c r="F164" s="379" t="s">
        <v>82</v>
      </c>
      <c r="G164" s="379" t="s">
        <v>82</v>
      </c>
      <c r="H164" s="379">
        <v>5</v>
      </c>
      <c r="I164" s="379">
        <v>1</v>
      </c>
      <c r="J164" s="379" t="s">
        <v>83</v>
      </c>
      <c r="K164" s="379" t="s">
        <v>84</v>
      </c>
      <c r="L164" s="382">
        <v>6000000</v>
      </c>
      <c r="M164" s="382">
        <f t="shared" si="9"/>
        <v>30000000</v>
      </c>
      <c r="N164" s="379" t="s">
        <v>85</v>
      </c>
      <c r="O164" s="379" t="s">
        <v>78</v>
      </c>
      <c r="P164" s="379" t="s">
        <v>479</v>
      </c>
      <c r="Q164" s="383" t="s">
        <v>1590</v>
      </c>
      <c r="R164" s="384" t="s">
        <v>28</v>
      </c>
      <c r="S164" s="385">
        <v>8131</v>
      </c>
      <c r="T164" s="385">
        <v>2024110010238</v>
      </c>
      <c r="U164" s="385">
        <v>7</v>
      </c>
      <c r="V164" s="386">
        <v>45712</v>
      </c>
      <c r="W164" s="122">
        <f t="shared" si="2"/>
        <v>0</v>
      </c>
    </row>
    <row r="165" spans="1:23" ht="12.75" customHeight="1">
      <c r="A165" s="379" t="s">
        <v>1516</v>
      </c>
      <c r="B165" s="381" t="s">
        <v>818</v>
      </c>
      <c r="C165" s="381" t="s">
        <v>31</v>
      </c>
      <c r="D165" s="379">
        <v>80111600</v>
      </c>
      <c r="E165" s="379" t="s">
        <v>819</v>
      </c>
      <c r="F165" s="379" t="s">
        <v>82</v>
      </c>
      <c r="G165" s="379" t="s">
        <v>82</v>
      </c>
      <c r="H165" s="379">
        <v>5</v>
      </c>
      <c r="I165" s="379">
        <v>1</v>
      </c>
      <c r="J165" s="379" t="s">
        <v>83</v>
      </c>
      <c r="K165" s="379" t="s">
        <v>84</v>
      </c>
      <c r="L165" s="382">
        <v>8000000</v>
      </c>
      <c r="M165" s="382">
        <f t="shared" si="9"/>
        <v>40000000</v>
      </c>
      <c r="N165" s="379" t="s">
        <v>85</v>
      </c>
      <c r="O165" s="379" t="s">
        <v>78</v>
      </c>
      <c r="P165" s="379" t="s">
        <v>461</v>
      </c>
      <c r="Q165" s="383" t="s">
        <v>1590</v>
      </c>
      <c r="R165" s="384" t="s">
        <v>28</v>
      </c>
      <c r="S165" s="385">
        <v>8131</v>
      </c>
      <c r="T165" s="385">
        <v>2024110010238</v>
      </c>
      <c r="U165" s="385">
        <v>7</v>
      </c>
      <c r="V165" s="386">
        <v>45712</v>
      </c>
      <c r="W165" s="122">
        <f t="shared" si="2"/>
        <v>0</v>
      </c>
    </row>
    <row r="166" spans="1:23" ht="12.75" customHeight="1">
      <c r="A166" s="379" t="s">
        <v>1516</v>
      </c>
      <c r="B166" s="381" t="s">
        <v>851</v>
      </c>
      <c r="C166" s="381" t="s">
        <v>32</v>
      </c>
      <c r="D166" s="379">
        <v>80111600</v>
      </c>
      <c r="E166" s="379" t="s">
        <v>797</v>
      </c>
      <c r="F166" s="379" t="s">
        <v>82</v>
      </c>
      <c r="G166" s="379" t="s">
        <v>82</v>
      </c>
      <c r="H166" s="379">
        <v>5</v>
      </c>
      <c r="I166" s="379">
        <v>1</v>
      </c>
      <c r="J166" s="379" t="s">
        <v>83</v>
      </c>
      <c r="K166" s="379" t="s">
        <v>84</v>
      </c>
      <c r="L166" s="382">
        <v>4200000</v>
      </c>
      <c r="M166" s="382">
        <f t="shared" si="9"/>
        <v>21000000</v>
      </c>
      <c r="N166" s="379" t="s">
        <v>85</v>
      </c>
      <c r="O166" s="379" t="s">
        <v>78</v>
      </c>
      <c r="P166" s="379" t="s">
        <v>479</v>
      </c>
      <c r="Q166" s="383" t="s">
        <v>1590</v>
      </c>
      <c r="R166" s="384" t="s">
        <v>28</v>
      </c>
      <c r="S166" s="385">
        <v>8131</v>
      </c>
      <c r="T166" s="385">
        <v>2024110010238</v>
      </c>
      <c r="U166" s="385">
        <v>7</v>
      </c>
      <c r="V166" s="386">
        <v>45712</v>
      </c>
      <c r="W166" s="122">
        <f t="shared" si="2"/>
        <v>0</v>
      </c>
    </row>
    <row r="167" spans="1:23" ht="12.75" customHeight="1">
      <c r="A167" s="379" t="s">
        <v>1516</v>
      </c>
      <c r="B167" s="381" t="s">
        <v>844</v>
      </c>
      <c r="C167" s="198" t="s">
        <v>31</v>
      </c>
      <c r="D167" s="198">
        <v>80111600</v>
      </c>
      <c r="E167" s="199" t="s">
        <v>845</v>
      </c>
      <c r="F167" s="379" t="s">
        <v>82</v>
      </c>
      <c r="G167" s="379" t="s">
        <v>82</v>
      </c>
      <c r="H167" s="198">
        <v>9</v>
      </c>
      <c r="I167" s="217">
        <v>1</v>
      </c>
      <c r="J167" s="198" t="s">
        <v>83</v>
      </c>
      <c r="K167" s="198" t="s">
        <v>84</v>
      </c>
      <c r="L167" s="387">
        <v>900000000</v>
      </c>
      <c r="M167" s="387">
        <f>+L167*I167</f>
        <v>900000000</v>
      </c>
      <c r="N167" s="198" t="s">
        <v>85</v>
      </c>
      <c r="O167" s="207" t="s">
        <v>78</v>
      </c>
      <c r="P167" s="207" t="s">
        <v>461</v>
      </c>
      <c r="Q167" s="383" t="s">
        <v>1591</v>
      </c>
      <c r="R167" s="384" t="s">
        <v>28</v>
      </c>
      <c r="S167" s="385">
        <v>8131</v>
      </c>
      <c r="T167" s="385">
        <v>2024110010238</v>
      </c>
      <c r="U167" s="385">
        <v>7</v>
      </c>
      <c r="V167" s="386">
        <v>45712</v>
      </c>
      <c r="W167" s="122">
        <f t="shared" si="2"/>
        <v>0</v>
      </c>
    </row>
    <row r="168" spans="1:23" ht="12.75" customHeight="1">
      <c r="A168" s="388" t="s">
        <v>1567</v>
      </c>
      <c r="B168" s="389">
        <v>3</v>
      </c>
      <c r="C168" s="388" t="s">
        <v>32</v>
      </c>
      <c r="D168" s="388">
        <v>80111600</v>
      </c>
      <c r="E168" s="388" t="s">
        <v>797</v>
      </c>
      <c r="F168" s="388" t="s">
        <v>82</v>
      </c>
      <c r="G168" s="388" t="s">
        <v>82</v>
      </c>
      <c r="H168" s="388">
        <v>5</v>
      </c>
      <c r="I168" s="388">
        <v>1</v>
      </c>
      <c r="J168" s="388" t="s">
        <v>83</v>
      </c>
      <c r="K168" s="388" t="s">
        <v>84</v>
      </c>
      <c r="L168" s="390">
        <v>4300000</v>
      </c>
      <c r="M168" s="390">
        <f>+L168*H168</f>
        <v>21500000</v>
      </c>
      <c r="N168" s="388" t="s">
        <v>85</v>
      </c>
      <c r="O168" s="388" t="s">
        <v>78</v>
      </c>
      <c r="P168" s="388" t="s">
        <v>479</v>
      </c>
      <c r="Q168" s="391" t="s">
        <v>1592</v>
      </c>
      <c r="R168" s="384" t="s">
        <v>28</v>
      </c>
      <c r="S168" s="385">
        <v>8131</v>
      </c>
      <c r="T168" s="385">
        <v>2024110010238</v>
      </c>
      <c r="U168" s="385">
        <v>7</v>
      </c>
      <c r="V168" s="392">
        <v>45712</v>
      </c>
      <c r="W168" s="122">
        <f t="shared" si="2"/>
        <v>0</v>
      </c>
    </row>
    <row r="169" spans="1:23" ht="12.75" customHeight="1">
      <c r="A169" s="388" t="s">
        <v>1567</v>
      </c>
      <c r="B169" s="389">
        <v>4</v>
      </c>
      <c r="C169" s="342" t="s">
        <v>31</v>
      </c>
      <c r="D169" s="342">
        <v>80111600</v>
      </c>
      <c r="E169" s="342" t="s">
        <v>789</v>
      </c>
      <c r="F169" s="388" t="s">
        <v>82</v>
      </c>
      <c r="G169" s="388" t="s">
        <v>82</v>
      </c>
      <c r="H169" s="342">
        <v>6</v>
      </c>
      <c r="I169" s="343">
        <v>1</v>
      </c>
      <c r="J169" s="342" t="s">
        <v>83</v>
      </c>
      <c r="K169" s="342" t="s">
        <v>84</v>
      </c>
      <c r="L169" s="390">
        <v>2900000</v>
      </c>
      <c r="M169" s="390">
        <f t="shared" ref="M169:M170" si="10">+H169*L169</f>
        <v>17400000</v>
      </c>
      <c r="N169" s="342" t="s">
        <v>85</v>
      </c>
      <c r="O169" s="263" t="s">
        <v>78</v>
      </c>
      <c r="P169" s="343" t="s">
        <v>461</v>
      </c>
      <c r="Q169" s="391" t="s">
        <v>1592</v>
      </c>
      <c r="R169" s="384" t="s">
        <v>28</v>
      </c>
      <c r="S169" s="385">
        <v>8131</v>
      </c>
      <c r="T169" s="385">
        <v>2024110010238</v>
      </c>
      <c r="U169" s="385">
        <v>7</v>
      </c>
      <c r="V169" s="392">
        <v>45712</v>
      </c>
      <c r="W169" s="122">
        <f t="shared" si="2"/>
        <v>0</v>
      </c>
    </row>
    <row r="170" spans="1:23" ht="12.75" customHeight="1">
      <c r="A170" s="388" t="s">
        <v>1567</v>
      </c>
      <c r="B170" s="389">
        <v>5</v>
      </c>
      <c r="C170" s="342" t="s">
        <v>31</v>
      </c>
      <c r="D170" s="342">
        <v>80111600</v>
      </c>
      <c r="E170" s="342" t="s">
        <v>789</v>
      </c>
      <c r="F170" s="388" t="s">
        <v>82</v>
      </c>
      <c r="G170" s="388" t="s">
        <v>82</v>
      </c>
      <c r="H170" s="342">
        <v>6</v>
      </c>
      <c r="I170" s="343">
        <v>1</v>
      </c>
      <c r="J170" s="342" t="s">
        <v>83</v>
      </c>
      <c r="K170" s="342" t="s">
        <v>84</v>
      </c>
      <c r="L170" s="390">
        <v>2964000</v>
      </c>
      <c r="M170" s="390">
        <f t="shared" si="10"/>
        <v>17784000</v>
      </c>
      <c r="N170" s="342" t="s">
        <v>85</v>
      </c>
      <c r="O170" s="263" t="s">
        <v>78</v>
      </c>
      <c r="P170" s="343" t="s">
        <v>461</v>
      </c>
      <c r="Q170" s="391" t="s">
        <v>1592</v>
      </c>
      <c r="R170" s="384" t="s">
        <v>28</v>
      </c>
      <c r="S170" s="385">
        <v>8131</v>
      </c>
      <c r="T170" s="385">
        <v>2024110010238</v>
      </c>
      <c r="U170" s="385">
        <v>7</v>
      </c>
      <c r="V170" s="392">
        <v>45712</v>
      </c>
      <c r="W170" s="122">
        <f t="shared" si="2"/>
        <v>0</v>
      </c>
    </row>
    <row r="171" spans="1:23" ht="12.75" customHeight="1">
      <c r="A171" s="388" t="s">
        <v>1567</v>
      </c>
      <c r="B171" s="389">
        <v>6</v>
      </c>
      <c r="C171" s="388" t="s">
        <v>32</v>
      </c>
      <c r="D171" s="388">
        <v>80111600</v>
      </c>
      <c r="E171" s="388" t="s">
        <v>797</v>
      </c>
      <c r="F171" s="388" t="s">
        <v>82</v>
      </c>
      <c r="G171" s="388" t="s">
        <v>82</v>
      </c>
      <c r="H171" s="388">
        <v>5</v>
      </c>
      <c r="I171" s="388">
        <v>1</v>
      </c>
      <c r="J171" s="388" t="s">
        <v>83</v>
      </c>
      <c r="K171" s="388" t="s">
        <v>84</v>
      </c>
      <c r="L171" s="390">
        <v>4500000</v>
      </c>
      <c r="M171" s="390">
        <f>+L171*H171</f>
        <v>22500000</v>
      </c>
      <c r="N171" s="388" t="s">
        <v>85</v>
      </c>
      <c r="O171" s="388" t="s">
        <v>78</v>
      </c>
      <c r="P171" s="388" t="s">
        <v>479</v>
      </c>
      <c r="Q171" s="391" t="s">
        <v>1592</v>
      </c>
      <c r="R171" s="384" t="s">
        <v>28</v>
      </c>
      <c r="S171" s="385">
        <v>8131</v>
      </c>
      <c r="T171" s="385">
        <v>2024110010238</v>
      </c>
      <c r="U171" s="385">
        <v>7</v>
      </c>
      <c r="V171" s="392">
        <v>45712</v>
      </c>
      <c r="W171" s="122">
        <f t="shared" si="2"/>
        <v>0</v>
      </c>
    </row>
    <row r="172" spans="1:23" ht="12.75" customHeight="1">
      <c r="A172" s="379" t="s">
        <v>1516</v>
      </c>
      <c r="B172" s="393" t="s">
        <v>817</v>
      </c>
      <c r="C172" s="198" t="s">
        <v>31</v>
      </c>
      <c r="D172" s="394">
        <v>80111600</v>
      </c>
      <c r="E172" s="199" t="s">
        <v>819</v>
      </c>
      <c r="F172" s="198" t="s">
        <v>81</v>
      </c>
      <c r="G172" s="198" t="s">
        <v>82</v>
      </c>
      <c r="H172" s="198">
        <v>10</v>
      </c>
      <c r="I172" s="217">
        <v>1</v>
      </c>
      <c r="J172" s="198" t="s">
        <v>83</v>
      </c>
      <c r="K172" s="198" t="s">
        <v>84</v>
      </c>
      <c r="L172" s="395">
        <v>6000000</v>
      </c>
      <c r="M172" s="396">
        <f t="shared" ref="M172:M175" si="11">+H172*L172</f>
        <v>60000000</v>
      </c>
      <c r="N172" s="198" t="s">
        <v>85</v>
      </c>
      <c r="O172" s="397" t="s">
        <v>78</v>
      </c>
      <c r="P172" s="207" t="s">
        <v>461</v>
      </c>
      <c r="Q172" s="383" t="s">
        <v>1593</v>
      </c>
      <c r="R172" s="384" t="s">
        <v>28</v>
      </c>
      <c r="S172" s="385">
        <v>8131</v>
      </c>
      <c r="T172" s="385">
        <v>2024110010238</v>
      </c>
      <c r="U172" s="385">
        <v>7</v>
      </c>
      <c r="V172" s="386">
        <v>45712</v>
      </c>
      <c r="W172" s="122">
        <f t="shared" si="2"/>
        <v>0</v>
      </c>
    </row>
    <row r="173" spans="1:23" ht="12.75" customHeight="1">
      <c r="A173" s="379" t="s">
        <v>1516</v>
      </c>
      <c r="B173" s="393" t="s">
        <v>823</v>
      </c>
      <c r="C173" s="198" t="s">
        <v>31</v>
      </c>
      <c r="D173" s="198">
        <v>80111600</v>
      </c>
      <c r="E173" s="199" t="s">
        <v>794</v>
      </c>
      <c r="F173" s="198" t="s">
        <v>82</v>
      </c>
      <c r="G173" s="198" t="s">
        <v>82</v>
      </c>
      <c r="H173" s="198">
        <v>10</v>
      </c>
      <c r="I173" s="217">
        <v>1</v>
      </c>
      <c r="J173" s="198" t="s">
        <v>83</v>
      </c>
      <c r="K173" s="198" t="s">
        <v>84</v>
      </c>
      <c r="L173" s="395">
        <v>4500000</v>
      </c>
      <c r="M173" s="396">
        <f t="shared" si="11"/>
        <v>45000000</v>
      </c>
      <c r="N173" s="198" t="s">
        <v>85</v>
      </c>
      <c r="O173" s="397" t="s">
        <v>78</v>
      </c>
      <c r="P173" s="207" t="s">
        <v>461</v>
      </c>
      <c r="Q173" s="383" t="s">
        <v>1593</v>
      </c>
      <c r="R173" s="384" t="s">
        <v>28</v>
      </c>
      <c r="S173" s="385">
        <v>8131</v>
      </c>
      <c r="T173" s="385">
        <v>2024110010238</v>
      </c>
      <c r="U173" s="385">
        <v>7</v>
      </c>
      <c r="V173" s="386">
        <v>45712</v>
      </c>
      <c r="W173" s="122">
        <f t="shared" si="2"/>
        <v>0</v>
      </c>
    </row>
    <row r="174" spans="1:23" ht="12.75" customHeight="1">
      <c r="A174" s="379" t="s">
        <v>1516</v>
      </c>
      <c r="B174" s="393" t="s">
        <v>800</v>
      </c>
      <c r="C174" s="198" t="s">
        <v>31</v>
      </c>
      <c r="D174" s="198">
        <v>80111600</v>
      </c>
      <c r="E174" s="199" t="s">
        <v>819</v>
      </c>
      <c r="F174" s="198" t="s">
        <v>81</v>
      </c>
      <c r="G174" s="198" t="s">
        <v>82</v>
      </c>
      <c r="H174" s="198">
        <v>10</v>
      </c>
      <c r="I174" s="398">
        <v>1</v>
      </c>
      <c r="J174" s="394" t="s">
        <v>83</v>
      </c>
      <c r="K174" s="394" t="s">
        <v>84</v>
      </c>
      <c r="L174" s="395">
        <v>6000000</v>
      </c>
      <c r="M174" s="396">
        <f t="shared" si="11"/>
        <v>60000000</v>
      </c>
      <c r="N174" s="198" t="s">
        <v>85</v>
      </c>
      <c r="O174" s="397" t="s">
        <v>78</v>
      </c>
      <c r="P174" s="399" t="s">
        <v>461</v>
      </c>
      <c r="Q174" s="383" t="s">
        <v>1593</v>
      </c>
      <c r="R174" s="384" t="s">
        <v>28</v>
      </c>
      <c r="S174" s="385">
        <v>8131</v>
      </c>
      <c r="T174" s="385">
        <v>2024110010238</v>
      </c>
      <c r="U174" s="385">
        <v>7</v>
      </c>
      <c r="V174" s="386">
        <v>45712</v>
      </c>
      <c r="W174" s="122">
        <f t="shared" si="2"/>
        <v>0</v>
      </c>
    </row>
    <row r="175" spans="1:23" ht="12.75" customHeight="1">
      <c r="A175" s="379" t="s">
        <v>1516</v>
      </c>
      <c r="B175" s="393" t="s">
        <v>831</v>
      </c>
      <c r="C175" s="198" t="s">
        <v>31</v>
      </c>
      <c r="D175" s="198">
        <v>80111600</v>
      </c>
      <c r="E175" s="199" t="s">
        <v>786</v>
      </c>
      <c r="F175" s="198" t="s">
        <v>82</v>
      </c>
      <c r="G175" s="198" t="s">
        <v>313</v>
      </c>
      <c r="H175" s="198">
        <v>5</v>
      </c>
      <c r="I175" s="398">
        <v>1</v>
      </c>
      <c r="J175" s="394" t="s">
        <v>83</v>
      </c>
      <c r="K175" s="394" t="s">
        <v>84</v>
      </c>
      <c r="L175" s="395">
        <v>5500000</v>
      </c>
      <c r="M175" s="396">
        <f t="shared" si="11"/>
        <v>27500000</v>
      </c>
      <c r="N175" s="198" t="s">
        <v>85</v>
      </c>
      <c r="O175" s="397" t="s">
        <v>78</v>
      </c>
      <c r="P175" s="207" t="s">
        <v>461</v>
      </c>
      <c r="Q175" s="383" t="s">
        <v>1594</v>
      </c>
      <c r="R175" s="384" t="s">
        <v>28</v>
      </c>
      <c r="S175" s="385">
        <v>8131</v>
      </c>
      <c r="T175" s="385">
        <v>2024110010238</v>
      </c>
      <c r="U175" s="385">
        <v>7</v>
      </c>
      <c r="V175" s="386">
        <v>45712</v>
      </c>
      <c r="W175" s="122">
        <f t="shared" si="2"/>
        <v>0</v>
      </c>
    </row>
    <row r="176" spans="1:23" ht="12.75" customHeight="1">
      <c r="A176" s="379" t="s">
        <v>1516</v>
      </c>
      <c r="B176" s="393" t="s">
        <v>801</v>
      </c>
      <c r="C176" s="198" t="s">
        <v>31</v>
      </c>
      <c r="D176" s="198">
        <v>80111600</v>
      </c>
      <c r="E176" s="199" t="s">
        <v>1595</v>
      </c>
      <c r="F176" s="198" t="s">
        <v>82</v>
      </c>
      <c r="G176" s="198" t="s">
        <v>313</v>
      </c>
      <c r="H176" s="198">
        <v>1</v>
      </c>
      <c r="I176" s="217">
        <v>1</v>
      </c>
      <c r="J176" s="198" t="s">
        <v>83</v>
      </c>
      <c r="K176" s="198" t="s">
        <v>84</v>
      </c>
      <c r="L176" s="395">
        <v>4800000</v>
      </c>
      <c r="M176" s="396">
        <v>8500000</v>
      </c>
      <c r="N176" s="198" t="s">
        <v>85</v>
      </c>
      <c r="O176" s="397" t="s">
        <v>78</v>
      </c>
      <c r="P176" s="207" t="s">
        <v>461</v>
      </c>
      <c r="Q176" s="383" t="s">
        <v>1596</v>
      </c>
      <c r="R176" s="384" t="s">
        <v>28</v>
      </c>
      <c r="S176" s="385">
        <v>8131</v>
      </c>
      <c r="T176" s="385">
        <v>2024110010238</v>
      </c>
      <c r="U176" s="385">
        <v>7</v>
      </c>
      <c r="V176" s="386">
        <v>45712</v>
      </c>
      <c r="W176" s="122">
        <f t="shared" si="2"/>
        <v>0</v>
      </c>
    </row>
    <row r="177" spans="1:23" ht="12.75" customHeight="1">
      <c r="A177" s="379" t="s">
        <v>1587</v>
      </c>
      <c r="B177" s="393" t="s">
        <v>804</v>
      </c>
      <c r="C177" s="198" t="s">
        <v>31</v>
      </c>
      <c r="D177" s="198">
        <v>80111600</v>
      </c>
      <c r="E177" s="199" t="s">
        <v>786</v>
      </c>
      <c r="F177" s="198" t="s">
        <v>81</v>
      </c>
      <c r="G177" s="198" t="s">
        <v>82</v>
      </c>
      <c r="H177" s="198">
        <v>6</v>
      </c>
      <c r="I177" s="217">
        <v>1</v>
      </c>
      <c r="J177" s="198" t="s">
        <v>83</v>
      </c>
      <c r="K177" s="198" t="s">
        <v>84</v>
      </c>
      <c r="L177" s="395">
        <v>3900000</v>
      </c>
      <c r="M177" s="396">
        <v>23400000</v>
      </c>
      <c r="N177" s="198" t="s">
        <v>85</v>
      </c>
      <c r="O177" s="397" t="s">
        <v>78</v>
      </c>
      <c r="P177" s="207" t="s">
        <v>461</v>
      </c>
      <c r="Q177" s="383" t="s">
        <v>1597</v>
      </c>
      <c r="R177" s="384" t="s">
        <v>28</v>
      </c>
      <c r="S177" s="385">
        <v>8131</v>
      </c>
      <c r="T177" s="385">
        <v>2024110010238</v>
      </c>
      <c r="U177" s="385">
        <v>7</v>
      </c>
      <c r="V177" s="386">
        <v>45712</v>
      </c>
      <c r="W177" s="122">
        <f t="shared" si="2"/>
        <v>0</v>
      </c>
    </row>
    <row r="178" spans="1:23" ht="12.75" customHeight="1">
      <c r="A178" s="379" t="s">
        <v>1516</v>
      </c>
      <c r="B178" s="380" t="s">
        <v>454</v>
      </c>
      <c r="C178" s="198" t="s">
        <v>31</v>
      </c>
      <c r="D178" s="400">
        <v>80111600</v>
      </c>
      <c r="E178" s="379" t="s">
        <v>458</v>
      </c>
      <c r="F178" s="379" t="s">
        <v>459</v>
      </c>
      <c r="G178" s="379" t="s">
        <v>459</v>
      </c>
      <c r="H178" s="379">
        <v>6</v>
      </c>
      <c r="I178" s="379">
        <v>1</v>
      </c>
      <c r="J178" s="379" t="s">
        <v>83</v>
      </c>
      <c r="K178" s="379" t="s">
        <v>84</v>
      </c>
      <c r="L178" s="401">
        <v>4766308</v>
      </c>
      <c r="M178" s="402">
        <f t="shared" ref="M178:M181" si="12">+L178*H178</f>
        <v>28597848</v>
      </c>
      <c r="N178" s="379" t="s">
        <v>460</v>
      </c>
      <c r="O178" s="379" t="s">
        <v>122</v>
      </c>
      <c r="P178" s="380" t="s">
        <v>461</v>
      </c>
      <c r="Q178" s="383" t="s">
        <v>1598</v>
      </c>
      <c r="R178" s="384" t="s">
        <v>28</v>
      </c>
      <c r="S178" s="385">
        <v>8131</v>
      </c>
      <c r="T178" s="385">
        <v>2024110010238</v>
      </c>
      <c r="U178" s="385">
        <v>7</v>
      </c>
      <c r="V178" s="386">
        <v>45712</v>
      </c>
      <c r="W178" s="122">
        <f t="shared" si="2"/>
        <v>0</v>
      </c>
    </row>
    <row r="179" spans="1:23" ht="12.75" customHeight="1">
      <c r="A179" s="379" t="s">
        <v>1516</v>
      </c>
      <c r="B179" s="380" t="s">
        <v>514</v>
      </c>
      <c r="C179" s="198" t="s">
        <v>31</v>
      </c>
      <c r="D179" s="400">
        <v>80111600</v>
      </c>
      <c r="E179" s="379" t="s">
        <v>515</v>
      </c>
      <c r="F179" s="403" t="s">
        <v>82</v>
      </c>
      <c r="G179" s="403" t="s">
        <v>82</v>
      </c>
      <c r="H179" s="379">
        <v>5</v>
      </c>
      <c r="I179" s="379">
        <v>1</v>
      </c>
      <c r="J179" s="379" t="s">
        <v>83</v>
      </c>
      <c r="K179" s="379" t="s">
        <v>84</v>
      </c>
      <c r="L179" s="404">
        <v>7000000</v>
      </c>
      <c r="M179" s="402">
        <f t="shared" si="12"/>
        <v>35000000</v>
      </c>
      <c r="N179" s="379" t="s">
        <v>460</v>
      </c>
      <c r="O179" s="379" t="s">
        <v>78</v>
      </c>
      <c r="P179" s="380" t="s">
        <v>461</v>
      </c>
      <c r="Q179" s="383" t="s">
        <v>1599</v>
      </c>
      <c r="R179" s="384" t="s">
        <v>28</v>
      </c>
      <c r="S179" s="385">
        <v>8131</v>
      </c>
      <c r="T179" s="385">
        <v>2024110010238</v>
      </c>
      <c r="U179" s="385">
        <v>7</v>
      </c>
      <c r="V179" s="386">
        <v>45712</v>
      </c>
      <c r="W179" s="122">
        <f t="shared" si="2"/>
        <v>0</v>
      </c>
    </row>
    <row r="180" spans="1:23" ht="12.75" customHeight="1">
      <c r="A180" s="379" t="s">
        <v>1516</v>
      </c>
      <c r="B180" s="380" t="s">
        <v>517</v>
      </c>
      <c r="C180" s="381" t="s">
        <v>31</v>
      </c>
      <c r="D180" s="400">
        <v>80111600</v>
      </c>
      <c r="E180" s="379" t="s">
        <v>518</v>
      </c>
      <c r="F180" s="381" t="s">
        <v>82</v>
      </c>
      <c r="G180" s="381" t="s">
        <v>82</v>
      </c>
      <c r="H180" s="379">
        <v>10</v>
      </c>
      <c r="I180" s="405">
        <v>1</v>
      </c>
      <c r="J180" s="379" t="s">
        <v>83</v>
      </c>
      <c r="K180" s="379" t="s">
        <v>84</v>
      </c>
      <c r="L180" s="406">
        <v>5000000</v>
      </c>
      <c r="M180" s="407">
        <f t="shared" si="12"/>
        <v>50000000</v>
      </c>
      <c r="N180" s="379" t="s">
        <v>460</v>
      </c>
      <c r="O180" s="379" t="s">
        <v>78</v>
      </c>
      <c r="P180" s="380" t="s">
        <v>461</v>
      </c>
      <c r="Q180" s="383" t="s">
        <v>1600</v>
      </c>
      <c r="R180" s="384" t="s">
        <v>28</v>
      </c>
      <c r="S180" s="385">
        <v>8131</v>
      </c>
      <c r="T180" s="385">
        <v>2024110010238</v>
      </c>
      <c r="U180" s="385">
        <v>7</v>
      </c>
      <c r="V180" s="386">
        <v>45712</v>
      </c>
      <c r="W180" s="122">
        <f t="shared" si="2"/>
        <v>0</v>
      </c>
    </row>
    <row r="181" spans="1:23" ht="12.75" customHeight="1">
      <c r="A181" s="379" t="s">
        <v>1516</v>
      </c>
      <c r="B181" s="380" t="s">
        <v>534</v>
      </c>
      <c r="C181" s="381" t="s">
        <v>31</v>
      </c>
      <c r="D181" s="379">
        <v>80111600</v>
      </c>
      <c r="E181" s="379" t="s">
        <v>535</v>
      </c>
      <c r="F181" s="381" t="s">
        <v>82</v>
      </c>
      <c r="G181" s="381" t="s">
        <v>82</v>
      </c>
      <c r="H181" s="379">
        <v>6</v>
      </c>
      <c r="I181" s="379">
        <v>1</v>
      </c>
      <c r="J181" s="379" t="s">
        <v>83</v>
      </c>
      <c r="K181" s="379" t="s">
        <v>84</v>
      </c>
      <c r="L181" s="406">
        <v>4400000</v>
      </c>
      <c r="M181" s="406">
        <f t="shared" si="12"/>
        <v>26400000</v>
      </c>
      <c r="N181" s="379" t="s">
        <v>460</v>
      </c>
      <c r="O181" s="379" t="s">
        <v>78</v>
      </c>
      <c r="P181" s="380" t="s">
        <v>461</v>
      </c>
      <c r="Q181" s="383" t="s">
        <v>1601</v>
      </c>
      <c r="R181" s="384" t="s">
        <v>28</v>
      </c>
      <c r="S181" s="385">
        <v>8131</v>
      </c>
      <c r="T181" s="385">
        <v>2024110010238</v>
      </c>
      <c r="U181" s="385">
        <v>7</v>
      </c>
      <c r="V181" s="386">
        <v>45712</v>
      </c>
      <c r="W181" s="122">
        <f t="shared" si="2"/>
        <v>0</v>
      </c>
    </row>
    <row r="182" spans="1:23" ht="12.75" customHeight="1">
      <c r="A182" s="379" t="s">
        <v>1516</v>
      </c>
      <c r="B182" s="380" t="s">
        <v>545</v>
      </c>
      <c r="C182" s="381" t="s">
        <v>31</v>
      </c>
      <c r="D182" s="379" t="s">
        <v>407</v>
      </c>
      <c r="E182" s="379" t="s">
        <v>546</v>
      </c>
      <c r="F182" s="381" t="s">
        <v>547</v>
      </c>
      <c r="G182" s="381" t="s">
        <v>547</v>
      </c>
      <c r="H182" s="379">
        <v>9</v>
      </c>
      <c r="I182" s="379">
        <v>1</v>
      </c>
      <c r="J182" s="379" t="s">
        <v>410</v>
      </c>
      <c r="K182" s="379" t="s">
        <v>84</v>
      </c>
      <c r="L182" s="408"/>
      <c r="M182" s="409">
        <v>316377036</v>
      </c>
      <c r="N182" s="379" t="s">
        <v>460</v>
      </c>
      <c r="O182" s="379" t="s">
        <v>78</v>
      </c>
      <c r="P182" s="393" t="s">
        <v>461</v>
      </c>
      <c r="Q182" s="383" t="s">
        <v>1602</v>
      </c>
      <c r="R182" s="384" t="s">
        <v>28</v>
      </c>
      <c r="S182" s="385">
        <v>8131</v>
      </c>
      <c r="T182" s="385">
        <v>2024110010238</v>
      </c>
      <c r="U182" s="385">
        <v>7</v>
      </c>
      <c r="V182" s="386">
        <v>45712</v>
      </c>
      <c r="W182" s="122">
        <f t="shared" si="2"/>
        <v>0</v>
      </c>
    </row>
    <row r="183" spans="1:23" ht="12.75" customHeight="1">
      <c r="A183" s="379" t="s">
        <v>1516</v>
      </c>
      <c r="B183" s="380" t="s">
        <v>513</v>
      </c>
      <c r="C183" s="381" t="s">
        <v>31</v>
      </c>
      <c r="D183" s="379">
        <v>80111600</v>
      </c>
      <c r="E183" s="379" t="s">
        <v>492</v>
      </c>
      <c r="F183" s="381" t="s">
        <v>120</v>
      </c>
      <c r="G183" s="381" t="s">
        <v>178</v>
      </c>
      <c r="H183" s="379">
        <v>8</v>
      </c>
      <c r="I183" s="379">
        <v>1</v>
      </c>
      <c r="J183" s="381" t="s">
        <v>83</v>
      </c>
      <c r="K183" s="381" t="s">
        <v>84</v>
      </c>
      <c r="L183" s="401">
        <v>4766308</v>
      </c>
      <c r="M183" s="402">
        <f>+L183*H183</f>
        <v>38130464</v>
      </c>
      <c r="N183" s="381" t="s">
        <v>460</v>
      </c>
      <c r="O183" s="381" t="s">
        <v>78</v>
      </c>
      <c r="P183" s="381" t="s">
        <v>461</v>
      </c>
      <c r="Q183" s="383" t="s">
        <v>1603</v>
      </c>
      <c r="R183" s="384" t="s">
        <v>28</v>
      </c>
      <c r="S183" s="385">
        <v>8131</v>
      </c>
      <c r="T183" s="385">
        <v>2024110010238</v>
      </c>
      <c r="U183" s="385">
        <v>7</v>
      </c>
      <c r="V183" s="386">
        <v>45712</v>
      </c>
      <c r="W183" s="122">
        <f t="shared" si="2"/>
        <v>0</v>
      </c>
    </row>
    <row r="184" spans="1:23" ht="12.75" customHeight="1">
      <c r="A184" s="379" t="s">
        <v>1516</v>
      </c>
      <c r="B184" s="410" t="s">
        <v>692</v>
      </c>
      <c r="C184" s="379" t="s">
        <v>30</v>
      </c>
      <c r="D184" s="379">
        <v>80111600</v>
      </c>
      <c r="E184" s="379" t="s">
        <v>1604</v>
      </c>
      <c r="F184" s="379" t="s">
        <v>409</v>
      </c>
      <c r="G184" s="379" t="s">
        <v>459</v>
      </c>
      <c r="H184" s="379">
        <v>6</v>
      </c>
      <c r="I184" s="393">
        <v>1</v>
      </c>
      <c r="J184" s="379" t="s">
        <v>83</v>
      </c>
      <c r="K184" s="379" t="s">
        <v>84</v>
      </c>
      <c r="L184" s="411">
        <v>5500000</v>
      </c>
      <c r="M184" s="412">
        <v>33000000</v>
      </c>
      <c r="N184" s="379" t="s">
        <v>698</v>
      </c>
      <c r="O184" s="379" t="s">
        <v>122</v>
      </c>
      <c r="P184" s="380" t="s">
        <v>461</v>
      </c>
      <c r="Q184" s="383" t="s">
        <v>1605</v>
      </c>
      <c r="R184" s="384" t="s">
        <v>28</v>
      </c>
      <c r="S184" s="385">
        <v>8131</v>
      </c>
      <c r="T184" s="385">
        <v>2024110010238</v>
      </c>
      <c r="U184" s="385">
        <v>7</v>
      </c>
      <c r="V184" s="386">
        <v>45712</v>
      </c>
      <c r="W184" s="122">
        <f t="shared" si="2"/>
        <v>0</v>
      </c>
    </row>
    <row r="185" spans="1:23" ht="12.75" customHeight="1">
      <c r="A185" s="379" t="s">
        <v>1516</v>
      </c>
      <c r="B185" s="410" t="s">
        <v>694</v>
      </c>
      <c r="C185" s="379" t="s">
        <v>30</v>
      </c>
      <c r="D185" s="379">
        <v>80111601</v>
      </c>
      <c r="E185" s="379" t="s">
        <v>697</v>
      </c>
      <c r="F185" s="379" t="s">
        <v>409</v>
      </c>
      <c r="G185" s="379" t="s">
        <v>459</v>
      </c>
      <c r="H185" s="379">
        <v>6</v>
      </c>
      <c r="I185" s="393">
        <v>1</v>
      </c>
      <c r="J185" s="379" t="s">
        <v>83</v>
      </c>
      <c r="K185" s="379" t="s">
        <v>84</v>
      </c>
      <c r="L185" s="411">
        <v>3400000</v>
      </c>
      <c r="M185" s="411">
        <f t="shared" ref="M185:M204" si="13">+L185/30*180</f>
        <v>20400000</v>
      </c>
      <c r="N185" s="379" t="s">
        <v>698</v>
      </c>
      <c r="O185" s="379" t="s">
        <v>78</v>
      </c>
      <c r="P185" s="380" t="s">
        <v>461</v>
      </c>
      <c r="Q185" s="383" t="s">
        <v>1606</v>
      </c>
      <c r="R185" s="384" t="s">
        <v>28</v>
      </c>
      <c r="S185" s="385">
        <v>8131</v>
      </c>
      <c r="T185" s="385">
        <v>2024110010238</v>
      </c>
      <c r="U185" s="385">
        <v>7</v>
      </c>
      <c r="V185" s="386">
        <v>45712</v>
      </c>
      <c r="W185" s="122">
        <f t="shared" si="2"/>
        <v>0</v>
      </c>
    </row>
    <row r="186" spans="1:23" ht="12.75" customHeight="1">
      <c r="A186" s="379" t="s">
        <v>1516</v>
      </c>
      <c r="B186" s="410" t="s">
        <v>695</v>
      </c>
      <c r="C186" s="379" t="s">
        <v>30</v>
      </c>
      <c r="D186" s="379">
        <v>80111601</v>
      </c>
      <c r="E186" s="379" t="s">
        <v>697</v>
      </c>
      <c r="F186" s="379" t="s">
        <v>409</v>
      </c>
      <c r="G186" s="379" t="s">
        <v>459</v>
      </c>
      <c r="H186" s="379">
        <v>6</v>
      </c>
      <c r="I186" s="393">
        <v>1</v>
      </c>
      <c r="J186" s="379" t="s">
        <v>83</v>
      </c>
      <c r="K186" s="379" t="s">
        <v>84</v>
      </c>
      <c r="L186" s="411">
        <v>3400000</v>
      </c>
      <c r="M186" s="411">
        <f t="shared" si="13"/>
        <v>20400000</v>
      </c>
      <c r="N186" s="379" t="s">
        <v>698</v>
      </c>
      <c r="O186" s="379" t="s">
        <v>78</v>
      </c>
      <c r="P186" s="380" t="s">
        <v>461</v>
      </c>
      <c r="Q186" s="383" t="s">
        <v>1606</v>
      </c>
      <c r="R186" s="384" t="s">
        <v>28</v>
      </c>
      <c r="S186" s="385">
        <v>8131</v>
      </c>
      <c r="T186" s="385">
        <v>2024110010238</v>
      </c>
      <c r="U186" s="385">
        <v>7</v>
      </c>
      <c r="V186" s="386">
        <v>45712</v>
      </c>
      <c r="W186" s="122">
        <f t="shared" si="2"/>
        <v>0</v>
      </c>
    </row>
    <row r="187" spans="1:23" ht="12.75" customHeight="1">
      <c r="A187" s="379" t="s">
        <v>1516</v>
      </c>
      <c r="B187" s="410" t="s">
        <v>699</v>
      </c>
      <c r="C187" s="379" t="s">
        <v>30</v>
      </c>
      <c r="D187" s="379">
        <v>80111601</v>
      </c>
      <c r="E187" s="379" t="s">
        <v>697</v>
      </c>
      <c r="F187" s="379" t="s">
        <v>409</v>
      </c>
      <c r="G187" s="379" t="s">
        <v>459</v>
      </c>
      <c r="H187" s="379">
        <v>6</v>
      </c>
      <c r="I187" s="393">
        <v>1</v>
      </c>
      <c r="J187" s="379" t="s">
        <v>83</v>
      </c>
      <c r="K187" s="379" t="s">
        <v>84</v>
      </c>
      <c r="L187" s="411">
        <v>3400000</v>
      </c>
      <c r="M187" s="411">
        <f t="shared" si="13"/>
        <v>20400000</v>
      </c>
      <c r="N187" s="379" t="s">
        <v>698</v>
      </c>
      <c r="O187" s="379" t="s">
        <v>78</v>
      </c>
      <c r="P187" s="380" t="s">
        <v>461</v>
      </c>
      <c r="Q187" s="383" t="s">
        <v>1606</v>
      </c>
      <c r="R187" s="384" t="s">
        <v>28</v>
      </c>
      <c r="S187" s="385">
        <v>8131</v>
      </c>
      <c r="T187" s="385">
        <v>2024110010238</v>
      </c>
      <c r="U187" s="385">
        <v>7</v>
      </c>
      <c r="V187" s="386">
        <v>45712</v>
      </c>
      <c r="W187" s="122">
        <f t="shared" si="2"/>
        <v>0</v>
      </c>
    </row>
    <row r="188" spans="1:23" ht="12.75" customHeight="1">
      <c r="A188" s="379" t="s">
        <v>1516</v>
      </c>
      <c r="B188" s="410" t="s">
        <v>701</v>
      </c>
      <c r="C188" s="379" t="s">
        <v>30</v>
      </c>
      <c r="D188" s="379">
        <v>80111601</v>
      </c>
      <c r="E188" s="379" t="s">
        <v>697</v>
      </c>
      <c r="F188" s="379" t="s">
        <v>409</v>
      </c>
      <c r="G188" s="379" t="s">
        <v>459</v>
      </c>
      <c r="H188" s="379">
        <v>6</v>
      </c>
      <c r="I188" s="393">
        <v>1</v>
      </c>
      <c r="J188" s="379" t="s">
        <v>83</v>
      </c>
      <c r="K188" s="379" t="s">
        <v>84</v>
      </c>
      <c r="L188" s="411">
        <v>3400000</v>
      </c>
      <c r="M188" s="411">
        <f t="shared" si="13"/>
        <v>20400000</v>
      </c>
      <c r="N188" s="379" t="s">
        <v>698</v>
      </c>
      <c r="O188" s="379" t="s">
        <v>78</v>
      </c>
      <c r="P188" s="380" t="s">
        <v>461</v>
      </c>
      <c r="Q188" s="383" t="s">
        <v>1606</v>
      </c>
      <c r="R188" s="384" t="s">
        <v>28</v>
      </c>
      <c r="S188" s="385">
        <v>8131</v>
      </c>
      <c r="T188" s="385">
        <v>2024110010238</v>
      </c>
      <c r="U188" s="385">
        <v>7</v>
      </c>
      <c r="V188" s="386">
        <v>45712</v>
      </c>
      <c r="W188" s="122">
        <f t="shared" si="2"/>
        <v>0</v>
      </c>
    </row>
    <row r="189" spans="1:23" ht="12.75" customHeight="1">
      <c r="A189" s="379" t="s">
        <v>1516</v>
      </c>
      <c r="B189" s="410" t="s">
        <v>703</v>
      </c>
      <c r="C189" s="379" t="s">
        <v>30</v>
      </c>
      <c r="D189" s="379">
        <v>80111601</v>
      </c>
      <c r="E189" s="379" t="s">
        <v>697</v>
      </c>
      <c r="F189" s="379" t="s">
        <v>409</v>
      </c>
      <c r="G189" s="379" t="s">
        <v>459</v>
      </c>
      <c r="H189" s="379">
        <v>6</v>
      </c>
      <c r="I189" s="393">
        <v>1</v>
      </c>
      <c r="J189" s="379" t="s">
        <v>83</v>
      </c>
      <c r="K189" s="379" t="s">
        <v>84</v>
      </c>
      <c r="L189" s="411">
        <v>3400000</v>
      </c>
      <c r="M189" s="411">
        <f t="shared" si="13"/>
        <v>20400000</v>
      </c>
      <c r="N189" s="379" t="s">
        <v>698</v>
      </c>
      <c r="O189" s="379" t="s">
        <v>78</v>
      </c>
      <c r="P189" s="380" t="s">
        <v>461</v>
      </c>
      <c r="Q189" s="383" t="s">
        <v>1606</v>
      </c>
      <c r="R189" s="384" t="s">
        <v>28</v>
      </c>
      <c r="S189" s="385">
        <v>8131</v>
      </c>
      <c r="T189" s="385">
        <v>2024110010238</v>
      </c>
      <c r="U189" s="385">
        <v>7</v>
      </c>
      <c r="V189" s="386">
        <v>45712</v>
      </c>
      <c r="W189" s="122">
        <f t="shared" si="2"/>
        <v>0</v>
      </c>
    </row>
    <row r="190" spans="1:23" ht="12.75" customHeight="1">
      <c r="A190" s="379" t="s">
        <v>1516</v>
      </c>
      <c r="B190" s="410" t="s">
        <v>705</v>
      </c>
      <c r="C190" s="379" t="s">
        <v>30</v>
      </c>
      <c r="D190" s="379">
        <v>80111601</v>
      </c>
      <c r="E190" s="379" t="s">
        <v>697</v>
      </c>
      <c r="F190" s="379" t="s">
        <v>409</v>
      </c>
      <c r="G190" s="379" t="s">
        <v>459</v>
      </c>
      <c r="H190" s="379">
        <v>6</v>
      </c>
      <c r="I190" s="393">
        <v>1</v>
      </c>
      <c r="J190" s="379" t="s">
        <v>83</v>
      </c>
      <c r="K190" s="379" t="s">
        <v>84</v>
      </c>
      <c r="L190" s="411">
        <v>3400000</v>
      </c>
      <c r="M190" s="411">
        <f t="shared" si="13"/>
        <v>20400000</v>
      </c>
      <c r="N190" s="379" t="s">
        <v>698</v>
      </c>
      <c r="O190" s="379" t="s">
        <v>78</v>
      </c>
      <c r="P190" s="380" t="s">
        <v>461</v>
      </c>
      <c r="Q190" s="383" t="s">
        <v>1606</v>
      </c>
      <c r="R190" s="384" t="s">
        <v>28</v>
      </c>
      <c r="S190" s="385">
        <v>8131</v>
      </c>
      <c r="T190" s="385">
        <v>2024110010238</v>
      </c>
      <c r="U190" s="385">
        <v>7</v>
      </c>
      <c r="V190" s="386">
        <v>45712</v>
      </c>
      <c r="W190" s="122">
        <f t="shared" si="2"/>
        <v>0</v>
      </c>
    </row>
    <row r="191" spans="1:23" ht="12.75" customHeight="1">
      <c r="A191" s="379" t="s">
        <v>1516</v>
      </c>
      <c r="B191" s="410" t="s">
        <v>707</v>
      </c>
      <c r="C191" s="379" t="s">
        <v>30</v>
      </c>
      <c r="D191" s="379">
        <v>80111601</v>
      </c>
      <c r="E191" s="379" t="s">
        <v>697</v>
      </c>
      <c r="F191" s="379" t="s">
        <v>409</v>
      </c>
      <c r="G191" s="379" t="s">
        <v>459</v>
      </c>
      <c r="H191" s="379">
        <v>6</v>
      </c>
      <c r="I191" s="393">
        <v>1</v>
      </c>
      <c r="J191" s="379" t="s">
        <v>83</v>
      </c>
      <c r="K191" s="379" t="s">
        <v>84</v>
      </c>
      <c r="L191" s="411">
        <v>3400000</v>
      </c>
      <c r="M191" s="411">
        <f t="shared" si="13"/>
        <v>20400000</v>
      </c>
      <c r="N191" s="379" t="s">
        <v>698</v>
      </c>
      <c r="O191" s="379" t="s">
        <v>78</v>
      </c>
      <c r="P191" s="380" t="s">
        <v>461</v>
      </c>
      <c r="Q191" s="383" t="s">
        <v>1606</v>
      </c>
      <c r="R191" s="384" t="s">
        <v>28</v>
      </c>
      <c r="S191" s="385">
        <v>8131</v>
      </c>
      <c r="T191" s="385">
        <v>2024110010238</v>
      </c>
      <c r="U191" s="385">
        <v>7</v>
      </c>
      <c r="V191" s="386">
        <v>45712</v>
      </c>
      <c r="W191" s="122">
        <f t="shared" si="2"/>
        <v>0</v>
      </c>
    </row>
    <row r="192" spans="1:23" ht="12.75" customHeight="1">
      <c r="A192" s="379" t="s">
        <v>1516</v>
      </c>
      <c r="B192" s="410" t="s">
        <v>709</v>
      </c>
      <c r="C192" s="379" t="s">
        <v>30</v>
      </c>
      <c r="D192" s="379">
        <v>80111601</v>
      </c>
      <c r="E192" s="379" t="s">
        <v>697</v>
      </c>
      <c r="F192" s="379" t="s">
        <v>409</v>
      </c>
      <c r="G192" s="379" t="s">
        <v>459</v>
      </c>
      <c r="H192" s="379">
        <v>6</v>
      </c>
      <c r="I192" s="393">
        <v>1</v>
      </c>
      <c r="J192" s="379" t="s">
        <v>83</v>
      </c>
      <c r="K192" s="379" t="s">
        <v>84</v>
      </c>
      <c r="L192" s="411">
        <v>3400000</v>
      </c>
      <c r="M192" s="411">
        <f t="shared" si="13"/>
        <v>20400000</v>
      </c>
      <c r="N192" s="379" t="s">
        <v>698</v>
      </c>
      <c r="O192" s="379" t="s">
        <v>78</v>
      </c>
      <c r="P192" s="380" t="s">
        <v>461</v>
      </c>
      <c r="Q192" s="383" t="s">
        <v>1606</v>
      </c>
      <c r="R192" s="384" t="s">
        <v>28</v>
      </c>
      <c r="S192" s="385">
        <v>8131</v>
      </c>
      <c r="T192" s="385">
        <v>2024110010238</v>
      </c>
      <c r="U192" s="385">
        <v>7</v>
      </c>
      <c r="V192" s="386">
        <v>45712</v>
      </c>
      <c r="W192" s="122">
        <f t="shared" si="2"/>
        <v>0</v>
      </c>
    </row>
    <row r="193" spans="1:23" ht="12.75" customHeight="1">
      <c r="A193" s="379" t="s">
        <v>1516</v>
      </c>
      <c r="B193" s="410" t="s">
        <v>711</v>
      </c>
      <c r="C193" s="379" t="s">
        <v>30</v>
      </c>
      <c r="D193" s="379">
        <v>80111601</v>
      </c>
      <c r="E193" s="379" t="s">
        <v>697</v>
      </c>
      <c r="F193" s="379" t="s">
        <v>409</v>
      </c>
      <c r="G193" s="379" t="s">
        <v>459</v>
      </c>
      <c r="H193" s="379">
        <v>6</v>
      </c>
      <c r="I193" s="393">
        <v>1</v>
      </c>
      <c r="J193" s="379" t="s">
        <v>83</v>
      </c>
      <c r="K193" s="379" t="s">
        <v>84</v>
      </c>
      <c r="L193" s="411">
        <v>3400000</v>
      </c>
      <c r="M193" s="411">
        <f t="shared" si="13"/>
        <v>20400000</v>
      </c>
      <c r="N193" s="379" t="s">
        <v>698</v>
      </c>
      <c r="O193" s="379" t="s">
        <v>78</v>
      </c>
      <c r="P193" s="380" t="s">
        <v>461</v>
      </c>
      <c r="Q193" s="383" t="s">
        <v>1606</v>
      </c>
      <c r="R193" s="384" t="s">
        <v>28</v>
      </c>
      <c r="S193" s="385">
        <v>8131</v>
      </c>
      <c r="T193" s="385">
        <v>2024110010238</v>
      </c>
      <c r="U193" s="385">
        <v>7</v>
      </c>
      <c r="V193" s="386">
        <v>45712</v>
      </c>
      <c r="W193" s="122">
        <f t="shared" si="2"/>
        <v>0</v>
      </c>
    </row>
    <row r="194" spans="1:23" ht="12.75" customHeight="1">
      <c r="A194" s="379" t="s">
        <v>1516</v>
      </c>
      <c r="B194" s="410" t="s">
        <v>713</v>
      </c>
      <c r="C194" s="379" t="s">
        <v>30</v>
      </c>
      <c r="D194" s="379">
        <v>80111601</v>
      </c>
      <c r="E194" s="379" t="s">
        <v>697</v>
      </c>
      <c r="F194" s="379" t="s">
        <v>409</v>
      </c>
      <c r="G194" s="379" t="s">
        <v>459</v>
      </c>
      <c r="H194" s="379">
        <v>6</v>
      </c>
      <c r="I194" s="393">
        <v>1</v>
      </c>
      <c r="J194" s="379" t="s">
        <v>83</v>
      </c>
      <c r="K194" s="379" t="s">
        <v>84</v>
      </c>
      <c r="L194" s="411">
        <v>3400000</v>
      </c>
      <c r="M194" s="411">
        <f t="shared" si="13"/>
        <v>20400000</v>
      </c>
      <c r="N194" s="379" t="s">
        <v>698</v>
      </c>
      <c r="O194" s="379" t="s">
        <v>78</v>
      </c>
      <c r="P194" s="380" t="s">
        <v>461</v>
      </c>
      <c r="Q194" s="383" t="s">
        <v>1606</v>
      </c>
      <c r="R194" s="384" t="s">
        <v>28</v>
      </c>
      <c r="S194" s="385">
        <v>8131</v>
      </c>
      <c r="T194" s="385">
        <v>2024110010238</v>
      </c>
      <c r="U194" s="385">
        <v>7</v>
      </c>
      <c r="V194" s="386">
        <v>45712</v>
      </c>
      <c r="W194" s="122">
        <f t="shared" si="2"/>
        <v>0</v>
      </c>
    </row>
    <row r="195" spans="1:23" ht="12.75" customHeight="1">
      <c r="A195" s="379" t="s">
        <v>1516</v>
      </c>
      <c r="B195" s="410" t="s">
        <v>715</v>
      </c>
      <c r="C195" s="379" t="s">
        <v>30</v>
      </c>
      <c r="D195" s="379">
        <v>80111601</v>
      </c>
      <c r="E195" s="379" t="s">
        <v>697</v>
      </c>
      <c r="F195" s="379" t="s">
        <v>409</v>
      </c>
      <c r="G195" s="379" t="s">
        <v>459</v>
      </c>
      <c r="H195" s="379">
        <v>6</v>
      </c>
      <c r="I195" s="393">
        <v>1</v>
      </c>
      <c r="J195" s="379" t="s">
        <v>83</v>
      </c>
      <c r="K195" s="379" t="s">
        <v>84</v>
      </c>
      <c r="L195" s="411">
        <v>3400000</v>
      </c>
      <c r="M195" s="411">
        <f t="shared" si="13"/>
        <v>20400000</v>
      </c>
      <c r="N195" s="379" t="s">
        <v>698</v>
      </c>
      <c r="O195" s="379" t="s">
        <v>78</v>
      </c>
      <c r="P195" s="380" t="s">
        <v>461</v>
      </c>
      <c r="Q195" s="383" t="s">
        <v>1606</v>
      </c>
      <c r="R195" s="384" t="s">
        <v>28</v>
      </c>
      <c r="S195" s="385">
        <v>8131</v>
      </c>
      <c r="T195" s="385">
        <v>2024110010238</v>
      </c>
      <c r="U195" s="385">
        <v>7</v>
      </c>
      <c r="V195" s="386">
        <v>45712</v>
      </c>
      <c r="W195" s="122">
        <f t="shared" si="2"/>
        <v>0</v>
      </c>
    </row>
    <row r="196" spans="1:23" ht="12.75" customHeight="1">
      <c r="A196" s="379" t="s">
        <v>1516</v>
      </c>
      <c r="B196" s="410" t="s">
        <v>717</v>
      </c>
      <c r="C196" s="379" t="s">
        <v>30</v>
      </c>
      <c r="D196" s="379">
        <v>80111601</v>
      </c>
      <c r="E196" s="379" t="s">
        <v>697</v>
      </c>
      <c r="F196" s="379" t="s">
        <v>409</v>
      </c>
      <c r="G196" s="379" t="s">
        <v>459</v>
      </c>
      <c r="H196" s="379">
        <v>6</v>
      </c>
      <c r="I196" s="393">
        <v>1</v>
      </c>
      <c r="J196" s="379" t="s">
        <v>83</v>
      </c>
      <c r="K196" s="379" t="s">
        <v>84</v>
      </c>
      <c r="L196" s="411">
        <v>3400000</v>
      </c>
      <c r="M196" s="411">
        <f t="shared" si="13"/>
        <v>20400000</v>
      </c>
      <c r="N196" s="379" t="s">
        <v>698</v>
      </c>
      <c r="O196" s="379" t="s">
        <v>78</v>
      </c>
      <c r="P196" s="380" t="s">
        <v>461</v>
      </c>
      <c r="Q196" s="383" t="s">
        <v>1606</v>
      </c>
      <c r="R196" s="384" t="s">
        <v>28</v>
      </c>
      <c r="S196" s="385">
        <v>8131</v>
      </c>
      <c r="T196" s="385">
        <v>2024110010238</v>
      </c>
      <c r="U196" s="385">
        <v>7</v>
      </c>
      <c r="V196" s="386">
        <v>45712</v>
      </c>
      <c r="W196" s="122">
        <f t="shared" si="2"/>
        <v>0</v>
      </c>
    </row>
    <row r="197" spans="1:23" ht="12.75" customHeight="1">
      <c r="A197" s="379" t="s">
        <v>1516</v>
      </c>
      <c r="B197" s="410" t="s">
        <v>719</v>
      </c>
      <c r="C197" s="379" t="s">
        <v>30</v>
      </c>
      <c r="D197" s="379">
        <v>80111600</v>
      </c>
      <c r="E197" s="379" t="s">
        <v>697</v>
      </c>
      <c r="F197" s="379" t="s">
        <v>459</v>
      </c>
      <c r="G197" s="379" t="s">
        <v>307</v>
      </c>
      <c r="H197" s="379">
        <v>6</v>
      </c>
      <c r="I197" s="393">
        <v>6</v>
      </c>
      <c r="J197" s="379" t="s">
        <v>83</v>
      </c>
      <c r="K197" s="379" t="s">
        <v>84</v>
      </c>
      <c r="L197" s="411">
        <v>3200000</v>
      </c>
      <c r="M197" s="411">
        <f t="shared" si="13"/>
        <v>19200000</v>
      </c>
      <c r="N197" s="379" t="s">
        <v>698</v>
      </c>
      <c r="O197" s="380" t="s">
        <v>78</v>
      </c>
      <c r="P197" s="380" t="s">
        <v>461</v>
      </c>
      <c r="Q197" s="383" t="s">
        <v>1607</v>
      </c>
      <c r="R197" s="384" t="s">
        <v>28</v>
      </c>
      <c r="S197" s="385">
        <v>8131</v>
      </c>
      <c r="T197" s="385">
        <v>2024110010238</v>
      </c>
      <c r="U197" s="385">
        <v>7</v>
      </c>
      <c r="V197" s="386">
        <v>45712</v>
      </c>
      <c r="W197" s="122">
        <f t="shared" si="2"/>
        <v>0</v>
      </c>
    </row>
    <row r="198" spans="1:23" ht="12.75" customHeight="1">
      <c r="A198" s="379" t="s">
        <v>1516</v>
      </c>
      <c r="B198" s="410" t="s">
        <v>721</v>
      </c>
      <c r="C198" s="379" t="s">
        <v>30</v>
      </c>
      <c r="D198" s="379">
        <v>80111601</v>
      </c>
      <c r="E198" s="379" t="s">
        <v>697</v>
      </c>
      <c r="F198" s="379" t="s">
        <v>409</v>
      </c>
      <c r="G198" s="379" t="s">
        <v>459</v>
      </c>
      <c r="H198" s="379">
        <v>6</v>
      </c>
      <c r="I198" s="393">
        <v>1</v>
      </c>
      <c r="J198" s="379" t="s">
        <v>83</v>
      </c>
      <c r="K198" s="379" t="s">
        <v>84</v>
      </c>
      <c r="L198" s="411">
        <v>3400000</v>
      </c>
      <c r="M198" s="411">
        <f t="shared" si="13"/>
        <v>20400000</v>
      </c>
      <c r="N198" s="379" t="s">
        <v>698</v>
      </c>
      <c r="O198" s="379" t="s">
        <v>78</v>
      </c>
      <c r="P198" s="380" t="s">
        <v>461</v>
      </c>
      <c r="Q198" s="383" t="s">
        <v>1606</v>
      </c>
      <c r="R198" s="384" t="s">
        <v>28</v>
      </c>
      <c r="S198" s="385">
        <v>8131</v>
      </c>
      <c r="T198" s="385">
        <v>2024110010238</v>
      </c>
      <c r="U198" s="385">
        <v>7</v>
      </c>
      <c r="V198" s="386">
        <v>45712</v>
      </c>
      <c r="W198" s="122">
        <f t="shared" si="2"/>
        <v>0</v>
      </c>
    </row>
    <row r="199" spans="1:23" ht="12.75" customHeight="1">
      <c r="A199" s="379" t="s">
        <v>1516</v>
      </c>
      <c r="B199" s="410" t="s">
        <v>723</v>
      </c>
      <c r="C199" s="379" t="s">
        <v>30</v>
      </c>
      <c r="D199" s="379">
        <v>80111601</v>
      </c>
      <c r="E199" s="379" t="s">
        <v>697</v>
      </c>
      <c r="F199" s="379" t="s">
        <v>409</v>
      </c>
      <c r="G199" s="379" t="s">
        <v>459</v>
      </c>
      <c r="H199" s="379">
        <v>6</v>
      </c>
      <c r="I199" s="393">
        <v>1</v>
      </c>
      <c r="J199" s="379" t="s">
        <v>83</v>
      </c>
      <c r="K199" s="379" t="s">
        <v>84</v>
      </c>
      <c r="L199" s="411">
        <v>3400000</v>
      </c>
      <c r="M199" s="411">
        <f t="shared" si="13"/>
        <v>20400000</v>
      </c>
      <c r="N199" s="379" t="s">
        <v>698</v>
      </c>
      <c r="O199" s="379" t="s">
        <v>78</v>
      </c>
      <c r="P199" s="380" t="s">
        <v>461</v>
      </c>
      <c r="Q199" s="383" t="s">
        <v>1606</v>
      </c>
      <c r="R199" s="384" t="s">
        <v>28</v>
      </c>
      <c r="S199" s="385">
        <v>8131</v>
      </c>
      <c r="T199" s="385">
        <v>2024110010238</v>
      </c>
      <c r="U199" s="385">
        <v>7</v>
      </c>
      <c r="V199" s="386">
        <v>45712</v>
      </c>
      <c r="W199" s="122">
        <f t="shared" si="2"/>
        <v>0</v>
      </c>
    </row>
    <row r="200" spans="1:23" ht="12.75" customHeight="1">
      <c r="A200" s="379" t="s">
        <v>1516</v>
      </c>
      <c r="B200" s="410" t="s">
        <v>725</v>
      </c>
      <c r="C200" s="379" t="s">
        <v>30</v>
      </c>
      <c r="D200" s="379">
        <v>80111601</v>
      </c>
      <c r="E200" s="379" t="s">
        <v>697</v>
      </c>
      <c r="F200" s="379" t="s">
        <v>409</v>
      </c>
      <c r="G200" s="379" t="s">
        <v>459</v>
      </c>
      <c r="H200" s="379">
        <v>6</v>
      </c>
      <c r="I200" s="393">
        <v>1</v>
      </c>
      <c r="J200" s="379" t="s">
        <v>83</v>
      </c>
      <c r="K200" s="379" t="s">
        <v>84</v>
      </c>
      <c r="L200" s="411">
        <v>3400000</v>
      </c>
      <c r="M200" s="411">
        <f t="shared" si="13"/>
        <v>20400000</v>
      </c>
      <c r="N200" s="379" t="s">
        <v>698</v>
      </c>
      <c r="O200" s="379" t="s">
        <v>78</v>
      </c>
      <c r="P200" s="380" t="s">
        <v>461</v>
      </c>
      <c r="Q200" s="383" t="s">
        <v>1606</v>
      </c>
      <c r="R200" s="384" t="s">
        <v>28</v>
      </c>
      <c r="S200" s="385">
        <v>8131</v>
      </c>
      <c r="T200" s="385">
        <v>2024110010238</v>
      </c>
      <c r="U200" s="385">
        <v>7</v>
      </c>
      <c r="V200" s="386">
        <v>45712</v>
      </c>
      <c r="W200" s="122">
        <f t="shared" si="2"/>
        <v>0</v>
      </c>
    </row>
    <row r="201" spans="1:23" ht="12.75" customHeight="1">
      <c r="A201" s="379" t="s">
        <v>1516</v>
      </c>
      <c r="B201" s="410" t="s">
        <v>727</v>
      </c>
      <c r="C201" s="379" t="s">
        <v>30</v>
      </c>
      <c r="D201" s="379">
        <v>80111601</v>
      </c>
      <c r="E201" s="379" t="s">
        <v>697</v>
      </c>
      <c r="F201" s="379" t="s">
        <v>409</v>
      </c>
      <c r="G201" s="379" t="s">
        <v>459</v>
      </c>
      <c r="H201" s="379">
        <v>6</v>
      </c>
      <c r="I201" s="393">
        <v>1</v>
      </c>
      <c r="J201" s="379" t="s">
        <v>83</v>
      </c>
      <c r="K201" s="379" t="s">
        <v>84</v>
      </c>
      <c r="L201" s="411">
        <v>3400000</v>
      </c>
      <c r="M201" s="411">
        <f t="shared" si="13"/>
        <v>20400000</v>
      </c>
      <c r="N201" s="379" t="s">
        <v>698</v>
      </c>
      <c r="O201" s="379" t="s">
        <v>78</v>
      </c>
      <c r="P201" s="380" t="s">
        <v>461</v>
      </c>
      <c r="Q201" s="383" t="s">
        <v>1606</v>
      </c>
      <c r="R201" s="384" t="s">
        <v>28</v>
      </c>
      <c r="S201" s="385">
        <v>8131</v>
      </c>
      <c r="T201" s="385">
        <v>2024110010238</v>
      </c>
      <c r="U201" s="385">
        <v>7</v>
      </c>
      <c r="V201" s="386">
        <v>45712</v>
      </c>
      <c r="W201" s="122">
        <f t="shared" si="2"/>
        <v>0</v>
      </c>
    </row>
    <row r="202" spans="1:23" ht="12.75" customHeight="1">
      <c r="A202" s="379" t="s">
        <v>1516</v>
      </c>
      <c r="B202" s="410" t="s">
        <v>729</v>
      </c>
      <c r="C202" s="379" t="s">
        <v>30</v>
      </c>
      <c r="D202" s="379">
        <v>80111601</v>
      </c>
      <c r="E202" s="379" t="s">
        <v>697</v>
      </c>
      <c r="F202" s="379" t="s">
        <v>409</v>
      </c>
      <c r="G202" s="379" t="s">
        <v>459</v>
      </c>
      <c r="H202" s="379">
        <v>6</v>
      </c>
      <c r="I202" s="393">
        <v>1</v>
      </c>
      <c r="J202" s="379" t="s">
        <v>83</v>
      </c>
      <c r="K202" s="379" t="s">
        <v>84</v>
      </c>
      <c r="L202" s="411">
        <v>3400000</v>
      </c>
      <c r="M202" s="411">
        <f t="shared" si="13"/>
        <v>20400000</v>
      </c>
      <c r="N202" s="379" t="s">
        <v>698</v>
      </c>
      <c r="O202" s="379" t="s">
        <v>78</v>
      </c>
      <c r="P202" s="380" t="s">
        <v>461</v>
      </c>
      <c r="Q202" s="383" t="s">
        <v>1606</v>
      </c>
      <c r="R202" s="384" t="s">
        <v>28</v>
      </c>
      <c r="S202" s="385">
        <v>8131</v>
      </c>
      <c r="T202" s="385">
        <v>2024110010238</v>
      </c>
      <c r="U202" s="385">
        <v>7</v>
      </c>
      <c r="V202" s="386">
        <v>45712</v>
      </c>
      <c r="W202" s="122">
        <f t="shared" si="2"/>
        <v>0</v>
      </c>
    </row>
    <row r="203" spans="1:23" ht="12.75" customHeight="1">
      <c r="A203" s="379" t="s">
        <v>1516</v>
      </c>
      <c r="B203" s="410" t="s">
        <v>731</v>
      </c>
      <c r="C203" s="379" t="s">
        <v>30</v>
      </c>
      <c r="D203" s="379">
        <v>80111601</v>
      </c>
      <c r="E203" s="379" t="s">
        <v>697</v>
      </c>
      <c r="F203" s="379" t="s">
        <v>409</v>
      </c>
      <c r="G203" s="379" t="s">
        <v>459</v>
      </c>
      <c r="H203" s="379">
        <v>6</v>
      </c>
      <c r="I203" s="393">
        <v>1</v>
      </c>
      <c r="J203" s="379" t="s">
        <v>83</v>
      </c>
      <c r="K203" s="379" t="s">
        <v>84</v>
      </c>
      <c r="L203" s="411">
        <v>3400000</v>
      </c>
      <c r="M203" s="411">
        <f t="shared" si="13"/>
        <v>20400000</v>
      </c>
      <c r="N203" s="379" t="s">
        <v>698</v>
      </c>
      <c r="O203" s="379" t="s">
        <v>78</v>
      </c>
      <c r="P203" s="380" t="s">
        <v>461</v>
      </c>
      <c r="Q203" s="383" t="s">
        <v>1606</v>
      </c>
      <c r="R203" s="384" t="s">
        <v>28</v>
      </c>
      <c r="S203" s="385">
        <v>8131</v>
      </c>
      <c r="T203" s="385">
        <v>2024110010238</v>
      </c>
      <c r="U203" s="385">
        <v>7</v>
      </c>
      <c r="V203" s="386">
        <v>45712</v>
      </c>
      <c r="W203" s="122">
        <f t="shared" si="2"/>
        <v>0</v>
      </c>
    </row>
    <row r="204" spans="1:23" ht="12.75" customHeight="1">
      <c r="A204" s="379" t="s">
        <v>1516</v>
      </c>
      <c r="B204" s="410" t="s">
        <v>733</v>
      </c>
      <c r="C204" s="379" t="s">
        <v>30</v>
      </c>
      <c r="D204" s="379">
        <v>80111601</v>
      </c>
      <c r="E204" s="379" t="s">
        <v>697</v>
      </c>
      <c r="F204" s="379" t="s">
        <v>409</v>
      </c>
      <c r="G204" s="379" t="s">
        <v>459</v>
      </c>
      <c r="H204" s="379">
        <v>6</v>
      </c>
      <c r="I204" s="393">
        <v>1</v>
      </c>
      <c r="J204" s="379" t="s">
        <v>83</v>
      </c>
      <c r="K204" s="379" t="s">
        <v>84</v>
      </c>
      <c r="L204" s="411">
        <v>3400000</v>
      </c>
      <c r="M204" s="411">
        <f t="shared" si="13"/>
        <v>20400000</v>
      </c>
      <c r="N204" s="379" t="s">
        <v>698</v>
      </c>
      <c r="O204" s="379" t="s">
        <v>78</v>
      </c>
      <c r="P204" s="380" t="s">
        <v>461</v>
      </c>
      <c r="Q204" s="383" t="s">
        <v>1606</v>
      </c>
      <c r="R204" s="384" t="s">
        <v>28</v>
      </c>
      <c r="S204" s="385">
        <v>8131</v>
      </c>
      <c r="T204" s="385">
        <v>2024110010238</v>
      </c>
      <c r="U204" s="385">
        <v>7</v>
      </c>
      <c r="V204" s="386">
        <v>45712</v>
      </c>
      <c r="W204" s="122">
        <f t="shared" si="2"/>
        <v>0</v>
      </c>
    </row>
    <row r="205" spans="1:23" ht="12.75" customHeight="1">
      <c r="A205" s="379" t="s">
        <v>1516</v>
      </c>
      <c r="B205" s="410" t="s">
        <v>735</v>
      </c>
      <c r="C205" s="379" t="s">
        <v>29</v>
      </c>
      <c r="D205" s="379">
        <v>80111600</v>
      </c>
      <c r="E205" s="379" t="s">
        <v>737</v>
      </c>
      <c r="F205" s="379" t="s">
        <v>409</v>
      </c>
      <c r="G205" s="379" t="s">
        <v>459</v>
      </c>
      <c r="H205" s="413">
        <v>7</v>
      </c>
      <c r="I205" s="413">
        <v>7</v>
      </c>
      <c r="J205" s="379" t="s">
        <v>83</v>
      </c>
      <c r="K205" s="379" t="s">
        <v>84</v>
      </c>
      <c r="L205" s="414">
        <v>2200000</v>
      </c>
      <c r="M205" s="412">
        <f>+L205*I205</f>
        <v>15400000</v>
      </c>
      <c r="N205" s="379" t="s">
        <v>698</v>
      </c>
      <c r="O205" s="379" t="s">
        <v>78</v>
      </c>
      <c r="P205" s="380" t="s">
        <v>461</v>
      </c>
      <c r="Q205" s="383" t="s">
        <v>1608</v>
      </c>
      <c r="R205" s="384" t="s">
        <v>28</v>
      </c>
      <c r="S205" s="385">
        <v>8131</v>
      </c>
      <c r="T205" s="385">
        <v>2024110010238</v>
      </c>
      <c r="U205" s="385">
        <v>7</v>
      </c>
      <c r="V205" s="386">
        <v>45712</v>
      </c>
      <c r="W205" s="122">
        <f t="shared" si="2"/>
        <v>0</v>
      </c>
    </row>
    <row r="206" spans="1:23" ht="12.75" customHeight="1">
      <c r="A206" s="379" t="s">
        <v>1516</v>
      </c>
      <c r="B206" s="410" t="s">
        <v>738</v>
      </c>
      <c r="C206" s="379" t="s">
        <v>29</v>
      </c>
      <c r="D206" s="379">
        <v>80111600</v>
      </c>
      <c r="E206" s="379" t="s">
        <v>737</v>
      </c>
      <c r="F206" s="379" t="s">
        <v>409</v>
      </c>
      <c r="G206" s="379" t="s">
        <v>459</v>
      </c>
      <c r="H206" s="413">
        <v>6</v>
      </c>
      <c r="I206" s="413">
        <v>1</v>
      </c>
      <c r="J206" s="379" t="s">
        <v>83</v>
      </c>
      <c r="K206" s="379" t="s">
        <v>84</v>
      </c>
      <c r="L206" s="414">
        <v>2000000</v>
      </c>
      <c r="M206" s="412">
        <v>12000000</v>
      </c>
      <c r="N206" s="379" t="s">
        <v>698</v>
      </c>
      <c r="O206" s="379" t="s">
        <v>78</v>
      </c>
      <c r="P206" s="380" t="s">
        <v>461</v>
      </c>
      <c r="Q206" s="383" t="s">
        <v>1606</v>
      </c>
      <c r="R206" s="384" t="s">
        <v>28</v>
      </c>
      <c r="S206" s="385">
        <v>8131</v>
      </c>
      <c r="T206" s="385">
        <v>2024110010238</v>
      </c>
      <c r="U206" s="385">
        <v>7</v>
      </c>
      <c r="V206" s="386">
        <v>45712</v>
      </c>
      <c r="W206" s="122">
        <f t="shared" si="2"/>
        <v>0</v>
      </c>
    </row>
    <row r="207" spans="1:23" ht="12.75" customHeight="1">
      <c r="A207" s="379" t="s">
        <v>1516</v>
      </c>
      <c r="B207" s="415" t="s">
        <v>740</v>
      </c>
      <c r="C207" s="379" t="s">
        <v>30</v>
      </c>
      <c r="D207" s="379">
        <v>80111600</v>
      </c>
      <c r="E207" s="379" t="s">
        <v>742</v>
      </c>
      <c r="F207" s="379" t="s">
        <v>459</v>
      </c>
      <c r="G207" s="379" t="s">
        <v>459</v>
      </c>
      <c r="H207" s="379">
        <v>7</v>
      </c>
      <c r="I207" s="393">
        <v>7</v>
      </c>
      <c r="J207" s="379" t="s">
        <v>83</v>
      </c>
      <c r="K207" s="379" t="s">
        <v>84</v>
      </c>
      <c r="L207" s="411">
        <v>4500000</v>
      </c>
      <c r="M207" s="412">
        <f>+L207*7</f>
        <v>31500000</v>
      </c>
      <c r="N207" s="379" t="s">
        <v>698</v>
      </c>
      <c r="O207" s="379" t="s">
        <v>122</v>
      </c>
      <c r="P207" s="380" t="s">
        <v>461</v>
      </c>
      <c r="Q207" s="383" t="s">
        <v>1609</v>
      </c>
      <c r="R207" s="384" t="s">
        <v>28</v>
      </c>
      <c r="S207" s="385">
        <v>8131</v>
      </c>
      <c r="T207" s="385">
        <v>2024110010238</v>
      </c>
      <c r="U207" s="385">
        <v>7</v>
      </c>
      <c r="V207" s="386">
        <v>45712</v>
      </c>
      <c r="W207" s="122">
        <f t="shared" si="2"/>
        <v>0</v>
      </c>
    </row>
    <row r="208" spans="1:23" ht="12.75" customHeight="1">
      <c r="A208" s="379" t="s">
        <v>1516</v>
      </c>
      <c r="B208" s="410" t="s">
        <v>743</v>
      </c>
      <c r="C208" s="379" t="s">
        <v>30</v>
      </c>
      <c r="D208" s="379">
        <v>80111600</v>
      </c>
      <c r="E208" s="379" t="s">
        <v>742</v>
      </c>
      <c r="F208" s="379" t="s">
        <v>459</v>
      </c>
      <c r="G208" s="379" t="s">
        <v>307</v>
      </c>
      <c r="H208" s="379">
        <v>6</v>
      </c>
      <c r="I208" s="393">
        <v>1</v>
      </c>
      <c r="J208" s="379" t="s">
        <v>83</v>
      </c>
      <c r="K208" s="379" t="s">
        <v>84</v>
      </c>
      <c r="L208" s="411">
        <v>4200000</v>
      </c>
      <c r="M208" s="412">
        <f t="shared" ref="M208:M211" si="14">+L208/30*180</f>
        <v>25200000</v>
      </c>
      <c r="N208" s="379" t="s">
        <v>698</v>
      </c>
      <c r="O208" s="379" t="s">
        <v>122</v>
      </c>
      <c r="P208" s="380" t="s">
        <v>461</v>
      </c>
      <c r="Q208" s="379" t="s">
        <v>1606</v>
      </c>
      <c r="R208" s="384" t="s">
        <v>28</v>
      </c>
      <c r="S208" s="385">
        <v>8131</v>
      </c>
      <c r="T208" s="385">
        <v>2024110010238</v>
      </c>
      <c r="U208" s="385">
        <v>7</v>
      </c>
      <c r="V208" s="386">
        <v>45712</v>
      </c>
      <c r="W208" s="122">
        <f t="shared" si="2"/>
        <v>0</v>
      </c>
    </row>
    <row r="209" spans="1:23" ht="12.75" customHeight="1">
      <c r="A209" s="379" t="s">
        <v>1516</v>
      </c>
      <c r="B209" s="410" t="s">
        <v>745</v>
      </c>
      <c r="C209" s="379" t="s">
        <v>30</v>
      </c>
      <c r="D209" s="379">
        <v>80111600</v>
      </c>
      <c r="E209" s="379" t="s">
        <v>742</v>
      </c>
      <c r="F209" s="379" t="s">
        <v>459</v>
      </c>
      <c r="G209" s="379" t="s">
        <v>307</v>
      </c>
      <c r="H209" s="379">
        <v>6</v>
      </c>
      <c r="I209" s="393">
        <v>1</v>
      </c>
      <c r="J209" s="379" t="s">
        <v>83</v>
      </c>
      <c r="K209" s="379" t="s">
        <v>84</v>
      </c>
      <c r="L209" s="411">
        <v>4200000</v>
      </c>
      <c r="M209" s="412">
        <f t="shared" si="14"/>
        <v>25200000</v>
      </c>
      <c r="N209" s="379" t="s">
        <v>698</v>
      </c>
      <c r="O209" s="379" t="s">
        <v>122</v>
      </c>
      <c r="P209" s="380" t="s">
        <v>461</v>
      </c>
      <c r="Q209" s="379" t="s">
        <v>1606</v>
      </c>
      <c r="R209" s="384" t="s">
        <v>28</v>
      </c>
      <c r="S209" s="385">
        <v>8131</v>
      </c>
      <c r="T209" s="385">
        <v>2024110010238</v>
      </c>
      <c r="U209" s="385">
        <v>7</v>
      </c>
      <c r="V209" s="386">
        <v>45712</v>
      </c>
      <c r="W209" s="122">
        <f t="shared" si="2"/>
        <v>0</v>
      </c>
    </row>
    <row r="210" spans="1:23" ht="12.75" customHeight="1">
      <c r="A210" s="379" t="s">
        <v>1516</v>
      </c>
      <c r="B210" s="410" t="s">
        <v>747</v>
      </c>
      <c r="C210" s="379" t="s">
        <v>30</v>
      </c>
      <c r="D210" s="379">
        <v>80111600</v>
      </c>
      <c r="E210" s="379" t="s">
        <v>742</v>
      </c>
      <c r="F210" s="379" t="s">
        <v>459</v>
      </c>
      <c r="G210" s="379" t="s">
        <v>307</v>
      </c>
      <c r="H210" s="379">
        <v>6</v>
      </c>
      <c r="I210" s="393">
        <v>1</v>
      </c>
      <c r="J210" s="379" t="s">
        <v>83</v>
      </c>
      <c r="K210" s="379" t="s">
        <v>84</v>
      </c>
      <c r="L210" s="411">
        <v>4200000</v>
      </c>
      <c r="M210" s="412">
        <f t="shared" si="14"/>
        <v>25200000</v>
      </c>
      <c r="N210" s="379" t="s">
        <v>698</v>
      </c>
      <c r="O210" s="379" t="s">
        <v>122</v>
      </c>
      <c r="P210" s="380" t="s">
        <v>461</v>
      </c>
      <c r="Q210" s="379" t="s">
        <v>1606</v>
      </c>
      <c r="R210" s="384" t="s">
        <v>28</v>
      </c>
      <c r="S210" s="385">
        <v>8131</v>
      </c>
      <c r="T210" s="385">
        <v>2024110010238</v>
      </c>
      <c r="U210" s="385">
        <v>7</v>
      </c>
      <c r="V210" s="386">
        <v>45712</v>
      </c>
      <c r="W210" s="122">
        <f t="shared" si="2"/>
        <v>0</v>
      </c>
    </row>
    <row r="211" spans="1:23" ht="12.75" customHeight="1">
      <c r="A211" s="379" t="s">
        <v>1516</v>
      </c>
      <c r="B211" s="413" t="s">
        <v>749</v>
      </c>
      <c r="C211" s="379" t="s">
        <v>29</v>
      </c>
      <c r="D211" s="379">
        <v>80111600</v>
      </c>
      <c r="E211" s="379" t="s">
        <v>751</v>
      </c>
      <c r="F211" s="379" t="s">
        <v>459</v>
      </c>
      <c r="G211" s="379" t="s">
        <v>307</v>
      </c>
      <c r="H211" s="379">
        <v>6</v>
      </c>
      <c r="I211" s="393">
        <v>1</v>
      </c>
      <c r="J211" s="379" t="s">
        <v>83</v>
      </c>
      <c r="K211" s="379" t="s">
        <v>84</v>
      </c>
      <c r="L211" s="411">
        <v>4057001</v>
      </c>
      <c r="M211" s="412">
        <f t="shared" si="14"/>
        <v>24342006</v>
      </c>
      <c r="N211" s="379" t="s">
        <v>698</v>
      </c>
      <c r="O211" s="379" t="s">
        <v>122</v>
      </c>
      <c r="P211" s="380" t="s">
        <v>461</v>
      </c>
      <c r="Q211" s="379" t="s">
        <v>1610</v>
      </c>
      <c r="R211" s="384" t="s">
        <v>28</v>
      </c>
      <c r="S211" s="385">
        <v>8131</v>
      </c>
      <c r="T211" s="385">
        <v>2024110010238</v>
      </c>
      <c r="U211" s="385">
        <v>7</v>
      </c>
      <c r="V211" s="386">
        <v>45712</v>
      </c>
      <c r="W211" s="122">
        <f t="shared" si="2"/>
        <v>0</v>
      </c>
    </row>
    <row r="212" spans="1:23" ht="12.75" customHeight="1">
      <c r="A212" s="379" t="s">
        <v>1516</v>
      </c>
      <c r="B212" s="410" t="s">
        <v>752</v>
      </c>
      <c r="C212" s="379" t="s">
        <v>29</v>
      </c>
      <c r="D212" s="379">
        <v>80111600</v>
      </c>
      <c r="E212" s="379" t="s">
        <v>754</v>
      </c>
      <c r="F212" s="379" t="s">
        <v>649</v>
      </c>
      <c r="G212" s="379" t="s">
        <v>673</v>
      </c>
      <c r="H212" s="393">
        <v>6</v>
      </c>
      <c r="I212" s="393">
        <v>1</v>
      </c>
      <c r="J212" s="379" t="s">
        <v>83</v>
      </c>
      <c r="K212" s="379" t="s">
        <v>84</v>
      </c>
      <c r="L212" s="411">
        <v>4200000</v>
      </c>
      <c r="M212" s="412">
        <v>25200000</v>
      </c>
      <c r="N212" s="379" t="s">
        <v>698</v>
      </c>
      <c r="O212" s="379" t="s">
        <v>122</v>
      </c>
      <c r="P212" s="380" t="s">
        <v>461</v>
      </c>
      <c r="Q212" s="379" t="s">
        <v>1606</v>
      </c>
      <c r="R212" s="384" t="s">
        <v>28</v>
      </c>
      <c r="S212" s="385">
        <v>8131</v>
      </c>
      <c r="T212" s="385">
        <v>2024110010238</v>
      </c>
      <c r="U212" s="385">
        <v>7</v>
      </c>
      <c r="V212" s="386">
        <v>45712</v>
      </c>
      <c r="W212" s="122">
        <f t="shared" si="2"/>
        <v>0</v>
      </c>
    </row>
    <row r="213" spans="1:23" ht="12.75" customHeight="1">
      <c r="A213" s="379" t="s">
        <v>1516</v>
      </c>
      <c r="B213" s="410" t="s">
        <v>755</v>
      </c>
      <c r="C213" s="379" t="s">
        <v>29</v>
      </c>
      <c r="D213" s="379">
        <v>80111600</v>
      </c>
      <c r="E213" s="379" t="s">
        <v>757</v>
      </c>
      <c r="F213" s="379" t="s">
        <v>459</v>
      </c>
      <c r="G213" s="379" t="s">
        <v>307</v>
      </c>
      <c r="H213" s="393">
        <v>6</v>
      </c>
      <c r="I213" s="393">
        <v>1</v>
      </c>
      <c r="J213" s="379" t="s">
        <v>83</v>
      </c>
      <c r="K213" s="379" t="s">
        <v>84</v>
      </c>
      <c r="L213" s="411">
        <v>4200000</v>
      </c>
      <c r="M213" s="412">
        <v>25200000</v>
      </c>
      <c r="N213" s="379" t="s">
        <v>698</v>
      </c>
      <c r="O213" s="379" t="s">
        <v>122</v>
      </c>
      <c r="P213" s="380" t="s">
        <v>461</v>
      </c>
      <c r="Q213" s="379" t="s">
        <v>1606</v>
      </c>
      <c r="R213" s="384" t="s">
        <v>28</v>
      </c>
      <c r="S213" s="385">
        <v>8131</v>
      </c>
      <c r="T213" s="385">
        <v>2024110010238</v>
      </c>
      <c r="U213" s="385">
        <v>7</v>
      </c>
      <c r="V213" s="386">
        <v>45712</v>
      </c>
      <c r="W213" s="122">
        <f t="shared" si="2"/>
        <v>0</v>
      </c>
    </row>
    <row r="214" spans="1:23" ht="12.75" customHeight="1">
      <c r="A214" s="379" t="s">
        <v>1516</v>
      </c>
      <c r="B214" s="410" t="s">
        <v>758</v>
      </c>
      <c r="C214" s="379" t="s">
        <v>29</v>
      </c>
      <c r="D214" s="379">
        <v>80111600</v>
      </c>
      <c r="E214" s="379" t="s">
        <v>1611</v>
      </c>
      <c r="F214" s="379" t="s">
        <v>459</v>
      </c>
      <c r="G214" s="379" t="s">
        <v>307</v>
      </c>
      <c r="H214" s="393">
        <v>6</v>
      </c>
      <c r="I214" s="393">
        <v>1</v>
      </c>
      <c r="J214" s="379" t="s">
        <v>83</v>
      </c>
      <c r="K214" s="379" t="s">
        <v>84</v>
      </c>
      <c r="L214" s="411">
        <v>4200000</v>
      </c>
      <c r="M214" s="412">
        <v>25200000</v>
      </c>
      <c r="N214" s="379" t="s">
        <v>698</v>
      </c>
      <c r="O214" s="379" t="s">
        <v>122</v>
      </c>
      <c r="P214" s="380" t="s">
        <v>461</v>
      </c>
      <c r="Q214" s="379" t="s">
        <v>1606</v>
      </c>
      <c r="R214" s="384" t="s">
        <v>28</v>
      </c>
      <c r="S214" s="385">
        <v>8131</v>
      </c>
      <c r="T214" s="385">
        <v>2024110010238</v>
      </c>
      <c r="U214" s="385">
        <v>7</v>
      </c>
      <c r="V214" s="386">
        <v>45712</v>
      </c>
      <c r="W214" s="122">
        <f t="shared" si="2"/>
        <v>0</v>
      </c>
    </row>
    <row r="215" spans="1:23" ht="12.75" customHeight="1">
      <c r="A215" s="379" t="s">
        <v>1516</v>
      </c>
      <c r="B215" s="410" t="s">
        <v>760</v>
      </c>
      <c r="C215" s="379" t="s">
        <v>29</v>
      </c>
      <c r="D215" s="379">
        <v>80111600</v>
      </c>
      <c r="E215" s="379" t="s">
        <v>762</v>
      </c>
      <c r="F215" s="379" t="s">
        <v>459</v>
      </c>
      <c r="G215" s="379" t="s">
        <v>307</v>
      </c>
      <c r="H215" s="393">
        <v>6</v>
      </c>
      <c r="I215" s="393">
        <v>1</v>
      </c>
      <c r="J215" s="379" t="s">
        <v>83</v>
      </c>
      <c r="K215" s="379" t="s">
        <v>84</v>
      </c>
      <c r="L215" s="411">
        <v>4200000</v>
      </c>
      <c r="M215" s="412">
        <v>25200000</v>
      </c>
      <c r="N215" s="379" t="s">
        <v>698</v>
      </c>
      <c r="O215" s="379" t="s">
        <v>122</v>
      </c>
      <c r="P215" s="380" t="s">
        <v>461</v>
      </c>
      <c r="Q215" s="379" t="s">
        <v>1606</v>
      </c>
      <c r="R215" s="384" t="s">
        <v>28</v>
      </c>
      <c r="S215" s="385">
        <v>8131</v>
      </c>
      <c r="T215" s="385">
        <v>2024110010238</v>
      </c>
      <c r="U215" s="385">
        <v>7</v>
      </c>
      <c r="V215" s="386">
        <v>45712</v>
      </c>
      <c r="W215" s="122">
        <f t="shared" si="2"/>
        <v>0</v>
      </c>
    </row>
    <row r="216" spans="1:23" ht="12.75" customHeight="1">
      <c r="A216" s="379" t="s">
        <v>1516</v>
      </c>
      <c r="B216" s="410" t="s">
        <v>763</v>
      </c>
      <c r="C216" s="379" t="s">
        <v>29</v>
      </c>
      <c r="D216" s="379">
        <v>80111600</v>
      </c>
      <c r="E216" s="379" t="s">
        <v>1612</v>
      </c>
      <c r="F216" s="379" t="s">
        <v>459</v>
      </c>
      <c r="G216" s="379" t="s">
        <v>307</v>
      </c>
      <c r="H216" s="393">
        <v>6</v>
      </c>
      <c r="I216" s="393">
        <v>1</v>
      </c>
      <c r="J216" s="379" t="s">
        <v>83</v>
      </c>
      <c r="K216" s="379" t="s">
        <v>84</v>
      </c>
      <c r="L216" s="411">
        <v>4200000</v>
      </c>
      <c r="M216" s="412">
        <v>25200000</v>
      </c>
      <c r="N216" s="379" t="s">
        <v>698</v>
      </c>
      <c r="O216" s="379" t="s">
        <v>122</v>
      </c>
      <c r="P216" s="380" t="s">
        <v>461</v>
      </c>
      <c r="Q216" s="379" t="s">
        <v>1606</v>
      </c>
      <c r="R216" s="384" t="s">
        <v>28</v>
      </c>
      <c r="S216" s="385">
        <v>8131</v>
      </c>
      <c r="T216" s="385">
        <v>2024110010238</v>
      </c>
      <c r="U216" s="385">
        <v>7</v>
      </c>
      <c r="V216" s="386">
        <v>45712</v>
      </c>
      <c r="W216" s="122">
        <f t="shared" si="2"/>
        <v>0</v>
      </c>
    </row>
    <row r="217" spans="1:23" ht="12.75" customHeight="1">
      <c r="A217" s="379" t="s">
        <v>1516</v>
      </c>
      <c r="B217" s="410" t="s">
        <v>765</v>
      </c>
      <c r="C217" s="381" t="s">
        <v>29</v>
      </c>
      <c r="D217" s="379">
        <v>80111600</v>
      </c>
      <c r="E217" s="379" t="s">
        <v>767</v>
      </c>
      <c r="F217" s="379" t="s">
        <v>459</v>
      </c>
      <c r="G217" s="379" t="s">
        <v>307</v>
      </c>
      <c r="H217" s="379">
        <v>6</v>
      </c>
      <c r="I217" s="379">
        <v>1</v>
      </c>
      <c r="J217" s="379" t="s">
        <v>83</v>
      </c>
      <c r="K217" s="379" t="s">
        <v>84</v>
      </c>
      <c r="L217" s="411">
        <v>3812623</v>
      </c>
      <c r="M217" s="416">
        <f>+L217/30*180</f>
        <v>22875738</v>
      </c>
      <c r="N217" s="379" t="s">
        <v>698</v>
      </c>
      <c r="O217" s="379" t="s">
        <v>78</v>
      </c>
      <c r="P217" s="380" t="s">
        <v>461</v>
      </c>
      <c r="Q217" s="379" t="s">
        <v>1613</v>
      </c>
      <c r="R217" s="384" t="s">
        <v>28</v>
      </c>
      <c r="S217" s="385">
        <v>8131</v>
      </c>
      <c r="T217" s="385">
        <v>2024110010238</v>
      </c>
      <c r="U217" s="385">
        <v>7</v>
      </c>
      <c r="V217" s="386">
        <v>45712</v>
      </c>
      <c r="W217" s="122">
        <f t="shared" si="2"/>
        <v>0</v>
      </c>
    </row>
    <row r="218" spans="1:23" ht="12.75" customHeight="1">
      <c r="A218" s="379" t="s">
        <v>1516</v>
      </c>
      <c r="B218" s="410" t="s">
        <v>768</v>
      </c>
      <c r="C218" s="379" t="s">
        <v>30</v>
      </c>
      <c r="D218" s="379">
        <v>80111600</v>
      </c>
      <c r="E218" s="379" t="s">
        <v>770</v>
      </c>
      <c r="F218" s="379" t="s">
        <v>459</v>
      </c>
      <c r="G218" s="379" t="s">
        <v>307</v>
      </c>
      <c r="H218" s="393">
        <v>5</v>
      </c>
      <c r="I218" s="393">
        <v>1</v>
      </c>
      <c r="J218" s="379" t="s">
        <v>83</v>
      </c>
      <c r="K218" s="379" t="s">
        <v>84</v>
      </c>
      <c r="L218" s="411">
        <v>10000000</v>
      </c>
      <c r="M218" s="412">
        <f>+L218*H218</f>
        <v>50000000</v>
      </c>
      <c r="N218" s="379" t="s">
        <v>698</v>
      </c>
      <c r="O218" s="379" t="s">
        <v>122</v>
      </c>
      <c r="P218" s="380" t="s">
        <v>461</v>
      </c>
      <c r="Q218" s="379" t="s">
        <v>1614</v>
      </c>
      <c r="R218" s="384" t="s">
        <v>28</v>
      </c>
      <c r="S218" s="385">
        <v>8131</v>
      </c>
      <c r="T218" s="385">
        <v>2024110010238</v>
      </c>
      <c r="U218" s="385">
        <v>7</v>
      </c>
      <c r="V218" s="386">
        <v>45712</v>
      </c>
      <c r="W218" s="122">
        <f t="shared" si="2"/>
        <v>0</v>
      </c>
    </row>
    <row r="219" spans="1:23" ht="12.75" customHeight="1">
      <c r="A219" s="379" t="s">
        <v>1516</v>
      </c>
      <c r="B219" s="410" t="s">
        <v>771</v>
      </c>
      <c r="C219" s="379" t="s">
        <v>30</v>
      </c>
      <c r="D219" s="379">
        <v>80111600</v>
      </c>
      <c r="E219" s="379" t="s">
        <v>773</v>
      </c>
      <c r="F219" s="379" t="s">
        <v>649</v>
      </c>
      <c r="G219" s="379" t="s">
        <v>178</v>
      </c>
      <c r="H219" s="393">
        <v>9</v>
      </c>
      <c r="I219" s="393">
        <v>1</v>
      </c>
      <c r="J219" s="393" t="s">
        <v>410</v>
      </c>
      <c r="K219" s="379" t="s">
        <v>84</v>
      </c>
      <c r="L219" s="411">
        <v>33769045</v>
      </c>
      <c r="M219" s="416">
        <f>+L219</f>
        <v>33769045</v>
      </c>
      <c r="N219" s="379" t="s">
        <v>698</v>
      </c>
      <c r="O219" s="379" t="s">
        <v>78</v>
      </c>
      <c r="P219" s="380" t="s">
        <v>461</v>
      </c>
      <c r="Q219" s="379" t="s">
        <v>1615</v>
      </c>
      <c r="R219" s="384" t="s">
        <v>28</v>
      </c>
      <c r="S219" s="385">
        <v>8131</v>
      </c>
      <c r="T219" s="385">
        <v>2024110010238</v>
      </c>
      <c r="U219" s="385">
        <v>7</v>
      </c>
      <c r="V219" s="386">
        <v>45712</v>
      </c>
      <c r="W219" s="122">
        <f t="shared" si="2"/>
        <v>0</v>
      </c>
    </row>
    <row r="220" spans="1:23" ht="12.75" customHeight="1">
      <c r="A220" s="417" t="s">
        <v>1567</v>
      </c>
      <c r="B220" s="418">
        <v>7</v>
      </c>
      <c r="C220" s="417" t="s">
        <v>30</v>
      </c>
      <c r="D220" s="417">
        <v>80111600</v>
      </c>
      <c r="E220" s="417" t="s">
        <v>1495</v>
      </c>
      <c r="F220" s="417" t="s">
        <v>307</v>
      </c>
      <c r="G220" s="417" t="s">
        <v>673</v>
      </c>
      <c r="H220" s="417">
        <v>1</v>
      </c>
      <c r="I220" s="417">
        <v>1</v>
      </c>
      <c r="J220" s="417" t="s">
        <v>83</v>
      </c>
      <c r="K220" s="417" t="s">
        <v>84</v>
      </c>
      <c r="L220" s="419">
        <f>224262+10100000+10000000+1200000+857994+22000000</f>
        <v>44382256</v>
      </c>
      <c r="M220" s="419">
        <f>+I220*L220</f>
        <v>44382256</v>
      </c>
      <c r="N220" s="417" t="s">
        <v>698</v>
      </c>
      <c r="O220" s="417" t="s">
        <v>78</v>
      </c>
      <c r="P220" s="420" t="s">
        <v>461</v>
      </c>
      <c r="Q220" s="417" t="s">
        <v>1616</v>
      </c>
      <c r="R220" s="384" t="s">
        <v>28</v>
      </c>
      <c r="S220" s="385">
        <v>8131</v>
      </c>
      <c r="T220" s="385">
        <v>2024110010238</v>
      </c>
      <c r="U220" s="385">
        <v>7</v>
      </c>
      <c r="V220" s="392">
        <v>45712</v>
      </c>
      <c r="W220" s="122">
        <f t="shared" si="2"/>
        <v>0</v>
      </c>
    </row>
    <row r="221" spans="1:23" ht="12.75" customHeight="1">
      <c r="A221" s="379" t="s">
        <v>1516</v>
      </c>
      <c r="B221" s="410" t="s">
        <v>561</v>
      </c>
      <c r="C221" s="379" t="s">
        <v>30</v>
      </c>
      <c r="D221" s="379">
        <v>80111600</v>
      </c>
      <c r="E221" s="379" t="s">
        <v>1617</v>
      </c>
      <c r="F221" s="379" t="s">
        <v>459</v>
      </c>
      <c r="G221" s="379" t="s">
        <v>82</v>
      </c>
      <c r="H221" s="379">
        <v>5</v>
      </c>
      <c r="I221" s="379">
        <v>1</v>
      </c>
      <c r="J221" s="379" t="s">
        <v>83</v>
      </c>
      <c r="K221" s="379" t="s">
        <v>84</v>
      </c>
      <c r="L221" s="411">
        <v>2300000</v>
      </c>
      <c r="M221" s="416">
        <f t="shared" ref="M221:M226" si="15">+L221*H221</f>
        <v>11500000</v>
      </c>
      <c r="N221" s="379" t="s">
        <v>588</v>
      </c>
      <c r="O221" s="379" t="s">
        <v>78</v>
      </c>
      <c r="P221" s="380" t="s">
        <v>461</v>
      </c>
      <c r="Q221" s="381" t="s">
        <v>1618</v>
      </c>
      <c r="R221" s="384" t="s">
        <v>28</v>
      </c>
      <c r="S221" s="385">
        <v>8131</v>
      </c>
      <c r="T221" s="385">
        <v>2024110010238</v>
      </c>
      <c r="U221" s="385">
        <v>7</v>
      </c>
      <c r="V221" s="386">
        <v>45712</v>
      </c>
      <c r="W221" s="122">
        <f t="shared" si="2"/>
        <v>0</v>
      </c>
    </row>
    <row r="222" spans="1:23" ht="12.75" customHeight="1">
      <c r="A222" s="379" t="s">
        <v>1516</v>
      </c>
      <c r="B222" s="410" t="s">
        <v>562</v>
      </c>
      <c r="C222" s="379" t="s">
        <v>30</v>
      </c>
      <c r="D222" s="379">
        <v>80111600</v>
      </c>
      <c r="E222" s="379" t="s">
        <v>1617</v>
      </c>
      <c r="F222" s="379" t="s">
        <v>459</v>
      </c>
      <c r="G222" s="379" t="s">
        <v>82</v>
      </c>
      <c r="H222" s="379">
        <v>5</v>
      </c>
      <c r="I222" s="379">
        <v>1</v>
      </c>
      <c r="J222" s="379" t="s">
        <v>83</v>
      </c>
      <c r="K222" s="379" t="s">
        <v>84</v>
      </c>
      <c r="L222" s="411">
        <v>2650000</v>
      </c>
      <c r="M222" s="416">
        <f t="shared" si="15"/>
        <v>13250000</v>
      </c>
      <c r="N222" s="379" t="s">
        <v>588</v>
      </c>
      <c r="O222" s="379" t="s">
        <v>78</v>
      </c>
      <c r="P222" s="380" t="s">
        <v>461</v>
      </c>
      <c r="Q222" s="381" t="s">
        <v>1618</v>
      </c>
      <c r="R222" s="384" t="s">
        <v>28</v>
      </c>
      <c r="S222" s="385">
        <v>8131</v>
      </c>
      <c r="T222" s="385">
        <v>2024110010238</v>
      </c>
      <c r="U222" s="385">
        <v>7</v>
      </c>
      <c r="V222" s="386">
        <v>45712</v>
      </c>
      <c r="W222" s="122">
        <f t="shared" si="2"/>
        <v>0</v>
      </c>
    </row>
    <row r="223" spans="1:23" ht="12.75" customHeight="1">
      <c r="A223" s="379" t="s">
        <v>1516</v>
      </c>
      <c r="B223" s="410" t="s">
        <v>564</v>
      </c>
      <c r="C223" s="379" t="s">
        <v>30</v>
      </c>
      <c r="D223" s="379">
        <v>80111600</v>
      </c>
      <c r="E223" s="379" t="s">
        <v>1617</v>
      </c>
      <c r="F223" s="379" t="s">
        <v>459</v>
      </c>
      <c r="G223" s="379" t="s">
        <v>82</v>
      </c>
      <c r="H223" s="379">
        <v>7</v>
      </c>
      <c r="I223" s="379">
        <v>1</v>
      </c>
      <c r="J223" s="379" t="s">
        <v>83</v>
      </c>
      <c r="K223" s="379" t="s">
        <v>84</v>
      </c>
      <c r="L223" s="411">
        <v>2500000</v>
      </c>
      <c r="M223" s="416">
        <f t="shared" si="15"/>
        <v>17500000</v>
      </c>
      <c r="N223" s="379" t="s">
        <v>588</v>
      </c>
      <c r="O223" s="379" t="s">
        <v>78</v>
      </c>
      <c r="P223" s="380" t="s">
        <v>461</v>
      </c>
      <c r="Q223" s="381" t="s">
        <v>1618</v>
      </c>
      <c r="R223" s="384" t="s">
        <v>28</v>
      </c>
      <c r="S223" s="385">
        <v>8131</v>
      </c>
      <c r="T223" s="385">
        <v>2024110010238</v>
      </c>
      <c r="U223" s="385">
        <v>7</v>
      </c>
      <c r="V223" s="386">
        <v>45712</v>
      </c>
      <c r="W223" s="122">
        <f t="shared" si="2"/>
        <v>0</v>
      </c>
    </row>
    <row r="224" spans="1:23" ht="12.75" customHeight="1">
      <c r="A224" s="379" t="s">
        <v>1516</v>
      </c>
      <c r="B224" s="410" t="s">
        <v>565</v>
      </c>
      <c r="C224" s="379" t="s">
        <v>30</v>
      </c>
      <c r="D224" s="379">
        <v>80111600</v>
      </c>
      <c r="E224" s="379" t="s">
        <v>1617</v>
      </c>
      <c r="F224" s="379" t="s">
        <v>459</v>
      </c>
      <c r="G224" s="379" t="s">
        <v>82</v>
      </c>
      <c r="H224" s="379">
        <v>5</v>
      </c>
      <c r="I224" s="379">
        <v>1</v>
      </c>
      <c r="J224" s="379" t="s">
        <v>83</v>
      </c>
      <c r="K224" s="379" t="s">
        <v>84</v>
      </c>
      <c r="L224" s="411">
        <v>3100000</v>
      </c>
      <c r="M224" s="416">
        <f t="shared" si="15"/>
        <v>15500000</v>
      </c>
      <c r="N224" s="379" t="s">
        <v>588</v>
      </c>
      <c r="O224" s="379" t="s">
        <v>78</v>
      </c>
      <c r="P224" s="380" t="s">
        <v>461</v>
      </c>
      <c r="Q224" s="381" t="s">
        <v>1618</v>
      </c>
      <c r="R224" s="384" t="s">
        <v>28</v>
      </c>
      <c r="S224" s="385">
        <v>8131</v>
      </c>
      <c r="T224" s="385">
        <v>2024110010238</v>
      </c>
      <c r="U224" s="385">
        <v>7</v>
      </c>
      <c r="V224" s="386">
        <v>45712</v>
      </c>
      <c r="W224" s="122">
        <f t="shared" si="2"/>
        <v>0</v>
      </c>
    </row>
    <row r="225" spans="1:23" ht="12.75" customHeight="1">
      <c r="A225" s="379" t="s">
        <v>1516</v>
      </c>
      <c r="B225" s="410" t="s">
        <v>585</v>
      </c>
      <c r="C225" s="379" t="s">
        <v>30</v>
      </c>
      <c r="D225" s="379">
        <v>80111600</v>
      </c>
      <c r="E225" s="381" t="s">
        <v>1619</v>
      </c>
      <c r="F225" s="379" t="s">
        <v>459</v>
      </c>
      <c r="G225" s="379" t="s">
        <v>82</v>
      </c>
      <c r="H225" s="379">
        <v>5</v>
      </c>
      <c r="I225" s="379">
        <v>1</v>
      </c>
      <c r="J225" s="379" t="s">
        <v>83</v>
      </c>
      <c r="K225" s="379" t="s">
        <v>84</v>
      </c>
      <c r="L225" s="411">
        <v>4700000</v>
      </c>
      <c r="M225" s="416">
        <f t="shared" si="15"/>
        <v>23500000</v>
      </c>
      <c r="N225" s="379" t="s">
        <v>588</v>
      </c>
      <c r="O225" s="379" t="s">
        <v>78</v>
      </c>
      <c r="P225" s="380" t="s">
        <v>461</v>
      </c>
      <c r="Q225" s="379" t="s">
        <v>1620</v>
      </c>
      <c r="R225" s="384" t="s">
        <v>28</v>
      </c>
      <c r="S225" s="385">
        <v>8131</v>
      </c>
      <c r="T225" s="385">
        <v>2024110010238</v>
      </c>
      <c r="U225" s="385">
        <v>7</v>
      </c>
      <c r="V225" s="386">
        <v>45712</v>
      </c>
      <c r="W225" s="122">
        <f t="shared" si="2"/>
        <v>0</v>
      </c>
    </row>
    <row r="226" spans="1:23" ht="12.75" customHeight="1">
      <c r="A226" s="379" t="s">
        <v>1516</v>
      </c>
      <c r="B226" s="410" t="s">
        <v>586</v>
      </c>
      <c r="C226" s="379" t="s">
        <v>30</v>
      </c>
      <c r="D226" s="379">
        <v>80111600</v>
      </c>
      <c r="E226" s="381" t="s">
        <v>587</v>
      </c>
      <c r="F226" s="379" t="s">
        <v>459</v>
      </c>
      <c r="G226" s="379" t="s">
        <v>82</v>
      </c>
      <c r="H226" s="379">
        <v>5</v>
      </c>
      <c r="I226" s="379">
        <v>1</v>
      </c>
      <c r="J226" s="379" t="s">
        <v>83</v>
      </c>
      <c r="K226" s="379" t="s">
        <v>84</v>
      </c>
      <c r="L226" s="411">
        <v>4700000</v>
      </c>
      <c r="M226" s="416">
        <f t="shared" si="15"/>
        <v>23500000</v>
      </c>
      <c r="N226" s="379" t="s">
        <v>588</v>
      </c>
      <c r="O226" s="379" t="s">
        <v>78</v>
      </c>
      <c r="P226" s="380" t="s">
        <v>461</v>
      </c>
      <c r="Q226" s="421"/>
      <c r="R226" s="384" t="s">
        <v>28</v>
      </c>
      <c r="S226" s="385">
        <v>8131</v>
      </c>
      <c r="T226" s="385">
        <v>2024110010238</v>
      </c>
      <c r="U226" s="385">
        <v>7</v>
      </c>
      <c r="V226" s="386">
        <v>45712</v>
      </c>
      <c r="W226" s="122">
        <f t="shared" si="2"/>
        <v>0</v>
      </c>
    </row>
    <row r="227" spans="1:23" ht="12.75" customHeight="1">
      <c r="A227" s="379" t="s">
        <v>1587</v>
      </c>
      <c r="B227" s="410" t="s">
        <v>568</v>
      </c>
      <c r="C227" s="379" t="s">
        <v>30</v>
      </c>
      <c r="D227" s="379">
        <v>80111600</v>
      </c>
      <c r="E227" s="381" t="s">
        <v>1376</v>
      </c>
      <c r="F227" s="379" t="s">
        <v>459</v>
      </c>
      <c r="G227" s="379" t="s">
        <v>82</v>
      </c>
      <c r="H227" s="379">
        <v>6</v>
      </c>
      <c r="I227" s="379">
        <v>1</v>
      </c>
      <c r="J227" s="379" t="s">
        <v>83</v>
      </c>
      <c r="K227" s="379" t="s">
        <v>84</v>
      </c>
      <c r="L227" s="411">
        <v>3710000</v>
      </c>
      <c r="M227" s="416">
        <v>29680000</v>
      </c>
      <c r="N227" s="379" t="s">
        <v>588</v>
      </c>
      <c r="O227" s="379" t="s">
        <v>78</v>
      </c>
      <c r="P227" s="380" t="s">
        <v>461</v>
      </c>
      <c r="Q227" s="379" t="s">
        <v>1621</v>
      </c>
      <c r="R227" s="384" t="s">
        <v>28</v>
      </c>
      <c r="S227" s="385">
        <v>8131</v>
      </c>
      <c r="T227" s="385">
        <v>2024110010238</v>
      </c>
      <c r="U227" s="385">
        <v>7</v>
      </c>
      <c r="V227" s="386">
        <v>45712</v>
      </c>
      <c r="W227" s="122">
        <f t="shared" si="2"/>
        <v>0</v>
      </c>
    </row>
    <row r="228" spans="1:23" ht="12.75" customHeight="1">
      <c r="A228" s="379" t="s">
        <v>1516</v>
      </c>
      <c r="B228" s="410" t="s">
        <v>583</v>
      </c>
      <c r="C228" s="379" t="s">
        <v>30</v>
      </c>
      <c r="D228" s="379">
        <v>80111600</v>
      </c>
      <c r="E228" s="381" t="s">
        <v>1622</v>
      </c>
      <c r="F228" s="421"/>
      <c r="G228" s="421"/>
      <c r="H228" s="421"/>
      <c r="I228" s="421"/>
      <c r="J228" s="379" t="s">
        <v>83</v>
      </c>
      <c r="K228" s="379" t="s">
        <v>84</v>
      </c>
      <c r="L228" s="422"/>
      <c r="M228" s="416">
        <v>12130000</v>
      </c>
      <c r="N228" s="379" t="s">
        <v>588</v>
      </c>
      <c r="O228" s="379" t="s">
        <v>78</v>
      </c>
      <c r="P228" s="380" t="s">
        <v>461</v>
      </c>
      <c r="Q228" s="379" t="s">
        <v>1623</v>
      </c>
      <c r="R228" s="384" t="s">
        <v>28</v>
      </c>
      <c r="S228" s="385">
        <v>8131</v>
      </c>
      <c r="T228" s="385">
        <v>2024110010238</v>
      </c>
      <c r="U228" s="385">
        <v>7</v>
      </c>
      <c r="V228" s="386">
        <v>45712</v>
      </c>
      <c r="W228" s="122">
        <f t="shared" si="2"/>
        <v>0</v>
      </c>
    </row>
    <row r="229" spans="1:23" ht="12.75" customHeight="1">
      <c r="A229" s="198"/>
      <c r="B229" s="342"/>
      <c r="C229" s="199"/>
      <c r="D229" s="198"/>
      <c r="E229" s="198"/>
      <c r="F229" s="198"/>
      <c r="G229" s="198"/>
      <c r="H229" s="198"/>
      <c r="I229" s="198"/>
      <c r="J229" s="198"/>
      <c r="K229" s="198"/>
      <c r="L229" s="200"/>
      <c r="M229" s="201"/>
      <c r="N229" s="198"/>
      <c r="O229" s="198"/>
      <c r="P229" s="198"/>
      <c r="Q229" s="202"/>
      <c r="R229" s="109"/>
      <c r="S229" s="110"/>
      <c r="T229" s="192"/>
      <c r="U229" s="192"/>
      <c r="V229" s="203"/>
      <c r="W229" s="122">
        <f t="shared" si="2"/>
        <v>0</v>
      </c>
    </row>
    <row r="230" spans="1:23" ht="12.75" customHeight="1">
      <c r="A230" s="198"/>
      <c r="B230" s="204"/>
      <c r="C230" s="199"/>
      <c r="D230" s="198"/>
      <c r="E230" s="198"/>
      <c r="F230" s="198"/>
      <c r="G230" s="198"/>
      <c r="H230" s="198"/>
      <c r="I230" s="198"/>
      <c r="J230" s="198"/>
      <c r="K230" s="198"/>
      <c r="L230" s="205"/>
      <c r="M230" s="206"/>
      <c r="N230" s="198"/>
      <c r="O230" s="198"/>
      <c r="P230" s="207"/>
      <c r="Q230" s="198"/>
      <c r="R230" s="109"/>
      <c r="S230" s="110"/>
      <c r="T230" s="192"/>
      <c r="U230" s="192"/>
      <c r="V230" s="203"/>
      <c r="W230" s="122">
        <f t="shared" si="2"/>
        <v>0</v>
      </c>
    </row>
    <row r="231" spans="1:23" ht="12.75" customHeight="1">
      <c r="A231" s="208" t="s">
        <v>1625</v>
      </c>
      <c r="B231" s="209"/>
      <c r="C231" s="210"/>
      <c r="D231" s="210"/>
      <c r="E231" s="210"/>
      <c r="F231" s="210"/>
      <c r="G231" s="210"/>
      <c r="H231" s="210"/>
      <c r="I231" s="210"/>
      <c r="J231" s="210"/>
      <c r="K231" s="210"/>
      <c r="L231" s="210"/>
      <c r="M231" s="211"/>
      <c r="N231" s="210"/>
      <c r="O231" s="621"/>
      <c r="P231" s="622"/>
      <c r="Q231" s="623"/>
      <c r="R231" s="109"/>
      <c r="S231" s="110"/>
      <c r="T231" s="110"/>
      <c r="U231" s="110"/>
      <c r="V231" s="111"/>
      <c r="W231" s="122">
        <f t="shared" si="2"/>
        <v>0</v>
      </c>
    </row>
  </sheetData>
  <mergeCells count="7">
    <mergeCell ref="Q123:Q124"/>
    <mergeCell ref="O231:Q231"/>
    <mergeCell ref="A1:C2"/>
    <mergeCell ref="D1:P1"/>
    <mergeCell ref="Q1:Q2"/>
    <mergeCell ref="D2:P2"/>
    <mergeCell ref="A3:Q3"/>
  </mergeCells>
  <conditionalFormatting sqref="A5:V230 X5:AK230 W5:W231">
    <cfRule type="containsText" dxfId="0" priority="1" operator="containsText" text="Modificación propuesta">
      <formula>NOT(ISERROR(SEARCH(("Modificación propuesta"),(A5))))</formula>
    </cfRule>
  </conditionalFormatting>
  <dataValidations count="1">
    <dataValidation type="list" allowBlank="1" showErrorMessage="1" sqref="A152 A160:A183 A221:A228" xr:uid="{00000000-0002-0000-0D00-000000000000}">
      <formula1>#REF!</formula1>
    </dataValidation>
  </dataValidations>
  <pageMargins left="0.7" right="0.7" top="0.75" bottom="0.75" header="0" footer="0"/>
  <pageSetup paperSize="9" orientation="portrait"/>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A1"/>
  <sheetViews>
    <sheetView workbookViewId="0"/>
  </sheetViews>
  <sheetFormatPr baseColWidth="10" defaultColWidth="12.6640625" defaultRowHeight="15" customHeight="1"/>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B1:J1000"/>
  <sheetViews>
    <sheetView workbookViewId="0"/>
  </sheetViews>
  <sheetFormatPr baseColWidth="10" defaultColWidth="12.6640625" defaultRowHeight="15" customHeight="1"/>
  <cols>
    <col min="1" max="1" width="10.5" customWidth="1"/>
    <col min="2" max="2" width="32.1640625" customWidth="1"/>
    <col min="3" max="3" width="16.83203125" customWidth="1"/>
    <col min="4" max="4" width="15.83203125" customWidth="1"/>
    <col min="5" max="5" width="15.1640625" customWidth="1"/>
    <col min="6" max="6" width="16.6640625" customWidth="1"/>
    <col min="7" max="7" width="18.1640625" customWidth="1"/>
    <col min="8" max="8" width="16.1640625" customWidth="1"/>
    <col min="9" max="9" width="16.83203125" customWidth="1"/>
    <col min="10" max="10" width="16.1640625" customWidth="1"/>
  </cols>
  <sheetData>
    <row r="1" spans="2:10" ht="14">
      <c r="B1" s="216"/>
      <c r="C1" s="423"/>
      <c r="D1" s="423"/>
      <c r="E1" s="423"/>
      <c r="F1" s="423"/>
      <c r="G1" s="423"/>
    </row>
    <row r="2" spans="2:10" ht="14">
      <c r="B2" s="216"/>
      <c r="C2" s="423"/>
      <c r="D2" s="423"/>
      <c r="E2" s="423"/>
      <c r="F2" s="423"/>
      <c r="G2" s="423"/>
    </row>
    <row r="3" spans="2:10" ht="14">
      <c r="B3" s="216"/>
      <c r="C3" s="423"/>
      <c r="D3" s="423"/>
      <c r="E3" s="423"/>
      <c r="F3" s="423"/>
      <c r="G3" s="423"/>
    </row>
    <row r="4" spans="2:10" ht="14">
      <c r="B4" s="216"/>
      <c r="C4" s="423"/>
      <c r="D4" s="423"/>
      <c r="E4" s="423"/>
      <c r="F4" s="423"/>
      <c r="G4" s="423"/>
    </row>
    <row r="5" spans="2:10" ht="14">
      <c r="B5" s="216"/>
      <c r="C5" s="423"/>
      <c r="D5" s="423"/>
      <c r="E5" s="423"/>
      <c r="F5" s="423"/>
      <c r="G5" s="423"/>
    </row>
    <row r="6" spans="2:10" ht="14">
      <c r="B6" s="216"/>
      <c r="C6" s="423"/>
      <c r="D6" s="423"/>
      <c r="E6" s="423"/>
      <c r="F6" s="423"/>
      <c r="G6" s="423"/>
    </row>
    <row r="7" spans="2:10" ht="14">
      <c r="B7" s="216"/>
      <c r="C7" s="423"/>
      <c r="D7" s="423"/>
      <c r="E7" s="423"/>
      <c r="F7" s="423"/>
      <c r="G7" s="423"/>
    </row>
    <row r="8" spans="2:10" ht="14">
      <c r="B8" s="216"/>
      <c r="C8" s="423"/>
      <c r="D8" s="423"/>
      <c r="E8" s="423"/>
      <c r="F8" s="423"/>
      <c r="G8" s="423"/>
    </row>
    <row r="9" spans="2:10" ht="14">
      <c r="B9" s="216"/>
      <c r="C9" s="423"/>
      <c r="D9" s="423"/>
      <c r="E9" s="423"/>
      <c r="F9" s="423"/>
      <c r="G9" s="423"/>
    </row>
    <row r="10" spans="2:10" ht="14">
      <c r="B10" s="216"/>
      <c r="C10" s="423"/>
      <c r="D10" s="423"/>
      <c r="E10" s="423"/>
      <c r="F10" s="423"/>
      <c r="G10" s="423"/>
    </row>
    <row r="11" spans="2:10" ht="14">
      <c r="B11" s="216"/>
      <c r="C11" s="423"/>
      <c r="D11" s="423"/>
      <c r="E11" s="423"/>
      <c r="F11" s="423"/>
      <c r="G11" s="424">
        <v>17060050088</v>
      </c>
    </row>
    <row r="12" spans="2:10" ht="14">
      <c r="B12" s="216"/>
      <c r="C12" s="423"/>
      <c r="D12" s="423"/>
      <c r="E12" s="423"/>
      <c r="F12" s="423"/>
      <c r="G12" s="423"/>
    </row>
    <row r="13" spans="2:10" ht="21" customHeight="1">
      <c r="B13" s="425" t="s">
        <v>2256</v>
      </c>
      <c r="C13" s="426">
        <v>2024</v>
      </c>
      <c r="D13" s="426">
        <v>2025</v>
      </c>
      <c r="E13" s="426">
        <v>2026</v>
      </c>
      <c r="F13" s="426">
        <v>2027</v>
      </c>
      <c r="G13" s="426" t="s">
        <v>37</v>
      </c>
      <c r="I13" s="426" t="s">
        <v>2258</v>
      </c>
      <c r="J13" s="426" t="s">
        <v>37</v>
      </c>
    </row>
    <row r="14" spans="2:10" ht="70">
      <c r="B14" s="294" t="s">
        <v>2259</v>
      </c>
      <c r="C14" s="427">
        <v>1731055238</v>
      </c>
      <c r="D14" s="427">
        <v>3448994850</v>
      </c>
      <c r="E14" s="427">
        <v>7560000000</v>
      </c>
      <c r="F14" s="427">
        <v>4320000000</v>
      </c>
      <c r="G14" s="428">
        <f t="shared" ref="G14:G15" si="0">SUM(C14:F14)</f>
        <v>17060050088</v>
      </c>
      <c r="I14" s="427">
        <v>518994850</v>
      </c>
      <c r="J14" s="427">
        <f t="shared" ref="J14:J15" si="1">G14+I14</f>
        <v>17579044938</v>
      </c>
    </row>
    <row r="15" spans="2:10" ht="33" customHeight="1">
      <c r="B15" s="294" t="s">
        <v>2260</v>
      </c>
      <c r="C15" s="427">
        <v>1322898470</v>
      </c>
      <c r="D15" s="427">
        <v>3931663000</v>
      </c>
      <c r="E15" s="427">
        <v>5600000000</v>
      </c>
      <c r="F15" s="427">
        <v>3200000000</v>
      </c>
      <c r="G15" s="428">
        <f t="shared" si="0"/>
        <v>14054561470</v>
      </c>
      <c r="I15" s="427">
        <v>1104000000</v>
      </c>
      <c r="J15" s="427">
        <f t="shared" si="1"/>
        <v>15158561470</v>
      </c>
    </row>
    <row r="16" spans="2:10" ht="14">
      <c r="B16" s="216"/>
      <c r="C16" s="423"/>
      <c r="D16" s="429">
        <v>4031663000</v>
      </c>
      <c r="E16" s="423"/>
      <c r="F16" s="423"/>
      <c r="G16" s="423"/>
    </row>
    <row r="17" spans="2:9" ht="14">
      <c r="B17" s="216"/>
      <c r="C17" s="423"/>
      <c r="D17" s="430">
        <f>D16-D15</f>
        <v>100000000</v>
      </c>
      <c r="E17" s="423"/>
      <c r="F17" s="423"/>
      <c r="G17" s="424">
        <v>14054561470</v>
      </c>
      <c r="I17" s="76">
        <f>I14+I15</f>
        <v>1622994850</v>
      </c>
    </row>
    <row r="18" spans="2:9" ht="14">
      <c r="B18" s="216"/>
      <c r="C18" s="423"/>
      <c r="D18" s="423"/>
      <c r="E18" s="423"/>
      <c r="F18" s="423"/>
      <c r="G18" s="423"/>
    </row>
    <row r="19" spans="2:9" ht="14">
      <c r="B19" s="216"/>
      <c r="C19" s="423"/>
      <c r="D19" s="423"/>
      <c r="E19" s="423"/>
      <c r="F19" s="423"/>
      <c r="G19" s="423"/>
    </row>
    <row r="20" spans="2:9" ht="14">
      <c r="B20" s="216"/>
      <c r="C20" s="423"/>
      <c r="D20" s="423"/>
      <c r="E20" s="423"/>
      <c r="F20" s="423"/>
      <c r="G20" s="423"/>
    </row>
    <row r="21" spans="2:9" ht="14">
      <c r="B21" s="216"/>
      <c r="C21" s="423"/>
      <c r="D21" s="423"/>
      <c r="E21" s="423"/>
      <c r="F21" s="423"/>
      <c r="G21" s="423"/>
    </row>
    <row r="22" spans="2:9" ht="14">
      <c r="B22" s="216"/>
      <c r="C22" s="423"/>
      <c r="D22" s="423"/>
      <c r="E22" s="423"/>
      <c r="F22" s="423"/>
      <c r="G22" s="423"/>
    </row>
    <row r="23" spans="2:9" ht="14">
      <c r="B23" s="216"/>
      <c r="C23" s="423"/>
      <c r="D23" s="423"/>
      <c r="E23" s="423"/>
      <c r="F23" s="423"/>
      <c r="G23" s="423"/>
    </row>
    <row r="24" spans="2:9" ht="14">
      <c r="B24" s="216"/>
      <c r="C24" s="423"/>
      <c r="D24" s="423"/>
      <c r="E24" s="423"/>
      <c r="F24" s="423"/>
      <c r="G24" s="423"/>
    </row>
    <row r="25" spans="2:9" ht="15.5">
      <c r="B25" s="216"/>
      <c r="C25" s="423"/>
      <c r="D25" s="423"/>
      <c r="E25" s="423"/>
      <c r="F25" s="423"/>
      <c r="G25" s="423"/>
      <c r="H25" s="431">
        <v>180000000</v>
      </c>
    </row>
    <row r="26" spans="2:9" ht="15.5">
      <c r="B26" s="216"/>
      <c r="C26" s="423"/>
      <c r="D26" s="423"/>
      <c r="E26" s="423"/>
      <c r="F26" s="423"/>
      <c r="G26" s="423"/>
      <c r="H26" s="431">
        <v>677000000</v>
      </c>
    </row>
    <row r="27" spans="2:9" ht="15.5">
      <c r="B27" s="216"/>
      <c r="C27" s="423"/>
      <c r="D27" s="423"/>
      <c r="E27" s="423"/>
      <c r="F27" s="423"/>
      <c r="G27" s="423"/>
      <c r="H27" s="431">
        <v>2385500000</v>
      </c>
    </row>
    <row r="28" spans="2:9" ht="15.5">
      <c r="B28" s="216"/>
      <c r="C28" s="423"/>
      <c r="D28" s="423"/>
      <c r="E28" s="423"/>
      <c r="F28" s="423"/>
      <c r="G28" s="423"/>
      <c r="H28" s="431">
        <v>730000000</v>
      </c>
    </row>
    <row r="29" spans="2:9" ht="15.5">
      <c r="B29" s="216"/>
      <c r="C29" s="423"/>
      <c r="D29" s="423"/>
      <c r="E29" s="423"/>
      <c r="F29" s="423"/>
      <c r="G29" s="423"/>
      <c r="H29" s="431">
        <v>3931663000</v>
      </c>
    </row>
    <row r="30" spans="2:9" ht="14">
      <c r="B30" s="216"/>
      <c r="C30" s="423"/>
      <c r="D30" s="423"/>
      <c r="E30" s="423"/>
      <c r="F30" s="423"/>
      <c r="G30" s="423"/>
      <c r="H30" s="339">
        <f>SUM(H25:H29)</f>
        <v>7904163000</v>
      </c>
    </row>
    <row r="31" spans="2:9" ht="14">
      <c r="B31" s="216"/>
      <c r="C31" s="423"/>
      <c r="D31" s="423"/>
      <c r="E31" s="423"/>
      <c r="F31" s="423"/>
      <c r="G31" s="423"/>
    </row>
    <row r="32" spans="2:9" ht="14">
      <c r="B32" s="216"/>
      <c r="C32" s="423"/>
      <c r="D32" s="423"/>
      <c r="E32" s="423"/>
      <c r="F32" s="423"/>
      <c r="G32" s="423"/>
      <c r="H32" s="338"/>
    </row>
    <row r="33" spans="2:8" ht="14">
      <c r="B33" s="216"/>
      <c r="C33" s="423"/>
      <c r="D33" s="423"/>
      <c r="E33" s="423"/>
      <c r="F33" s="423"/>
      <c r="G33" s="423"/>
    </row>
    <row r="34" spans="2:8" ht="14">
      <c r="B34" s="216"/>
      <c r="C34" s="423"/>
      <c r="D34" s="423"/>
      <c r="E34" s="423"/>
      <c r="F34" s="423"/>
      <c r="G34" s="423"/>
    </row>
    <row r="35" spans="2:8" ht="14">
      <c r="B35" s="216"/>
      <c r="C35" s="423"/>
      <c r="D35" s="423"/>
      <c r="E35" s="423"/>
      <c r="F35" s="423"/>
      <c r="G35" s="423"/>
      <c r="H35" s="338">
        <v>2927663000</v>
      </c>
    </row>
    <row r="36" spans="2:8" ht="14">
      <c r="B36" s="216"/>
      <c r="C36" s="423"/>
      <c r="D36" s="423"/>
      <c r="E36" s="423"/>
      <c r="F36" s="423"/>
      <c r="G36" s="423"/>
      <c r="H36" s="338">
        <v>3931663000</v>
      </c>
    </row>
    <row r="37" spans="2:8" ht="14">
      <c r="B37" s="216"/>
      <c r="C37" s="423"/>
      <c r="D37" s="423"/>
      <c r="E37" s="423"/>
      <c r="F37" s="423"/>
      <c r="G37" s="423"/>
      <c r="H37" s="339">
        <f>H36-H35</f>
        <v>1004000000</v>
      </c>
    </row>
    <row r="38" spans="2:8" ht="14">
      <c r="B38" s="216"/>
      <c r="C38" s="423"/>
      <c r="D38" s="423"/>
      <c r="E38" s="423"/>
      <c r="F38" s="423"/>
      <c r="G38" s="423"/>
    </row>
    <row r="39" spans="2:8" ht="14">
      <c r="B39" s="216"/>
      <c r="C39" s="423"/>
      <c r="D39" s="423"/>
      <c r="E39" s="423"/>
      <c r="F39" s="423"/>
      <c r="G39" s="423"/>
    </row>
    <row r="40" spans="2:8" ht="14">
      <c r="B40" s="216"/>
      <c r="C40" s="423"/>
      <c r="D40" s="423"/>
      <c r="E40" s="423"/>
      <c r="F40" s="423"/>
      <c r="G40" s="423"/>
    </row>
    <row r="41" spans="2:8" ht="14">
      <c r="B41" s="216"/>
      <c r="C41" s="423"/>
      <c r="D41" s="423"/>
      <c r="E41" s="423"/>
      <c r="F41" s="423"/>
      <c r="G41" s="423"/>
    </row>
    <row r="42" spans="2:8" ht="14">
      <c r="B42" s="216"/>
      <c r="C42" s="423"/>
      <c r="D42" s="423"/>
      <c r="E42" s="423"/>
      <c r="F42" s="423"/>
      <c r="G42" s="423"/>
    </row>
    <row r="43" spans="2:8" ht="14">
      <c r="B43" s="216"/>
      <c r="C43" s="423"/>
      <c r="D43" s="423"/>
      <c r="E43" s="423"/>
      <c r="F43" s="423"/>
      <c r="G43" s="423"/>
    </row>
    <row r="44" spans="2:8" ht="14">
      <c r="B44" s="216"/>
      <c r="C44" s="423"/>
      <c r="D44" s="423"/>
      <c r="E44" s="423"/>
      <c r="F44" s="423"/>
      <c r="G44" s="423"/>
    </row>
    <row r="45" spans="2:8" ht="14">
      <c r="B45" s="216"/>
      <c r="C45" s="423"/>
      <c r="D45" s="423"/>
      <c r="E45" s="423"/>
      <c r="F45" s="423"/>
      <c r="G45" s="423"/>
    </row>
    <row r="46" spans="2:8" ht="14">
      <c r="B46" s="216"/>
      <c r="C46" s="423"/>
      <c r="D46" s="423"/>
      <c r="E46" s="423"/>
      <c r="F46" s="423"/>
      <c r="G46" s="423"/>
    </row>
    <row r="47" spans="2:8" ht="14">
      <c r="B47" s="216"/>
      <c r="C47" s="423"/>
      <c r="D47" s="423"/>
      <c r="E47" s="423"/>
      <c r="F47" s="423"/>
      <c r="G47" s="423"/>
    </row>
    <row r="48" spans="2:8" ht="14">
      <c r="B48" s="216"/>
      <c r="C48" s="423"/>
      <c r="D48" s="423"/>
      <c r="E48" s="423"/>
      <c r="F48" s="423"/>
      <c r="G48" s="423"/>
    </row>
    <row r="49" spans="2:7" ht="14">
      <c r="B49" s="216"/>
      <c r="C49" s="423"/>
      <c r="D49" s="423"/>
      <c r="E49" s="423"/>
      <c r="F49" s="423"/>
      <c r="G49" s="423"/>
    </row>
    <row r="50" spans="2:7" ht="14">
      <c r="B50" s="216"/>
      <c r="C50" s="423"/>
      <c r="D50" s="423"/>
      <c r="E50" s="423"/>
      <c r="F50" s="423"/>
      <c r="G50" s="423"/>
    </row>
    <row r="51" spans="2:7" ht="14">
      <c r="B51" s="216"/>
      <c r="C51" s="423"/>
      <c r="D51" s="423"/>
      <c r="E51" s="423"/>
      <c r="F51" s="423"/>
      <c r="G51" s="423"/>
    </row>
    <row r="52" spans="2:7" ht="14">
      <c r="B52" s="216"/>
      <c r="C52" s="423"/>
      <c r="D52" s="423"/>
      <c r="E52" s="423"/>
      <c r="F52" s="423"/>
      <c r="G52" s="423"/>
    </row>
    <row r="53" spans="2:7" ht="14">
      <c r="B53" s="216"/>
      <c r="C53" s="423"/>
      <c r="D53" s="423"/>
      <c r="E53" s="423"/>
      <c r="F53" s="423"/>
      <c r="G53" s="423"/>
    </row>
    <row r="54" spans="2:7" ht="14">
      <c r="B54" s="216"/>
      <c r="C54" s="423"/>
      <c r="D54" s="423"/>
      <c r="E54" s="423"/>
      <c r="F54" s="423"/>
      <c r="G54" s="423"/>
    </row>
    <row r="55" spans="2:7" ht="14">
      <c r="B55" s="216"/>
      <c r="C55" s="423"/>
      <c r="D55" s="423"/>
      <c r="E55" s="423"/>
      <c r="F55" s="423"/>
      <c r="G55" s="423"/>
    </row>
    <row r="56" spans="2:7" ht="14">
      <c r="B56" s="216"/>
      <c r="C56" s="423"/>
      <c r="D56" s="423"/>
      <c r="E56" s="423"/>
      <c r="F56" s="423"/>
      <c r="G56" s="423"/>
    </row>
    <row r="57" spans="2:7" ht="14">
      <c r="B57" s="216"/>
      <c r="C57" s="423"/>
      <c r="D57" s="423"/>
      <c r="E57" s="423"/>
      <c r="F57" s="423"/>
      <c r="G57" s="423"/>
    </row>
    <row r="58" spans="2:7" ht="14">
      <c r="B58" s="216"/>
      <c r="C58" s="423"/>
      <c r="D58" s="423"/>
      <c r="E58" s="423"/>
      <c r="F58" s="423"/>
      <c r="G58" s="423"/>
    </row>
    <row r="59" spans="2:7" ht="14">
      <c r="B59" s="216"/>
      <c r="C59" s="423"/>
      <c r="D59" s="423"/>
      <c r="E59" s="423"/>
      <c r="F59" s="423"/>
      <c r="G59" s="423"/>
    </row>
    <row r="60" spans="2:7" ht="14">
      <c r="B60" s="216"/>
      <c r="C60" s="423"/>
      <c r="D60" s="423"/>
      <c r="E60" s="423"/>
      <c r="F60" s="423"/>
      <c r="G60" s="423"/>
    </row>
    <row r="61" spans="2:7" ht="14">
      <c r="B61" s="216"/>
      <c r="C61" s="423"/>
      <c r="D61" s="423"/>
      <c r="E61" s="423"/>
      <c r="F61" s="423"/>
      <c r="G61" s="423"/>
    </row>
    <row r="62" spans="2:7" ht="14">
      <c r="B62" s="216"/>
      <c r="C62" s="423"/>
      <c r="D62" s="423"/>
      <c r="E62" s="423"/>
      <c r="F62" s="423"/>
      <c r="G62" s="423"/>
    </row>
    <row r="63" spans="2:7" ht="14">
      <c r="B63" s="216"/>
      <c r="C63" s="423"/>
      <c r="D63" s="423"/>
      <c r="E63" s="423"/>
      <c r="F63" s="423"/>
      <c r="G63" s="423"/>
    </row>
    <row r="64" spans="2:7" ht="14">
      <c r="B64" s="216"/>
      <c r="C64" s="423"/>
      <c r="D64" s="423"/>
      <c r="E64" s="423"/>
      <c r="F64" s="423"/>
      <c r="G64" s="423"/>
    </row>
    <row r="65" spans="2:7" ht="14">
      <c r="B65" s="216"/>
      <c r="C65" s="423"/>
      <c r="D65" s="423"/>
      <c r="E65" s="423"/>
      <c r="F65" s="423"/>
      <c r="G65" s="423"/>
    </row>
    <row r="66" spans="2:7" ht="14">
      <c r="B66" s="216"/>
      <c r="C66" s="423"/>
      <c r="D66" s="423"/>
      <c r="E66" s="423"/>
      <c r="F66" s="423"/>
      <c r="G66" s="423"/>
    </row>
    <row r="67" spans="2:7" ht="14">
      <c r="B67" s="216"/>
      <c r="C67" s="423"/>
      <c r="D67" s="423"/>
      <c r="E67" s="423"/>
      <c r="F67" s="423"/>
      <c r="G67" s="423"/>
    </row>
    <row r="68" spans="2:7" ht="14">
      <c r="B68" s="216"/>
      <c r="C68" s="423"/>
      <c r="D68" s="423"/>
      <c r="E68" s="423"/>
      <c r="F68" s="423"/>
      <c r="G68" s="423"/>
    </row>
    <row r="69" spans="2:7" ht="14">
      <c r="B69" s="216"/>
      <c r="C69" s="423"/>
      <c r="D69" s="423"/>
      <c r="E69" s="423"/>
      <c r="F69" s="423"/>
      <c r="G69" s="423"/>
    </row>
    <row r="70" spans="2:7" ht="14">
      <c r="B70" s="216"/>
      <c r="C70" s="423"/>
      <c r="D70" s="423"/>
      <c r="E70" s="423"/>
      <c r="F70" s="423"/>
      <c r="G70" s="423"/>
    </row>
    <row r="71" spans="2:7" ht="14">
      <c r="B71" s="216"/>
      <c r="C71" s="423"/>
      <c r="D71" s="423"/>
      <c r="E71" s="423"/>
      <c r="F71" s="423"/>
      <c r="G71" s="423"/>
    </row>
    <row r="72" spans="2:7" ht="14">
      <c r="B72" s="216"/>
      <c r="C72" s="423"/>
      <c r="D72" s="423"/>
      <c r="E72" s="423"/>
      <c r="F72" s="423"/>
      <c r="G72" s="423"/>
    </row>
    <row r="73" spans="2:7" ht="14">
      <c r="B73" s="216"/>
      <c r="C73" s="423"/>
      <c r="D73" s="423"/>
      <c r="E73" s="423"/>
      <c r="F73" s="423"/>
      <c r="G73" s="423"/>
    </row>
    <row r="74" spans="2:7" ht="14">
      <c r="B74" s="216"/>
      <c r="C74" s="423"/>
      <c r="D74" s="423"/>
      <c r="E74" s="423"/>
      <c r="F74" s="423"/>
      <c r="G74" s="423"/>
    </row>
    <row r="75" spans="2:7" ht="14">
      <c r="B75" s="216"/>
      <c r="C75" s="423"/>
      <c r="D75" s="423"/>
      <c r="E75" s="423"/>
      <c r="F75" s="423"/>
      <c r="G75" s="423"/>
    </row>
    <row r="76" spans="2:7" ht="14">
      <c r="B76" s="216"/>
      <c r="C76" s="423"/>
      <c r="D76" s="423"/>
      <c r="E76" s="423"/>
      <c r="F76" s="423"/>
      <c r="G76" s="423"/>
    </row>
    <row r="77" spans="2:7" ht="14">
      <c r="B77" s="216"/>
      <c r="C77" s="423"/>
      <c r="D77" s="423"/>
      <c r="E77" s="423"/>
      <c r="F77" s="423"/>
      <c r="G77" s="423"/>
    </row>
    <row r="78" spans="2:7" ht="14">
      <c r="B78" s="216"/>
      <c r="C78" s="423"/>
      <c r="D78" s="423"/>
      <c r="E78" s="423"/>
      <c r="F78" s="423"/>
      <c r="G78" s="423"/>
    </row>
    <row r="79" spans="2:7" ht="14">
      <c r="B79" s="216"/>
      <c r="C79" s="423"/>
      <c r="D79" s="423"/>
      <c r="E79" s="423"/>
      <c r="F79" s="423"/>
      <c r="G79" s="423"/>
    </row>
    <row r="80" spans="2:7" ht="14">
      <c r="B80" s="216"/>
      <c r="C80" s="423"/>
      <c r="D80" s="423"/>
      <c r="E80" s="423"/>
      <c r="F80" s="423"/>
      <c r="G80" s="423"/>
    </row>
    <row r="81" spans="2:7" ht="14">
      <c r="B81" s="216"/>
      <c r="C81" s="423"/>
      <c r="D81" s="423"/>
      <c r="E81" s="423"/>
      <c r="F81" s="423"/>
      <c r="G81" s="423"/>
    </row>
    <row r="82" spans="2:7" ht="14">
      <c r="B82" s="216"/>
      <c r="C82" s="423"/>
      <c r="D82" s="423"/>
      <c r="E82" s="423"/>
      <c r="F82" s="423"/>
      <c r="G82" s="423"/>
    </row>
    <row r="83" spans="2:7" ht="14">
      <c r="B83" s="216"/>
      <c r="C83" s="423"/>
      <c r="D83" s="423"/>
      <c r="E83" s="423"/>
      <c r="F83" s="423"/>
      <c r="G83" s="423"/>
    </row>
    <row r="84" spans="2:7" ht="14">
      <c r="B84" s="216"/>
      <c r="C84" s="423"/>
      <c r="D84" s="423"/>
      <c r="E84" s="423"/>
      <c r="F84" s="423"/>
      <c r="G84" s="423"/>
    </row>
    <row r="85" spans="2:7" ht="14">
      <c r="B85" s="216"/>
      <c r="C85" s="423"/>
      <c r="D85" s="423"/>
      <c r="E85" s="423"/>
      <c r="F85" s="423"/>
      <c r="G85" s="423"/>
    </row>
    <row r="86" spans="2:7" ht="14">
      <c r="B86" s="216"/>
      <c r="C86" s="423"/>
      <c r="D86" s="423"/>
      <c r="E86" s="423"/>
      <c r="F86" s="423"/>
      <c r="G86" s="423"/>
    </row>
    <row r="87" spans="2:7" ht="14">
      <c r="B87" s="216"/>
      <c r="C87" s="423"/>
      <c r="D87" s="423"/>
      <c r="E87" s="423"/>
      <c r="F87" s="423"/>
      <c r="G87" s="423"/>
    </row>
    <row r="88" spans="2:7" ht="14">
      <c r="B88" s="216"/>
      <c r="C88" s="423"/>
      <c r="D88" s="423"/>
      <c r="E88" s="423"/>
      <c r="F88" s="423"/>
      <c r="G88" s="423"/>
    </row>
    <row r="89" spans="2:7" ht="14">
      <c r="B89" s="216"/>
      <c r="C89" s="423"/>
      <c r="D89" s="423"/>
      <c r="E89" s="423"/>
      <c r="F89" s="423"/>
      <c r="G89" s="423"/>
    </row>
    <row r="90" spans="2:7" ht="14">
      <c r="B90" s="216"/>
      <c r="C90" s="423"/>
      <c r="D90" s="423"/>
      <c r="E90" s="423"/>
      <c r="F90" s="423"/>
      <c r="G90" s="423"/>
    </row>
    <row r="91" spans="2:7" ht="14">
      <c r="B91" s="216"/>
      <c r="C91" s="423"/>
      <c r="D91" s="423"/>
      <c r="E91" s="423"/>
      <c r="F91" s="423"/>
      <c r="G91" s="423"/>
    </row>
    <row r="92" spans="2:7" ht="14">
      <c r="B92" s="216"/>
      <c r="C92" s="423"/>
      <c r="D92" s="423"/>
      <c r="E92" s="423"/>
      <c r="F92" s="423"/>
      <c r="G92" s="423"/>
    </row>
    <row r="93" spans="2:7" ht="14">
      <c r="B93" s="216"/>
      <c r="C93" s="423"/>
      <c r="D93" s="423"/>
      <c r="E93" s="423"/>
      <c r="F93" s="423"/>
      <c r="G93" s="423"/>
    </row>
    <row r="94" spans="2:7" ht="14">
      <c r="B94" s="216"/>
      <c r="C94" s="423"/>
      <c r="D94" s="423"/>
      <c r="E94" s="423"/>
      <c r="F94" s="423"/>
      <c r="G94" s="423"/>
    </row>
    <row r="95" spans="2:7" ht="14">
      <c r="B95" s="216"/>
      <c r="C95" s="423"/>
      <c r="D95" s="423"/>
      <c r="E95" s="423"/>
      <c r="F95" s="423"/>
      <c r="G95" s="423"/>
    </row>
    <row r="96" spans="2:7" ht="14">
      <c r="B96" s="216"/>
      <c r="C96" s="423"/>
      <c r="D96" s="423"/>
      <c r="E96" s="423"/>
      <c r="F96" s="423"/>
      <c r="G96" s="423"/>
    </row>
    <row r="97" spans="2:7" ht="14">
      <c r="B97" s="216"/>
      <c r="C97" s="423"/>
      <c r="D97" s="423"/>
      <c r="E97" s="423"/>
      <c r="F97" s="423"/>
      <c r="G97" s="423"/>
    </row>
    <row r="98" spans="2:7" ht="14">
      <c r="B98" s="216"/>
      <c r="C98" s="423"/>
      <c r="D98" s="423"/>
      <c r="E98" s="423"/>
      <c r="F98" s="423"/>
      <c r="G98" s="423"/>
    </row>
    <row r="99" spans="2:7" ht="14">
      <c r="B99" s="216"/>
      <c r="C99" s="423"/>
      <c r="D99" s="423"/>
      <c r="E99" s="423"/>
      <c r="F99" s="423"/>
      <c r="G99" s="423"/>
    </row>
    <row r="100" spans="2:7" ht="14">
      <c r="B100" s="216"/>
      <c r="C100" s="423"/>
      <c r="D100" s="423"/>
      <c r="E100" s="423"/>
      <c r="F100" s="423"/>
      <c r="G100" s="423"/>
    </row>
    <row r="101" spans="2:7" ht="14">
      <c r="B101" s="216"/>
      <c r="C101" s="423"/>
      <c r="D101" s="423"/>
      <c r="E101" s="423"/>
      <c r="F101" s="423"/>
      <c r="G101" s="423"/>
    </row>
    <row r="102" spans="2:7" ht="14">
      <c r="B102" s="216"/>
      <c r="C102" s="423"/>
      <c r="D102" s="423"/>
      <c r="E102" s="423"/>
      <c r="F102" s="423"/>
      <c r="G102" s="423"/>
    </row>
    <row r="103" spans="2:7" ht="14">
      <c r="B103" s="216"/>
      <c r="C103" s="423"/>
      <c r="D103" s="423"/>
      <c r="E103" s="423"/>
      <c r="F103" s="423"/>
      <c r="G103" s="423"/>
    </row>
    <row r="104" spans="2:7" ht="14">
      <c r="B104" s="216"/>
      <c r="C104" s="423"/>
      <c r="D104" s="423"/>
      <c r="E104" s="423"/>
      <c r="F104" s="423"/>
      <c r="G104" s="423"/>
    </row>
    <row r="105" spans="2:7" ht="14">
      <c r="B105" s="216"/>
      <c r="C105" s="423"/>
      <c r="D105" s="423"/>
      <c r="E105" s="423"/>
      <c r="F105" s="423"/>
      <c r="G105" s="423"/>
    </row>
    <row r="106" spans="2:7" ht="14">
      <c r="B106" s="216"/>
      <c r="C106" s="423"/>
      <c r="D106" s="423"/>
      <c r="E106" s="423"/>
      <c r="F106" s="423"/>
      <c r="G106" s="423"/>
    </row>
    <row r="107" spans="2:7" ht="14">
      <c r="B107" s="216"/>
      <c r="C107" s="423"/>
      <c r="D107" s="423"/>
      <c r="E107" s="423"/>
      <c r="F107" s="423"/>
      <c r="G107" s="423"/>
    </row>
    <row r="108" spans="2:7" ht="14">
      <c r="B108" s="216"/>
      <c r="C108" s="423"/>
      <c r="D108" s="423"/>
      <c r="E108" s="423"/>
      <c r="F108" s="423"/>
      <c r="G108" s="423"/>
    </row>
    <row r="109" spans="2:7" ht="14">
      <c r="B109" s="216"/>
      <c r="C109" s="423"/>
      <c r="D109" s="423"/>
      <c r="E109" s="423"/>
      <c r="F109" s="423"/>
      <c r="G109" s="423"/>
    </row>
    <row r="110" spans="2:7" ht="14">
      <c r="B110" s="216"/>
      <c r="C110" s="423"/>
      <c r="D110" s="423"/>
      <c r="E110" s="423"/>
      <c r="F110" s="423"/>
      <c r="G110" s="423"/>
    </row>
    <row r="111" spans="2:7" ht="14">
      <c r="B111" s="216"/>
      <c r="C111" s="423"/>
      <c r="D111" s="423"/>
      <c r="E111" s="423"/>
      <c r="F111" s="423"/>
      <c r="G111" s="423"/>
    </row>
    <row r="112" spans="2:7" ht="14">
      <c r="B112" s="216"/>
      <c r="C112" s="423"/>
      <c r="D112" s="423"/>
      <c r="E112" s="423"/>
      <c r="F112" s="423"/>
      <c r="G112" s="423"/>
    </row>
    <row r="113" spans="2:7" ht="14">
      <c r="B113" s="216"/>
      <c r="C113" s="423"/>
      <c r="D113" s="423"/>
      <c r="E113" s="423"/>
      <c r="F113" s="423"/>
      <c r="G113" s="423"/>
    </row>
    <row r="114" spans="2:7" ht="14">
      <c r="B114" s="216"/>
      <c r="C114" s="423"/>
      <c r="D114" s="423"/>
      <c r="E114" s="423"/>
      <c r="F114" s="423"/>
      <c r="G114" s="423"/>
    </row>
    <row r="115" spans="2:7" ht="14">
      <c r="B115" s="216"/>
      <c r="C115" s="423"/>
      <c r="D115" s="423"/>
      <c r="E115" s="423"/>
      <c r="F115" s="423"/>
      <c r="G115" s="423"/>
    </row>
    <row r="116" spans="2:7" ht="14">
      <c r="B116" s="216"/>
      <c r="C116" s="423"/>
      <c r="D116" s="423"/>
      <c r="E116" s="423"/>
      <c r="F116" s="423"/>
      <c r="G116" s="423"/>
    </row>
    <row r="117" spans="2:7" ht="14">
      <c r="B117" s="216"/>
      <c r="C117" s="423"/>
      <c r="D117" s="423"/>
      <c r="E117" s="423"/>
      <c r="F117" s="423"/>
      <c r="G117" s="423"/>
    </row>
    <row r="118" spans="2:7" ht="14">
      <c r="B118" s="216"/>
      <c r="C118" s="423"/>
      <c r="D118" s="423"/>
      <c r="E118" s="423"/>
      <c r="F118" s="423"/>
      <c r="G118" s="423"/>
    </row>
    <row r="119" spans="2:7" ht="14">
      <c r="B119" s="216"/>
      <c r="C119" s="423"/>
      <c r="D119" s="423"/>
      <c r="E119" s="423"/>
      <c r="F119" s="423"/>
      <c r="G119" s="423"/>
    </row>
    <row r="120" spans="2:7" ht="14">
      <c r="B120" s="216"/>
      <c r="C120" s="423"/>
      <c r="D120" s="423"/>
      <c r="E120" s="423"/>
      <c r="F120" s="423"/>
      <c r="G120" s="423"/>
    </row>
    <row r="121" spans="2:7" ht="14">
      <c r="B121" s="216"/>
      <c r="C121" s="423"/>
      <c r="D121" s="423"/>
      <c r="E121" s="423"/>
      <c r="F121" s="423"/>
      <c r="G121" s="423"/>
    </row>
    <row r="122" spans="2:7" ht="14">
      <c r="B122" s="216"/>
      <c r="C122" s="423"/>
      <c r="D122" s="423"/>
      <c r="E122" s="423"/>
      <c r="F122" s="423"/>
      <c r="G122" s="423"/>
    </row>
    <row r="123" spans="2:7" ht="14">
      <c r="B123" s="216"/>
      <c r="C123" s="423"/>
      <c r="D123" s="423"/>
      <c r="E123" s="423"/>
      <c r="F123" s="423"/>
      <c r="G123" s="423"/>
    </row>
    <row r="124" spans="2:7" ht="14">
      <c r="B124" s="216"/>
      <c r="C124" s="423"/>
      <c r="D124" s="423"/>
      <c r="E124" s="423"/>
      <c r="F124" s="423"/>
      <c r="G124" s="423"/>
    </row>
    <row r="125" spans="2:7" ht="14">
      <c r="B125" s="216"/>
      <c r="C125" s="423"/>
      <c r="D125" s="423"/>
      <c r="E125" s="423"/>
      <c r="F125" s="423"/>
      <c r="G125" s="423"/>
    </row>
    <row r="126" spans="2:7" ht="14">
      <c r="B126" s="216"/>
      <c r="C126" s="423"/>
      <c r="D126" s="423"/>
      <c r="E126" s="423"/>
      <c r="F126" s="423"/>
      <c r="G126" s="423"/>
    </row>
    <row r="127" spans="2:7" ht="14">
      <c r="B127" s="216"/>
      <c r="C127" s="423"/>
      <c r="D127" s="423"/>
      <c r="E127" s="423"/>
      <c r="F127" s="423"/>
      <c r="G127" s="423"/>
    </row>
    <row r="128" spans="2:7" ht="14">
      <c r="B128" s="216"/>
      <c r="C128" s="423"/>
      <c r="D128" s="423"/>
      <c r="E128" s="423"/>
      <c r="F128" s="423"/>
      <c r="G128" s="423"/>
    </row>
    <row r="129" spans="2:7" ht="14">
      <c r="B129" s="216"/>
      <c r="C129" s="423"/>
      <c r="D129" s="423"/>
      <c r="E129" s="423"/>
      <c r="F129" s="423"/>
      <c r="G129" s="423"/>
    </row>
    <row r="130" spans="2:7" ht="14">
      <c r="B130" s="216"/>
      <c r="C130" s="423"/>
      <c r="D130" s="423"/>
      <c r="E130" s="423"/>
      <c r="F130" s="423"/>
      <c r="G130" s="423"/>
    </row>
    <row r="131" spans="2:7" ht="14">
      <c r="B131" s="216"/>
      <c r="C131" s="423"/>
      <c r="D131" s="423"/>
      <c r="E131" s="423"/>
      <c r="F131" s="423"/>
      <c r="G131" s="423"/>
    </row>
    <row r="132" spans="2:7" ht="14">
      <c r="B132" s="216"/>
      <c r="C132" s="423"/>
      <c r="D132" s="423"/>
      <c r="E132" s="423"/>
      <c r="F132" s="423"/>
      <c r="G132" s="423"/>
    </row>
    <row r="133" spans="2:7" ht="14">
      <c r="B133" s="216"/>
      <c r="C133" s="423"/>
      <c r="D133" s="423"/>
      <c r="E133" s="423"/>
      <c r="F133" s="423"/>
      <c r="G133" s="423"/>
    </row>
    <row r="134" spans="2:7" ht="14">
      <c r="B134" s="216"/>
      <c r="C134" s="423"/>
      <c r="D134" s="423"/>
      <c r="E134" s="423"/>
      <c r="F134" s="423"/>
      <c r="G134" s="423"/>
    </row>
    <row r="135" spans="2:7" ht="14">
      <c r="B135" s="216"/>
      <c r="C135" s="423"/>
      <c r="D135" s="423"/>
      <c r="E135" s="423"/>
      <c r="F135" s="423"/>
      <c r="G135" s="423"/>
    </row>
    <row r="136" spans="2:7" ht="14">
      <c r="B136" s="216"/>
      <c r="C136" s="423"/>
      <c r="D136" s="423"/>
      <c r="E136" s="423"/>
      <c r="F136" s="423"/>
      <c r="G136" s="423"/>
    </row>
    <row r="137" spans="2:7" ht="14">
      <c r="B137" s="216"/>
      <c r="C137" s="423"/>
      <c r="D137" s="423"/>
      <c r="E137" s="423"/>
      <c r="F137" s="423"/>
      <c r="G137" s="423"/>
    </row>
    <row r="138" spans="2:7" ht="14">
      <c r="B138" s="216"/>
      <c r="C138" s="423"/>
      <c r="D138" s="423"/>
      <c r="E138" s="423"/>
      <c r="F138" s="423"/>
      <c r="G138" s="423"/>
    </row>
    <row r="139" spans="2:7" ht="14">
      <c r="B139" s="216"/>
      <c r="C139" s="423"/>
      <c r="D139" s="423"/>
      <c r="E139" s="423"/>
      <c r="F139" s="423"/>
      <c r="G139" s="423"/>
    </row>
    <row r="140" spans="2:7" ht="14">
      <c r="B140" s="216"/>
      <c r="C140" s="423"/>
      <c r="D140" s="423"/>
      <c r="E140" s="423"/>
      <c r="F140" s="423"/>
      <c r="G140" s="423"/>
    </row>
    <row r="141" spans="2:7" ht="14">
      <c r="B141" s="216"/>
      <c r="C141" s="423"/>
      <c r="D141" s="423"/>
      <c r="E141" s="423"/>
      <c r="F141" s="423"/>
      <c r="G141" s="423"/>
    </row>
    <row r="142" spans="2:7" ht="14">
      <c r="B142" s="216"/>
      <c r="C142" s="423"/>
      <c r="D142" s="423"/>
      <c r="E142" s="423"/>
      <c r="F142" s="423"/>
      <c r="G142" s="423"/>
    </row>
    <row r="143" spans="2:7" ht="14">
      <c r="B143" s="216"/>
      <c r="C143" s="423"/>
      <c r="D143" s="423"/>
      <c r="E143" s="423"/>
      <c r="F143" s="423"/>
      <c r="G143" s="423"/>
    </row>
    <row r="144" spans="2:7" ht="14">
      <c r="B144" s="216"/>
      <c r="C144" s="423"/>
      <c r="D144" s="423"/>
      <c r="E144" s="423"/>
      <c r="F144" s="423"/>
      <c r="G144" s="423"/>
    </row>
    <row r="145" spans="2:7" ht="14">
      <c r="B145" s="216"/>
      <c r="C145" s="423"/>
      <c r="D145" s="423"/>
      <c r="E145" s="423"/>
      <c r="F145" s="423"/>
      <c r="G145" s="423"/>
    </row>
    <row r="146" spans="2:7" ht="14">
      <c r="B146" s="216"/>
      <c r="C146" s="423"/>
      <c r="D146" s="423"/>
      <c r="E146" s="423"/>
      <c r="F146" s="423"/>
      <c r="G146" s="423"/>
    </row>
    <row r="147" spans="2:7" ht="14">
      <c r="B147" s="216"/>
      <c r="C147" s="423"/>
      <c r="D147" s="423"/>
      <c r="E147" s="423"/>
      <c r="F147" s="423"/>
      <c r="G147" s="423"/>
    </row>
    <row r="148" spans="2:7" ht="14">
      <c r="B148" s="216"/>
      <c r="C148" s="423"/>
      <c r="D148" s="423"/>
      <c r="E148" s="423"/>
      <c r="F148" s="423"/>
      <c r="G148" s="423"/>
    </row>
    <row r="149" spans="2:7" ht="14">
      <c r="B149" s="216"/>
      <c r="C149" s="423"/>
      <c r="D149" s="423"/>
      <c r="E149" s="423"/>
      <c r="F149" s="423"/>
      <c r="G149" s="423"/>
    </row>
    <row r="150" spans="2:7" ht="14">
      <c r="B150" s="216"/>
      <c r="C150" s="423"/>
      <c r="D150" s="423"/>
      <c r="E150" s="423"/>
      <c r="F150" s="423"/>
      <c r="G150" s="423"/>
    </row>
    <row r="151" spans="2:7" ht="14">
      <c r="B151" s="216"/>
      <c r="C151" s="423"/>
      <c r="D151" s="423"/>
      <c r="E151" s="423"/>
      <c r="F151" s="423"/>
      <c r="G151" s="423"/>
    </row>
    <row r="152" spans="2:7" ht="14">
      <c r="B152" s="216"/>
      <c r="C152" s="423"/>
      <c r="D152" s="423"/>
      <c r="E152" s="423"/>
      <c r="F152" s="423"/>
      <c r="G152" s="423"/>
    </row>
    <row r="153" spans="2:7" ht="14">
      <c r="B153" s="216"/>
      <c r="C153" s="423"/>
      <c r="D153" s="423"/>
      <c r="E153" s="423"/>
      <c r="F153" s="423"/>
      <c r="G153" s="423"/>
    </row>
    <row r="154" spans="2:7" ht="14">
      <c r="B154" s="216"/>
      <c r="C154" s="423"/>
      <c r="D154" s="423"/>
      <c r="E154" s="423"/>
      <c r="F154" s="423"/>
      <c r="G154" s="423"/>
    </row>
    <row r="155" spans="2:7" ht="14">
      <c r="B155" s="216"/>
      <c r="C155" s="423"/>
      <c r="D155" s="423"/>
      <c r="E155" s="423"/>
      <c r="F155" s="423"/>
      <c r="G155" s="423"/>
    </row>
    <row r="156" spans="2:7" ht="14">
      <c r="B156" s="216"/>
      <c r="C156" s="423"/>
      <c r="D156" s="423"/>
      <c r="E156" s="423"/>
      <c r="F156" s="423"/>
      <c r="G156" s="423"/>
    </row>
    <row r="157" spans="2:7" ht="14">
      <c r="B157" s="216"/>
      <c r="C157" s="423"/>
      <c r="D157" s="423"/>
      <c r="E157" s="423"/>
      <c r="F157" s="423"/>
      <c r="G157" s="423"/>
    </row>
    <row r="158" spans="2:7" ht="14">
      <c r="B158" s="216"/>
      <c r="C158" s="423"/>
      <c r="D158" s="423"/>
      <c r="E158" s="423"/>
      <c r="F158" s="423"/>
      <c r="G158" s="423"/>
    </row>
    <row r="159" spans="2:7" ht="14">
      <c r="B159" s="216"/>
      <c r="C159" s="423"/>
      <c r="D159" s="423"/>
      <c r="E159" s="423"/>
      <c r="F159" s="423"/>
      <c r="G159" s="423"/>
    </row>
    <row r="160" spans="2:7" ht="14">
      <c r="B160" s="216"/>
      <c r="C160" s="423"/>
      <c r="D160" s="423"/>
      <c r="E160" s="423"/>
      <c r="F160" s="423"/>
      <c r="G160" s="423"/>
    </row>
    <row r="161" spans="2:7" ht="14">
      <c r="B161" s="216"/>
      <c r="C161" s="423"/>
      <c r="D161" s="423"/>
      <c r="E161" s="423"/>
      <c r="F161" s="423"/>
      <c r="G161" s="423"/>
    </row>
    <row r="162" spans="2:7" ht="14">
      <c r="B162" s="216"/>
      <c r="C162" s="423"/>
      <c r="D162" s="423"/>
      <c r="E162" s="423"/>
      <c r="F162" s="423"/>
      <c r="G162" s="423"/>
    </row>
    <row r="163" spans="2:7" ht="14">
      <c r="B163" s="216"/>
      <c r="C163" s="423"/>
      <c r="D163" s="423"/>
      <c r="E163" s="423"/>
      <c r="F163" s="423"/>
      <c r="G163" s="423"/>
    </row>
    <row r="164" spans="2:7" ht="14">
      <c r="B164" s="216"/>
      <c r="C164" s="423"/>
      <c r="D164" s="423"/>
      <c r="E164" s="423"/>
      <c r="F164" s="423"/>
      <c r="G164" s="423"/>
    </row>
    <row r="165" spans="2:7" ht="14">
      <c r="B165" s="216"/>
      <c r="C165" s="423"/>
      <c r="D165" s="423"/>
      <c r="E165" s="423"/>
      <c r="F165" s="423"/>
      <c r="G165" s="423"/>
    </row>
    <row r="166" spans="2:7" ht="14">
      <c r="B166" s="216"/>
      <c r="C166" s="423"/>
      <c r="D166" s="423"/>
      <c r="E166" s="423"/>
      <c r="F166" s="423"/>
      <c r="G166" s="423"/>
    </row>
    <row r="167" spans="2:7" ht="14">
      <c r="B167" s="216"/>
      <c r="C167" s="423"/>
      <c r="D167" s="423"/>
      <c r="E167" s="423"/>
      <c r="F167" s="423"/>
      <c r="G167" s="423"/>
    </row>
    <row r="168" spans="2:7" ht="14">
      <c r="B168" s="216"/>
      <c r="C168" s="423"/>
      <c r="D168" s="423"/>
      <c r="E168" s="423"/>
      <c r="F168" s="423"/>
      <c r="G168" s="423"/>
    </row>
    <row r="169" spans="2:7" ht="14">
      <c r="B169" s="216"/>
      <c r="C169" s="423"/>
      <c r="D169" s="423"/>
      <c r="E169" s="423"/>
      <c r="F169" s="423"/>
      <c r="G169" s="423"/>
    </row>
    <row r="170" spans="2:7" ht="14">
      <c r="B170" s="216"/>
      <c r="C170" s="423"/>
      <c r="D170" s="423"/>
      <c r="E170" s="423"/>
      <c r="F170" s="423"/>
      <c r="G170" s="423"/>
    </row>
    <row r="171" spans="2:7" ht="14">
      <c r="B171" s="216"/>
      <c r="C171" s="423"/>
      <c r="D171" s="423"/>
      <c r="E171" s="423"/>
      <c r="F171" s="423"/>
      <c r="G171" s="423"/>
    </row>
    <row r="172" spans="2:7" ht="14">
      <c r="B172" s="216"/>
      <c r="C172" s="423"/>
      <c r="D172" s="423"/>
      <c r="E172" s="423"/>
      <c r="F172" s="423"/>
      <c r="G172" s="423"/>
    </row>
    <row r="173" spans="2:7" ht="14">
      <c r="B173" s="216"/>
      <c r="C173" s="423"/>
      <c r="D173" s="423"/>
      <c r="E173" s="423"/>
      <c r="F173" s="423"/>
      <c r="G173" s="423"/>
    </row>
    <row r="174" spans="2:7" ht="14">
      <c r="B174" s="216"/>
      <c r="C174" s="423"/>
      <c r="D174" s="423"/>
      <c r="E174" s="423"/>
      <c r="F174" s="423"/>
      <c r="G174" s="423"/>
    </row>
    <row r="175" spans="2:7" ht="14">
      <c r="B175" s="216"/>
      <c r="C175" s="423"/>
      <c r="D175" s="423"/>
      <c r="E175" s="423"/>
      <c r="F175" s="423"/>
      <c r="G175" s="423"/>
    </row>
    <row r="176" spans="2:7" ht="14">
      <c r="B176" s="216"/>
      <c r="C176" s="423"/>
      <c r="D176" s="423"/>
      <c r="E176" s="423"/>
      <c r="F176" s="423"/>
      <c r="G176" s="423"/>
    </row>
    <row r="177" spans="2:7" ht="14">
      <c r="B177" s="216"/>
      <c r="C177" s="423"/>
      <c r="D177" s="423"/>
      <c r="E177" s="423"/>
      <c r="F177" s="423"/>
      <c r="G177" s="423"/>
    </row>
    <row r="178" spans="2:7" ht="14">
      <c r="B178" s="216"/>
      <c r="C178" s="423"/>
      <c r="D178" s="423"/>
      <c r="E178" s="423"/>
      <c r="F178" s="423"/>
      <c r="G178" s="423"/>
    </row>
    <row r="179" spans="2:7" ht="14">
      <c r="B179" s="216"/>
      <c r="C179" s="423"/>
      <c r="D179" s="423"/>
      <c r="E179" s="423"/>
      <c r="F179" s="423"/>
      <c r="G179" s="423"/>
    </row>
    <row r="180" spans="2:7" ht="14">
      <c r="B180" s="216"/>
      <c r="C180" s="423"/>
      <c r="D180" s="423"/>
      <c r="E180" s="423"/>
      <c r="F180" s="423"/>
      <c r="G180" s="423"/>
    </row>
    <row r="181" spans="2:7" ht="14">
      <c r="B181" s="216"/>
      <c r="C181" s="423"/>
      <c r="D181" s="423"/>
      <c r="E181" s="423"/>
      <c r="F181" s="423"/>
      <c r="G181" s="423"/>
    </row>
    <row r="182" spans="2:7" ht="14">
      <c r="B182" s="216"/>
      <c r="C182" s="423"/>
      <c r="D182" s="423"/>
      <c r="E182" s="423"/>
      <c r="F182" s="423"/>
      <c r="G182" s="423"/>
    </row>
    <row r="183" spans="2:7" ht="14">
      <c r="B183" s="216"/>
      <c r="C183" s="423"/>
      <c r="D183" s="423"/>
      <c r="E183" s="423"/>
      <c r="F183" s="423"/>
      <c r="G183" s="423"/>
    </row>
    <row r="184" spans="2:7" ht="14">
      <c r="B184" s="216"/>
      <c r="C184" s="423"/>
      <c r="D184" s="423"/>
      <c r="E184" s="423"/>
      <c r="F184" s="423"/>
      <c r="G184" s="423"/>
    </row>
    <row r="185" spans="2:7" ht="14">
      <c r="B185" s="216"/>
      <c r="C185" s="423"/>
      <c r="D185" s="423"/>
      <c r="E185" s="423"/>
      <c r="F185" s="423"/>
      <c r="G185" s="423"/>
    </row>
    <row r="186" spans="2:7" ht="14">
      <c r="B186" s="216"/>
      <c r="C186" s="423"/>
      <c r="D186" s="423"/>
      <c r="E186" s="423"/>
      <c r="F186" s="423"/>
      <c r="G186" s="423"/>
    </row>
    <row r="187" spans="2:7" ht="14">
      <c r="B187" s="216"/>
      <c r="C187" s="423"/>
      <c r="D187" s="423"/>
      <c r="E187" s="423"/>
      <c r="F187" s="423"/>
      <c r="G187" s="423"/>
    </row>
    <row r="188" spans="2:7" ht="14">
      <c r="B188" s="216"/>
      <c r="C188" s="423"/>
      <c r="D188" s="423"/>
      <c r="E188" s="423"/>
      <c r="F188" s="423"/>
      <c r="G188" s="423"/>
    </row>
    <row r="189" spans="2:7" ht="14">
      <c r="B189" s="216"/>
      <c r="C189" s="423"/>
      <c r="D189" s="423"/>
      <c r="E189" s="423"/>
      <c r="F189" s="423"/>
      <c r="G189" s="423"/>
    </row>
    <row r="190" spans="2:7" ht="14">
      <c r="B190" s="216"/>
      <c r="C190" s="423"/>
      <c r="D190" s="423"/>
      <c r="E190" s="423"/>
      <c r="F190" s="423"/>
      <c r="G190" s="423"/>
    </row>
    <row r="191" spans="2:7" ht="14">
      <c r="B191" s="216"/>
      <c r="C191" s="423"/>
      <c r="D191" s="423"/>
      <c r="E191" s="423"/>
      <c r="F191" s="423"/>
      <c r="G191" s="423"/>
    </row>
    <row r="192" spans="2:7" ht="14">
      <c r="B192" s="216"/>
      <c r="C192" s="423"/>
      <c r="D192" s="423"/>
      <c r="E192" s="423"/>
      <c r="F192" s="423"/>
      <c r="G192" s="423"/>
    </row>
    <row r="193" spans="2:7" ht="14">
      <c r="B193" s="216"/>
      <c r="C193" s="423"/>
      <c r="D193" s="423"/>
      <c r="E193" s="423"/>
      <c r="F193" s="423"/>
      <c r="G193" s="423"/>
    </row>
    <row r="194" spans="2:7" ht="14">
      <c r="B194" s="216"/>
      <c r="C194" s="423"/>
      <c r="D194" s="423"/>
      <c r="E194" s="423"/>
      <c r="F194" s="423"/>
      <c r="G194" s="423"/>
    </row>
    <row r="195" spans="2:7" ht="14">
      <c r="B195" s="216"/>
      <c r="C195" s="423"/>
      <c r="D195" s="423"/>
      <c r="E195" s="423"/>
      <c r="F195" s="423"/>
      <c r="G195" s="423"/>
    </row>
    <row r="196" spans="2:7" ht="14">
      <c r="B196" s="216"/>
      <c r="C196" s="423"/>
      <c r="D196" s="423"/>
      <c r="E196" s="423"/>
      <c r="F196" s="423"/>
      <c r="G196" s="423"/>
    </row>
    <row r="197" spans="2:7" ht="14">
      <c r="B197" s="216"/>
      <c r="C197" s="423"/>
      <c r="D197" s="423"/>
      <c r="E197" s="423"/>
      <c r="F197" s="423"/>
      <c r="G197" s="423"/>
    </row>
    <row r="198" spans="2:7" ht="14">
      <c r="B198" s="216"/>
      <c r="C198" s="423"/>
      <c r="D198" s="423"/>
      <c r="E198" s="423"/>
      <c r="F198" s="423"/>
      <c r="G198" s="423"/>
    </row>
    <row r="199" spans="2:7" ht="14">
      <c r="B199" s="216"/>
      <c r="C199" s="423"/>
      <c r="D199" s="423"/>
      <c r="E199" s="423"/>
      <c r="F199" s="423"/>
      <c r="G199" s="423"/>
    </row>
    <row r="200" spans="2:7" ht="14">
      <c r="B200" s="216"/>
      <c r="C200" s="423"/>
      <c r="D200" s="423"/>
      <c r="E200" s="423"/>
      <c r="F200" s="423"/>
      <c r="G200" s="423"/>
    </row>
    <row r="201" spans="2:7" ht="14">
      <c r="B201" s="216"/>
      <c r="C201" s="423"/>
      <c r="D201" s="423"/>
      <c r="E201" s="423"/>
      <c r="F201" s="423"/>
      <c r="G201" s="423"/>
    </row>
    <row r="202" spans="2:7" ht="14">
      <c r="B202" s="216"/>
      <c r="C202" s="423"/>
      <c r="D202" s="423"/>
      <c r="E202" s="423"/>
      <c r="F202" s="423"/>
      <c r="G202" s="423"/>
    </row>
    <row r="203" spans="2:7" ht="14">
      <c r="B203" s="216"/>
      <c r="C203" s="423"/>
      <c r="D203" s="423"/>
      <c r="E203" s="423"/>
      <c r="F203" s="423"/>
      <c r="G203" s="423"/>
    </row>
    <row r="204" spans="2:7" ht="14">
      <c r="B204" s="216"/>
      <c r="C204" s="423"/>
      <c r="D204" s="423"/>
      <c r="E204" s="423"/>
      <c r="F204" s="423"/>
      <c r="G204" s="423"/>
    </row>
    <row r="205" spans="2:7" ht="14">
      <c r="B205" s="216"/>
      <c r="C205" s="423"/>
      <c r="D205" s="423"/>
      <c r="E205" s="423"/>
      <c r="F205" s="423"/>
      <c r="G205" s="423"/>
    </row>
    <row r="206" spans="2:7" ht="14">
      <c r="B206" s="216"/>
      <c r="C206" s="423"/>
      <c r="D206" s="423"/>
      <c r="E206" s="423"/>
      <c r="F206" s="423"/>
      <c r="G206" s="423"/>
    </row>
    <row r="207" spans="2:7" ht="14">
      <c r="B207" s="216"/>
      <c r="C207" s="423"/>
      <c r="D207" s="423"/>
      <c r="E207" s="423"/>
      <c r="F207" s="423"/>
      <c r="G207" s="423"/>
    </row>
    <row r="208" spans="2:7" ht="14">
      <c r="B208" s="216"/>
      <c r="C208" s="423"/>
      <c r="D208" s="423"/>
      <c r="E208" s="423"/>
      <c r="F208" s="423"/>
      <c r="G208" s="423"/>
    </row>
    <row r="209" spans="2:7" ht="14">
      <c r="B209" s="216"/>
      <c r="C209" s="423"/>
      <c r="D209" s="423"/>
      <c r="E209" s="423"/>
      <c r="F209" s="423"/>
      <c r="G209" s="423"/>
    </row>
    <row r="210" spans="2:7" ht="14">
      <c r="B210" s="216"/>
      <c r="C210" s="423"/>
      <c r="D210" s="423"/>
      <c r="E210" s="423"/>
      <c r="F210" s="423"/>
      <c r="G210" s="423"/>
    </row>
    <row r="211" spans="2:7" ht="14">
      <c r="B211" s="216"/>
      <c r="C211" s="423"/>
      <c r="D211" s="423"/>
      <c r="E211" s="423"/>
      <c r="F211" s="423"/>
      <c r="G211" s="423"/>
    </row>
    <row r="212" spans="2:7" ht="14">
      <c r="B212" s="216"/>
      <c r="C212" s="423"/>
      <c r="D212" s="423"/>
      <c r="E212" s="423"/>
      <c r="F212" s="423"/>
      <c r="G212" s="423"/>
    </row>
    <row r="213" spans="2:7" ht="14">
      <c r="B213" s="216"/>
      <c r="C213" s="423"/>
      <c r="D213" s="423"/>
      <c r="E213" s="423"/>
      <c r="F213" s="423"/>
      <c r="G213" s="423"/>
    </row>
    <row r="214" spans="2:7" ht="14">
      <c r="B214" s="216"/>
      <c r="C214" s="423"/>
      <c r="D214" s="423"/>
      <c r="E214" s="423"/>
      <c r="F214" s="423"/>
      <c r="G214" s="423"/>
    </row>
    <row r="215" spans="2:7" ht="14">
      <c r="B215" s="216"/>
      <c r="C215" s="423"/>
      <c r="D215" s="423"/>
      <c r="E215" s="423"/>
      <c r="F215" s="423"/>
      <c r="G215" s="423"/>
    </row>
    <row r="216" spans="2:7" ht="14">
      <c r="B216" s="216"/>
      <c r="C216" s="423"/>
      <c r="D216" s="423"/>
      <c r="E216" s="423"/>
      <c r="F216" s="423"/>
      <c r="G216" s="423"/>
    </row>
    <row r="217" spans="2:7" ht="14">
      <c r="B217" s="216"/>
      <c r="C217" s="423"/>
      <c r="D217" s="423"/>
      <c r="E217" s="423"/>
      <c r="F217" s="423"/>
      <c r="G217" s="423"/>
    </row>
    <row r="218" spans="2:7" ht="14">
      <c r="B218" s="216"/>
      <c r="C218" s="423"/>
      <c r="D218" s="423"/>
      <c r="E218" s="423"/>
      <c r="F218" s="423"/>
      <c r="G218" s="423"/>
    </row>
    <row r="219" spans="2:7" ht="14">
      <c r="B219" s="216"/>
      <c r="C219" s="423"/>
      <c r="D219" s="423"/>
      <c r="E219" s="423"/>
      <c r="F219" s="423"/>
      <c r="G219" s="423"/>
    </row>
    <row r="220" spans="2:7" ht="14">
      <c r="B220" s="216"/>
      <c r="C220" s="423"/>
      <c r="D220" s="423"/>
      <c r="E220" s="423"/>
      <c r="F220" s="423"/>
      <c r="G220" s="423"/>
    </row>
    <row r="221" spans="2:7" ht="14">
      <c r="B221" s="216"/>
      <c r="C221" s="423"/>
      <c r="D221" s="423"/>
      <c r="E221" s="423"/>
      <c r="F221" s="423"/>
      <c r="G221" s="423"/>
    </row>
    <row r="222" spans="2:7" ht="14">
      <c r="B222" s="216"/>
      <c r="C222" s="423"/>
      <c r="D222" s="423"/>
      <c r="E222" s="423"/>
      <c r="F222" s="423"/>
      <c r="G222" s="423"/>
    </row>
    <row r="223" spans="2:7" ht="14">
      <c r="B223" s="216"/>
      <c r="C223" s="423"/>
      <c r="D223" s="423"/>
      <c r="E223" s="423"/>
      <c r="F223" s="423"/>
      <c r="G223" s="423"/>
    </row>
    <row r="224" spans="2:7" ht="14">
      <c r="B224" s="216"/>
      <c r="C224" s="423"/>
      <c r="D224" s="423"/>
      <c r="E224" s="423"/>
      <c r="F224" s="423"/>
      <c r="G224" s="423"/>
    </row>
    <row r="225" spans="2:7" ht="14">
      <c r="B225" s="216"/>
      <c r="C225" s="423"/>
      <c r="D225" s="423"/>
      <c r="E225" s="423"/>
      <c r="F225" s="423"/>
      <c r="G225" s="423"/>
    </row>
    <row r="226" spans="2:7" ht="14">
      <c r="B226" s="216"/>
      <c r="C226" s="423"/>
      <c r="D226" s="423"/>
      <c r="E226" s="423"/>
      <c r="F226" s="423"/>
      <c r="G226" s="423"/>
    </row>
    <row r="227" spans="2:7" ht="14">
      <c r="B227" s="216"/>
      <c r="C227" s="423"/>
      <c r="D227" s="423"/>
      <c r="E227" s="423"/>
      <c r="F227" s="423"/>
      <c r="G227" s="423"/>
    </row>
    <row r="228" spans="2:7" ht="14">
      <c r="B228" s="216"/>
      <c r="C228" s="423"/>
      <c r="D228" s="423"/>
      <c r="E228" s="423"/>
      <c r="F228" s="423"/>
      <c r="G228" s="423"/>
    </row>
    <row r="229" spans="2:7" ht="14">
      <c r="B229" s="216"/>
      <c r="C229" s="423"/>
      <c r="D229" s="423"/>
      <c r="E229" s="423"/>
      <c r="F229" s="423"/>
      <c r="G229" s="423"/>
    </row>
    <row r="230" spans="2:7" ht="14">
      <c r="B230" s="216"/>
      <c r="C230" s="423"/>
      <c r="D230" s="423"/>
      <c r="E230" s="423"/>
      <c r="F230" s="423"/>
      <c r="G230" s="423"/>
    </row>
    <row r="231" spans="2:7" ht="14">
      <c r="B231" s="216"/>
      <c r="C231" s="423"/>
      <c r="D231" s="423"/>
      <c r="E231" s="423"/>
      <c r="F231" s="423"/>
      <c r="G231" s="423"/>
    </row>
    <row r="232" spans="2:7" ht="14">
      <c r="B232" s="216"/>
      <c r="C232" s="423"/>
      <c r="D232" s="423"/>
      <c r="E232" s="423"/>
      <c r="F232" s="423"/>
      <c r="G232" s="423"/>
    </row>
    <row r="233" spans="2:7" ht="14">
      <c r="B233" s="216"/>
      <c r="C233" s="423"/>
      <c r="D233" s="423"/>
      <c r="E233" s="423"/>
      <c r="F233" s="423"/>
      <c r="G233" s="423"/>
    </row>
    <row r="234" spans="2:7" ht="14">
      <c r="B234" s="216"/>
      <c r="C234" s="423"/>
      <c r="D234" s="423"/>
      <c r="E234" s="423"/>
      <c r="F234" s="423"/>
      <c r="G234" s="423"/>
    </row>
    <row r="235" spans="2:7" ht="14">
      <c r="B235" s="216"/>
      <c r="C235" s="423"/>
      <c r="D235" s="423"/>
      <c r="E235" s="423"/>
      <c r="F235" s="423"/>
      <c r="G235" s="423"/>
    </row>
    <row r="236" spans="2:7" ht="14">
      <c r="B236" s="216"/>
      <c r="C236" s="423"/>
      <c r="D236" s="423"/>
      <c r="E236" s="423"/>
      <c r="F236" s="423"/>
      <c r="G236" s="423"/>
    </row>
    <row r="237" spans="2:7" ht="14">
      <c r="B237" s="216"/>
      <c r="C237" s="423"/>
      <c r="D237" s="423"/>
      <c r="E237" s="423"/>
      <c r="F237" s="423"/>
      <c r="G237" s="423"/>
    </row>
    <row r="238" spans="2:7" ht="14">
      <c r="B238" s="216"/>
      <c r="C238" s="423"/>
      <c r="D238" s="423"/>
      <c r="E238" s="423"/>
      <c r="F238" s="423"/>
      <c r="G238" s="423"/>
    </row>
    <row r="239" spans="2:7" ht="14">
      <c r="B239" s="216"/>
      <c r="C239" s="423"/>
      <c r="D239" s="423"/>
      <c r="E239" s="423"/>
      <c r="F239" s="423"/>
      <c r="G239" s="423"/>
    </row>
    <row r="240" spans="2:7" ht="14">
      <c r="B240" s="216"/>
      <c r="C240" s="423"/>
      <c r="D240" s="423"/>
      <c r="E240" s="423"/>
      <c r="F240" s="423"/>
      <c r="G240" s="423"/>
    </row>
    <row r="241" spans="2:7" ht="14">
      <c r="B241" s="216"/>
      <c r="C241" s="423"/>
      <c r="D241" s="423"/>
      <c r="E241" s="423"/>
      <c r="F241" s="423"/>
      <c r="G241" s="423"/>
    </row>
    <row r="242" spans="2:7" ht="14">
      <c r="B242" s="216"/>
      <c r="C242" s="423"/>
      <c r="D242" s="423"/>
      <c r="E242" s="423"/>
      <c r="F242" s="423"/>
      <c r="G242" s="423"/>
    </row>
    <row r="243" spans="2:7" ht="14">
      <c r="B243" s="216"/>
      <c r="C243" s="423"/>
      <c r="D243" s="423"/>
      <c r="E243" s="423"/>
      <c r="F243" s="423"/>
      <c r="G243" s="423"/>
    </row>
    <row r="244" spans="2:7" ht="14">
      <c r="B244" s="216"/>
      <c r="C244" s="423"/>
      <c r="D244" s="423"/>
      <c r="E244" s="423"/>
      <c r="F244" s="423"/>
      <c r="G244" s="423"/>
    </row>
    <row r="245" spans="2:7" ht="14">
      <c r="B245" s="216"/>
      <c r="C245" s="423"/>
      <c r="D245" s="423"/>
      <c r="E245" s="423"/>
      <c r="F245" s="423"/>
      <c r="G245" s="423"/>
    </row>
    <row r="246" spans="2:7" ht="14">
      <c r="B246" s="216"/>
      <c r="C246" s="423"/>
      <c r="D246" s="423"/>
      <c r="E246" s="423"/>
      <c r="F246" s="423"/>
      <c r="G246" s="423"/>
    </row>
    <row r="247" spans="2:7" ht="14">
      <c r="B247" s="216"/>
      <c r="C247" s="423"/>
      <c r="D247" s="423"/>
      <c r="E247" s="423"/>
      <c r="F247" s="423"/>
      <c r="G247" s="423"/>
    </row>
    <row r="248" spans="2:7" ht="14">
      <c r="B248" s="216"/>
      <c r="C248" s="423"/>
      <c r="D248" s="423"/>
      <c r="E248" s="423"/>
      <c r="F248" s="423"/>
      <c r="G248" s="423"/>
    </row>
    <row r="249" spans="2:7" ht="14">
      <c r="B249" s="216"/>
      <c r="C249" s="423"/>
      <c r="D249" s="423"/>
      <c r="E249" s="423"/>
      <c r="F249" s="423"/>
      <c r="G249" s="423"/>
    </row>
    <row r="250" spans="2:7" ht="14">
      <c r="B250" s="216"/>
      <c r="C250" s="423"/>
      <c r="D250" s="423"/>
      <c r="E250" s="423"/>
      <c r="F250" s="423"/>
      <c r="G250" s="423"/>
    </row>
    <row r="251" spans="2:7" ht="14">
      <c r="B251" s="216"/>
      <c r="C251" s="423"/>
      <c r="D251" s="423"/>
      <c r="E251" s="423"/>
      <c r="F251" s="423"/>
      <c r="G251" s="423"/>
    </row>
    <row r="252" spans="2:7" ht="14">
      <c r="B252" s="216"/>
      <c r="C252" s="423"/>
      <c r="D252" s="423"/>
      <c r="E252" s="423"/>
      <c r="F252" s="423"/>
      <c r="G252" s="423"/>
    </row>
    <row r="253" spans="2:7" ht="14">
      <c r="B253" s="216"/>
      <c r="C253" s="423"/>
      <c r="D253" s="423"/>
      <c r="E253" s="423"/>
      <c r="F253" s="423"/>
      <c r="G253" s="423"/>
    </row>
    <row r="254" spans="2:7" ht="14">
      <c r="B254" s="216"/>
      <c r="C254" s="423"/>
      <c r="D254" s="423"/>
      <c r="E254" s="423"/>
      <c r="F254" s="423"/>
      <c r="G254" s="423"/>
    </row>
    <row r="255" spans="2:7" ht="14">
      <c r="B255" s="216"/>
      <c r="C255" s="423"/>
      <c r="D255" s="423"/>
      <c r="E255" s="423"/>
      <c r="F255" s="423"/>
      <c r="G255" s="423"/>
    </row>
    <row r="256" spans="2:7" ht="14">
      <c r="B256" s="216"/>
      <c r="C256" s="423"/>
      <c r="D256" s="423"/>
      <c r="E256" s="423"/>
      <c r="F256" s="423"/>
      <c r="G256" s="423"/>
    </row>
    <row r="257" spans="2:7" ht="14">
      <c r="B257" s="216"/>
      <c r="C257" s="423"/>
      <c r="D257" s="423"/>
      <c r="E257" s="423"/>
      <c r="F257" s="423"/>
      <c r="G257" s="423"/>
    </row>
    <row r="258" spans="2:7" ht="14">
      <c r="B258" s="216"/>
      <c r="C258" s="423"/>
      <c r="D258" s="423"/>
      <c r="E258" s="423"/>
      <c r="F258" s="423"/>
      <c r="G258" s="423"/>
    </row>
    <row r="259" spans="2:7" ht="14">
      <c r="B259" s="216"/>
      <c r="C259" s="423"/>
      <c r="D259" s="423"/>
      <c r="E259" s="423"/>
      <c r="F259" s="423"/>
      <c r="G259" s="423"/>
    </row>
    <row r="260" spans="2:7" ht="14">
      <c r="B260" s="216"/>
      <c r="C260" s="423"/>
      <c r="D260" s="423"/>
      <c r="E260" s="423"/>
      <c r="F260" s="423"/>
      <c r="G260" s="423"/>
    </row>
    <row r="261" spans="2:7" ht="14">
      <c r="B261" s="216"/>
      <c r="C261" s="423"/>
      <c r="D261" s="423"/>
      <c r="E261" s="423"/>
      <c r="F261" s="423"/>
      <c r="G261" s="423"/>
    </row>
    <row r="262" spans="2:7" ht="14">
      <c r="B262" s="216"/>
      <c r="C262" s="423"/>
      <c r="D262" s="423"/>
      <c r="E262" s="423"/>
      <c r="F262" s="423"/>
      <c r="G262" s="423"/>
    </row>
    <row r="263" spans="2:7" ht="14">
      <c r="B263" s="216"/>
      <c r="C263" s="423"/>
      <c r="D263" s="423"/>
      <c r="E263" s="423"/>
      <c r="F263" s="423"/>
      <c r="G263" s="423"/>
    </row>
    <row r="264" spans="2:7" ht="14">
      <c r="B264" s="216"/>
      <c r="C264" s="423"/>
      <c r="D264" s="423"/>
      <c r="E264" s="423"/>
      <c r="F264" s="423"/>
      <c r="G264" s="423"/>
    </row>
    <row r="265" spans="2:7" ht="14">
      <c r="B265" s="216"/>
      <c r="C265" s="423"/>
      <c r="D265" s="423"/>
      <c r="E265" s="423"/>
      <c r="F265" s="423"/>
      <c r="G265" s="423"/>
    </row>
    <row r="266" spans="2:7" ht="14">
      <c r="B266" s="216"/>
      <c r="C266" s="423"/>
      <c r="D266" s="423"/>
      <c r="E266" s="423"/>
      <c r="F266" s="423"/>
      <c r="G266" s="423"/>
    </row>
    <row r="267" spans="2:7" ht="14">
      <c r="B267" s="216"/>
      <c r="C267" s="423"/>
      <c r="D267" s="423"/>
      <c r="E267" s="423"/>
      <c r="F267" s="423"/>
      <c r="G267" s="423"/>
    </row>
    <row r="268" spans="2:7" ht="14">
      <c r="B268" s="216"/>
      <c r="C268" s="423"/>
      <c r="D268" s="423"/>
      <c r="E268" s="423"/>
      <c r="F268" s="423"/>
      <c r="G268" s="423"/>
    </row>
    <row r="269" spans="2:7" ht="14">
      <c r="B269" s="216"/>
      <c r="C269" s="423"/>
      <c r="D269" s="423"/>
      <c r="E269" s="423"/>
      <c r="F269" s="423"/>
      <c r="G269" s="423"/>
    </row>
    <row r="270" spans="2:7" ht="14">
      <c r="B270" s="216"/>
      <c r="C270" s="423"/>
      <c r="D270" s="423"/>
      <c r="E270" s="423"/>
      <c r="F270" s="423"/>
      <c r="G270" s="423"/>
    </row>
    <row r="271" spans="2:7" ht="14">
      <c r="B271" s="216"/>
      <c r="C271" s="423"/>
      <c r="D271" s="423"/>
      <c r="E271" s="423"/>
      <c r="F271" s="423"/>
      <c r="G271" s="423"/>
    </row>
    <row r="272" spans="2:7" ht="14">
      <c r="B272" s="216"/>
      <c r="C272" s="423"/>
      <c r="D272" s="423"/>
      <c r="E272" s="423"/>
      <c r="F272" s="423"/>
      <c r="G272" s="423"/>
    </row>
    <row r="273" spans="2:7" ht="14">
      <c r="B273" s="216"/>
      <c r="C273" s="423"/>
      <c r="D273" s="423"/>
      <c r="E273" s="423"/>
      <c r="F273" s="423"/>
      <c r="G273" s="423"/>
    </row>
    <row r="274" spans="2:7" ht="14">
      <c r="B274" s="216"/>
      <c r="C274" s="423"/>
      <c r="D274" s="423"/>
      <c r="E274" s="423"/>
      <c r="F274" s="423"/>
      <c r="G274" s="423"/>
    </row>
    <row r="275" spans="2:7" ht="14">
      <c r="B275" s="216"/>
      <c r="C275" s="423"/>
      <c r="D275" s="423"/>
      <c r="E275" s="423"/>
      <c r="F275" s="423"/>
      <c r="G275" s="423"/>
    </row>
    <row r="276" spans="2:7" ht="14">
      <c r="B276" s="216"/>
      <c r="C276" s="423"/>
      <c r="D276" s="423"/>
      <c r="E276" s="423"/>
      <c r="F276" s="423"/>
      <c r="G276" s="423"/>
    </row>
    <row r="277" spans="2:7" ht="14">
      <c r="B277" s="216"/>
      <c r="C277" s="423"/>
      <c r="D277" s="423"/>
      <c r="E277" s="423"/>
      <c r="F277" s="423"/>
      <c r="G277" s="423"/>
    </row>
    <row r="278" spans="2:7" ht="14">
      <c r="B278" s="216"/>
      <c r="C278" s="423"/>
      <c r="D278" s="423"/>
      <c r="E278" s="423"/>
      <c r="F278" s="423"/>
      <c r="G278" s="423"/>
    </row>
    <row r="279" spans="2:7" ht="14">
      <c r="B279" s="216"/>
      <c r="C279" s="423"/>
      <c r="D279" s="423"/>
      <c r="E279" s="423"/>
      <c r="F279" s="423"/>
      <c r="G279" s="423"/>
    </row>
    <row r="280" spans="2:7" ht="14">
      <c r="B280" s="216"/>
      <c r="C280" s="423"/>
      <c r="D280" s="423"/>
      <c r="E280" s="423"/>
      <c r="F280" s="423"/>
      <c r="G280" s="423"/>
    </row>
    <row r="281" spans="2:7" ht="14">
      <c r="B281" s="216"/>
      <c r="C281" s="423"/>
      <c r="D281" s="423"/>
      <c r="E281" s="423"/>
      <c r="F281" s="423"/>
      <c r="G281" s="423"/>
    </row>
    <row r="282" spans="2:7" ht="14">
      <c r="B282" s="216"/>
      <c r="C282" s="423"/>
      <c r="D282" s="423"/>
      <c r="E282" s="423"/>
      <c r="F282" s="423"/>
      <c r="G282" s="423"/>
    </row>
    <row r="283" spans="2:7" ht="14">
      <c r="B283" s="216"/>
      <c r="C283" s="423"/>
      <c r="D283" s="423"/>
      <c r="E283" s="423"/>
      <c r="F283" s="423"/>
      <c r="G283" s="423"/>
    </row>
    <row r="284" spans="2:7" ht="14">
      <c r="B284" s="216"/>
      <c r="C284" s="423"/>
      <c r="D284" s="423"/>
      <c r="E284" s="423"/>
      <c r="F284" s="423"/>
      <c r="G284" s="423"/>
    </row>
    <row r="285" spans="2:7" ht="14">
      <c r="B285" s="216"/>
      <c r="C285" s="423"/>
      <c r="D285" s="423"/>
      <c r="E285" s="423"/>
      <c r="F285" s="423"/>
      <c r="G285" s="423"/>
    </row>
    <row r="286" spans="2:7" ht="14">
      <c r="B286" s="216"/>
      <c r="C286" s="423"/>
      <c r="D286" s="423"/>
      <c r="E286" s="423"/>
      <c r="F286" s="423"/>
      <c r="G286" s="423"/>
    </row>
    <row r="287" spans="2:7" ht="14">
      <c r="B287" s="216"/>
      <c r="C287" s="423"/>
      <c r="D287" s="423"/>
      <c r="E287" s="423"/>
      <c r="F287" s="423"/>
      <c r="G287" s="423"/>
    </row>
    <row r="288" spans="2:7" ht="14">
      <c r="B288" s="216"/>
      <c r="C288" s="423"/>
      <c r="D288" s="423"/>
      <c r="E288" s="423"/>
      <c r="F288" s="423"/>
      <c r="G288" s="423"/>
    </row>
    <row r="289" spans="2:7" ht="14">
      <c r="B289" s="216"/>
      <c r="C289" s="423"/>
      <c r="D289" s="423"/>
      <c r="E289" s="423"/>
      <c r="F289" s="423"/>
      <c r="G289" s="423"/>
    </row>
    <row r="290" spans="2:7" ht="14">
      <c r="B290" s="216"/>
      <c r="C290" s="423"/>
      <c r="D290" s="423"/>
      <c r="E290" s="423"/>
      <c r="F290" s="423"/>
      <c r="G290" s="423"/>
    </row>
    <row r="291" spans="2:7" ht="14">
      <c r="B291" s="216"/>
      <c r="C291" s="423"/>
      <c r="D291" s="423"/>
      <c r="E291" s="423"/>
      <c r="F291" s="423"/>
      <c r="G291" s="423"/>
    </row>
    <row r="292" spans="2:7" ht="14">
      <c r="B292" s="216"/>
      <c r="C292" s="423"/>
      <c r="D292" s="423"/>
      <c r="E292" s="423"/>
      <c r="F292" s="423"/>
      <c r="G292" s="423"/>
    </row>
    <row r="293" spans="2:7" ht="14">
      <c r="B293" s="216"/>
      <c r="C293" s="423"/>
      <c r="D293" s="423"/>
      <c r="E293" s="423"/>
      <c r="F293" s="423"/>
      <c r="G293" s="423"/>
    </row>
    <row r="294" spans="2:7" ht="14">
      <c r="B294" s="216"/>
      <c r="C294" s="423"/>
      <c r="D294" s="423"/>
      <c r="E294" s="423"/>
      <c r="F294" s="423"/>
      <c r="G294" s="423"/>
    </row>
    <row r="295" spans="2:7" ht="14">
      <c r="B295" s="216"/>
      <c r="C295" s="423"/>
      <c r="D295" s="423"/>
      <c r="E295" s="423"/>
      <c r="F295" s="423"/>
      <c r="G295" s="423"/>
    </row>
    <row r="296" spans="2:7" ht="14">
      <c r="B296" s="216"/>
      <c r="C296" s="423"/>
      <c r="D296" s="423"/>
      <c r="E296" s="423"/>
      <c r="F296" s="423"/>
      <c r="G296" s="423"/>
    </row>
    <row r="297" spans="2:7" ht="14">
      <c r="B297" s="216"/>
      <c r="C297" s="423"/>
      <c r="D297" s="423"/>
      <c r="E297" s="423"/>
      <c r="F297" s="423"/>
      <c r="G297" s="423"/>
    </row>
    <row r="298" spans="2:7" ht="14">
      <c r="B298" s="216"/>
      <c r="C298" s="423"/>
      <c r="D298" s="423"/>
      <c r="E298" s="423"/>
      <c r="F298" s="423"/>
      <c r="G298" s="423"/>
    </row>
    <row r="299" spans="2:7" ht="14">
      <c r="B299" s="216"/>
      <c r="C299" s="423"/>
      <c r="D299" s="423"/>
      <c r="E299" s="423"/>
      <c r="F299" s="423"/>
      <c r="G299" s="423"/>
    </row>
    <row r="300" spans="2:7" ht="14">
      <c r="B300" s="216"/>
      <c r="C300" s="423"/>
      <c r="D300" s="423"/>
      <c r="E300" s="423"/>
      <c r="F300" s="423"/>
      <c r="G300" s="423"/>
    </row>
    <row r="301" spans="2:7" ht="14">
      <c r="B301" s="216"/>
      <c r="C301" s="423"/>
      <c r="D301" s="423"/>
      <c r="E301" s="423"/>
      <c r="F301" s="423"/>
      <c r="G301" s="423"/>
    </row>
    <row r="302" spans="2:7" ht="14">
      <c r="B302" s="216"/>
      <c r="C302" s="423"/>
      <c r="D302" s="423"/>
      <c r="E302" s="423"/>
      <c r="F302" s="423"/>
      <c r="G302" s="423"/>
    </row>
    <row r="303" spans="2:7" ht="14">
      <c r="B303" s="216"/>
      <c r="C303" s="423"/>
      <c r="D303" s="423"/>
      <c r="E303" s="423"/>
      <c r="F303" s="423"/>
      <c r="G303" s="423"/>
    </row>
    <row r="304" spans="2:7" ht="14">
      <c r="B304" s="216"/>
      <c r="C304" s="423"/>
      <c r="D304" s="423"/>
      <c r="E304" s="423"/>
      <c r="F304" s="423"/>
      <c r="G304" s="423"/>
    </row>
    <row r="305" spans="2:7" ht="14">
      <c r="B305" s="216"/>
      <c r="C305" s="423"/>
      <c r="D305" s="423"/>
      <c r="E305" s="423"/>
      <c r="F305" s="423"/>
      <c r="G305" s="423"/>
    </row>
    <row r="306" spans="2:7" ht="14">
      <c r="B306" s="216"/>
      <c r="C306" s="423"/>
      <c r="D306" s="423"/>
      <c r="E306" s="423"/>
      <c r="F306" s="423"/>
      <c r="G306" s="423"/>
    </row>
    <row r="307" spans="2:7" ht="14">
      <c r="B307" s="216"/>
      <c r="C307" s="423"/>
      <c r="D307" s="423"/>
      <c r="E307" s="423"/>
      <c r="F307" s="423"/>
      <c r="G307" s="423"/>
    </row>
    <row r="308" spans="2:7" ht="14">
      <c r="B308" s="216"/>
      <c r="C308" s="423"/>
      <c r="D308" s="423"/>
      <c r="E308" s="423"/>
      <c r="F308" s="423"/>
      <c r="G308" s="423"/>
    </row>
    <row r="309" spans="2:7" ht="14">
      <c r="B309" s="216"/>
      <c r="C309" s="423"/>
      <c r="D309" s="423"/>
      <c r="E309" s="423"/>
      <c r="F309" s="423"/>
      <c r="G309" s="423"/>
    </row>
    <row r="310" spans="2:7" ht="14">
      <c r="B310" s="216"/>
      <c r="C310" s="423"/>
      <c r="D310" s="423"/>
      <c r="E310" s="423"/>
      <c r="F310" s="423"/>
      <c r="G310" s="423"/>
    </row>
    <row r="311" spans="2:7" ht="14">
      <c r="B311" s="216"/>
      <c r="C311" s="423"/>
      <c r="D311" s="423"/>
      <c r="E311" s="423"/>
      <c r="F311" s="423"/>
      <c r="G311" s="423"/>
    </row>
    <row r="312" spans="2:7" ht="14">
      <c r="B312" s="216"/>
      <c r="C312" s="423"/>
      <c r="D312" s="423"/>
      <c r="E312" s="423"/>
      <c r="F312" s="423"/>
      <c r="G312" s="423"/>
    </row>
    <row r="313" spans="2:7" ht="14">
      <c r="B313" s="216"/>
      <c r="C313" s="423"/>
      <c r="D313" s="423"/>
      <c r="E313" s="423"/>
      <c r="F313" s="423"/>
      <c r="G313" s="423"/>
    </row>
    <row r="314" spans="2:7" ht="14">
      <c r="B314" s="216"/>
      <c r="C314" s="423"/>
      <c r="D314" s="423"/>
      <c r="E314" s="423"/>
      <c r="F314" s="423"/>
      <c r="G314" s="423"/>
    </row>
    <row r="315" spans="2:7" ht="14">
      <c r="B315" s="216"/>
      <c r="C315" s="423"/>
      <c r="D315" s="423"/>
      <c r="E315" s="423"/>
      <c r="F315" s="423"/>
      <c r="G315" s="423"/>
    </row>
    <row r="316" spans="2:7" ht="14">
      <c r="B316" s="216"/>
      <c r="C316" s="423"/>
      <c r="D316" s="423"/>
      <c r="E316" s="423"/>
      <c r="F316" s="423"/>
      <c r="G316" s="423"/>
    </row>
    <row r="317" spans="2:7" ht="14">
      <c r="B317" s="216"/>
      <c r="C317" s="423"/>
      <c r="D317" s="423"/>
      <c r="E317" s="423"/>
      <c r="F317" s="423"/>
      <c r="G317" s="423"/>
    </row>
    <row r="318" spans="2:7" ht="14">
      <c r="B318" s="216"/>
      <c r="C318" s="423"/>
      <c r="D318" s="423"/>
      <c r="E318" s="423"/>
      <c r="F318" s="423"/>
      <c r="G318" s="423"/>
    </row>
    <row r="319" spans="2:7" ht="14">
      <c r="B319" s="216"/>
      <c r="C319" s="423"/>
      <c r="D319" s="423"/>
      <c r="E319" s="423"/>
      <c r="F319" s="423"/>
      <c r="G319" s="423"/>
    </row>
    <row r="320" spans="2:7" ht="14">
      <c r="B320" s="216"/>
      <c r="C320" s="423"/>
      <c r="D320" s="423"/>
      <c r="E320" s="423"/>
      <c r="F320" s="423"/>
      <c r="G320" s="423"/>
    </row>
    <row r="321" spans="2:7" ht="14">
      <c r="B321" s="216"/>
      <c r="C321" s="423"/>
      <c r="D321" s="423"/>
      <c r="E321" s="423"/>
      <c r="F321" s="423"/>
      <c r="G321" s="423"/>
    </row>
    <row r="322" spans="2:7" ht="14">
      <c r="B322" s="216"/>
      <c r="C322" s="423"/>
      <c r="D322" s="423"/>
      <c r="E322" s="423"/>
      <c r="F322" s="423"/>
      <c r="G322" s="423"/>
    </row>
    <row r="323" spans="2:7" ht="14">
      <c r="B323" s="216"/>
      <c r="C323" s="423"/>
      <c r="D323" s="423"/>
      <c r="E323" s="423"/>
      <c r="F323" s="423"/>
      <c r="G323" s="423"/>
    </row>
    <row r="324" spans="2:7" ht="14">
      <c r="B324" s="216"/>
      <c r="C324" s="423"/>
      <c r="D324" s="423"/>
      <c r="E324" s="423"/>
      <c r="F324" s="423"/>
      <c r="G324" s="423"/>
    </row>
    <row r="325" spans="2:7" ht="14">
      <c r="B325" s="216"/>
      <c r="C325" s="423"/>
      <c r="D325" s="423"/>
      <c r="E325" s="423"/>
      <c r="F325" s="423"/>
      <c r="G325" s="423"/>
    </row>
    <row r="326" spans="2:7" ht="14">
      <c r="B326" s="216"/>
      <c r="C326" s="423"/>
      <c r="D326" s="423"/>
      <c r="E326" s="423"/>
      <c r="F326" s="423"/>
      <c r="G326" s="423"/>
    </row>
    <row r="327" spans="2:7" ht="14">
      <c r="B327" s="216"/>
      <c r="C327" s="423"/>
      <c r="D327" s="423"/>
      <c r="E327" s="423"/>
      <c r="F327" s="423"/>
      <c r="G327" s="423"/>
    </row>
    <row r="328" spans="2:7" ht="14">
      <c r="B328" s="216"/>
      <c r="C328" s="423"/>
      <c r="D328" s="423"/>
      <c r="E328" s="423"/>
      <c r="F328" s="423"/>
      <c r="G328" s="423"/>
    </row>
    <row r="329" spans="2:7" ht="14">
      <c r="B329" s="216"/>
      <c r="C329" s="423"/>
      <c r="D329" s="423"/>
      <c r="E329" s="423"/>
      <c r="F329" s="423"/>
      <c r="G329" s="423"/>
    </row>
    <row r="330" spans="2:7" ht="14">
      <c r="B330" s="216"/>
      <c r="C330" s="423"/>
      <c r="D330" s="423"/>
      <c r="E330" s="423"/>
      <c r="F330" s="423"/>
      <c r="G330" s="423"/>
    </row>
    <row r="331" spans="2:7" ht="14">
      <c r="B331" s="216"/>
      <c r="C331" s="423"/>
      <c r="D331" s="423"/>
      <c r="E331" s="423"/>
      <c r="F331" s="423"/>
      <c r="G331" s="423"/>
    </row>
    <row r="332" spans="2:7" ht="14">
      <c r="B332" s="216"/>
      <c r="C332" s="423"/>
      <c r="D332" s="423"/>
      <c r="E332" s="423"/>
      <c r="F332" s="423"/>
      <c r="G332" s="423"/>
    </row>
    <row r="333" spans="2:7" ht="14">
      <c r="B333" s="216"/>
      <c r="C333" s="423"/>
      <c r="D333" s="423"/>
      <c r="E333" s="423"/>
      <c r="F333" s="423"/>
      <c r="G333" s="423"/>
    </row>
    <row r="334" spans="2:7" ht="14">
      <c r="B334" s="216"/>
      <c r="C334" s="423"/>
      <c r="D334" s="423"/>
      <c r="E334" s="423"/>
      <c r="F334" s="423"/>
      <c r="G334" s="423"/>
    </row>
    <row r="335" spans="2:7" ht="14">
      <c r="B335" s="216"/>
      <c r="C335" s="423"/>
      <c r="D335" s="423"/>
      <c r="E335" s="423"/>
      <c r="F335" s="423"/>
      <c r="G335" s="423"/>
    </row>
    <row r="336" spans="2:7" ht="14">
      <c r="B336" s="216"/>
      <c r="C336" s="423"/>
      <c r="D336" s="423"/>
      <c r="E336" s="423"/>
      <c r="F336" s="423"/>
      <c r="G336" s="423"/>
    </row>
    <row r="337" spans="2:7" ht="14">
      <c r="B337" s="216"/>
      <c r="C337" s="423"/>
      <c r="D337" s="423"/>
      <c r="E337" s="423"/>
      <c r="F337" s="423"/>
      <c r="G337" s="423"/>
    </row>
    <row r="338" spans="2:7" ht="14">
      <c r="B338" s="216"/>
      <c r="C338" s="423"/>
      <c r="D338" s="423"/>
      <c r="E338" s="423"/>
      <c r="F338" s="423"/>
      <c r="G338" s="423"/>
    </row>
    <row r="339" spans="2:7" ht="14">
      <c r="B339" s="216"/>
      <c r="C339" s="423"/>
      <c r="D339" s="423"/>
      <c r="E339" s="423"/>
      <c r="F339" s="423"/>
      <c r="G339" s="423"/>
    </row>
    <row r="340" spans="2:7" ht="14">
      <c r="B340" s="216"/>
      <c r="C340" s="423"/>
      <c r="D340" s="423"/>
      <c r="E340" s="423"/>
      <c r="F340" s="423"/>
      <c r="G340" s="423"/>
    </row>
    <row r="341" spans="2:7" ht="14">
      <c r="B341" s="216"/>
      <c r="C341" s="423"/>
      <c r="D341" s="423"/>
      <c r="E341" s="423"/>
      <c r="F341" s="423"/>
      <c r="G341" s="423"/>
    </row>
    <row r="342" spans="2:7" ht="14">
      <c r="B342" s="216"/>
      <c r="C342" s="423"/>
      <c r="D342" s="423"/>
      <c r="E342" s="423"/>
      <c r="F342" s="423"/>
      <c r="G342" s="423"/>
    </row>
    <row r="343" spans="2:7" ht="14">
      <c r="B343" s="216"/>
      <c r="C343" s="423"/>
      <c r="D343" s="423"/>
      <c r="E343" s="423"/>
      <c r="F343" s="423"/>
      <c r="G343" s="423"/>
    </row>
    <row r="344" spans="2:7" ht="14">
      <c r="B344" s="216"/>
      <c r="C344" s="423"/>
      <c r="D344" s="423"/>
      <c r="E344" s="423"/>
      <c r="F344" s="423"/>
      <c r="G344" s="423"/>
    </row>
    <row r="345" spans="2:7" ht="14">
      <c r="B345" s="216"/>
      <c r="C345" s="423"/>
      <c r="D345" s="423"/>
      <c r="E345" s="423"/>
      <c r="F345" s="423"/>
      <c r="G345" s="423"/>
    </row>
    <row r="346" spans="2:7" ht="14">
      <c r="B346" s="216"/>
      <c r="C346" s="423"/>
      <c r="D346" s="423"/>
      <c r="E346" s="423"/>
      <c r="F346" s="423"/>
      <c r="G346" s="423"/>
    </row>
    <row r="347" spans="2:7" ht="14">
      <c r="B347" s="216"/>
      <c r="C347" s="423"/>
      <c r="D347" s="423"/>
      <c r="E347" s="423"/>
      <c r="F347" s="423"/>
      <c r="G347" s="423"/>
    </row>
    <row r="348" spans="2:7" ht="14">
      <c r="B348" s="216"/>
      <c r="C348" s="423"/>
      <c r="D348" s="423"/>
      <c r="E348" s="423"/>
      <c r="F348" s="423"/>
      <c r="G348" s="423"/>
    </row>
    <row r="349" spans="2:7" ht="14">
      <c r="B349" s="216"/>
      <c r="C349" s="423"/>
      <c r="D349" s="423"/>
      <c r="E349" s="423"/>
      <c r="F349" s="423"/>
      <c r="G349" s="423"/>
    </row>
    <row r="350" spans="2:7" ht="14">
      <c r="B350" s="216"/>
      <c r="C350" s="423"/>
      <c r="D350" s="423"/>
      <c r="E350" s="423"/>
      <c r="F350" s="423"/>
      <c r="G350" s="423"/>
    </row>
    <row r="351" spans="2:7" ht="14">
      <c r="B351" s="216"/>
      <c r="C351" s="423"/>
      <c r="D351" s="423"/>
      <c r="E351" s="423"/>
      <c r="F351" s="423"/>
      <c r="G351" s="423"/>
    </row>
    <row r="352" spans="2:7" ht="14">
      <c r="B352" s="216"/>
      <c r="C352" s="423"/>
      <c r="D352" s="423"/>
      <c r="E352" s="423"/>
      <c r="F352" s="423"/>
      <c r="G352" s="423"/>
    </row>
    <row r="353" spans="2:7" ht="14">
      <c r="B353" s="216"/>
      <c r="C353" s="423"/>
      <c r="D353" s="423"/>
      <c r="E353" s="423"/>
      <c r="F353" s="423"/>
      <c r="G353" s="423"/>
    </row>
    <row r="354" spans="2:7" ht="14">
      <c r="B354" s="216"/>
      <c r="C354" s="423"/>
      <c r="D354" s="423"/>
      <c r="E354" s="423"/>
      <c r="F354" s="423"/>
      <c r="G354" s="423"/>
    </row>
    <row r="355" spans="2:7" ht="14">
      <c r="B355" s="216"/>
      <c r="C355" s="423"/>
      <c r="D355" s="423"/>
      <c r="E355" s="423"/>
      <c r="F355" s="423"/>
      <c r="G355" s="423"/>
    </row>
    <row r="356" spans="2:7" ht="14">
      <c r="B356" s="216"/>
      <c r="C356" s="423"/>
      <c r="D356" s="423"/>
      <c r="E356" s="423"/>
      <c r="F356" s="423"/>
      <c r="G356" s="423"/>
    </row>
    <row r="357" spans="2:7" ht="14">
      <c r="B357" s="216"/>
      <c r="C357" s="423"/>
      <c r="D357" s="423"/>
      <c r="E357" s="423"/>
      <c r="F357" s="423"/>
      <c r="G357" s="423"/>
    </row>
    <row r="358" spans="2:7" ht="14">
      <c r="B358" s="216"/>
      <c r="C358" s="423"/>
      <c r="D358" s="423"/>
      <c r="E358" s="423"/>
      <c r="F358" s="423"/>
      <c r="G358" s="423"/>
    </row>
    <row r="359" spans="2:7" ht="14">
      <c r="B359" s="216"/>
      <c r="C359" s="423"/>
      <c r="D359" s="423"/>
      <c r="E359" s="423"/>
      <c r="F359" s="423"/>
      <c r="G359" s="423"/>
    </row>
    <row r="360" spans="2:7" ht="14">
      <c r="B360" s="216"/>
      <c r="C360" s="423"/>
      <c r="D360" s="423"/>
      <c r="E360" s="423"/>
      <c r="F360" s="423"/>
      <c r="G360" s="423"/>
    </row>
    <row r="361" spans="2:7" ht="14">
      <c r="B361" s="216"/>
      <c r="C361" s="423"/>
      <c r="D361" s="423"/>
      <c r="E361" s="423"/>
      <c r="F361" s="423"/>
      <c r="G361" s="423"/>
    </row>
    <row r="362" spans="2:7" ht="14">
      <c r="B362" s="216"/>
      <c r="C362" s="423"/>
      <c r="D362" s="423"/>
      <c r="E362" s="423"/>
      <c r="F362" s="423"/>
      <c r="G362" s="423"/>
    </row>
    <row r="363" spans="2:7" ht="14">
      <c r="B363" s="216"/>
      <c r="C363" s="423"/>
      <c r="D363" s="423"/>
      <c r="E363" s="423"/>
      <c r="F363" s="423"/>
      <c r="G363" s="423"/>
    </row>
    <row r="364" spans="2:7" ht="14">
      <c r="B364" s="216"/>
      <c r="C364" s="423"/>
      <c r="D364" s="423"/>
      <c r="E364" s="423"/>
      <c r="F364" s="423"/>
      <c r="G364" s="423"/>
    </row>
    <row r="365" spans="2:7" ht="14">
      <c r="B365" s="216"/>
      <c r="C365" s="423"/>
      <c r="D365" s="423"/>
      <c r="E365" s="423"/>
      <c r="F365" s="423"/>
      <c r="G365" s="423"/>
    </row>
    <row r="366" spans="2:7" ht="14">
      <c r="B366" s="216"/>
      <c r="C366" s="423"/>
      <c r="D366" s="423"/>
      <c r="E366" s="423"/>
      <c r="F366" s="423"/>
      <c r="G366" s="423"/>
    </row>
    <row r="367" spans="2:7" ht="14">
      <c r="B367" s="216"/>
      <c r="C367" s="423"/>
      <c r="D367" s="423"/>
      <c r="E367" s="423"/>
      <c r="F367" s="423"/>
      <c r="G367" s="423"/>
    </row>
    <row r="368" spans="2:7" ht="14">
      <c r="B368" s="216"/>
      <c r="C368" s="423"/>
      <c r="D368" s="423"/>
      <c r="E368" s="423"/>
      <c r="F368" s="423"/>
      <c r="G368" s="423"/>
    </row>
    <row r="369" spans="2:7" ht="14">
      <c r="B369" s="216"/>
      <c r="C369" s="423"/>
      <c r="D369" s="423"/>
      <c r="E369" s="423"/>
      <c r="F369" s="423"/>
      <c r="G369" s="423"/>
    </row>
    <row r="370" spans="2:7" ht="14">
      <c r="B370" s="216"/>
      <c r="C370" s="423"/>
      <c r="D370" s="423"/>
      <c r="E370" s="423"/>
      <c r="F370" s="423"/>
      <c r="G370" s="423"/>
    </row>
    <row r="371" spans="2:7" ht="14">
      <c r="B371" s="216"/>
      <c r="C371" s="423"/>
      <c r="D371" s="423"/>
      <c r="E371" s="423"/>
      <c r="F371" s="423"/>
      <c r="G371" s="423"/>
    </row>
    <row r="372" spans="2:7" ht="14">
      <c r="B372" s="216"/>
      <c r="C372" s="423"/>
      <c r="D372" s="423"/>
      <c r="E372" s="423"/>
      <c r="F372" s="423"/>
      <c r="G372" s="423"/>
    </row>
    <row r="373" spans="2:7" ht="14">
      <c r="B373" s="216"/>
      <c r="C373" s="423"/>
      <c r="D373" s="423"/>
      <c r="E373" s="423"/>
      <c r="F373" s="423"/>
      <c r="G373" s="423"/>
    </row>
    <row r="374" spans="2:7" ht="14">
      <c r="B374" s="216"/>
      <c r="C374" s="423"/>
      <c r="D374" s="423"/>
      <c r="E374" s="423"/>
      <c r="F374" s="423"/>
      <c r="G374" s="423"/>
    </row>
    <row r="375" spans="2:7" ht="14">
      <c r="B375" s="216"/>
      <c r="C375" s="423"/>
      <c r="D375" s="423"/>
      <c r="E375" s="423"/>
      <c r="F375" s="423"/>
      <c r="G375" s="423"/>
    </row>
    <row r="376" spans="2:7" ht="14">
      <c r="B376" s="216"/>
      <c r="C376" s="423"/>
      <c r="D376" s="423"/>
      <c r="E376" s="423"/>
      <c r="F376" s="423"/>
      <c r="G376" s="423"/>
    </row>
    <row r="377" spans="2:7" ht="14">
      <c r="B377" s="216"/>
      <c r="C377" s="423"/>
      <c r="D377" s="423"/>
      <c r="E377" s="423"/>
      <c r="F377" s="423"/>
      <c r="G377" s="423"/>
    </row>
    <row r="378" spans="2:7" ht="14">
      <c r="B378" s="216"/>
      <c r="C378" s="423"/>
      <c r="D378" s="423"/>
      <c r="E378" s="423"/>
      <c r="F378" s="423"/>
      <c r="G378" s="423"/>
    </row>
    <row r="379" spans="2:7" ht="14">
      <c r="B379" s="216"/>
      <c r="C379" s="423"/>
      <c r="D379" s="423"/>
      <c r="E379" s="423"/>
      <c r="F379" s="423"/>
      <c r="G379" s="423"/>
    </row>
    <row r="380" spans="2:7" ht="14">
      <c r="B380" s="216"/>
      <c r="C380" s="423"/>
      <c r="D380" s="423"/>
      <c r="E380" s="423"/>
      <c r="F380" s="423"/>
      <c r="G380" s="423"/>
    </row>
    <row r="381" spans="2:7" ht="14">
      <c r="B381" s="216"/>
      <c r="C381" s="423"/>
      <c r="D381" s="423"/>
      <c r="E381" s="423"/>
      <c r="F381" s="423"/>
      <c r="G381" s="423"/>
    </row>
    <row r="382" spans="2:7" ht="14">
      <c r="B382" s="216"/>
      <c r="C382" s="423"/>
      <c r="D382" s="423"/>
      <c r="E382" s="423"/>
      <c r="F382" s="423"/>
      <c r="G382" s="423"/>
    </row>
    <row r="383" spans="2:7" ht="14">
      <c r="B383" s="216"/>
      <c r="C383" s="423"/>
      <c r="D383" s="423"/>
      <c r="E383" s="423"/>
      <c r="F383" s="423"/>
      <c r="G383" s="423"/>
    </row>
    <row r="384" spans="2:7" ht="14">
      <c r="B384" s="216"/>
      <c r="C384" s="423"/>
      <c r="D384" s="423"/>
      <c r="E384" s="423"/>
      <c r="F384" s="423"/>
      <c r="G384" s="423"/>
    </row>
    <row r="385" spans="2:7" ht="14">
      <c r="B385" s="216"/>
      <c r="C385" s="423"/>
      <c r="D385" s="423"/>
      <c r="E385" s="423"/>
      <c r="F385" s="423"/>
      <c r="G385" s="423"/>
    </row>
    <row r="386" spans="2:7" ht="14">
      <c r="B386" s="216"/>
      <c r="C386" s="423"/>
      <c r="D386" s="423"/>
      <c r="E386" s="423"/>
      <c r="F386" s="423"/>
      <c r="G386" s="423"/>
    </row>
    <row r="387" spans="2:7" ht="14">
      <c r="B387" s="216"/>
      <c r="C387" s="423"/>
      <c r="D387" s="423"/>
      <c r="E387" s="423"/>
      <c r="F387" s="423"/>
      <c r="G387" s="423"/>
    </row>
    <row r="388" spans="2:7" ht="14">
      <c r="B388" s="216"/>
      <c r="C388" s="423"/>
      <c r="D388" s="423"/>
      <c r="E388" s="423"/>
      <c r="F388" s="423"/>
      <c r="G388" s="423"/>
    </row>
    <row r="389" spans="2:7" ht="14">
      <c r="B389" s="216"/>
      <c r="C389" s="423"/>
      <c r="D389" s="423"/>
      <c r="E389" s="423"/>
      <c r="F389" s="423"/>
      <c r="G389" s="423"/>
    </row>
    <row r="390" spans="2:7" ht="14">
      <c r="B390" s="216"/>
      <c r="C390" s="423"/>
      <c r="D390" s="423"/>
      <c r="E390" s="423"/>
      <c r="F390" s="423"/>
      <c r="G390" s="423"/>
    </row>
    <row r="391" spans="2:7" ht="14">
      <c r="B391" s="216"/>
      <c r="C391" s="423"/>
      <c r="D391" s="423"/>
      <c r="E391" s="423"/>
      <c r="F391" s="423"/>
      <c r="G391" s="423"/>
    </row>
    <row r="392" spans="2:7" ht="14">
      <c r="B392" s="216"/>
      <c r="C392" s="423"/>
      <c r="D392" s="423"/>
      <c r="E392" s="423"/>
      <c r="F392" s="423"/>
      <c r="G392" s="423"/>
    </row>
    <row r="393" spans="2:7" ht="14">
      <c r="B393" s="216"/>
      <c r="C393" s="423"/>
      <c r="D393" s="423"/>
      <c r="E393" s="423"/>
      <c r="F393" s="423"/>
      <c r="G393" s="423"/>
    </row>
    <row r="394" spans="2:7" ht="14">
      <c r="B394" s="216"/>
      <c r="C394" s="423"/>
      <c r="D394" s="423"/>
      <c r="E394" s="423"/>
      <c r="F394" s="423"/>
      <c r="G394" s="423"/>
    </row>
    <row r="395" spans="2:7" ht="14">
      <c r="B395" s="216"/>
      <c r="C395" s="423"/>
      <c r="D395" s="423"/>
      <c r="E395" s="423"/>
      <c r="F395" s="423"/>
      <c r="G395" s="423"/>
    </row>
    <row r="396" spans="2:7" ht="14">
      <c r="B396" s="216"/>
      <c r="C396" s="423"/>
      <c r="D396" s="423"/>
      <c r="E396" s="423"/>
      <c r="F396" s="423"/>
      <c r="G396" s="423"/>
    </row>
    <row r="397" spans="2:7" ht="14">
      <c r="B397" s="216"/>
      <c r="C397" s="423"/>
      <c r="D397" s="423"/>
      <c r="E397" s="423"/>
      <c r="F397" s="423"/>
      <c r="G397" s="423"/>
    </row>
    <row r="398" spans="2:7" ht="14">
      <c r="B398" s="216"/>
      <c r="C398" s="423"/>
      <c r="D398" s="423"/>
      <c r="E398" s="423"/>
      <c r="F398" s="423"/>
      <c r="G398" s="423"/>
    </row>
    <row r="399" spans="2:7" ht="14">
      <c r="B399" s="216"/>
      <c r="C399" s="423"/>
      <c r="D399" s="423"/>
      <c r="E399" s="423"/>
      <c r="F399" s="423"/>
      <c r="G399" s="423"/>
    </row>
    <row r="400" spans="2:7" ht="14">
      <c r="B400" s="216"/>
      <c r="C400" s="423"/>
      <c r="D400" s="423"/>
      <c r="E400" s="423"/>
      <c r="F400" s="423"/>
      <c r="G400" s="423"/>
    </row>
    <row r="401" spans="2:7" ht="14">
      <c r="B401" s="216"/>
      <c r="C401" s="423"/>
      <c r="D401" s="423"/>
      <c r="E401" s="423"/>
      <c r="F401" s="423"/>
      <c r="G401" s="423"/>
    </row>
    <row r="402" spans="2:7" ht="14">
      <c r="B402" s="216"/>
      <c r="C402" s="423"/>
      <c r="D402" s="423"/>
      <c r="E402" s="423"/>
      <c r="F402" s="423"/>
      <c r="G402" s="423"/>
    </row>
    <row r="403" spans="2:7" ht="14">
      <c r="B403" s="216"/>
      <c r="C403" s="423"/>
      <c r="D403" s="423"/>
      <c r="E403" s="423"/>
      <c r="F403" s="423"/>
      <c r="G403" s="423"/>
    </row>
    <row r="404" spans="2:7" ht="14">
      <c r="B404" s="216"/>
      <c r="C404" s="423"/>
      <c r="D404" s="423"/>
      <c r="E404" s="423"/>
      <c r="F404" s="423"/>
      <c r="G404" s="423"/>
    </row>
    <row r="405" spans="2:7" ht="14">
      <c r="B405" s="216"/>
      <c r="C405" s="423"/>
      <c r="D405" s="423"/>
      <c r="E405" s="423"/>
      <c r="F405" s="423"/>
      <c r="G405" s="423"/>
    </row>
    <row r="406" spans="2:7" ht="14">
      <c r="B406" s="216"/>
      <c r="C406" s="423"/>
      <c r="D406" s="423"/>
      <c r="E406" s="423"/>
      <c r="F406" s="423"/>
      <c r="G406" s="423"/>
    </row>
    <row r="407" spans="2:7" ht="14">
      <c r="B407" s="216"/>
      <c r="C407" s="423"/>
      <c r="D407" s="423"/>
      <c r="E407" s="423"/>
      <c r="F407" s="423"/>
      <c r="G407" s="423"/>
    </row>
    <row r="408" spans="2:7" ht="14">
      <c r="B408" s="216"/>
      <c r="C408" s="423"/>
      <c r="D408" s="423"/>
      <c r="E408" s="423"/>
      <c r="F408" s="423"/>
      <c r="G408" s="423"/>
    </row>
    <row r="409" spans="2:7" ht="14">
      <c r="B409" s="216"/>
      <c r="C409" s="423"/>
      <c r="D409" s="423"/>
      <c r="E409" s="423"/>
      <c r="F409" s="423"/>
      <c r="G409" s="423"/>
    </row>
    <row r="410" spans="2:7" ht="14">
      <c r="B410" s="216"/>
      <c r="C410" s="423"/>
      <c r="D410" s="423"/>
      <c r="E410" s="423"/>
      <c r="F410" s="423"/>
      <c r="G410" s="423"/>
    </row>
    <row r="411" spans="2:7" ht="14">
      <c r="B411" s="216"/>
      <c r="C411" s="423"/>
      <c r="D411" s="423"/>
      <c r="E411" s="423"/>
      <c r="F411" s="423"/>
      <c r="G411" s="423"/>
    </row>
    <row r="412" spans="2:7" ht="14">
      <c r="B412" s="216"/>
      <c r="C412" s="423"/>
      <c r="D412" s="423"/>
      <c r="E412" s="423"/>
      <c r="F412" s="423"/>
      <c r="G412" s="423"/>
    </row>
    <row r="413" spans="2:7" ht="14">
      <c r="B413" s="216"/>
      <c r="C413" s="423"/>
      <c r="D413" s="423"/>
      <c r="E413" s="423"/>
      <c r="F413" s="423"/>
      <c r="G413" s="423"/>
    </row>
    <row r="414" spans="2:7" ht="14">
      <c r="B414" s="216"/>
      <c r="C414" s="423"/>
      <c r="D414" s="423"/>
      <c r="E414" s="423"/>
      <c r="F414" s="423"/>
      <c r="G414" s="423"/>
    </row>
    <row r="415" spans="2:7" ht="14">
      <c r="B415" s="216"/>
      <c r="C415" s="423"/>
      <c r="D415" s="423"/>
      <c r="E415" s="423"/>
      <c r="F415" s="423"/>
      <c r="G415" s="423"/>
    </row>
    <row r="416" spans="2:7" ht="14">
      <c r="B416" s="216"/>
      <c r="C416" s="423"/>
      <c r="D416" s="423"/>
      <c r="E416" s="423"/>
      <c r="F416" s="423"/>
      <c r="G416" s="423"/>
    </row>
    <row r="417" spans="2:7" ht="14">
      <c r="B417" s="216"/>
      <c r="C417" s="423"/>
      <c r="D417" s="423"/>
      <c r="E417" s="423"/>
      <c r="F417" s="423"/>
      <c r="G417" s="423"/>
    </row>
    <row r="418" spans="2:7" ht="14">
      <c r="B418" s="216"/>
      <c r="C418" s="423"/>
      <c r="D418" s="423"/>
      <c r="E418" s="423"/>
      <c r="F418" s="423"/>
      <c r="G418" s="423"/>
    </row>
    <row r="419" spans="2:7" ht="14">
      <c r="B419" s="216"/>
      <c r="C419" s="423"/>
      <c r="D419" s="423"/>
      <c r="E419" s="423"/>
      <c r="F419" s="423"/>
      <c r="G419" s="423"/>
    </row>
    <row r="420" spans="2:7" ht="14">
      <c r="B420" s="216"/>
      <c r="C420" s="423"/>
      <c r="D420" s="423"/>
      <c r="E420" s="423"/>
      <c r="F420" s="423"/>
      <c r="G420" s="423"/>
    </row>
    <row r="421" spans="2:7" ht="14">
      <c r="B421" s="216"/>
      <c r="C421" s="423"/>
      <c r="D421" s="423"/>
      <c r="E421" s="423"/>
      <c r="F421" s="423"/>
      <c r="G421" s="423"/>
    </row>
    <row r="422" spans="2:7" ht="14">
      <c r="B422" s="216"/>
      <c r="C422" s="423"/>
      <c r="D422" s="423"/>
      <c r="E422" s="423"/>
      <c r="F422" s="423"/>
      <c r="G422" s="423"/>
    </row>
    <row r="423" spans="2:7" ht="14">
      <c r="B423" s="216"/>
      <c r="C423" s="423"/>
      <c r="D423" s="423"/>
      <c r="E423" s="423"/>
      <c r="F423" s="423"/>
      <c r="G423" s="423"/>
    </row>
    <row r="424" spans="2:7" ht="14">
      <c r="B424" s="216"/>
      <c r="C424" s="423"/>
      <c r="D424" s="423"/>
      <c r="E424" s="423"/>
      <c r="F424" s="423"/>
      <c r="G424" s="423"/>
    </row>
    <row r="425" spans="2:7" ht="14">
      <c r="B425" s="216"/>
      <c r="C425" s="423"/>
      <c r="D425" s="423"/>
      <c r="E425" s="423"/>
      <c r="F425" s="423"/>
      <c r="G425" s="423"/>
    </row>
    <row r="426" spans="2:7" ht="14">
      <c r="B426" s="216"/>
      <c r="C426" s="423"/>
      <c r="D426" s="423"/>
      <c r="E426" s="423"/>
      <c r="F426" s="423"/>
      <c r="G426" s="423"/>
    </row>
    <row r="427" spans="2:7" ht="14">
      <c r="B427" s="216"/>
      <c r="C427" s="423"/>
      <c r="D427" s="423"/>
      <c r="E427" s="423"/>
      <c r="F427" s="423"/>
      <c r="G427" s="423"/>
    </row>
    <row r="428" spans="2:7" ht="14">
      <c r="B428" s="216"/>
      <c r="C428" s="423"/>
      <c r="D428" s="423"/>
      <c r="E428" s="423"/>
      <c r="F428" s="423"/>
      <c r="G428" s="423"/>
    </row>
    <row r="429" spans="2:7" ht="14">
      <c r="B429" s="216"/>
      <c r="C429" s="423"/>
      <c r="D429" s="423"/>
      <c r="E429" s="423"/>
      <c r="F429" s="423"/>
      <c r="G429" s="423"/>
    </row>
    <row r="430" spans="2:7" ht="14">
      <c r="B430" s="216"/>
      <c r="C430" s="423"/>
      <c r="D430" s="423"/>
      <c r="E430" s="423"/>
      <c r="F430" s="423"/>
      <c r="G430" s="423"/>
    </row>
    <row r="431" spans="2:7" ht="14">
      <c r="B431" s="216"/>
      <c r="C431" s="423"/>
      <c r="D431" s="423"/>
      <c r="E431" s="423"/>
      <c r="F431" s="423"/>
      <c r="G431" s="423"/>
    </row>
    <row r="432" spans="2:7" ht="14">
      <c r="B432" s="216"/>
      <c r="C432" s="423"/>
      <c r="D432" s="423"/>
      <c r="E432" s="423"/>
      <c r="F432" s="423"/>
      <c r="G432" s="423"/>
    </row>
    <row r="433" spans="2:7" ht="14">
      <c r="B433" s="216"/>
      <c r="C433" s="423"/>
      <c r="D433" s="423"/>
      <c r="E433" s="423"/>
      <c r="F433" s="423"/>
      <c r="G433" s="423"/>
    </row>
    <row r="434" spans="2:7" ht="14">
      <c r="B434" s="216"/>
      <c r="C434" s="423"/>
      <c r="D434" s="423"/>
      <c r="E434" s="423"/>
      <c r="F434" s="423"/>
      <c r="G434" s="423"/>
    </row>
    <row r="435" spans="2:7" ht="14">
      <c r="B435" s="216"/>
      <c r="C435" s="423"/>
      <c r="D435" s="423"/>
      <c r="E435" s="423"/>
      <c r="F435" s="423"/>
      <c r="G435" s="423"/>
    </row>
    <row r="436" spans="2:7" ht="14">
      <c r="B436" s="216"/>
      <c r="C436" s="423"/>
      <c r="D436" s="423"/>
      <c r="E436" s="423"/>
      <c r="F436" s="423"/>
      <c r="G436" s="423"/>
    </row>
    <row r="437" spans="2:7" ht="14">
      <c r="B437" s="216"/>
      <c r="C437" s="423"/>
      <c r="D437" s="423"/>
      <c r="E437" s="423"/>
      <c r="F437" s="423"/>
      <c r="G437" s="423"/>
    </row>
    <row r="438" spans="2:7" ht="14">
      <c r="B438" s="216"/>
      <c r="C438" s="423"/>
      <c r="D438" s="423"/>
      <c r="E438" s="423"/>
      <c r="F438" s="423"/>
      <c r="G438" s="423"/>
    </row>
    <row r="439" spans="2:7" ht="14">
      <c r="B439" s="216"/>
      <c r="C439" s="423"/>
      <c r="D439" s="423"/>
      <c r="E439" s="423"/>
      <c r="F439" s="423"/>
      <c r="G439" s="423"/>
    </row>
    <row r="440" spans="2:7" ht="14">
      <c r="B440" s="216"/>
      <c r="C440" s="423"/>
      <c r="D440" s="423"/>
      <c r="E440" s="423"/>
      <c r="F440" s="423"/>
      <c r="G440" s="423"/>
    </row>
    <row r="441" spans="2:7" ht="14">
      <c r="B441" s="216"/>
      <c r="C441" s="423"/>
      <c r="D441" s="423"/>
      <c r="E441" s="423"/>
      <c r="F441" s="423"/>
      <c r="G441" s="423"/>
    </row>
    <row r="442" spans="2:7" ht="14">
      <c r="B442" s="216"/>
      <c r="C442" s="423"/>
      <c r="D442" s="423"/>
      <c r="E442" s="423"/>
      <c r="F442" s="423"/>
      <c r="G442" s="423"/>
    </row>
    <row r="443" spans="2:7" ht="14">
      <c r="B443" s="216"/>
      <c r="C443" s="423"/>
      <c r="D443" s="423"/>
      <c r="E443" s="423"/>
      <c r="F443" s="423"/>
      <c r="G443" s="423"/>
    </row>
    <row r="444" spans="2:7" ht="14">
      <c r="B444" s="216"/>
      <c r="C444" s="423"/>
      <c r="D444" s="423"/>
      <c r="E444" s="423"/>
      <c r="F444" s="423"/>
      <c r="G444" s="423"/>
    </row>
    <row r="445" spans="2:7" ht="14">
      <c r="B445" s="216"/>
      <c r="C445" s="423"/>
      <c r="D445" s="423"/>
      <c r="E445" s="423"/>
      <c r="F445" s="423"/>
      <c r="G445" s="423"/>
    </row>
    <row r="446" spans="2:7" ht="14">
      <c r="B446" s="216"/>
      <c r="C446" s="423"/>
      <c r="D446" s="423"/>
      <c r="E446" s="423"/>
      <c r="F446" s="423"/>
      <c r="G446" s="423"/>
    </row>
    <row r="447" spans="2:7" ht="14">
      <c r="B447" s="216"/>
      <c r="C447" s="423"/>
      <c r="D447" s="423"/>
      <c r="E447" s="423"/>
      <c r="F447" s="423"/>
      <c r="G447" s="423"/>
    </row>
    <row r="448" spans="2:7" ht="14">
      <c r="B448" s="216"/>
      <c r="C448" s="423"/>
      <c r="D448" s="423"/>
      <c r="E448" s="423"/>
      <c r="F448" s="423"/>
      <c r="G448" s="423"/>
    </row>
    <row r="449" spans="2:7" ht="14">
      <c r="B449" s="216"/>
      <c r="C449" s="423"/>
      <c r="D449" s="423"/>
      <c r="E449" s="423"/>
      <c r="F449" s="423"/>
      <c r="G449" s="423"/>
    </row>
    <row r="450" spans="2:7" ht="14">
      <c r="B450" s="216"/>
      <c r="C450" s="423"/>
      <c r="D450" s="423"/>
      <c r="E450" s="423"/>
      <c r="F450" s="423"/>
      <c r="G450" s="423"/>
    </row>
    <row r="451" spans="2:7" ht="14">
      <c r="B451" s="216"/>
      <c r="C451" s="423"/>
      <c r="D451" s="423"/>
      <c r="E451" s="423"/>
      <c r="F451" s="423"/>
      <c r="G451" s="423"/>
    </row>
    <row r="452" spans="2:7" ht="14">
      <c r="B452" s="216"/>
      <c r="C452" s="423"/>
      <c r="D452" s="423"/>
      <c r="E452" s="423"/>
      <c r="F452" s="423"/>
      <c r="G452" s="423"/>
    </row>
    <row r="453" spans="2:7" ht="14">
      <c r="B453" s="216"/>
      <c r="C453" s="423"/>
      <c r="D453" s="423"/>
      <c r="E453" s="423"/>
      <c r="F453" s="423"/>
      <c r="G453" s="423"/>
    </row>
    <row r="454" spans="2:7" ht="14">
      <c r="B454" s="216"/>
      <c r="C454" s="423"/>
      <c r="D454" s="423"/>
      <c r="E454" s="423"/>
      <c r="F454" s="423"/>
      <c r="G454" s="423"/>
    </row>
    <row r="455" spans="2:7" ht="14">
      <c r="B455" s="216"/>
      <c r="C455" s="423"/>
      <c r="D455" s="423"/>
      <c r="E455" s="423"/>
      <c r="F455" s="423"/>
      <c r="G455" s="423"/>
    </row>
    <row r="456" spans="2:7" ht="14">
      <c r="B456" s="216"/>
      <c r="C456" s="423"/>
      <c r="D456" s="423"/>
      <c r="E456" s="423"/>
      <c r="F456" s="423"/>
      <c r="G456" s="423"/>
    </row>
    <row r="457" spans="2:7" ht="14">
      <c r="B457" s="216"/>
      <c r="C457" s="423"/>
      <c r="D457" s="423"/>
      <c r="E457" s="423"/>
      <c r="F457" s="423"/>
      <c r="G457" s="423"/>
    </row>
    <row r="458" spans="2:7" ht="14">
      <c r="B458" s="216"/>
      <c r="C458" s="423"/>
      <c r="D458" s="423"/>
      <c r="E458" s="423"/>
      <c r="F458" s="423"/>
      <c r="G458" s="423"/>
    </row>
    <row r="459" spans="2:7" ht="14">
      <c r="B459" s="216"/>
      <c r="C459" s="423"/>
      <c r="D459" s="423"/>
      <c r="E459" s="423"/>
      <c r="F459" s="423"/>
      <c r="G459" s="423"/>
    </row>
    <row r="460" spans="2:7" ht="14">
      <c r="B460" s="216"/>
      <c r="C460" s="423"/>
      <c r="D460" s="423"/>
      <c r="E460" s="423"/>
      <c r="F460" s="423"/>
      <c r="G460" s="423"/>
    </row>
    <row r="461" spans="2:7" ht="14">
      <c r="B461" s="216"/>
      <c r="C461" s="423"/>
      <c r="D461" s="423"/>
      <c r="E461" s="423"/>
      <c r="F461" s="423"/>
      <c r="G461" s="423"/>
    </row>
    <row r="462" spans="2:7" ht="14">
      <c r="B462" s="216"/>
      <c r="C462" s="423"/>
      <c r="D462" s="423"/>
      <c r="E462" s="423"/>
      <c r="F462" s="423"/>
      <c r="G462" s="423"/>
    </row>
    <row r="463" spans="2:7" ht="14">
      <c r="B463" s="216"/>
      <c r="C463" s="423"/>
      <c r="D463" s="423"/>
      <c r="E463" s="423"/>
      <c r="F463" s="423"/>
      <c r="G463" s="423"/>
    </row>
    <row r="464" spans="2:7" ht="14">
      <c r="B464" s="216"/>
      <c r="C464" s="423"/>
      <c r="D464" s="423"/>
      <c r="E464" s="423"/>
      <c r="F464" s="423"/>
      <c r="G464" s="423"/>
    </row>
    <row r="465" spans="2:7" ht="14">
      <c r="B465" s="216"/>
      <c r="C465" s="423"/>
      <c r="D465" s="423"/>
      <c r="E465" s="423"/>
      <c r="F465" s="423"/>
      <c r="G465" s="423"/>
    </row>
    <row r="466" spans="2:7" ht="14">
      <c r="B466" s="216"/>
      <c r="C466" s="423"/>
      <c r="D466" s="423"/>
      <c r="E466" s="423"/>
      <c r="F466" s="423"/>
      <c r="G466" s="423"/>
    </row>
    <row r="467" spans="2:7" ht="14">
      <c r="B467" s="216"/>
      <c r="C467" s="423"/>
      <c r="D467" s="423"/>
      <c r="E467" s="423"/>
      <c r="F467" s="423"/>
      <c r="G467" s="423"/>
    </row>
    <row r="468" spans="2:7" ht="14">
      <c r="B468" s="216"/>
      <c r="C468" s="423"/>
      <c r="D468" s="423"/>
      <c r="E468" s="423"/>
      <c r="F468" s="423"/>
      <c r="G468" s="423"/>
    </row>
    <row r="469" spans="2:7" ht="14">
      <c r="B469" s="216"/>
      <c r="C469" s="423"/>
      <c r="D469" s="423"/>
      <c r="E469" s="423"/>
      <c r="F469" s="423"/>
      <c r="G469" s="423"/>
    </row>
    <row r="470" spans="2:7" ht="14">
      <c r="B470" s="216"/>
      <c r="C470" s="423"/>
      <c r="D470" s="423"/>
      <c r="E470" s="423"/>
      <c r="F470" s="423"/>
      <c r="G470" s="423"/>
    </row>
    <row r="471" spans="2:7" ht="14">
      <c r="B471" s="216"/>
      <c r="C471" s="423"/>
      <c r="D471" s="423"/>
      <c r="E471" s="423"/>
      <c r="F471" s="423"/>
      <c r="G471" s="423"/>
    </row>
    <row r="472" spans="2:7" ht="14">
      <c r="B472" s="216"/>
      <c r="C472" s="423"/>
      <c r="D472" s="423"/>
      <c r="E472" s="423"/>
      <c r="F472" s="423"/>
      <c r="G472" s="423"/>
    </row>
    <row r="473" spans="2:7" ht="14">
      <c r="B473" s="216"/>
      <c r="C473" s="423"/>
      <c r="D473" s="423"/>
      <c r="E473" s="423"/>
      <c r="F473" s="423"/>
      <c r="G473" s="423"/>
    </row>
    <row r="474" spans="2:7" ht="14">
      <c r="B474" s="216"/>
      <c r="C474" s="423"/>
      <c r="D474" s="423"/>
      <c r="E474" s="423"/>
      <c r="F474" s="423"/>
      <c r="G474" s="423"/>
    </row>
    <row r="475" spans="2:7" ht="14">
      <c r="B475" s="216"/>
      <c r="C475" s="423"/>
      <c r="D475" s="423"/>
      <c r="E475" s="423"/>
      <c r="F475" s="423"/>
      <c r="G475" s="423"/>
    </row>
    <row r="476" spans="2:7" ht="14">
      <c r="B476" s="216"/>
      <c r="C476" s="423"/>
      <c r="D476" s="423"/>
      <c r="E476" s="423"/>
      <c r="F476" s="423"/>
      <c r="G476" s="423"/>
    </row>
    <row r="477" spans="2:7" ht="14">
      <c r="B477" s="216"/>
      <c r="C477" s="423"/>
      <c r="D477" s="423"/>
      <c r="E477" s="423"/>
      <c r="F477" s="423"/>
      <c r="G477" s="423"/>
    </row>
    <row r="478" spans="2:7" ht="14">
      <c r="B478" s="216"/>
      <c r="C478" s="423"/>
      <c r="D478" s="423"/>
      <c r="E478" s="423"/>
      <c r="F478" s="423"/>
      <c r="G478" s="423"/>
    </row>
    <row r="479" spans="2:7" ht="14">
      <c r="B479" s="216"/>
      <c r="C479" s="423"/>
      <c r="D479" s="423"/>
      <c r="E479" s="423"/>
      <c r="F479" s="423"/>
      <c r="G479" s="423"/>
    </row>
    <row r="480" spans="2:7" ht="14">
      <c r="B480" s="216"/>
      <c r="C480" s="423"/>
      <c r="D480" s="423"/>
      <c r="E480" s="423"/>
      <c r="F480" s="423"/>
      <c r="G480" s="423"/>
    </row>
    <row r="481" spans="2:7" ht="14">
      <c r="B481" s="216"/>
      <c r="C481" s="423"/>
      <c r="D481" s="423"/>
      <c r="E481" s="423"/>
      <c r="F481" s="423"/>
      <c r="G481" s="423"/>
    </row>
    <row r="482" spans="2:7" ht="14">
      <c r="B482" s="216"/>
      <c r="C482" s="423"/>
      <c r="D482" s="423"/>
      <c r="E482" s="423"/>
      <c r="F482" s="423"/>
      <c r="G482" s="423"/>
    </row>
    <row r="483" spans="2:7" ht="14">
      <c r="B483" s="216"/>
      <c r="C483" s="423"/>
      <c r="D483" s="423"/>
      <c r="E483" s="423"/>
      <c r="F483" s="423"/>
      <c r="G483" s="423"/>
    </row>
    <row r="484" spans="2:7" ht="14">
      <c r="B484" s="216"/>
      <c r="C484" s="423"/>
      <c r="D484" s="423"/>
      <c r="E484" s="423"/>
      <c r="F484" s="423"/>
      <c r="G484" s="423"/>
    </row>
    <row r="485" spans="2:7" ht="14">
      <c r="B485" s="216"/>
      <c r="C485" s="423"/>
      <c r="D485" s="423"/>
      <c r="E485" s="423"/>
      <c r="F485" s="423"/>
      <c r="G485" s="423"/>
    </row>
    <row r="486" spans="2:7" ht="14">
      <c r="B486" s="216"/>
      <c r="C486" s="423"/>
      <c r="D486" s="423"/>
      <c r="E486" s="423"/>
      <c r="F486" s="423"/>
      <c r="G486" s="423"/>
    </row>
    <row r="487" spans="2:7" ht="14">
      <c r="B487" s="216"/>
      <c r="C487" s="423"/>
      <c r="D487" s="423"/>
      <c r="E487" s="423"/>
      <c r="F487" s="423"/>
      <c r="G487" s="423"/>
    </row>
    <row r="488" spans="2:7" ht="14">
      <c r="B488" s="216"/>
      <c r="C488" s="423"/>
      <c r="D488" s="423"/>
      <c r="E488" s="423"/>
      <c r="F488" s="423"/>
      <c r="G488" s="423"/>
    </row>
    <row r="489" spans="2:7" ht="14">
      <c r="B489" s="216"/>
      <c r="C489" s="423"/>
      <c r="D489" s="423"/>
      <c r="E489" s="423"/>
      <c r="F489" s="423"/>
      <c r="G489" s="423"/>
    </row>
    <row r="490" spans="2:7" ht="14">
      <c r="B490" s="216"/>
      <c r="C490" s="423"/>
      <c r="D490" s="423"/>
      <c r="E490" s="423"/>
      <c r="F490" s="423"/>
      <c r="G490" s="423"/>
    </row>
    <row r="491" spans="2:7" ht="14">
      <c r="B491" s="216"/>
      <c r="C491" s="423"/>
      <c r="D491" s="423"/>
      <c r="E491" s="423"/>
      <c r="F491" s="423"/>
      <c r="G491" s="423"/>
    </row>
    <row r="492" spans="2:7" ht="14">
      <c r="B492" s="216"/>
      <c r="C492" s="423"/>
      <c r="D492" s="423"/>
      <c r="E492" s="423"/>
      <c r="F492" s="423"/>
      <c r="G492" s="423"/>
    </row>
    <row r="493" spans="2:7" ht="14">
      <c r="B493" s="216"/>
      <c r="C493" s="423"/>
      <c r="D493" s="423"/>
      <c r="E493" s="423"/>
      <c r="F493" s="423"/>
      <c r="G493" s="423"/>
    </row>
    <row r="494" spans="2:7" ht="14">
      <c r="B494" s="216"/>
      <c r="C494" s="423"/>
      <c r="D494" s="423"/>
      <c r="E494" s="423"/>
      <c r="F494" s="423"/>
      <c r="G494" s="423"/>
    </row>
    <row r="495" spans="2:7" ht="14">
      <c r="B495" s="216"/>
      <c r="C495" s="423"/>
      <c r="D495" s="423"/>
      <c r="E495" s="423"/>
      <c r="F495" s="423"/>
      <c r="G495" s="423"/>
    </row>
    <row r="496" spans="2:7" ht="14">
      <c r="B496" s="216"/>
      <c r="C496" s="423"/>
      <c r="D496" s="423"/>
      <c r="E496" s="423"/>
      <c r="F496" s="423"/>
      <c r="G496" s="423"/>
    </row>
    <row r="497" spans="2:7" ht="14">
      <c r="B497" s="216"/>
      <c r="C497" s="423"/>
      <c r="D497" s="423"/>
      <c r="E497" s="423"/>
      <c r="F497" s="423"/>
      <c r="G497" s="423"/>
    </row>
    <row r="498" spans="2:7" ht="14">
      <c r="B498" s="216"/>
      <c r="C498" s="423"/>
      <c r="D498" s="423"/>
      <c r="E498" s="423"/>
      <c r="F498" s="423"/>
      <c r="G498" s="423"/>
    </row>
    <row r="499" spans="2:7" ht="14">
      <c r="B499" s="216"/>
      <c r="C499" s="423"/>
      <c r="D499" s="423"/>
      <c r="E499" s="423"/>
      <c r="F499" s="423"/>
      <c r="G499" s="423"/>
    </row>
    <row r="500" spans="2:7" ht="14">
      <c r="B500" s="216"/>
      <c r="C500" s="423"/>
      <c r="D500" s="423"/>
      <c r="E500" s="423"/>
      <c r="F500" s="423"/>
      <c r="G500" s="423"/>
    </row>
    <row r="501" spans="2:7" ht="14">
      <c r="B501" s="216"/>
      <c r="C501" s="423"/>
      <c r="D501" s="423"/>
      <c r="E501" s="423"/>
      <c r="F501" s="423"/>
      <c r="G501" s="423"/>
    </row>
    <row r="502" spans="2:7" ht="14">
      <c r="B502" s="216"/>
      <c r="C502" s="423"/>
      <c r="D502" s="423"/>
      <c r="E502" s="423"/>
      <c r="F502" s="423"/>
      <c r="G502" s="423"/>
    </row>
    <row r="503" spans="2:7" ht="14">
      <c r="B503" s="216"/>
      <c r="C503" s="423"/>
      <c r="D503" s="423"/>
      <c r="E503" s="423"/>
      <c r="F503" s="423"/>
      <c r="G503" s="423"/>
    </row>
    <row r="504" spans="2:7" ht="14">
      <c r="B504" s="216"/>
      <c r="C504" s="423"/>
      <c r="D504" s="423"/>
      <c r="E504" s="423"/>
      <c r="F504" s="423"/>
      <c r="G504" s="423"/>
    </row>
    <row r="505" spans="2:7" ht="14">
      <c r="B505" s="216"/>
      <c r="C505" s="423"/>
      <c r="D505" s="423"/>
      <c r="E505" s="423"/>
      <c r="F505" s="423"/>
      <c r="G505" s="423"/>
    </row>
    <row r="506" spans="2:7" ht="14">
      <c r="B506" s="216"/>
      <c r="C506" s="423"/>
      <c r="D506" s="423"/>
      <c r="E506" s="423"/>
      <c r="F506" s="423"/>
      <c r="G506" s="423"/>
    </row>
    <row r="507" spans="2:7" ht="14">
      <c r="B507" s="216"/>
      <c r="C507" s="423"/>
      <c r="D507" s="423"/>
      <c r="E507" s="423"/>
      <c r="F507" s="423"/>
      <c r="G507" s="423"/>
    </row>
    <row r="508" spans="2:7" ht="14">
      <c r="B508" s="216"/>
      <c r="C508" s="423"/>
      <c r="D508" s="423"/>
      <c r="E508" s="423"/>
      <c r="F508" s="423"/>
      <c r="G508" s="423"/>
    </row>
    <row r="509" spans="2:7" ht="14">
      <c r="B509" s="216"/>
      <c r="C509" s="423"/>
      <c r="D509" s="423"/>
      <c r="E509" s="423"/>
      <c r="F509" s="423"/>
      <c r="G509" s="423"/>
    </row>
    <row r="510" spans="2:7" ht="14">
      <c r="B510" s="216"/>
      <c r="C510" s="423"/>
      <c r="D510" s="423"/>
      <c r="E510" s="423"/>
      <c r="F510" s="423"/>
      <c r="G510" s="423"/>
    </row>
    <row r="511" spans="2:7" ht="14">
      <c r="B511" s="216"/>
      <c r="C511" s="423"/>
      <c r="D511" s="423"/>
      <c r="E511" s="423"/>
      <c r="F511" s="423"/>
      <c r="G511" s="423"/>
    </row>
    <row r="512" spans="2:7" ht="14">
      <c r="B512" s="216"/>
      <c r="C512" s="423"/>
      <c r="D512" s="423"/>
      <c r="E512" s="423"/>
      <c r="F512" s="423"/>
      <c r="G512" s="423"/>
    </row>
    <row r="513" spans="2:7" ht="14">
      <c r="B513" s="216"/>
      <c r="C513" s="423"/>
      <c r="D513" s="423"/>
      <c r="E513" s="423"/>
      <c r="F513" s="423"/>
      <c r="G513" s="423"/>
    </row>
    <row r="514" spans="2:7" ht="14">
      <c r="B514" s="216"/>
      <c r="C514" s="423"/>
      <c r="D514" s="423"/>
      <c r="E514" s="423"/>
      <c r="F514" s="423"/>
      <c r="G514" s="423"/>
    </row>
    <row r="515" spans="2:7" ht="14">
      <c r="B515" s="216"/>
      <c r="C515" s="423"/>
      <c r="D515" s="423"/>
      <c r="E515" s="423"/>
      <c r="F515" s="423"/>
      <c r="G515" s="423"/>
    </row>
    <row r="516" spans="2:7" ht="14">
      <c r="B516" s="216"/>
      <c r="C516" s="423"/>
      <c r="D516" s="423"/>
      <c r="E516" s="423"/>
      <c r="F516" s="423"/>
      <c r="G516" s="423"/>
    </row>
    <row r="517" spans="2:7" ht="14">
      <c r="B517" s="216"/>
      <c r="C517" s="423"/>
      <c r="D517" s="423"/>
      <c r="E517" s="423"/>
      <c r="F517" s="423"/>
      <c r="G517" s="423"/>
    </row>
    <row r="518" spans="2:7" ht="14">
      <c r="B518" s="216"/>
      <c r="C518" s="423"/>
      <c r="D518" s="423"/>
      <c r="E518" s="423"/>
      <c r="F518" s="423"/>
      <c r="G518" s="423"/>
    </row>
    <row r="519" spans="2:7" ht="14">
      <c r="B519" s="216"/>
      <c r="C519" s="423"/>
      <c r="D519" s="423"/>
      <c r="E519" s="423"/>
      <c r="F519" s="423"/>
      <c r="G519" s="423"/>
    </row>
    <row r="520" spans="2:7" ht="14">
      <c r="B520" s="216"/>
      <c r="C520" s="423"/>
      <c r="D520" s="423"/>
      <c r="E520" s="423"/>
      <c r="F520" s="423"/>
      <c r="G520" s="423"/>
    </row>
    <row r="521" spans="2:7" ht="14">
      <c r="B521" s="216"/>
      <c r="C521" s="423"/>
      <c r="D521" s="423"/>
      <c r="E521" s="423"/>
      <c r="F521" s="423"/>
      <c r="G521" s="423"/>
    </row>
    <row r="522" spans="2:7" ht="14">
      <c r="B522" s="216"/>
      <c r="C522" s="423"/>
      <c r="D522" s="423"/>
      <c r="E522" s="423"/>
      <c r="F522" s="423"/>
      <c r="G522" s="423"/>
    </row>
    <row r="523" spans="2:7" ht="14">
      <c r="B523" s="216"/>
      <c r="C523" s="423"/>
      <c r="D523" s="423"/>
      <c r="E523" s="423"/>
      <c r="F523" s="423"/>
      <c r="G523" s="423"/>
    </row>
    <row r="524" spans="2:7" ht="14">
      <c r="B524" s="216"/>
      <c r="C524" s="423"/>
      <c r="D524" s="423"/>
      <c r="E524" s="423"/>
      <c r="F524" s="423"/>
      <c r="G524" s="423"/>
    </row>
    <row r="525" spans="2:7" ht="14">
      <c r="B525" s="216"/>
      <c r="C525" s="423"/>
      <c r="D525" s="423"/>
      <c r="E525" s="423"/>
      <c r="F525" s="423"/>
      <c r="G525" s="423"/>
    </row>
    <row r="526" spans="2:7" ht="14">
      <c r="B526" s="216"/>
      <c r="C526" s="423"/>
      <c r="D526" s="423"/>
      <c r="E526" s="423"/>
      <c r="F526" s="423"/>
      <c r="G526" s="423"/>
    </row>
    <row r="527" spans="2:7" ht="14">
      <c r="B527" s="216"/>
      <c r="C527" s="423"/>
      <c r="D527" s="423"/>
      <c r="E527" s="423"/>
      <c r="F527" s="423"/>
      <c r="G527" s="423"/>
    </row>
    <row r="528" spans="2:7" ht="14">
      <c r="B528" s="216"/>
      <c r="C528" s="423"/>
      <c r="D528" s="423"/>
      <c r="E528" s="423"/>
      <c r="F528" s="423"/>
      <c r="G528" s="423"/>
    </row>
    <row r="529" spans="2:7" ht="14">
      <c r="B529" s="216"/>
      <c r="C529" s="423"/>
      <c r="D529" s="423"/>
      <c r="E529" s="423"/>
      <c r="F529" s="423"/>
      <c r="G529" s="423"/>
    </row>
    <row r="530" spans="2:7" ht="14">
      <c r="B530" s="216"/>
      <c r="C530" s="423"/>
      <c r="D530" s="423"/>
      <c r="E530" s="423"/>
      <c r="F530" s="423"/>
      <c r="G530" s="423"/>
    </row>
    <row r="531" spans="2:7" ht="14">
      <c r="B531" s="216"/>
      <c r="C531" s="423"/>
      <c r="D531" s="423"/>
      <c r="E531" s="423"/>
      <c r="F531" s="423"/>
      <c r="G531" s="423"/>
    </row>
    <row r="532" spans="2:7" ht="14">
      <c r="B532" s="216"/>
      <c r="C532" s="423"/>
      <c r="D532" s="423"/>
      <c r="E532" s="423"/>
      <c r="F532" s="423"/>
      <c r="G532" s="423"/>
    </row>
    <row r="533" spans="2:7" ht="14">
      <c r="B533" s="216"/>
      <c r="C533" s="423"/>
      <c r="D533" s="423"/>
      <c r="E533" s="423"/>
      <c r="F533" s="423"/>
      <c r="G533" s="423"/>
    </row>
    <row r="534" spans="2:7" ht="14">
      <c r="B534" s="216"/>
      <c r="C534" s="423"/>
      <c r="D534" s="423"/>
      <c r="E534" s="423"/>
      <c r="F534" s="423"/>
      <c r="G534" s="423"/>
    </row>
    <row r="535" spans="2:7" ht="14">
      <c r="B535" s="216"/>
      <c r="C535" s="423"/>
      <c r="D535" s="423"/>
      <c r="E535" s="423"/>
      <c r="F535" s="423"/>
      <c r="G535" s="423"/>
    </row>
    <row r="536" spans="2:7" ht="14">
      <c r="B536" s="216"/>
      <c r="C536" s="423"/>
      <c r="D536" s="423"/>
      <c r="E536" s="423"/>
      <c r="F536" s="423"/>
      <c r="G536" s="423"/>
    </row>
    <row r="537" spans="2:7" ht="14">
      <c r="B537" s="216"/>
      <c r="C537" s="423"/>
      <c r="D537" s="423"/>
      <c r="E537" s="423"/>
      <c r="F537" s="423"/>
      <c r="G537" s="423"/>
    </row>
    <row r="538" spans="2:7" ht="14">
      <c r="B538" s="216"/>
      <c r="C538" s="423"/>
      <c r="D538" s="423"/>
      <c r="E538" s="423"/>
      <c r="F538" s="423"/>
      <c r="G538" s="423"/>
    </row>
    <row r="539" spans="2:7" ht="14">
      <c r="B539" s="216"/>
      <c r="C539" s="423"/>
      <c r="D539" s="423"/>
      <c r="E539" s="423"/>
      <c r="F539" s="423"/>
      <c r="G539" s="423"/>
    </row>
    <row r="540" spans="2:7" ht="14">
      <c r="B540" s="216"/>
      <c r="C540" s="423"/>
      <c r="D540" s="423"/>
      <c r="E540" s="423"/>
      <c r="F540" s="423"/>
      <c r="G540" s="423"/>
    </row>
    <row r="541" spans="2:7" ht="14">
      <c r="B541" s="216"/>
      <c r="C541" s="423"/>
      <c r="D541" s="423"/>
      <c r="E541" s="423"/>
      <c r="F541" s="423"/>
      <c r="G541" s="423"/>
    </row>
    <row r="542" spans="2:7" ht="14">
      <c r="B542" s="216"/>
      <c r="C542" s="423"/>
      <c r="D542" s="423"/>
      <c r="E542" s="423"/>
      <c r="F542" s="423"/>
      <c r="G542" s="423"/>
    </row>
    <row r="543" spans="2:7" ht="14">
      <c r="B543" s="216"/>
      <c r="C543" s="423"/>
      <c r="D543" s="423"/>
      <c r="E543" s="423"/>
      <c r="F543" s="423"/>
      <c r="G543" s="423"/>
    </row>
    <row r="544" spans="2:7" ht="14">
      <c r="B544" s="216"/>
      <c r="C544" s="423"/>
      <c r="D544" s="423"/>
      <c r="E544" s="423"/>
      <c r="F544" s="423"/>
      <c r="G544" s="423"/>
    </row>
    <row r="545" spans="2:7" ht="14">
      <c r="B545" s="216"/>
      <c r="C545" s="423"/>
      <c r="D545" s="423"/>
      <c r="E545" s="423"/>
      <c r="F545" s="423"/>
      <c r="G545" s="423"/>
    </row>
    <row r="546" spans="2:7" ht="14">
      <c r="B546" s="216"/>
      <c r="C546" s="423"/>
      <c r="D546" s="423"/>
      <c r="E546" s="423"/>
      <c r="F546" s="423"/>
      <c r="G546" s="423"/>
    </row>
    <row r="547" spans="2:7" ht="14">
      <c r="B547" s="216"/>
      <c r="C547" s="423"/>
      <c r="D547" s="423"/>
      <c r="E547" s="423"/>
      <c r="F547" s="423"/>
      <c r="G547" s="423"/>
    </row>
    <row r="548" spans="2:7" ht="14">
      <c r="B548" s="216"/>
      <c r="C548" s="423"/>
      <c r="D548" s="423"/>
      <c r="E548" s="423"/>
      <c r="F548" s="423"/>
      <c r="G548" s="423"/>
    </row>
    <row r="549" spans="2:7" ht="14">
      <c r="B549" s="216"/>
      <c r="C549" s="423"/>
      <c r="D549" s="423"/>
      <c r="E549" s="423"/>
      <c r="F549" s="423"/>
      <c r="G549" s="423"/>
    </row>
    <row r="550" spans="2:7" ht="14">
      <c r="B550" s="216"/>
      <c r="C550" s="423"/>
      <c r="D550" s="423"/>
      <c r="E550" s="423"/>
      <c r="F550" s="423"/>
      <c r="G550" s="423"/>
    </row>
    <row r="551" spans="2:7" ht="14">
      <c r="B551" s="216"/>
      <c r="C551" s="423"/>
      <c r="D551" s="423"/>
      <c r="E551" s="423"/>
      <c r="F551" s="423"/>
      <c r="G551" s="423"/>
    </row>
    <row r="552" spans="2:7" ht="14">
      <c r="B552" s="216"/>
      <c r="C552" s="423"/>
      <c r="D552" s="423"/>
      <c r="E552" s="423"/>
      <c r="F552" s="423"/>
      <c r="G552" s="423"/>
    </row>
    <row r="553" spans="2:7" ht="14">
      <c r="B553" s="216"/>
      <c r="C553" s="423"/>
      <c r="D553" s="423"/>
      <c r="E553" s="423"/>
      <c r="F553" s="423"/>
      <c r="G553" s="423"/>
    </row>
    <row r="554" spans="2:7" ht="14">
      <c r="B554" s="216"/>
      <c r="C554" s="423"/>
      <c r="D554" s="423"/>
      <c r="E554" s="423"/>
      <c r="F554" s="423"/>
      <c r="G554" s="423"/>
    </row>
    <row r="555" spans="2:7" ht="14">
      <c r="B555" s="216"/>
      <c r="C555" s="423"/>
      <c r="D555" s="423"/>
      <c r="E555" s="423"/>
      <c r="F555" s="423"/>
      <c r="G555" s="423"/>
    </row>
    <row r="556" spans="2:7" ht="14">
      <c r="B556" s="216"/>
      <c r="C556" s="423"/>
      <c r="D556" s="423"/>
      <c r="E556" s="423"/>
      <c r="F556" s="423"/>
      <c r="G556" s="423"/>
    </row>
    <row r="557" spans="2:7" ht="14">
      <c r="B557" s="216"/>
      <c r="C557" s="423"/>
      <c r="D557" s="423"/>
      <c r="E557" s="423"/>
      <c r="F557" s="423"/>
      <c r="G557" s="423"/>
    </row>
    <row r="558" spans="2:7" ht="14">
      <c r="B558" s="216"/>
      <c r="C558" s="423"/>
      <c r="D558" s="423"/>
      <c r="E558" s="423"/>
      <c r="F558" s="423"/>
      <c r="G558" s="423"/>
    </row>
    <row r="559" spans="2:7" ht="14">
      <c r="B559" s="216"/>
      <c r="C559" s="423"/>
      <c r="D559" s="423"/>
      <c r="E559" s="423"/>
      <c r="F559" s="423"/>
      <c r="G559" s="423"/>
    </row>
    <row r="560" spans="2:7" ht="14">
      <c r="B560" s="216"/>
      <c r="C560" s="423"/>
      <c r="D560" s="423"/>
      <c r="E560" s="423"/>
      <c r="F560" s="423"/>
      <c r="G560" s="423"/>
    </row>
    <row r="561" spans="2:7" ht="14">
      <c r="B561" s="216"/>
      <c r="C561" s="423"/>
      <c r="D561" s="423"/>
      <c r="E561" s="423"/>
      <c r="F561" s="423"/>
      <c r="G561" s="423"/>
    </row>
    <row r="562" spans="2:7" ht="14">
      <c r="B562" s="216"/>
      <c r="C562" s="423"/>
      <c r="D562" s="423"/>
      <c r="E562" s="423"/>
      <c r="F562" s="423"/>
      <c r="G562" s="423"/>
    </row>
    <row r="563" spans="2:7" ht="14">
      <c r="B563" s="216"/>
      <c r="C563" s="423"/>
      <c r="D563" s="423"/>
      <c r="E563" s="423"/>
      <c r="F563" s="423"/>
      <c r="G563" s="423"/>
    </row>
    <row r="564" spans="2:7" ht="14">
      <c r="B564" s="216"/>
      <c r="C564" s="423"/>
      <c r="D564" s="423"/>
      <c r="E564" s="423"/>
      <c r="F564" s="423"/>
      <c r="G564" s="423"/>
    </row>
    <row r="565" spans="2:7" ht="14">
      <c r="B565" s="216"/>
      <c r="C565" s="423"/>
      <c r="D565" s="423"/>
      <c r="E565" s="423"/>
      <c r="F565" s="423"/>
      <c r="G565" s="423"/>
    </row>
    <row r="566" spans="2:7" ht="14">
      <c r="B566" s="216"/>
      <c r="C566" s="423"/>
      <c r="D566" s="423"/>
      <c r="E566" s="423"/>
      <c r="F566" s="423"/>
      <c r="G566" s="423"/>
    </row>
    <row r="567" spans="2:7" ht="14">
      <c r="B567" s="216"/>
      <c r="C567" s="423"/>
      <c r="D567" s="423"/>
      <c r="E567" s="423"/>
      <c r="F567" s="423"/>
      <c r="G567" s="423"/>
    </row>
    <row r="568" spans="2:7" ht="14">
      <c r="B568" s="216"/>
      <c r="C568" s="423"/>
      <c r="D568" s="423"/>
      <c r="E568" s="423"/>
      <c r="F568" s="423"/>
      <c r="G568" s="423"/>
    </row>
    <row r="569" spans="2:7" ht="14">
      <c r="B569" s="216"/>
      <c r="C569" s="423"/>
      <c r="D569" s="423"/>
      <c r="E569" s="423"/>
      <c r="F569" s="423"/>
      <c r="G569" s="423"/>
    </row>
    <row r="570" spans="2:7" ht="14">
      <c r="B570" s="216"/>
      <c r="C570" s="423"/>
      <c r="D570" s="423"/>
      <c r="E570" s="423"/>
      <c r="F570" s="423"/>
      <c r="G570" s="423"/>
    </row>
    <row r="571" spans="2:7" ht="14">
      <c r="B571" s="216"/>
      <c r="C571" s="423"/>
      <c r="D571" s="423"/>
      <c r="E571" s="423"/>
      <c r="F571" s="423"/>
      <c r="G571" s="423"/>
    </row>
    <row r="572" spans="2:7" ht="14">
      <c r="B572" s="216"/>
      <c r="C572" s="423"/>
      <c r="D572" s="423"/>
      <c r="E572" s="423"/>
      <c r="F572" s="423"/>
      <c r="G572" s="423"/>
    </row>
    <row r="573" spans="2:7" ht="14">
      <c r="B573" s="216"/>
      <c r="C573" s="423"/>
      <c r="D573" s="423"/>
      <c r="E573" s="423"/>
      <c r="F573" s="423"/>
      <c r="G573" s="423"/>
    </row>
    <row r="574" spans="2:7" ht="14">
      <c r="B574" s="216"/>
      <c r="C574" s="423"/>
      <c r="D574" s="423"/>
      <c r="E574" s="423"/>
      <c r="F574" s="423"/>
      <c r="G574" s="423"/>
    </row>
    <row r="575" spans="2:7" ht="14">
      <c r="B575" s="216"/>
      <c r="C575" s="423"/>
      <c r="D575" s="423"/>
      <c r="E575" s="423"/>
      <c r="F575" s="423"/>
      <c r="G575" s="423"/>
    </row>
    <row r="576" spans="2:7" ht="14">
      <c r="B576" s="216"/>
      <c r="C576" s="423"/>
      <c r="D576" s="423"/>
      <c r="E576" s="423"/>
      <c r="F576" s="423"/>
      <c r="G576" s="423"/>
    </row>
    <row r="577" spans="2:7" ht="14">
      <c r="B577" s="216"/>
      <c r="C577" s="423"/>
      <c r="D577" s="423"/>
      <c r="E577" s="423"/>
      <c r="F577" s="423"/>
      <c r="G577" s="423"/>
    </row>
    <row r="578" spans="2:7" ht="14">
      <c r="B578" s="216"/>
      <c r="C578" s="423"/>
      <c r="D578" s="423"/>
      <c r="E578" s="423"/>
      <c r="F578" s="423"/>
      <c r="G578" s="423"/>
    </row>
    <row r="579" spans="2:7" ht="14">
      <c r="B579" s="216"/>
      <c r="C579" s="423"/>
      <c r="D579" s="423"/>
      <c r="E579" s="423"/>
      <c r="F579" s="423"/>
      <c r="G579" s="423"/>
    </row>
    <row r="580" spans="2:7" ht="14">
      <c r="B580" s="216"/>
      <c r="C580" s="423"/>
      <c r="D580" s="423"/>
      <c r="E580" s="423"/>
      <c r="F580" s="423"/>
      <c r="G580" s="423"/>
    </row>
    <row r="581" spans="2:7" ht="14">
      <c r="B581" s="216"/>
      <c r="C581" s="423"/>
      <c r="D581" s="423"/>
      <c r="E581" s="423"/>
      <c r="F581" s="423"/>
      <c r="G581" s="423"/>
    </row>
    <row r="582" spans="2:7" ht="14">
      <c r="B582" s="216"/>
      <c r="C582" s="423"/>
      <c r="D582" s="423"/>
      <c r="E582" s="423"/>
      <c r="F582" s="423"/>
      <c r="G582" s="423"/>
    </row>
    <row r="583" spans="2:7" ht="14">
      <c r="B583" s="216"/>
      <c r="C583" s="423"/>
      <c r="D583" s="423"/>
      <c r="E583" s="423"/>
      <c r="F583" s="423"/>
      <c r="G583" s="423"/>
    </row>
    <row r="584" spans="2:7" ht="14">
      <c r="B584" s="216"/>
      <c r="C584" s="423"/>
      <c r="D584" s="423"/>
      <c r="E584" s="423"/>
      <c r="F584" s="423"/>
      <c r="G584" s="423"/>
    </row>
    <row r="585" spans="2:7" ht="14">
      <c r="B585" s="216"/>
      <c r="C585" s="423"/>
      <c r="D585" s="423"/>
      <c r="E585" s="423"/>
      <c r="F585" s="423"/>
      <c r="G585" s="423"/>
    </row>
    <row r="586" spans="2:7" ht="14">
      <c r="B586" s="216"/>
      <c r="C586" s="423"/>
      <c r="D586" s="423"/>
      <c r="E586" s="423"/>
      <c r="F586" s="423"/>
      <c r="G586" s="423"/>
    </row>
    <row r="587" spans="2:7" ht="14">
      <c r="B587" s="216"/>
      <c r="C587" s="423"/>
      <c r="D587" s="423"/>
      <c r="E587" s="423"/>
      <c r="F587" s="423"/>
      <c r="G587" s="423"/>
    </row>
    <row r="588" spans="2:7" ht="14">
      <c r="B588" s="216"/>
      <c r="C588" s="423"/>
      <c r="D588" s="423"/>
      <c r="E588" s="423"/>
      <c r="F588" s="423"/>
      <c r="G588" s="423"/>
    </row>
    <row r="589" spans="2:7" ht="14">
      <c r="B589" s="216"/>
      <c r="C589" s="423"/>
      <c r="D589" s="423"/>
      <c r="E589" s="423"/>
      <c r="F589" s="423"/>
      <c r="G589" s="423"/>
    </row>
    <row r="590" spans="2:7" ht="14">
      <c r="B590" s="216"/>
      <c r="C590" s="423"/>
      <c r="D590" s="423"/>
      <c r="E590" s="423"/>
      <c r="F590" s="423"/>
      <c r="G590" s="423"/>
    </row>
    <row r="591" spans="2:7" ht="14">
      <c r="B591" s="216"/>
      <c r="C591" s="423"/>
      <c r="D591" s="423"/>
      <c r="E591" s="423"/>
      <c r="F591" s="423"/>
      <c r="G591" s="423"/>
    </row>
    <row r="592" spans="2:7" ht="14">
      <c r="B592" s="216"/>
      <c r="C592" s="423"/>
      <c r="D592" s="423"/>
      <c r="E592" s="423"/>
      <c r="F592" s="423"/>
      <c r="G592" s="423"/>
    </row>
    <row r="593" spans="2:7" ht="14">
      <c r="B593" s="216"/>
      <c r="C593" s="423"/>
      <c r="D593" s="423"/>
      <c r="E593" s="423"/>
      <c r="F593" s="423"/>
      <c r="G593" s="423"/>
    </row>
    <row r="594" spans="2:7" ht="14">
      <c r="B594" s="216"/>
      <c r="C594" s="423"/>
      <c r="D594" s="423"/>
      <c r="E594" s="423"/>
      <c r="F594" s="423"/>
      <c r="G594" s="423"/>
    </row>
    <row r="595" spans="2:7" ht="14">
      <c r="B595" s="216"/>
      <c r="C595" s="423"/>
      <c r="D595" s="423"/>
      <c r="E595" s="423"/>
      <c r="F595" s="423"/>
      <c r="G595" s="423"/>
    </row>
    <row r="596" spans="2:7" ht="14">
      <c r="B596" s="216"/>
      <c r="C596" s="423"/>
      <c r="D596" s="423"/>
      <c r="E596" s="423"/>
      <c r="F596" s="423"/>
      <c r="G596" s="423"/>
    </row>
    <row r="597" spans="2:7" ht="14">
      <c r="B597" s="216"/>
      <c r="C597" s="423"/>
      <c r="D597" s="423"/>
      <c r="E597" s="423"/>
      <c r="F597" s="423"/>
      <c r="G597" s="423"/>
    </row>
    <row r="598" spans="2:7" ht="14">
      <c r="B598" s="216"/>
      <c r="C598" s="423"/>
      <c r="D598" s="423"/>
      <c r="E598" s="423"/>
      <c r="F598" s="423"/>
      <c r="G598" s="423"/>
    </row>
    <row r="599" spans="2:7" ht="14">
      <c r="B599" s="216"/>
      <c r="C599" s="423"/>
      <c r="D599" s="423"/>
      <c r="E599" s="423"/>
      <c r="F599" s="423"/>
      <c r="G599" s="423"/>
    </row>
    <row r="600" spans="2:7" ht="14">
      <c r="B600" s="216"/>
      <c r="C600" s="423"/>
      <c r="D600" s="423"/>
      <c r="E600" s="423"/>
      <c r="F600" s="423"/>
      <c r="G600" s="423"/>
    </row>
    <row r="601" spans="2:7" ht="14">
      <c r="B601" s="216"/>
      <c r="C601" s="423"/>
      <c r="D601" s="423"/>
      <c r="E601" s="423"/>
      <c r="F601" s="423"/>
      <c r="G601" s="423"/>
    </row>
    <row r="602" spans="2:7" ht="14">
      <c r="B602" s="216"/>
      <c r="C602" s="423"/>
      <c r="D602" s="423"/>
      <c r="E602" s="423"/>
      <c r="F602" s="423"/>
      <c r="G602" s="423"/>
    </row>
    <row r="603" spans="2:7" ht="14">
      <c r="B603" s="216"/>
      <c r="C603" s="423"/>
      <c r="D603" s="423"/>
      <c r="E603" s="423"/>
      <c r="F603" s="423"/>
      <c r="G603" s="423"/>
    </row>
    <row r="604" spans="2:7" ht="14">
      <c r="B604" s="216"/>
      <c r="C604" s="423"/>
      <c r="D604" s="423"/>
      <c r="E604" s="423"/>
      <c r="F604" s="423"/>
      <c r="G604" s="423"/>
    </row>
    <row r="605" spans="2:7" ht="14">
      <c r="B605" s="216"/>
      <c r="C605" s="423"/>
      <c r="D605" s="423"/>
      <c r="E605" s="423"/>
      <c r="F605" s="423"/>
      <c r="G605" s="423"/>
    </row>
    <row r="606" spans="2:7" ht="14">
      <c r="B606" s="216"/>
      <c r="C606" s="423"/>
      <c r="D606" s="423"/>
      <c r="E606" s="423"/>
      <c r="F606" s="423"/>
      <c r="G606" s="423"/>
    </row>
    <row r="607" spans="2:7" ht="14">
      <c r="B607" s="216"/>
      <c r="C607" s="423"/>
      <c r="D607" s="423"/>
      <c r="E607" s="423"/>
      <c r="F607" s="423"/>
      <c r="G607" s="423"/>
    </row>
    <row r="608" spans="2:7" ht="14">
      <c r="B608" s="216"/>
      <c r="C608" s="423"/>
      <c r="D608" s="423"/>
      <c r="E608" s="423"/>
      <c r="F608" s="423"/>
      <c r="G608" s="423"/>
    </row>
    <row r="609" spans="2:7" ht="14">
      <c r="B609" s="216"/>
      <c r="C609" s="423"/>
      <c r="D609" s="423"/>
      <c r="E609" s="423"/>
      <c r="F609" s="423"/>
      <c r="G609" s="423"/>
    </row>
    <row r="610" spans="2:7" ht="14">
      <c r="B610" s="216"/>
      <c r="C610" s="423"/>
      <c r="D610" s="423"/>
      <c r="E610" s="423"/>
      <c r="F610" s="423"/>
      <c r="G610" s="423"/>
    </row>
    <row r="611" spans="2:7" ht="14">
      <c r="B611" s="216"/>
      <c r="C611" s="423"/>
      <c r="D611" s="423"/>
      <c r="E611" s="423"/>
      <c r="F611" s="423"/>
      <c r="G611" s="423"/>
    </row>
    <row r="612" spans="2:7" ht="14">
      <c r="B612" s="216"/>
      <c r="C612" s="423"/>
      <c r="D612" s="423"/>
      <c r="E612" s="423"/>
      <c r="F612" s="423"/>
      <c r="G612" s="423"/>
    </row>
    <row r="613" spans="2:7" ht="14">
      <c r="B613" s="216"/>
      <c r="C613" s="423"/>
      <c r="D613" s="423"/>
      <c r="E613" s="423"/>
      <c r="F613" s="423"/>
      <c r="G613" s="423"/>
    </row>
    <row r="614" spans="2:7" ht="14">
      <c r="B614" s="216"/>
      <c r="C614" s="423"/>
      <c r="D614" s="423"/>
      <c r="E614" s="423"/>
      <c r="F614" s="423"/>
      <c r="G614" s="423"/>
    </row>
    <row r="615" spans="2:7" ht="14">
      <c r="B615" s="216"/>
      <c r="C615" s="423"/>
      <c r="D615" s="423"/>
      <c r="E615" s="423"/>
      <c r="F615" s="423"/>
      <c r="G615" s="423"/>
    </row>
    <row r="616" spans="2:7" ht="14">
      <c r="B616" s="216"/>
      <c r="C616" s="423"/>
      <c r="D616" s="423"/>
      <c r="E616" s="423"/>
      <c r="F616" s="423"/>
      <c r="G616" s="423"/>
    </row>
    <row r="617" spans="2:7" ht="14">
      <c r="B617" s="216"/>
      <c r="C617" s="423"/>
      <c r="D617" s="423"/>
      <c r="E617" s="423"/>
      <c r="F617" s="423"/>
      <c r="G617" s="423"/>
    </row>
    <row r="618" spans="2:7" ht="14">
      <c r="B618" s="216"/>
      <c r="C618" s="423"/>
      <c r="D618" s="423"/>
      <c r="E618" s="423"/>
      <c r="F618" s="423"/>
      <c r="G618" s="423"/>
    </row>
    <row r="619" spans="2:7" ht="14">
      <c r="B619" s="216"/>
      <c r="C619" s="423"/>
      <c r="D619" s="423"/>
      <c r="E619" s="423"/>
      <c r="F619" s="423"/>
      <c r="G619" s="423"/>
    </row>
    <row r="620" spans="2:7" ht="14">
      <c r="B620" s="216"/>
      <c r="C620" s="423"/>
      <c r="D620" s="423"/>
      <c r="E620" s="423"/>
      <c r="F620" s="423"/>
      <c r="G620" s="423"/>
    </row>
    <row r="621" spans="2:7" ht="14">
      <c r="B621" s="216"/>
      <c r="C621" s="423"/>
      <c r="D621" s="423"/>
      <c r="E621" s="423"/>
      <c r="F621" s="423"/>
      <c r="G621" s="423"/>
    </row>
    <row r="622" spans="2:7" ht="14">
      <c r="B622" s="216"/>
      <c r="C622" s="423"/>
      <c r="D622" s="423"/>
      <c r="E622" s="423"/>
      <c r="F622" s="423"/>
      <c r="G622" s="423"/>
    </row>
    <row r="623" spans="2:7" ht="14">
      <c r="B623" s="216"/>
      <c r="C623" s="423"/>
      <c r="D623" s="423"/>
      <c r="E623" s="423"/>
      <c r="F623" s="423"/>
      <c r="G623" s="423"/>
    </row>
    <row r="624" spans="2:7" ht="14">
      <c r="B624" s="216"/>
      <c r="C624" s="423"/>
      <c r="D624" s="423"/>
      <c r="E624" s="423"/>
      <c r="F624" s="423"/>
      <c r="G624" s="423"/>
    </row>
    <row r="625" spans="2:7" ht="14">
      <c r="B625" s="216"/>
      <c r="C625" s="423"/>
      <c r="D625" s="423"/>
      <c r="E625" s="423"/>
      <c r="F625" s="423"/>
      <c r="G625" s="423"/>
    </row>
    <row r="626" spans="2:7" ht="14">
      <c r="B626" s="216"/>
      <c r="C626" s="423"/>
      <c r="D626" s="423"/>
      <c r="E626" s="423"/>
      <c r="F626" s="423"/>
      <c r="G626" s="423"/>
    </row>
    <row r="627" spans="2:7" ht="14">
      <c r="B627" s="216"/>
      <c r="C627" s="423"/>
      <c r="D627" s="423"/>
      <c r="E627" s="423"/>
      <c r="F627" s="423"/>
      <c r="G627" s="423"/>
    </row>
    <row r="628" spans="2:7" ht="14">
      <c r="B628" s="216"/>
      <c r="C628" s="423"/>
      <c r="D628" s="423"/>
      <c r="E628" s="423"/>
      <c r="F628" s="423"/>
      <c r="G628" s="423"/>
    </row>
    <row r="629" spans="2:7" ht="14">
      <c r="B629" s="216"/>
      <c r="C629" s="423"/>
      <c r="D629" s="423"/>
      <c r="E629" s="423"/>
      <c r="F629" s="423"/>
      <c r="G629" s="423"/>
    </row>
    <row r="630" spans="2:7" ht="14">
      <c r="B630" s="216"/>
      <c r="C630" s="423"/>
      <c r="D630" s="423"/>
      <c r="E630" s="423"/>
      <c r="F630" s="423"/>
      <c r="G630" s="423"/>
    </row>
    <row r="631" spans="2:7" ht="14">
      <c r="B631" s="216"/>
      <c r="C631" s="423"/>
      <c r="D631" s="423"/>
      <c r="E631" s="423"/>
      <c r="F631" s="423"/>
      <c r="G631" s="423"/>
    </row>
    <row r="632" spans="2:7" ht="14">
      <c r="B632" s="216"/>
      <c r="C632" s="423"/>
      <c r="D632" s="423"/>
      <c r="E632" s="423"/>
      <c r="F632" s="423"/>
      <c r="G632" s="423"/>
    </row>
    <row r="633" spans="2:7" ht="14">
      <c r="B633" s="216"/>
      <c r="C633" s="423"/>
      <c r="D633" s="423"/>
      <c r="E633" s="423"/>
      <c r="F633" s="423"/>
      <c r="G633" s="423"/>
    </row>
    <row r="634" spans="2:7" ht="14">
      <c r="B634" s="216"/>
      <c r="C634" s="423"/>
      <c r="D634" s="423"/>
      <c r="E634" s="423"/>
      <c r="F634" s="423"/>
      <c r="G634" s="423"/>
    </row>
    <row r="635" spans="2:7" ht="14">
      <c r="B635" s="216"/>
      <c r="C635" s="423"/>
      <c r="D635" s="423"/>
      <c r="E635" s="423"/>
      <c r="F635" s="423"/>
      <c r="G635" s="423"/>
    </row>
    <row r="636" spans="2:7" ht="14">
      <c r="B636" s="216"/>
      <c r="C636" s="423"/>
      <c r="D636" s="423"/>
      <c r="E636" s="423"/>
      <c r="F636" s="423"/>
      <c r="G636" s="423"/>
    </row>
    <row r="637" spans="2:7" ht="14">
      <c r="B637" s="216"/>
      <c r="C637" s="423"/>
      <c r="D637" s="423"/>
      <c r="E637" s="423"/>
      <c r="F637" s="423"/>
      <c r="G637" s="423"/>
    </row>
    <row r="638" spans="2:7" ht="14">
      <c r="B638" s="216"/>
      <c r="C638" s="423"/>
      <c r="D638" s="423"/>
      <c r="E638" s="423"/>
      <c r="F638" s="423"/>
      <c r="G638" s="423"/>
    </row>
    <row r="639" spans="2:7" ht="14">
      <c r="B639" s="216"/>
      <c r="C639" s="423"/>
      <c r="D639" s="423"/>
      <c r="E639" s="423"/>
      <c r="F639" s="423"/>
      <c r="G639" s="423"/>
    </row>
    <row r="640" spans="2:7" ht="14">
      <c r="B640" s="216"/>
      <c r="C640" s="423"/>
      <c r="D640" s="423"/>
      <c r="E640" s="423"/>
      <c r="F640" s="423"/>
      <c r="G640" s="423"/>
    </row>
    <row r="641" spans="2:7" ht="14">
      <c r="B641" s="216"/>
      <c r="C641" s="423"/>
      <c r="D641" s="423"/>
      <c r="E641" s="423"/>
      <c r="F641" s="423"/>
      <c r="G641" s="423"/>
    </row>
    <row r="642" spans="2:7" ht="14">
      <c r="B642" s="216"/>
      <c r="C642" s="423"/>
      <c r="D642" s="423"/>
      <c r="E642" s="423"/>
      <c r="F642" s="423"/>
      <c r="G642" s="423"/>
    </row>
    <row r="643" spans="2:7" ht="14">
      <c r="B643" s="216"/>
      <c r="C643" s="423"/>
      <c r="D643" s="423"/>
      <c r="E643" s="423"/>
      <c r="F643" s="423"/>
      <c r="G643" s="423"/>
    </row>
    <row r="644" spans="2:7" ht="14">
      <c r="B644" s="216"/>
      <c r="C644" s="423"/>
      <c r="D644" s="423"/>
      <c r="E644" s="423"/>
      <c r="F644" s="423"/>
      <c r="G644" s="423"/>
    </row>
    <row r="645" spans="2:7" ht="14">
      <c r="B645" s="216"/>
      <c r="C645" s="423"/>
      <c r="D645" s="423"/>
      <c r="E645" s="423"/>
      <c r="F645" s="423"/>
      <c r="G645" s="423"/>
    </row>
    <row r="646" spans="2:7" ht="14">
      <c r="B646" s="216"/>
      <c r="C646" s="423"/>
      <c r="D646" s="423"/>
      <c r="E646" s="423"/>
      <c r="F646" s="423"/>
      <c r="G646" s="423"/>
    </row>
    <row r="647" spans="2:7" ht="14">
      <c r="B647" s="216"/>
      <c r="C647" s="423"/>
      <c r="D647" s="423"/>
      <c r="E647" s="423"/>
      <c r="F647" s="423"/>
      <c r="G647" s="423"/>
    </row>
    <row r="648" spans="2:7" ht="14">
      <c r="B648" s="216"/>
      <c r="C648" s="423"/>
      <c r="D648" s="423"/>
      <c r="E648" s="423"/>
      <c r="F648" s="423"/>
      <c r="G648" s="423"/>
    </row>
    <row r="649" spans="2:7" ht="14">
      <c r="B649" s="216"/>
      <c r="C649" s="423"/>
      <c r="D649" s="423"/>
      <c r="E649" s="423"/>
      <c r="F649" s="423"/>
      <c r="G649" s="423"/>
    </row>
    <row r="650" spans="2:7" ht="14">
      <c r="B650" s="216"/>
      <c r="C650" s="423"/>
      <c r="D650" s="423"/>
      <c r="E650" s="423"/>
      <c r="F650" s="423"/>
      <c r="G650" s="423"/>
    </row>
    <row r="651" spans="2:7" ht="14">
      <c r="B651" s="216"/>
      <c r="C651" s="423"/>
      <c r="D651" s="423"/>
      <c r="E651" s="423"/>
      <c r="F651" s="423"/>
      <c r="G651" s="423"/>
    </row>
    <row r="652" spans="2:7" ht="14">
      <c r="B652" s="216"/>
      <c r="C652" s="423"/>
      <c r="D652" s="423"/>
      <c r="E652" s="423"/>
      <c r="F652" s="423"/>
      <c r="G652" s="423"/>
    </row>
    <row r="653" spans="2:7" ht="14">
      <c r="B653" s="216"/>
      <c r="C653" s="423"/>
      <c r="D653" s="423"/>
      <c r="E653" s="423"/>
      <c r="F653" s="423"/>
      <c r="G653" s="423"/>
    </row>
    <row r="654" spans="2:7" ht="14">
      <c r="B654" s="216"/>
      <c r="C654" s="423"/>
      <c r="D654" s="423"/>
      <c r="E654" s="423"/>
      <c r="F654" s="423"/>
      <c r="G654" s="423"/>
    </row>
    <row r="655" spans="2:7" ht="14">
      <c r="B655" s="216"/>
      <c r="C655" s="423"/>
      <c r="D655" s="423"/>
      <c r="E655" s="423"/>
      <c r="F655" s="423"/>
      <c r="G655" s="423"/>
    </row>
    <row r="656" spans="2:7" ht="14">
      <c r="B656" s="216"/>
      <c r="C656" s="423"/>
      <c r="D656" s="423"/>
      <c r="E656" s="423"/>
      <c r="F656" s="423"/>
      <c r="G656" s="423"/>
    </row>
    <row r="657" spans="2:7" ht="14">
      <c r="B657" s="216"/>
      <c r="C657" s="423"/>
      <c r="D657" s="423"/>
      <c r="E657" s="423"/>
      <c r="F657" s="423"/>
      <c r="G657" s="423"/>
    </row>
    <row r="658" spans="2:7" ht="14">
      <c r="B658" s="216"/>
      <c r="C658" s="423"/>
      <c r="D658" s="423"/>
      <c r="E658" s="423"/>
      <c r="F658" s="423"/>
      <c r="G658" s="423"/>
    </row>
    <row r="659" spans="2:7" ht="14">
      <c r="B659" s="216"/>
      <c r="C659" s="423"/>
      <c r="D659" s="423"/>
      <c r="E659" s="423"/>
      <c r="F659" s="423"/>
      <c r="G659" s="423"/>
    </row>
    <row r="660" spans="2:7" ht="14">
      <c r="B660" s="216"/>
      <c r="C660" s="423"/>
      <c r="D660" s="423"/>
      <c r="E660" s="423"/>
      <c r="F660" s="423"/>
      <c r="G660" s="423"/>
    </row>
    <row r="661" spans="2:7" ht="14">
      <c r="B661" s="216"/>
      <c r="C661" s="423"/>
      <c r="D661" s="423"/>
      <c r="E661" s="423"/>
      <c r="F661" s="423"/>
      <c r="G661" s="423"/>
    </row>
    <row r="662" spans="2:7" ht="14">
      <c r="B662" s="216"/>
      <c r="C662" s="423"/>
      <c r="D662" s="423"/>
      <c r="E662" s="423"/>
      <c r="F662" s="423"/>
      <c r="G662" s="423"/>
    </row>
    <row r="663" spans="2:7" ht="14">
      <c r="B663" s="216"/>
      <c r="C663" s="423"/>
      <c r="D663" s="423"/>
      <c r="E663" s="423"/>
      <c r="F663" s="423"/>
      <c r="G663" s="423"/>
    </row>
    <row r="664" spans="2:7" ht="14">
      <c r="B664" s="216"/>
      <c r="C664" s="423"/>
      <c r="D664" s="423"/>
      <c r="E664" s="423"/>
      <c r="F664" s="423"/>
      <c r="G664" s="423"/>
    </row>
    <row r="665" spans="2:7" ht="14">
      <c r="B665" s="216"/>
      <c r="C665" s="423"/>
      <c r="D665" s="423"/>
      <c r="E665" s="423"/>
      <c r="F665" s="423"/>
      <c r="G665" s="423"/>
    </row>
    <row r="666" spans="2:7" ht="14">
      <c r="B666" s="216"/>
      <c r="C666" s="423"/>
      <c r="D666" s="423"/>
      <c r="E666" s="423"/>
      <c r="F666" s="423"/>
      <c r="G666" s="423"/>
    </row>
    <row r="667" spans="2:7" ht="14">
      <c r="B667" s="216"/>
      <c r="C667" s="423"/>
      <c r="D667" s="423"/>
      <c r="E667" s="423"/>
      <c r="F667" s="423"/>
      <c r="G667" s="423"/>
    </row>
    <row r="668" spans="2:7" ht="14">
      <c r="B668" s="216"/>
      <c r="C668" s="423"/>
      <c r="D668" s="423"/>
      <c r="E668" s="423"/>
      <c r="F668" s="423"/>
      <c r="G668" s="423"/>
    </row>
    <row r="669" spans="2:7" ht="14">
      <c r="B669" s="216"/>
      <c r="C669" s="423"/>
      <c r="D669" s="423"/>
      <c r="E669" s="423"/>
      <c r="F669" s="423"/>
      <c r="G669" s="423"/>
    </row>
    <row r="670" spans="2:7" ht="14">
      <c r="B670" s="216"/>
      <c r="C670" s="423"/>
      <c r="D670" s="423"/>
      <c r="E670" s="423"/>
      <c r="F670" s="423"/>
      <c r="G670" s="423"/>
    </row>
    <row r="671" spans="2:7" ht="14">
      <c r="B671" s="216"/>
      <c r="C671" s="423"/>
      <c r="D671" s="423"/>
      <c r="E671" s="423"/>
      <c r="F671" s="423"/>
      <c r="G671" s="423"/>
    </row>
    <row r="672" spans="2:7" ht="14">
      <c r="B672" s="216"/>
      <c r="C672" s="423"/>
      <c r="D672" s="423"/>
      <c r="E672" s="423"/>
      <c r="F672" s="423"/>
      <c r="G672" s="423"/>
    </row>
    <row r="673" spans="2:7" ht="14">
      <c r="B673" s="216"/>
      <c r="C673" s="423"/>
      <c r="D673" s="423"/>
      <c r="E673" s="423"/>
      <c r="F673" s="423"/>
      <c r="G673" s="423"/>
    </row>
    <row r="674" spans="2:7" ht="14">
      <c r="B674" s="216"/>
      <c r="C674" s="423"/>
      <c r="D674" s="423"/>
      <c r="E674" s="423"/>
      <c r="F674" s="423"/>
      <c r="G674" s="423"/>
    </row>
    <row r="675" spans="2:7" ht="14">
      <c r="B675" s="216"/>
      <c r="C675" s="423"/>
      <c r="D675" s="423"/>
      <c r="E675" s="423"/>
      <c r="F675" s="423"/>
      <c r="G675" s="423"/>
    </row>
    <row r="676" spans="2:7" ht="14">
      <c r="B676" s="216"/>
      <c r="C676" s="423"/>
      <c r="D676" s="423"/>
      <c r="E676" s="423"/>
      <c r="F676" s="423"/>
      <c r="G676" s="423"/>
    </row>
    <row r="677" spans="2:7" ht="14">
      <c r="B677" s="216"/>
      <c r="C677" s="423"/>
      <c r="D677" s="423"/>
      <c r="E677" s="423"/>
      <c r="F677" s="423"/>
      <c r="G677" s="423"/>
    </row>
    <row r="678" spans="2:7" ht="14">
      <c r="B678" s="216"/>
      <c r="C678" s="423"/>
      <c r="D678" s="423"/>
      <c r="E678" s="423"/>
      <c r="F678" s="423"/>
      <c r="G678" s="423"/>
    </row>
    <row r="679" spans="2:7" ht="14">
      <c r="B679" s="216"/>
      <c r="C679" s="423"/>
      <c r="D679" s="423"/>
      <c r="E679" s="423"/>
      <c r="F679" s="423"/>
      <c r="G679" s="423"/>
    </row>
    <row r="680" spans="2:7" ht="14">
      <c r="B680" s="216"/>
      <c r="C680" s="423"/>
      <c r="D680" s="423"/>
      <c r="E680" s="423"/>
      <c r="F680" s="423"/>
      <c r="G680" s="423"/>
    </row>
    <row r="681" spans="2:7" ht="14">
      <c r="B681" s="216"/>
      <c r="C681" s="423"/>
      <c r="D681" s="423"/>
      <c r="E681" s="423"/>
      <c r="F681" s="423"/>
      <c r="G681" s="423"/>
    </row>
    <row r="682" spans="2:7" ht="14">
      <c r="B682" s="216"/>
      <c r="C682" s="423"/>
      <c r="D682" s="423"/>
      <c r="E682" s="423"/>
      <c r="F682" s="423"/>
      <c r="G682" s="423"/>
    </row>
    <row r="683" spans="2:7" ht="14">
      <c r="B683" s="216"/>
      <c r="C683" s="423"/>
      <c r="D683" s="423"/>
      <c r="E683" s="423"/>
      <c r="F683" s="423"/>
      <c r="G683" s="423"/>
    </row>
    <row r="684" spans="2:7" ht="14">
      <c r="B684" s="216"/>
      <c r="C684" s="423"/>
      <c r="D684" s="423"/>
      <c r="E684" s="423"/>
      <c r="F684" s="423"/>
      <c r="G684" s="423"/>
    </row>
    <row r="685" spans="2:7" ht="14">
      <c r="B685" s="216"/>
      <c r="C685" s="423"/>
      <c r="D685" s="423"/>
      <c r="E685" s="423"/>
      <c r="F685" s="423"/>
      <c r="G685" s="423"/>
    </row>
    <row r="686" spans="2:7" ht="14">
      <c r="B686" s="216"/>
      <c r="C686" s="423"/>
      <c r="D686" s="423"/>
      <c r="E686" s="423"/>
      <c r="F686" s="423"/>
      <c r="G686" s="423"/>
    </row>
    <row r="687" spans="2:7" ht="14">
      <c r="B687" s="216"/>
      <c r="C687" s="423"/>
      <c r="D687" s="423"/>
      <c r="E687" s="423"/>
      <c r="F687" s="423"/>
      <c r="G687" s="423"/>
    </row>
    <row r="688" spans="2:7" ht="14">
      <c r="B688" s="216"/>
      <c r="C688" s="423"/>
      <c r="D688" s="423"/>
      <c r="E688" s="423"/>
      <c r="F688" s="423"/>
      <c r="G688" s="423"/>
    </row>
    <row r="689" spans="2:7" ht="14">
      <c r="B689" s="216"/>
      <c r="C689" s="423"/>
      <c r="D689" s="423"/>
      <c r="E689" s="423"/>
      <c r="F689" s="423"/>
      <c r="G689" s="423"/>
    </row>
    <row r="690" spans="2:7" ht="14">
      <c r="B690" s="216"/>
      <c r="C690" s="423"/>
      <c r="D690" s="423"/>
      <c r="E690" s="423"/>
      <c r="F690" s="423"/>
      <c r="G690" s="423"/>
    </row>
    <row r="691" spans="2:7" ht="14">
      <c r="B691" s="216"/>
      <c r="C691" s="423"/>
      <c r="D691" s="423"/>
      <c r="E691" s="423"/>
      <c r="F691" s="423"/>
      <c r="G691" s="423"/>
    </row>
    <row r="692" spans="2:7" ht="14">
      <c r="B692" s="216"/>
      <c r="C692" s="423"/>
      <c r="D692" s="423"/>
      <c r="E692" s="423"/>
      <c r="F692" s="423"/>
      <c r="G692" s="423"/>
    </row>
    <row r="693" spans="2:7" ht="14">
      <c r="B693" s="216"/>
      <c r="C693" s="423"/>
      <c r="D693" s="423"/>
      <c r="E693" s="423"/>
      <c r="F693" s="423"/>
      <c r="G693" s="423"/>
    </row>
    <row r="694" spans="2:7" ht="14">
      <c r="B694" s="216"/>
      <c r="C694" s="423"/>
      <c r="D694" s="423"/>
      <c r="E694" s="423"/>
      <c r="F694" s="423"/>
      <c r="G694" s="423"/>
    </row>
    <row r="695" spans="2:7" ht="14">
      <c r="B695" s="216"/>
      <c r="C695" s="423"/>
      <c r="D695" s="423"/>
      <c r="E695" s="423"/>
      <c r="F695" s="423"/>
      <c r="G695" s="423"/>
    </row>
    <row r="696" spans="2:7" ht="14">
      <c r="B696" s="216"/>
      <c r="C696" s="423"/>
      <c r="D696" s="423"/>
      <c r="E696" s="423"/>
      <c r="F696" s="423"/>
      <c r="G696" s="423"/>
    </row>
    <row r="697" spans="2:7" ht="14">
      <c r="B697" s="216"/>
      <c r="C697" s="423"/>
      <c r="D697" s="423"/>
      <c r="E697" s="423"/>
      <c r="F697" s="423"/>
      <c r="G697" s="423"/>
    </row>
    <row r="698" spans="2:7" ht="14">
      <c r="B698" s="216"/>
      <c r="C698" s="423"/>
      <c r="D698" s="423"/>
      <c r="E698" s="423"/>
      <c r="F698" s="423"/>
      <c r="G698" s="423"/>
    </row>
    <row r="699" spans="2:7" ht="14">
      <c r="B699" s="216"/>
      <c r="C699" s="423"/>
      <c r="D699" s="423"/>
      <c r="E699" s="423"/>
      <c r="F699" s="423"/>
      <c r="G699" s="423"/>
    </row>
    <row r="700" spans="2:7" ht="14">
      <c r="B700" s="216"/>
      <c r="C700" s="423"/>
      <c r="D700" s="423"/>
      <c r="E700" s="423"/>
      <c r="F700" s="423"/>
      <c r="G700" s="423"/>
    </row>
    <row r="701" spans="2:7" ht="14">
      <c r="B701" s="216"/>
      <c r="C701" s="423"/>
      <c r="D701" s="423"/>
      <c r="E701" s="423"/>
      <c r="F701" s="423"/>
      <c r="G701" s="423"/>
    </row>
    <row r="702" spans="2:7" ht="14">
      <c r="B702" s="216"/>
      <c r="C702" s="423"/>
      <c r="D702" s="423"/>
      <c r="E702" s="423"/>
      <c r="F702" s="423"/>
      <c r="G702" s="423"/>
    </row>
    <row r="703" spans="2:7" ht="14">
      <c r="B703" s="216"/>
      <c r="C703" s="423"/>
      <c r="D703" s="423"/>
      <c r="E703" s="423"/>
      <c r="F703" s="423"/>
      <c r="G703" s="423"/>
    </row>
    <row r="704" spans="2:7" ht="14">
      <c r="B704" s="216"/>
      <c r="C704" s="423"/>
      <c r="D704" s="423"/>
      <c r="E704" s="423"/>
      <c r="F704" s="423"/>
      <c r="G704" s="423"/>
    </row>
    <row r="705" spans="2:7" ht="14">
      <c r="B705" s="216"/>
      <c r="C705" s="423"/>
      <c r="D705" s="423"/>
      <c r="E705" s="423"/>
      <c r="F705" s="423"/>
      <c r="G705" s="423"/>
    </row>
    <row r="706" spans="2:7" ht="14">
      <c r="B706" s="216"/>
      <c r="C706" s="423"/>
      <c r="D706" s="423"/>
      <c r="E706" s="423"/>
      <c r="F706" s="423"/>
      <c r="G706" s="423"/>
    </row>
    <row r="707" spans="2:7" ht="14">
      <c r="B707" s="216"/>
      <c r="C707" s="423"/>
      <c r="D707" s="423"/>
      <c r="E707" s="423"/>
      <c r="F707" s="423"/>
      <c r="G707" s="423"/>
    </row>
    <row r="708" spans="2:7" ht="14">
      <c r="B708" s="216"/>
      <c r="C708" s="423"/>
      <c r="D708" s="423"/>
      <c r="E708" s="423"/>
      <c r="F708" s="423"/>
      <c r="G708" s="423"/>
    </row>
    <row r="709" spans="2:7" ht="14">
      <c r="B709" s="216"/>
      <c r="C709" s="423"/>
      <c r="D709" s="423"/>
      <c r="E709" s="423"/>
      <c r="F709" s="423"/>
      <c r="G709" s="423"/>
    </row>
    <row r="710" spans="2:7" ht="14">
      <c r="B710" s="216"/>
      <c r="C710" s="423"/>
      <c r="D710" s="423"/>
      <c r="E710" s="423"/>
      <c r="F710" s="423"/>
      <c r="G710" s="423"/>
    </row>
    <row r="711" spans="2:7" ht="14">
      <c r="B711" s="216"/>
      <c r="C711" s="423"/>
      <c r="D711" s="423"/>
      <c r="E711" s="423"/>
      <c r="F711" s="423"/>
      <c r="G711" s="423"/>
    </row>
    <row r="712" spans="2:7" ht="14">
      <c r="B712" s="216"/>
      <c r="C712" s="423"/>
      <c r="D712" s="423"/>
      <c r="E712" s="423"/>
      <c r="F712" s="423"/>
      <c r="G712" s="423"/>
    </row>
    <row r="713" spans="2:7" ht="14">
      <c r="B713" s="216"/>
      <c r="C713" s="423"/>
      <c r="D713" s="423"/>
      <c r="E713" s="423"/>
      <c r="F713" s="423"/>
      <c r="G713" s="423"/>
    </row>
    <row r="714" spans="2:7" ht="14">
      <c r="B714" s="216"/>
      <c r="C714" s="423"/>
      <c r="D714" s="423"/>
      <c r="E714" s="423"/>
      <c r="F714" s="423"/>
      <c r="G714" s="423"/>
    </row>
    <row r="715" spans="2:7" ht="14">
      <c r="B715" s="216"/>
      <c r="C715" s="423"/>
      <c r="D715" s="423"/>
      <c r="E715" s="423"/>
      <c r="F715" s="423"/>
      <c r="G715" s="423"/>
    </row>
    <row r="716" spans="2:7" ht="14">
      <c r="B716" s="216"/>
      <c r="C716" s="423"/>
      <c r="D716" s="423"/>
      <c r="E716" s="423"/>
      <c r="F716" s="423"/>
      <c r="G716" s="423"/>
    </row>
    <row r="717" spans="2:7" ht="14">
      <c r="B717" s="216"/>
      <c r="C717" s="423"/>
      <c r="D717" s="423"/>
      <c r="E717" s="423"/>
      <c r="F717" s="423"/>
      <c r="G717" s="423"/>
    </row>
    <row r="718" spans="2:7" ht="14">
      <c r="B718" s="216"/>
      <c r="C718" s="423"/>
      <c r="D718" s="423"/>
      <c r="E718" s="423"/>
      <c r="F718" s="423"/>
      <c r="G718" s="423"/>
    </row>
    <row r="719" spans="2:7" ht="14">
      <c r="B719" s="216"/>
      <c r="C719" s="423"/>
      <c r="D719" s="423"/>
      <c r="E719" s="423"/>
      <c r="F719" s="423"/>
      <c r="G719" s="423"/>
    </row>
    <row r="720" spans="2:7" ht="14">
      <c r="B720" s="216"/>
      <c r="C720" s="423"/>
      <c r="D720" s="423"/>
      <c r="E720" s="423"/>
      <c r="F720" s="423"/>
      <c r="G720" s="423"/>
    </row>
    <row r="721" spans="2:7" ht="14">
      <c r="B721" s="216"/>
      <c r="C721" s="423"/>
      <c r="D721" s="423"/>
      <c r="E721" s="423"/>
      <c r="F721" s="423"/>
      <c r="G721" s="423"/>
    </row>
    <row r="722" spans="2:7" ht="14">
      <c r="B722" s="216"/>
      <c r="C722" s="423"/>
      <c r="D722" s="423"/>
      <c r="E722" s="423"/>
      <c r="F722" s="423"/>
      <c r="G722" s="423"/>
    </row>
    <row r="723" spans="2:7" ht="14">
      <c r="B723" s="216"/>
      <c r="C723" s="423"/>
      <c r="D723" s="423"/>
      <c r="E723" s="423"/>
      <c r="F723" s="423"/>
      <c r="G723" s="423"/>
    </row>
    <row r="724" spans="2:7" ht="14">
      <c r="B724" s="216"/>
      <c r="C724" s="423"/>
      <c r="D724" s="423"/>
      <c r="E724" s="423"/>
      <c r="F724" s="423"/>
      <c r="G724" s="423"/>
    </row>
    <row r="725" spans="2:7" ht="14">
      <c r="B725" s="216"/>
      <c r="C725" s="423"/>
      <c r="D725" s="423"/>
      <c r="E725" s="423"/>
      <c r="F725" s="423"/>
      <c r="G725" s="423"/>
    </row>
    <row r="726" spans="2:7" ht="14">
      <c r="B726" s="216"/>
      <c r="C726" s="423"/>
      <c r="D726" s="423"/>
      <c r="E726" s="423"/>
      <c r="F726" s="423"/>
      <c r="G726" s="423"/>
    </row>
    <row r="727" spans="2:7" ht="14">
      <c r="B727" s="216"/>
      <c r="C727" s="423"/>
      <c r="D727" s="423"/>
      <c r="E727" s="423"/>
      <c r="F727" s="423"/>
      <c r="G727" s="423"/>
    </row>
    <row r="728" spans="2:7" ht="14">
      <c r="B728" s="216"/>
      <c r="C728" s="423"/>
      <c r="D728" s="423"/>
      <c r="E728" s="423"/>
      <c r="F728" s="423"/>
      <c r="G728" s="423"/>
    </row>
    <row r="729" spans="2:7" ht="14">
      <c r="B729" s="216"/>
      <c r="C729" s="423"/>
      <c r="D729" s="423"/>
      <c r="E729" s="423"/>
      <c r="F729" s="423"/>
      <c r="G729" s="423"/>
    </row>
    <row r="730" spans="2:7" ht="14">
      <c r="B730" s="216"/>
      <c r="C730" s="423"/>
      <c r="D730" s="423"/>
      <c r="E730" s="423"/>
      <c r="F730" s="423"/>
      <c r="G730" s="423"/>
    </row>
    <row r="731" spans="2:7" ht="14">
      <c r="B731" s="216"/>
      <c r="C731" s="423"/>
      <c r="D731" s="423"/>
      <c r="E731" s="423"/>
      <c r="F731" s="423"/>
      <c r="G731" s="423"/>
    </row>
    <row r="732" spans="2:7" ht="14">
      <c r="B732" s="216"/>
      <c r="C732" s="423"/>
      <c r="D732" s="423"/>
      <c r="E732" s="423"/>
      <c r="F732" s="423"/>
      <c r="G732" s="423"/>
    </row>
    <row r="733" spans="2:7" ht="14">
      <c r="B733" s="216"/>
      <c r="C733" s="423"/>
      <c r="D733" s="423"/>
      <c r="E733" s="423"/>
      <c r="F733" s="423"/>
      <c r="G733" s="423"/>
    </row>
    <row r="734" spans="2:7" ht="14">
      <c r="B734" s="216"/>
      <c r="C734" s="423"/>
      <c r="D734" s="423"/>
      <c r="E734" s="423"/>
      <c r="F734" s="423"/>
      <c r="G734" s="423"/>
    </row>
    <row r="735" spans="2:7" ht="14">
      <c r="B735" s="216"/>
      <c r="C735" s="423"/>
      <c r="D735" s="423"/>
      <c r="E735" s="423"/>
      <c r="F735" s="423"/>
      <c r="G735" s="423"/>
    </row>
    <row r="736" spans="2:7" ht="14">
      <c r="B736" s="216"/>
      <c r="C736" s="423"/>
      <c r="D736" s="423"/>
      <c r="E736" s="423"/>
      <c r="F736" s="423"/>
      <c r="G736" s="423"/>
    </row>
    <row r="737" spans="2:7" ht="14">
      <c r="B737" s="216"/>
      <c r="C737" s="423"/>
      <c r="D737" s="423"/>
      <c r="E737" s="423"/>
      <c r="F737" s="423"/>
      <c r="G737" s="423"/>
    </row>
    <row r="738" spans="2:7" ht="14">
      <c r="B738" s="216"/>
      <c r="C738" s="423"/>
      <c r="D738" s="423"/>
      <c r="E738" s="423"/>
      <c r="F738" s="423"/>
      <c r="G738" s="423"/>
    </row>
    <row r="739" spans="2:7" ht="14">
      <c r="B739" s="216"/>
      <c r="C739" s="423"/>
      <c r="D739" s="423"/>
      <c r="E739" s="423"/>
      <c r="F739" s="423"/>
      <c r="G739" s="423"/>
    </row>
    <row r="740" spans="2:7" ht="14">
      <c r="B740" s="216"/>
      <c r="C740" s="423"/>
      <c r="D740" s="423"/>
      <c r="E740" s="423"/>
      <c r="F740" s="423"/>
      <c r="G740" s="423"/>
    </row>
    <row r="741" spans="2:7" ht="14">
      <c r="B741" s="216"/>
      <c r="C741" s="423"/>
      <c r="D741" s="423"/>
      <c r="E741" s="423"/>
      <c r="F741" s="423"/>
      <c r="G741" s="423"/>
    </row>
    <row r="742" spans="2:7" ht="14">
      <c r="B742" s="216"/>
      <c r="C742" s="423"/>
      <c r="D742" s="423"/>
      <c r="E742" s="423"/>
      <c r="F742" s="423"/>
      <c r="G742" s="423"/>
    </row>
    <row r="743" spans="2:7" ht="14">
      <c r="B743" s="216"/>
      <c r="C743" s="423"/>
      <c r="D743" s="423"/>
      <c r="E743" s="423"/>
      <c r="F743" s="423"/>
      <c r="G743" s="423"/>
    </row>
    <row r="744" spans="2:7" ht="14">
      <c r="B744" s="216"/>
      <c r="C744" s="423"/>
      <c r="D744" s="423"/>
      <c r="E744" s="423"/>
      <c r="F744" s="423"/>
      <c r="G744" s="423"/>
    </row>
    <row r="745" spans="2:7" ht="14">
      <c r="B745" s="216"/>
      <c r="C745" s="423"/>
      <c r="D745" s="423"/>
      <c r="E745" s="423"/>
      <c r="F745" s="423"/>
      <c r="G745" s="423"/>
    </row>
    <row r="746" spans="2:7" ht="14">
      <c r="B746" s="216"/>
      <c r="C746" s="423"/>
      <c r="D746" s="423"/>
      <c r="E746" s="423"/>
      <c r="F746" s="423"/>
      <c r="G746" s="423"/>
    </row>
    <row r="747" spans="2:7" ht="14">
      <c r="B747" s="216"/>
      <c r="C747" s="423"/>
      <c r="D747" s="423"/>
      <c r="E747" s="423"/>
      <c r="F747" s="423"/>
      <c r="G747" s="423"/>
    </row>
    <row r="748" spans="2:7" ht="14">
      <c r="B748" s="216"/>
      <c r="C748" s="423"/>
      <c r="D748" s="423"/>
      <c r="E748" s="423"/>
      <c r="F748" s="423"/>
      <c r="G748" s="423"/>
    </row>
    <row r="749" spans="2:7" ht="14">
      <c r="B749" s="216"/>
      <c r="C749" s="423"/>
      <c r="D749" s="423"/>
      <c r="E749" s="423"/>
      <c r="F749" s="423"/>
      <c r="G749" s="423"/>
    </row>
    <row r="750" spans="2:7" ht="14">
      <c r="B750" s="216"/>
      <c r="C750" s="423"/>
      <c r="D750" s="423"/>
      <c r="E750" s="423"/>
      <c r="F750" s="423"/>
      <c r="G750" s="423"/>
    </row>
    <row r="751" spans="2:7" ht="14">
      <c r="B751" s="216"/>
      <c r="C751" s="423"/>
      <c r="D751" s="423"/>
      <c r="E751" s="423"/>
      <c r="F751" s="423"/>
      <c r="G751" s="423"/>
    </row>
    <row r="752" spans="2:7" ht="14">
      <c r="B752" s="216"/>
      <c r="C752" s="423"/>
      <c r="D752" s="423"/>
      <c r="E752" s="423"/>
      <c r="F752" s="423"/>
      <c r="G752" s="423"/>
    </row>
    <row r="753" spans="2:7" ht="14">
      <c r="B753" s="216"/>
      <c r="C753" s="423"/>
      <c r="D753" s="423"/>
      <c r="E753" s="423"/>
      <c r="F753" s="423"/>
      <c r="G753" s="423"/>
    </row>
    <row r="754" spans="2:7" ht="14">
      <c r="B754" s="216"/>
      <c r="C754" s="423"/>
      <c r="D754" s="423"/>
      <c r="E754" s="423"/>
      <c r="F754" s="423"/>
      <c r="G754" s="423"/>
    </row>
    <row r="755" spans="2:7" ht="14">
      <c r="B755" s="216"/>
      <c r="C755" s="423"/>
      <c r="D755" s="423"/>
      <c r="E755" s="423"/>
      <c r="F755" s="423"/>
      <c r="G755" s="423"/>
    </row>
    <row r="756" spans="2:7" ht="14">
      <c r="B756" s="216"/>
      <c r="C756" s="423"/>
      <c r="D756" s="423"/>
      <c r="E756" s="423"/>
      <c r="F756" s="423"/>
      <c r="G756" s="423"/>
    </row>
    <row r="757" spans="2:7" ht="14">
      <c r="B757" s="216"/>
      <c r="C757" s="423"/>
      <c r="D757" s="423"/>
      <c r="E757" s="423"/>
      <c r="F757" s="423"/>
      <c r="G757" s="423"/>
    </row>
    <row r="758" spans="2:7" ht="14">
      <c r="B758" s="216"/>
      <c r="C758" s="423"/>
      <c r="D758" s="423"/>
      <c r="E758" s="423"/>
      <c r="F758" s="423"/>
      <c r="G758" s="423"/>
    </row>
    <row r="759" spans="2:7" ht="14">
      <c r="B759" s="216"/>
      <c r="C759" s="423"/>
      <c r="D759" s="423"/>
      <c r="E759" s="423"/>
      <c r="F759" s="423"/>
      <c r="G759" s="423"/>
    </row>
    <row r="760" spans="2:7" ht="14">
      <c r="B760" s="216"/>
      <c r="C760" s="423"/>
      <c r="D760" s="423"/>
      <c r="E760" s="423"/>
      <c r="F760" s="423"/>
      <c r="G760" s="423"/>
    </row>
    <row r="761" spans="2:7" ht="14">
      <c r="B761" s="216"/>
      <c r="C761" s="423"/>
      <c r="D761" s="423"/>
      <c r="E761" s="423"/>
      <c r="F761" s="423"/>
      <c r="G761" s="423"/>
    </row>
    <row r="762" spans="2:7" ht="14">
      <c r="B762" s="216"/>
      <c r="C762" s="423"/>
      <c r="D762" s="423"/>
      <c r="E762" s="423"/>
      <c r="F762" s="423"/>
      <c r="G762" s="423"/>
    </row>
    <row r="763" spans="2:7" ht="14">
      <c r="B763" s="216"/>
      <c r="C763" s="423"/>
      <c r="D763" s="423"/>
      <c r="E763" s="423"/>
      <c r="F763" s="423"/>
      <c r="G763" s="423"/>
    </row>
    <row r="764" spans="2:7" ht="14">
      <c r="B764" s="216"/>
      <c r="C764" s="423"/>
      <c r="D764" s="423"/>
      <c r="E764" s="423"/>
      <c r="F764" s="423"/>
      <c r="G764" s="423"/>
    </row>
    <row r="765" spans="2:7" ht="14">
      <c r="B765" s="216"/>
      <c r="C765" s="423"/>
      <c r="D765" s="423"/>
      <c r="E765" s="423"/>
      <c r="F765" s="423"/>
      <c r="G765" s="423"/>
    </row>
    <row r="766" spans="2:7" ht="14">
      <c r="B766" s="216"/>
      <c r="C766" s="423"/>
      <c r="D766" s="423"/>
      <c r="E766" s="423"/>
      <c r="F766" s="423"/>
      <c r="G766" s="423"/>
    </row>
    <row r="767" spans="2:7" ht="14">
      <c r="B767" s="216"/>
      <c r="C767" s="423"/>
      <c r="D767" s="423"/>
      <c r="E767" s="423"/>
      <c r="F767" s="423"/>
      <c r="G767" s="423"/>
    </row>
    <row r="768" spans="2:7" ht="14">
      <c r="B768" s="216"/>
      <c r="C768" s="423"/>
      <c r="D768" s="423"/>
      <c r="E768" s="423"/>
      <c r="F768" s="423"/>
      <c r="G768" s="423"/>
    </row>
    <row r="769" spans="2:7" ht="14">
      <c r="B769" s="216"/>
      <c r="C769" s="423"/>
      <c r="D769" s="423"/>
      <c r="E769" s="423"/>
      <c r="F769" s="423"/>
      <c r="G769" s="423"/>
    </row>
    <row r="770" spans="2:7" ht="14">
      <c r="B770" s="216"/>
      <c r="C770" s="423"/>
      <c r="D770" s="423"/>
      <c r="E770" s="423"/>
      <c r="F770" s="423"/>
      <c r="G770" s="423"/>
    </row>
    <row r="771" spans="2:7" ht="14">
      <c r="B771" s="216"/>
      <c r="C771" s="423"/>
      <c r="D771" s="423"/>
      <c r="E771" s="423"/>
      <c r="F771" s="423"/>
      <c r="G771" s="423"/>
    </row>
    <row r="772" spans="2:7" ht="14">
      <c r="B772" s="216"/>
      <c r="C772" s="423"/>
      <c r="D772" s="423"/>
      <c r="E772" s="423"/>
      <c r="F772" s="423"/>
      <c r="G772" s="423"/>
    </row>
    <row r="773" spans="2:7" ht="14">
      <c r="B773" s="216"/>
      <c r="C773" s="423"/>
      <c r="D773" s="423"/>
      <c r="E773" s="423"/>
      <c r="F773" s="423"/>
      <c r="G773" s="423"/>
    </row>
    <row r="774" spans="2:7" ht="14">
      <c r="B774" s="216"/>
      <c r="C774" s="423"/>
      <c r="D774" s="423"/>
      <c r="E774" s="423"/>
      <c r="F774" s="423"/>
      <c r="G774" s="423"/>
    </row>
    <row r="775" spans="2:7" ht="14">
      <c r="B775" s="216"/>
      <c r="C775" s="423"/>
      <c r="D775" s="423"/>
      <c r="E775" s="423"/>
      <c r="F775" s="423"/>
      <c r="G775" s="423"/>
    </row>
    <row r="776" spans="2:7" ht="14">
      <c r="B776" s="216"/>
      <c r="C776" s="423"/>
      <c r="D776" s="423"/>
      <c r="E776" s="423"/>
      <c r="F776" s="423"/>
      <c r="G776" s="423"/>
    </row>
    <row r="777" spans="2:7" ht="14">
      <c r="B777" s="216"/>
      <c r="C777" s="423"/>
      <c r="D777" s="423"/>
      <c r="E777" s="423"/>
      <c r="F777" s="423"/>
      <c r="G777" s="423"/>
    </row>
    <row r="778" spans="2:7" ht="14">
      <c r="B778" s="216"/>
      <c r="C778" s="423"/>
      <c r="D778" s="423"/>
      <c r="E778" s="423"/>
      <c r="F778" s="423"/>
      <c r="G778" s="423"/>
    </row>
    <row r="779" spans="2:7" ht="14">
      <c r="B779" s="216"/>
      <c r="C779" s="423"/>
      <c r="D779" s="423"/>
      <c r="E779" s="423"/>
      <c r="F779" s="423"/>
      <c r="G779" s="423"/>
    </row>
    <row r="780" spans="2:7" ht="14">
      <c r="B780" s="216"/>
      <c r="C780" s="423"/>
      <c r="D780" s="423"/>
      <c r="E780" s="423"/>
      <c r="F780" s="423"/>
      <c r="G780" s="423"/>
    </row>
    <row r="781" spans="2:7" ht="14">
      <c r="B781" s="216"/>
      <c r="C781" s="423"/>
      <c r="D781" s="423"/>
      <c r="E781" s="423"/>
      <c r="F781" s="423"/>
      <c r="G781" s="423"/>
    </row>
    <row r="782" spans="2:7" ht="14">
      <c r="B782" s="216"/>
      <c r="C782" s="423"/>
      <c r="D782" s="423"/>
      <c r="E782" s="423"/>
      <c r="F782" s="423"/>
      <c r="G782" s="423"/>
    </row>
    <row r="783" spans="2:7" ht="14">
      <c r="B783" s="216"/>
      <c r="C783" s="423"/>
      <c r="D783" s="423"/>
      <c r="E783" s="423"/>
      <c r="F783" s="423"/>
      <c r="G783" s="423"/>
    </row>
    <row r="784" spans="2:7" ht="14">
      <c r="B784" s="216"/>
      <c r="C784" s="423"/>
      <c r="D784" s="423"/>
      <c r="E784" s="423"/>
      <c r="F784" s="423"/>
      <c r="G784" s="423"/>
    </row>
    <row r="785" spans="2:7" ht="14">
      <c r="B785" s="216"/>
      <c r="C785" s="423"/>
      <c r="D785" s="423"/>
      <c r="E785" s="423"/>
      <c r="F785" s="423"/>
      <c r="G785" s="423"/>
    </row>
    <row r="786" spans="2:7" ht="14">
      <c r="B786" s="216"/>
      <c r="C786" s="423"/>
      <c r="D786" s="423"/>
      <c r="E786" s="423"/>
      <c r="F786" s="423"/>
      <c r="G786" s="423"/>
    </row>
    <row r="787" spans="2:7" ht="14">
      <c r="B787" s="216"/>
      <c r="C787" s="423"/>
      <c r="D787" s="423"/>
      <c r="E787" s="423"/>
      <c r="F787" s="423"/>
      <c r="G787" s="423"/>
    </row>
    <row r="788" spans="2:7" ht="14">
      <c r="B788" s="216"/>
      <c r="C788" s="423"/>
      <c r="D788" s="423"/>
      <c r="E788" s="423"/>
      <c r="F788" s="423"/>
      <c r="G788" s="423"/>
    </row>
    <row r="789" spans="2:7" ht="14">
      <c r="B789" s="216"/>
      <c r="C789" s="423"/>
      <c r="D789" s="423"/>
      <c r="E789" s="423"/>
      <c r="F789" s="423"/>
      <c r="G789" s="423"/>
    </row>
    <row r="790" spans="2:7" ht="14">
      <c r="B790" s="216"/>
      <c r="C790" s="423"/>
      <c r="D790" s="423"/>
      <c r="E790" s="423"/>
      <c r="F790" s="423"/>
      <c r="G790" s="423"/>
    </row>
    <row r="791" spans="2:7" ht="14">
      <c r="B791" s="216"/>
      <c r="C791" s="423"/>
      <c r="D791" s="423"/>
      <c r="E791" s="423"/>
      <c r="F791" s="423"/>
      <c r="G791" s="423"/>
    </row>
    <row r="792" spans="2:7" ht="14">
      <c r="B792" s="216"/>
      <c r="C792" s="423"/>
      <c r="D792" s="423"/>
      <c r="E792" s="423"/>
      <c r="F792" s="423"/>
      <c r="G792" s="423"/>
    </row>
    <row r="793" spans="2:7" ht="14">
      <c r="B793" s="216"/>
      <c r="C793" s="423"/>
      <c r="D793" s="423"/>
      <c r="E793" s="423"/>
      <c r="F793" s="423"/>
      <c r="G793" s="423"/>
    </row>
    <row r="794" spans="2:7" ht="14">
      <c r="B794" s="216"/>
      <c r="C794" s="423"/>
      <c r="D794" s="423"/>
      <c r="E794" s="423"/>
      <c r="F794" s="423"/>
      <c r="G794" s="423"/>
    </row>
    <row r="795" spans="2:7" ht="14">
      <c r="B795" s="216"/>
      <c r="C795" s="423"/>
      <c r="D795" s="423"/>
      <c r="E795" s="423"/>
      <c r="F795" s="423"/>
      <c r="G795" s="423"/>
    </row>
    <row r="796" spans="2:7" ht="14">
      <c r="B796" s="216"/>
      <c r="C796" s="423"/>
      <c r="D796" s="423"/>
      <c r="E796" s="423"/>
      <c r="F796" s="423"/>
      <c r="G796" s="423"/>
    </row>
    <row r="797" spans="2:7" ht="14">
      <c r="B797" s="216"/>
      <c r="C797" s="423"/>
      <c r="D797" s="423"/>
      <c r="E797" s="423"/>
      <c r="F797" s="423"/>
      <c r="G797" s="423"/>
    </row>
    <row r="798" spans="2:7" ht="14">
      <c r="B798" s="216"/>
      <c r="C798" s="423"/>
      <c r="D798" s="423"/>
      <c r="E798" s="423"/>
      <c r="F798" s="423"/>
      <c r="G798" s="423"/>
    </row>
    <row r="799" spans="2:7" ht="14">
      <c r="B799" s="216"/>
      <c r="C799" s="423"/>
      <c r="D799" s="423"/>
      <c r="E799" s="423"/>
      <c r="F799" s="423"/>
      <c r="G799" s="423"/>
    </row>
    <row r="800" spans="2:7" ht="14">
      <c r="B800" s="216"/>
      <c r="C800" s="423"/>
      <c r="D800" s="423"/>
      <c r="E800" s="423"/>
      <c r="F800" s="423"/>
      <c r="G800" s="423"/>
    </row>
    <row r="801" spans="2:7" ht="14">
      <c r="B801" s="216"/>
      <c r="C801" s="423"/>
      <c r="D801" s="423"/>
      <c r="E801" s="423"/>
      <c r="F801" s="423"/>
      <c r="G801" s="423"/>
    </row>
    <row r="802" spans="2:7" ht="14">
      <c r="B802" s="216"/>
      <c r="C802" s="423"/>
      <c r="D802" s="423"/>
      <c r="E802" s="423"/>
      <c r="F802" s="423"/>
      <c r="G802" s="423"/>
    </row>
    <row r="803" spans="2:7" ht="14">
      <c r="B803" s="216"/>
      <c r="C803" s="423"/>
      <c r="D803" s="423"/>
      <c r="E803" s="423"/>
      <c r="F803" s="423"/>
      <c r="G803" s="423"/>
    </row>
    <row r="804" spans="2:7" ht="14">
      <c r="B804" s="216"/>
      <c r="C804" s="423"/>
      <c r="D804" s="423"/>
      <c r="E804" s="423"/>
      <c r="F804" s="423"/>
      <c r="G804" s="423"/>
    </row>
    <row r="805" spans="2:7" ht="14">
      <c r="B805" s="216"/>
      <c r="C805" s="423"/>
      <c r="D805" s="423"/>
      <c r="E805" s="423"/>
      <c r="F805" s="423"/>
      <c r="G805" s="423"/>
    </row>
    <row r="806" spans="2:7" ht="14">
      <c r="B806" s="216"/>
      <c r="C806" s="423"/>
      <c r="D806" s="423"/>
      <c r="E806" s="423"/>
      <c r="F806" s="423"/>
      <c r="G806" s="423"/>
    </row>
    <row r="807" spans="2:7" ht="14">
      <c r="B807" s="216"/>
      <c r="C807" s="423"/>
      <c r="D807" s="423"/>
      <c r="E807" s="423"/>
      <c r="F807" s="423"/>
      <c r="G807" s="423"/>
    </row>
    <row r="808" spans="2:7" ht="14">
      <c r="B808" s="216"/>
      <c r="C808" s="423"/>
      <c r="D808" s="423"/>
      <c r="E808" s="423"/>
      <c r="F808" s="423"/>
      <c r="G808" s="423"/>
    </row>
    <row r="809" spans="2:7" ht="14">
      <c r="B809" s="216"/>
      <c r="C809" s="423"/>
      <c r="D809" s="423"/>
      <c r="E809" s="423"/>
      <c r="F809" s="423"/>
      <c r="G809" s="423"/>
    </row>
    <row r="810" spans="2:7" ht="14">
      <c r="B810" s="216"/>
      <c r="C810" s="423"/>
      <c r="D810" s="423"/>
      <c r="E810" s="423"/>
      <c r="F810" s="423"/>
      <c r="G810" s="423"/>
    </row>
    <row r="811" spans="2:7" ht="14">
      <c r="B811" s="216"/>
      <c r="C811" s="423"/>
      <c r="D811" s="423"/>
      <c r="E811" s="423"/>
      <c r="F811" s="423"/>
      <c r="G811" s="423"/>
    </row>
    <row r="812" spans="2:7" ht="14">
      <c r="B812" s="216"/>
      <c r="C812" s="423"/>
      <c r="D812" s="423"/>
      <c r="E812" s="423"/>
      <c r="F812" s="423"/>
      <c r="G812" s="423"/>
    </row>
    <row r="813" spans="2:7" ht="14">
      <c r="B813" s="216"/>
      <c r="C813" s="423"/>
      <c r="D813" s="423"/>
      <c r="E813" s="423"/>
      <c r="F813" s="423"/>
      <c r="G813" s="423"/>
    </row>
    <row r="814" spans="2:7" ht="14">
      <c r="B814" s="216"/>
      <c r="C814" s="423"/>
      <c r="D814" s="423"/>
      <c r="E814" s="423"/>
      <c r="F814" s="423"/>
      <c r="G814" s="423"/>
    </row>
    <row r="815" spans="2:7" ht="14">
      <c r="B815" s="216"/>
      <c r="C815" s="423"/>
      <c r="D815" s="423"/>
      <c r="E815" s="423"/>
      <c r="F815" s="423"/>
      <c r="G815" s="423"/>
    </row>
    <row r="816" spans="2:7" ht="14">
      <c r="B816" s="216"/>
      <c r="C816" s="423"/>
      <c r="D816" s="423"/>
      <c r="E816" s="423"/>
      <c r="F816" s="423"/>
      <c r="G816" s="423"/>
    </row>
    <row r="817" spans="2:7" ht="14">
      <c r="B817" s="216"/>
      <c r="C817" s="423"/>
      <c r="D817" s="423"/>
      <c r="E817" s="423"/>
      <c r="F817" s="423"/>
      <c r="G817" s="423"/>
    </row>
    <row r="818" spans="2:7" ht="14">
      <c r="B818" s="216"/>
      <c r="C818" s="423"/>
      <c r="D818" s="423"/>
      <c r="E818" s="423"/>
      <c r="F818" s="423"/>
      <c r="G818" s="423"/>
    </row>
    <row r="819" spans="2:7" ht="14">
      <c r="B819" s="216"/>
      <c r="C819" s="423"/>
      <c r="D819" s="423"/>
      <c r="E819" s="423"/>
      <c r="F819" s="423"/>
      <c r="G819" s="423"/>
    </row>
    <row r="820" spans="2:7" ht="14">
      <c r="B820" s="216"/>
      <c r="C820" s="423"/>
      <c r="D820" s="423"/>
      <c r="E820" s="423"/>
      <c r="F820" s="423"/>
      <c r="G820" s="423"/>
    </row>
    <row r="821" spans="2:7" ht="14">
      <c r="B821" s="216"/>
      <c r="C821" s="423"/>
      <c r="D821" s="423"/>
      <c r="E821" s="423"/>
      <c r="F821" s="423"/>
      <c r="G821" s="423"/>
    </row>
    <row r="822" spans="2:7" ht="14">
      <c r="B822" s="216"/>
      <c r="C822" s="423"/>
      <c r="D822" s="423"/>
      <c r="E822" s="423"/>
      <c r="F822" s="423"/>
      <c r="G822" s="423"/>
    </row>
    <row r="823" spans="2:7" ht="14">
      <c r="B823" s="216"/>
      <c r="C823" s="423"/>
      <c r="D823" s="423"/>
      <c r="E823" s="423"/>
      <c r="F823" s="423"/>
      <c r="G823" s="423"/>
    </row>
    <row r="824" spans="2:7" ht="14">
      <c r="B824" s="216"/>
      <c r="C824" s="423"/>
      <c r="D824" s="423"/>
      <c r="E824" s="423"/>
      <c r="F824" s="423"/>
      <c r="G824" s="423"/>
    </row>
    <row r="825" spans="2:7" ht="14">
      <c r="B825" s="216"/>
      <c r="C825" s="423"/>
      <c r="D825" s="423"/>
      <c r="E825" s="423"/>
      <c r="F825" s="423"/>
      <c r="G825" s="423"/>
    </row>
    <row r="826" spans="2:7" ht="14">
      <c r="B826" s="216"/>
      <c r="C826" s="423"/>
      <c r="D826" s="423"/>
      <c r="E826" s="423"/>
      <c r="F826" s="423"/>
      <c r="G826" s="423"/>
    </row>
    <row r="827" spans="2:7" ht="14">
      <c r="B827" s="216"/>
      <c r="C827" s="423"/>
      <c r="D827" s="423"/>
      <c r="E827" s="423"/>
      <c r="F827" s="423"/>
      <c r="G827" s="423"/>
    </row>
    <row r="828" spans="2:7" ht="14">
      <c r="B828" s="216"/>
      <c r="C828" s="423"/>
      <c r="D828" s="423"/>
      <c r="E828" s="423"/>
      <c r="F828" s="423"/>
      <c r="G828" s="423"/>
    </row>
    <row r="829" spans="2:7" ht="14">
      <c r="B829" s="216"/>
      <c r="C829" s="423"/>
      <c r="D829" s="423"/>
      <c r="E829" s="423"/>
      <c r="F829" s="423"/>
      <c r="G829" s="423"/>
    </row>
    <row r="830" spans="2:7" ht="14">
      <c r="B830" s="216"/>
      <c r="C830" s="423"/>
      <c r="D830" s="423"/>
      <c r="E830" s="423"/>
      <c r="F830" s="423"/>
      <c r="G830" s="423"/>
    </row>
    <row r="831" spans="2:7" ht="14">
      <c r="B831" s="216"/>
      <c r="C831" s="423"/>
      <c r="D831" s="423"/>
      <c r="E831" s="423"/>
      <c r="F831" s="423"/>
      <c r="G831" s="423"/>
    </row>
    <row r="832" spans="2:7" ht="14">
      <c r="B832" s="216"/>
      <c r="C832" s="423"/>
      <c r="D832" s="423"/>
      <c r="E832" s="423"/>
      <c r="F832" s="423"/>
      <c r="G832" s="423"/>
    </row>
    <row r="833" spans="2:7" ht="14">
      <c r="B833" s="216"/>
      <c r="C833" s="423"/>
      <c r="D833" s="423"/>
      <c r="E833" s="423"/>
      <c r="F833" s="423"/>
      <c r="G833" s="423"/>
    </row>
    <row r="834" spans="2:7" ht="14">
      <c r="B834" s="216"/>
      <c r="C834" s="423"/>
      <c r="D834" s="423"/>
      <c r="E834" s="423"/>
      <c r="F834" s="423"/>
      <c r="G834" s="423"/>
    </row>
    <row r="835" spans="2:7" ht="14">
      <c r="B835" s="216"/>
      <c r="C835" s="423"/>
      <c r="D835" s="423"/>
      <c r="E835" s="423"/>
      <c r="F835" s="423"/>
      <c r="G835" s="423"/>
    </row>
    <row r="836" spans="2:7" ht="14">
      <c r="B836" s="216"/>
      <c r="C836" s="423"/>
      <c r="D836" s="423"/>
      <c r="E836" s="423"/>
      <c r="F836" s="423"/>
      <c r="G836" s="423"/>
    </row>
    <row r="837" spans="2:7" ht="14">
      <c r="B837" s="216"/>
      <c r="C837" s="423"/>
      <c r="D837" s="423"/>
      <c r="E837" s="423"/>
      <c r="F837" s="423"/>
      <c r="G837" s="423"/>
    </row>
    <row r="838" spans="2:7" ht="14">
      <c r="B838" s="216"/>
      <c r="C838" s="423"/>
      <c r="D838" s="423"/>
      <c r="E838" s="423"/>
      <c r="F838" s="423"/>
      <c r="G838" s="423"/>
    </row>
    <row r="839" spans="2:7" ht="14">
      <c r="B839" s="216"/>
      <c r="C839" s="423"/>
      <c r="D839" s="423"/>
      <c r="E839" s="423"/>
      <c r="F839" s="423"/>
      <c r="G839" s="423"/>
    </row>
    <row r="840" spans="2:7" ht="14">
      <c r="B840" s="216"/>
      <c r="C840" s="423"/>
      <c r="D840" s="423"/>
      <c r="E840" s="423"/>
      <c r="F840" s="423"/>
      <c r="G840" s="423"/>
    </row>
    <row r="841" spans="2:7" ht="14">
      <c r="B841" s="216"/>
      <c r="C841" s="423"/>
      <c r="D841" s="423"/>
      <c r="E841" s="423"/>
      <c r="F841" s="423"/>
      <c r="G841" s="423"/>
    </row>
    <row r="842" spans="2:7" ht="14">
      <c r="B842" s="216"/>
      <c r="C842" s="423"/>
      <c r="D842" s="423"/>
      <c r="E842" s="423"/>
      <c r="F842" s="423"/>
      <c r="G842" s="423"/>
    </row>
    <row r="843" spans="2:7" ht="14">
      <c r="B843" s="216"/>
      <c r="C843" s="423"/>
      <c r="D843" s="423"/>
      <c r="E843" s="423"/>
      <c r="F843" s="423"/>
      <c r="G843" s="423"/>
    </row>
    <row r="844" spans="2:7" ht="14">
      <c r="B844" s="216"/>
      <c r="C844" s="423"/>
      <c r="D844" s="423"/>
      <c r="E844" s="423"/>
      <c r="F844" s="423"/>
      <c r="G844" s="423"/>
    </row>
    <row r="845" spans="2:7" ht="14">
      <c r="B845" s="216"/>
      <c r="C845" s="423"/>
      <c r="D845" s="423"/>
      <c r="E845" s="423"/>
      <c r="F845" s="423"/>
      <c r="G845" s="423"/>
    </row>
    <row r="846" spans="2:7" ht="14">
      <c r="B846" s="216"/>
      <c r="C846" s="423"/>
      <c r="D846" s="423"/>
      <c r="E846" s="423"/>
      <c r="F846" s="423"/>
      <c r="G846" s="423"/>
    </row>
    <row r="847" spans="2:7" ht="14">
      <c r="B847" s="216"/>
      <c r="C847" s="423"/>
      <c r="D847" s="423"/>
      <c r="E847" s="423"/>
      <c r="F847" s="423"/>
      <c r="G847" s="423"/>
    </row>
    <row r="848" spans="2:7" ht="14">
      <c r="B848" s="216"/>
      <c r="C848" s="423"/>
      <c r="D848" s="423"/>
      <c r="E848" s="423"/>
      <c r="F848" s="423"/>
      <c r="G848" s="423"/>
    </row>
    <row r="849" spans="2:7" ht="14">
      <c r="B849" s="216"/>
      <c r="C849" s="423"/>
      <c r="D849" s="423"/>
      <c r="E849" s="423"/>
      <c r="F849" s="423"/>
      <c r="G849" s="423"/>
    </row>
    <row r="850" spans="2:7" ht="14">
      <c r="B850" s="216"/>
      <c r="C850" s="423"/>
      <c r="D850" s="423"/>
      <c r="E850" s="423"/>
      <c r="F850" s="423"/>
      <c r="G850" s="423"/>
    </row>
    <row r="851" spans="2:7" ht="14">
      <c r="B851" s="216"/>
      <c r="C851" s="423"/>
      <c r="D851" s="423"/>
      <c r="E851" s="423"/>
      <c r="F851" s="423"/>
      <c r="G851" s="423"/>
    </row>
    <row r="852" spans="2:7" ht="14">
      <c r="B852" s="216"/>
      <c r="C852" s="423"/>
      <c r="D852" s="423"/>
      <c r="E852" s="423"/>
      <c r="F852" s="423"/>
      <c r="G852" s="423"/>
    </row>
    <row r="853" spans="2:7" ht="14">
      <c r="B853" s="216"/>
      <c r="C853" s="423"/>
      <c r="D853" s="423"/>
      <c r="E853" s="423"/>
      <c r="F853" s="423"/>
      <c r="G853" s="423"/>
    </row>
    <row r="854" spans="2:7" ht="14">
      <c r="B854" s="216"/>
      <c r="C854" s="423"/>
      <c r="D854" s="423"/>
      <c r="E854" s="423"/>
      <c r="F854" s="423"/>
      <c r="G854" s="423"/>
    </row>
    <row r="855" spans="2:7" ht="14">
      <c r="B855" s="216"/>
      <c r="C855" s="423"/>
      <c r="D855" s="423"/>
      <c r="E855" s="423"/>
      <c r="F855" s="423"/>
      <c r="G855" s="423"/>
    </row>
    <row r="856" spans="2:7" ht="14">
      <c r="B856" s="216"/>
      <c r="C856" s="423"/>
      <c r="D856" s="423"/>
      <c r="E856" s="423"/>
      <c r="F856" s="423"/>
      <c r="G856" s="423"/>
    </row>
    <row r="857" spans="2:7" ht="14">
      <c r="B857" s="216"/>
      <c r="C857" s="423"/>
      <c r="D857" s="423"/>
      <c r="E857" s="423"/>
      <c r="F857" s="423"/>
      <c r="G857" s="423"/>
    </row>
    <row r="858" spans="2:7" ht="14">
      <c r="B858" s="216"/>
      <c r="C858" s="423"/>
      <c r="D858" s="423"/>
      <c r="E858" s="423"/>
      <c r="F858" s="423"/>
      <c r="G858" s="423"/>
    </row>
    <row r="859" spans="2:7" ht="14">
      <c r="B859" s="216"/>
      <c r="C859" s="423"/>
      <c r="D859" s="423"/>
      <c r="E859" s="423"/>
      <c r="F859" s="423"/>
      <c r="G859" s="423"/>
    </row>
    <row r="860" spans="2:7" ht="14">
      <c r="B860" s="216"/>
      <c r="C860" s="423"/>
      <c r="D860" s="423"/>
      <c r="E860" s="423"/>
      <c r="F860" s="423"/>
      <c r="G860" s="423"/>
    </row>
    <row r="861" spans="2:7" ht="14">
      <c r="B861" s="216"/>
      <c r="C861" s="423"/>
      <c r="D861" s="423"/>
      <c r="E861" s="423"/>
      <c r="F861" s="423"/>
      <c r="G861" s="423"/>
    </row>
    <row r="862" spans="2:7" ht="14">
      <c r="B862" s="216"/>
      <c r="C862" s="423"/>
      <c r="D862" s="423"/>
      <c r="E862" s="423"/>
      <c r="F862" s="423"/>
      <c r="G862" s="423"/>
    </row>
    <row r="863" spans="2:7" ht="14">
      <c r="B863" s="216"/>
      <c r="C863" s="423"/>
      <c r="D863" s="423"/>
      <c r="E863" s="423"/>
      <c r="F863" s="423"/>
      <c r="G863" s="423"/>
    </row>
    <row r="864" spans="2:7" ht="14">
      <c r="B864" s="216"/>
      <c r="C864" s="423"/>
      <c r="D864" s="423"/>
      <c r="E864" s="423"/>
      <c r="F864" s="423"/>
      <c r="G864" s="423"/>
    </row>
    <row r="865" spans="2:7" ht="14">
      <c r="B865" s="216"/>
      <c r="C865" s="423"/>
      <c r="D865" s="423"/>
      <c r="E865" s="423"/>
      <c r="F865" s="423"/>
      <c r="G865" s="423"/>
    </row>
    <row r="866" spans="2:7" ht="14">
      <c r="B866" s="216"/>
      <c r="C866" s="423"/>
      <c r="D866" s="423"/>
      <c r="E866" s="423"/>
      <c r="F866" s="423"/>
      <c r="G866" s="423"/>
    </row>
    <row r="867" spans="2:7" ht="14">
      <c r="B867" s="216"/>
      <c r="C867" s="423"/>
      <c r="D867" s="423"/>
      <c r="E867" s="423"/>
      <c r="F867" s="423"/>
      <c r="G867" s="423"/>
    </row>
    <row r="868" spans="2:7" ht="14">
      <c r="B868" s="216"/>
      <c r="C868" s="423"/>
      <c r="D868" s="423"/>
      <c r="E868" s="423"/>
      <c r="F868" s="423"/>
      <c r="G868" s="423"/>
    </row>
    <row r="869" spans="2:7" ht="14">
      <c r="B869" s="216"/>
      <c r="C869" s="423"/>
      <c r="D869" s="423"/>
      <c r="E869" s="423"/>
      <c r="F869" s="423"/>
      <c r="G869" s="423"/>
    </row>
    <row r="870" spans="2:7" ht="14">
      <c r="B870" s="216"/>
      <c r="C870" s="423"/>
      <c r="D870" s="423"/>
      <c r="E870" s="423"/>
      <c r="F870" s="423"/>
      <c r="G870" s="423"/>
    </row>
    <row r="871" spans="2:7" ht="14">
      <c r="B871" s="216"/>
      <c r="C871" s="423"/>
      <c r="D871" s="423"/>
      <c r="E871" s="423"/>
      <c r="F871" s="423"/>
      <c r="G871" s="423"/>
    </row>
    <row r="872" spans="2:7" ht="14">
      <c r="B872" s="216"/>
      <c r="C872" s="423"/>
      <c r="D872" s="423"/>
      <c r="E872" s="423"/>
      <c r="F872" s="423"/>
      <c r="G872" s="423"/>
    </row>
    <row r="873" spans="2:7" ht="14">
      <c r="B873" s="216"/>
      <c r="C873" s="423"/>
      <c r="D873" s="423"/>
      <c r="E873" s="423"/>
      <c r="F873" s="423"/>
      <c r="G873" s="423"/>
    </row>
    <row r="874" spans="2:7" ht="14">
      <c r="B874" s="216"/>
      <c r="C874" s="423"/>
      <c r="D874" s="423"/>
      <c r="E874" s="423"/>
      <c r="F874" s="423"/>
      <c r="G874" s="423"/>
    </row>
    <row r="875" spans="2:7" ht="14">
      <c r="B875" s="216"/>
      <c r="C875" s="423"/>
      <c r="D875" s="423"/>
      <c r="E875" s="423"/>
      <c r="F875" s="423"/>
      <c r="G875" s="423"/>
    </row>
    <row r="876" spans="2:7" ht="14">
      <c r="B876" s="216"/>
      <c r="C876" s="423"/>
      <c r="D876" s="423"/>
      <c r="E876" s="423"/>
      <c r="F876" s="423"/>
      <c r="G876" s="423"/>
    </row>
    <row r="877" spans="2:7" ht="14">
      <c r="B877" s="216"/>
      <c r="C877" s="423"/>
      <c r="D877" s="423"/>
      <c r="E877" s="423"/>
      <c r="F877" s="423"/>
      <c r="G877" s="423"/>
    </row>
    <row r="878" spans="2:7" ht="14">
      <c r="B878" s="216"/>
      <c r="C878" s="423"/>
      <c r="D878" s="423"/>
      <c r="E878" s="423"/>
      <c r="F878" s="423"/>
      <c r="G878" s="423"/>
    </row>
    <row r="879" spans="2:7" ht="14">
      <c r="B879" s="216"/>
      <c r="C879" s="423"/>
      <c r="D879" s="423"/>
      <c r="E879" s="423"/>
      <c r="F879" s="423"/>
      <c r="G879" s="423"/>
    </row>
    <row r="880" spans="2:7" ht="14">
      <c r="B880" s="216"/>
      <c r="C880" s="423"/>
      <c r="D880" s="423"/>
      <c r="E880" s="423"/>
      <c r="F880" s="423"/>
      <c r="G880" s="423"/>
    </row>
    <row r="881" spans="2:7" ht="14">
      <c r="B881" s="216"/>
      <c r="C881" s="423"/>
      <c r="D881" s="423"/>
      <c r="E881" s="423"/>
      <c r="F881" s="423"/>
      <c r="G881" s="423"/>
    </row>
    <row r="882" spans="2:7" ht="14">
      <c r="B882" s="216"/>
      <c r="C882" s="423"/>
      <c r="D882" s="423"/>
      <c r="E882" s="423"/>
      <c r="F882" s="423"/>
      <c r="G882" s="423"/>
    </row>
    <row r="883" spans="2:7" ht="14">
      <c r="B883" s="216"/>
      <c r="C883" s="423"/>
      <c r="D883" s="423"/>
      <c r="E883" s="423"/>
      <c r="F883" s="423"/>
      <c r="G883" s="423"/>
    </row>
    <row r="884" spans="2:7" ht="14">
      <c r="B884" s="216"/>
      <c r="C884" s="423"/>
      <c r="D884" s="423"/>
      <c r="E884" s="423"/>
      <c r="F884" s="423"/>
      <c r="G884" s="423"/>
    </row>
    <row r="885" spans="2:7" ht="14">
      <c r="B885" s="216"/>
      <c r="C885" s="423"/>
      <c r="D885" s="423"/>
      <c r="E885" s="423"/>
      <c r="F885" s="423"/>
      <c r="G885" s="423"/>
    </row>
    <row r="886" spans="2:7" ht="14">
      <c r="B886" s="216"/>
      <c r="C886" s="423"/>
      <c r="D886" s="423"/>
      <c r="E886" s="423"/>
      <c r="F886" s="423"/>
      <c r="G886" s="423"/>
    </row>
    <row r="887" spans="2:7" ht="14">
      <c r="B887" s="216"/>
      <c r="C887" s="423"/>
      <c r="D887" s="423"/>
      <c r="E887" s="423"/>
      <c r="F887" s="423"/>
      <c r="G887" s="423"/>
    </row>
    <row r="888" spans="2:7" ht="14">
      <c r="B888" s="216"/>
      <c r="C888" s="423"/>
      <c r="D888" s="423"/>
      <c r="E888" s="423"/>
      <c r="F888" s="423"/>
      <c r="G888" s="423"/>
    </row>
    <row r="889" spans="2:7" ht="14">
      <c r="B889" s="216"/>
      <c r="C889" s="423"/>
      <c r="D889" s="423"/>
      <c r="E889" s="423"/>
      <c r="F889" s="423"/>
      <c r="G889" s="423"/>
    </row>
    <row r="890" spans="2:7" ht="14">
      <c r="B890" s="216"/>
      <c r="C890" s="423"/>
      <c r="D890" s="423"/>
      <c r="E890" s="423"/>
      <c r="F890" s="423"/>
      <c r="G890" s="423"/>
    </row>
    <row r="891" spans="2:7" ht="14">
      <c r="B891" s="216"/>
      <c r="C891" s="423"/>
      <c r="D891" s="423"/>
      <c r="E891" s="423"/>
      <c r="F891" s="423"/>
      <c r="G891" s="423"/>
    </row>
    <row r="892" spans="2:7" ht="14">
      <c r="B892" s="216"/>
      <c r="C892" s="423"/>
      <c r="D892" s="423"/>
      <c r="E892" s="423"/>
      <c r="F892" s="423"/>
      <c r="G892" s="423"/>
    </row>
    <row r="893" spans="2:7" ht="14">
      <c r="B893" s="216"/>
      <c r="C893" s="423"/>
      <c r="D893" s="423"/>
      <c r="E893" s="423"/>
      <c r="F893" s="423"/>
      <c r="G893" s="423"/>
    </row>
    <row r="894" spans="2:7" ht="14">
      <c r="B894" s="216"/>
      <c r="C894" s="423"/>
      <c r="D894" s="423"/>
      <c r="E894" s="423"/>
      <c r="F894" s="423"/>
      <c r="G894" s="423"/>
    </row>
    <row r="895" spans="2:7" ht="14">
      <c r="B895" s="216"/>
      <c r="C895" s="423"/>
      <c r="D895" s="423"/>
      <c r="E895" s="423"/>
      <c r="F895" s="423"/>
      <c r="G895" s="423"/>
    </row>
    <row r="896" spans="2:7" ht="14">
      <c r="B896" s="216"/>
      <c r="C896" s="423"/>
      <c r="D896" s="423"/>
      <c r="E896" s="423"/>
      <c r="F896" s="423"/>
      <c r="G896" s="423"/>
    </row>
    <row r="897" spans="2:7" ht="14">
      <c r="B897" s="216"/>
      <c r="C897" s="423"/>
      <c r="D897" s="423"/>
      <c r="E897" s="423"/>
      <c r="F897" s="423"/>
      <c r="G897" s="423"/>
    </row>
    <row r="898" spans="2:7" ht="14">
      <c r="B898" s="216"/>
      <c r="C898" s="423"/>
      <c r="D898" s="423"/>
      <c r="E898" s="423"/>
      <c r="F898" s="423"/>
      <c r="G898" s="423"/>
    </row>
    <row r="899" spans="2:7" ht="14">
      <c r="B899" s="216"/>
      <c r="C899" s="423"/>
      <c r="D899" s="423"/>
      <c r="E899" s="423"/>
      <c r="F899" s="423"/>
      <c r="G899" s="423"/>
    </row>
    <row r="900" spans="2:7" ht="14">
      <c r="B900" s="216"/>
      <c r="C900" s="423"/>
      <c r="D900" s="423"/>
      <c r="E900" s="423"/>
      <c r="F900" s="423"/>
      <c r="G900" s="423"/>
    </row>
    <row r="901" spans="2:7" ht="14">
      <c r="B901" s="216"/>
      <c r="C901" s="423"/>
      <c r="D901" s="423"/>
      <c r="E901" s="423"/>
      <c r="F901" s="423"/>
      <c r="G901" s="423"/>
    </row>
    <row r="902" spans="2:7" ht="14">
      <c r="B902" s="216"/>
      <c r="C902" s="423"/>
      <c r="D902" s="423"/>
      <c r="E902" s="423"/>
      <c r="F902" s="423"/>
      <c r="G902" s="423"/>
    </row>
    <row r="903" spans="2:7" ht="14">
      <c r="B903" s="216"/>
      <c r="C903" s="423"/>
      <c r="D903" s="423"/>
      <c r="E903" s="423"/>
      <c r="F903" s="423"/>
      <c r="G903" s="423"/>
    </row>
    <row r="904" spans="2:7" ht="14">
      <c r="B904" s="216"/>
      <c r="C904" s="423"/>
      <c r="D904" s="423"/>
      <c r="E904" s="423"/>
      <c r="F904" s="423"/>
      <c r="G904" s="423"/>
    </row>
    <row r="905" spans="2:7" ht="14">
      <c r="B905" s="216"/>
      <c r="C905" s="423"/>
      <c r="D905" s="423"/>
      <c r="E905" s="423"/>
      <c r="F905" s="423"/>
      <c r="G905" s="423"/>
    </row>
    <row r="906" spans="2:7" ht="14">
      <c r="B906" s="216"/>
      <c r="C906" s="423"/>
      <c r="D906" s="423"/>
      <c r="E906" s="423"/>
      <c r="F906" s="423"/>
      <c r="G906" s="423"/>
    </row>
    <row r="907" spans="2:7" ht="14">
      <c r="B907" s="216"/>
      <c r="C907" s="423"/>
      <c r="D907" s="423"/>
      <c r="E907" s="423"/>
      <c r="F907" s="423"/>
      <c r="G907" s="423"/>
    </row>
    <row r="908" spans="2:7" ht="14">
      <c r="B908" s="216"/>
      <c r="C908" s="423"/>
      <c r="D908" s="423"/>
      <c r="E908" s="423"/>
      <c r="F908" s="423"/>
      <c r="G908" s="423"/>
    </row>
    <row r="909" spans="2:7" ht="14">
      <c r="B909" s="216"/>
      <c r="C909" s="423"/>
      <c r="D909" s="423"/>
      <c r="E909" s="423"/>
      <c r="F909" s="423"/>
      <c r="G909" s="423"/>
    </row>
    <row r="910" spans="2:7" ht="14">
      <c r="B910" s="216"/>
      <c r="C910" s="423"/>
      <c r="D910" s="423"/>
      <c r="E910" s="423"/>
      <c r="F910" s="423"/>
      <c r="G910" s="423"/>
    </row>
    <row r="911" spans="2:7" ht="14">
      <c r="B911" s="216"/>
      <c r="C911" s="423"/>
      <c r="D911" s="423"/>
      <c r="E911" s="423"/>
      <c r="F911" s="423"/>
      <c r="G911" s="423"/>
    </row>
    <row r="912" spans="2:7" ht="14">
      <c r="B912" s="216"/>
      <c r="C912" s="423"/>
      <c r="D912" s="423"/>
      <c r="E912" s="423"/>
      <c r="F912" s="423"/>
      <c r="G912" s="423"/>
    </row>
    <row r="913" spans="2:7" ht="14">
      <c r="B913" s="216"/>
      <c r="C913" s="423"/>
      <c r="D913" s="423"/>
      <c r="E913" s="423"/>
      <c r="F913" s="423"/>
      <c r="G913" s="423"/>
    </row>
    <row r="914" spans="2:7" ht="14">
      <c r="B914" s="216"/>
      <c r="C914" s="423"/>
      <c r="D914" s="423"/>
      <c r="E914" s="423"/>
      <c r="F914" s="423"/>
      <c r="G914" s="423"/>
    </row>
    <row r="915" spans="2:7" ht="14">
      <c r="B915" s="216"/>
      <c r="C915" s="423"/>
      <c r="D915" s="423"/>
      <c r="E915" s="423"/>
      <c r="F915" s="423"/>
      <c r="G915" s="423"/>
    </row>
    <row r="916" spans="2:7" ht="14">
      <c r="B916" s="216"/>
      <c r="C916" s="423"/>
      <c r="D916" s="423"/>
      <c r="E916" s="423"/>
      <c r="F916" s="423"/>
      <c r="G916" s="423"/>
    </row>
    <row r="917" spans="2:7" ht="14">
      <c r="B917" s="216"/>
      <c r="C917" s="423"/>
      <c r="D917" s="423"/>
      <c r="E917" s="423"/>
      <c r="F917" s="423"/>
      <c r="G917" s="423"/>
    </row>
    <row r="918" spans="2:7" ht="14">
      <c r="B918" s="216"/>
      <c r="C918" s="423"/>
      <c r="D918" s="423"/>
      <c r="E918" s="423"/>
      <c r="F918" s="423"/>
      <c r="G918" s="423"/>
    </row>
    <row r="919" spans="2:7" ht="14">
      <c r="B919" s="216"/>
      <c r="C919" s="423"/>
      <c r="D919" s="423"/>
      <c r="E919" s="423"/>
      <c r="F919" s="423"/>
      <c r="G919" s="423"/>
    </row>
    <row r="920" spans="2:7" ht="14">
      <c r="B920" s="216"/>
      <c r="C920" s="423"/>
      <c r="D920" s="423"/>
      <c r="E920" s="423"/>
      <c r="F920" s="423"/>
      <c r="G920" s="423"/>
    </row>
    <row r="921" spans="2:7" ht="14">
      <c r="B921" s="216"/>
      <c r="C921" s="423"/>
      <c r="D921" s="423"/>
      <c r="E921" s="423"/>
      <c r="F921" s="423"/>
      <c r="G921" s="423"/>
    </row>
    <row r="922" spans="2:7" ht="14">
      <c r="B922" s="216"/>
      <c r="C922" s="423"/>
      <c r="D922" s="423"/>
      <c r="E922" s="423"/>
      <c r="F922" s="423"/>
      <c r="G922" s="423"/>
    </row>
    <row r="923" spans="2:7" ht="14">
      <c r="B923" s="216"/>
      <c r="C923" s="423"/>
      <c r="D923" s="423"/>
      <c r="E923" s="423"/>
      <c r="F923" s="423"/>
      <c r="G923" s="423"/>
    </row>
    <row r="924" spans="2:7" ht="14">
      <c r="B924" s="216"/>
      <c r="C924" s="423"/>
      <c r="D924" s="423"/>
      <c r="E924" s="423"/>
      <c r="F924" s="423"/>
      <c r="G924" s="423"/>
    </row>
    <row r="925" spans="2:7" ht="14">
      <c r="B925" s="216"/>
      <c r="C925" s="423"/>
      <c r="D925" s="423"/>
      <c r="E925" s="423"/>
      <c r="F925" s="423"/>
      <c r="G925" s="423"/>
    </row>
    <row r="926" spans="2:7" ht="14">
      <c r="B926" s="216"/>
      <c r="C926" s="423"/>
      <c r="D926" s="423"/>
      <c r="E926" s="423"/>
      <c r="F926" s="423"/>
      <c r="G926" s="423"/>
    </row>
    <row r="927" spans="2:7" ht="14">
      <c r="B927" s="216"/>
      <c r="C927" s="423"/>
      <c r="D927" s="423"/>
      <c r="E927" s="423"/>
      <c r="F927" s="423"/>
      <c r="G927" s="423"/>
    </row>
    <row r="928" spans="2:7" ht="14">
      <c r="B928" s="216"/>
      <c r="C928" s="423"/>
      <c r="D928" s="423"/>
      <c r="E928" s="423"/>
      <c r="F928" s="423"/>
      <c r="G928" s="423"/>
    </row>
    <row r="929" spans="2:7" ht="14">
      <c r="B929" s="216"/>
      <c r="C929" s="423"/>
      <c r="D929" s="423"/>
      <c r="E929" s="423"/>
      <c r="F929" s="423"/>
      <c r="G929" s="423"/>
    </row>
    <row r="930" spans="2:7" ht="14">
      <c r="B930" s="216"/>
      <c r="C930" s="423"/>
      <c r="D930" s="423"/>
      <c r="E930" s="423"/>
      <c r="F930" s="423"/>
      <c r="G930" s="423"/>
    </row>
    <row r="931" spans="2:7" ht="14">
      <c r="B931" s="216"/>
      <c r="C931" s="423"/>
      <c r="D931" s="423"/>
      <c r="E931" s="423"/>
      <c r="F931" s="423"/>
      <c r="G931" s="423"/>
    </row>
    <row r="932" spans="2:7" ht="14">
      <c r="B932" s="216"/>
      <c r="C932" s="423"/>
      <c r="D932" s="423"/>
      <c r="E932" s="423"/>
      <c r="F932" s="423"/>
      <c r="G932" s="423"/>
    </row>
    <row r="933" spans="2:7" ht="14">
      <c r="B933" s="216"/>
      <c r="C933" s="423"/>
      <c r="D933" s="423"/>
      <c r="E933" s="423"/>
      <c r="F933" s="423"/>
      <c r="G933" s="423"/>
    </row>
    <row r="934" spans="2:7" ht="14">
      <c r="B934" s="216"/>
      <c r="C934" s="423"/>
      <c r="D934" s="423"/>
      <c r="E934" s="423"/>
      <c r="F934" s="423"/>
      <c r="G934" s="423"/>
    </row>
    <row r="935" spans="2:7" ht="14">
      <c r="B935" s="216"/>
      <c r="C935" s="423"/>
      <c r="D935" s="423"/>
      <c r="E935" s="423"/>
      <c r="F935" s="423"/>
      <c r="G935" s="423"/>
    </row>
    <row r="936" spans="2:7" ht="14">
      <c r="B936" s="216"/>
      <c r="C936" s="423"/>
      <c r="D936" s="423"/>
      <c r="E936" s="423"/>
      <c r="F936" s="423"/>
      <c r="G936" s="423"/>
    </row>
    <row r="937" spans="2:7" ht="14">
      <c r="B937" s="216"/>
      <c r="C937" s="423"/>
      <c r="D937" s="423"/>
      <c r="E937" s="423"/>
      <c r="F937" s="423"/>
      <c r="G937" s="423"/>
    </row>
    <row r="938" spans="2:7" ht="14">
      <c r="B938" s="216"/>
      <c r="C938" s="423"/>
      <c r="D938" s="423"/>
      <c r="E938" s="423"/>
      <c r="F938" s="423"/>
      <c r="G938" s="423"/>
    </row>
    <row r="939" spans="2:7" ht="14">
      <c r="B939" s="216"/>
      <c r="C939" s="423"/>
      <c r="D939" s="423"/>
      <c r="E939" s="423"/>
      <c r="F939" s="423"/>
      <c r="G939" s="423"/>
    </row>
    <row r="940" spans="2:7" ht="14">
      <c r="B940" s="216"/>
      <c r="C940" s="423"/>
      <c r="D940" s="423"/>
      <c r="E940" s="423"/>
      <c r="F940" s="423"/>
      <c r="G940" s="423"/>
    </row>
    <row r="941" spans="2:7" ht="14">
      <c r="B941" s="216"/>
      <c r="C941" s="423"/>
      <c r="D941" s="423"/>
      <c r="E941" s="423"/>
      <c r="F941" s="423"/>
      <c r="G941" s="423"/>
    </row>
    <row r="942" spans="2:7" ht="14">
      <c r="B942" s="216"/>
      <c r="C942" s="423"/>
      <c r="D942" s="423"/>
      <c r="E942" s="423"/>
      <c r="F942" s="423"/>
      <c r="G942" s="423"/>
    </row>
    <row r="943" spans="2:7" ht="14">
      <c r="B943" s="216"/>
      <c r="C943" s="423"/>
      <c r="D943" s="423"/>
      <c r="E943" s="423"/>
      <c r="F943" s="423"/>
      <c r="G943" s="423"/>
    </row>
    <row r="944" spans="2:7" ht="14">
      <c r="B944" s="216"/>
      <c r="C944" s="423"/>
      <c r="D944" s="423"/>
      <c r="E944" s="423"/>
      <c r="F944" s="423"/>
      <c r="G944" s="423"/>
    </row>
    <row r="945" spans="2:7" ht="14">
      <c r="B945" s="216"/>
      <c r="C945" s="423"/>
      <c r="D945" s="423"/>
      <c r="E945" s="423"/>
      <c r="F945" s="423"/>
      <c r="G945" s="423"/>
    </row>
    <row r="946" spans="2:7" ht="14">
      <c r="B946" s="216"/>
      <c r="C946" s="423"/>
      <c r="D946" s="423"/>
      <c r="E946" s="423"/>
      <c r="F946" s="423"/>
      <c r="G946" s="423"/>
    </row>
    <row r="947" spans="2:7" ht="14">
      <c r="B947" s="216"/>
      <c r="C947" s="423"/>
      <c r="D947" s="423"/>
      <c r="E947" s="423"/>
      <c r="F947" s="423"/>
      <c r="G947" s="423"/>
    </row>
    <row r="948" spans="2:7" ht="14">
      <c r="B948" s="216"/>
      <c r="C948" s="423"/>
      <c r="D948" s="423"/>
      <c r="E948" s="423"/>
      <c r="F948" s="423"/>
      <c r="G948" s="423"/>
    </row>
    <row r="949" spans="2:7" ht="14">
      <c r="B949" s="216"/>
      <c r="C949" s="423"/>
      <c r="D949" s="423"/>
      <c r="E949" s="423"/>
      <c r="F949" s="423"/>
      <c r="G949" s="423"/>
    </row>
    <row r="950" spans="2:7" ht="14">
      <c r="B950" s="216"/>
      <c r="C950" s="423"/>
      <c r="D950" s="423"/>
      <c r="E950" s="423"/>
      <c r="F950" s="423"/>
      <c r="G950" s="423"/>
    </row>
    <row r="951" spans="2:7" ht="14">
      <c r="B951" s="216"/>
      <c r="C951" s="423"/>
      <c r="D951" s="423"/>
      <c r="E951" s="423"/>
      <c r="F951" s="423"/>
      <c r="G951" s="423"/>
    </row>
    <row r="952" spans="2:7" ht="14">
      <c r="B952" s="216"/>
      <c r="C952" s="423"/>
      <c r="D952" s="423"/>
      <c r="E952" s="423"/>
      <c r="F952" s="423"/>
      <c r="G952" s="423"/>
    </row>
    <row r="953" spans="2:7" ht="14">
      <c r="B953" s="216"/>
      <c r="C953" s="423"/>
      <c r="D953" s="423"/>
      <c r="E953" s="423"/>
      <c r="F953" s="423"/>
      <c r="G953" s="423"/>
    </row>
    <row r="954" spans="2:7" ht="14">
      <c r="B954" s="216"/>
      <c r="C954" s="423"/>
      <c r="D954" s="423"/>
      <c r="E954" s="423"/>
      <c r="F954" s="423"/>
      <c r="G954" s="423"/>
    </row>
    <row r="955" spans="2:7" ht="14">
      <c r="B955" s="216"/>
      <c r="C955" s="423"/>
      <c r="D955" s="423"/>
      <c r="E955" s="423"/>
      <c r="F955" s="423"/>
      <c r="G955" s="423"/>
    </row>
    <row r="956" spans="2:7" ht="14">
      <c r="B956" s="216"/>
      <c r="C956" s="423"/>
      <c r="D956" s="423"/>
      <c r="E956" s="423"/>
      <c r="F956" s="423"/>
      <c r="G956" s="423"/>
    </row>
    <row r="957" spans="2:7" ht="14">
      <c r="B957" s="216"/>
      <c r="C957" s="423"/>
      <c r="D957" s="423"/>
      <c r="E957" s="423"/>
      <c r="F957" s="423"/>
      <c r="G957" s="423"/>
    </row>
    <row r="958" spans="2:7" ht="14">
      <c r="B958" s="216"/>
      <c r="C958" s="423"/>
      <c r="D958" s="423"/>
      <c r="E958" s="423"/>
      <c r="F958" s="423"/>
      <c r="G958" s="423"/>
    </row>
    <row r="959" spans="2:7" ht="14">
      <c r="B959" s="216"/>
      <c r="C959" s="423"/>
      <c r="D959" s="423"/>
      <c r="E959" s="423"/>
      <c r="F959" s="423"/>
      <c r="G959" s="423"/>
    </row>
    <row r="960" spans="2:7" ht="14">
      <c r="B960" s="216"/>
      <c r="C960" s="423"/>
      <c r="D960" s="423"/>
      <c r="E960" s="423"/>
      <c r="F960" s="423"/>
      <c r="G960" s="423"/>
    </row>
    <row r="961" spans="2:7" ht="14">
      <c r="B961" s="216"/>
      <c r="C961" s="423"/>
      <c r="D961" s="423"/>
      <c r="E961" s="423"/>
      <c r="F961" s="423"/>
      <c r="G961" s="423"/>
    </row>
    <row r="962" spans="2:7" ht="14">
      <c r="B962" s="216"/>
      <c r="C962" s="423"/>
      <c r="D962" s="423"/>
      <c r="E962" s="423"/>
      <c r="F962" s="423"/>
      <c r="G962" s="423"/>
    </row>
    <row r="963" spans="2:7" ht="14">
      <c r="B963" s="216"/>
      <c r="C963" s="423"/>
      <c r="D963" s="423"/>
      <c r="E963" s="423"/>
      <c r="F963" s="423"/>
      <c r="G963" s="423"/>
    </row>
    <row r="964" spans="2:7" ht="14">
      <c r="B964" s="216"/>
      <c r="C964" s="423"/>
      <c r="D964" s="423"/>
      <c r="E964" s="423"/>
      <c r="F964" s="423"/>
      <c r="G964" s="423"/>
    </row>
    <row r="965" spans="2:7" ht="14">
      <c r="B965" s="216"/>
      <c r="C965" s="423"/>
      <c r="D965" s="423"/>
      <c r="E965" s="423"/>
      <c r="F965" s="423"/>
      <c r="G965" s="423"/>
    </row>
    <row r="966" spans="2:7" ht="14">
      <c r="B966" s="216"/>
      <c r="C966" s="423"/>
      <c r="D966" s="423"/>
      <c r="E966" s="423"/>
      <c r="F966" s="423"/>
      <c r="G966" s="423"/>
    </row>
    <row r="967" spans="2:7" ht="14">
      <c r="B967" s="216"/>
      <c r="C967" s="423"/>
      <c r="D967" s="423"/>
      <c r="E967" s="423"/>
      <c r="F967" s="423"/>
      <c r="G967" s="423"/>
    </row>
    <row r="968" spans="2:7" ht="14">
      <c r="B968" s="216"/>
      <c r="C968" s="423"/>
      <c r="D968" s="423"/>
      <c r="E968" s="423"/>
      <c r="F968" s="423"/>
      <c r="G968" s="423"/>
    </row>
    <row r="969" spans="2:7" ht="14">
      <c r="B969" s="216"/>
      <c r="C969" s="423"/>
      <c r="D969" s="423"/>
      <c r="E969" s="423"/>
      <c r="F969" s="423"/>
      <c r="G969" s="423"/>
    </row>
    <row r="970" spans="2:7" ht="14">
      <c r="B970" s="216"/>
      <c r="C970" s="423"/>
      <c r="D970" s="423"/>
      <c r="E970" s="423"/>
      <c r="F970" s="423"/>
      <c r="G970" s="423"/>
    </row>
    <row r="971" spans="2:7" ht="14">
      <c r="B971" s="216"/>
      <c r="C971" s="423"/>
      <c r="D971" s="423"/>
      <c r="E971" s="423"/>
      <c r="F971" s="423"/>
      <c r="G971" s="423"/>
    </row>
    <row r="972" spans="2:7" ht="14">
      <c r="B972" s="216"/>
      <c r="C972" s="423"/>
      <c r="D972" s="423"/>
      <c r="E972" s="423"/>
      <c r="F972" s="423"/>
      <c r="G972" s="423"/>
    </row>
    <row r="973" spans="2:7" ht="14">
      <c r="B973" s="216"/>
      <c r="C973" s="423"/>
      <c r="D973" s="423"/>
      <c r="E973" s="423"/>
      <c r="F973" s="423"/>
      <c r="G973" s="423"/>
    </row>
    <row r="974" spans="2:7" ht="14">
      <c r="B974" s="216"/>
      <c r="C974" s="423"/>
      <c r="D974" s="423"/>
      <c r="E974" s="423"/>
      <c r="F974" s="423"/>
      <c r="G974" s="423"/>
    </row>
    <row r="975" spans="2:7" ht="14">
      <c r="B975" s="216"/>
      <c r="C975" s="423"/>
      <c r="D975" s="423"/>
      <c r="E975" s="423"/>
      <c r="F975" s="423"/>
      <c r="G975" s="423"/>
    </row>
    <row r="976" spans="2:7" ht="14">
      <c r="B976" s="216"/>
      <c r="C976" s="423"/>
      <c r="D976" s="423"/>
      <c r="E976" s="423"/>
      <c r="F976" s="423"/>
      <c r="G976" s="423"/>
    </row>
    <row r="977" spans="2:7" ht="14">
      <c r="B977" s="216"/>
      <c r="C977" s="423"/>
      <c r="D977" s="423"/>
      <c r="E977" s="423"/>
      <c r="F977" s="423"/>
      <c r="G977" s="423"/>
    </row>
    <row r="978" spans="2:7" ht="14">
      <c r="B978" s="216"/>
      <c r="C978" s="423"/>
      <c r="D978" s="423"/>
      <c r="E978" s="423"/>
      <c r="F978" s="423"/>
      <c r="G978" s="423"/>
    </row>
    <row r="979" spans="2:7" ht="14">
      <c r="B979" s="216"/>
      <c r="C979" s="423"/>
      <c r="D979" s="423"/>
      <c r="E979" s="423"/>
      <c r="F979" s="423"/>
      <c r="G979" s="423"/>
    </row>
    <row r="980" spans="2:7" ht="14">
      <c r="B980" s="216"/>
      <c r="C980" s="423"/>
      <c r="D980" s="423"/>
      <c r="E980" s="423"/>
      <c r="F980" s="423"/>
      <c r="G980" s="423"/>
    </row>
    <row r="981" spans="2:7" ht="14">
      <c r="B981" s="216"/>
      <c r="C981" s="423"/>
      <c r="D981" s="423"/>
      <c r="E981" s="423"/>
      <c r="F981" s="423"/>
      <c r="G981" s="423"/>
    </row>
    <row r="982" spans="2:7" ht="14">
      <c r="B982" s="216"/>
      <c r="C982" s="423"/>
      <c r="D982" s="423"/>
      <c r="E982" s="423"/>
      <c r="F982" s="423"/>
      <c r="G982" s="423"/>
    </row>
    <row r="983" spans="2:7" ht="14">
      <c r="B983" s="216"/>
      <c r="C983" s="423"/>
      <c r="D983" s="423"/>
      <c r="E983" s="423"/>
      <c r="F983" s="423"/>
      <c r="G983" s="423"/>
    </row>
    <row r="984" spans="2:7" ht="14">
      <c r="B984" s="216"/>
      <c r="C984" s="423"/>
      <c r="D984" s="423"/>
      <c r="E984" s="423"/>
      <c r="F984" s="423"/>
      <c r="G984" s="423"/>
    </row>
    <row r="985" spans="2:7" ht="14">
      <c r="B985" s="216"/>
      <c r="C985" s="423"/>
      <c r="D985" s="423"/>
      <c r="E985" s="423"/>
      <c r="F985" s="423"/>
      <c r="G985" s="423"/>
    </row>
    <row r="986" spans="2:7" ht="14">
      <c r="B986" s="216"/>
      <c r="C986" s="423"/>
      <c r="D986" s="423"/>
      <c r="E986" s="423"/>
      <c r="F986" s="423"/>
      <c r="G986" s="423"/>
    </row>
    <row r="987" spans="2:7" ht="14">
      <c r="B987" s="216"/>
      <c r="C987" s="423"/>
      <c r="D987" s="423"/>
      <c r="E987" s="423"/>
      <c r="F987" s="423"/>
      <c r="G987" s="423"/>
    </row>
    <row r="988" spans="2:7" ht="14">
      <c r="B988" s="216"/>
      <c r="C988" s="423"/>
      <c r="D988" s="423"/>
      <c r="E988" s="423"/>
      <c r="F988" s="423"/>
      <c r="G988" s="423"/>
    </row>
    <row r="989" spans="2:7" ht="14">
      <c r="B989" s="216"/>
      <c r="C989" s="423"/>
      <c r="D989" s="423"/>
      <c r="E989" s="423"/>
      <c r="F989" s="423"/>
      <c r="G989" s="423"/>
    </row>
    <row r="990" spans="2:7" ht="14">
      <c r="B990" s="216"/>
      <c r="C990" s="423"/>
      <c r="D990" s="423"/>
      <c r="E990" s="423"/>
      <c r="F990" s="423"/>
      <c r="G990" s="423"/>
    </row>
    <row r="991" spans="2:7" ht="14">
      <c r="B991" s="216"/>
      <c r="C991" s="423"/>
      <c r="D991" s="423"/>
      <c r="E991" s="423"/>
      <c r="F991" s="423"/>
      <c r="G991" s="423"/>
    </row>
    <row r="992" spans="2:7" ht="14">
      <c r="B992" s="216"/>
      <c r="C992" s="423"/>
      <c r="D992" s="423"/>
      <c r="E992" s="423"/>
      <c r="F992" s="423"/>
      <c r="G992" s="423"/>
    </row>
    <row r="993" spans="2:7" ht="14">
      <c r="B993" s="216"/>
      <c r="C993" s="423"/>
      <c r="D993" s="423"/>
      <c r="E993" s="423"/>
      <c r="F993" s="423"/>
      <c r="G993" s="423"/>
    </row>
    <row r="994" spans="2:7" ht="14">
      <c r="B994" s="216"/>
      <c r="C994" s="423"/>
      <c r="D994" s="423"/>
      <c r="E994" s="423"/>
      <c r="F994" s="423"/>
      <c r="G994" s="423"/>
    </row>
    <row r="995" spans="2:7" ht="14">
      <c r="B995" s="216"/>
      <c r="C995" s="423"/>
      <c r="D995" s="423"/>
      <c r="E995" s="423"/>
      <c r="F995" s="423"/>
      <c r="G995" s="423"/>
    </row>
    <row r="996" spans="2:7" ht="14">
      <c r="B996" s="216"/>
      <c r="C996" s="423"/>
      <c r="D996" s="423"/>
      <c r="E996" s="423"/>
      <c r="F996" s="423"/>
      <c r="G996" s="423"/>
    </row>
    <row r="997" spans="2:7" ht="14">
      <c r="B997" s="216"/>
      <c r="C997" s="423"/>
      <c r="D997" s="423"/>
      <c r="E997" s="423"/>
      <c r="F997" s="423"/>
      <c r="G997" s="423"/>
    </row>
    <row r="998" spans="2:7" ht="14">
      <c r="B998" s="216"/>
      <c r="C998" s="423"/>
      <c r="D998" s="423"/>
      <c r="E998" s="423"/>
      <c r="F998" s="423"/>
      <c r="G998" s="423"/>
    </row>
    <row r="999" spans="2:7" ht="14">
      <c r="B999" s="216"/>
      <c r="C999" s="423"/>
      <c r="D999" s="423"/>
      <c r="E999" s="423"/>
      <c r="F999" s="423"/>
      <c r="G999" s="423"/>
    </row>
    <row r="1000" spans="2:7" ht="14">
      <c r="B1000" s="216"/>
      <c r="C1000" s="423"/>
      <c r="D1000" s="423"/>
      <c r="E1000" s="423"/>
      <c r="F1000" s="423"/>
      <c r="G1000" s="42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16E59-42CF-DD49-9DE9-05B587D79FE2}">
  <sheetPr>
    <tabColor rgb="FF00FFFF"/>
    <outlinePr summaryBelow="0" summaryRight="0"/>
  </sheetPr>
  <dimension ref="A1:Q974"/>
  <sheetViews>
    <sheetView showGridLines="0" workbookViewId="0">
      <pane xSplit="1" ySplit="1" topLeftCell="B2" activePane="bottomRight" state="frozen"/>
      <selection pane="topRight" activeCell="B1" sqref="B1"/>
      <selection pane="bottomLeft" activeCell="A2" sqref="A2"/>
      <selection pane="bottomRight"/>
    </sheetView>
  </sheetViews>
  <sheetFormatPr baseColWidth="10" defaultColWidth="12.6640625" defaultRowHeight="15" customHeight="1"/>
  <cols>
    <col min="1" max="1" width="14" style="553" customWidth="1"/>
    <col min="2" max="2" width="14" style="539" customWidth="1"/>
    <col min="3" max="3" width="12.6640625" style="539"/>
    <col min="4" max="4" width="60.1640625" style="539" customWidth="1"/>
    <col min="5" max="7" width="12.6640625" style="601"/>
    <col min="8" max="8" width="27.83203125" style="601" customWidth="1"/>
    <col min="9" max="9" width="16.6640625" style="601" customWidth="1"/>
    <col min="10" max="10" width="20.1640625" style="601" customWidth="1"/>
    <col min="11" max="11" width="19.6640625" style="601" customWidth="1"/>
    <col min="12" max="12" width="69.6640625" style="554" customWidth="1"/>
    <col min="13" max="14" width="12.6640625" style="601"/>
    <col min="15" max="15" width="16.6640625" style="539" customWidth="1"/>
    <col min="16" max="16" width="32" style="539" customWidth="1"/>
    <col min="17" max="17" width="43.6640625" style="553" customWidth="1"/>
    <col min="18" max="16384" width="12.6640625" style="539"/>
  </cols>
  <sheetData>
    <row r="1" spans="1:17" ht="75.75" customHeight="1">
      <c r="A1" s="536" t="s">
        <v>2633</v>
      </c>
      <c r="B1" s="536" t="s">
        <v>2385</v>
      </c>
      <c r="C1" s="537" t="s">
        <v>2205</v>
      </c>
      <c r="D1" s="537" t="s">
        <v>2206</v>
      </c>
      <c r="E1" s="537" t="s">
        <v>2631</v>
      </c>
      <c r="F1" s="537" t="s">
        <v>2634</v>
      </c>
      <c r="G1" s="537" t="s">
        <v>2632</v>
      </c>
      <c r="H1" s="537" t="s">
        <v>2630</v>
      </c>
      <c r="I1" s="536" t="s">
        <v>2629</v>
      </c>
      <c r="J1" s="538" t="s">
        <v>2635</v>
      </c>
      <c r="K1" s="538" t="s">
        <v>2636</v>
      </c>
      <c r="L1" s="537" t="s">
        <v>2637</v>
      </c>
      <c r="M1" s="536" t="s">
        <v>1631</v>
      </c>
      <c r="N1" s="536" t="s">
        <v>1632</v>
      </c>
      <c r="O1" s="536" t="s">
        <v>2628</v>
      </c>
      <c r="P1" s="536" t="s">
        <v>1633</v>
      </c>
      <c r="Q1" s="536" t="s">
        <v>1634</v>
      </c>
    </row>
    <row r="2" spans="1:17" s="545" customFormat="1" ht="56">
      <c r="A2" s="540" t="s">
        <v>1635</v>
      </c>
      <c r="B2" s="540" t="e">
        <v>#N/A</v>
      </c>
      <c r="C2" s="541">
        <v>80111707</v>
      </c>
      <c r="D2" s="542" t="s">
        <v>1636</v>
      </c>
      <c r="E2" s="543" t="s">
        <v>1421</v>
      </c>
      <c r="F2" s="543" t="s">
        <v>1421</v>
      </c>
      <c r="G2" s="543">
        <v>12</v>
      </c>
      <c r="H2" s="543" t="s">
        <v>1637</v>
      </c>
      <c r="I2" s="544" t="s">
        <v>2333</v>
      </c>
      <c r="J2" s="597">
        <v>445000</v>
      </c>
      <c r="K2" s="597">
        <v>445000</v>
      </c>
      <c r="L2" s="542" t="s">
        <v>2619</v>
      </c>
      <c r="M2" s="543">
        <v>0</v>
      </c>
      <c r="N2" s="543">
        <v>0</v>
      </c>
      <c r="O2" s="542" t="s">
        <v>2332</v>
      </c>
      <c r="P2" s="543"/>
      <c r="Q2" s="543" t="s">
        <v>1639</v>
      </c>
    </row>
    <row r="3" spans="1:17" s="545" customFormat="1" ht="42">
      <c r="A3" s="540" t="s">
        <v>1640</v>
      </c>
      <c r="B3" s="540" t="e">
        <v>#N/A</v>
      </c>
      <c r="C3" s="541">
        <v>43223204</v>
      </c>
      <c r="D3" s="542" t="s">
        <v>1641</v>
      </c>
      <c r="E3" s="543" t="s">
        <v>459</v>
      </c>
      <c r="F3" s="543" t="s">
        <v>459</v>
      </c>
      <c r="G3" s="543">
        <v>10</v>
      </c>
      <c r="H3" s="543" t="s">
        <v>2364</v>
      </c>
      <c r="I3" s="544" t="s">
        <v>2333</v>
      </c>
      <c r="J3" s="598">
        <v>42728323.366060019</v>
      </c>
      <c r="K3" s="598">
        <v>42728323</v>
      </c>
      <c r="L3" s="542" t="s">
        <v>2834</v>
      </c>
      <c r="M3" s="543">
        <v>0</v>
      </c>
      <c r="N3" s="543">
        <v>0</v>
      </c>
      <c r="O3" s="542" t="s">
        <v>2332</v>
      </c>
      <c r="P3" s="543"/>
      <c r="Q3" s="543" t="s">
        <v>1644</v>
      </c>
    </row>
    <row r="4" spans="1:17" s="545" customFormat="1" ht="42">
      <c r="A4" s="540" t="s">
        <v>1645</v>
      </c>
      <c r="B4" s="540" t="e">
        <v>#N/A</v>
      </c>
      <c r="C4" s="541">
        <v>81161800</v>
      </c>
      <c r="D4" s="542" t="s">
        <v>1646</v>
      </c>
      <c r="E4" s="543" t="s">
        <v>459</v>
      </c>
      <c r="F4" s="543" t="s">
        <v>307</v>
      </c>
      <c r="G4" s="543">
        <v>10</v>
      </c>
      <c r="H4" s="543" t="s">
        <v>2339</v>
      </c>
      <c r="I4" s="544" t="s">
        <v>2333</v>
      </c>
      <c r="J4" s="598">
        <v>0</v>
      </c>
      <c r="K4" s="598">
        <v>4384178</v>
      </c>
      <c r="L4" s="542" t="s">
        <v>1648</v>
      </c>
      <c r="M4" s="543">
        <v>0</v>
      </c>
      <c r="N4" s="543">
        <v>0</v>
      </c>
      <c r="O4" s="542" t="s">
        <v>2332</v>
      </c>
      <c r="P4" s="543"/>
      <c r="Q4" s="543" t="s">
        <v>1649</v>
      </c>
    </row>
    <row r="5" spans="1:17" s="545" customFormat="1" ht="112">
      <c r="A5" s="540" t="s">
        <v>1650</v>
      </c>
      <c r="B5" s="540" t="e">
        <v>#N/A</v>
      </c>
      <c r="C5" s="541">
        <v>92101501</v>
      </c>
      <c r="D5" s="542" t="s">
        <v>2210</v>
      </c>
      <c r="E5" s="543" t="s">
        <v>459</v>
      </c>
      <c r="F5" s="543" t="s">
        <v>307</v>
      </c>
      <c r="G5" s="543">
        <v>1</v>
      </c>
      <c r="H5" s="543" t="s">
        <v>2343</v>
      </c>
      <c r="I5" s="544" t="s">
        <v>2333</v>
      </c>
      <c r="J5" s="598">
        <v>27489131</v>
      </c>
      <c r="K5" s="598">
        <v>27489131</v>
      </c>
      <c r="L5" s="542" t="s">
        <v>1648</v>
      </c>
      <c r="M5" s="543">
        <v>0</v>
      </c>
      <c r="N5" s="543">
        <v>0</v>
      </c>
      <c r="O5" s="542" t="s">
        <v>2332</v>
      </c>
      <c r="P5" s="543"/>
      <c r="Q5" s="543" t="s">
        <v>1649</v>
      </c>
    </row>
    <row r="6" spans="1:17" s="545" customFormat="1" ht="42">
      <c r="A6" s="540" t="s">
        <v>1651</v>
      </c>
      <c r="B6" s="540" t="e">
        <v>#N/A</v>
      </c>
      <c r="C6" s="541">
        <v>76111501</v>
      </c>
      <c r="D6" s="542" t="s">
        <v>1652</v>
      </c>
      <c r="E6" s="543" t="s">
        <v>409</v>
      </c>
      <c r="F6" s="543" t="s">
        <v>459</v>
      </c>
      <c r="G6" s="543">
        <v>12</v>
      </c>
      <c r="H6" s="543" t="s">
        <v>2353</v>
      </c>
      <c r="I6" s="544" t="s">
        <v>2333</v>
      </c>
      <c r="J6" s="598">
        <v>47904636.363636367</v>
      </c>
      <c r="K6" s="598">
        <v>526951000</v>
      </c>
      <c r="L6" s="542" t="s">
        <v>1654</v>
      </c>
      <c r="M6" s="543">
        <v>0</v>
      </c>
      <c r="N6" s="543">
        <v>0</v>
      </c>
      <c r="O6" s="542" t="s">
        <v>2332</v>
      </c>
      <c r="P6" s="543"/>
      <c r="Q6" s="543" t="s">
        <v>1649</v>
      </c>
    </row>
    <row r="7" spans="1:17" s="546" customFormat="1" ht="112">
      <c r="A7" s="540" t="s">
        <v>1655</v>
      </c>
      <c r="B7" s="540">
        <v>23</v>
      </c>
      <c r="C7" s="541" t="s">
        <v>2767</v>
      </c>
      <c r="D7" s="542" t="s">
        <v>1656</v>
      </c>
      <c r="E7" s="543" t="s">
        <v>777</v>
      </c>
      <c r="F7" s="543" t="s">
        <v>777</v>
      </c>
      <c r="G7" s="543">
        <v>10</v>
      </c>
      <c r="H7" s="543" t="s">
        <v>1657</v>
      </c>
      <c r="I7" s="543" t="s">
        <v>2333</v>
      </c>
      <c r="J7" s="598">
        <v>0</v>
      </c>
      <c r="K7" s="598">
        <v>57879000</v>
      </c>
      <c r="L7" s="542" t="s">
        <v>1658</v>
      </c>
      <c r="M7" s="543">
        <v>0</v>
      </c>
      <c r="N7" s="543">
        <v>0</v>
      </c>
      <c r="O7" s="542" t="s">
        <v>2332</v>
      </c>
      <c r="P7" s="543"/>
      <c r="Q7" s="543" t="s">
        <v>1649</v>
      </c>
    </row>
    <row r="8" spans="1:17" s="545" customFormat="1" ht="56">
      <c r="A8" s="540" t="s">
        <v>1659</v>
      </c>
      <c r="B8" s="540" t="e">
        <v>#N/A</v>
      </c>
      <c r="C8" s="541">
        <v>53102700</v>
      </c>
      <c r="D8" s="542" t="s">
        <v>1636</v>
      </c>
      <c r="E8" s="543" t="s">
        <v>1421</v>
      </c>
      <c r="F8" s="543" t="s">
        <v>1421</v>
      </c>
      <c r="G8" s="543">
        <v>12</v>
      </c>
      <c r="H8" s="543" t="s">
        <v>1637</v>
      </c>
      <c r="I8" s="544" t="s">
        <v>2333</v>
      </c>
      <c r="J8" s="597">
        <v>295000</v>
      </c>
      <c r="K8" s="597">
        <v>295000</v>
      </c>
      <c r="L8" s="542" t="s">
        <v>2620</v>
      </c>
      <c r="M8" s="543">
        <v>0</v>
      </c>
      <c r="N8" s="543">
        <v>0</v>
      </c>
      <c r="O8" s="542" t="s">
        <v>2332</v>
      </c>
      <c r="P8" s="543"/>
      <c r="Q8" s="543" t="s">
        <v>1639</v>
      </c>
    </row>
    <row r="9" spans="1:17" s="545" customFormat="1" ht="56">
      <c r="A9" s="540" t="s">
        <v>1660</v>
      </c>
      <c r="B9" s="540" t="e">
        <v>#N/A</v>
      </c>
      <c r="C9" s="541">
        <v>80111600</v>
      </c>
      <c r="D9" s="542" t="s">
        <v>1661</v>
      </c>
      <c r="E9" s="543" t="s">
        <v>307</v>
      </c>
      <c r="F9" s="543" t="s">
        <v>307</v>
      </c>
      <c r="G9" s="543">
        <v>6</v>
      </c>
      <c r="H9" s="543" t="s">
        <v>1662</v>
      </c>
      <c r="I9" s="544" t="s">
        <v>2333</v>
      </c>
      <c r="J9" s="598">
        <v>2300000</v>
      </c>
      <c r="K9" s="598">
        <v>13800000</v>
      </c>
      <c r="L9" s="542" t="s">
        <v>1663</v>
      </c>
      <c r="M9" s="543">
        <v>0</v>
      </c>
      <c r="N9" s="543">
        <v>0</v>
      </c>
      <c r="O9" s="542" t="s">
        <v>2332</v>
      </c>
      <c r="P9" s="543"/>
      <c r="Q9" s="543" t="s">
        <v>1681</v>
      </c>
    </row>
    <row r="10" spans="1:17" s="545" customFormat="1" ht="42">
      <c r="A10" s="540" t="s">
        <v>1664</v>
      </c>
      <c r="B10" s="540" t="e">
        <v>#N/A</v>
      </c>
      <c r="C10" s="541">
        <v>80111600</v>
      </c>
      <c r="D10" s="542" t="s">
        <v>1665</v>
      </c>
      <c r="E10" s="543" t="s">
        <v>459</v>
      </c>
      <c r="F10" s="543" t="s">
        <v>459</v>
      </c>
      <c r="G10" s="543">
        <v>6</v>
      </c>
      <c r="H10" s="543" t="s">
        <v>1662</v>
      </c>
      <c r="I10" s="544" t="s">
        <v>2333</v>
      </c>
      <c r="J10" s="598">
        <v>4620000</v>
      </c>
      <c r="K10" s="598">
        <v>27720000</v>
      </c>
      <c r="L10" s="542" t="s">
        <v>1663</v>
      </c>
      <c r="M10" s="543">
        <v>0</v>
      </c>
      <c r="N10" s="543">
        <v>0</v>
      </c>
      <c r="O10" s="542" t="s">
        <v>2332</v>
      </c>
      <c r="P10" s="543"/>
      <c r="Q10" s="543" t="s">
        <v>2384</v>
      </c>
    </row>
    <row r="11" spans="1:17" s="545" customFormat="1" ht="56">
      <c r="A11" s="540" t="s">
        <v>1666</v>
      </c>
      <c r="B11" s="540" t="e">
        <v>#N/A</v>
      </c>
      <c r="C11" s="541">
        <v>53102700</v>
      </c>
      <c r="D11" s="542" t="s">
        <v>1636</v>
      </c>
      <c r="E11" s="543" t="s">
        <v>1421</v>
      </c>
      <c r="F11" s="543" t="s">
        <v>1421</v>
      </c>
      <c r="G11" s="543">
        <v>12</v>
      </c>
      <c r="H11" s="543" t="s">
        <v>1637</v>
      </c>
      <c r="I11" s="544" t="s">
        <v>2333</v>
      </c>
      <c r="J11" s="597">
        <v>464000</v>
      </c>
      <c r="K11" s="597">
        <v>464000</v>
      </c>
      <c r="L11" s="542" t="s">
        <v>2621</v>
      </c>
      <c r="M11" s="543">
        <v>0</v>
      </c>
      <c r="N11" s="543">
        <v>0</v>
      </c>
      <c r="O11" s="542" t="s">
        <v>2332</v>
      </c>
      <c r="P11" s="543"/>
      <c r="Q11" s="543" t="s">
        <v>1639</v>
      </c>
    </row>
    <row r="12" spans="1:17" s="545" customFormat="1" ht="56">
      <c r="A12" s="540" t="s">
        <v>1667</v>
      </c>
      <c r="B12" s="540" t="e">
        <v>#N/A</v>
      </c>
      <c r="C12" s="541">
        <v>80111600</v>
      </c>
      <c r="D12" s="542" t="s">
        <v>1668</v>
      </c>
      <c r="E12" s="543" t="s">
        <v>459</v>
      </c>
      <c r="F12" s="543" t="s">
        <v>459</v>
      </c>
      <c r="G12" s="543">
        <v>5</v>
      </c>
      <c r="H12" s="543" t="s">
        <v>1662</v>
      </c>
      <c r="I12" s="544" t="s">
        <v>2333</v>
      </c>
      <c r="J12" s="598">
        <v>3800000</v>
      </c>
      <c r="K12" s="598">
        <v>19000000</v>
      </c>
      <c r="L12" s="542" t="s">
        <v>1663</v>
      </c>
      <c r="M12" s="543">
        <v>0</v>
      </c>
      <c r="N12" s="543">
        <v>0</v>
      </c>
      <c r="O12" s="542" t="s">
        <v>2332</v>
      </c>
      <c r="P12" s="543"/>
      <c r="Q12" s="543" t="s">
        <v>1669</v>
      </c>
    </row>
    <row r="13" spans="1:17" s="545" customFormat="1" ht="56">
      <c r="A13" s="540" t="s">
        <v>1670</v>
      </c>
      <c r="B13" s="540" t="e">
        <v>#N/A</v>
      </c>
      <c r="C13" s="541">
        <v>53102700</v>
      </c>
      <c r="D13" s="542" t="s">
        <v>1636</v>
      </c>
      <c r="E13" s="543" t="s">
        <v>1421</v>
      </c>
      <c r="F13" s="543" t="s">
        <v>1421</v>
      </c>
      <c r="G13" s="543">
        <v>12</v>
      </c>
      <c r="H13" s="543" t="s">
        <v>1637</v>
      </c>
      <c r="I13" s="544" t="s">
        <v>2333</v>
      </c>
      <c r="J13" s="597">
        <v>379000</v>
      </c>
      <c r="K13" s="597">
        <v>379000</v>
      </c>
      <c r="L13" s="542" t="s">
        <v>2622</v>
      </c>
      <c r="M13" s="543">
        <v>0</v>
      </c>
      <c r="N13" s="543">
        <v>0</v>
      </c>
      <c r="O13" s="542" t="s">
        <v>2332</v>
      </c>
      <c r="P13" s="543"/>
      <c r="Q13" s="543" t="s">
        <v>1639</v>
      </c>
    </row>
    <row r="14" spans="1:17" s="545" customFormat="1" ht="42">
      <c r="A14" s="540" t="s">
        <v>1671</v>
      </c>
      <c r="B14" s="540" t="e">
        <v>#N/A</v>
      </c>
      <c r="C14" s="541" t="s">
        <v>77</v>
      </c>
      <c r="D14" s="542" t="s">
        <v>2383</v>
      </c>
      <c r="E14" s="543" t="s">
        <v>409</v>
      </c>
      <c r="F14" s="543" t="s">
        <v>409</v>
      </c>
      <c r="G14" s="543">
        <v>12</v>
      </c>
      <c r="H14" s="543" t="s">
        <v>77</v>
      </c>
      <c r="I14" s="544" t="s">
        <v>2333</v>
      </c>
      <c r="J14" s="598">
        <v>123030000</v>
      </c>
      <c r="K14" s="598">
        <v>123030000</v>
      </c>
      <c r="L14" s="542" t="s">
        <v>2835</v>
      </c>
      <c r="M14" s="543">
        <v>0</v>
      </c>
      <c r="N14" s="543">
        <v>0</v>
      </c>
      <c r="O14" s="542" t="s">
        <v>2332</v>
      </c>
      <c r="P14" s="543"/>
      <c r="Q14" s="543" t="s">
        <v>1649</v>
      </c>
    </row>
    <row r="15" spans="1:17" s="545" customFormat="1" ht="42">
      <c r="A15" s="540" t="s">
        <v>1672</v>
      </c>
      <c r="B15" s="540">
        <v>9</v>
      </c>
      <c r="C15" s="541" t="s">
        <v>77</v>
      </c>
      <c r="D15" s="542" t="s">
        <v>2381</v>
      </c>
      <c r="E15" s="543" t="s">
        <v>409</v>
      </c>
      <c r="F15" s="543" t="s">
        <v>409</v>
      </c>
      <c r="G15" s="543">
        <v>12</v>
      </c>
      <c r="H15" s="543" t="s">
        <v>77</v>
      </c>
      <c r="I15" s="543" t="s">
        <v>2333</v>
      </c>
      <c r="J15" s="598">
        <v>0</v>
      </c>
      <c r="K15" s="598">
        <v>9639000</v>
      </c>
      <c r="L15" s="542" t="s">
        <v>2836</v>
      </c>
      <c r="M15" s="543">
        <v>0</v>
      </c>
      <c r="N15" s="543">
        <v>0</v>
      </c>
      <c r="O15" s="542" t="s">
        <v>2332</v>
      </c>
      <c r="P15" s="543"/>
      <c r="Q15" s="543" t="s">
        <v>1649</v>
      </c>
    </row>
    <row r="16" spans="1:17" s="545" customFormat="1" ht="42">
      <c r="A16" s="540" t="s">
        <v>1673</v>
      </c>
      <c r="B16" s="540" t="e">
        <v>#N/A</v>
      </c>
      <c r="C16" s="541">
        <v>81112208</v>
      </c>
      <c r="D16" s="542" t="s">
        <v>1674</v>
      </c>
      <c r="E16" s="543" t="s">
        <v>459</v>
      </c>
      <c r="F16" s="543" t="s">
        <v>459</v>
      </c>
      <c r="G16" s="543">
        <v>10</v>
      </c>
      <c r="H16" s="543" t="s">
        <v>1675</v>
      </c>
      <c r="I16" s="544" t="s">
        <v>2333</v>
      </c>
      <c r="J16" s="598">
        <v>124908300</v>
      </c>
      <c r="K16" s="598">
        <v>124908300</v>
      </c>
      <c r="L16" s="542" t="s">
        <v>2840</v>
      </c>
      <c r="M16" s="543">
        <v>0</v>
      </c>
      <c r="N16" s="543">
        <v>0</v>
      </c>
      <c r="O16" s="542" t="s">
        <v>2332</v>
      </c>
      <c r="P16" s="543"/>
      <c r="Q16" s="543" t="s">
        <v>1644</v>
      </c>
    </row>
    <row r="17" spans="1:17" s="545" customFormat="1" ht="42">
      <c r="A17" s="540" t="s">
        <v>1677</v>
      </c>
      <c r="B17" s="540" t="e">
        <v>#N/A</v>
      </c>
      <c r="C17" s="541">
        <v>43222600</v>
      </c>
      <c r="D17" s="542" t="s">
        <v>2217</v>
      </c>
      <c r="E17" s="543" t="s">
        <v>1421</v>
      </c>
      <c r="F17" s="543" t="s">
        <v>1421</v>
      </c>
      <c r="G17" s="543">
        <v>12</v>
      </c>
      <c r="H17" s="543" t="s">
        <v>1647</v>
      </c>
      <c r="I17" s="544" t="s">
        <v>2333</v>
      </c>
      <c r="J17" s="598">
        <v>0</v>
      </c>
      <c r="K17" s="598">
        <v>44285670</v>
      </c>
      <c r="L17" s="542" t="s">
        <v>2840</v>
      </c>
      <c r="M17" s="543">
        <v>0</v>
      </c>
      <c r="N17" s="543">
        <v>0</v>
      </c>
      <c r="O17" s="542" t="s">
        <v>2332</v>
      </c>
      <c r="P17" s="543"/>
      <c r="Q17" s="543" t="s">
        <v>1644</v>
      </c>
    </row>
    <row r="18" spans="1:17" s="545" customFormat="1" ht="42">
      <c r="A18" s="540" t="s">
        <v>1678</v>
      </c>
      <c r="B18" s="540" t="e">
        <v>#N/A</v>
      </c>
      <c r="C18" s="541">
        <v>43222610</v>
      </c>
      <c r="D18" s="542" t="s">
        <v>2379</v>
      </c>
      <c r="E18" s="543" t="s">
        <v>680</v>
      </c>
      <c r="F18" s="543" t="s">
        <v>783</v>
      </c>
      <c r="G18" s="543">
        <v>10</v>
      </c>
      <c r="H18" s="543" t="s">
        <v>1647</v>
      </c>
      <c r="I18" s="544" t="s">
        <v>2333</v>
      </c>
      <c r="J18" s="598">
        <v>23194130.399999999</v>
      </c>
      <c r="K18" s="598">
        <v>23194130</v>
      </c>
      <c r="L18" s="542" t="s">
        <v>2840</v>
      </c>
      <c r="M18" s="543">
        <v>0</v>
      </c>
      <c r="N18" s="543">
        <v>0</v>
      </c>
      <c r="O18" s="542" t="s">
        <v>2332</v>
      </c>
      <c r="P18" s="543"/>
      <c r="Q18" s="543" t="s">
        <v>1644</v>
      </c>
    </row>
    <row r="19" spans="1:17" s="545" customFormat="1" ht="308">
      <c r="A19" s="540" t="s">
        <v>1679</v>
      </c>
      <c r="B19" s="540" t="e">
        <v>#N/A</v>
      </c>
      <c r="C19" s="541" t="s">
        <v>2768</v>
      </c>
      <c r="D19" s="547" t="s">
        <v>2235</v>
      </c>
      <c r="E19" s="543" t="s">
        <v>459</v>
      </c>
      <c r="F19" s="543" t="s">
        <v>459</v>
      </c>
      <c r="G19" s="543">
        <v>10</v>
      </c>
      <c r="H19" s="543" t="s">
        <v>1647</v>
      </c>
      <c r="I19" s="544" t="s">
        <v>2333</v>
      </c>
      <c r="J19" s="598">
        <v>40000000</v>
      </c>
      <c r="K19" s="598">
        <v>40000000</v>
      </c>
      <c r="L19" s="542" t="s">
        <v>2378</v>
      </c>
      <c r="M19" s="543">
        <v>0</v>
      </c>
      <c r="N19" s="543">
        <v>0</v>
      </c>
      <c r="O19" s="542" t="s">
        <v>2332</v>
      </c>
      <c r="P19" s="543"/>
      <c r="Q19" s="543" t="s">
        <v>1681</v>
      </c>
    </row>
    <row r="20" spans="1:17" s="546" customFormat="1" ht="37" customHeight="1">
      <c r="A20" s="540" t="s">
        <v>1682</v>
      </c>
      <c r="B20" s="540" t="e">
        <v>#N/A</v>
      </c>
      <c r="C20" s="541" t="s">
        <v>2371</v>
      </c>
      <c r="D20" s="542" t="s">
        <v>2219</v>
      </c>
      <c r="E20" s="543" t="s">
        <v>1421</v>
      </c>
      <c r="F20" s="543" t="s">
        <v>1421</v>
      </c>
      <c r="G20" s="543">
        <v>10</v>
      </c>
      <c r="H20" s="543" t="s">
        <v>2353</v>
      </c>
      <c r="I20" s="544" t="s">
        <v>2333</v>
      </c>
      <c r="J20" s="598" t="s">
        <v>277</v>
      </c>
      <c r="K20" s="598">
        <v>29664000</v>
      </c>
      <c r="L20" s="542" t="s">
        <v>1709</v>
      </c>
      <c r="M20" s="543">
        <v>0</v>
      </c>
      <c r="N20" s="543">
        <v>0</v>
      </c>
      <c r="O20" s="542" t="s">
        <v>2332</v>
      </c>
      <c r="P20" s="543"/>
      <c r="Q20" s="543" t="s">
        <v>1649</v>
      </c>
    </row>
    <row r="21" spans="1:17" s="545" customFormat="1" ht="98">
      <c r="A21" s="540" t="s">
        <v>1683</v>
      </c>
      <c r="B21" s="540" t="e">
        <v>#N/A</v>
      </c>
      <c r="C21" s="541">
        <v>80111504</v>
      </c>
      <c r="D21" s="542" t="s">
        <v>1684</v>
      </c>
      <c r="E21" s="543" t="s">
        <v>459</v>
      </c>
      <c r="F21" s="543" t="s">
        <v>459</v>
      </c>
      <c r="G21" s="543">
        <v>10</v>
      </c>
      <c r="H21" s="543" t="s">
        <v>1662</v>
      </c>
      <c r="I21" s="544" t="s">
        <v>2333</v>
      </c>
      <c r="J21" s="598">
        <v>77639000</v>
      </c>
      <c r="K21" s="598">
        <v>77639000</v>
      </c>
      <c r="L21" s="542" t="s">
        <v>1685</v>
      </c>
      <c r="M21" s="543">
        <v>0</v>
      </c>
      <c r="N21" s="543">
        <v>0</v>
      </c>
      <c r="O21" s="542" t="s">
        <v>2332</v>
      </c>
      <c r="P21" s="543"/>
      <c r="Q21" s="543" t="s">
        <v>1639</v>
      </c>
    </row>
    <row r="22" spans="1:17" s="545" customFormat="1" ht="42">
      <c r="A22" s="540" t="s">
        <v>1686</v>
      </c>
      <c r="B22" s="540" t="e">
        <v>#N/A</v>
      </c>
      <c r="C22" s="541">
        <v>46181503</v>
      </c>
      <c r="D22" s="542" t="s">
        <v>2377</v>
      </c>
      <c r="E22" s="543" t="s">
        <v>459</v>
      </c>
      <c r="F22" s="543" t="s">
        <v>459</v>
      </c>
      <c r="G22" s="543">
        <v>10</v>
      </c>
      <c r="H22" s="543" t="s">
        <v>1687</v>
      </c>
      <c r="I22" s="544" t="s">
        <v>2333</v>
      </c>
      <c r="J22" s="598">
        <v>17313735.600000001</v>
      </c>
      <c r="K22" s="598">
        <v>17313736</v>
      </c>
      <c r="L22" s="542" t="s">
        <v>1688</v>
      </c>
      <c r="M22" s="543">
        <v>0</v>
      </c>
      <c r="N22" s="543">
        <v>0</v>
      </c>
      <c r="O22" s="542" t="s">
        <v>2332</v>
      </c>
      <c r="P22" s="543"/>
      <c r="Q22" s="543" t="s">
        <v>1639</v>
      </c>
    </row>
    <row r="23" spans="1:17" s="545" customFormat="1" ht="42">
      <c r="A23" s="540" t="s">
        <v>1689</v>
      </c>
      <c r="B23" s="540" t="e">
        <v>#N/A</v>
      </c>
      <c r="C23" s="541">
        <v>46191601</v>
      </c>
      <c r="D23" s="542" t="s">
        <v>1690</v>
      </c>
      <c r="E23" s="543" t="s">
        <v>459</v>
      </c>
      <c r="F23" s="543" t="s">
        <v>459</v>
      </c>
      <c r="G23" s="543">
        <v>10</v>
      </c>
      <c r="H23" s="543" t="s">
        <v>1691</v>
      </c>
      <c r="I23" s="544" t="s">
        <v>2333</v>
      </c>
      <c r="J23" s="598">
        <v>1598464.9350000001</v>
      </c>
      <c r="K23" s="598">
        <v>1548450</v>
      </c>
      <c r="L23" s="542" t="s">
        <v>1688</v>
      </c>
      <c r="M23" s="543">
        <v>0</v>
      </c>
      <c r="N23" s="543">
        <v>0</v>
      </c>
      <c r="O23" s="542" t="s">
        <v>2332</v>
      </c>
      <c r="P23" s="543"/>
      <c r="Q23" s="543" t="s">
        <v>1639</v>
      </c>
    </row>
    <row r="24" spans="1:17" s="545" customFormat="1" ht="42">
      <c r="A24" s="540" t="s">
        <v>1692</v>
      </c>
      <c r="B24" s="540">
        <v>1</v>
      </c>
      <c r="C24" s="541" t="s">
        <v>77</v>
      </c>
      <c r="D24" s="542" t="s">
        <v>2376</v>
      </c>
      <c r="E24" s="543" t="s">
        <v>459</v>
      </c>
      <c r="F24" s="543" t="s">
        <v>459</v>
      </c>
      <c r="G24" s="543">
        <v>10</v>
      </c>
      <c r="H24" s="543" t="s">
        <v>77</v>
      </c>
      <c r="I24" s="543" t="s">
        <v>2333</v>
      </c>
      <c r="J24" s="598">
        <v>0</v>
      </c>
      <c r="K24" s="598">
        <v>9639000</v>
      </c>
      <c r="L24" s="542" t="s">
        <v>2837</v>
      </c>
      <c r="M24" s="543">
        <v>0</v>
      </c>
      <c r="N24" s="543">
        <v>0</v>
      </c>
      <c r="O24" s="542" t="s">
        <v>2332</v>
      </c>
      <c r="P24" s="543"/>
      <c r="Q24" s="543" t="s">
        <v>1649</v>
      </c>
    </row>
    <row r="25" spans="1:17" s="545" customFormat="1" ht="42">
      <c r="A25" s="540" t="s">
        <v>1693</v>
      </c>
      <c r="B25" s="540" t="e">
        <v>#N/A</v>
      </c>
      <c r="C25" s="541" t="s">
        <v>77</v>
      </c>
      <c r="D25" s="542" t="s">
        <v>2374</v>
      </c>
      <c r="E25" s="543" t="s">
        <v>459</v>
      </c>
      <c r="F25" s="543" t="s">
        <v>459</v>
      </c>
      <c r="G25" s="543">
        <v>10</v>
      </c>
      <c r="H25" s="543" t="s">
        <v>77</v>
      </c>
      <c r="I25" s="544" t="s">
        <v>2333</v>
      </c>
      <c r="J25" s="598">
        <v>0</v>
      </c>
      <c r="K25" s="598">
        <v>16215000</v>
      </c>
      <c r="L25" s="542" t="s">
        <v>2838</v>
      </c>
      <c r="M25" s="543">
        <v>0</v>
      </c>
      <c r="N25" s="543">
        <v>0</v>
      </c>
      <c r="O25" s="542" t="s">
        <v>2332</v>
      </c>
      <c r="P25" s="543"/>
      <c r="Q25" s="543" t="s">
        <v>1649</v>
      </c>
    </row>
    <row r="26" spans="1:17" s="545" customFormat="1" ht="98">
      <c r="A26" s="540" t="s">
        <v>1694</v>
      </c>
      <c r="B26" s="540">
        <v>17</v>
      </c>
      <c r="C26" s="541">
        <v>85101600</v>
      </c>
      <c r="D26" s="542" t="s">
        <v>1695</v>
      </c>
      <c r="E26" s="543" t="s">
        <v>459</v>
      </c>
      <c r="F26" s="543" t="s">
        <v>459</v>
      </c>
      <c r="G26" s="543">
        <v>10</v>
      </c>
      <c r="H26" s="543" t="s">
        <v>1662</v>
      </c>
      <c r="I26" s="543" t="s">
        <v>2333</v>
      </c>
      <c r="J26" s="598">
        <v>184542000</v>
      </c>
      <c r="K26" s="598">
        <v>184542000</v>
      </c>
      <c r="L26" s="542" t="s">
        <v>1696</v>
      </c>
      <c r="M26" s="543">
        <v>0</v>
      </c>
      <c r="N26" s="543">
        <v>0</v>
      </c>
      <c r="O26" s="542" t="s">
        <v>2332</v>
      </c>
      <c r="P26" s="543"/>
      <c r="Q26" s="543" t="s">
        <v>1639</v>
      </c>
    </row>
    <row r="27" spans="1:17" s="545" customFormat="1" ht="84">
      <c r="A27" s="540" t="s">
        <v>1697</v>
      </c>
      <c r="B27" s="540" t="e">
        <v>#N/A</v>
      </c>
      <c r="C27" s="541">
        <v>84131501</v>
      </c>
      <c r="D27" s="542" t="s">
        <v>1698</v>
      </c>
      <c r="E27" s="543" t="s">
        <v>777</v>
      </c>
      <c r="F27" s="543" t="s">
        <v>1421</v>
      </c>
      <c r="G27" s="543">
        <v>12</v>
      </c>
      <c r="H27" s="543" t="s">
        <v>1700</v>
      </c>
      <c r="I27" s="544" t="s">
        <v>2333</v>
      </c>
      <c r="J27" s="598">
        <v>9982500</v>
      </c>
      <c r="K27" s="598">
        <v>9982500</v>
      </c>
      <c r="L27" s="542" t="s">
        <v>2829</v>
      </c>
      <c r="M27" s="543">
        <v>0</v>
      </c>
      <c r="N27" s="543">
        <v>0</v>
      </c>
      <c r="O27" s="542" t="s">
        <v>2332</v>
      </c>
      <c r="P27" s="543"/>
      <c r="Q27" s="543" t="s">
        <v>1681</v>
      </c>
    </row>
    <row r="28" spans="1:17" s="545" customFormat="1" ht="98">
      <c r="A28" s="540" t="s">
        <v>1702</v>
      </c>
      <c r="B28" s="540" t="e">
        <v>#N/A</v>
      </c>
      <c r="C28" s="541">
        <v>85101600</v>
      </c>
      <c r="D28" s="542" t="s">
        <v>1695</v>
      </c>
      <c r="E28" s="543" t="s">
        <v>459</v>
      </c>
      <c r="F28" s="543" t="s">
        <v>307</v>
      </c>
      <c r="G28" s="543">
        <v>10</v>
      </c>
      <c r="H28" s="543" t="s">
        <v>1662</v>
      </c>
      <c r="I28" s="544" t="s">
        <v>2333</v>
      </c>
      <c r="J28" s="598">
        <v>25349814</v>
      </c>
      <c r="K28" s="598">
        <v>25349814</v>
      </c>
      <c r="L28" s="542" t="s">
        <v>1688</v>
      </c>
      <c r="M28" s="543">
        <v>0</v>
      </c>
      <c r="N28" s="543">
        <v>0</v>
      </c>
      <c r="O28" s="542" t="s">
        <v>2332</v>
      </c>
      <c r="P28" s="543"/>
      <c r="Q28" s="543" t="s">
        <v>1639</v>
      </c>
    </row>
    <row r="29" spans="1:17" s="545" customFormat="1" ht="42">
      <c r="A29" s="540" t="s">
        <v>1703</v>
      </c>
      <c r="B29" s="540" t="e">
        <v>#N/A</v>
      </c>
      <c r="C29" s="541" t="s">
        <v>2341</v>
      </c>
      <c r="D29" s="542" t="s">
        <v>2372</v>
      </c>
      <c r="E29" s="543" t="s">
        <v>673</v>
      </c>
      <c r="F29" s="543" t="s">
        <v>777</v>
      </c>
      <c r="G29" s="543">
        <v>3</v>
      </c>
      <c r="H29" s="543" t="s">
        <v>2339</v>
      </c>
      <c r="I29" s="544" t="s">
        <v>2333</v>
      </c>
      <c r="J29" s="598">
        <v>0</v>
      </c>
      <c r="K29" s="598">
        <v>14781500</v>
      </c>
      <c r="L29" s="542" t="s">
        <v>1704</v>
      </c>
      <c r="M29" s="543">
        <v>0</v>
      </c>
      <c r="N29" s="543">
        <v>0</v>
      </c>
      <c r="O29" s="542" t="s">
        <v>2332</v>
      </c>
      <c r="P29" s="543"/>
      <c r="Q29" s="543" t="s">
        <v>1644</v>
      </c>
    </row>
    <row r="30" spans="1:17" s="545" customFormat="1" ht="42">
      <c r="A30" s="540" t="s">
        <v>1705</v>
      </c>
      <c r="B30" s="540" t="e">
        <v>#N/A</v>
      </c>
      <c r="C30" s="541">
        <v>72101511</v>
      </c>
      <c r="D30" s="542" t="s">
        <v>1706</v>
      </c>
      <c r="E30" s="543" t="s">
        <v>459</v>
      </c>
      <c r="F30" s="543" t="s">
        <v>459</v>
      </c>
      <c r="G30" s="543">
        <v>10</v>
      </c>
      <c r="H30" s="543" t="s">
        <v>1675</v>
      </c>
      <c r="I30" s="544" t="s">
        <v>2333</v>
      </c>
      <c r="J30" s="598">
        <v>56045000</v>
      </c>
      <c r="K30" s="598">
        <v>56045000</v>
      </c>
      <c r="L30" s="542" t="s">
        <v>1707</v>
      </c>
      <c r="M30" s="543">
        <v>0</v>
      </c>
      <c r="N30" s="543">
        <v>0</v>
      </c>
      <c r="O30" s="542" t="s">
        <v>2332</v>
      </c>
      <c r="P30" s="543"/>
      <c r="Q30" s="543" t="s">
        <v>1644</v>
      </c>
    </row>
    <row r="31" spans="1:17" s="546" customFormat="1" ht="32" customHeight="1">
      <c r="A31" s="540" t="s">
        <v>1708</v>
      </c>
      <c r="B31" s="540">
        <v>10</v>
      </c>
      <c r="C31" s="541" t="s">
        <v>2371</v>
      </c>
      <c r="D31" s="542" t="s">
        <v>2228</v>
      </c>
      <c r="E31" s="543" t="s">
        <v>307</v>
      </c>
      <c r="F31" s="543" t="s">
        <v>673</v>
      </c>
      <c r="G31" s="543">
        <v>2</v>
      </c>
      <c r="H31" s="543" t="s">
        <v>2353</v>
      </c>
      <c r="I31" s="543" t="s">
        <v>2333</v>
      </c>
      <c r="J31" s="598">
        <v>3750000</v>
      </c>
      <c r="K31" s="598">
        <v>7500000</v>
      </c>
      <c r="L31" s="542" t="s">
        <v>1709</v>
      </c>
      <c r="M31" s="543">
        <v>0</v>
      </c>
      <c r="N31" s="543">
        <v>0</v>
      </c>
      <c r="O31" s="542" t="s">
        <v>2332</v>
      </c>
      <c r="P31" s="543"/>
      <c r="Q31" s="543" t="s">
        <v>1649</v>
      </c>
    </row>
    <row r="32" spans="1:17" s="545" customFormat="1" ht="42">
      <c r="A32" s="540" t="s">
        <v>1710</v>
      </c>
      <c r="B32" s="540">
        <v>11</v>
      </c>
      <c r="C32" s="541">
        <v>81112306</v>
      </c>
      <c r="D32" s="542" t="s">
        <v>2370</v>
      </c>
      <c r="E32" s="543" t="s">
        <v>459</v>
      </c>
      <c r="F32" s="543" t="s">
        <v>459</v>
      </c>
      <c r="G32" s="543">
        <v>10</v>
      </c>
      <c r="H32" s="543" t="s">
        <v>1647</v>
      </c>
      <c r="I32" s="543" t="s">
        <v>2333</v>
      </c>
      <c r="J32" s="598">
        <v>17261000</v>
      </c>
      <c r="K32" s="598">
        <v>17261000</v>
      </c>
      <c r="L32" s="542" t="s">
        <v>1707</v>
      </c>
      <c r="M32" s="543">
        <v>0</v>
      </c>
      <c r="N32" s="543">
        <v>0</v>
      </c>
      <c r="O32" s="542" t="s">
        <v>2332</v>
      </c>
      <c r="P32" s="543"/>
      <c r="Q32" s="543" t="s">
        <v>1644</v>
      </c>
    </row>
    <row r="33" spans="1:17" s="546" customFormat="1" ht="56">
      <c r="A33" s="540" t="s">
        <v>1711</v>
      </c>
      <c r="B33" s="540" t="e">
        <v>#N/A</v>
      </c>
      <c r="C33" s="541" t="s">
        <v>2766</v>
      </c>
      <c r="D33" s="542" t="s">
        <v>2222</v>
      </c>
      <c r="E33" s="543" t="s">
        <v>1982</v>
      </c>
      <c r="F33" s="543" t="s">
        <v>680</v>
      </c>
      <c r="G33" s="543">
        <v>4</v>
      </c>
      <c r="H33" s="543" t="s">
        <v>2223</v>
      </c>
      <c r="I33" s="544" t="s">
        <v>2333</v>
      </c>
      <c r="J33" s="598">
        <v>0</v>
      </c>
      <c r="K33" s="598">
        <v>29783500</v>
      </c>
      <c r="L33" s="542" t="s">
        <v>2369</v>
      </c>
      <c r="M33" s="543">
        <v>0</v>
      </c>
      <c r="N33" s="543">
        <v>0</v>
      </c>
      <c r="O33" s="542" t="s">
        <v>2332</v>
      </c>
      <c r="P33" s="543"/>
      <c r="Q33" s="543" t="s">
        <v>1713</v>
      </c>
    </row>
    <row r="34" spans="1:17" s="545" customFormat="1" ht="42">
      <c r="A34" s="540" t="s">
        <v>1714</v>
      </c>
      <c r="B34" s="540" t="e">
        <v>#N/A</v>
      </c>
      <c r="C34" s="541">
        <v>43232801</v>
      </c>
      <c r="D34" s="542" t="s">
        <v>1715</v>
      </c>
      <c r="E34" s="543" t="s">
        <v>1472</v>
      </c>
      <c r="F34" s="543" t="s">
        <v>1982</v>
      </c>
      <c r="G34" s="543">
        <v>12</v>
      </c>
      <c r="H34" s="543" t="s">
        <v>1662</v>
      </c>
      <c r="I34" s="544" t="s">
        <v>2333</v>
      </c>
      <c r="J34" s="598">
        <v>56777000</v>
      </c>
      <c r="K34" s="598">
        <v>56777000</v>
      </c>
      <c r="L34" s="542" t="s">
        <v>1716</v>
      </c>
      <c r="M34" s="543">
        <v>0</v>
      </c>
      <c r="N34" s="543">
        <v>0</v>
      </c>
      <c r="O34" s="542" t="s">
        <v>2332</v>
      </c>
      <c r="P34" s="543"/>
      <c r="Q34" s="543" t="s">
        <v>1644</v>
      </c>
    </row>
    <row r="35" spans="1:17" s="545" customFormat="1" ht="42">
      <c r="A35" s="540" t="s">
        <v>1717</v>
      </c>
      <c r="B35" s="540" t="e">
        <v>#N/A</v>
      </c>
      <c r="C35" s="541">
        <v>81112208</v>
      </c>
      <c r="D35" s="542" t="s">
        <v>2368</v>
      </c>
      <c r="E35" s="543" t="s">
        <v>783</v>
      </c>
      <c r="F35" s="543" t="s">
        <v>681</v>
      </c>
      <c r="G35" s="543">
        <v>12</v>
      </c>
      <c r="H35" s="543" t="s">
        <v>1675</v>
      </c>
      <c r="I35" s="544" t="s">
        <v>2333</v>
      </c>
      <c r="J35" s="598">
        <v>45421000</v>
      </c>
      <c r="K35" s="598">
        <v>45421000</v>
      </c>
      <c r="L35" s="542" t="s">
        <v>1718</v>
      </c>
      <c r="M35" s="543">
        <v>0</v>
      </c>
      <c r="N35" s="543">
        <v>0</v>
      </c>
      <c r="O35" s="542" t="s">
        <v>2332</v>
      </c>
      <c r="P35" s="543"/>
      <c r="Q35" s="543" t="s">
        <v>1644</v>
      </c>
    </row>
    <row r="36" spans="1:17" s="545" customFormat="1" ht="70">
      <c r="A36" s="540" t="s">
        <v>1719</v>
      </c>
      <c r="B36" s="540" t="e">
        <v>#N/A</v>
      </c>
      <c r="C36" s="548">
        <v>81161601</v>
      </c>
      <c r="D36" s="542" t="s">
        <v>2238</v>
      </c>
      <c r="E36" s="543" t="s">
        <v>307</v>
      </c>
      <c r="F36" s="543" t="s">
        <v>673</v>
      </c>
      <c r="G36" s="549">
        <v>1</v>
      </c>
      <c r="H36" s="543" t="s">
        <v>2364</v>
      </c>
      <c r="I36" s="544" t="s">
        <v>2333</v>
      </c>
      <c r="J36" s="598" t="s">
        <v>277</v>
      </c>
      <c r="K36" s="598">
        <v>3200000</v>
      </c>
      <c r="L36" s="542" t="s">
        <v>1720</v>
      </c>
      <c r="M36" s="543">
        <v>0</v>
      </c>
      <c r="N36" s="543">
        <v>0</v>
      </c>
      <c r="O36" s="542" t="s">
        <v>2332</v>
      </c>
      <c r="P36" s="543"/>
      <c r="Q36" s="543" t="s">
        <v>1721</v>
      </c>
    </row>
    <row r="37" spans="1:17" s="545" customFormat="1" ht="56">
      <c r="A37" s="540" t="s">
        <v>1722</v>
      </c>
      <c r="B37" s="540">
        <v>2</v>
      </c>
      <c r="C37" s="541">
        <v>81161601</v>
      </c>
      <c r="D37" s="542" t="s">
        <v>1723</v>
      </c>
      <c r="E37" s="543" t="s">
        <v>409</v>
      </c>
      <c r="F37" s="543" t="s">
        <v>409</v>
      </c>
      <c r="G37" s="543">
        <v>1</v>
      </c>
      <c r="H37" s="543" t="s">
        <v>277</v>
      </c>
      <c r="I37" s="543" t="s">
        <v>2333</v>
      </c>
      <c r="J37" s="598">
        <v>49258640</v>
      </c>
      <c r="K37" s="598">
        <v>49258640</v>
      </c>
      <c r="L37" s="542" t="s">
        <v>1720</v>
      </c>
      <c r="M37" s="543">
        <v>0</v>
      </c>
      <c r="N37" s="543">
        <v>0</v>
      </c>
      <c r="O37" s="542" t="s">
        <v>2332</v>
      </c>
      <c r="P37" s="543"/>
      <c r="Q37" s="543" t="s">
        <v>1721</v>
      </c>
    </row>
    <row r="38" spans="1:17" s="545" customFormat="1" ht="42">
      <c r="A38" s="540" t="s">
        <v>1725</v>
      </c>
      <c r="B38" s="540">
        <v>3</v>
      </c>
      <c r="C38" s="541" t="s">
        <v>2367</v>
      </c>
      <c r="D38" s="542" t="s">
        <v>1726</v>
      </c>
      <c r="E38" s="543" t="s">
        <v>459</v>
      </c>
      <c r="F38" s="543" t="s">
        <v>459</v>
      </c>
      <c r="G38" s="543">
        <v>10</v>
      </c>
      <c r="H38" s="543" t="s">
        <v>2361</v>
      </c>
      <c r="I38" s="543" t="s">
        <v>2333</v>
      </c>
      <c r="J38" s="598">
        <v>453000</v>
      </c>
      <c r="K38" s="598">
        <v>453000</v>
      </c>
      <c r="L38" s="542" t="s">
        <v>2830</v>
      </c>
      <c r="M38" s="543">
        <v>0</v>
      </c>
      <c r="N38" s="543">
        <v>0</v>
      </c>
      <c r="O38" s="542" t="s">
        <v>2332</v>
      </c>
      <c r="P38" s="543"/>
      <c r="Q38" s="543" t="s">
        <v>1639</v>
      </c>
    </row>
    <row r="39" spans="1:17" s="545" customFormat="1" ht="98">
      <c r="A39" s="540" t="s">
        <v>1727</v>
      </c>
      <c r="B39" s="540" t="e">
        <v>#N/A</v>
      </c>
      <c r="C39" s="541">
        <v>84131501</v>
      </c>
      <c r="D39" s="542" t="s">
        <v>1858</v>
      </c>
      <c r="E39" s="543" t="s">
        <v>459</v>
      </c>
      <c r="F39" s="543" t="s">
        <v>459</v>
      </c>
      <c r="G39" s="543">
        <v>0</v>
      </c>
      <c r="H39" s="543" t="s">
        <v>1700</v>
      </c>
      <c r="I39" s="544" t="s">
        <v>2333</v>
      </c>
      <c r="J39" s="598">
        <v>5017047</v>
      </c>
      <c r="K39" s="598">
        <v>5017047</v>
      </c>
      <c r="L39" s="542" t="s">
        <v>1728</v>
      </c>
      <c r="M39" s="543">
        <v>0</v>
      </c>
      <c r="N39" s="543">
        <v>0</v>
      </c>
      <c r="O39" s="542" t="s">
        <v>2332</v>
      </c>
      <c r="P39" s="543"/>
      <c r="Q39" s="543" t="s">
        <v>1681</v>
      </c>
    </row>
    <row r="40" spans="1:17" s="545" customFormat="1" ht="84">
      <c r="A40" s="540" t="s">
        <v>1729</v>
      </c>
      <c r="B40" s="540">
        <v>4</v>
      </c>
      <c r="C40" s="541">
        <v>84131501</v>
      </c>
      <c r="D40" s="542" t="s">
        <v>1698</v>
      </c>
      <c r="E40" s="543" t="s">
        <v>777</v>
      </c>
      <c r="F40" s="543" t="s">
        <v>1421</v>
      </c>
      <c r="G40" s="543">
        <v>12</v>
      </c>
      <c r="H40" s="543" t="s">
        <v>1700</v>
      </c>
      <c r="I40" s="543" t="s">
        <v>2333</v>
      </c>
      <c r="J40" s="597">
        <v>35805400</v>
      </c>
      <c r="K40" s="597">
        <v>35805400</v>
      </c>
      <c r="L40" s="542" t="s">
        <v>2623</v>
      </c>
      <c r="M40" s="543">
        <v>0</v>
      </c>
      <c r="N40" s="543">
        <v>0</v>
      </c>
      <c r="O40" s="542" t="s">
        <v>2332</v>
      </c>
      <c r="P40" s="543"/>
      <c r="Q40" s="543" t="s">
        <v>1681</v>
      </c>
    </row>
    <row r="41" spans="1:17" s="545" customFormat="1" ht="84">
      <c r="A41" s="540" t="s">
        <v>1730</v>
      </c>
      <c r="B41" s="540" t="e">
        <v>#N/A</v>
      </c>
      <c r="C41" s="541">
        <v>84131501</v>
      </c>
      <c r="D41" s="542" t="s">
        <v>1698</v>
      </c>
      <c r="E41" s="543" t="s">
        <v>777</v>
      </c>
      <c r="F41" s="543" t="s">
        <v>1421</v>
      </c>
      <c r="G41" s="543">
        <v>12</v>
      </c>
      <c r="H41" s="543" t="s">
        <v>1700</v>
      </c>
      <c r="I41" s="544" t="s">
        <v>2333</v>
      </c>
      <c r="J41" s="598">
        <v>49631235</v>
      </c>
      <c r="K41" s="598">
        <v>49631235</v>
      </c>
      <c r="L41" s="542" t="s">
        <v>1731</v>
      </c>
      <c r="M41" s="543">
        <v>0</v>
      </c>
      <c r="N41" s="543">
        <v>0</v>
      </c>
      <c r="O41" s="542" t="s">
        <v>2332</v>
      </c>
      <c r="P41" s="543"/>
      <c r="Q41" s="543" t="s">
        <v>1681</v>
      </c>
    </row>
    <row r="42" spans="1:17" s="545" customFormat="1" ht="56">
      <c r="A42" s="540" t="s">
        <v>1732</v>
      </c>
      <c r="B42" s="540" t="e">
        <v>#N/A</v>
      </c>
      <c r="C42" s="541">
        <v>53102700</v>
      </c>
      <c r="D42" s="542" t="s">
        <v>1636</v>
      </c>
      <c r="E42" s="543" t="s">
        <v>1421</v>
      </c>
      <c r="F42" s="543" t="s">
        <v>1421</v>
      </c>
      <c r="G42" s="543">
        <v>12</v>
      </c>
      <c r="H42" s="543" t="s">
        <v>1637</v>
      </c>
      <c r="I42" s="544" t="s">
        <v>2333</v>
      </c>
      <c r="J42" s="597">
        <v>613000</v>
      </c>
      <c r="K42" s="597">
        <v>613000</v>
      </c>
      <c r="L42" s="542" t="s">
        <v>2624</v>
      </c>
      <c r="M42" s="543">
        <v>0</v>
      </c>
      <c r="N42" s="543">
        <v>0</v>
      </c>
      <c r="O42" s="542" t="s">
        <v>2332</v>
      </c>
      <c r="P42" s="543"/>
      <c r="Q42" s="543" t="s">
        <v>1639</v>
      </c>
    </row>
    <row r="43" spans="1:17" s="545" customFormat="1" ht="84">
      <c r="A43" s="540" t="s">
        <v>1733</v>
      </c>
      <c r="B43" s="540" t="e">
        <v>#N/A</v>
      </c>
      <c r="C43" s="541">
        <v>84131501</v>
      </c>
      <c r="D43" s="542" t="s">
        <v>1698</v>
      </c>
      <c r="E43" s="543" t="s">
        <v>777</v>
      </c>
      <c r="F43" s="543" t="s">
        <v>1421</v>
      </c>
      <c r="G43" s="543">
        <v>12</v>
      </c>
      <c r="H43" s="543" t="s">
        <v>1700</v>
      </c>
      <c r="I43" s="544" t="s">
        <v>2333</v>
      </c>
      <c r="J43" s="598">
        <v>6487690</v>
      </c>
      <c r="K43" s="598">
        <v>6487690</v>
      </c>
      <c r="L43" s="542" t="s">
        <v>1734</v>
      </c>
      <c r="M43" s="543">
        <v>0</v>
      </c>
      <c r="N43" s="543">
        <v>0</v>
      </c>
      <c r="O43" s="542" t="s">
        <v>2332</v>
      </c>
      <c r="P43" s="543"/>
      <c r="Q43" s="543" t="s">
        <v>1681</v>
      </c>
    </row>
    <row r="44" spans="1:17" s="545" customFormat="1" ht="42">
      <c r="A44" s="540" t="s">
        <v>1735</v>
      </c>
      <c r="B44" s="540" t="e">
        <v>#N/A</v>
      </c>
      <c r="C44" s="541" t="s">
        <v>77</v>
      </c>
      <c r="D44" s="542" t="s">
        <v>1736</v>
      </c>
      <c r="E44" s="543" t="s">
        <v>409</v>
      </c>
      <c r="F44" s="543" t="s">
        <v>409</v>
      </c>
      <c r="G44" s="543">
        <v>12</v>
      </c>
      <c r="H44" s="543" t="s">
        <v>77</v>
      </c>
      <c r="I44" s="544" t="s">
        <v>2333</v>
      </c>
      <c r="J44" s="598">
        <v>954000</v>
      </c>
      <c r="K44" s="598">
        <v>954000</v>
      </c>
      <c r="L44" s="542" t="s">
        <v>2831</v>
      </c>
      <c r="M44" s="543">
        <v>0</v>
      </c>
      <c r="N44" s="543">
        <v>0</v>
      </c>
      <c r="O44" s="542" t="s">
        <v>2332</v>
      </c>
      <c r="P44" s="543"/>
      <c r="Q44" s="543" t="s">
        <v>1639</v>
      </c>
    </row>
    <row r="45" spans="1:17" s="545" customFormat="1" ht="42">
      <c r="A45" s="540" t="s">
        <v>1737</v>
      </c>
      <c r="B45" s="540">
        <v>12</v>
      </c>
      <c r="C45" s="541">
        <v>80131500</v>
      </c>
      <c r="D45" s="542" t="s">
        <v>1861</v>
      </c>
      <c r="E45" s="543" t="s">
        <v>459</v>
      </c>
      <c r="F45" s="543" t="s">
        <v>459</v>
      </c>
      <c r="G45" s="543">
        <v>1</v>
      </c>
      <c r="H45" s="543" t="s">
        <v>1662</v>
      </c>
      <c r="I45" s="543" t="s">
        <v>2333</v>
      </c>
      <c r="J45" s="598">
        <v>20076133</v>
      </c>
      <c r="K45" s="598">
        <v>20076133</v>
      </c>
      <c r="L45" s="542" t="s">
        <v>1738</v>
      </c>
      <c r="M45" s="543">
        <v>0</v>
      </c>
      <c r="N45" s="543">
        <v>0</v>
      </c>
      <c r="O45" s="542" t="s">
        <v>2332</v>
      </c>
      <c r="P45" s="543"/>
      <c r="Q45" s="543" t="s">
        <v>1721</v>
      </c>
    </row>
    <row r="46" spans="1:17" s="545" customFormat="1" ht="70">
      <c r="A46" s="540" t="s">
        <v>1739</v>
      </c>
      <c r="B46" s="540" t="e">
        <v>#N/A</v>
      </c>
      <c r="C46" s="541">
        <v>43222610</v>
      </c>
      <c r="D46" s="542" t="s">
        <v>2237</v>
      </c>
      <c r="E46" s="543" t="s">
        <v>673</v>
      </c>
      <c r="F46" s="543" t="s">
        <v>673</v>
      </c>
      <c r="G46" s="543">
        <v>9</v>
      </c>
      <c r="H46" s="543" t="s">
        <v>2364</v>
      </c>
      <c r="I46" s="544" t="s">
        <v>2333</v>
      </c>
      <c r="J46" s="598">
        <v>0</v>
      </c>
      <c r="K46" s="598">
        <v>37411360</v>
      </c>
      <c r="L46" s="542" t="s">
        <v>1720</v>
      </c>
      <c r="M46" s="543">
        <v>0</v>
      </c>
      <c r="N46" s="543">
        <v>0</v>
      </c>
      <c r="O46" s="542" t="s">
        <v>2332</v>
      </c>
      <c r="P46" s="543"/>
      <c r="Q46" s="543" t="s">
        <v>1721</v>
      </c>
    </row>
    <row r="47" spans="1:17" s="545" customFormat="1" ht="42">
      <c r="A47" s="540" t="s">
        <v>1741</v>
      </c>
      <c r="B47" s="540" t="e">
        <v>#N/A</v>
      </c>
      <c r="C47" s="541">
        <v>43222610</v>
      </c>
      <c r="D47" s="542" t="s">
        <v>2244</v>
      </c>
      <c r="E47" s="543" t="s">
        <v>459</v>
      </c>
      <c r="F47" s="543" t="s">
        <v>459</v>
      </c>
      <c r="G47" s="543">
        <v>10</v>
      </c>
      <c r="H47" s="543" t="s">
        <v>1662</v>
      </c>
      <c r="I47" s="544" t="s">
        <v>2333</v>
      </c>
      <c r="J47" s="598">
        <v>1093900</v>
      </c>
      <c r="K47" s="598">
        <v>1093900</v>
      </c>
      <c r="L47" s="542" t="s">
        <v>1740</v>
      </c>
      <c r="M47" s="543">
        <v>0</v>
      </c>
      <c r="N47" s="543">
        <v>0</v>
      </c>
      <c r="O47" s="542" t="s">
        <v>2332</v>
      </c>
      <c r="P47" s="543"/>
      <c r="Q47" s="543" t="s">
        <v>1644</v>
      </c>
    </row>
    <row r="48" spans="1:17" s="545" customFormat="1" ht="42">
      <c r="A48" s="540" t="s">
        <v>1742</v>
      </c>
      <c r="B48" s="540" t="e">
        <v>#N/A</v>
      </c>
      <c r="C48" s="541">
        <v>43233200</v>
      </c>
      <c r="D48" s="542" t="s">
        <v>1743</v>
      </c>
      <c r="E48" s="543" t="s">
        <v>1472</v>
      </c>
      <c r="F48" s="543" t="s">
        <v>1982</v>
      </c>
      <c r="G48" s="543">
        <v>12</v>
      </c>
      <c r="H48" s="543" t="s">
        <v>2363</v>
      </c>
      <c r="I48" s="544" t="s">
        <v>2333</v>
      </c>
      <c r="J48" s="598">
        <v>7226100</v>
      </c>
      <c r="K48" s="598">
        <v>7226100</v>
      </c>
      <c r="L48" s="542" t="s">
        <v>1740</v>
      </c>
      <c r="M48" s="543">
        <v>0</v>
      </c>
      <c r="N48" s="543">
        <v>0</v>
      </c>
      <c r="O48" s="542" t="s">
        <v>2332</v>
      </c>
      <c r="P48" s="543"/>
      <c r="Q48" s="543" t="s">
        <v>1644</v>
      </c>
    </row>
    <row r="49" spans="1:17" s="545" customFormat="1" ht="42">
      <c r="A49" s="540" t="s">
        <v>1744</v>
      </c>
      <c r="B49" s="540" t="e">
        <v>#N/A</v>
      </c>
      <c r="C49" s="541">
        <v>81112213</v>
      </c>
      <c r="D49" s="542" t="s">
        <v>1745</v>
      </c>
      <c r="E49" s="543" t="s">
        <v>307</v>
      </c>
      <c r="F49" s="543" t="s">
        <v>307</v>
      </c>
      <c r="G49" s="543">
        <v>10</v>
      </c>
      <c r="H49" s="543" t="s">
        <v>1662</v>
      </c>
      <c r="I49" s="544" t="s">
        <v>2333</v>
      </c>
      <c r="J49" s="598">
        <v>38888000</v>
      </c>
      <c r="K49" s="598">
        <v>38888000</v>
      </c>
      <c r="L49" s="542" t="s">
        <v>1746</v>
      </c>
      <c r="M49" s="543">
        <v>0</v>
      </c>
      <c r="N49" s="543">
        <v>0</v>
      </c>
      <c r="O49" s="542" t="s">
        <v>2332</v>
      </c>
      <c r="P49" s="543"/>
      <c r="Q49" s="543" t="s">
        <v>1747</v>
      </c>
    </row>
    <row r="50" spans="1:17" s="545" customFormat="1" ht="56">
      <c r="A50" s="540" t="s">
        <v>1748</v>
      </c>
      <c r="B50" s="540" t="e">
        <v>#N/A</v>
      </c>
      <c r="C50" s="541">
        <v>53102700</v>
      </c>
      <c r="D50" s="542" t="s">
        <v>1636</v>
      </c>
      <c r="E50" s="543" t="s">
        <v>1421</v>
      </c>
      <c r="F50" s="543" t="s">
        <v>1421</v>
      </c>
      <c r="G50" s="543">
        <v>12</v>
      </c>
      <c r="H50" s="543" t="s">
        <v>1637</v>
      </c>
      <c r="I50" s="544" t="s">
        <v>2333</v>
      </c>
      <c r="J50" s="597">
        <v>477000</v>
      </c>
      <c r="K50" s="597">
        <v>477000</v>
      </c>
      <c r="L50" s="542" t="s">
        <v>2625</v>
      </c>
      <c r="M50" s="543">
        <v>0</v>
      </c>
      <c r="N50" s="543">
        <v>0</v>
      </c>
      <c r="O50" s="542" t="s">
        <v>2332</v>
      </c>
      <c r="P50" s="543"/>
      <c r="Q50" s="543" t="s">
        <v>1639</v>
      </c>
    </row>
    <row r="51" spans="1:17" s="545" customFormat="1" ht="42">
      <c r="A51" s="540" t="s">
        <v>1749</v>
      </c>
      <c r="B51" s="540" t="e">
        <v>#N/A</v>
      </c>
      <c r="C51" s="541">
        <v>80111600</v>
      </c>
      <c r="D51" s="542" t="s">
        <v>1750</v>
      </c>
      <c r="E51" s="543" t="s">
        <v>459</v>
      </c>
      <c r="F51" s="543" t="s">
        <v>307</v>
      </c>
      <c r="G51" s="543">
        <v>6</v>
      </c>
      <c r="H51" s="543" t="s">
        <v>1662</v>
      </c>
      <c r="I51" s="544" t="s">
        <v>2333</v>
      </c>
      <c r="J51" s="598">
        <v>5600000</v>
      </c>
      <c r="K51" s="598">
        <v>33600000</v>
      </c>
      <c r="L51" s="542" t="s">
        <v>1751</v>
      </c>
      <c r="M51" s="543">
        <v>0</v>
      </c>
      <c r="N51" s="543">
        <v>0</v>
      </c>
      <c r="O51" s="542" t="s">
        <v>2332</v>
      </c>
      <c r="P51" s="543"/>
      <c r="Q51" s="543" t="s">
        <v>1752</v>
      </c>
    </row>
    <row r="52" spans="1:17" s="545" customFormat="1" ht="42">
      <c r="A52" s="540" t="s">
        <v>1753</v>
      </c>
      <c r="B52" s="540">
        <v>13</v>
      </c>
      <c r="C52" s="541">
        <v>80111600</v>
      </c>
      <c r="D52" s="542" t="s">
        <v>1754</v>
      </c>
      <c r="E52" s="543" t="s">
        <v>459</v>
      </c>
      <c r="F52" s="543" t="s">
        <v>459</v>
      </c>
      <c r="G52" s="543">
        <v>9</v>
      </c>
      <c r="H52" s="543" t="s">
        <v>1662</v>
      </c>
      <c r="I52" s="543" t="s">
        <v>2333</v>
      </c>
      <c r="J52" s="598">
        <v>8000000</v>
      </c>
      <c r="K52" s="598">
        <v>72000000</v>
      </c>
      <c r="L52" s="542" t="s">
        <v>1751</v>
      </c>
      <c r="M52" s="543">
        <v>0</v>
      </c>
      <c r="N52" s="543">
        <v>0</v>
      </c>
      <c r="O52" s="542" t="s">
        <v>2332</v>
      </c>
      <c r="P52" s="543"/>
      <c r="Q52" s="543" t="s">
        <v>171</v>
      </c>
    </row>
    <row r="53" spans="1:17" s="545" customFormat="1" ht="56">
      <c r="A53" s="540" t="s">
        <v>1755</v>
      </c>
      <c r="B53" s="540">
        <v>14</v>
      </c>
      <c r="C53" s="541">
        <v>80111707</v>
      </c>
      <c r="D53" s="542" t="s">
        <v>1636</v>
      </c>
      <c r="E53" s="543" t="s">
        <v>1421</v>
      </c>
      <c r="F53" s="543" t="s">
        <v>1421</v>
      </c>
      <c r="G53" s="543">
        <v>12</v>
      </c>
      <c r="H53" s="543" t="s">
        <v>1637</v>
      </c>
      <c r="I53" s="543" t="s">
        <v>2333</v>
      </c>
      <c r="J53" s="597">
        <v>818000</v>
      </c>
      <c r="K53" s="597">
        <v>818000</v>
      </c>
      <c r="L53" s="542" t="s">
        <v>2626</v>
      </c>
      <c r="M53" s="543">
        <v>0</v>
      </c>
      <c r="N53" s="543">
        <v>0</v>
      </c>
      <c r="O53" s="542" t="s">
        <v>2332</v>
      </c>
      <c r="P53" s="543"/>
      <c r="Q53" s="543" t="s">
        <v>1639</v>
      </c>
    </row>
    <row r="54" spans="1:17" s="545" customFormat="1" ht="56">
      <c r="A54" s="540" t="s">
        <v>1756</v>
      </c>
      <c r="B54" s="540">
        <v>25</v>
      </c>
      <c r="C54" s="541">
        <v>80111600</v>
      </c>
      <c r="D54" s="542" t="s">
        <v>1757</v>
      </c>
      <c r="E54" s="543" t="s">
        <v>459</v>
      </c>
      <c r="F54" s="543" t="s">
        <v>459</v>
      </c>
      <c r="G54" s="543">
        <v>6</v>
      </c>
      <c r="H54" s="543" t="s">
        <v>1662</v>
      </c>
      <c r="I54" s="543" t="s">
        <v>2333</v>
      </c>
      <c r="J54" s="598">
        <v>4060000</v>
      </c>
      <c r="K54" s="598">
        <v>24360000</v>
      </c>
      <c r="L54" s="542" t="s">
        <v>1751</v>
      </c>
      <c r="M54" s="543">
        <v>0</v>
      </c>
      <c r="N54" s="543">
        <v>0</v>
      </c>
      <c r="O54" s="542" t="s">
        <v>2332</v>
      </c>
      <c r="P54" s="543"/>
      <c r="Q54" s="543" t="s">
        <v>1747</v>
      </c>
    </row>
    <row r="55" spans="1:17" s="545" customFormat="1" ht="56">
      <c r="A55" s="540" t="s">
        <v>1758</v>
      </c>
      <c r="B55" s="540">
        <v>15</v>
      </c>
      <c r="C55" s="541">
        <v>53102700</v>
      </c>
      <c r="D55" s="542" t="s">
        <v>1636</v>
      </c>
      <c r="E55" s="543" t="s">
        <v>1421</v>
      </c>
      <c r="F55" s="543" t="s">
        <v>1421</v>
      </c>
      <c r="G55" s="543">
        <v>12</v>
      </c>
      <c r="H55" s="543" t="s">
        <v>1637</v>
      </c>
      <c r="I55" s="543" t="s">
        <v>2333</v>
      </c>
      <c r="J55" s="598">
        <v>511000</v>
      </c>
      <c r="K55" s="598">
        <v>511000</v>
      </c>
      <c r="L55" s="542" t="s">
        <v>1759</v>
      </c>
      <c r="M55" s="543">
        <v>0</v>
      </c>
      <c r="N55" s="543">
        <v>0</v>
      </c>
      <c r="O55" s="542" t="s">
        <v>2332</v>
      </c>
      <c r="P55" s="543"/>
      <c r="Q55" s="543" t="s">
        <v>1639</v>
      </c>
    </row>
    <row r="56" spans="1:17" s="545" customFormat="1" ht="42">
      <c r="A56" s="540" t="s">
        <v>1760</v>
      </c>
      <c r="B56" s="540">
        <v>16</v>
      </c>
      <c r="C56" s="541">
        <v>83111603</v>
      </c>
      <c r="D56" s="542" t="s">
        <v>2362</v>
      </c>
      <c r="E56" s="543" t="s">
        <v>409</v>
      </c>
      <c r="F56" s="543" t="s">
        <v>409</v>
      </c>
      <c r="G56" s="543">
        <v>12</v>
      </c>
      <c r="H56" s="543" t="s">
        <v>2361</v>
      </c>
      <c r="I56" s="543" t="s">
        <v>2333</v>
      </c>
      <c r="J56" s="598">
        <v>0</v>
      </c>
      <c r="K56" s="598">
        <v>18860000</v>
      </c>
      <c r="L56" s="542" t="s">
        <v>1761</v>
      </c>
      <c r="M56" s="543">
        <v>0</v>
      </c>
      <c r="N56" s="543">
        <v>0</v>
      </c>
      <c r="O56" s="542" t="s">
        <v>2332</v>
      </c>
      <c r="P56" s="543"/>
      <c r="Q56" s="543" t="s">
        <v>1649</v>
      </c>
    </row>
    <row r="57" spans="1:17" s="545" customFormat="1" ht="42">
      <c r="A57" s="540" t="s">
        <v>1762</v>
      </c>
      <c r="B57" s="540">
        <v>6</v>
      </c>
      <c r="C57" s="541" t="s">
        <v>77</v>
      </c>
      <c r="D57" s="542" t="s">
        <v>1763</v>
      </c>
      <c r="E57" s="543" t="s">
        <v>409</v>
      </c>
      <c r="F57" s="543" t="s">
        <v>409</v>
      </c>
      <c r="G57" s="543">
        <v>12</v>
      </c>
      <c r="H57" s="543" t="s">
        <v>77</v>
      </c>
      <c r="I57" s="543" t="s">
        <v>2333</v>
      </c>
      <c r="J57" s="598">
        <v>0</v>
      </c>
      <c r="K57" s="598">
        <v>3838000</v>
      </c>
      <c r="L57" s="542" t="s">
        <v>2832</v>
      </c>
      <c r="M57" s="543">
        <v>0</v>
      </c>
      <c r="N57" s="543">
        <v>0</v>
      </c>
      <c r="O57" s="542" t="s">
        <v>2332</v>
      </c>
      <c r="P57" s="543"/>
      <c r="Q57" s="543" t="s">
        <v>1649</v>
      </c>
    </row>
    <row r="58" spans="1:17" s="545" customFormat="1" ht="42">
      <c r="A58" s="540" t="s">
        <v>1764</v>
      </c>
      <c r="B58" s="540" t="e">
        <v>#N/A</v>
      </c>
      <c r="C58" s="541">
        <v>83121703</v>
      </c>
      <c r="D58" s="542" t="s">
        <v>2359</v>
      </c>
      <c r="E58" s="543" t="s">
        <v>459</v>
      </c>
      <c r="F58" s="543" t="s">
        <v>459</v>
      </c>
      <c r="G58" s="543">
        <v>12</v>
      </c>
      <c r="H58" s="543" t="s">
        <v>2358</v>
      </c>
      <c r="I58" s="544" t="s">
        <v>2333</v>
      </c>
      <c r="J58" s="598">
        <v>0</v>
      </c>
      <c r="K58" s="598">
        <v>0</v>
      </c>
      <c r="L58" s="542" t="s">
        <v>2833</v>
      </c>
      <c r="M58" s="543">
        <v>0</v>
      </c>
      <c r="N58" s="543">
        <v>0</v>
      </c>
      <c r="O58" s="542" t="s">
        <v>2332</v>
      </c>
      <c r="P58" s="543"/>
      <c r="Q58" s="543" t="s">
        <v>1639</v>
      </c>
    </row>
    <row r="59" spans="1:17" s="545" customFormat="1" ht="42">
      <c r="A59" s="540" t="s">
        <v>1765</v>
      </c>
      <c r="B59" s="540" t="e">
        <v>#N/A</v>
      </c>
      <c r="C59" s="541">
        <v>83121703</v>
      </c>
      <c r="D59" s="542" t="s">
        <v>2357</v>
      </c>
      <c r="E59" s="543" t="s">
        <v>1472</v>
      </c>
      <c r="F59" s="543" t="s">
        <v>1472</v>
      </c>
      <c r="G59" s="543">
        <v>6</v>
      </c>
      <c r="H59" s="543" t="s">
        <v>1662</v>
      </c>
      <c r="I59" s="543" t="s">
        <v>2333</v>
      </c>
      <c r="J59" s="598">
        <v>0</v>
      </c>
      <c r="K59" s="598">
        <v>140000000</v>
      </c>
      <c r="L59" s="542" t="s">
        <v>2833</v>
      </c>
      <c r="M59" s="543">
        <v>0</v>
      </c>
      <c r="N59" s="543">
        <v>0</v>
      </c>
      <c r="O59" s="542" t="s">
        <v>2332</v>
      </c>
      <c r="P59" s="543"/>
      <c r="Q59" s="543" t="s">
        <v>1644</v>
      </c>
    </row>
    <row r="60" spans="1:17" s="545" customFormat="1" ht="42">
      <c r="A60" s="540" t="s">
        <v>1766</v>
      </c>
      <c r="B60" s="540" t="e">
        <v>#N/A</v>
      </c>
      <c r="C60" s="541">
        <v>43232805</v>
      </c>
      <c r="D60" s="542" t="s">
        <v>2356</v>
      </c>
      <c r="E60" s="543" t="s">
        <v>1421</v>
      </c>
      <c r="F60" s="543" t="s">
        <v>1472</v>
      </c>
      <c r="G60" s="543">
        <v>12</v>
      </c>
      <c r="H60" s="543" t="s">
        <v>2339</v>
      </c>
      <c r="I60" s="544" t="s">
        <v>2333</v>
      </c>
      <c r="J60" s="598">
        <v>19298848.5</v>
      </c>
      <c r="K60" s="598">
        <v>19298848</v>
      </c>
      <c r="L60" s="542" t="s">
        <v>2833</v>
      </c>
      <c r="M60" s="543">
        <v>0</v>
      </c>
      <c r="N60" s="543">
        <v>0</v>
      </c>
      <c r="O60" s="542" t="s">
        <v>2332</v>
      </c>
      <c r="P60" s="543"/>
      <c r="Q60" s="543" t="s">
        <v>1644</v>
      </c>
    </row>
    <row r="61" spans="1:17" s="545" customFormat="1" ht="42">
      <c r="A61" s="540" t="s">
        <v>1767</v>
      </c>
      <c r="B61" s="540">
        <v>24</v>
      </c>
      <c r="C61" s="541">
        <v>43233200</v>
      </c>
      <c r="D61" s="542" t="s">
        <v>2354</v>
      </c>
      <c r="E61" s="543" t="s">
        <v>1421</v>
      </c>
      <c r="F61" s="543" t="s">
        <v>1421</v>
      </c>
      <c r="G61" s="543">
        <v>12</v>
      </c>
      <c r="H61" s="543" t="s">
        <v>1675</v>
      </c>
      <c r="I61" s="543" t="s">
        <v>2333</v>
      </c>
      <c r="J61" s="598">
        <v>0</v>
      </c>
      <c r="K61" s="598">
        <v>286192359</v>
      </c>
      <c r="L61" s="542" t="s">
        <v>2834</v>
      </c>
      <c r="M61" s="543">
        <v>0</v>
      </c>
      <c r="N61" s="543">
        <v>0</v>
      </c>
      <c r="O61" s="542" t="s">
        <v>2332</v>
      </c>
      <c r="P61" s="543"/>
      <c r="Q61" s="540" t="s">
        <v>1644</v>
      </c>
    </row>
    <row r="62" spans="1:17" s="545" customFormat="1" ht="42">
      <c r="A62" s="540" t="s">
        <v>1769</v>
      </c>
      <c r="B62" s="540" t="e">
        <v>#N/A</v>
      </c>
      <c r="C62" s="541">
        <v>43232102</v>
      </c>
      <c r="D62" s="542" t="s">
        <v>1770</v>
      </c>
      <c r="E62" s="543" t="s">
        <v>783</v>
      </c>
      <c r="F62" s="543" t="s">
        <v>681</v>
      </c>
      <c r="G62" s="543">
        <v>12</v>
      </c>
      <c r="H62" s="543" t="s">
        <v>2339</v>
      </c>
      <c r="I62" s="544" t="s">
        <v>2333</v>
      </c>
      <c r="J62" s="598">
        <v>15121478.2851</v>
      </c>
      <c r="K62" s="598">
        <v>15121478</v>
      </c>
      <c r="L62" s="542" t="s">
        <v>2834</v>
      </c>
      <c r="M62" s="543">
        <v>0</v>
      </c>
      <c r="N62" s="543">
        <v>0</v>
      </c>
      <c r="O62" s="542" t="s">
        <v>2332</v>
      </c>
      <c r="P62" s="543"/>
      <c r="Q62" s="543" t="s">
        <v>1644</v>
      </c>
    </row>
    <row r="63" spans="1:17" s="545" customFormat="1" ht="42">
      <c r="A63" s="540" t="s">
        <v>1771</v>
      </c>
      <c r="B63" s="540" t="e">
        <v>#N/A</v>
      </c>
      <c r="C63" s="541">
        <v>81161601</v>
      </c>
      <c r="D63" s="542" t="s">
        <v>1772</v>
      </c>
      <c r="E63" s="543" t="s">
        <v>1472</v>
      </c>
      <c r="F63" s="543" t="s">
        <v>1982</v>
      </c>
      <c r="G63" s="543">
        <v>12</v>
      </c>
      <c r="H63" s="543" t="s">
        <v>2353</v>
      </c>
      <c r="I63" s="544" t="s">
        <v>2333</v>
      </c>
      <c r="J63" s="598">
        <v>362034191.84156996</v>
      </c>
      <c r="K63" s="598">
        <v>362034192</v>
      </c>
      <c r="L63" s="542" t="s">
        <v>2834</v>
      </c>
      <c r="M63" s="543">
        <v>0</v>
      </c>
      <c r="N63" s="543">
        <v>0</v>
      </c>
      <c r="O63" s="542" t="s">
        <v>2332</v>
      </c>
      <c r="P63" s="543"/>
      <c r="Q63" s="543" t="s">
        <v>1644</v>
      </c>
    </row>
    <row r="64" spans="1:17" s="545" customFormat="1" ht="42">
      <c r="A64" s="540" t="s">
        <v>1773</v>
      </c>
      <c r="B64" s="540" t="e">
        <v>#N/A</v>
      </c>
      <c r="C64" s="541">
        <v>43231512</v>
      </c>
      <c r="D64" s="542" t="s">
        <v>1774</v>
      </c>
      <c r="E64" s="543" t="s">
        <v>1421</v>
      </c>
      <c r="F64" s="543" t="s">
        <v>1421</v>
      </c>
      <c r="G64" s="543">
        <v>12</v>
      </c>
      <c r="H64" s="543" t="s">
        <v>1662</v>
      </c>
      <c r="I64" s="544" t="s">
        <v>2333</v>
      </c>
      <c r="J64" s="599">
        <v>0</v>
      </c>
      <c r="K64" s="599">
        <v>0</v>
      </c>
      <c r="L64" s="542" t="s">
        <v>2834</v>
      </c>
      <c r="M64" s="543">
        <v>0</v>
      </c>
      <c r="N64" s="543">
        <v>0</v>
      </c>
      <c r="O64" s="542" t="s">
        <v>2332</v>
      </c>
      <c r="P64" s="543"/>
      <c r="Q64" s="543" t="s">
        <v>1644</v>
      </c>
    </row>
    <row r="65" spans="1:17" s="545" customFormat="1" ht="42">
      <c r="A65" s="540" t="s">
        <v>1775</v>
      </c>
      <c r="B65" s="540" t="e">
        <v>#N/A</v>
      </c>
      <c r="C65" s="541">
        <v>81111900</v>
      </c>
      <c r="D65" s="542" t="s">
        <v>2352</v>
      </c>
      <c r="E65" s="543" t="s">
        <v>1472</v>
      </c>
      <c r="F65" s="543" t="s">
        <v>1982</v>
      </c>
      <c r="G65" s="543">
        <v>12</v>
      </c>
      <c r="H65" s="543" t="s">
        <v>1675</v>
      </c>
      <c r="I65" s="544" t="s">
        <v>2333</v>
      </c>
      <c r="J65" s="599">
        <v>82054533.329999998</v>
      </c>
      <c r="K65" s="599">
        <v>82054533</v>
      </c>
      <c r="L65" s="542" t="s">
        <v>2834</v>
      </c>
      <c r="M65" s="543">
        <v>0</v>
      </c>
      <c r="N65" s="543">
        <v>0</v>
      </c>
      <c r="O65" s="542" t="s">
        <v>2332</v>
      </c>
      <c r="P65" s="543"/>
      <c r="Q65" s="543" t="s">
        <v>1644</v>
      </c>
    </row>
    <row r="66" spans="1:17" s="545" customFormat="1" ht="42">
      <c r="A66" s="540" t="s">
        <v>1777</v>
      </c>
      <c r="B66" s="540" t="e">
        <v>#N/A</v>
      </c>
      <c r="C66" s="541" t="s">
        <v>77</v>
      </c>
      <c r="D66" s="542" t="s">
        <v>2351</v>
      </c>
      <c r="E66" s="543" t="s">
        <v>673</v>
      </c>
      <c r="F66" s="543" t="s">
        <v>673</v>
      </c>
      <c r="G66" s="543">
        <v>1</v>
      </c>
      <c r="H66" s="543" t="s">
        <v>1778</v>
      </c>
      <c r="I66" s="544" t="s">
        <v>1778</v>
      </c>
      <c r="J66" s="598">
        <v>0</v>
      </c>
      <c r="K66" s="598">
        <v>0</v>
      </c>
      <c r="L66" s="542" t="s">
        <v>2350</v>
      </c>
      <c r="M66" s="543">
        <v>0</v>
      </c>
      <c r="N66" s="543">
        <v>0</v>
      </c>
      <c r="O66" s="542" t="s">
        <v>2332</v>
      </c>
      <c r="P66" s="543"/>
      <c r="Q66" s="543" t="s">
        <v>1639</v>
      </c>
    </row>
    <row r="67" spans="1:17" s="545" customFormat="1" ht="70">
      <c r="A67" s="540" t="s">
        <v>1779</v>
      </c>
      <c r="B67" s="540">
        <v>22</v>
      </c>
      <c r="C67" s="541">
        <v>78181507</v>
      </c>
      <c r="D67" s="542" t="s">
        <v>1780</v>
      </c>
      <c r="E67" s="543" t="s">
        <v>673</v>
      </c>
      <c r="F67" s="543" t="s">
        <v>673</v>
      </c>
      <c r="G67" s="543">
        <v>10</v>
      </c>
      <c r="H67" s="543" t="s">
        <v>1781</v>
      </c>
      <c r="I67" s="543" t="s">
        <v>2333</v>
      </c>
      <c r="J67" s="598">
        <v>0</v>
      </c>
      <c r="K67" s="598">
        <v>27392000</v>
      </c>
      <c r="L67" s="542" t="s">
        <v>1782</v>
      </c>
      <c r="M67" s="543">
        <v>0</v>
      </c>
      <c r="N67" s="543">
        <v>0</v>
      </c>
      <c r="O67" s="542" t="s">
        <v>2332</v>
      </c>
      <c r="P67" s="543"/>
      <c r="Q67" s="543" t="s">
        <v>1649</v>
      </c>
    </row>
    <row r="68" spans="1:17" s="545" customFormat="1" ht="42">
      <c r="A68" s="540" t="s">
        <v>1783</v>
      </c>
      <c r="B68" s="540">
        <v>8</v>
      </c>
      <c r="C68" s="541">
        <v>80111600</v>
      </c>
      <c r="D68" s="542" t="s">
        <v>1784</v>
      </c>
      <c r="E68" s="543" t="s">
        <v>459</v>
      </c>
      <c r="F68" s="543" t="s">
        <v>459</v>
      </c>
      <c r="G68" s="543">
        <v>8</v>
      </c>
      <c r="H68" s="543" t="s">
        <v>1662</v>
      </c>
      <c r="I68" s="543" t="s">
        <v>2333</v>
      </c>
      <c r="J68" s="598">
        <v>8000000</v>
      </c>
      <c r="K68" s="598">
        <v>64000000</v>
      </c>
      <c r="L68" s="542" t="s">
        <v>1751</v>
      </c>
      <c r="M68" s="543">
        <v>0</v>
      </c>
      <c r="N68" s="543">
        <v>0</v>
      </c>
      <c r="O68" s="542" t="s">
        <v>2332</v>
      </c>
      <c r="P68" s="543"/>
      <c r="Q68" s="543" t="s">
        <v>2349</v>
      </c>
    </row>
    <row r="69" spans="1:17" s="545" customFormat="1" ht="56">
      <c r="A69" s="540" t="s">
        <v>1785</v>
      </c>
      <c r="B69" s="540" t="e">
        <v>#N/A</v>
      </c>
      <c r="C69" s="541">
        <v>80111600</v>
      </c>
      <c r="D69" s="542" t="s">
        <v>1786</v>
      </c>
      <c r="E69" s="543" t="s">
        <v>459</v>
      </c>
      <c r="F69" s="543" t="s">
        <v>459</v>
      </c>
      <c r="G69" s="543">
        <v>6</v>
      </c>
      <c r="H69" s="543" t="s">
        <v>1662</v>
      </c>
      <c r="I69" s="544" t="s">
        <v>2333</v>
      </c>
      <c r="J69" s="598">
        <v>3800000</v>
      </c>
      <c r="K69" s="598">
        <v>22800000</v>
      </c>
      <c r="L69" s="542" t="s">
        <v>1751</v>
      </c>
      <c r="M69" s="543">
        <v>0</v>
      </c>
      <c r="N69" s="543">
        <v>0</v>
      </c>
      <c r="O69" s="542" t="s">
        <v>2332</v>
      </c>
      <c r="P69" s="543"/>
      <c r="Q69" s="543" t="s">
        <v>1752</v>
      </c>
    </row>
    <row r="70" spans="1:17" s="545" customFormat="1" ht="42">
      <c r="A70" s="540" t="s">
        <v>1787</v>
      </c>
      <c r="B70" s="540">
        <v>5</v>
      </c>
      <c r="C70" s="541">
        <v>80111600</v>
      </c>
      <c r="D70" s="542" t="s">
        <v>2231</v>
      </c>
      <c r="E70" s="543" t="s">
        <v>307</v>
      </c>
      <c r="F70" s="543" t="s">
        <v>307</v>
      </c>
      <c r="G70" s="543">
        <v>5</v>
      </c>
      <c r="H70" s="543" t="s">
        <v>1662</v>
      </c>
      <c r="I70" s="543" t="s">
        <v>2333</v>
      </c>
      <c r="J70" s="598">
        <v>5000000</v>
      </c>
      <c r="K70" s="598">
        <v>25000000</v>
      </c>
      <c r="L70" s="542" t="s">
        <v>1751</v>
      </c>
      <c r="M70" s="552">
        <v>0</v>
      </c>
      <c r="N70" s="552">
        <v>0</v>
      </c>
      <c r="O70" s="551" t="s">
        <v>2332</v>
      </c>
      <c r="P70" s="550"/>
      <c r="Q70" s="552" t="s">
        <v>171</v>
      </c>
    </row>
    <row r="71" spans="1:17" s="545" customFormat="1" ht="56">
      <c r="A71" s="543" t="s">
        <v>1788</v>
      </c>
      <c r="B71" s="540" t="e">
        <v>#N/A</v>
      </c>
      <c r="C71" s="541">
        <v>80111600</v>
      </c>
      <c r="D71" s="542" t="s">
        <v>2348</v>
      </c>
      <c r="E71" s="543" t="s">
        <v>673</v>
      </c>
      <c r="F71" s="543" t="s">
        <v>777</v>
      </c>
      <c r="G71" s="543">
        <v>6</v>
      </c>
      <c r="H71" s="543" t="s">
        <v>1662</v>
      </c>
      <c r="I71" s="544" t="s">
        <v>1638</v>
      </c>
      <c r="J71" s="598">
        <v>3200000</v>
      </c>
      <c r="K71" s="598">
        <v>19200000</v>
      </c>
      <c r="L71" s="551" t="s">
        <v>1663</v>
      </c>
      <c r="M71" s="543">
        <v>0</v>
      </c>
      <c r="N71" s="543">
        <v>0</v>
      </c>
      <c r="O71" s="542" t="s">
        <v>2332</v>
      </c>
      <c r="P71" s="550"/>
      <c r="Q71" s="552" t="s">
        <v>1669</v>
      </c>
    </row>
    <row r="72" spans="1:17" s="545" customFormat="1" ht="42">
      <c r="A72" s="543" t="s">
        <v>1789</v>
      </c>
      <c r="B72" s="540" t="e">
        <v>#N/A</v>
      </c>
      <c r="C72" s="541">
        <v>80111600</v>
      </c>
      <c r="D72" s="542" t="s">
        <v>1790</v>
      </c>
      <c r="E72" s="543" t="s">
        <v>459</v>
      </c>
      <c r="F72" s="543" t="s">
        <v>459</v>
      </c>
      <c r="G72" s="543">
        <v>7</v>
      </c>
      <c r="H72" s="543" t="s">
        <v>1662</v>
      </c>
      <c r="I72" s="544" t="s">
        <v>2333</v>
      </c>
      <c r="J72" s="598">
        <v>4200000</v>
      </c>
      <c r="K72" s="598">
        <v>29400000</v>
      </c>
      <c r="L72" s="542" t="s">
        <v>1751</v>
      </c>
      <c r="M72" s="543">
        <v>0</v>
      </c>
      <c r="N72" s="543">
        <v>0</v>
      </c>
      <c r="O72" s="542" t="s">
        <v>2332</v>
      </c>
      <c r="P72" s="550"/>
      <c r="Q72" s="552" t="s">
        <v>171</v>
      </c>
    </row>
    <row r="73" spans="1:17" s="545" customFormat="1" ht="42">
      <c r="A73" s="543" t="s">
        <v>1791</v>
      </c>
      <c r="B73" s="540"/>
      <c r="C73" s="541">
        <v>80111600</v>
      </c>
      <c r="D73" s="542" t="s">
        <v>1792</v>
      </c>
      <c r="E73" s="543" t="s">
        <v>459</v>
      </c>
      <c r="F73" s="543" t="s">
        <v>459</v>
      </c>
      <c r="G73" s="543">
        <v>6</v>
      </c>
      <c r="H73" s="543" t="s">
        <v>1662</v>
      </c>
      <c r="I73" s="544" t="s">
        <v>2333</v>
      </c>
      <c r="J73" s="598">
        <v>3600000</v>
      </c>
      <c r="K73" s="598">
        <v>21600000</v>
      </c>
      <c r="L73" s="542" t="s">
        <v>1663</v>
      </c>
      <c r="M73" s="543">
        <v>0</v>
      </c>
      <c r="N73" s="543">
        <v>0</v>
      </c>
      <c r="O73" s="542" t="s">
        <v>2332</v>
      </c>
      <c r="P73" s="543"/>
      <c r="Q73" s="543" t="s">
        <v>171</v>
      </c>
    </row>
    <row r="74" spans="1:17" s="545" customFormat="1" ht="42">
      <c r="A74" s="543" t="s">
        <v>1793</v>
      </c>
      <c r="B74" s="540"/>
      <c r="C74" s="541">
        <v>80111600</v>
      </c>
      <c r="D74" s="542" t="s">
        <v>1804</v>
      </c>
      <c r="E74" s="543" t="s">
        <v>673</v>
      </c>
      <c r="F74" s="543" t="s">
        <v>673</v>
      </c>
      <c r="G74" s="543">
        <v>6</v>
      </c>
      <c r="H74" s="543" t="s">
        <v>1662</v>
      </c>
      <c r="I74" s="544" t="s">
        <v>2333</v>
      </c>
      <c r="J74" s="598">
        <v>4000000</v>
      </c>
      <c r="K74" s="598">
        <v>24000000</v>
      </c>
      <c r="L74" s="551" t="s">
        <v>1663</v>
      </c>
      <c r="M74" s="552">
        <v>0</v>
      </c>
      <c r="N74" s="552">
        <v>0</v>
      </c>
      <c r="O74" s="551" t="s">
        <v>2332</v>
      </c>
      <c r="P74" s="550"/>
      <c r="Q74" s="552" t="s">
        <v>1721</v>
      </c>
    </row>
    <row r="75" spans="1:17" s="545" customFormat="1" ht="42">
      <c r="A75" s="552" t="s">
        <v>1794</v>
      </c>
      <c r="B75" s="550"/>
      <c r="C75" s="548">
        <v>80111600</v>
      </c>
      <c r="D75" s="551" t="s">
        <v>1795</v>
      </c>
      <c r="E75" s="552" t="s">
        <v>459</v>
      </c>
      <c r="F75" s="552" t="s">
        <v>459</v>
      </c>
      <c r="G75" s="552">
        <v>9</v>
      </c>
      <c r="H75" s="552" t="s">
        <v>1662</v>
      </c>
      <c r="I75" s="552" t="s">
        <v>2333</v>
      </c>
      <c r="J75" s="600">
        <v>6000000</v>
      </c>
      <c r="K75" s="600">
        <v>54000000</v>
      </c>
      <c r="L75" s="551" t="s">
        <v>1751</v>
      </c>
      <c r="M75" s="552">
        <v>0</v>
      </c>
      <c r="N75" s="552">
        <v>0</v>
      </c>
      <c r="O75" s="551" t="s">
        <v>2332</v>
      </c>
      <c r="P75" s="550"/>
      <c r="Q75" s="552" t="s">
        <v>241</v>
      </c>
    </row>
    <row r="76" spans="1:17" s="545" customFormat="1" ht="84">
      <c r="A76" s="552" t="s">
        <v>1796</v>
      </c>
      <c r="B76" s="550"/>
      <c r="C76" s="548">
        <v>80111600</v>
      </c>
      <c r="D76" s="551" t="s">
        <v>1797</v>
      </c>
      <c r="E76" s="552" t="s">
        <v>409</v>
      </c>
      <c r="F76" s="552" t="s">
        <v>409</v>
      </c>
      <c r="G76" s="552">
        <v>7</v>
      </c>
      <c r="H76" s="552" t="s">
        <v>1662</v>
      </c>
      <c r="I76" s="552" t="s">
        <v>2333</v>
      </c>
      <c r="J76" s="600">
        <v>5200000</v>
      </c>
      <c r="K76" s="600">
        <v>36400000</v>
      </c>
      <c r="L76" s="551" t="s">
        <v>1751</v>
      </c>
      <c r="M76" s="552">
        <v>0</v>
      </c>
      <c r="N76" s="552">
        <v>0</v>
      </c>
      <c r="O76" s="551" t="s">
        <v>2332</v>
      </c>
      <c r="P76" s="550"/>
      <c r="Q76" s="552" t="s">
        <v>2347</v>
      </c>
    </row>
    <row r="77" spans="1:17" s="545" customFormat="1" ht="42">
      <c r="A77" s="552" t="s">
        <v>1798</v>
      </c>
      <c r="B77" s="550"/>
      <c r="C77" s="548">
        <v>80111600</v>
      </c>
      <c r="D77" s="551" t="s">
        <v>2346</v>
      </c>
      <c r="E77" s="552" t="s">
        <v>459</v>
      </c>
      <c r="F77" s="552" t="s">
        <v>459</v>
      </c>
      <c r="G77" s="552">
        <v>6</v>
      </c>
      <c r="H77" s="552" t="s">
        <v>1662</v>
      </c>
      <c r="I77" s="552" t="s">
        <v>2333</v>
      </c>
      <c r="J77" s="600">
        <v>3500000</v>
      </c>
      <c r="K77" s="600">
        <v>21000000</v>
      </c>
      <c r="L77" s="551" t="s">
        <v>1663</v>
      </c>
      <c r="M77" s="543">
        <v>0</v>
      </c>
      <c r="N77" s="543">
        <v>0</v>
      </c>
      <c r="O77" s="551" t="s">
        <v>2332</v>
      </c>
      <c r="P77" s="550"/>
      <c r="Q77" s="552" t="s">
        <v>1752</v>
      </c>
    </row>
    <row r="78" spans="1:17" s="545" customFormat="1" ht="42">
      <c r="A78" s="552" t="s">
        <v>1799</v>
      </c>
      <c r="B78" s="550"/>
      <c r="C78" s="548">
        <v>80111600</v>
      </c>
      <c r="D78" s="551" t="s">
        <v>1800</v>
      </c>
      <c r="E78" s="552" t="s">
        <v>459</v>
      </c>
      <c r="F78" s="552" t="s">
        <v>459</v>
      </c>
      <c r="G78" s="552">
        <v>6</v>
      </c>
      <c r="H78" s="552" t="s">
        <v>1662</v>
      </c>
      <c r="I78" s="552" t="s">
        <v>2333</v>
      </c>
      <c r="J78" s="600">
        <v>2800000</v>
      </c>
      <c r="K78" s="600">
        <v>16800000</v>
      </c>
      <c r="L78" s="551" t="s">
        <v>1663</v>
      </c>
      <c r="M78" s="552">
        <v>0</v>
      </c>
      <c r="N78" s="552">
        <v>0</v>
      </c>
      <c r="O78" s="551" t="s">
        <v>2332</v>
      </c>
      <c r="P78" s="550"/>
      <c r="Q78" s="552" t="s">
        <v>241</v>
      </c>
    </row>
    <row r="79" spans="1:17" s="545" customFormat="1" ht="42">
      <c r="A79" s="552" t="s">
        <v>1801</v>
      </c>
      <c r="B79" s="550"/>
      <c r="C79" s="548">
        <v>80111600</v>
      </c>
      <c r="D79" s="551" t="s">
        <v>1802</v>
      </c>
      <c r="E79" s="552" t="s">
        <v>459</v>
      </c>
      <c r="F79" s="552" t="s">
        <v>459</v>
      </c>
      <c r="G79" s="552">
        <v>6</v>
      </c>
      <c r="H79" s="552" t="s">
        <v>1662</v>
      </c>
      <c r="I79" s="552" t="s">
        <v>2333</v>
      </c>
      <c r="J79" s="600">
        <v>3286000</v>
      </c>
      <c r="K79" s="600">
        <v>19716000</v>
      </c>
      <c r="L79" s="551" t="s">
        <v>1663</v>
      </c>
      <c r="M79" s="552">
        <v>0</v>
      </c>
      <c r="N79" s="552">
        <v>0</v>
      </c>
      <c r="O79" s="551" t="s">
        <v>2332</v>
      </c>
      <c r="P79" s="550"/>
      <c r="Q79" s="552" t="s">
        <v>241</v>
      </c>
    </row>
    <row r="80" spans="1:17" s="545" customFormat="1" ht="42">
      <c r="A80" s="552" t="s">
        <v>1803</v>
      </c>
      <c r="B80" s="550"/>
      <c r="C80" s="548">
        <v>80111600</v>
      </c>
      <c r="D80" s="551" t="s">
        <v>1804</v>
      </c>
      <c r="E80" s="552" t="s">
        <v>459</v>
      </c>
      <c r="F80" s="552" t="s">
        <v>459</v>
      </c>
      <c r="G80" s="552">
        <v>5</v>
      </c>
      <c r="H80" s="552" t="s">
        <v>1662</v>
      </c>
      <c r="I80" s="552" t="s">
        <v>2333</v>
      </c>
      <c r="J80" s="600">
        <v>4000000</v>
      </c>
      <c r="K80" s="600">
        <v>20000000</v>
      </c>
      <c r="L80" s="551" t="s">
        <v>1663</v>
      </c>
      <c r="M80" s="552">
        <v>0</v>
      </c>
      <c r="N80" s="552">
        <v>0</v>
      </c>
      <c r="O80" s="551" t="s">
        <v>2332</v>
      </c>
      <c r="P80" s="550"/>
      <c r="Q80" s="552" t="s">
        <v>1721</v>
      </c>
    </row>
    <row r="81" spans="1:17" s="545" customFormat="1" ht="70">
      <c r="A81" s="552" t="s">
        <v>1805</v>
      </c>
      <c r="B81" s="550"/>
      <c r="C81" s="548">
        <v>80111600</v>
      </c>
      <c r="D81" s="551" t="s">
        <v>1806</v>
      </c>
      <c r="E81" s="552" t="s">
        <v>307</v>
      </c>
      <c r="F81" s="552" t="s">
        <v>307</v>
      </c>
      <c r="G81" s="552">
        <v>4</v>
      </c>
      <c r="H81" s="552" t="s">
        <v>1662</v>
      </c>
      <c r="I81" s="552" t="s">
        <v>2333</v>
      </c>
      <c r="J81" s="600">
        <v>2600000</v>
      </c>
      <c r="K81" s="600">
        <v>10400000</v>
      </c>
      <c r="L81" s="551" t="s">
        <v>1663</v>
      </c>
      <c r="M81" s="552">
        <v>0</v>
      </c>
      <c r="N81" s="552">
        <v>0</v>
      </c>
      <c r="O81" s="551" t="s">
        <v>2332</v>
      </c>
      <c r="P81" s="550"/>
      <c r="Q81" s="552" t="s">
        <v>1721</v>
      </c>
    </row>
    <row r="82" spans="1:17" s="545" customFormat="1" ht="42">
      <c r="A82" s="552" t="s">
        <v>1807</v>
      </c>
      <c r="B82" s="550"/>
      <c r="C82" s="548">
        <v>80111600</v>
      </c>
      <c r="D82" s="551" t="s">
        <v>1808</v>
      </c>
      <c r="E82" s="552" t="s">
        <v>459</v>
      </c>
      <c r="F82" s="552" t="s">
        <v>459</v>
      </c>
      <c r="G82" s="552">
        <v>6</v>
      </c>
      <c r="H82" s="552" t="s">
        <v>1662</v>
      </c>
      <c r="I82" s="552" t="s">
        <v>2333</v>
      </c>
      <c r="J82" s="600">
        <v>4200000</v>
      </c>
      <c r="K82" s="600">
        <v>25200000</v>
      </c>
      <c r="L82" s="551" t="s">
        <v>1663</v>
      </c>
      <c r="M82" s="552">
        <v>0</v>
      </c>
      <c r="N82" s="552">
        <v>0</v>
      </c>
      <c r="O82" s="551" t="s">
        <v>2332</v>
      </c>
      <c r="P82" s="550"/>
      <c r="Q82" s="552" t="s">
        <v>1721</v>
      </c>
    </row>
    <row r="83" spans="1:17" s="545" customFormat="1" ht="56">
      <c r="A83" s="552" t="s">
        <v>1809</v>
      </c>
      <c r="B83" s="550"/>
      <c r="C83" s="548">
        <v>80111600</v>
      </c>
      <c r="D83" s="551" t="s">
        <v>1810</v>
      </c>
      <c r="E83" s="552" t="s">
        <v>459</v>
      </c>
      <c r="F83" s="552" t="s">
        <v>459</v>
      </c>
      <c r="G83" s="552">
        <v>10</v>
      </c>
      <c r="H83" s="552" t="s">
        <v>1662</v>
      </c>
      <c r="I83" s="552" t="s">
        <v>2333</v>
      </c>
      <c r="J83" s="600">
        <v>3600000</v>
      </c>
      <c r="K83" s="600">
        <v>36000000</v>
      </c>
      <c r="L83" s="551" t="s">
        <v>1663</v>
      </c>
      <c r="M83" s="552">
        <v>0</v>
      </c>
      <c r="N83" s="552">
        <v>0</v>
      </c>
      <c r="O83" s="551" t="s">
        <v>2332</v>
      </c>
      <c r="P83" s="550"/>
      <c r="Q83" s="552" t="s">
        <v>171</v>
      </c>
    </row>
    <row r="84" spans="1:17" s="545" customFormat="1" ht="42">
      <c r="A84" s="552" t="s">
        <v>1811</v>
      </c>
      <c r="B84" s="550"/>
      <c r="C84" s="548">
        <v>80111600</v>
      </c>
      <c r="D84" s="551" t="s">
        <v>1812</v>
      </c>
      <c r="E84" s="552" t="s">
        <v>459</v>
      </c>
      <c r="F84" s="552" t="s">
        <v>459</v>
      </c>
      <c r="G84" s="552">
        <v>9</v>
      </c>
      <c r="H84" s="552" t="s">
        <v>1662</v>
      </c>
      <c r="I84" s="552" t="s">
        <v>2333</v>
      </c>
      <c r="J84" s="600">
        <v>6500000</v>
      </c>
      <c r="K84" s="600">
        <v>58500000</v>
      </c>
      <c r="L84" s="551" t="s">
        <v>1751</v>
      </c>
      <c r="M84" s="552">
        <v>0</v>
      </c>
      <c r="N84" s="552">
        <v>0</v>
      </c>
      <c r="O84" s="551" t="s">
        <v>2332</v>
      </c>
      <c r="P84" s="550"/>
      <c r="Q84" s="552" t="s">
        <v>1669</v>
      </c>
    </row>
    <row r="85" spans="1:17" s="545" customFormat="1" ht="42">
      <c r="A85" s="552" t="s">
        <v>1813</v>
      </c>
      <c r="B85" s="550"/>
      <c r="C85" s="548">
        <v>80111600</v>
      </c>
      <c r="D85" s="551" t="s">
        <v>1814</v>
      </c>
      <c r="E85" s="552" t="s">
        <v>459</v>
      </c>
      <c r="F85" s="552" t="s">
        <v>459</v>
      </c>
      <c r="G85" s="552">
        <v>9</v>
      </c>
      <c r="H85" s="552" t="s">
        <v>1662</v>
      </c>
      <c r="I85" s="552" t="s">
        <v>2333</v>
      </c>
      <c r="J85" s="600">
        <v>8000000</v>
      </c>
      <c r="K85" s="600">
        <v>72000000</v>
      </c>
      <c r="L85" s="551" t="s">
        <v>1751</v>
      </c>
      <c r="M85" s="552">
        <v>0</v>
      </c>
      <c r="N85" s="552">
        <v>0</v>
      </c>
      <c r="O85" s="551" t="s">
        <v>2332</v>
      </c>
      <c r="P85" s="550"/>
      <c r="Q85" s="552" t="s">
        <v>1815</v>
      </c>
    </row>
    <row r="86" spans="1:17" s="545" customFormat="1" ht="56">
      <c r="A86" s="552" t="s">
        <v>1816</v>
      </c>
      <c r="B86" s="550"/>
      <c r="C86" s="548">
        <v>80111600</v>
      </c>
      <c r="D86" s="551" t="s">
        <v>1817</v>
      </c>
      <c r="E86" s="552" t="s">
        <v>459</v>
      </c>
      <c r="F86" s="552" t="s">
        <v>459</v>
      </c>
      <c r="G86" s="552">
        <v>6</v>
      </c>
      <c r="H86" s="552" t="s">
        <v>1662</v>
      </c>
      <c r="I86" s="552" t="s">
        <v>2333</v>
      </c>
      <c r="J86" s="600">
        <v>5500000</v>
      </c>
      <c r="K86" s="600">
        <v>33000000</v>
      </c>
      <c r="L86" s="551" t="s">
        <v>1751</v>
      </c>
      <c r="M86" s="552">
        <v>0</v>
      </c>
      <c r="N86" s="552">
        <v>0</v>
      </c>
      <c r="O86" s="551" t="s">
        <v>2332</v>
      </c>
      <c r="P86" s="550"/>
      <c r="Q86" s="552" t="s">
        <v>1669</v>
      </c>
    </row>
    <row r="87" spans="1:17" s="545" customFormat="1" ht="42">
      <c r="A87" s="552" t="s">
        <v>1818</v>
      </c>
      <c r="B87" s="550"/>
      <c r="C87" s="548">
        <v>80111600</v>
      </c>
      <c r="D87" s="551" t="s">
        <v>1819</v>
      </c>
      <c r="E87" s="552" t="s">
        <v>459</v>
      </c>
      <c r="F87" s="552" t="s">
        <v>459</v>
      </c>
      <c r="G87" s="552">
        <v>9</v>
      </c>
      <c r="H87" s="552" t="s">
        <v>1662</v>
      </c>
      <c r="I87" s="552" t="s">
        <v>2333</v>
      </c>
      <c r="J87" s="600">
        <v>7500000</v>
      </c>
      <c r="K87" s="600">
        <v>67500000</v>
      </c>
      <c r="L87" s="551" t="s">
        <v>1751</v>
      </c>
      <c r="M87" s="552">
        <v>0</v>
      </c>
      <c r="N87" s="552">
        <v>0</v>
      </c>
      <c r="O87" s="551" t="s">
        <v>2332</v>
      </c>
      <c r="P87" s="550"/>
      <c r="Q87" s="552" t="s">
        <v>1639</v>
      </c>
    </row>
    <row r="88" spans="1:17" s="545" customFormat="1" ht="70">
      <c r="A88" s="552" t="s">
        <v>1820</v>
      </c>
      <c r="B88" s="550"/>
      <c r="C88" s="548">
        <v>78181507</v>
      </c>
      <c r="D88" s="551" t="s">
        <v>1780</v>
      </c>
      <c r="E88" s="552" t="s">
        <v>459</v>
      </c>
      <c r="F88" s="552" t="s">
        <v>459</v>
      </c>
      <c r="G88" s="552">
        <v>10</v>
      </c>
      <c r="H88" s="552" t="s">
        <v>2345</v>
      </c>
      <c r="I88" s="552" t="s">
        <v>2333</v>
      </c>
      <c r="J88" s="600">
        <v>0</v>
      </c>
      <c r="K88" s="600">
        <v>15000000</v>
      </c>
      <c r="L88" s="551" t="s">
        <v>1782</v>
      </c>
      <c r="M88" s="552">
        <v>0</v>
      </c>
      <c r="N88" s="552">
        <v>0</v>
      </c>
      <c r="O88" s="551" t="s">
        <v>2332</v>
      </c>
      <c r="P88" s="550"/>
      <c r="Q88" s="552" t="s">
        <v>1649</v>
      </c>
    </row>
    <row r="89" spans="1:17" s="545" customFormat="1" ht="70">
      <c r="A89" s="552" t="s">
        <v>1821</v>
      </c>
      <c r="B89" s="550"/>
      <c r="C89" s="548">
        <v>78181507</v>
      </c>
      <c r="D89" s="551" t="s">
        <v>1780</v>
      </c>
      <c r="E89" s="552" t="s">
        <v>459</v>
      </c>
      <c r="F89" s="552" t="s">
        <v>459</v>
      </c>
      <c r="G89" s="552">
        <v>10</v>
      </c>
      <c r="H89" s="552" t="s">
        <v>2345</v>
      </c>
      <c r="I89" s="552" t="s">
        <v>2333</v>
      </c>
      <c r="J89" s="600">
        <v>0</v>
      </c>
      <c r="K89" s="600">
        <v>12000000</v>
      </c>
      <c r="L89" s="551" t="s">
        <v>1782</v>
      </c>
      <c r="M89" s="552">
        <v>0</v>
      </c>
      <c r="N89" s="552">
        <v>0</v>
      </c>
      <c r="O89" s="551" t="s">
        <v>2332</v>
      </c>
      <c r="P89" s="550"/>
      <c r="Q89" s="552" t="s">
        <v>1649</v>
      </c>
    </row>
    <row r="90" spans="1:17" s="545" customFormat="1" ht="42">
      <c r="A90" s="552" t="s">
        <v>1822</v>
      </c>
      <c r="B90" s="550"/>
      <c r="C90" s="548">
        <v>80111600</v>
      </c>
      <c r="D90" s="551" t="s">
        <v>1823</v>
      </c>
      <c r="E90" s="552" t="s">
        <v>459</v>
      </c>
      <c r="F90" s="552" t="s">
        <v>459</v>
      </c>
      <c r="G90" s="552">
        <v>6</v>
      </c>
      <c r="H90" s="552" t="s">
        <v>1662</v>
      </c>
      <c r="I90" s="552" t="s">
        <v>2333</v>
      </c>
      <c r="J90" s="600">
        <v>3900000</v>
      </c>
      <c r="K90" s="600">
        <v>23400000</v>
      </c>
      <c r="L90" s="551" t="s">
        <v>1751</v>
      </c>
      <c r="M90" s="543">
        <v>0</v>
      </c>
      <c r="N90" s="543">
        <v>0</v>
      </c>
      <c r="O90" s="551" t="s">
        <v>2332</v>
      </c>
      <c r="P90" s="550"/>
      <c r="Q90" s="552" t="s">
        <v>1752</v>
      </c>
    </row>
    <row r="91" spans="1:17" s="545" customFormat="1" ht="42">
      <c r="A91" s="552" t="s">
        <v>1824</v>
      </c>
      <c r="B91" s="550"/>
      <c r="C91" s="548">
        <v>80111600</v>
      </c>
      <c r="D91" s="551" t="s">
        <v>2344</v>
      </c>
      <c r="E91" s="552" t="s">
        <v>1421</v>
      </c>
      <c r="F91" s="552" t="s">
        <v>1421</v>
      </c>
      <c r="G91" s="552">
        <v>1</v>
      </c>
      <c r="H91" s="552" t="s">
        <v>277</v>
      </c>
      <c r="I91" s="552" t="s">
        <v>2333</v>
      </c>
      <c r="J91" s="600">
        <v>0</v>
      </c>
      <c r="K91" s="600">
        <v>874000</v>
      </c>
      <c r="L91" s="551" t="s">
        <v>1825</v>
      </c>
      <c r="M91" s="552">
        <v>0</v>
      </c>
      <c r="N91" s="552">
        <v>0</v>
      </c>
      <c r="O91" s="551" t="s">
        <v>2332</v>
      </c>
      <c r="P91" s="550"/>
      <c r="Q91" s="552" t="s">
        <v>1649</v>
      </c>
    </row>
    <row r="92" spans="1:17" s="545" customFormat="1" ht="56">
      <c r="A92" s="552" t="s">
        <v>1826</v>
      </c>
      <c r="B92" s="550"/>
      <c r="C92" s="548">
        <v>80111600</v>
      </c>
      <c r="D92" s="551" t="s">
        <v>1827</v>
      </c>
      <c r="E92" s="552" t="s">
        <v>459</v>
      </c>
      <c r="F92" s="552" t="s">
        <v>459</v>
      </c>
      <c r="G92" s="552">
        <v>8</v>
      </c>
      <c r="H92" s="552" t="s">
        <v>1662</v>
      </c>
      <c r="I92" s="552" t="s">
        <v>2333</v>
      </c>
      <c r="J92" s="600">
        <v>6000000</v>
      </c>
      <c r="K92" s="600">
        <v>48000000</v>
      </c>
      <c r="L92" s="551" t="s">
        <v>1751</v>
      </c>
      <c r="M92" s="552">
        <v>0</v>
      </c>
      <c r="N92" s="552">
        <v>0</v>
      </c>
      <c r="O92" s="551" t="s">
        <v>2332</v>
      </c>
      <c r="P92" s="550"/>
      <c r="Q92" s="552" t="s">
        <v>171</v>
      </c>
    </row>
    <row r="93" spans="1:17" s="545" customFormat="1" ht="42">
      <c r="A93" s="552" t="s">
        <v>1828</v>
      </c>
      <c r="B93" s="550"/>
      <c r="C93" s="548">
        <v>80111600</v>
      </c>
      <c r="D93" s="551" t="s">
        <v>2233</v>
      </c>
      <c r="E93" s="552" t="s">
        <v>681</v>
      </c>
      <c r="F93" s="552" t="s">
        <v>681</v>
      </c>
      <c r="G93" s="552"/>
      <c r="H93" s="552" t="s">
        <v>277</v>
      </c>
      <c r="I93" s="552" t="s">
        <v>2333</v>
      </c>
      <c r="J93" s="600">
        <v>0</v>
      </c>
      <c r="K93" s="600">
        <f>76403667-64640000-5000000</f>
        <v>6763667</v>
      </c>
      <c r="L93" s="551" t="s">
        <v>1751</v>
      </c>
      <c r="M93" s="552">
        <v>0</v>
      </c>
      <c r="N93" s="552">
        <v>0</v>
      </c>
      <c r="O93" s="551" t="s">
        <v>2332</v>
      </c>
      <c r="P93" s="550"/>
      <c r="Q93" s="552" t="s">
        <v>171</v>
      </c>
    </row>
    <row r="94" spans="1:17" s="545" customFormat="1" ht="42">
      <c r="A94" s="552" t="s">
        <v>1829</v>
      </c>
      <c r="B94" s="550"/>
      <c r="C94" s="548">
        <v>80111600</v>
      </c>
      <c r="D94" s="551" t="s">
        <v>1830</v>
      </c>
      <c r="E94" s="552" t="s">
        <v>681</v>
      </c>
      <c r="F94" s="552" t="s">
        <v>681</v>
      </c>
      <c r="G94" s="552"/>
      <c r="H94" s="552" t="s">
        <v>277</v>
      </c>
      <c r="I94" s="552" t="s">
        <v>2333</v>
      </c>
      <c r="J94" s="600">
        <v>0</v>
      </c>
      <c r="K94" s="600">
        <f>113061141-2089046-7800000-80692000</f>
        <v>22480095</v>
      </c>
      <c r="L94" s="551" t="s">
        <v>1663</v>
      </c>
      <c r="M94" s="552">
        <v>0</v>
      </c>
      <c r="N94" s="552">
        <v>0</v>
      </c>
      <c r="O94" s="551" t="s">
        <v>2332</v>
      </c>
      <c r="P94" s="550"/>
      <c r="Q94" s="552" t="s">
        <v>171</v>
      </c>
    </row>
    <row r="95" spans="1:17" s="545" customFormat="1" ht="126">
      <c r="A95" s="552" t="s">
        <v>1831</v>
      </c>
      <c r="B95" s="550"/>
      <c r="C95" s="548">
        <v>85101600</v>
      </c>
      <c r="D95" s="551" t="s">
        <v>1832</v>
      </c>
      <c r="E95" s="552" t="s">
        <v>409</v>
      </c>
      <c r="F95" s="552" t="s">
        <v>459</v>
      </c>
      <c r="G95" s="552">
        <v>0</v>
      </c>
      <c r="H95" s="552" t="s">
        <v>1662</v>
      </c>
      <c r="I95" s="552" t="s">
        <v>2333</v>
      </c>
      <c r="J95" s="600">
        <v>5000000</v>
      </c>
      <c r="K95" s="600">
        <v>5000000</v>
      </c>
      <c r="L95" s="551" t="s">
        <v>1688</v>
      </c>
      <c r="M95" s="552">
        <v>0</v>
      </c>
      <c r="N95" s="552">
        <v>0</v>
      </c>
      <c r="O95" s="551" t="s">
        <v>2332</v>
      </c>
      <c r="P95" s="550"/>
      <c r="Q95" s="552" t="s">
        <v>1639</v>
      </c>
    </row>
    <row r="96" spans="1:17" s="545" customFormat="1" ht="84">
      <c r="A96" s="552" t="s">
        <v>1833</v>
      </c>
      <c r="B96" s="550"/>
      <c r="C96" s="541">
        <v>84131501</v>
      </c>
      <c r="D96" s="542" t="s">
        <v>1698</v>
      </c>
      <c r="E96" s="543" t="s">
        <v>777</v>
      </c>
      <c r="F96" s="543" t="s">
        <v>1421</v>
      </c>
      <c r="G96" s="543">
        <v>12</v>
      </c>
      <c r="H96" s="543" t="s">
        <v>1700</v>
      </c>
      <c r="I96" s="552" t="s">
        <v>2333</v>
      </c>
      <c r="J96" s="597">
        <v>44508964</v>
      </c>
      <c r="K96" s="597">
        <v>44508964</v>
      </c>
      <c r="L96" s="542" t="s">
        <v>1728</v>
      </c>
      <c r="M96" s="552">
        <v>0</v>
      </c>
      <c r="N96" s="552">
        <v>0</v>
      </c>
      <c r="O96" s="551" t="s">
        <v>2332</v>
      </c>
      <c r="P96" s="550"/>
      <c r="Q96" s="552" t="s">
        <v>1681</v>
      </c>
    </row>
    <row r="97" spans="1:17" s="545" customFormat="1" ht="42">
      <c r="A97" s="552" t="s">
        <v>1834</v>
      </c>
      <c r="B97" s="550"/>
      <c r="C97" s="548">
        <v>80131500</v>
      </c>
      <c r="D97" s="551" t="s">
        <v>1862</v>
      </c>
      <c r="E97" s="552" t="s">
        <v>459</v>
      </c>
      <c r="F97" s="552" t="s">
        <v>307</v>
      </c>
      <c r="G97" s="552">
        <v>11</v>
      </c>
      <c r="H97" s="552" t="s">
        <v>1662</v>
      </c>
      <c r="I97" s="552" t="s">
        <v>2333</v>
      </c>
      <c r="J97" s="600">
        <v>0</v>
      </c>
      <c r="K97" s="600">
        <v>221741663</v>
      </c>
      <c r="L97" s="551" t="s">
        <v>1738</v>
      </c>
      <c r="M97" s="552">
        <v>0</v>
      </c>
      <c r="N97" s="552">
        <v>0</v>
      </c>
      <c r="O97" s="551" t="s">
        <v>2332</v>
      </c>
      <c r="P97" s="550"/>
      <c r="Q97" s="552" t="s">
        <v>1721</v>
      </c>
    </row>
    <row r="98" spans="1:17" s="545" customFormat="1" ht="70">
      <c r="A98" s="552" t="s">
        <v>1835</v>
      </c>
      <c r="B98" s="550"/>
      <c r="C98" s="548">
        <v>92101501</v>
      </c>
      <c r="D98" s="551" t="s">
        <v>2208</v>
      </c>
      <c r="E98" s="552" t="s">
        <v>307</v>
      </c>
      <c r="F98" s="552" t="s">
        <v>673</v>
      </c>
      <c r="G98" s="552">
        <v>10</v>
      </c>
      <c r="H98" s="552" t="s">
        <v>2343</v>
      </c>
      <c r="I98" s="552" t="s">
        <v>2333</v>
      </c>
      <c r="J98" s="600" t="s">
        <v>277</v>
      </c>
      <c r="K98" s="600">
        <v>498079018</v>
      </c>
      <c r="L98" s="551" t="s">
        <v>1648</v>
      </c>
      <c r="M98" s="552">
        <v>0</v>
      </c>
      <c r="N98" s="552">
        <v>0</v>
      </c>
      <c r="O98" s="551" t="s">
        <v>2332</v>
      </c>
      <c r="P98" s="550"/>
      <c r="Q98" s="552" t="s">
        <v>1649</v>
      </c>
    </row>
    <row r="99" spans="1:17" s="545" customFormat="1" ht="42">
      <c r="A99" s="552" t="s">
        <v>1836</v>
      </c>
      <c r="B99" s="550"/>
      <c r="C99" s="548" t="s">
        <v>277</v>
      </c>
      <c r="D99" s="551" t="s">
        <v>2225</v>
      </c>
      <c r="E99" s="552" t="s">
        <v>307</v>
      </c>
      <c r="F99" s="552" t="s">
        <v>307</v>
      </c>
      <c r="G99" s="552">
        <v>1</v>
      </c>
      <c r="H99" s="552" t="s">
        <v>277</v>
      </c>
      <c r="I99" s="552" t="s">
        <v>2333</v>
      </c>
      <c r="J99" s="600">
        <v>624000</v>
      </c>
      <c r="K99" s="600">
        <v>624000</v>
      </c>
      <c r="L99" s="551" t="s">
        <v>2839</v>
      </c>
      <c r="M99" s="552">
        <v>0</v>
      </c>
      <c r="N99" s="552">
        <v>0</v>
      </c>
      <c r="O99" s="551" t="s">
        <v>2332</v>
      </c>
      <c r="P99" s="550"/>
      <c r="Q99" s="552" t="s">
        <v>1639</v>
      </c>
    </row>
    <row r="100" spans="1:17" s="545" customFormat="1" ht="42">
      <c r="A100" s="552" t="s">
        <v>2342</v>
      </c>
      <c r="B100" s="550"/>
      <c r="C100" s="548" t="s">
        <v>2341</v>
      </c>
      <c r="D100" s="551" t="s">
        <v>2340</v>
      </c>
      <c r="E100" s="552" t="s">
        <v>1472</v>
      </c>
      <c r="F100" s="552" t="s">
        <v>1472</v>
      </c>
      <c r="G100" s="552">
        <v>6</v>
      </c>
      <c r="H100" s="552" t="s">
        <v>2339</v>
      </c>
      <c r="I100" s="552" t="s">
        <v>2333</v>
      </c>
      <c r="J100" s="600">
        <v>0</v>
      </c>
      <c r="K100" s="600">
        <v>15736500</v>
      </c>
      <c r="L100" s="551" t="s">
        <v>1704</v>
      </c>
      <c r="M100" s="552">
        <v>0</v>
      </c>
      <c r="N100" s="552">
        <v>0</v>
      </c>
      <c r="O100" s="551" t="s">
        <v>2332</v>
      </c>
      <c r="P100" s="550"/>
      <c r="Q100" s="552" t="s">
        <v>1644</v>
      </c>
    </row>
    <row r="101" spans="1:17" s="545" customFormat="1" ht="42">
      <c r="A101" s="552" t="s">
        <v>2338</v>
      </c>
      <c r="B101" s="550"/>
      <c r="C101" s="548">
        <v>43222600</v>
      </c>
      <c r="D101" s="551" t="s">
        <v>2213</v>
      </c>
      <c r="E101" s="552" t="s">
        <v>1421</v>
      </c>
      <c r="F101" s="552" t="s">
        <v>1421</v>
      </c>
      <c r="G101" s="552">
        <v>12</v>
      </c>
      <c r="H101" s="552" t="s">
        <v>1647</v>
      </c>
      <c r="I101" s="552" t="s">
        <v>2333</v>
      </c>
      <c r="J101" s="600">
        <v>0</v>
      </c>
      <c r="K101" s="600">
        <v>34065900</v>
      </c>
      <c r="L101" s="551" t="s">
        <v>2840</v>
      </c>
      <c r="M101" s="552">
        <v>0</v>
      </c>
      <c r="N101" s="552">
        <v>0</v>
      </c>
      <c r="O101" s="551" t="s">
        <v>2332</v>
      </c>
      <c r="P101" s="550"/>
      <c r="Q101" s="552" t="s">
        <v>1644</v>
      </c>
    </row>
    <row r="102" spans="1:17" s="545" customFormat="1" ht="56">
      <c r="A102" s="552" t="s">
        <v>2337</v>
      </c>
      <c r="B102" s="550"/>
      <c r="C102" s="548">
        <v>80111600</v>
      </c>
      <c r="D102" s="551" t="s">
        <v>2336</v>
      </c>
      <c r="E102" s="552" t="s">
        <v>1421</v>
      </c>
      <c r="F102" s="552" t="s">
        <v>1421</v>
      </c>
      <c r="G102" s="552">
        <v>5</v>
      </c>
      <c r="H102" s="552" t="s">
        <v>83</v>
      </c>
      <c r="I102" s="552" t="s">
        <v>2333</v>
      </c>
      <c r="J102" s="600">
        <v>5000000</v>
      </c>
      <c r="K102" s="600">
        <v>25000000</v>
      </c>
      <c r="L102" s="551" t="s">
        <v>1751</v>
      </c>
      <c r="M102" s="552">
        <v>0</v>
      </c>
      <c r="N102" s="552">
        <v>0</v>
      </c>
      <c r="O102" s="551" t="s">
        <v>2332</v>
      </c>
      <c r="P102" s="550"/>
      <c r="Q102" s="552" t="s">
        <v>1639</v>
      </c>
    </row>
    <row r="103" spans="1:17" s="545" customFormat="1" ht="42">
      <c r="A103" s="552" t="s">
        <v>2335</v>
      </c>
      <c r="B103" s="550"/>
      <c r="C103" s="548">
        <v>80111600</v>
      </c>
      <c r="D103" s="551" t="s">
        <v>2334</v>
      </c>
      <c r="E103" s="552" t="s">
        <v>1421</v>
      </c>
      <c r="F103" s="552" t="s">
        <v>1421</v>
      </c>
      <c r="G103" s="552">
        <v>5</v>
      </c>
      <c r="H103" s="552" t="s">
        <v>83</v>
      </c>
      <c r="I103" s="552" t="s">
        <v>2333</v>
      </c>
      <c r="J103" s="600">
        <v>7000000</v>
      </c>
      <c r="K103" s="600">
        <v>35000000</v>
      </c>
      <c r="L103" s="551" t="s">
        <v>1751</v>
      </c>
      <c r="M103" s="552">
        <v>0</v>
      </c>
      <c r="N103" s="552">
        <v>0</v>
      </c>
      <c r="O103" s="551" t="s">
        <v>2332</v>
      </c>
      <c r="P103" s="550"/>
      <c r="Q103" s="552" t="s">
        <v>171</v>
      </c>
    </row>
    <row r="104" spans="1:17" s="545" customFormat="1" ht="42">
      <c r="A104" s="552" t="s">
        <v>2505</v>
      </c>
      <c r="B104" s="550"/>
      <c r="C104" s="548">
        <v>80111600</v>
      </c>
      <c r="D104" s="551" t="s">
        <v>2504</v>
      </c>
      <c r="E104" s="552" t="s">
        <v>1421</v>
      </c>
      <c r="F104" s="552" t="s">
        <v>1421</v>
      </c>
      <c r="G104" s="552">
        <v>5</v>
      </c>
      <c r="H104" s="552" t="s">
        <v>83</v>
      </c>
      <c r="I104" s="552" t="s">
        <v>2333</v>
      </c>
      <c r="J104" s="600">
        <v>5000000</v>
      </c>
      <c r="K104" s="600">
        <v>25000000</v>
      </c>
      <c r="L104" s="551" t="s">
        <v>1751</v>
      </c>
      <c r="M104" s="552">
        <v>0</v>
      </c>
      <c r="N104" s="552">
        <v>0</v>
      </c>
      <c r="O104" s="551" t="s">
        <v>2332</v>
      </c>
      <c r="P104" s="550"/>
      <c r="Q104" s="552" t="s">
        <v>171</v>
      </c>
    </row>
    <row r="105" spans="1:17" s="545" customFormat="1" ht="70">
      <c r="A105" s="552" t="s">
        <v>2552</v>
      </c>
      <c r="B105" s="550"/>
      <c r="C105" s="548">
        <v>80111600</v>
      </c>
      <c r="D105" s="551" t="s">
        <v>2550</v>
      </c>
      <c r="E105" s="552" t="s">
        <v>680</v>
      </c>
      <c r="F105" s="552" t="s">
        <v>680</v>
      </c>
      <c r="G105" s="552">
        <v>3</v>
      </c>
      <c r="H105" s="552" t="s">
        <v>1662</v>
      </c>
      <c r="I105" s="552" t="s">
        <v>2333</v>
      </c>
      <c r="J105" s="600">
        <v>2600000</v>
      </c>
      <c r="K105" s="600">
        <v>7800000</v>
      </c>
      <c r="L105" s="551" t="s">
        <v>1663</v>
      </c>
      <c r="M105" s="552">
        <v>0</v>
      </c>
      <c r="N105" s="552">
        <v>0</v>
      </c>
      <c r="O105" s="551" t="s">
        <v>2332</v>
      </c>
      <c r="P105" s="550"/>
      <c r="Q105" s="552" t="s">
        <v>1721</v>
      </c>
    </row>
    <row r="106" spans="1:17" s="545" customFormat="1" ht="70">
      <c r="A106" s="552" t="s">
        <v>2553</v>
      </c>
      <c r="B106" s="550"/>
      <c r="C106" s="548">
        <v>80111600</v>
      </c>
      <c r="D106" s="551" t="s">
        <v>2551</v>
      </c>
      <c r="E106" s="552" t="s">
        <v>1982</v>
      </c>
      <c r="F106" s="552" t="s">
        <v>1982</v>
      </c>
      <c r="G106" s="552">
        <v>4</v>
      </c>
      <c r="H106" s="552" t="s">
        <v>1662</v>
      </c>
      <c r="I106" s="552" t="s">
        <v>2333</v>
      </c>
      <c r="J106" s="600">
        <v>7000000</v>
      </c>
      <c r="K106" s="600">
        <v>28000000</v>
      </c>
      <c r="L106" s="542" t="s">
        <v>1751</v>
      </c>
      <c r="M106" s="552">
        <v>0</v>
      </c>
      <c r="N106" s="552">
        <v>0</v>
      </c>
      <c r="O106" s="551" t="s">
        <v>2332</v>
      </c>
      <c r="P106" s="550"/>
      <c r="Q106" s="552" t="s">
        <v>2641</v>
      </c>
    </row>
    <row r="107" spans="1:17" ht="56">
      <c r="A107" s="543" t="s">
        <v>2811</v>
      </c>
      <c r="B107" s="552" t="s">
        <v>2812</v>
      </c>
      <c r="C107" s="541">
        <v>80111600</v>
      </c>
      <c r="D107" s="542" t="s">
        <v>1661</v>
      </c>
      <c r="E107" s="543" t="s">
        <v>1982</v>
      </c>
      <c r="F107" s="543" t="s">
        <v>1982</v>
      </c>
      <c r="G107" s="555">
        <v>2</v>
      </c>
      <c r="H107" s="543" t="s">
        <v>1662</v>
      </c>
      <c r="I107" s="544" t="s">
        <v>2333</v>
      </c>
      <c r="J107" s="598">
        <v>2300000</v>
      </c>
      <c r="K107" s="598">
        <f>J107*G107</f>
        <v>4600000</v>
      </c>
      <c r="L107" s="542" t="s">
        <v>1751</v>
      </c>
      <c r="M107" s="543">
        <v>0</v>
      </c>
      <c r="N107" s="543">
        <v>0</v>
      </c>
      <c r="O107" s="542" t="s">
        <v>2332</v>
      </c>
      <c r="P107" s="543"/>
      <c r="Q107" s="543" t="s">
        <v>1681</v>
      </c>
    </row>
    <row r="108" spans="1:17" ht="42">
      <c r="A108" s="552" t="s">
        <v>2813</v>
      </c>
      <c r="B108" s="552" t="s">
        <v>2814</v>
      </c>
      <c r="C108" s="541">
        <v>80111600</v>
      </c>
      <c r="D108" s="542" t="s">
        <v>1665</v>
      </c>
      <c r="E108" s="543" t="s">
        <v>1472</v>
      </c>
      <c r="F108" s="543" t="s">
        <v>1472</v>
      </c>
      <c r="G108" s="555">
        <v>3</v>
      </c>
      <c r="H108" s="543" t="s">
        <v>1662</v>
      </c>
      <c r="I108" s="544" t="s">
        <v>2333</v>
      </c>
      <c r="J108" s="598">
        <v>4620000</v>
      </c>
      <c r="K108" s="598">
        <f t="shared" ref="K108:K112" si="0">J108*G108</f>
        <v>13860000</v>
      </c>
      <c r="L108" s="542" t="s">
        <v>1663</v>
      </c>
      <c r="M108" s="543">
        <v>0</v>
      </c>
      <c r="N108" s="543">
        <v>0</v>
      </c>
      <c r="O108" s="542" t="s">
        <v>2332</v>
      </c>
      <c r="P108" s="543"/>
      <c r="Q108" s="543" t="s">
        <v>2384</v>
      </c>
    </row>
    <row r="109" spans="1:17" ht="56">
      <c r="A109" s="543" t="s">
        <v>2815</v>
      </c>
      <c r="B109" s="552" t="s">
        <v>2816</v>
      </c>
      <c r="C109" s="541">
        <v>80111600</v>
      </c>
      <c r="D109" s="542" t="s">
        <v>1757</v>
      </c>
      <c r="E109" s="543" t="s">
        <v>1982</v>
      </c>
      <c r="F109" s="543" t="s">
        <v>1982</v>
      </c>
      <c r="G109" s="555">
        <v>3</v>
      </c>
      <c r="H109" s="543" t="s">
        <v>1662</v>
      </c>
      <c r="I109" s="543" t="s">
        <v>2333</v>
      </c>
      <c r="J109" s="598">
        <v>4060000</v>
      </c>
      <c r="K109" s="598">
        <f t="shared" si="0"/>
        <v>12180000</v>
      </c>
      <c r="L109" s="542" t="s">
        <v>1751</v>
      </c>
      <c r="M109" s="543">
        <v>0</v>
      </c>
      <c r="N109" s="543">
        <v>0</v>
      </c>
      <c r="O109" s="542" t="s">
        <v>2332</v>
      </c>
      <c r="P109" s="543"/>
      <c r="Q109" s="543" t="s">
        <v>1747</v>
      </c>
    </row>
    <row r="110" spans="1:17" ht="56">
      <c r="A110" s="552" t="s">
        <v>2817</v>
      </c>
      <c r="B110" s="552" t="s">
        <v>2814</v>
      </c>
      <c r="C110" s="541">
        <v>80111600</v>
      </c>
      <c r="D110" s="542" t="s">
        <v>1786</v>
      </c>
      <c r="E110" s="543" t="s">
        <v>1472</v>
      </c>
      <c r="F110" s="543" t="s">
        <v>1472</v>
      </c>
      <c r="G110" s="555">
        <v>3</v>
      </c>
      <c r="H110" s="543" t="s">
        <v>1662</v>
      </c>
      <c r="I110" s="544" t="s">
        <v>2333</v>
      </c>
      <c r="J110" s="598">
        <v>3800000</v>
      </c>
      <c r="K110" s="598">
        <f t="shared" si="0"/>
        <v>11400000</v>
      </c>
      <c r="L110" s="542" t="s">
        <v>1751</v>
      </c>
      <c r="M110" s="543">
        <v>0</v>
      </c>
      <c r="N110" s="543">
        <v>0</v>
      </c>
      <c r="O110" s="542" t="s">
        <v>2332</v>
      </c>
      <c r="P110" s="543"/>
      <c r="Q110" s="543" t="s">
        <v>1752</v>
      </c>
    </row>
    <row r="111" spans="1:17" ht="42">
      <c r="A111" s="543" t="s">
        <v>2818</v>
      </c>
      <c r="B111" s="552" t="s">
        <v>3025</v>
      </c>
      <c r="C111" s="541">
        <v>80111600</v>
      </c>
      <c r="D111" s="542" t="s">
        <v>2231</v>
      </c>
      <c r="E111" s="543" t="s">
        <v>1982</v>
      </c>
      <c r="F111" s="543" t="s">
        <v>1982</v>
      </c>
      <c r="G111" s="555">
        <v>3</v>
      </c>
      <c r="H111" s="543" t="s">
        <v>1662</v>
      </c>
      <c r="I111" s="543" t="s">
        <v>2333</v>
      </c>
      <c r="J111" s="598">
        <v>5000000</v>
      </c>
      <c r="K111" s="598">
        <f t="shared" si="0"/>
        <v>15000000</v>
      </c>
      <c r="L111" s="542" t="s">
        <v>1751</v>
      </c>
      <c r="M111" s="552">
        <v>0</v>
      </c>
      <c r="N111" s="552">
        <v>0</v>
      </c>
      <c r="O111" s="551" t="s">
        <v>2332</v>
      </c>
      <c r="P111" s="550"/>
      <c r="Q111" s="552" t="s">
        <v>171</v>
      </c>
    </row>
    <row r="112" spans="1:17" ht="42">
      <c r="A112" s="552" t="s">
        <v>2819</v>
      </c>
      <c r="B112" s="552" t="s">
        <v>2816</v>
      </c>
      <c r="C112" s="541">
        <v>80111600</v>
      </c>
      <c r="D112" s="542" t="s">
        <v>1790</v>
      </c>
      <c r="E112" s="543" t="s">
        <v>1982</v>
      </c>
      <c r="F112" s="543" t="s">
        <v>1982</v>
      </c>
      <c r="G112" s="555">
        <v>3</v>
      </c>
      <c r="H112" s="543" t="s">
        <v>1662</v>
      </c>
      <c r="I112" s="544" t="s">
        <v>2333</v>
      </c>
      <c r="J112" s="598">
        <v>4200000</v>
      </c>
      <c r="K112" s="598">
        <f t="shared" si="0"/>
        <v>12600000</v>
      </c>
      <c r="L112" s="542" t="s">
        <v>1751</v>
      </c>
      <c r="M112" s="543">
        <v>0</v>
      </c>
      <c r="N112" s="543">
        <v>0</v>
      </c>
      <c r="O112" s="542" t="s">
        <v>2332</v>
      </c>
      <c r="P112" s="550"/>
      <c r="Q112" s="552" t="s">
        <v>171</v>
      </c>
    </row>
    <row r="113" spans="1:17" ht="42">
      <c r="A113" s="543" t="s">
        <v>2820</v>
      </c>
      <c r="B113" s="552" t="s">
        <v>2816</v>
      </c>
      <c r="C113" s="541">
        <v>80111600</v>
      </c>
      <c r="D113" s="542" t="s">
        <v>1792</v>
      </c>
      <c r="E113" s="543" t="s">
        <v>1472</v>
      </c>
      <c r="F113" s="543" t="s">
        <v>1472</v>
      </c>
      <c r="G113" s="555">
        <v>3</v>
      </c>
      <c r="H113" s="543" t="s">
        <v>1662</v>
      </c>
      <c r="I113" s="544" t="s">
        <v>2333</v>
      </c>
      <c r="J113" s="598">
        <v>3600000</v>
      </c>
      <c r="K113" s="598">
        <f>J113*G113</f>
        <v>10800000</v>
      </c>
      <c r="L113" s="542" t="s">
        <v>1663</v>
      </c>
      <c r="M113" s="543">
        <v>0</v>
      </c>
      <c r="N113" s="543">
        <v>0</v>
      </c>
      <c r="O113" s="542" t="s">
        <v>2332</v>
      </c>
      <c r="P113" s="543"/>
      <c r="Q113" s="543" t="s">
        <v>171</v>
      </c>
    </row>
    <row r="114" spans="1:17" ht="84">
      <c r="A114" s="552" t="s">
        <v>2821</v>
      </c>
      <c r="B114" s="552" t="s">
        <v>2822</v>
      </c>
      <c r="C114" s="548">
        <v>80111600</v>
      </c>
      <c r="D114" s="551" t="s">
        <v>1797</v>
      </c>
      <c r="E114" s="543" t="s">
        <v>1982</v>
      </c>
      <c r="F114" s="543" t="s">
        <v>1982</v>
      </c>
      <c r="G114" s="556">
        <v>108</v>
      </c>
      <c r="H114" s="552" t="s">
        <v>1662</v>
      </c>
      <c r="I114" s="552" t="s">
        <v>2333</v>
      </c>
      <c r="J114" s="600">
        <v>5200000</v>
      </c>
      <c r="K114" s="600">
        <f>G114*J114/30</f>
        <v>18720000</v>
      </c>
      <c r="L114" s="551" t="s">
        <v>1751</v>
      </c>
      <c r="M114" s="552">
        <v>0</v>
      </c>
      <c r="N114" s="552">
        <v>0</v>
      </c>
      <c r="O114" s="551" t="s">
        <v>2332</v>
      </c>
      <c r="P114" s="550"/>
      <c r="Q114" s="552" t="s">
        <v>2347</v>
      </c>
    </row>
    <row r="115" spans="1:17" ht="42">
      <c r="A115" s="543" t="s">
        <v>2823</v>
      </c>
      <c r="B115" s="552" t="s">
        <v>2812</v>
      </c>
      <c r="C115" s="548">
        <v>80111600</v>
      </c>
      <c r="D115" s="551" t="s">
        <v>1802</v>
      </c>
      <c r="E115" s="543" t="s">
        <v>1982</v>
      </c>
      <c r="F115" s="543" t="s">
        <v>1982</v>
      </c>
      <c r="G115" s="555">
        <v>2</v>
      </c>
      <c r="H115" s="552" t="s">
        <v>1662</v>
      </c>
      <c r="I115" s="552" t="s">
        <v>2333</v>
      </c>
      <c r="J115" s="600">
        <v>3286000</v>
      </c>
      <c r="K115" s="598">
        <f>J115*G115</f>
        <v>6572000</v>
      </c>
      <c r="L115" s="551" t="s">
        <v>1663</v>
      </c>
      <c r="M115" s="552">
        <v>0</v>
      </c>
      <c r="N115" s="552">
        <v>0</v>
      </c>
      <c r="O115" s="551" t="s">
        <v>2332</v>
      </c>
      <c r="P115" s="550"/>
      <c r="Q115" s="552" t="s">
        <v>241</v>
      </c>
    </row>
    <row r="116" spans="1:17" ht="42">
      <c r="A116" s="552" t="s">
        <v>2824</v>
      </c>
      <c r="B116" s="552" t="s">
        <v>2812</v>
      </c>
      <c r="C116" s="548">
        <v>80111600</v>
      </c>
      <c r="D116" s="551" t="s">
        <v>1804</v>
      </c>
      <c r="E116" s="543" t="s">
        <v>1982</v>
      </c>
      <c r="F116" s="543" t="s">
        <v>1982</v>
      </c>
      <c r="G116" s="555">
        <v>2</v>
      </c>
      <c r="H116" s="552" t="s">
        <v>1662</v>
      </c>
      <c r="I116" s="552" t="s">
        <v>2333</v>
      </c>
      <c r="J116" s="600">
        <v>4000000</v>
      </c>
      <c r="K116" s="598">
        <f>J116*G116</f>
        <v>8000000</v>
      </c>
      <c r="L116" s="551" t="s">
        <v>1663</v>
      </c>
      <c r="M116" s="552">
        <v>0</v>
      </c>
      <c r="N116" s="552">
        <v>0</v>
      </c>
      <c r="O116" s="551" t="s">
        <v>2332</v>
      </c>
      <c r="P116" s="550"/>
      <c r="Q116" s="552" t="s">
        <v>1721</v>
      </c>
    </row>
    <row r="117" spans="1:17" ht="42">
      <c r="A117" s="543" t="s">
        <v>2825</v>
      </c>
      <c r="B117" s="552" t="s">
        <v>2826</v>
      </c>
      <c r="C117" s="548">
        <v>80111600</v>
      </c>
      <c r="D117" s="551" t="s">
        <v>1808</v>
      </c>
      <c r="E117" s="543" t="s">
        <v>1472</v>
      </c>
      <c r="F117" s="543" t="s">
        <v>1472</v>
      </c>
      <c r="G117" s="555">
        <v>2</v>
      </c>
      <c r="H117" s="552" t="s">
        <v>1662</v>
      </c>
      <c r="I117" s="552" t="s">
        <v>2333</v>
      </c>
      <c r="J117" s="600">
        <v>4200000</v>
      </c>
      <c r="K117" s="598">
        <f>J117*G117</f>
        <v>8400000</v>
      </c>
      <c r="L117" s="551" t="s">
        <v>1663</v>
      </c>
      <c r="M117" s="552">
        <v>0</v>
      </c>
      <c r="N117" s="552">
        <v>0</v>
      </c>
      <c r="O117" s="551" t="s">
        <v>2332</v>
      </c>
      <c r="P117" s="550"/>
      <c r="Q117" s="552" t="s">
        <v>1721</v>
      </c>
    </row>
    <row r="118" spans="1:17" ht="56">
      <c r="A118" s="552" t="s">
        <v>2827</v>
      </c>
      <c r="B118" s="552" t="s">
        <v>2814</v>
      </c>
      <c r="C118" s="548">
        <v>80111600</v>
      </c>
      <c r="D118" s="551" t="s">
        <v>1817</v>
      </c>
      <c r="E118" s="543" t="s">
        <v>1472</v>
      </c>
      <c r="F118" s="543" t="s">
        <v>1472</v>
      </c>
      <c r="G118" s="555">
        <v>3</v>
      </c>
      <c r="H118" s="552" t="s">
        <v>1662</v>
      </c>
      <c r="I118" s="552" t="s">
        <v>2333</v>
      </c>
      <c r="J118" s="600">
        <v>5500000</v>
      </c>
      <c r="K118" s="598">
        <f>J118*G118</f>
        <v>16500000</v>
      </c>
      <c r="L118" s="551" t="s">
        <v>1751</v>
      </c>
      <c r="M118" s="552">
        <v>0</v>
      </c>
      <c r="N118" s="552">
        <v>0</v>
      </c>
      <c r="O118" s="551" t="s">
        <v>2332</v>
      </c>
      <c r="P118" s="550"/>
      <c r="Q118" s="552" t="s">
        <v>1669</v>
      </c>
    </row>
    <row r="119" spans="1:17" ht="42">
      <c r="A119" s="543" t="s">
        <v>2828</v>
      </c>
      <c r="B119" s="552" t="s">
        <v>2814</v>
      </c>
      <c r="C119" s="548">
        <v>80111600</v>
      </c>
      <c r="D119" s="551" t="s">
        <v>1823</v>
      </c>
      <c r="E119" s="543" t="s">
        <v>1472</v>
      </c>
      <c r="F119" s="543" t="s">
        <v>1472</v>
      </c>
      <c r="G119" s="555">
        <v>3</v>
      </c>
      <c r="H119" s="552" t="s">
        <v>1662</v>
      </c>
      <c r="I119" s="552" t="s">
        <v>2333</v>
      </c>
      <c r="J119" s="600">
        <v>3900000</v>
      </c>
      <c r="K119" s="598">
        <f>J119*G119</f>
        <v>11700000</v>
      </c>
      <c r="L119" s="551" t="s">
        <v>1751</v>
      </c>
      <c r="M119" s="543">
        <v>0</v>
      </c>
      <c r="N119" s="543">
        <v>0</v>
      </c>
      <c r="O119" s="551" t="s">
        <v>2332</v>
      </c>
      <c r="P119" s="550"/>
      <c r="Q119" s="552" t="s">
        <v>1752</v>
      </c>
    </row>
    <row r="120" spans="1:17" ht="14">
      <c r="D120" s="554"/>
      <c r="J120" s="602"/>
      <c r="K120" s="602"/>
      <c r="O120" s="554"/>
    </row>
    <row r="121" spans="1:17" ht="14">
      <c r="D121" s="554"/>
      <c r="J121" s="602"/>
      <c r="K121" s="602"/>
      <c r="O121" s="554"/>
    </row>
    <row r="122" spans="1:17" ht="14">
      <c r="D122" s="554"/>
      <c r="J122" s="602"/>
      <c r="K122" s="602"/>
      <c r="O122" s="554"/>
    </row>
    <row r="123" spans="1:17" ht="14">
      <c r="D123" s="554"/>
      <c r="J123" s="602"/>
      <c r="K123" s="602"/>
      <c r="O123" s="554"/>
    </row>
    <row r="124" spans="1:17" ht="14">
      <c r="D124" s="554"/>
      <c r="J124" s="602"/>
      <c r="K124" s="602"/>
      <c r="O124" s="554"/>
    </row>
    <row r="125" spans="1:17" ht="14">
      <c r="D125" s="554"/>
      <c r="J125" s="602"/>
      <c r="K125" s="602"/>
      <c r="O125" s="554"/>
    </row>
    <row r="126" spans="1:17" ht="14">
      <c r="D126" s="554"/>
      <c r="J126" s="602"/>
      <c r="K126" s="602"/>
      <c r="O126" s="554"/>
    </row>
    <row r="127" spans="1:17" ht="14">
      <c r="D127" s="554"/>
      <c r="J127" s="602"/>
      <c r="K127" s="602"/>
      <c r="O127" s="554"/>
    </row>
    <row r="128" spans="1:17" ht="14">
      <c r="D128" s="554"/>
      <c r="J128" s="602"/>
      <c r="K128" s="602"/>
      <c r="O128" s="554"/>
    </row>
    <row r="129" spans="4:15" ht="14">
      <c r="D129" s="554"/>
      <c r="J129" s="602"/>
      <c r="K129" s="602"/>
      <c r="O129" s="554"/>
    </row>
    <row r="130" spans="4:15" ht="14">
      <c r="D130" s="554"/>
      <c r="J130" s="602"/>
      <c r="K130" s="602"/>
      <c r="O130" s="554"/>
    </row>
    <row r="131" spans="4:15" ht="14">
      <c r="D131" s="554"/>
      <c r="J131" s="602"/>
      <c r="K131" s="602"/>
      <c r="O131" s="554"/>
    </row>
    <row r="132" spans="4:15" ht="14">
      <c r="D132" s="554"/>
      <c r="J132" s="602"/>
      <c r="K132" s="602"/>
      <c r="O132" s="554"/>
    </row>
    <row r="133" spans="4:15" ht="14">
      <c r="D133" s="554"/>
      <c r="J133" s="602"/>
      <c r="K133" s="602"/>
      <c r="O133" s="554"/>
    </row>
    <row r="134" spans="4:15" ht="14">
      <c r="D134" s="554"/>
      <c r="J134" s="602"/>
      <c r="K134" s="602"/>
      <c r="O134" s="554"/>
    </row>
    <row r="135" spans="4:15" ht="14">
      <c r="D135" s="554"/>
      <c r="J135" s="602"/>
      <c r="K135" s="602"/>
      <c r="O135" s="554"/>
    </row>
    <row r="136" spans="4:15" ht="14">
      <c r="D136" s="554"/>
      <c r="J136" s="602"/>
      <c r="K136" s="602"/>
      <c r="O136" s="554"/>
    </row>
    <row r="137" spans="4:15" ht="14">
      <c r="D137" s="554"/>
      <c r="J137" s="602"/>
      <c r="K137" s="602"/>
      <c r="O137" s="554"/>
    </row>
    <row r="138" spans="4:15" ht="14">
      <c r="D138" s="554"/>
      <c r="J138" s="602"/>
      <c r="K138" s="602"/>
      <c r="O138" s="554"/>
    </row>
    <row r="139" spans="4:15" ht="14">
      <c r="D139" s="554"/>
      <c r="J139" s="602"/>
      <c r="K139" s="602"/>
      <c r="O139" s="554"/>
    </row>
    <row r="140" spans="4:15" ht="14">
      <c r="D140" s="554"/>
      <c r="J140" s="602"/>
      <c r="K140" s="602"/>
      <c r="O140" s="554"/>
    </row>
    <row r="141" spans="4:15" ht="14">
      <c r="D141" s="554"/>
      <c r="J141" s="602"/>
      <c r="K141" s="602"/>
      <c r="O141" s="554"/>
    </row>
    <row r="142" spans="4:15" ht="14">
      <c r="D142" s="554"/>
      <c r="J142" s="602"/>
      <c r="K142" s="602"/>
      <c r="O142" s="554"/>
    </row>
    <row r="143" spans="4:15" ht="14">
      <c r="D143" s="554"/>
      <c r="J143" s="602"/>
      <c r="K143" s="602"/>
      <c r="O143" s="554"/>
    </row>
    <row r="144" spans="4:15" ht="14">
      <c r="D144" s="554"/>
      <c r="J144" s="602"/>
      <c r="K144" s="602"/>
      <c r="O144" s="554"/>
    </row>
    <row r="145" spans="4:15" ht="14">
      <c r="D145" s="554"/>
      <c r="J145" s="602"/>
      <c r="K145" s="602"/>
      <c r="O145" s="554"/>
    </row>
    <row r="146" spans="4:15" ht="14">
      <c r="D146" s="554"/>
      <c r="J146" s="602"/>
      <c r="K146" s="602"/>
      <c r="O146" s="554"/>
    </row>
    <row r="147" spans="4:15" ht="14">
      <c r="D147" s="554"/>
      <c r="J147" s="602"/>
      <c r="K147" s="602"/>
      <c r="O147" s="554"/>
    </row>
    <row r="148" spans="4:15" ht="14">
      <c r="D148" s="554"/>
      <c r="J148" s="602"/>
      <c r="K148" s="602"/>
      <c r="O148" s="554"/>
    </row>
    <row r="149" spans="4:15" ht="14">
      <c r="D149" s="554"/>
      <c r="J149" s="602"/>
      <c r="K149" s="602"/>
      <c r="O149" s="554"/>
    </row>
    <row r="150" spans="4:15" ht="14">
      <c r="D150" s="554"/>
      <c r="J150" s="602"/>
      <c r="K150" s="602"/>
      <c r="O150" s="554"/>
    </row>
    <row r="151" spans="4:15" ht="14">
      <c r="D151" s="554"/>
      <c r="J151" s="602"/>
      <c r="K151" s="602"/>
      <c r="O151" s="554"/>
    </row>
    <row r="152" spans="4:15" ht="14">
      <c r="D152" s="554"/>
      <c r="J152" s="602"/>
      <c r="K152" s="602"/>
      <c r="O152" s="554"/>
    </row>
    <row r="153" spans="4:15" ht="14">
      <c r="D153" s="554"/>
      <c r="J153" s="602"/>
      <c r="K153" s="602"/>
      <c r="O153" s="554"/>
    </row>
    <row r="154" spans="4:15" ht="14">
      <c r="D154" s="554"/>
      <c r="J154" s="602"/>
      <c r="K154" s="602"/>
      <c r="O154" s="554"/>
    </row>
    <row r="155" spans="4:15" ht="14">
      <c r="D155" s="554"/>
      <c r="J155" s="602"/>
      <c r="K155" s="602"/>
      <c r="O155" s="554"/>
    </row>
    <row r="156" spans="4:15" ht="14">
      <c r="D156" s="554"/>
      <c r="J156" s="602"/>
      <c r="K156" s="602"/>
      <c r="O156" s="554"/>
    </row>
    <row r="157" spans="4:15" ht="14">
      <c r="D157" s="554"/>
      <c r="J157" s="602"/>
      <c r="K157" s="602"/>
      <c r="O157" s="554"/>
    </row>
    <row r="158" spans="4:15" ht="14">
      <c r="D158" s="554"/>
      <c r="J158" s="602"/>
      <c r="K158" s="602"/>
      <c r="O158" s="554"/>
    </row>
    <row r="159" spans="4:15" ht="14">
      <c r="D159" s="554"/>
      <c r="J159" s="602"/>
      <c r="K159" s="602"/>
      <c r="O159" s="554"/>
    </row>
    <row r="160" spans="4:15" ht="14">
      <c r="D160" s="554"/>
      <c r="J160" s="602"/>
      <c r="K160" s="602"/>
      <c r="O160" s="554"/>
    </row>
    <row r="161" spans="4:15" ht="14">
      <c r="D161" s="554"/>
      <c r="J161" s="602"/>
      <c r="K161" s="602"/>
      <c r="O161" s="554"/>
    </row>
    <row r="162" spans="4:15" ht="14">
      <c r="D162" s="554"/>
      <c r="J162" s="602"/>
      <c r="K162" s="602"/>
      <c r="O162" s="554"/>
    </row>
    <row r="163" spans="4:15" ht="14">
      <c r="D163" s="554"/>
      <c r="J163" s="602"/>
      <c r="K163" s="602"/>
      <c r="O163" s="554"/>
    </row>
    <row r="164" spans="4:15" ht="14">
      <c r="D164" s="554"/>
      <c r="J164" s="602"/>
      <c r="K164" s="602"/>
      <c r="O164" s="554"/>
    </row>
    <row r="165" spans="4:15" ht="14">
      <c r="D165" s="554"/>
      <c r="J165" s="602"/>
      <c r="K165" s="602"/>
      <c r="O165" s="554"/>
    </row>
    <row r="166" spans="4:15" ht="14">
      <c r="D166" s="554"/>
      <c r="J166" s="602"/>
      <c r="K166" s="602"/>
      <c r="O166" s="554"/>
    </row>
    <row r="167" spans="4:15" ht="14">
      <c r="D167" s="554"/>
      <c r="J167" s="602"/>
      <c r="K167" s="602"/>
      <c r="O167" s="554"/>
    </row>
    <row r="168" spans="4:15" ht="14">
      <c r="D168" s="554"/>
      <c r="J168" s="602"/>
      <c r="K168" s="602"/>
      <c r="O168" s="554"/>
    </row>
    <row r="169" spans="4:15" ht="14">
      <c r="D169" s="554"/>
      <c r="J169" s="602"/>
      <c r="K169" s="602"/>
      <c r="O169" s="554"/>
    </row>
    <row r="170" spans="4:15" ht="14">
      <c r="D170" s="554"/>
      <c r="J170" s="602"/>
      <c r="K170" s="602"/>
      <c r="O170" s="554"/>
    </row>
    <row r="171" spans="4:15" ht="14">
      <c r="D171" s="554"/>
      <c r="J171" s="602"/>
      <c r="K171" s="602"/>
      <c r="O171" s="554"/>
    </row>
    <row r="172" spans="4:15" ht="14">
      <c r="D172" s="554"/>
      <c r="J172" s="602"/>
      <c r="K172" s="602"/>
      <c r="O172" s="554"/>
    </row>
    <row r="173" spans="4:15" ht="14">
      <c r="D173" s="554"/>
      <c r="J173" s="602"/>
      <c r="K173" s="602"/>
      <c r="O173" s="554"/>
    </row>
    <row r="174" spans="4:15" ht="14">
      <c r="D174" s="554"/>
      <c r="J174" s="602"/>
      <c r="K174" s="602"/>
      <c r="O174" s="554"/>
    </row>
    <row r="175" spans="4:15" ht="14">
      <c r="D175" s="554"/>
      <c r="J175" s="602"/>
      <c r="K175" s="602"/>
      <c r="O175" s="554"/>
    </row>
    <row r="176" spans="4:15" ht="14">
      <c r="D176" s="554"/>
      <c r="J176" s="602"/>
      <c r="K176" s="602"/>
      <c r="O176" s="554"/>
    </row>
    <row r="177" spans="4:15" ht="14">
      <c r="D177" s="554"/>
      <c r="J177" s="602"/>
      <c r="K177" s="602"/>
      <c r="O177" s="554"/>
    </row>
    <row r="178" spans="4:15" ht="14">
      <c r="D178" s="554"/>
      <c r="J178" s="602"/>
      <c r="K178" s="602"/>
      <c r="O178" s="554"/>
    </row>
    <row r="179" spans="4:15" ht="14">
      <c r="D179" s="554"/>
      <c r="J179" s="602"/>
      <c r="K179" s="602"/>
      <c r="O179" s="554"/>
    </row>
    <row r="180" spans="4:15" ht="14">
      <c r="D180" s="554"/>
      <c r="J180" s="602"/>
      <c r="K180" s="602"/>
      <c r="O180" s="554"/>
    </row>
    <row r="181" spans="4:15" ht="14">
      <c r="D181" s="554"/>
      <c r="J181" s="602"/>
      <c r="K181" s="602"/>
      <c r="O181" s="554"/>
    </row>
    <row r="182" spans="4:15" ht="14">
      <c r="D182" s="554"/>
      <c r="J182" s="602"/>
      <c r="K182" s="602"/>
      <c r="O182" s="554"/>
    </row>
    <row r="183" spans="4:15" ht="14">
      <c r="D183" s="554"/>
      <c r="J183" s="602"/>
      <c r="K183" s="602"/>
      <c r="O183" s="554"/>
    </row>
    <row r="184" spans="4:15" ht="14">
      <c r="D184" s="554"/>
      <c r="J184" s="602"/>
      <c r="K184" s="602"/>
      <c r="O184" s="554"/>
    </row>
    <row r="185" spans="4:15" ht="14">
      <c r="D185" s="554"/>
      <c r="J185" s="602"/>
      <c r="K185" s="602"/>
      <c r="O185" s="554"/>
    </row>
    <row r="186" spans="4:15" ht="14">
      <c r="D186" s="554"/>
      <c r="J186" s="602"/>
      <c r="K186" s="602"/>
      <c r="O186" s="554"/>
    </row>
    <row r="187" spans="4:15" ht="14">
      <c r="D187" s="554"/>
      <c r="J187" s="602"/>
      <c r="K187" s="602"/>
      <c r="O187" s="554"/>
    </row>
    <row r="188" spans="4:15" ht="14">
      <c r="D188" s="554"/>
      <c r="J188" s="602"/>
      <c r="K188" s="602"/>
      <c r="O188" s="554"/>
    </row>
    <row r="189" spans="4:15" ht="14">
      <c r="D189" s="554"/>
      <c r="J189" s="602"/>
      <c r="K189" s="602"/>
      <c r="O189" s="554"/>
    </row>
    <row r="190" spans="4:15" ht="14">
      <c r="D190" s="554"/>
      <c r="J190" s="602"/>
      <c r="K190" s="602"/>
      <c r="O190" s="554"/>
    </row>
    <row r="191" spans="4:15" ht="14">
      <c r="D191" s="554"/>
      <c r="J191" s="602"/>
      <c r="K191" s="602"/>
      <c r="O191" s="554"/>
    </row>
    <row r="192" spans="4:15" ht="14">
      <c r="D192" s="554"/>
      <c r="J192" s="602"/>
      <c r="K192" s="602"/>
      <c r="O192" s="554"/>
    </row>
    <row r="193" spans="4:15" ht="14">
      <c r="D193" s="554"/>
      <c r="J193" s="602"/>
      <c r="K193" s="602"/>
      <c r="O193" s="554"/>
    </row>
    <row r="194" spans="4:15" ht="14">
      <c r="D194" s="554"/>
      <c r="J194" s="602"/>
      <c r="K194" s="602"/>
      <c r="O194" s="554"/>
    </row>
    <row r="195" spans="4:15" ht="14">
      <c r="D195" s="554"/>
      <c r="J195" s="602"/>
      <c r="K195" s="602"/>
      <c r="O195" s="554"/>
    </row>
    <row r="196" spans="4:15" ht="14">
      <c r="D196" s="554"/>
      <c r="J196" s="602"/>
      <c r="K196" s="602"/>
      <c r="O196" s="554"/>
    </row>
    <row r="197" spans="4:15" ht="14">
      <c r="D197" s="554"/>
      <c r="J197" s="602"/>
      <c r="K197" s="602"/>
      <c r="O197" s="554"/>
    </row>
    <row r="198" spans="4:15" ht="14">
      <c r="D198" s="554"/>
      <c r="J198" s="602"/>
      <c r="K198" s="602"/>
      <c r="O198" s="554"/>
    </row>
    <row r="199" spans="4:15" ht="14">
      <c r="D199" s="554"/>
      <c r="J199" s="602"/>
      <c r="K199" s="602"/>
      <c r="O199" s="554"/>
    </row>
    <row r="200" spans="4:15" ht="14">
      <c r="D200" s="554"/>
      <c r="J200" s="602"/>
      <c r="K200" s="602"/>
      <c r="O200" s="554"/>
    </row>
    <row r="201" spans="4:15" ht="14">
      <c r="D201" s="554"/>
      <c r="J201" s="602"/>
      <c r="K201" s="602"/>
      <c r="O201" s="554"/>
    </row>
    <row r="202" spans="4:15" ht="14">
      <c r="D202" s="554"/>
      <c r="J202" s="602"/>
      <c r="K202" s="602"/>
      <c r="O202" s="554"/>
    </row>
    <row r="203" spans="4:15" ht="14">
      <c r="D203" s="554"/>
      <c r="J203" s="602"/>
      <c r="K203" s="602"/>
      <c r="O203" s="554"/>
    </row>
    <row r="204" spans="4:15" ht="14">
      <c r="D204" s="554"/>
      <c r="J204" s="602"/>
      <c r="K204" s="602"/>
      <c r="O204" s="554"/>
    </row>
    <row r="205" spans="4:15" ht="14">
      <c r="D205" s="554"/>
      <c r="J205" s="602"/>
      <c r="K205" s="602"/>
      <c r="O205" s="554"/>
    </row>
    <row r="206" spans="4:15" ht="14">
      <c r="D206" s="554"/>
      <c r="J206" s="602"/>
      <c r="K206" s="602"/>
      <c r="O206" s="554"/>
    </row>
    <row r="207" spans="4:15" ht="14">
      <c r="D207" s="554"/>
      <c r="J207" s="602"/>
      <c r="K207" s="602"/>
      <c r="O207" s="554"/>
    </row>
    <row r="208" spans="4:15" ht="14">
      <c r="D208" s="554"/>
      <c r="J208" s="602"/>
      <c r="K208" s="602"/>
      <c r="O208" s="554"/>
    </row>
    <row r="209" spans="4:15" ht="14">
      <c r="D209" s="554"/>
      <c r="J209" s="602"/>
      <c r="K209" s="602"/>
      <c r="O209" s="554"/>
    </row>
    <row r="210" spans="4:15" ht="14">
      <c r="D210" s="554"/>
      <c r="J210" s="602"/>
      <c r="K210" s="602"/>
      <c r="O210" s="554"/>
    </row>
    <row r="211" spans="4:15" ht="14">
      <c r="D211" s="554"/>
      <c r="J211" s="602"/>
      <c r="K211" s="602"/>
      <c r="O211" s="554"/>
    </row>
    <row r="212" spans="4:15" ht="14">
      <c r="D212" s="554"/>
      <c r="J212" s="602"/>
      <c r="K212" s="602"/>
      <c r="O212" s="554"/>
    </row>
    <row r="213" spans="4:15" ht="14">
      <c r="D213" s="554"/>
      <c r="J213" s="602"/>
      <c r="K213" s="602"/>
      <c r="O213" s="554"/>
    </row>
    <row r="214" spans="4:15" ht="14">
      <c r="D214" s="554"/>
      <c r="J214" s="602"/>
      <c r="K214" s="602"/>
      <c r="O214" s="554"/>
    </row>
    <row r="215" spans="4:15" ht="14">
      <c r="D215" s="554"/>
      <c r="J215" s="602"/>
      <c r="K215" s="602"/>
      <c r="O215" s="554"/>
    </row>
    <row r="216" spans="4:15" ht="14">
      <c r="D216" s="554"/>
      <c r="J216" s="602"/>
      <c r="K216" s="602"/>
      <c r="O216" s="554"/>
    </row>
    <row r="217" spans="4:15" ht="14">
      <c r="D217" s="554"/>
      <c r="J217" s="602"/>
      <c r="K217" s="602"/>
      <c r="O217" s="554"/>
    </row>
    <row r="218" spans="4:15" ht="14">
      <c r="D218" s="554"/>
      <c r="J218" s="602"/>
      <c r="K218" s="602"/>
      <c r="O218" s="554"/>
    </row>
    <row r="219" spans="4:15" ht="14">
      <c r="D219" s="554"/>
      <c r="J219" s="602"/>
      <c r="K219" s="602"/>
      <c r="O219" s="554"/>
    </row>
    <row r="220" spans="4:15" ht="14">
      <c r="D220" s="554"/>
      <c r="J220" s="602"/>
      <c r="K220" s="602"/>
      <c r="O220" s="554"/>
    </row>
    <row r="221" spans="4:15" ht="14">
      <c r="D221" s="554"/>
      <c r="J221" s="602"/>
      <c r="K221" s="602"/>
      <c r="O221" s="554"/>
    </row>
    <row r="222" spans="4:15" ht="14">
      <c r="D222" s="554"/>
      <c r="J222" s="602"/>
      <c r="K222" s="602"/>
      <c r="O222" s="554"/>
    </row>
    <row r="223" spans="4:15" ht="14">
      <c r="D223" s="554"/>
      <c r="J223" s="602"/>
      <c r="K223" s="602"/>
      <c r="O223" s="554"/>
    </row>
    <row r="224" spans="4:15" ht="14">
      <c r="D224" s="554"/>
      <c r="J224" s="602"/>
      <c r="K224" s="602"/>
      <c r="O224" s="554"/>
    </row>
    <row r="225" spans="4:15" ht="14">
      <c r="D225" s="554"/>
      <c r="J225" s="602"/>
      <c r="K225" s="602"/>
      <c r="O225" s="554"/>
    </row>
    <row r="226" spans="4:15" ht="14">
      <c r="D226" s="554"/>
      <c r="J226" s="602"/>
      <c r="K226" s="602"/>
      <c r="O226" s="554"/>
    </row>
    <row r="227" spans="4:15" ht="14">
      <c r="D227" s="554"/>
      <c r="J227" s="602"/>
      <c r="K227" s="602"/>
      <c r="O227" s="554"/>
    </row>
    <row r="228" spans="4:15" ht="14">
      <c r="D228" s="554"/>
      <c r="J228" s="602"/>
      <c r="K228" s="602"/>
      <c r="O228" s="554"/>
    </row>
    <row r="229" spans="4:15" ht="14">
      <c r="D229" s="554"/>
      <c r="J229" s="602"/>
      <c r="K229" s="602"/>
      <c r="O229" s="554"/>
    </row>
    <row r="230" spans="4:15" ht="14">
      <c r="D230" s="554"/>
      <c r="J230" s="602"/>
      <c r="K230" s="602"/>
      <c r="O230" s="554"/>
    </row>
    <row r="231" spans="4:15" ht="14">
      <c r="D231" s="554"/>
      <c r="J231" s="602"/>
      <c r="K231" s="602"/>
      <c r="O231" s="554"/>
    </row>
    <row r="232" spans="4:15" ht="14">
      <c r="D232" s="554"/>
      <c r="J232" s="602"/>
      <c r="K232" s="602"/>
      <c r="O232" s="554"/>
    </row>
    <row r="233" spans="4:15" ht="14">
      <c r="D233" s="554"/>
      <c r="J233" s="602"/>
      <c r="K233" s="602"/>
      <c r="O233" s="554"/>
    </row>
    <row r="234" spans="4:15" ht="14">
      <c r="D234" s="554"/>
      <c r="J234" s="602"/>
      <c r="K234" s="602"/>
      <c r="O234" s="554"/>
    </row>
    <row r="235" spans="4:15" ht="14">
      <c r="D235" s="554"/>
      <c r="J235" s="602"/>
      <c r="K235" s="602"/>
      <c r="O235" s="554"/>
    </row>
    <row r="236" spans="4:15" ht="14">
      <c r="D236" s="554"/>
      <c r="J236" s="602"/>
      <c r="K236" s="602"/>
      <c r="O236" s="554"/>
    </row>
    <row r="237" spans="4:15" ht="14">
      <c r="D237" s="554"/>
      <c r="J237" s="602"/>
      <c r="K237" s="602"/>
      <c r="O237" s="554"/>
    </row>
    <row r="238" spans="4:15" ht="14">
      <c r="D238" s="554"/>
      <c r="J238" s="602"/>
      <c r="K238" s="602"/>
      <c r="O238" s="554"/>
    </row>
    <row r="239" spans="4:15" ht="14">
      <c r="D239" s="554"/>
      <c r="J239" s="602"/>
      <c r="K239" s="602"/>
      <c r="O239" s="554"/>
    </row>
    <row r="240" spans="4:15" ht="14">
      <c r="D240" s="554"/>
      <c r="J240" s="602"/>
      <c r="K240" s="602"/>
      <c r="O240" s="554"/>
    </row>
    <row r="241" spans="4:15" ht="14">
      <c r="D241" s="554"/>
      <c r="J241" s="602"/>
      <c r="K241" s="602"/>
      <c r="O241" s="554"/>
    </row>
    <row r="242" spans="4:15" ht="14">
      <c r="D242" s="554"/>
      <c r="J242" s="602"/>
      <c r="K242" s="602"/>
      <c r="O242" s="554"/>
    </row>
    <row r="243" spans="4:15" ht="14">
      <c r="D243" s="554"/>
      <c r="J243" s="602"/>
      <c r="K243" s="602"/>
      <c r="O243" s="554"/>
    </row>
    <row r="244" spans="4:15" ht="14">
      <c r="D244" s="554"/>
      <c r="J244" s="602"/>
      <c r="K244" s="602"/>
      <c r="O244" s="554"/>
    </row>
    <row r="245" spans="4:15" ht="14">
      <c r="D245" s="554"/>
      <c r="J245" s="602"/>
      <c r="K245" s="602"/>
      <c r="O245" s="554"/>
    </row>
    <row r="246" spans="4:15" ht="14">
      <c r="D246" s="554"/>
      <c r="J246" s="602"/>
      <c r="K246" s="602"/>
      <c r="O246" s="554"/>
    </row>
    <row r="247" spans="4:15" ht="14">
      <c r="D247" s="554"/>
      <c r="J247" s="602"/>
      <c r="K247" s="602"/>
      <c r="O247" s="554"/>
    </row>
    <row r="248" spans="4:15" ht="14">
      <c r="D248" s="554"/>
      <c r="J248" s="602"/>
      <c r="K248" s="602"/>
      <c r="O248" s="554"/>
    </row>
    <row r="249" spans="4:15" ht="14">
      <c r="D249" s="554"/>
      <c r="J249" s="602"/>
      <c r="K249" s="602"/>
      <c r="O249" s="554"/>
    </row>
    <row r="250" spans="4:15" ht="14">
      <c r="D250" s="554"/>
      <c r="J250" s="602"/>
      <c r="K250" s="602"/>
      <c r="O250" s="554"/>
    </row>
    <row r="251" spans="4:15" ht="14">
      <c r="D251" s="554"/>
      <c r="J251" s="602"/>
      <c r="K251" s="602"/>
      <c r="O251" s="554"/>
    </row>
    <row r="252" spans="4:15" ht="14">
      <c r="D252" s="554"/>
      <c r="J252" s="602"/>
      <c r="K252" s="602"/>
      <c r="O252" s="554"/>
    </row>
    <row r="253" spans="4:15" ht="14">
      <c r="D253" s="554"/>
      <c r="J253" s="602"/>
      <c r="K253" s="602"/>
      <c r="O253" s="554"/>
    </row>
    <row r="254" spans="4:15" ht="14">
      <c r="D254" s="554"/>
      <c r="J254" s="602"/>
      <c r="K254" s="602"/>
      <c r="O254" s="554"/>
    </row>
    <row r="255" spans="4:15" ht="14">
      <c r="D255" s="554"/>
      <c r="J255" s="602"/>
      <c r="K255" s="602"/>
      <c r="O255" s="554"/>
    </row>
    <row r="256" spans="4:15" ht="14">
      <c r="D256" s="554"/>
      <c r="J256" s="602"/>
      <c r="K256" s="602"/>
      <c r="O256" s="554"/>
    </row>
    <row r="257" spans="4:15" ht="14">
      <c r="D257" s="554"/>
      <c r="J257" s="602"/>
      <c r="K257" s="602"/>
      <c r="O257" s="554"/>
    </row>
    <row r="258" spans="4:15" ht="14">
      <c r="D258" s="554"/>
      <c r="J258" s="602"/>
      <c r="K258" s="602"/>
      <c r="O258" s="554"/>
    </row>
    <row r="259" spans="4:15" ht="14">
      <c r="D259" s="554"/>
      <c r="J259" s="602"/>
      <c r="K259" s="602"/>
      <c r="O259" s="554"/>
    </row>
    <row r="260" spans="4:15" ht="14">
      <c r="D260" s="554"/>
      <c r="J260" s="602"/>
      <c r="K260" s="602"/>
      <c r="O260" s="554"/>
    </row>
    <row r="261" spans="4:15" ht="14">
      <c r="D261" s="554"/>
      <c r="J261" s="602"/>
      <c r="K261" s="602"/>
      <c r="O261" s="554"/>
    </row>
    <row r="262" spans="4:15" ht="14">
      <c r="D262" s="554"/>
      <c r="J262" s="602"/>
      <c r="K262" s="602"/>
      <c r="O262" s="554"/>
    </row>
    <row r="263" spans="4:15" ht="14">
      <c r="D263" s="554"/>
      <c r="J263" s="602"/>
      <c r="K263" s="602"/>
      <c r="O263" s="554"/>
    </row>
    <row r="264" spans="4:15" ht="14">
      <c r="D264" s="554"/>
      <c r="J264" s="602"/>
      <c r="K264" s="602"/>
      <c r="O264" s="554"/>
    </row>
    <row r="265" spans="4:15" ht="14">
      <c r="D265" s="554"/>
      <c r="J265" s="602"/>
      <c r="K265" s="602"/>
      <c r="O265" s="554"/>
    </row>
    <row r="266" spans="4:15" ht="14">
      <c r="D266" s="554"/>
      <c r="J266" s="602"/>
      <c r="K266" s="602"/>
      <c r="O266" s="554"/>
    </row>
    <row r="267" spans="4:15" ht="14">
      <c r="D267" s="554"/>
      <c r="J267" s="602"/>
      <c r="K267" s="602"/>
      <c r="O267" s="554"/>
    </row>
    <row r="268" spans="4:15" ht="14">
      <c r="D268" s="554"/>
      <c r="J268" s="602"/>
      <c r="K268" s="602"/>
      <c r="O268" s="554"/>
    </row>
    <row r="269" spans="4:15" ht="14">
      <c r="D269" s="554"/>
      <c r="J269" s="602"/>
      <c r="K269" s="602"/>
      <c r="O269" s="554"/>
    </row>
    <row r="270" spans="4:15" ht="14">
      <c r="D270" s="554"/>
      <c r="J270" s="602"/>
      <c r="K270" s="602"/>
      <c r="O270" s="554"/>
    </row>
    <row r="271" spans="4:15" ht="14">
      <c r="D271" s="554"/>
      <c r="J271" s="602"/>
      <c r="K271" s="602"/>
      <c r="O271" s="554"/>
    </row>
    <row r="272" spans="4:15" ht="14">
      <c r="D272" s="554"/>
      <c r="J272" s="602"/>
      <c r="K272" s="602"/>
      <c r="O272" s="554"/>
    </row>
    <row r="273" spans="4:15" ht="14">
      <c r="D273" s="554"/>
      <c r="J273" s="602"/>
      <c r="K273" s="602"/>
      <c r="O273" s="554"/>
    </row>
    <row r="274" spans="4:15" ht="14">
      <c r="D274" s="554"/>
      <c r="J274" s="602"/>
      <c r="K274" s="602"/>
      <c r="O274" s="554"/>
    </row>
    <row r="275" spans="4:15" ht="14">
      <c r="D275" s="554"/>
      <c r="J275" s="602"/>
      <c r="K275" s="602"/>
      <c r="O275" s="554"/>
    </row>
    <row r="276" spans="4:15" ht="14">
      <c r="D276" s="554"/>
      <c r="J276" s="602"/>
      <c r="K276" s="602"/>
      <c r="O276" s="554"/>
    </row>
    <row r="277" spans="4:15" ht="14">
      <c r="D277" s="554"/>
      <c r="J277" s="602"/>
      <c r="K277" s="602"/>
      <c r="O277" s="554"/>
    </row>
    <row r="278" spans="4:15" ht="14">
      <c r="D278" s="554"/>
      <c r="J278" s="602"/>
      <c r="K278" s="602"/>
      <c r="O278" s="554"/>
    </row>
    <row r="279" spans="4:15" ht="14">
      <c r="D279" s="554"/>
      <c r="J279" s="602"/>
      <c r="K279" s="602"/>
      <c r="O279" s="554"/>
    </row>
    <row r="280" spans="4:15" ht="14">
      <c r="D280" s="554"/>
      <c r="J280" s="602"/>
      <c r="K280" s="602"/>
      <c r="O280" s="554"/>
    </row>
    <row r="281" spans="4:15" ht="14">
      <c r="D281" s="554"/>
      <c r="J281" s="602"/>
      <c r="K281" s="602"/>
      <c r="O281" s="554"/>
    </row>
    <row r="282" spans="4:15" ht="14">
      <c r="D282" s="554"/>
      <c r="J282" s="602"/>
      <c r="K282" s="602"/>
      <c r="O282" s="554"/>
    </row>
    <row r="283" spans="4:15" ht="14">
      <c r="D283" s="554"/>
      <c r="J283" s="602"/>
      <c r="K283" s="602"/>
      <c r="O283" s="554"/>
    </row>
    <row r="284" spans="4:15" ht="14">
      <c r="D284" s="554"/>
      <c r="J284" s="602"/>
      <c r="K284" s="602"/>
      <c r="O284" s="554"/>
    </row>
    <row r="285" spans="4:15" ht="14">
      <c r="D285" s="554"/>
      <c r="J285" s="602"/>
      <c r="K285" s="602"/>
      <c r="O285" s="554"/>
    </row>
    <row r="286" spans="4:15" ht="14">
      <c r="D286" s="554"/>
      <c r="J286" s="602"/>
      <c r="K286" s="602"/>
      <c r="O286" s="554"/>
    </row>
    <row r="287" spans="4:15" ht="14">
      <c r="D287" s="554"/>
      <c r="J287" s="602"/>
      <c r="K287" s="602"/>
      <c r="O287" s="554"/>
    </row>
    <row r="288" spans="4:15" ht="14">
      <c r="D288" s="554"/>
      <c r="J288" s="602"/>
      <c r="K288" s="602"/>
      <c r="O288" s="554"/>
    </row>
    <row r="289" spans="4:15" ht="14">
      <c r="D289" s="554"/>
      <c r="J289" s="602"/>
      <c r="K289" s="602"/>
      <c r="O289" s="554"/>
    </row>
    <row r="290" spans="4:15" ht="14">
      <c r="D290" s="554"/>
      <c r="J290" s="602"/>
      <c r="K290" s="602"/>
      <c r="O290" s="554"/>
    </row>
    <row r="291" spans="4:15" ht="14">
      <c r="D291" s="554"/>
      <c r="J291" s="602"/>
      <c r="K291" s="602"/>
      <c r="O291" s="554"/>
    </row>
    <row r="292" spans="4:15" ht="14">
      <c r="D292" s="554"/>
      <c r="J292" s="602"/>
      <c r="K292" s="602"/>
      <c r="O292" s="554"/>
    </row>
    <row r="293" spans="4:15" ht="14">
      <c r="D293" s="554"/>
      <c r="J293" s="602"/>
      <c r="K293" s="602"/>
      <c r="O293" s="554"/>
    </row>
    <row r="294" spans="4:15" ht="14">
      <c r="D294" s="554"/>
      <c r="J294" s="602"/>
      <c r="K294" s="602"/>
      <c r="O294" s="554"/>
    </row>
    <row r="295" spans="4:15" ht="14">
      <c r="D295" s="554"/>
      <c r="J295" s="602"/>
      <c r="K295" s="602"/>
      <c r="O295" s="554"/>
    </row>
    <row r="296" spans="4:15" ht="14">
      <c r="D296" s="554"/>
      <c r="J296" s="602"/>
      <c r="K296" s="602"/>
      <c r="O296" s="554"/>
    </row>
    <row r="297" spans="4:15" ht="14">
      <c r="D297" s="554"/>
      <c r="J297" s="602"/>
      <c r="K297" s="602"/>
      <c r="O297" s="554"/>
    </row>
    <row r="298" spans="4:15" ht="14">
      <c r="D298" s="554"/>
      <c r="J298" s="602"/>
      <c r="K298" s="602"/>
      <c r="O298" s="554"/>
    </row>
    <row r="299" spans="4:15" ht="14">
      <c r="D299" s="554"/>
      <c r="J299" s="602"/>
      <c r="K299" s="602"/>
      <c r="O299" s="554"/>
    </row>
    <row r="300" spans="4:15" ht="14">
      <c r="D300" s="554"/>
      <c r="J300" s="602"/>
      <c r="K300" s="602"/>
      <c r="O300" s="554"/>
    </row>
    <row r="301" spans="4:15" ht="14">
      <c r="D301" s="554"/>
      <c r="J301" s="602"/>
      <c r="K301" s="602"/>
      <c r="O301" s="554"/>
    </row>
    <row r="302" spans="4:15" ht="14">
      <c r="D302" s="554"/>
      <c r="J302" s="602"/>
      <c r="K302" s="602"/>
      <c r="O302" s="554"/>
    </row>
    <row r="303" spans="4:15" ht="14">
      <c r="D303" s="554"/>
      <c r="J303" s="602"/>
      <c r="K303" s="602"/>
      <c r="O303" s="554"/>
    </row>
    <row r="304" spans="4:15" ht="14">
      <c r="D304" s="554"/>
      <c r="J304" s="602"/>
      <c r="K304" s="602"/>
      <c r="O304" s="554"/>
    </row>
    <row r="305" spans="4:15" ht="14">
      <c r="D305" s="554"/>
      <c r="J305" s="602"/>
      <c r="K305" s="602"/>
      <c r="O305" s="554"/>
    </row>
    <row r="306" spans="4:15" ht="14">
      <c r="D306" s="554"/>
      <c r="J306" s="602"/>
      <c r="K306" s="602"/>
      <c r="O306" s="554"/>
    </row>
    <row r="307" spans="4:15" ht="14">
      <c r="D307" s="554"/>
      <c r="J307" s="602"/>
      <c r="K307" s="602"/>
      <c r="O307" s="554"/>
    </row>
    <row r="308" spans="4:15" ht="14">
      <c r="D308" s="554"/>
      <c r="J308" s="602"/>
      <c r="K308" s="602"/>
      <c r="O308" s="554"/>
    </row>
    <row r="309" spans="4:15" ht="14">
      <c r="D309" s="554"/>
      <c r="J309" s="602"/>
      <c r="K309" s="602"/>
      <c r="O309" s="554"/>
    </row>
    <row r="310" spans="4:15" ht="14">
      <c r="D310" s="554"/>
      <c r="J310" s="602"/>
      <c r="K310" s="602"/>
      <c r="O310" s="554"/>
    </row>
    <row r="311" spans="4:15" ht="14">
      <c r="D311" s="554"/>
      <c r="J311" s="602"/>
      <c r="K311" s="602"/>
      <c r="O311" s="554"/>
    </row>
    <row r="312" spans="4:15" ht="14">
      <c r="D312" s="554"/>
      <c r="J312" s="602"/>
      <c r="K312" s="602"/>
      <c r="O312" s="554"/>
    </row>
    <row r="313" spans="4:15" ht="14">
      <c r="D313" s="554"/>
      <c r="J313" s="602"/>
      <c r="K313" s="602"/>
      <c r="O313" s="554"/>
    </row>
    <row r="314" spans="4:15" ht="14">
      <c r="D314" s="554"/>
      <c r="J314" s="602"/>
      <c r="K314" s="602"/>
      <c r="O314" s="554"/>
    </row>
    <row r="315" spans="4:15" ht="14">
      <c r="D315" s="554"/>
      <c r="J315" s="602"/>
      <c r="K315" s="602"/>
      <c r="O315" s="554"/>
    </row>
    <row r="316" spans="4:15" ht="14">
      <c r="D316" s="554"/>
      <c r="J316" s="602"/>
      <c r="K316" s="602"/>
      <c r="O316" s="554"/>
    </row>
    <row r="317" spans="4:15" ht="14">
      <c r="D317" s="554"/>
      <c r="J317" s="602"/>
      <c r="K317" s="602"/>
      <c r="O317" s="554"/>
    </row>
    <row r="318" spans="4:15" ht="14">
      <c r="D318" s="554"/>
      <c r="J318" s="602"/>
      <c r="K318" s="602"/>
      <c r="O318" s="554"/>
    </row>
    <row r="319" spans="4:15" ht="14">
      <c r="D319" s="554"/>
      <c r="J319" s="602"/>
      <c r="K319" s="602"/>
      <c r="O319" s="554"/>
    </row>
    <row r="320" spans="4:15" ht="14">
      <c r="D320" s="554"/>
      <c r="J320" s="602"/>
      <c r="K320" s="602"/>
      <c r="O320" s="554"/>
    </row>
    <row r="321" spans="4:15" ht="14">
      <c r="D321" s="554"/>
      <c r="J321" s="602"/>
      <c r="K321" s="602"/>
      <c r="O321" s="554"/>
    </row>
    <row r="322" spans="4:15" ht="14">
      <c r="D322" s="554"/>
      <c r="J322" s="602"/>
      <c r="K322" s="602"/>
      <c r="O322" s="554"/>
    </row>
    <row r="323" spans="4:15" ht="14">
      <c r="D323" s="554"/>
      <c r="J323" s="602"/>
      <c r="K323" s="602"/>
      <c r="O323" s="554"/>
    </row>
    <row r="324" spans="4:15" ht="14">
      <c r="D324" s="554"/>
      <c r="J324" s="602"/>
      <c r="K324" s="602"/>
      <c r="O324" s="554"/>
    </row>
    <row r="325" spans="4:15" ht="14">
      <c r="D325" s="554"/>
      <c r="J325" s="602"/>
      <c r="K325" s="602"/>
      <c r="O325" s="554"/>
    </row>
    <row r="326" spans="4:15" ht="14">
      <c r="D326" s="554"/>
      <c r="J326" s="602"/>
      <c r="K326" s="602"/>
      <c r="O326" s="554"/>
    </row>
    <row r="327" spans="4:15" ht="14">
      <c r="D327" s="554"/>
      <c r="J327" s="602"/>
      <c r="K327" s="602"/>
      <c r="O327" s="554"/>
    </row>
    <row r="328" spans="4:15" ht="14">
      <c r="D328" s="554"/>
      <c r="J328" s="602"/>
      <c r="K328" s="602"/>
      <c r="O328" s="554"/>
    </row>
    <row r="329" spans="4:15" ht="14">
      <c r="D329" s="554"/>
      <c r="J329" s="602"/>
      <c r="K329" s="602"/>
      <c r="O329" s="554"/>
    </row>
    <row r="330" spans="4:15" ht="14">
      <c r="D330" s="554"/>
      <c r="J330" s="602"/>
      <c r="K330" s="602"/>
      <c r="O330" s="554"/>
    </row>
    <row r="331" spans="4:15" ht="14">
      <c r="D331" s="554"/>
      <c r="J331" s="602"/>
      <c r="K331" s="602"/>
      <c r="O331" s="554"/>
    </row>
    <row r="332" spans="4:15" ht="14">
      <c r="D332" s="554"/>
      <c r="J332" s="602"/>
      <c r="K332" s="602"/>
      <c r="O332" s="554"/>
    </row>
    <row r="333" spans="4:15" ht="14">
      <c r="D333" s="554"/>
      <c r="J333" s="602"/>
      <c r="K333" s="602"/>
      <c r="O333" s="554"/>
    </row>
    <row r="334" spans="4:15" ht="14">
      <c r="D334" s="554"/>
      <c r="J334" s="602"/>
      <c r="K334" s="602"/>
      <c r="O334" s="554"/>
    </row>
    <row r="335" spans="4:15" ht="14">
      <c r="D335" s="554"/>
      <c r="J335" s="602"/>
      <c r="K335" s="602"/>
      <c r="O335" s="554"/>
    </row>
    <row r="336" spans="4:15" ht="14">
      <c r="D336" s="554"/>
      <c r="J336" s="602"/>
      <c r="K336" s="602"/>
      <c r="O336" s="554"/>
    </row>
    <row r="337" spans="4:15" ht="14">
      <c r="D337" s="554"/>
      <c r="J337" s="602"/>
      <c r="K337" s="602"/>
      <c r="O337" s="554"/>
    </row>
    <row r="338" spans="4:15" ht="14">
      <c r="D338" s="554"/>
      <c r="J338" s="602"/>
      <c r="K338" s="602"/>
      <c r="O338" s="554"/>
    </row>
    <row r="339" spans="4:15" ht="14">
      <c r="D339" s="554"/>
      <c r="J339" s="602"/>
      <c r="K339" s="602"/>
      <c r="O339" s="554"/>
    </row>
    <row r="340" spans="4:15" ht="14">
      <c r="D340" s="554"/>
      <c r="J340" s="602"/>
      <c r="K340" s="602"/>
      <c r="O340" s="554"/>
    </row>
    <row r="341" spans="4:15" ht="14">
      <c r="D341" s="554"/>
      <c r="J341" s="602"/>
      <c r="K341" s="602"/>
      <c r="O341" s="554"/>
    </row>
    <row r="342" spans="4:15" ht="14">
      <c r="D342" s="554"/>
      <c r="J342" s="602"/>
      <c r="K342" s="602"/>
      <c r="O342" s="554"/>
    </row>
    <row r="343" spans="4:15" ht="14">
      <c r="D343" s="554"/>
      <c r="J343" s="602"/>
      <c r="K343" s="602"/>
      <c r="O343" s="554"/>
    </row>
    <row r="344" spans="4:15" ht="14">
      <c r="D344" s="554"/>
      <c r="J344" s="602"/>
      <c r="K344" s="602"/>
      <c r="O344" s="554"/>
    </row>
    <row r="345" spans="4:15" ht="14">
      <c r="D345" s="554"/>
      <c r="J345" s="602"/>
      <c r="K345" s="602"/>
      <c r="O345" s="554"/>
    </row>
    <row r="346" spans="4:15" ht="14">
      <c r="D346" s="554"/>
      <c r="J346" s="602"/>
      <c r="K346" s="602"/>
      <c r="O346" s="554"/>
    </row>
    <row r="347" spans="4:15" ht="14">
      <c r="D347" s="554"/>
      <c r="J347" s="602"/>
      <c r="K347" s="602"/>
      <c r="O347" s="554"/>
    </row>
    <row r="348" spans="4:15" ht="14">
      <c r="D348" s="554"/>
      <c r="J348" s="602"/>
      <c r="K348" s="602"/>
      <c r="O348" s="554"/>
    </row>
    <row r="349" spans="4:15" ht="14">
      <c r="D349" s="554"/>
      <c r="J349" s="602"/>
      <c r="K349" s="602"/>
      <c r="O349" s="554"/>
    </row>
    <row r="350" spans="4:15" ht="14">
      <c r="D350" s="554"/>
      <c r="J350" s="602"/>
      <c r="K350" s="602"/>
      <c r="O350" s="554"/>
    </row>
    <row r="351" spans="4:15" ht="14">
      <c r="D351" s="554"/>
      <c r="J351" s="602"/>
      <c r="K351" s="602"/>
      <c r="O351" s="554"/>
    </row>
    <row r="352" spans="4:15" ht="14">
      <c r="D352" s="554"/>
      <c r="J352" s="602"/>
      <c r="K352" s="602"/>
      <c r="O352" s="554"/>
    </row>
    <row r="353" spans="4:15" ht="14">
      <c r="D353" s="554"/>
      <c r="J353" s="602"/>
      <c r="K353" s="602"/>
      <c r="O353" s="554"/>
    </row>
    <row r="354" spans="4:15" ht="14">
      <c r="D354" s="554"/>
      <c r="J354" s="602"/>
      <c r="K354" s="602"/>
      <c r="O354" s="554"/>
    </row>
    <row r="355" spans="4:15" ht="14">
      <c r="D355" s="554"/>
      <c r="J355" s="602"/>
      <c r="K355" s="602"/>
      <c r="O355" s="554"/>
    </row>
    <row r="356" spans="4:15" ht="14">
      <c r="D356" s="554"/>
      <c r="J356" s="602"/>
      <c r="K356" s="602"/>
      <c r="O356" s="554"/>
    </row>
    <row r="357" spans="4:15" ht="14">
      <c r="D357" s="554"/>
      <c r="J357" s="602"/>
      <c r="K357" s="602"/>
      <c r="O357" s="554"/>
    </row>
    <row r="358" spans="4:15" ht="14">
      <c r="D358" s="554"/>
      <c r="J358" s="602"/>
      <c r="K358" s="602"/>
      <c r="O358" s="554"/>
    </row>
    <row r="359" spans="4:15" ht="14">
      <c r="D359" s="554"/>
      <c r="J359" s="602"/>
      <c r="K359" s="602"/>
      <c r="O359" s="554"/>
    </row>
    <row r="360" spans="4:15" ht="14">
      <c r="D360" s="554"/>
      <c r="J360" s="602"/>
      <c r="K360" s="602"/>
      <c r="O360" s="554"/>
    </row>
    <row r="361" spans="4:15" ht="14">
      <c r="D361" s="554"/>
      <c r="J361" s="602"/>
      <c r="K361" s="602"/>
      <c r="O361" s="554"/>
    </row>
    <row r="362" spans="4:15" ht="14">
      <c r="D362" s="554"/>
      <c r="J362" s="602"/>
      <c r="K362" s="602"/>
      <c r="O362" s="554"/>
    </row>
    <row r="363" spans="4:15" ht="14">
      <c r="D363" s="554"/>
      <c r="J363" s="602"/>
      <c r="K363" s="602"/>
      <c r="O363" s="554"/>
    </row>
    <row r="364" spans="4:15" ht="14">
      <c r="D364" s="554"/>
      <c r="J364" s="602"/>
      <c r="K364" s="602"/>
      <c r="O364" s="554"/>
    </row>
    <row r="365" spans="4:15" ht="14">
      <c r="D365" s="554"/>
      <c r="J365" s="602"/>
      <c r="K365" s="602"/>
      <c r="O365" s="554"/>
    </row>
    <row r="366" spans="4:15" ht="14">
      <c r="D366" s="554"/>
      <c r="J366" s="602"/>
      <c r="K366" s="602"/>
      <c r="O366" s="554"/>
    </row>
    <row r="367" spans="4:15" ht="14">
      <c r="D367" s="554"/>
      <c r="J367" s="602"/>
      <c r="K367" s="602"/>
      <c r="O367" s="554"/>
    </row>
    <row r="368" spans="4:15" ht="14">
      <c r="D368" s="554"/>
      <c r="J368" s="602"/>
      <c r="K368" s="602"/>
      <c r="O368" s="554"/>
    </row>
    <row r="369" spans="4:15" ht="14">
      <c r="D369" s="554"/>
      <c r="J369" s="602"/>
      <c r="K369" s="602"/>
      <c r="O369" s="554"/>
    </row>
    <row r="370" spans="4:15" ht="14">
      <c r="D370" s="554"/>
      <c r="J370" s="602"/>
      <c r="K370" s="602"/>
      <c r="O370" s="554"/>
    </row>
    <row r="371" spans="4:15" ht="14">
      <c r="D371" s="554"/>
      <c r="J371" s="602"/>
      <c r="K371" s="602"/>
      <c r="O371" s="554"/>
    </row>
    <row r="372" spans="4:15" ht="14">
      <c r="D372" s="554"/>
      <c r="J372" s="602"/>
      <c r="K372" s="602"/>
      <c r="O372" s="554"/>
    </row>
    <row r="373" spans="4:15" ht="14">
      <c r="D373" s="554"/>
      <c r="J373" s="602"/>
      <c r="K373" s="602"/>
      <c r="O373" s="554"/>
    </row>
    <row r="374" spans="4:15" ht="14">
      <c r="D374" s="554"/>
      <c r="J374" s="602"/>
      <c r="K374" s="602"/>
      <c r="O374" s="554"/>
    </row>
    <row r="375" spans="4:15" ht="14">
      <c r="D375" s="554"/>
      <c r="J375" s="602"/>
      <c r="K375" s="602"/>
      <c r="O375" s="554"/>
    </row>
    <row r="376" spans="4:15" ht="14">
      <c r="D376" s="554"/>
      <c r="J376" s="602"/>
      <c r="K376" s="602"/>
      <c r="O376" s="554"/>
    </row>
    <row r="377" spans="4:15" ht="14">
      <c r="D377" s="554"/>
      <c r="J377" s="602"/>
      <c r="K377" s="602"/>
      <c r="O377" s="554"/>
    </row>
    <row r="378" spans="4:15" ht="14">
      <c r="D378" s="554"/>
      <c r="J378" s="602"/>
      <c r="K378" s="602"/>
      <c r="O378" s="554"/>
    </row>
    <row r="379" spans="4:15" ht="14">
      <c r="D379" s="554"/>
      <c r="J379" s="602"/>
      <c r="K379" s="602"/>
      <c r="O379" s="554"/>
    </row>
    <row r="380" spans="4:15" ht="14">
      <c r="D380" s="554"/>
      <c r="J380" s="602"/>
      <c r="K380" s="602"/>
      <c r="O380" s="554"/>
    </row>
    <row r="381" spans="4:15" ht="14">
      <c r="D381" s="554"/>
      <c r="J381" s="602"/>
      <c r="K381" s="602"/>
      <c r="O381" s="554"/>
    </row>
    <row r="382" spans="4:15" ht="14">
      <c r="D382" s="554"/>
      <c r="J382" s="602"/>
      <c r="K382" s="602"/>
      <c r="O382" s="554"/>
    </row>
    <row r="383" spans="4:15" ht="14">
      <c r="D383" s="554"/>
      <c r="J383" s="602"/>
      <c r="K383" s="602"/>
      <c r="O383" s="554"/>
    </row>
    <row r="384" spans="4:15" ht="14">
      <c r="D384" s="554"/>
      <c r="J384" s="602"/>
      <c r="K384" s="602"/>
      <c r="O384" s="554"/>
    </row>
    <row r="385" spans="4:15" ht="14">
      <c r="D385" s="554"/>
      <c r="J385" s="602"/>
      <c r="K385" s="602"/>
      <c r="O385" s="554"/>
    </row>
    <row r="386" spans="4:15" ht="14">
      <c r="D386" s="554"/>
      <c r="J386" s="602"/>
      <c r="K386" s="602"/>
      <c r="O386" s="554"/>
    </row>
    <row r="387" spans="4:15" ht="14">
      <c r="D387" s="554"/>
      <c r="J387" s="602"/>
      <c r="K387" s="602"/>
      <c r="O387" s="554"/>
    </row>
    <row r="388" spans="4:15" ht="14">
      <c r="D388" s="554"/>
      <c r="J388" s="602"/>
      <c r="K388" s="602"/>
      <c r="O388" s="554"/>
    </row>
    <row r="389" spans="4:15" ht="14">
      <c r="D389" s="554"/>
      <c r="J389" s="602"/>
      <c r="K389" s="602"/>
      <c r="O389" s="554"/>
    </row>
    <row r="390" spans="4:15" ht="14">
      <c r="D390" s="554"/>
      <c r="J390" s="602"/>
      <c r="K390" s="602"/>
      <c r="O390" s="554"/>
    </row>
    <row r="391" spans="4:15" ht="14">
      <c r="D391" s="554"/>
      <c r="J391" s="602"/>
      <c r="K391" s="602"/>
      <c r="O391" s="554"/>
    </row>
    <row r="392" spans="4:15" ht="14">
      <c r="D392" s="554"/>
      <c r="J392" s="602"/>
      <c r="K392" s="602"/>
      <c r="O392" s="554"/>
    </row>
    <row r="393" spans="4:15" ht="14">
      <c r="D393" s="554"/>
      <c r="J393" s="602"/>
      <c r="K393" s="602"/>
      <c r="O393" s="554"/>
    </row>
    <row r="394" spans="4:15" ht="14">
      <c r="D394" s="554"/>
      <c r="J394" s="602"/>
      <c r="K394" s="602"/>
      <c r="O394" s="554"/>
    </row>
    <row r="395" spans="4:15" ht="14">
      <c r="D395" s="554"/>
      <c r="J395" s="602"/>
      <c r="K395" s="602"/>
      <c r="O395" s="554"/>
    </row>
    <row r="396" spans="4:15" ht="14">
      <c r="D396" s="554"/>
      <c r="J396" s="602"/>
      <c r="K396" s="602"/>
      <c r="O396" s="554"/>
    </row>
    <row r="397" spans="4:15" ht="14">
      <c r="D397" s="554"/>
      <c r="J397" s="602"/>
      <c r="K397" s="602"/>
      <c r="O397" s="554"/>
    </row>
    <row r="398" spans="4:15" ht="14">
      <c r="D398" s="554"/>
      <c r="J398" s="602"/>
      <c r="K398" s="602"/>
      <c r="O398" s="554"/>
    </row>
    <row r="399" spans="4:15" ht="14">
      <c r="D399" s="554"/>
      <c r="J399" s="602"/>
      <c r="K399" s="602"/>
      <c r="O399" s="554"/>
    </row>
    <row r="400" spans="4:15" ht="14">
      <c r="D400" s="554"/>
      <c r="J400" s="602"/>
      <c r="K400" s="602"/>
      <c r="O400" s="554"/>
    </row>
    <row r="401" spans="4:15" ht="14">
      <c r="D401" s="554"/>
      <c r="J401" s="602"/>
      <c r="K401" s="602"/>
      <c r="O401" s="554"/>
    </row>
    <row r="402" spans="4:15" ht="14">
      <c r="D402" s="554"/>
      <c r="J402" s="602"/>
      <c r="K402" s="602"/>
      <c r="O402" s="554"/>
    </row>
    <row r="403" spans="4:15" ht="14">
      <c r="D403" s="554"/>
      <c r="J403" s="602"/>
      <c r="K403" s="602"/>
      <c r="O403" s="554"/>
    </row>
    <row r="404" spans="4:15" ht="14">
      <c r="D404" s="554"/>
      <c r="J404" s="602"/>
      <c r="K404" s="602"/>
      <c r="O404" s="554"/>
    </row>
    <row r="405" spans="4:15" ht="14">
      <c r="D405" s="554"/>
      <c r="J405" s="602"/>
      <c r="K405" s="602"/>
      <c r="O405" s="554"/>
    </row>
    <row r="406" spans="4:15" ht="14">
      <c r="D406" s="554"/>
      <c r="J406" s="602"/>
      <c r="K406" s="602"/>
      <c r="O406" s="554"/>
    </row>
    <row r="407" spans="4:15" ht="14">
      <c r="D407" s="554"/>
      <c r="J407" s="602"/>
      <c r="K407" s="602"/>
      <c r="O407" s="554"/>
    </row>
    <row r="408" spans="4:15" ht="14">
      <c r="D408" s="554"/>
      <c r="J408" s="602"/>
      <c r="K408" s="602"/>
      <c r="O408" s="554"/>
    </row>
    <row r="409" spans="4:15" ht="14">
      <c r="D409" s="554"/>
      <c r="J409" s="602"/>
      <c r="K409" s="602"/>
      <c r="O409" s="554"/>
    </row>
    <row r="410" spans="4:15" ht="14">
      <c r="D410" s="554"/>
      <c r="J410" s="602"/>
      <c r="K410" s="602"/>
      <c r="O410" s="554"/>
    </row>
    <row r="411" spans="4:15" ht="14">
      <c r="D411" s="554"/>
      <c r="J411" s="602"/>
      <c r="K411" s="602"/>
      <c r="O411" s="554"/>
    </row>
    <row r="412" spans="4:15" ht="14">
      <c r="D412" s="554"/>
      <c r="J412" s="602"/>
      <c r="K412" s="602"/>
      <c r="O412" s="554"/>
    </row>
    <row r="413" spans="4:15" ht="14">
      <c r="D413" s="554"/>
      <c r="J413" s="602"/>
      <c r="K413" s="602"/>
      <c r="O413" s="554"/>
    </row>
    <row r="414" spans="4:15" ht="14">
      <c r="D414" s="554"/>
      <c r="J414" s="602"/>
      <c r="K414" s="602"/>
      <c r="O414" s="554"/>
    </row>
    <row r="415" spans="4:15" ht="14">
      <c r="D415" s="554"/>
      <c r="J415" s="602"/>
      <c r="K415" s="602"/>
      <c r="O415" s="554"/>
    </row>
    <row r="416" spans="4:15" ht="14">
      <c r="D416" s="554"/>
      <c r="J416" s="602"/>
      <c r="K416" s="602"/>
      <c r="O416" s="554"/>
    </row>
    <row r="417" spans="4:15" ht="14">
      <c r="D417" s="554"/>
      <c r="J417" s="602"/>
      <c r="K417" s="602"/>
      <c r="O417" s="554"/>
    </row>
    <row r="418" spans="4:15" ht="14">
      <c r="D418" s="554"/>
      <c r="J418" s="602"/>
      <c r="K418" s="602"/>
      <c r="O418" s="554"/>
    </row>
    <row r="419" spans="4:15" ht="14">
      <c r="D419" s="554"/>
      <c r="J419" s="602"/>
      <c r="K419" s="602"/>
      <c r="O419" s="554"/>
    </row>
    <row r="420" spans="4:15" ht="14">
      <c r="D420" s="554"/>
      <c r="J420" s="602"/>
      <c r="K420" s="602"/>
      <c r="O420" s="554"/>
    </row>
    <row r="421" spans="4:15" ht="14">
      <c r="D421" s="554"/>
      <c r="J421" s="602"/>
      <c r="K421" s="602"/>
      <c r="O421" s="554"/>
    </row>
    <row r="422" spans="4:15" ht="14">
      <c r="D422" s="554"/>
      <c r="J422" s="602"/>
      <c r="K422" s="602"/>
      <c r="O422" s="554"/>
    </row>
    <row r="423" spans="4:15" ht="14">
      <c r="D423" s="554"/>
      <c r="J423" s="602"/>
      <c r="K423" s="602"/>
      <c r="O423" s="554"/>
    </row>
    <row r="424" spans="4:15" ht="14">
      <c r="D424" s="554"/>
      <c r="J424" s="602"/>
      <c r="K424" s="602"/>
      <c r="O424" s="554"/>
    </row>
    <row r="425" spans="4:15" ht="14">
      <c r="D425" s="554"/>
      <c r="J425" s="602"/>
      <c r="K425" s="602"/>
      <c r="O425" s="554"/>
    </row>
    <row r="426" spans="4:15" ht="14">
      <c r="D426" s="554"/>
      <c r="J426" s="602"/>
      <c r="K426" s="602"/>
      <c r="O426" s="554"/>
    </row>
    <row r="427" spans="4:15" ht="14">
      <c r="D427" s="554"/>
      <c r="J427" s="602"/>
      <c r="K427" s="602"/>
      <c r="O427" s="554"/>
    </row>
    <row r="428" spans="4:15" ht="14">
      <c r="D428" s="554"/>
      <c r="J428" s="602"/>
      <c r="K428" s="602"/>
      <c r="O428" s="554"/>
    </row>
    <row r="429" spans="4:15" ht="14">
      <c r="D429" s="554"/>
      <c r="J429" s="602"/>
      <c r="K429" s="602"/>
      <c r="O429" s="554"/>
    </row>
    <row r="430" spans="4:15" ht="14">
      <c r="D430" s="554"/>
      <c r="J430" s="602"/>
      <c r="K430" s="602"/>
      <c r="O430" s="554"/>
    </row>
    <row r="431" spans="4:15" ht="14">
      <c r="D431" s="554"/>
      <c r="J431" s="602"/>
      <c r="K431" s="602"/>
      <c r="O431" s="554"/>
    </row>
    <row r="432" spans="4:15" ht="14">
      <c r="D432" s="554"/>
      <c r="J432" s="602"/>
      <c r="K432" s="602"/>
      <c r="O432" s="554"/>
    </row>
    <row r="433" spans="4:15" ht="14">
      <c r="D433" s="554"/>
      <c r="J433" s="602"/>
      <c r="K433" s="602"/>
      <c r="O433" s="554"/>
    </row>
    <row r="434" spans="4:15" ht="14">
      <c r="D434" s="554"/>
      <c r="J434" s="602"/>
      <c r="K434" s="602"/>
      <c r="O434" s="554"/>
    </row>
    <row r="435" spans="4:15" ht="14">
      <c r="D435" s="554"/>
      <c r="J435" s="602"/>
      <c r="K435" s="602"/>
      <c r="O435" s="554"/>
    </row>
    <row r="436" spans="4:15" ht="14">
      <c r="D436" s="554"/>
      <c r="J436" s="602"/>
      <c r="K436" s="602"/>
      <c r="O436" s="554"/>
    </row>
    <row r="437" spans="4:15" ht="14">
      <c r="D437" s="554"/>
      <c r="J437" s="602"/>
      <c r="K437" s="602"/>
      <c r="O437" s="554"/>
    </row>
    <row r="438" spans="4:15" ht="14">
      <c r="D438" s="554"/>
      <c r="J438" s="602"/>
      <c r="K438" s="602"/>
      <c r="O438" s="554"/>
    </row>
    <row r="439" spans="4:15" ht="14">
      <c r="D439" s="554"/>
      <c r="J439" s="602"/>
      <c r="K439" s="602"/>
      <c r="O439" s="554"/>
    </row>
    <row r="440" spans="4:15" ht="14">
      <c r="D440" s="554"/>
      <c r="J440" s="602"/>
      <c r="K440" s="602"/>
      <c r="O440" s="554"/>
    </row>
    <row r="441" spans="4:15" ht="14">
      <c r="D441" s="554"/>
      <c r="J441" s="602"/>
      <c r="K441" s="602"/>
      <c r="O441" s="554"/>
    </row>
    <row r="442" spans="4:15" ht="14">
      <c r="D442" s="554"/>
      <c r="J442" s="602"/>
      <c r="K442" s="602"/>
      <c r="O442" s="554"/>
    </row>
    <row r="443" spans="4:15" ht="14">
      <c r="D443" s="554"/>
      <c r="J443" s="602"/>
      <c r="K443" s="602"/>
      <c r="O443" s="554"/>
    </row>
    <row r="444" spans="4:15" ht="14">
      <c r="D444" s="554"/>
      <c r="J444" s="602"/>
      <c r="K444" s="602"/>
      <c r="O444" s="554"/>
    </row>
    <row r="445" spans="4:15" ht="14">
      <c r="D445" s="554"/>
      <c r="J445" s="602"/>
      <c r="K445" s="602"/>
      <c r="O445" s="554"/>
    </row>
    <row r="446" spans="4:15" ht="14">
      <c r="D446" s="554"/>
      <c r="J446" s="602"/>
      <c r="K446" s="602"/>
      <c r="O446" s="554"/>
    </row>
    <row r="447" spans="4:15" ht="14">
      <c r="D447" s="554"/>
      <c r="J447" s="602"/>
      <c r="K447" s="602"/>
      <c r="O447" s="554"/>
    </row>
    <row r="448" spans="4:15" ht="14">
      <c r="D448" s="554"/>
      <c r="J448" s="602"/>
      <c r="K448" s="602"/>
      <c r="O448" s="554"/>
    </row>
    <row r="449" spans="4:15" ht="14">
      <c r="D449" s="554"/>
      <c r="J449" s="602"/>
      <c r="K449" s="602"/>
      <c r="O449" s="554"/>
    </row>
    <row r="450" spans="4:15" ht="14">
      <c r="D450" s="554"/>
      <c r="J450" s="602"/>
      <c r="K450" s="602"/>
      <c r="O450" s="554"/>
    </row>
    <row r="451" spans="4:15" ht="14">
      <c r="D451" s="554"/>
      <c r="J451" s="602"/>
      <c r="K451" s="602"/>
      <c r="O451" s="554"/>
    </row>
    <row r="452" spans="4:15" ht="14">
      <c r="D452" s="554"/>
      <c r="J452" s="602"/>
      <c r="K452" s="602"/>
      <c r="O452" s="554"/>
    </row>
    <row r="453" spans="4:15" ht="14">
      <c r="D453" s="554"/>
      <c r="J453" s="602"/>
      <c r="K453" s="602"/>
      <c r="O453" s="554"/>
    </row>
    <row r="454" spans="4:15" ht="14">
      <c r="D454" s="554"/>
      <c r="J454" s="602"/>
      <c r="K454" s="602"/>
      <c r="O454" s="554"/>
    </row>
    <row r="455" spans="4:15" ht="14">
      <c r="D455" s="554"/>
      <c r="J455" s="602"/>
      <c r="K455" s="602"/>
      <c r="O455" s="554"/>
    </row>
    <row r="456" spans="4:15" ht="14">
      <c r="D456" s="554"/>
      <c r="J456" s="602"/>
      <c r="K456" s="602"/>
      <c r="O456" s="554"/>
    </row>
    <row r="457" spans="4:15" ht="14">
      <c r="D457" s="554"/>
      <c r="J457" s="602"/>
      <c r="K457" s="602"/>
      <c r="O457" s="554"/>
    </row>
    <row r="458" spans="4:15" ht="14">
      <c r="D458" s="554"/>
      <c r="J458" s="602"/>
      <c r="K458" s="602"/>
      <c r="O458" s="554"/>
    </row>
    <row r="459" spans="4:15" ht="14">
      <c r="D459" s="554"/>
      <c r="J459" s="602"/>
      <c r="K459" s="602"/>
      <c r="O459" s="554"/>
    </row>
    <row r="460" spans="4:15" ht="14">
      <c r="D460" s="554"/>
      <c r="J460" s="602"/>
      <c r="K460" s="602"/>
      <c r="O460" s="554"/>
    </row>
    <row r="461" spans="4:15" ht="14">
      <c r="D461" s="554"/>
      <c r="J461" s="602"/>
      <c r="K461" s="602"/>
      <c r="O461" s="554"/>
    </row>
    <row r="462" spans="4:15" ht="14">
      <c r="D462" s="554"/>
      <c r="J462" s="602"/>
      <c r="K462" s="602"/>
      <c r="O462" s="554"/>
    </row>
    <row r="463" spans="4:15" ht="14">
      <c r="D463" s="554"/>
      <c r="J463" s="602"/>
      <c r="K463" s="602"/>
      <c r="O463" s="554"/>
    </row>
    <row r="464" spans="4:15" ht="14">
      <c r="D464" s="554"/>
      <c r="J464" s="602"/>
      <c r="K464" s="602"/>
      <c r="O464" s="554"/>
    </row>
    <row r="465" spans="4:15" ht="14">
      <c r="D465" s="554"/>
      <c r="J465" s="602"/>
      <c r="K465" s="602"/>
      <c r="O465" s="554"/>
    </row>
    <row r="466" spans="4:15" ht="14">
      <c r="D466" s="554"/>
      <c r="J466" s="602"/>
      <c r="K466" s="602"/>
      <c r="O466" s="554"/>
    </row>
    <row r="467" spans="4:15" ht="14">
      <c r="D467" s="554"/>
      <c r="J467" s="602"/>
      <c r="K467" s="602"/>
      <c r="O467" s="554"/>
    </row>
    <row r="468" spans="4:15" ht="14">
      <c r="D468" s="554"/>
      <c r="J468" s="602"/>
      <c r="K468" s="602"/>
      <c r="O468" s="554"/>
    </row>
    <row r="469" spans="4:15" ht="14">
      <c r="D469" s="554"/>
      <c r="J469" s="602"/>
      <c r="K469" s="602"/>
      <c r="O469" s="554"/>
    </row>
    <row r="470" spans="4:15" ht="14">
      <c r="D470" s="554"/>
      <c r="J470" s="602"/>
      <c r="K470" s="602"/>
      <c r="O470" s="554"/>
    </row>
    <row r="471" spans="4:15" ht="14">
      <c r="D471" s="554"/>
      <c r="J471" s="602"/>
      <c r="K471" s="602"/>
      <c r="O471" s="554"/>
    </row>
    <row r="472" spans="4:15" ht="14">
      <c r="D472" s="554"/>
      <c r="J472" s="602"/>
      <c r="K472" s="602"/>
      <c r="O472" s="554"/>
    </row>
    <row r="473" spans="4:15" ht="14">
      <c r="D473" s="554"/>
      <c r="J473" s="602"/>
      <c r="K473" s="602"/>
      <c r="O473" s="554"/>
    </row>
    <row r="474" spans="4:15" ht="14">
      <c r="D474" s="554"/>
      <c r="J474" s="602"/>
      <c r="K474" s="602"/>
      <c r="O474" s="554"/>
    </row>
    <row r="475" spans="4:15" ht="14">
      <c r="D475" s="554"/>
      <c r="J475" s="602"/>
      <c r="K475" s="602"/>
      <c r="O475" s="554"/>
    </row>
    <row r="476" spans="4:15" ht="14">
      <c r="D476" s="554"/>
      <c r="J476" s="602"/>
      <c r="K476" s="602"/>
      <c r="O476" s="554"/>
    </row>
    <row r="477" spans="4:15" ht="14">
      <c r="D477" s="554"/>
      <c r="J477" s="602"/>
      <c r="K477" s="602"/>
      <c r="O477" s="554"/>
    </row>
    <row r="478" spans="4:15" ht="14">
      <c r="D478" s="554"/>
      <c r="J478" s="602"/>
      <c r="K478" s="602"/>
      <c r="O478" s="554"/>
    </row>
    <row r="479" spans="4:15" ht="14">
      <c r="D479" s="554"/>
      <c r="J479" s="602"/>
      <c r="K479" s="602"/>
      <c r="O479" s="554"/>
    </row>
    <row r="480" spans="4:15" ht="14">
      <c r="D480" s="554"/>
      <c r="J480" s="602"/>
      <c r="K480" s="602"/>
      <c r="O480" s="554"/>
    </row>
    <row r="481" spans="4:15" ht="14">
      <c r="D481" s="554"/>
      <c r="J481" s="602"/>
      <c r="K481" s="602"/>
      <c r="O481" s="554"/>
    </row>
    <row r="482" spans="4:15" ht="14">
      <c r="D482" s="554"/>
      <c r="J482" s="602"/>
      <c r="K482" s="602"/>
      <c r="O482" s="554"/>
    </row>
    <row r="483" spans="4:15" ht="14">
      <c r="D483" s="554"/>
      <c r="J483" s="602"/>
      <c r="K483" s="602"/>
      <c r="O483" s="554"/>
    </row>
    <row r="484" spans="4:15" ht="14">
      <c r="D484" s="554"/>
      <c r="J484" s="602"/>
      <c r="K484" s="602"/>
      <c r="O484" s="554"/>
    </row>
    <row r="485" spans="4:15" ht="14">
      <c r="D485" s="554"/>
      <c r="J485" s="602"/>
      <c r="K485" s="602"/>
      <c r="O485" s="554"/>
    </row>
    <row r="486" spans="4:15" ht="14">
      <c r="D486" s="554"/>
      <c r="J486" s="602"/>
      <c r="K486" s="602"/>
      <c r="O486" s="554"/>
    </row>
    <row r="487" spans="4:15" ht="14">
      <c r="D487" s="554"/>
      <c r="J487" s="602"/>
      <c r="K487" s="602"/>
      <c r="O487" s="554"/>
    </row>
    <row r="488" spans="4:15" ht="14">
      <c r="D488" s="554"/>
      <c r="J488" s="602"/>
      <c r="K488" s="602"/>
      <c r="O488" s="554"/>
    </row>
    <row r="489" spans="4:15" ht="14">
      <c r="D489" s="554"/>
      <c r="J489" s="602"/>
      <c r="K489" s="602"/>
      <c r="O489" s="554"/>
    </row>
    <row r="490" spans="4:15" ht="14">
      <c r="D490" s="554"/>
      <c r="J490" s="602"/>
      <c r="K490" s="602"/>
      <c r="O490" s="554"/>
    </row>
    <row r="491" spans="4:15" ht="14">
      <c r="D491" s="554"/>
      <c r="J491" s="602"/>
      <c r="K491" s="602"/>
      <c r="O491" s="554"/>
    </row>
    <row r="492" spans="4:15" ht="14">
      <c r="D492" s="554"/>
      <c r="J492" s="602"/>
      <c r="K492" s="602"/>
      <c r="O492" s="554"/>
    </row>
    <row r="493" spans="4:15" ht="14">
      <c r="D493" s="554"/>
      <c r="J493" s="602"/>
      <c r="K493" s="602"/>
      <c r="O493" s="554"/>
    </row>
    <row r="494" spans="4:15" ht="14">
      <c r="D494" s="554"/>
      <c r="J494" s="602"/>
      <c r="K494" s="602"/>
      <c r="O494" s="554"/>
    </row>
    <row r="495" spans="4:15" ht="14">
      <c r="D495" s="554"/>
      <c r="J495" s="602"/>
      <c r="K495" s="602"/>
      <c r="O495" s="554"/>
    </row>
    <row r="496" spans="4:15" ht="14">
      <c r="D496" s="554"/>
      <c r="J496" s="602"/>
      <c r="K496" s="602"/>
      <c r="O496" s="554"/>
    </row>
    <row r="497" spans="4:15" ht="14">
      <c r="D497" s="554"/>
      <c r="J497" s="602"/>
      <c r="K497" s="602"/>
      <c r="O497" s="554"/>
    </row>
    <row r="498" spans="4:15" ht="14">
      <c r="D498" s="554"/>
      <c r="J498" s="602"/>
      <c r="K498" s="602"/>
      <c r="O498" s="554"/>
    </row>
    <row r="499" spans="4:15" ht="14">
      <c r="D499" s="554"/>
      <c r="J499" s="602"/>
      <c r="K499" s="602"/>
      <c r="O499" s="554"/>
    </row>
    <row r="500" spans="4:15" ht="14">
      <c r="D500" s="554"/>
      <c r="J500" s="602"/>
      <c r="K500" s="602"/>
      <c r="O500" s="554"/>
    </row>
    <row r="501" spans="4:15" ht="14">
      <c r="D501" s="554"/>
      <c r="J501" s="602"/>
      <c r="K501" s="602"/>
      <c r="O501" s="554"/>
    </row>
    <row r="502" spans="4:15" ht="14">
      <c r="D502" s="554"/>
      <c r="J502" s="602"/>
      <c r="K502" s="602"/>
      <c r="O502" s="554"/>
    </row>
    <row r="503" spans="4:15" ht="14">
      <c r="D503" s="554"/>
      <c r="J503" s="602"/>
      <c r="K503" s="602"/>
      <c r="O503" s="554"/>
    </row>
    <row r="504" spans="4:15" ht="14">
      <c r="D504" s="554"/>
      <c r="J504" s="602"/>
      <c r="K504" s="602"/>
      <c r="O504" s="554"/>
    </row>
    <row r="505" spans="4:15" ht="14">
      <c r="D505" s="554"/>
      <c r="J505" s="602"/>
      <c r="K505" s="602"/>
      <c r="O505" s="554"/>
    </row>
    <row r="506" spans="4:15" ht="14">
      <c r="D506" s="554"/>
      <c r="J506" s="602"/>
      <c r="K506" s="602"/>
      <c r="O506" s="554"/>
    </row>
    <row r="507" spans="4:15" ht="14">
      <c r="D507" s="554"/>
      <c r="J507" s="602"/>
      <c r="K507" s="602"/>
      <c r="O507" s="554"/>
    </row>
    <row r="508" spans="4:15" ht="14">
      <c r="D508" s="554"/>
      <c r="J508" s="602"/>
      <c r="K508" s="602"/>
      <c r="O508" s="554"/>
    </row>
    <row r="509" spans="4:15" ht="14">
      <c r="D509" s="554"/>
      <c r="J509" s="602"/>
      <c r="K509" s="602"/>
      <c r="O509" s="554"/>
    </row>
    <row r="510" spans="4:15" ht="14">
      <c r="D510" s="554"/>
      <c r="J510" s="602"/>
      <c r="K510" s="602"/>
      <c r="O510" s="554"/>
    </row>
    <row r="511" spans="4:15" ht="14">
      <c r="D511" s="554"/>
      <c r="J511" s="602"/>
      <c r="K511" s="602"/>
      <c r="O511" s="554"/>
    </row>
    <row r="512" spans="4:15" ht="14">
      <c r="D512" s="554"/>
      <c r="J512" s="602"/>
      <c r="K512" s="602"/>
      <c r="O512" s="554"/>
    </row>
    <row r="513" spans="4:15" ht="14">
      <c r="D513" s="554"/>
      <c r="J513" s="602"/>
      <c r="K513" s="602"/>
      <c r="O513" s="554"/>
    </row>
    <row r="514" spans="4:15" ht="14">
      <c r="D514" s="554"/>
      <c r="J514" s="602"/>
      <c r="K514" s="602"/>
      <c r="O514" s="554"/>
    </row>
    <row r="515" spans="4:15" ht="14">
      <c r="D515" s="554"/>
      <c r="J515" s="602"/>
      <c r="K515" s="602"/>
      <c r="O515" s="554"/>
    </row>
    <row r="516" spans="4:15" ht="14">
      <c r="D516" s="554"/>
      <c r="J516" s="602"/>
      <c r="K516" s="602"/>
      <c r="O516" s="554"/>
    </row>
    <row r="517" spans="4:15" ht="14">
      <c r="D517" s="554"/>
      <c r="J517" s="602"/>
      <c r="K517" s="602"/>
      <c r="O517" s="554"/>
    </row>
    <row r="518" spans="4:15" ht="14">
      <c r="D518" s="554"/>
      <c r="J518" s="602"/>
      <c r="K518" s="602"/>
      <c r="O518" s="554"/>
    </row>
    <row r="519" spans="4:15" ht="14">
      <c r="D519" s="554"/>
      <c r="J519" s="602"/>
      <c r="K519" s="602"/>
      <c r="O519" s="554"/>
    </row>
    <row r="520" spans="4:15" ht="14">
      <c r="D520" s="554"/>
      <c r="J520" s="602"/>
      <c r="K520" s="602"/>
      <c r="O520" s="554"/>
    </row>
    <row r="521" spans="4:15" ht="14">
      <c r="D521" s="554"/>
      <c r="J521" s="602"/>
      <c r="K521" s="602"/>
      <c r="O521" s="554"/>
    </row>
    <row r="522" spans="4:15" ht="14">
      <c r="D522" s="554"/>
      <c r="J522" s="602"/>
      <c r="K522" s="602"/>
      <c r="O522" s="554"/>
    </row>
    <row r="523" spans="4:15" ht="14">
      <c r="D523" s="554"/>
      <c r="J523" s="602"/>
      <c r="K523" s="602"/>
      <c r="O523" s="554"/>
    </row>
    <row r="524" spans="4:15" ht="14">
      <c r="D524" s="554"/>
      <c r="J524" s="602"/>
      <c r="K524" s="602"/>
      <c r="O524" s="554"/>
    </row>
    <row r="525" spans="4:15" ht="14">
      <c r="D525" s="554"/>
      <c r="J525" s="602"/>
      <c r="K525" s="602"/>
      <c r="O525" s="554"/>
    </row>
    <row r="526" spans="4:15" ht="14">
      <c r="D526" s="554"/>
      <c r="J526" s="602"/>
      <c r="K526" s="602"/>
      <c r="O526" s="554"/>
    </row>
    <row r="527" spans="4:15" ht="14">
      <c r="D527" s="554"/>
      <c r="J527" s="602"/>
      <c r="K527" s="602"/>
      <c r="O527" s="554"/>
    </row>
    <row r="528" spans="4:15" ht="14">
      <c r="D528" s="554"/>
      <c r="J528" s="602"/>
      <c r="K528" s="602"/>
      <c r="O528" s="554"/>
    </row>
    <row r="529" spans="4:15" ht="14">
      <c r="D529" s="554"/>
      <c r="J529" s="602"/>
      <c r="K529" s="602"/>
      <c r="O529" s="554"/>
    </row>
    <row r="530" spans="4:15" ht="14">
      <c r="D530" s="554"/>
      <c r="J530" s="602"/>
      <c r="K530" s="602"/>
      <c r="O530" s="554"/>
    </row>
    <row r="531" spans="4:15" ht="14">
      <c r="D531" s="554"/>
      <c r="J531" s="602"/>
      <c r="K531" s="602"/>
      <c r="O531" s="554"/>
    </row>
    <row r="532" spans="4:15" ht="14">
      <c r="D532" s="554"/>
      <c r="J532" s="602"/>
      <c r="K532" s="602"/>
      <c r="O532" s="554"/>
    </row>
    <row r="533" spans="4:15" ht="14">
      <c r="D533" s="554"/>
      <c r="J533" s="602"/>
      <c r="K533" s="602"/>
      <c r="O533" s="554"/>
    </row>
    <row r="534" spans="4:15" ht="14">
      <c r="D534" s="554"/>
      <c r="J534" s="602"/>
      <c r="K534" s="602"/>
      <c r="O534" s="554"/>
    </row>
    <row r="535" spans="4:15" ht="14">
      <c r="D535" s="554"/>
      <c r="J535" s="602"/>
      <c r="K535" s="602"/>
      <c r="O535" s="554"/>
    </row>
    <row r="536" spans="4:15" ht="14">
      <c r="D536" s="554"/>
      <c r="J536" s="602"/>
      <c r="K536" s="602"/>
      <c r="O536" s="554"/>
    </row>
    <row r="537" spans="4:15" ht="14">
      <c r="D537" s="554"/>
      <c r="J537" s="602"/>
      <c r="K537" s="602"/>
      <c r="O537" s="554"/>
    </row>
    <row r="538" spans="4:15" ht="14">
      <c r="D538" s="554"/>
      <c r="J538" s="602"/>
      <c r="K538" s="602"/>
      <c r="O538" s="554"/>
    </row>
    <row r="539" spans="4:15" ht="14">
      <c r="D539" s="554"/>
      <c r="J539" s="602"/>
      <c r="K539" s="602"/>
      <c r="O539" s="554"/>
    </row>
    <row r="540" spans="4:15" ht="14">
      <c r="D540" s="554"/>
      <c r="J540" s="602"/>
      <c r="K540" s="602"/>
      <c r="O540" s="554"/>
    </row>
    <row r="541" spans="4:15" ht="14">
      <c r="D541" s="554"/>
      <c r="J541" s="602"/>
      <c r="K541" s="602"/>
      <c r="O541" s="554"/>
    </row>
    <row r="542" spans="4:15" ht="14">
      <c r="D542" s="554"/>
      <c r="J542" s="602"/>
      <c r="K542" s="602"/>
      <c r="O542" s="554"/>
    </row>
    <row r="543" spans="4:15" ht="14">
      <c r="D543" s="554"/>
      <c r="J543" s="602"/>
      <c r="K543" s="602"/>
      <c r="O543" s="554"/>
    </row>
    <row r="544" spans="4:15" ht="14">
      <c r="D544" s="554"/>
      <c r="J544" s="602"/>
      <c r="K544" s="602"/>
      <c r="O544" s="554"/>
    </row>
    <row r="545" spans="4:15" ht="14">
      <c r="D545" s="554"/>
      <c r="J545" s="602"/>
      <c r="K545" s="602"/>
      <c r="O545" s="554"/>
    </row>
    <row r="546" spans="4:15" ht="14">
      <c r="D546" s="554"/>
      <c r="J546" s="602"/>
      <c r="K546" s="602"/>
      <c r="O546" s="554"/>
    </row>
    <row r="547" spans="4:15" ht="14">
      <c r="D547" s="554"/>
      <c r="J547" s="602"/>
      <c r="K547" s="602"/>
      <c r="O547" s="554"/>
    </row>
    <row r="548" spans="4:15" ht="14">
      <c r="D548" s="554"/>
      <c r="J548" s="602"/>
      <c r="K548" s="602"/>
      <c r="O548" s="554"/>
    </row>
    <row r="549" spans="4:15" ht="14">
      <c r="D549" s="554"/>
      <c r="J549" s="602"/>
      <c r="K549" s="602"/>
      <c r="O549" s="554"/>
    </row>
    <row r="550" spans="4:15" ht="14">
      <c r="D550" s="554"/>
      <c r="J550" s="602"/>
      <c r="K550" s="602"/>
      <c r="O550" s="554"/>
    </row>
    <row r="551" spans="4:15" ht="14">
      <c r="D551" s="554"/>
      <c r="J551" s="602"/>
      <c r="K551" s="602"/>
      <c r="O551" s="554"/>
    </row>
    <row r="552" spans="4:15" ht="14">
      <c r="D552" s="554"/>
      <c r="J552" s="602"/>
      <c r="K552" s="602"/>
      <c r="O552" s="554"/>
    </row>
    <row r="553" spans="4:15" ht="14">
      <c r="D553" s="554"/>
      <c r="J553" s="602"/>
      <c r="K553" s="602"/>
      <c r="O553" s="554"/>
    </row>
    <row r="554" spans="4:15" ht="14">
      <c r="D554" s="554"/>
      <c r="J554" s="602"/>
      <c r="K554" s="602"/>
      <c r="O554" s="554"/>
    </row>
    <row r="555" spans="4:15" ht="14">
      <c r="D555" s="554"/>
      <c r="J555" s="602"/>
      <c r="K555" s="602"/>
      <c r="O555" s="554"/>
    </row>
    <row r="556" spans="4:15" ht="14">
      <c r="D556" s="554"/>
      <c r="J556" s="602"/>
      <c r="K556" s="602"/>
      <c r="O556" s="554"/>
    </row>
    <row r="557" spans="4:15" ht="14">
      <c r="D557" s="554"/>
      <c r="J557" s="602"/>
      <c r="K557" s="602"/>
      <c r="O557" s="554"/>
    </row>
    <row r="558" spans="4:15" ht="14">
      <c r="D558" s="554"/>
      <c r="J558" s="602"/>
      <c r="K558" s="602"/>
      <c r="O558" s="554"/>
    </row>
    <row r="559" spans="4:15" ht="14">
      <c r="D559" s="554"/>
      <c r="J559" s="602"/>
      <c r="K559" s="602"/>
      <c r="O559" s="554"/>
    </row>
    <row r="560" spans="4:15" ht="14">
      <c r="D560" s="554"/>
      <c r="J560" s="602"/>
      <c r="K560" s="602"/>
      <c r="O560" s="554"/>
    </row>
    <row r="561" spans="4:15" ht="14">
      <c r="D561" s="554"/>
      <c r="J561" s="602"/>
      <c r="K561" s="602"/>
      <c r="O561" s="554"/>
    </row>
    <row r="562" spans="4:15" ht="14">
      <c r="D562" s="554"/>
      <c r="J562" s="602"/>
      <c r="K562" s="602"/>
      <c r="O562" s="554"/>
    </row>
    <row r="563" spans="4:15" ht="14">
      <c r="D563" s="554"/>
      <c r="J563" s="602"/>
      <c r="K563" s="602"/>
      <c r="O563" s="554"/>
    </row>
    <row r="564" spans="4:15" ht="14">
      <c r="D564" s="554"/>
      <c r="J564" s="602"/>
      <c r="K564" s="602"/>
      <c r="O564" s="554"/>
    </row>
    <row r="565" spans="4:15" ht="14">
      <c r="D565" s="554"/>
      <c r="J565" s="602"/>
      <c r="K565" s="602"/>
      <c r="O565" s="554"/>
    </row>
    <row r="566" spans="4:15" ht="14">
      <c r="D566" s="554"/>
      <c r="J566" s="602"/>
      <c r="K566" s="602"/>
      <c r="O566" s="554"/>
    </row>
    <row r="567" spans="4:15" ht="14">
      <c r="D567" s="554"/>
      <c r="J567" s="602"/>
      <c r="K567" s="602"/>
      <c r="O567" s="554"/>
    </row>
    <row r="568" spans="4:15" ht="14">
      <c r="D568" s="554"/>
      <c r="J568" s="602"/>
      <c r="K568" s="602"/>
      <c r="O568" s="554"/>
    </row>
    <row r="569" spans="4:15" ht="14">
      <c r="D569" s="554"/>
      <c r="J569" s="602"/>
      <c r="K569" s="602"/>
      <c r="O569" s="554"/>
    </row>
    <row r="570" spans="4:15" ht="14">
      <c r="D570" s="554"/>
      <c r="J570" s="602"/>
      <c r="K570" s="602"/>
      <c r="O570" s="554"/>
    </row>
    <row r="571" spans="4:15" ht="14">
      <c r="D571" s="554"/>
      <c r="J571" s="602"/>
      <c r="K571" s="602"/>
      <c r="O571" s="554"/>
    </row>
    <row r="572" spans="4:15" ht="14">
      <c r="D572" s="554"/>
      <c r="J572" s="602"/>
      <c r="K572" s="602"/>
      <c r="O572" s="554"/>
    </row>
    <row r="573" spans="4:15" ht="14">
      <c r="D573" s="554"/>
      <c r="J573" s="602"/>
      <c r="K573" s="602"/>
      <c r="O573" s="554"/>
    </row>
    <row r="574" spans="4:15" ht="14">
      <c r="D574" s="554"/>
      <c r="J574" s="602"/>
      <c r="K574" s="602"/>
      <c r="O574" s="554"/>
    </row>
    <row r="575" spans="4:15" ht="14">
      <c r="D575" s="554"/>
      <c r="J575" s="602"/>
      <c r="K575" s="602"/>
      <c r="O575" s="554"/>
    </row>
    <row r="576" spans="4:15" ht="14">
      <c r="D576" s="554"/>
      <c r="J576" s="602"/>
      <c r="K576" s="602"/>
      <c r="O576" s="554"/>
    </row>
    <row r="577" spans="4:15" ht="14">
      <c r="D577" s="554"/>
      <c r="J577" s="602"/>
      <c r="K577" s="602"/>
      <c r="O577" s="554"/>
    </row>
    <row r="578" spans="4:15" ht="14">
      <c r="D578" s="554"/>
      <c r="J578" s="602"/>
      <c r="K578" s="602"/>
      <c r="O578" s="554"/>
    </row>
    <row r="579" spans="4:15" ht="14">
      <c r="D579" s="554"/>
      <c r="J579" s="602"/>
      <c r="K579" s="602"/>
      <c r="O579" s="554"/>
    </row>
    <row r="580" spans="4:15" ht="14">
      <c r="D580" s="554"/>
      <c r="J580" s="602"/>
      <c r="K580" s="602"/>
      <c r="O580" s="554"/>
    </row>
    <row r="581" spans="4:15" ht="14">
      <c r="D581" s="554"/>
      <c r="J581" s="602"/>
      <c r="K581" s="602"/>
      <c r="O581" s="554"/>
    </row>
    <row r="582" spans="4:15" ht="14">
      <c r="D582" s="554"/>
      <c r="J582" s="602"/>
      <c r="K582" s="602"/>
      <c r="O582" s="554"/>
    </row>
    <row r="583" spans="4:15" ht="14">
      <c r="D583" s="554"/>
      <c r="J583" s="602"/>
      <c r="K583" s="602"/>
      <c r="O583" s="554"/>
    </row>
    <row r="584" spans="4:15" ht="14">
      <c r="D584" s="554"/>
      <c r="J584" s="602"/>
      <c r="K584" s="602"/>
      <c r="O584" s="554"/>
    </row>
    <row r="585" spans="4:15" ht="14">
      <c r="D585" s="554"/>
      <c r="J585" s="602"/>
      <c r="K585" s="602"/>
      <c r="O585" s="554"/>
    </row>
    <row r="586" spans="4:15" ht="14">
      <c r="D586" s="554"/>
      <c r="J586" s="602"/>
      <c r="K586" s="602"/>
      <c r="O586" s="554"/>
    </row>
    <row r="587" spans="4:15" ht="14">
      <c r="D587" s="554"/>
      <c r="J587" s="602"/>
      <c r="K587" s="602"/>
      <c r="O587" s="554"/>
    </row>
    <row r="588" spans="4:15" ht="14">
      <c r="D588" s="554"/>
      <c r="J588" s="602"/>
      <c r="K588" s="602"/>
      <c r="O588" s="554"/>
    </row>
    <row r="589" spans="4:15" ht="14">
      <c r="D589" s="554"/>
      <c r="J589" s="602"/>
      <c r="K589" s="602"/>
      <c r="O589" s="554"/>
    </row>
    <row r="590" spans="4:15" ht="14">
      <c r="D590" s="554"/>
      <c r="J590" s="602"/>
      <c r="K590" s="602"/>
      <c r="O590" s="554"/>
    </row>
    <row r="591" spans="4:15" ht="14">
      <c r="D591" s="554"/>
      <c r="J591" s="602"/>
      <c r="K591" s="602"/>
      <c r="O591" s="554"/>
    </row>
    <row r="592" spans="4:15" ht="14">
      <c r="D592" s="554"/>
      <c r="J592" s="602"/>
      <c r="K592" s="602"/>
      <c r="O592" s="554"/>
    </row>
    <row r="593" spans="4:15" ht="14">
      <c r="D593" s="554"/>
      <c r="J593" s="602"/>
      <c r="K593" s="602"/>
      <c r="O593" s="554"/>
    </row>
    <row r="594" spans="4:15" ht="14">
      <c r="D594" s="554"/>
      <c r="J594" s="602"/>
      <c r="K594" s="602"/>
      <c r="O594" s="554"/>
    </row>
    <row r="595" spans="4:15" ht="14">
      <c r="D595" s="554"/>
      <c r="J595" s="602"/>
      <c r="K595" s="602"/>
      <c r="O595" s="554"/>
    </row>
    <row r="596" spans="4:15" ht="14">
      <c r="D596" s="554"/>
      <c r="J596" s="602"/>
      <c r="K596" s="602"/>
      <c r="O596" s="554"/>
    </row>
    <row r="597" spans="4:15" ht="14">
      <c r="D597" s="554"/>
      <c r="J597" s="602"/>
      <c r="K597" s="602"/>
      <c r="O597" s="554"/>
    </row>
    <row r="598" spans="4:15" ht="14">
      <c r="D598" s="554"/>
      <c r="J598" s="602"/>
      <c r="K598" s="602"/>
      <c r="O598" s="554"/>
    </row>
    <row r="599" spans="4:15" ht="14">
      <c r="D599" s="554"/>
      <c r="J599" s="602"/>
      <c r="K599" s="602"/>
      <c r="O599" s="554"/>
    </row>
    <row r="600" spans="4:15" ht="14">
      <c r="D600" s="554"/>
      <c r="J600" s="602"/>
      <c r="K600" s="602"/>
      <c r="O600" s="554"/>
    </row>
    <row r="601" spans="4:15" ht="14">
      <c r="D601" s="554"/>
      <c r="J601" s="602"/>
      <c r="K601" s="602"/>
      <c r="O601" s="554"/>
    </row>
    <row r="602" spans="4:15" ht="14">
      <c r="D602" s="554"/>
      <c r="J602" s="602"/>
      <c r="K602" s="602"/>
      <c r="O602" s="554"/>
    </row>
    <row r="603" spans="4:15" ht="14">
      <c r="D603" s="554"/>
      <c r="J603" s="602"/>
      <c r="K603" s="602"/>
      <c r="O603" s="554"/>
    </row>
    <row r="604" spans="4:15" ht="14">
      <c r="D604" s="554"/>
      <c r="J604" s="602"/>
      <c r="K604" s="602"/>
      <c r="O604" s="554"/>
    </row>
    <row r="605" spans="4:15" ht="14">
      <c r="D605" s="554"/>
      <c r="J605" s="602"/>
      <c r="K605" s="602"/>
      <c r="O605" s="554"/>
    </row>
    <row r="606" spans="4:15" ht="14">
      <c r="D606" s="554"/>
      <c r="J606" s="602"/>
      <c r="K606" s="602"/>
      <c r="O606" s="554"/>
    </row>
    <row r="607" spans="4:15" ht="14">
      <c r="D607" s="554"/>
      <c r="J607" s="602"/>
      <c r="K607" s="602"/>
      <c r="O607" s="554"/>
    </row>
    <row r="608" spans="4:15" ht="14">
      <c r="D608" s="554"/>
      <c r="J608" s="602"/>
      <c r="K608" s="602"/>
      <c r="O608" s="554"/>
    </row>
    <row r="609" spans="4:15" ht="14">
      <c r="D609" s="554"/>
      <c r="J609" s="602"/>
      <c r="K609" s="602"/>
      <c r="O609" s="554"/>
    </row>
    <row r="610" spans="4:15" ht="14">
      <c r="D610" s="554"/>
      <c r="J610" s="602"/>
      <c r="K610" s="602"/>
      <c r="O610" s="554"/>
    </row>
    <row r="611" spans="4:15" ht="14">
      <c r="D611" s="554"/>
      <c r="J611" s="602"/>
      <c r="K611" s="602"/>
      <c r="O611" s="554"/>
    </row>
    <row r="612" spans="4:15" ht="14">
      <c r="D612" s="554"/>
      <c r="J612" s="602"/>
      <c r="K612" s="602"/>
      <c r="O612" s="554"/>
    </row>
    <row r="613" spans="4:15" ht="14">
      <c r="D613" s="554"/>
      <c r="J613" s="602"/>
      <c r="K613" s="602"/>
      <c r="O613" s="554"/>
    </row>
    <row r="614" spans="4:15" ht="14">
      <c r="D614" s="554"/>
      <c r="J614" s="602"/>
      <c r="K614" s="602"/>
      <c r="O614" s="554"/>
    </row>
    <row r="615" spans="4:15" ht="14">
      <c r="D615" s="554"/>
      <c r="J615" s="602"/>
      <c r="K615" s="602"/>
      <c r="O615" s="554"/>
    </row>
    <row r="616" spans="4:15" ht="14">
      <c r="D616" s="554"/>
      <c r="J616" s="602"/>
      <c r="K616" s="602"/>
      <c r="O616" s="554"/>
    </row>
    <row r="617" spans="4:15" ht="14">
      <c r="D617" s="554"/>
      <c r="J617" s="602"/>
      <c r="K617" s="602"/>
      <c r="O617" s="554"/>
    </row>
    <row r="618" spans="4:15" ht="14">
      <c r="D618" s="554"/>
      <c r="J618" s="602"/>
      <c r="K618" s="602"/>
      <c r="O618" s="554"/>
    </row>
    <row r="619" spans="4:15" ht="14">
      <c r="D619" s="554"/>
      <c r="J619" s="602"/>
      <c r="K619" s="602"/>
      <c r="O619" s="554"/>
    </row>
    <row r="620" spans="4:15" ht="14">
      <c r="D620" s="554"/>
      <c r="J620" s="602"/>
      <c r="K620" s="602"/>
      <c r="O620" s="554"/>
    </row>
    <row r="621" spans="4:15" ht="14">
      <c r="D621" s="554"/>
      <c r="J621" s="602"/>
      <c r="K621" s="602"/>
      <c r="O621" s="554"/>
    </row>
    <row r="622" spans="4:15" ht="14">
      <c r="D622" s="554"/>
      <c r="J622" s="602"/>
      <c r="K622" s="602"/>
      <c r="O622" s="554"/>
    </row>
    <row r="623" spans="4:15" ht="14">
      <c r="D623" s="554"/>
      <c r="J623" s="602"/>
      <c r="K623" s="602"/>
      <c r="O623" s="554"/>
    </row>
    <row r="624" spans="4:15" ht="14">
      <c r="D624" s="554"/>
      <c r="J624" s="602"/>
      <c r="K624" s="602"/>
      <c r="O624" s="554"/>
    </row>
    <row r="625" spans="4:15" ht="14">
      <c r="D625" s="554"/>
      <c r="J625" s="602"/>
      <c r="K625" s="602"/>
      <c r="O625" s="554"/>
    </row>
    <row r="626" spans="4:15" ht="14">
      <c r="D626" s="554"/>
      <c r="J626" s="602"/>
      <c r="K626" s="602"/>
      <c r="O626" s="554"/>
    </row>
    <row r="627" spans="4:15" ht="14">
      <c r="D627" s="554"/>
      <c r="J627" s="602"/>
      <c r="K627" s="602"/>
      <c r="O627" s="554"/>
    </row>
    <row r="628" spans="4:15" ht="14">
      <c r="D628" s="554"/>
      <c r="J628" s="602"/>
      <c r="K628" s="602"/>
      <c r="O628" s="554"/>
    </row>
    <row r="629" spans="4:15" ht="14">
      <c r="D629" s="554"/>
      <c r="J629" s="602"/>
      <c r="K629" s="602"/>
      <c r="O629" s="554"/>
    </row>
    <row r="630" spans="4:15" ht="14">
      <c r="D630" s="554"/>
      <c r="J630" s="602"/>
      <c r="K630" s="602"/>
      <c r="O630" s="554"/>
    </row>
    <row r="631" spans="4:15" ht="14">
      <c r="D631" s="554"/>
      <c r="J631" s="602"/>
      <c r="K631" s="602"/>
      <c r="O631" s="554"/>
    </row>
    <row r="632" spans="4:15" ht="14">
      <c r="D632" s="554"/>
      <c r="J632" s="602"/>
      <c r="K632" s="602"/>
      <c r="O632" s="554"/>
    </row>
    <row r="633" spans="4:15" ht="14">
      <c r="D633" s="554"/>
      <c r="J633" s="602"/>
      <c r="K633" s="602"/>
      <c r="O633" s="554"/>
    </row>
    <row r="634" spans="4:15" ht="14">
      <c r="D634" s="554"/>
      <c r="J634" s="602"/>
      <c r="K634" s="602"/>
      <c r="O634" s="554"/>
    </row>
    <row r="635" spans="4:15" ht="14">
      <c r="D635" s="554"/>
      <c r="J635" s="602"/>
      <c r="K635" s="602"/>
      <c r="O635" s="554"/>
    </row>
    <row r="636" spans="4:15" ht="14">
      <c r="D636" s="554"/>
      <c r="J636" s="602"/>
      <c r="K636" s="602"/>
      <c r="O636" s="554"/>
    </row>
    <row r="637" spans="4:15" ht="14">
      <c r="D637" s="554"/>
      <c r="J637" s="602"/>
      <c r="K637" s="602"/>
      <c r="O637" s="554"/>
    </row>
    <row r="638" spans="4:15" ht="14">
      <c r="D638" s="554"/>
      <c r="J638" s="602"/>
      <c r="K638" s="602"/>
      <c r="O638" s="554"/>
    </row>
    <row r="639" spans="4:15" ht="14">
      <c r="D639" s="554"/>
      <c r="J639" s="602"/>
      <c r="K639" s="602"/>
      <c r="O639" s="554"/>
    </row>
    <row r="640" spans="4:15" ht="14">
      <c r="D640" s="554"/>
      <c r="J640" s="602"/>
      <c r="K640" s="602"/>
      <c r="O640" s="554"/>
    </row>
    <row r="641" spans="4:15" ht="14">
      <c r="D641" s="554"/>
      <c r="J641" s="602"/>
      <c r="K641" s="602"/>
      <c r="O641" s="554"/>
    </row>
    <row r="642" spans="4:15" ht="14">
      <c r="D642" s="554"/>
      <c r="J642" s="602"/>
      <c r="K642" s="602"/>
      <c r="O642" s="554"/>
    </row>
    <row r="643" spans="4:15" ht="14">
      <c r="D643" s="554"/>
      <c r="J643" s="602"/>
      <c r="K643" s="602"/>
      <c r="O643" s="554"/>
    </row>
    <row r="644" spans="4:15" ht="14">
      <c r="D644" s="554"/>
      <c r="J644" s="602"/>
      <c r="K644" s="602"/>
      <c r="O644" s="554"/>
    </row>
    <row r="645" spans="4:15" ht="14">
      <c r="D645" s="554"/>
      <c r="J645" s="602"/>
      <c r="K645" s="602"/>
      <c r="O645" s="554"/>
    </row>
    <row r="646" spans="4:15" ht="14">
      <c r="D646" s="554"/>
      <c r="J646" s="602"/>
      <c r="K646" s="602"/>
      <c r="O646" s="554"/>
    </row>
    <row r="647" spans="4:15" ht="14">
      <c r="D647" s="554"/>
      <c r="J647" s="602"/>
      <c r="K647" s="602"/>
      <c r="O647" s="554"/>
    </row>
    <row r="648" spans="4:15" ht="14">
      <c r="D648" s="554"/>
      <c r="J648" s="602"/>
      <c r="K648" s="602"/>
      <c r="O648" s="554"/>
    </row>
    <row r="649" spans="4:15" ht="14">
      <c r="D649" s="554"/>
      <c r="J649" s="602"/>
      <c r="K649" s="602"/>
      <c r="O649" s="554"/>
    </row>
    <row r="650" spans="4:15" ht="14">
      <c r="D650" s="554"/>
      <c r="J650" s="602"/>
      <c r="K650" s="602"/>
      <c r="O650" s="554"/>
    </row>
    <row r="651" spans="4:15" ht="14">
      <c r="D651" s="554"/>
      <c r="J651" s="602"/>
      <c r="K651" s="602"/>
      <c r="O651" s="554"/>
    </row>
    <row r="652" spans="4:15" ht="14">
      <c r="D652" s="554"/>
      <c r="J652" s="602"/>
      <c r="K652" s="602"/>
      <c r="O652" s="554"/>
    </row>
    <row r="653" spans="4:15" ht="14">
      <c r="D653" s="554"/>
      <c r="J653" s="602"/>
      <c r="K653" s="602"/>
      <c r="O653" s="554"/>
    </row>
    <row r="654" spans="4:15" ht="14">
      <c r="D654" s="554"/>
      <c r="J654" s="602"/>
      <c r="K654" s="602"/>
      <c r="O654" s="554"/>
    </row>
    <row r="655" spans="4:15" ht="14">
      <c r="D655" s="554"/>
      <c r="J655" s="602"/>
      <c r="K655" s="602"/>
      <c r="O655" s="554"/>
    </row>
    <row r="656" spans="4:15" ht="14">
      <c r="D656" s="554"/>
      <c r="J656" s="602"/>
      <c r="K656" s="602"/>
      <c r="O656" s="554"/>
    </row>
    <row r="657" spans="4:15" ht="14">
      <c r="D657" s="554"/>
      <c r="J657" s="602"/>
      <c r="K657" s="602"/>
      <c r="O657" s="554"/>
    </row>
    <row r="658" spans="4:15" ht="14">
      <c r="D658" s="554"/>
      <c r="J658" s="602"/>
      <c r="K658" s="602"/>
      <c r="O658" s="554"/>
    </row>
    <row r="659" spans="4:15" ht="14">
      <c r="D659" s="554"/>
      <c r="J659" s="602"/>
      <c r="K659" s="602"/>
      <c r="O659" s="554"/>
    </row>
    <row r="660" spans="4:15" ht="14">
      <c r="D660" s="554"/>
      <c r="J660" s="602"/>
      <c r="K660" s="602"/>
      <c r="O660" s="554"/>
    </row>
    <row r="661" spans="4:15" ht="14">
      <c r="D661" s="554"/>
      <c r="J661" s="602"/>
      <c r="K661" s="602"/>
      <c r="O661" s="554"/>
    </row>
    <row r="662" spans="4:15" ht="14">
      <c r="D662" s="554"/>
      <c r="J662" s="602"/>
      <c r="K662" s="602"/>
      <c r="O662" s="554"/>
    </row>
    <row r="663" spans="4:15" ht="14">
      <c r="D663" s="554"/>
      <c r="J663" s="602"/>
      <c r="K663" s="602"/>
      <c r="O663" s="554"/>
    </row>
    <row r="664" spans="4:15" ht="14">
      <c r="D664" s="554"/>
      <c r="J664" s="602"/>
      <c r="K664" s="602"/>
      <c r="O664" s="554"/>
    </row>
    <row r="665" spans="4:15" ht="14">
      <c r="D665" s="554"/>
      <c r="J665" s="602"/>
      <c r="K665" s="602"/>
      <c r="O665" s="554"/>
    </row>
    <row r="666" spans="4:15" ht="14">
      <c r="D666" s="554"/>
      <c r="J666" s="602"/>
      <c r="K666" s="602"/>
      <c r="O666" s="554"/>
    </row>
    <row r="667" spans="4:15" ht="14">
      <c r="D667" s="554"/>
      <c r="J667" s="602"/>
      <c r="K667" s="602"/>
      <c r="O667" s="554"/>
    </row>
    <row r="668" spans="4:15" ht="14">
      <c r="D668" s="554"/>
      <c r="J668" s="602"/>
      <c r="K668" s="602"/>
      <c r="O668" s="554"/>
    </row>
    <row r="669" spans="4:15" ht="14">
      <c r="D669" s="554"/>
      <c r="J669" s="602"/>
      <c r="K669" s="602"/>
      <c r="O669" s="554"/>
    </row>
    <row r="670" spans="4:15" ht="14">
      <c r="D670" s="554"/>
      <c r="J670" s="602"/>
      <c r="K670" s="602"/>
      <c r="O670" s="554"/>
    </row>
    <row r="671" spans="4:15" ht="14">
      <c r="D671" s="554"/>
      <c r="J671" s="602"/>
      <c r="K671" s="602"/>
      <c r="O671" s="554"/>
    </row>
    <row r="672" spans="4:15" ht="14">
      <c r="D672" s="554"/>
      <c r="J672" s="602"/>
      <c r="K672" s="602"/>
      <c r="O672" s="554"/>
    </row>
    <row r="673" spans="4:15" ht="14">
      <c r="D673" s="554"/>
      <c r="J673" s="602"/>
      <c r="K673" s="602"/>
      <c r="O673" s="554"/>
    </row>
    <row r="674" spans="4:15" ht="14">
      <c r="D674" s="554"/>
      <c r="J674" s="602"/>
      <c r="K674" s="602"/>
      <c r="O674" s="554"/>
    </row>
    <row r="675" spans="4:15" ht="14">
      <c r="D675" s="554"/>
      <c r="J675" s="602"/>
      <c r="K675" s="602"/>
      <c r="O675" s="554"/>
    </row>
    <row r="676" spans="4:15" ht="14">
      <c r="D676" s="554"/>
      <c r="J676" s="602"/>
      <c r="K676" s="602"/>
      <c r="O676" s="554"/>
    </row>
    <row r="677" spans="4:15" ht="14">
      <c r="D677" s="554"/>
      <c r="J677" s="602"/>
      <c r="K677" s="602"/>
      <c r="O677" s="554"/>
    </row>
    <row r="678" spans="4:15" ht="14">
      <c r="D678" s="554"/>
      <c r="J678" s="602"/>
      <c r="K678" s="602"/>
      <c r="O678" s="554"/>
    </row>
    <row r="679" spans="4:15" ht="14">
      <c r="D679" s="554"/>
      <c r="J679" s="602"/>
      <c r="K679" s="602"/>
      <c r="O679" s="554"/>
    </row>
    <row r="680" spans="4:15" ht="14">
      <c r="D680" s="554"/>
      <c r="J680" s="602"/>
      <c r="K680" s="602"/>
      <c r="O680" s="554"/>
    </row>
    <row r="681" spans="4:15" ht="14">
      <c r="D681" s="554"/>
      <c r="J681" s="602"/>
      <c r="K681" s="602"/>
      <c r="O681" s="554"/>
    </row>
    <row r="682" spans="4:15" ht="14">
      <c r="D682" s="554"/>
      <c r="J682" s="602"/>
      <c r="K682" s="602"/>
      <c r="O682" s="554"/>
    </row>
    <row r="683" spans="4:15" ht="14">
      <c r="D683" s="554"/>
      <c r="J683" s="602"/>
      <c r="K683" s="602"/>
      <c r="O683" s="554"/>
    </row>
    <row r="684" spans="4:15" ht="14">
      <c r="D684" s="554"/>
      <c r="J684" s="602"/>
      <c r="K684" s="602"/>
      <c r="O684" s="554"/>
    </row>
    <row r="685" spans="4:15" ht="14">
      <c r="D685" s="554"/>
      <c r="J685" s="602"/>
      <c r="K685" s="602"/>
      <c r="O685" s="554"/>
    </row>
    <row r="686" spans="4:15" ht="14">
      <c r="D686" s="554"/>
      <c r="J686" s="602"/>
      <c r="K686" s="602"/>
      <c r="O686" s="554"/>
    </row>
    <row r="687" spans="4:15" ht="14">
      <c r="D687" s="554"/>
      <c r="J687" s="602"/>
      <c r="K687" s="602"/>
      <c r="O687" s="554"/>
    </row>
    <row r="688" spans="4:15" ht="14">
      <c r="D688" s="554"/>
      <c r="J688" s="602"/>
      <c r="K688" s="602"/>
      <c r="O688" s="554"/>
    </row>
    <row r="689" spans="4:15" ht="14">
      <c r="D689" s="554"/>
      <c r="J689" s="602"/>
      <c r="K689" s="602"/>
      <c r="O689" s="554"/>
    </row>
    <row r="690" spans="4:15" ht="14">
      <c r="D690" s="554"/>
      <c r="J690" s="602"/>
      <c r="K690" s="602"/>
      <c r="O690" s="554"/>
    </row>
    <row r="691" spans="4:15" ht="14">
      <c r="D691" s="554"/>
      <c r="J691" s="602"/>
      <c r="K691" s="602"/>
      <c r="O691" s="554"/>
    </row>
    <row r="692" spans="4:15" ht="14">
      <c r="D692" s="554"/>
      <c r="J692" s="602"/>
      <c r="K692" s="602"/>
      <c r="O692" s="554"/>
    </row>
    <row r="693" spans="4:15" ht="14">
      <c r="D693" s="554"/>
      <c r="J693" s="602"/>
      <c r="K693" s="602"/>
      <c r="O693" s="554"/>
    </row>
    <row r="694" spans="4:15" ht="14">
      <c r="D694" s="554"/>
      <c r="J694" s="602"/>
      <c r="K694" s="602"/>
      <c r="O694" s="554"/>
    </row>
    <row r="695" spans="4:15" ht="14">
      <c r="D695" s="554"/>
      <c r="J695" s="602"/>
      <c r="K695" s="602"/>
      <c r="O695" s="554"/>
    </row>
    <row r="696" spans="4:15" ht="14">
      <c r="D696" s="554"/>
      <c r="J696" s="602"/>
      <c r="K696" s="602"/>
      <c r="O696" s="554"/>
    </row>
    <row r="697" spans="4:15" ht="14">
      <c r="D697" s="554"/>
      <c r="J697" s="602"/>
      <c r="K697" s="602"/>
      <c r="O697" s="554"/>
    </row>
    <row r="698" spans="4:15" ht="14">
      <c r="D698" s="554"/>
      <c r="J698" s="602"/>
      <c r="K698" s="602"/>
      <c r="O698" s="554"/>
    </row>
    <row r="699" spans="4:15" ht="14">
      <c r="D699" s="554"/>
      <c r="J699" s="602"/>
      <c r="K699" s="602"/>
      <c r="O699" s="554"/>
    </row>
    <row r="700" spans="4:15" ht="14">
      <c r="D700" s="554"/>
      <c r="J700" s="602"/>
      <c r="K700" s="602"/>
      <c r="O700" s="554"/>
    </row>
    <row r="701" spans="4:15" ht="14">
      <c r="D701" s="554"/>
      <c r="J701" s="602"/>
      <c r="K701" s="602"/>
      <c r="O701" s="554"/>
    </row>
    <row r="702" spans="4:15" ht="14">
      <c r="D702" s="554"/>
      <c r="J702" s="602"/>
      <c r="K702" s="602"/>
      <c r="O702" s="554"/>
    </row>
    <row r="703" spans="4:15" ht="14">
      <c r="D703" s="554"/>
      <c r="J703" s="602"/>
      <c r="K703" s="602"/>
      <c r="O703" s="554"/>
    </row>
    <row r="704" spans="4:15" ht="14">
      <c r="D704" s="554"/>
      <c r="J704" s="602"/>
      <c r="K704" s="602"/>
      <c r="O704" s="554"/>
    </row>
    <row r="705" spans="4:15" ht="14">
      <c r="D705" s="554"/>
      <c r="J705" s="602"/>
      <c r="K705" s="602"/>
      <c r="O705" s="554"/>
    </row>
    <row r="706" spans="4:15" ht="14">
      <c r="D706" s="554"/>
      <c r="J706" s="602"/>
      <c r="K706" s="602"/>
      <c r="O706" s="554"/>
    </row>
    <row r="707" spans="4:15" ht="14">
      <c r="D707" s="554"/>
      <c r="J707" s="602"/>
      <c r="K707" s="602"/>
      <c r="O707" s="554"/>
    </row>
    <row r="708" spans="4:15" ht="14">
      <c r="D708" s="554"/>
      <c r="J708" s="602"/>
      <c r="K708" s="602"/>
      <c r="O708" s="554"/>
    </row>
    <row r="709" spans="4:15" ht="14">
      <c r="D709" s="554"/>
      <c r="J709" s="602"/>
      <c r="K709" s="602"/>
      <c r="O709" s="554"/>
    </row>
    <row r="710" spans="4:15" ht="14">
      <c r="D710" s="554"/>
      <c r="J710" s="602"/>
      <c r="K710" s="602"/>
      <c r="O710" s="554"/>
    </row>
    <row r="711" spans="4:15" ht="14">
      <c r="D711" s="554"/>
      <c r="J711" s="602"/>
      <c r="K711" s="602"/>
      <c r="O711" s="554"/>
    </row>
    <row r="712" spans="4:15" ht="14">
      <c r="D712" s="554"/>
      <c r="J712" s="602"/>
      <c r="K712" s="602"/>
      <c r="O712" s="554"/>
    </row>
    <row r="713" spans="4:15" ht="14">
      <c r="D713" s="554"/>
      <c r="J713" s="602"/>
      <c r="K713" s="602"/>
      <c r="O713" s="554"/>
    </row>
    <row r="714" spans="4:15" ht="14">
      <c r="D714" s="554"/>
      <c r="J714" s="602"/>
      <c r="K714" s="602"/>
      <c r="O714" s="554"/>
    </row>
    <row r="715" spans="4:15" ht="14">
      <c r="D715" s="554"/>
      <c r="J715" s="602"/>
      <c r="K715" s="602"/>
      <c r="O715" s="554"/>
    </row>
    <row r="716" spans="4:15" ht="14">
      <c r="D716" s="554"/>
      <c r="J716" s="602"/>
      <c r="K716" s="602"/>
      <c r="O716" s="554"/>
    </row>
    <row r="717" spans="4:15" ht="14">
      <c r="D717" s="554"/>
      <c r="J717" s="602"/>
      <c r="K717" s="602"/>
      <c r="O717" s="554"/>
    </row>
    <row r="718" spans="4:15" ht="14">
      <c r="D718" s="554"/>
      <c r="J718" s="602"/>
      <c r="K718" s="602"/>
      <c r="O718" s="554"/>
    </row>
    <row r="719" spans="4:15" ht="14">
      <c r="D719" s="554"/>
      <c r="J719" s="602"/>
      <c r="K719" s="602"/>
      <c r="O719" s="554"/>
    </row>
    <row r="720" spans="4:15" ht="14">
      <c r="D720" s="554"/>
      <c r="J720" s="602"/>
      <c r="K720" s="602"/>
      <c r="O720" s="554"/>
    </row>
    <row r="721" spans="4:15" ht="14">
      <c r="D721" s="554"/>
      <c r="J721" s="602"/>
      <c r="K721" s="602"/>
      <c r="O721" s="554"/>
    </row>
    <row r="722" spans="4:15" ht="14">
      <c r="D722" s="554"/>
      <c r="J722" s="602"/>
      <c r="K722" s="602"/>
      <c r="O722" s="554"/>
    </row>
    <row r="723" spans="4:15" ht="14">
      <c r="D723" s="554"/>
      <c r="J723" s="602"/>
      <c r="K723" s="602"/>
      <c r="O723" s="554"/>
    </row>
    <row r="724" spans="4:15" ht="14">
      <c r="D724" s="554"/>
      <c r="J724" s="602"/>
      <c r="K724" s="602"/>
      <c r="O724" s="554"/>
    </row>
    <row r="725" spans="4:15" ht="14">
      <c r="D725" s="554"/>
      <c r="J725" s="602"/>
      <c r="K725" s="602"/>
      <c r="O725" s="554"/>
    </row>
    <row r="726" spans="4:15" ht="14">
      <c r="D726" s="554"/>
      <c r="J726" s="602"/>
      <c r="K726" s="602"/>
      <c r="O726" s="554"/>
    </row>
    <row r="727" spans="4:15" ht="14">
      <c r="D727" s="554"/>
      <c r="J727" s="602"/>
      <c r="K727" s="602"/>
      <c r="O727" s="554"/>
    </row>
    <row r="728" spans="4:15" ht="14">
      <c r="D728" s="554"/>
      <c r="J728" s="602"/>
      <c r="K728" s="602"/>
      <c r="O728" s="554"/>
    </row>
    <row r="729" spans="4:15" ht="14">
      <c r="D729" s="554"/>
      <c r="J729" s="602"/>
      <c r="K729" s="602"/>
      <c r="O729" s="554"/>
    </row>
    <row r="730" spans="4:15" ht="14">
      <c r="D730" s="554"/>
      <c r="J730" s="602"/>
      <c r="K730" s="602"/>
      <c r="O730" s="554"/>
    </row>
    <row r="731" spans="4:15" ht="14">
      <c r="D731" s="554"/>
      <c r="J731" s="602"/>
      <c r="K731" s="602"/>
      <c r="O731" s="554"/>
    </row>
    <row r="732" spans="4:15" ht="14">
      <c r="D732" s="554"/>
      <c r="J732" s="602"/>
      <c r="K732" s="602"/>
      <c r="O732" s="554"/>
    </row>
    <row r="733" spans="4:15" ht="14">
      <c r="D733" s="554"/>
      <c r="J733" s="602"/>
      <c r="K733" s="602"/>
      <c r="O733" s="554"/>
    </row>
    <row r="734" spans="4:15" ht="14">
      <c r="D734" s="554"/>
      <c r="J734" s="602"/>
      <c r="K734" s="602"/>
      <c r="O734" s="554"/>
    </row>
    <row r="735" spans="4:15" ht="14">
      <c r="D735" s="554"/>
      <c r="J735" s="602"/>
      <c r="K735" s="602"/>
      <c r="O735" s="554"/>
    </row>
    <row r="736" spans="4:15" ht="14">
      <c r="D736" s="554"/>
      <c r="J736" s="602"/>
      <c r="K736" s="602"/>
      <c r="O736" s="554"/>
    </row>
    <row r="737" spans="4:15" ht="14">
      <c r="D737" s="554"/>
      <c r="J737" s="602"/>
      <c r="K737" s="602"/>
      <c r="O737" s="554"/>
    </row>
    <row r="738" spans="4:15" ht="14">
      <c r="D738" s="554"/>
      <c r="J738" s="602"/>
      <c r="K738" s="602"/>
      <c r="O738" s="554"/>
    </row>
    <row r="739" spans="4:15" ht="14">
      <c r="D739" s="554"/>
      <c r="J739" s="602"/>
      <c r="K739" s="602"/>
      <c r="O739" s="554"/>
    </row>
    <row r="740" spans="4:15" ht="14">
      <c r="D740" s="554"/>
      <c r="J740" s="602"/>
      <c r="K740" s="602"/>
      <c r="O740" s="554"/>
    </row>
    <row r="741" spans="4:15" ht="14">
      <c r="D741" s="554"/>
      <c r="J741" s="602"/>
      <c r="K741" s="602"/>
      <c r="O741" s="554"/>
    </row>
    <row r="742" spans="4:15" ht="14">
      <c r="D742" s="554"/>
      <c r="J742" s="602"/>
      <c r="K742" s="602"/>
      <c r="O742" s="554"/>
    </row>
    <row r="743" spans="4:15" ht="14">
      <c r="D743" s="554"/>
      <c r="J743" s="602"/>
      <c r="K743" s="602"/>
      <c r="O743" s="554"/>
    </row>
    <row r="744" spans="4:15" ht="14">
      <c r="D744" s="554"/>
      <c r="J744" s="602"/>
      <c r="K744" s="602"/>
      <c r="O744" s="554"/>
    </row>
    <row r="745" spans="4:15" ht="14">
      <c r="D745" s="554"/>
      <c r="J745" s="602"/>
      <c r="K745" s="602"/>
      <c r="O745" s="554"/>
    </row>
    <row r="746" spans="4:15" ht="14">
      <c r="D746" s="554"/>
      <c r="J746" s="602"/>
      <c r="K746" s="602"/>
      <c r="O746" s="554"/>
    </row>
    <row r="747" spans="4:15" ht="14">
      <c r="D747" s="554"/>
      <c r="J747" s="602"/>
      <c r="K747" s="602"/>
      <c r="O747" s="554"/>
    </row>
    <row r="748" spans="4:15" ht="14">
      <c r="D748" s="554"/>
      <c r="J748" s="602"/>
      <c r="K748" s="602"/>
      <c r="O748" s="554"/>
    </row>
    <row r="749" spans="4:15" ht="14">
      <c r="D749" s="554"/>
      <c r="J749" s="602"/>
      <c r="K749" s="602"/>
      <c r="O749" s="554"/>
    </row>
    <row r="750" spans="4:15" ht="14">
      <c r="D750" s="554"/>
      <c r="J750" s="602"/>
      <c r="K750" s="602"/>
      <c r="O750" s="554"/>
    </row>
    <row r="751" spans="4:15" ht="14">
      <c r="D751" s="554"/>
      <c r="J751" s="602"/>
      <c r="K751" s="602"/>
      <c r="O751" s="554"/>
    </row>
    <row r="752" spans="4:15" ht="14">
      <c r="D752" s="554"/>
      <c r="J752" s="602"/>
      <c r="K752" s="602"/>
      <c r="O752" s="554"/>
    </row>
    <row r="753" spans="4:15" ht="14">
      <c r="D753" s="554"/>
      <c r="J753" s="602"/>
      <c r="K753" s="602"/>
      <c r="O753" s="554"/>
    </row>
    <row r="754" spans="4:15" ht="14">
      <c r="D754" s="554"/>
      <c r="J754" s="602"/>
      <c r="K754" s="602"/>
      <c r="O754" s="554"/>
    </row>
    <row r="755" spans="4:15" ht="14">
      <c r="D755" s="554"/>
      <c r="J755" s="602"/>
      <c r="K755" s="602"/>
      <c r="O755" s="554"/>
    </row>
    <row r="756" spans="4:15" ht="14">
      <c r="D756" s="554"/>
      <c r="J756" s="602"/>
      <c r="K756" s="602"/>
      <c r="O756" s="554"/>
    </row>
    <row r="757" spans="4:15" ht="14">
      <c r="D757" s="554"/>
      <c r="J757" s="602"/>
      <c r="K757" s="602"/>
      <c r="O757" s="554"/>
    </row>
    <row r="758" spans="4:15" ht="14">
      <c r="D758" s="554"/>
      <c r="J758" s="602"/>
      <c r="K758" s="602"/>
      <c r="O758" s="554"/>
    </row>
    <row r="759" spans="4:15" ht="14">
      <c r="D759" s="554"/>
      <c r="J759" s="602"/>
      <c r="K759" s="602"/>
      <c r="O759" s="554"/>
    </row>
    <row r="760" spans="4:15" ht="14">
      <c r="D760" s="554"/>
      <c r="J760" s="602"/>
      <c r="K760" s="602"/>
      <c r="O760" s="554"/>
    </row>
    <row r="761" spans="4:15" ht="14">
      <c r="D761" s="554"/>
      <c r="J761" s="602"/>
      <c r="K761" s="602"/>
      <c r="O761" s="554"/>
    </row>
    <row r="762" spans="4:15" ht="14">
      <c r="D762" s="554"/>
      <c r="J762" s="602"/>
      <c r="K762" s="602"/>
      <c r="O762" s="554"/>
    </row>
    <row r="763" spans="4:15" ht="14">
      <c r="D763" s="554"/>
      <c r="J763" s="602"/>
      <c r="K763" s="602"/>
      <c r="O763" s="554"/>
    </row>
    <row r="764" spans="4:15" ht="14">
      <c r="D764" s="554"/>
      <c r="J764" s="602"/>
      <c r="K764" s="602"/>
      <c r="O764" s="554"/>
    </row>
    <row r="765" spans="4:15" ht="14">
      <c r="D765" s="554"/>
      <c r="J765" s="602"/>
      <c r="K765" s="602"/>
      <c r="O765" s="554"/>
    </row>
    <row r="766" spans="4:15" ht="14">
      <c r="D766" s="554"/>
      <c r="J766" s="602"/>
      <c r="K766" s="602"/>
      <c r="O766" s="554"/>
    </row>
    <row r="767" spans="4:15" ht="14">
      <c r="D767" s="554"/>
      <c r="J767" s="602"/>
      <c r="K767" s="602"/>
      <c r="O767" s="554"/>
    </row>
    <row r="768" spans="4:15" ht="14">
      <c r="D768" s="554"/>
      <c r="J768" s="602"/>
      <c r="K768" s="602"/>
      <c r="O768" s="554"/>
    </row>
    <row r="769" spans="4:15" ht="14">
      <c r="D769" s="554"/>
      <c r="J769" s="602"/>
      <c r="K769" s="602"/>
      <c r="O769" s="554"/>
    </row>
    <row r="770" spans="4:15" ht="14">
      <c r="D770" s="554"/>
      <c r="J770" s="602"/>
      <c r="K770" s="602"/>
      <c r="O770" s="554"/>
    </row>
    <row r="771" spans="4:15" ht="14">
      <c r="D771" s="554"/>
      <c r="J771" s="602"/>
      <c r="K771" s="602"/>
      <c r="O771" s="554"/>
    </row>
    <row r="772" spans="4:15" ht="14">
      <c r="D772" s="554"/>
      <c r="J772" s="602"/>
      <c r="K772" s="602"/>
      <c r="O772" s="554"/>
    </row>
    <row r="773" spans="4:15" ht="14">
      <c r="D773" s="554"/>
      <c r="J773" s="602"/>
      <c r="K773" s="602"/>
      <c r="O773" s="554"/>
    </row>
    <row r="774" spans="4:15" ht="14">
      <c r="D774" s="554"/>
      <c r="J774" s="602"/>
      <c r="K774" s="602"/>
      <c r="O774" s="554"/>
    </row>
    <row r="775" spans="4:15" ht="14">
      <c r="D775" s="554"/>
      <c r="J775" s="602"/>
      <c r="K775" s="602"/>
      <c r="O775" s="554"/>
    </row>
    <row r="776" spans="4:15" ht="14">
      <c r="D776" s="554"/>
      <c r="J776" s="602"/>
      <c r="K776" s="602"/>
      <c r="O776" s="554"/>
    </row>
    <row r="777" spans="4:15" ht="14">
      <c r="D777" s="554"/>
      <c r="J777" s="602"/>
      <c r="K777" s="602"/>
      <c r="O777" s="554"/>
    </row>
    <row r="778" spans="4:15" ht="14">
      <c r="D778" s="554"/>
      <c r="J778" s="602"/>
      <c r="K778" s="602"/>
      <c r="O778" s="554"/>
    </row>
    <row r="779" spans="4:15" ht="14">
      <c r="D779" s="554"/>
      <c r="J779" s="602"/>
      <c r="K779" s="602"/>
      <c r="O779" s="554"/>
    </row>
    <row r="780" spans="4:15" ht="14">
      <c r="D780" s="554"/>
      <c r="J780" s="602"/>
      <c r="K780" s="602"/>
      <c r="O780" s="554"/>
    </row>
    <row r="781" spans="4:15" ht="14">
      <c r="D781" s="554"/>
      <c r="J781" s="602"/>
      <c r="K781" s="602"/>
      <c r="O781" s="554"/>
    </row>
    <row r="782" spans="4:15" ht="14">
      <c r="D782" s="554"/>
      <c r="J782" s="602"/>
      <c r="K782" s="602"/>
      <c r="O782" s="554"/>
    </row>
    <row r="783" spans="4:15" ht="14">
      <c r="D783" s="554"/>
      <c r="J783" s="602"/>
      <c r="K783" s="602"/>
      <c r="O783" s="554"/>
    </row>
    <row r="784" spans="4:15" ht="14">
      <c r="D784" s="554"/>
      <c r="J784" s="602"/>
      <c r="K784" s="602"/>
      <c r="O784" s="554"/>
    </row>
    <row r="785" spans="4:15" ht="14">
      <c r="D785" s="554"/>
      <c r="J785" s="602"/>
      <c r="K785" s="602"/>
      <c r="O785" s="554"/>
    </row>
    <row r="786" spans="4:15" ht="14">
      <c r="D786" s="554"/>
      <c r="J786" s="602"/>
      <c r="K786" s="602"/>
      <c r="O786" s="554"/>
    </row>
    <row r="787" spans="4:15" ht="14">
      <c r="D787" s="554"/>
      <c r="J787" s="602"/>
      <c r="K787" s="602"/>
      <c r="O787" s="554"/>
    </row>
    <row r="788" spans="4:15" ht="14">
      <c r="D788" s="554"/>
      <c r="J788" s="602"/>
      <c r="K788" s="602"/>
      <c r="O788" s="554"/>
    </row>
    <row r="789" spans="4:15" ht="14">
      <c r="D789" s="554"/>
      <c r="J789" s="602"/>
      <c r="K789" s="602"/>
      <c r="O789" s="554"/>
    </row>
    <row r="790" spans="4:15" ht="14">
      <c r="D790" s="554"/>
      <c r="J790" s="602"/>
      <c r="K790" s="602"/>
      <c r="O790" s="554"/>
    </row>
    <row r="791" spans="4:15" ht="14">
      <c r="D791" s="554"/>
      <c r="J791" s="602"/>
      <c r="K791" s="602"/>
      <c r="O791" s="554"/>
    </row>
    <row r="792" spans="4:15" ht="14">
      <c r="D792" s="554"/>
      <c r="J792" s="602"/>
      <c r="K792" s="602"/>
      <c r="O792" s="554"/>
    </row>
    <row r="793" spans="4:15" ht="14">
      <c r="D793" s="554"/>
      <c r="J793" s="602"/>
      <c r="K793" s="602"/>
      <c r="O793" s="554"/>
    </row>
    <row r="794" spans="4:15" ht="14">
      <c r="D794" s="554"/>
      <c r="J794" s="602"/>
      <c r="K794" s="602"/>
      <c r="O794" s="554"/>
    </row>
    <row r="795" spans="4:15" ht="14">
      <c r="D795" s="554"/>
      <c r="J795" s="602"/>
      <c r="K795" s="602"/>
      <c r="O795" s="554"/>
    </row>
    <row r="796" spans="4:15" ht="14">
      <c r="D796" s="554"/>
      <c r="J796" s="602"/>
      <c r="K796" s="602"/>
      <c r="O796" s="554"/>
    </row>
    <row r="797" spans="4:15" ht="14">
      <c r="D797" s="554"/>
      <c r="J797" s="602"/>
      <c r="K797" s="602"/>
      <c r="O797" s="554"/>
    </row>
    <row r="798" spans="4:15" ht="14">
      <c r="D798" s="554"/>
      <c r="J798" s="602"/>
      <c r="K798" s="602"/>
      <c r="O798" s="554"/>
    </row>
    <row r="799" spans="4:15" ht="14">
      <c r="D799" s="554"/>
      <c r="J799" s="602"/>
      <c r="K799" s="602"/>
      <c r="O799" s="554"/>
    </row>
    <row r="800" spans="4:15" ht="14">
      <c r="D800" s="554"/>
      <c r="J800" s="602"/>
      <c r="K800" s="602"/>
      <c r="O800" s="554"/>
    </row>
    <row r="801" spans="4:15" ht="14">
      <c r="D801" s="554"/>
      <c r="J801" s="602"/>
      <c r="K801" s="602"/>
      <c r="O801" s="554"/>
    </row>
    <row r="802" spans="4:15" ht="14">
      <c r="D802" s="554"/>
      <c r="J802" s="602"/>
      <c r="K802" s="602"/>
      <c r="O802" s="554"/>
    </row>
    <row r="803" spans="4:15" ht="14">
      <c r="D803" s="554"/>
      <c r="J803" s="602"/>
      <c r="K803" s="602"/>
      <c r="O803" s="554"/>
    </row>
    <row r="804" spans="4:15" ht="14">
      <c r="D804" s="554"/>
      <c r="J804" s="602"/>
      <c r="K804" s="602"/>
      <c r="O804" s="554"/>
    </row>
    <row r="805" spans="4:15" ht="14">
      <c r="D805" s="554"/>
      <c r="J805" s="602"/>
      <c r="K805" s="602"/>
      <c r="O805" s="554"/>
    </row>
    <row r="806" spans="4:15" ht="14">
      <c r="D806" s="554"/>
      <c r="J806" s="602"/>
      <c r="K806" s="602"/>
      <c r="O806" s="554"/>
    </row>
    <row r="807" spans="4:15" ht="14">
      <c r="D807" s="554"/>
      <c r="J807" s="602"/>
      <c r="K807" s="602"/>
      <c r="O807" s="554"/>
    </row>
    <row r="808" spans="4:15" ht="14">
      <c r="D808" s="554"/>
      <c r="J808" s="602"/>
      <c r="K808" s="602"/>
      <c r="O808" s="554"/>
    </row>
    <row r="809" spans="4:15" ht="14">
      <c r="D809" s="554"/>
      <c r="J809" s="602"/>
      <c r="K809" s="602"/>
      <c r="O809" s="554"/>
    </row>
    <row r="810" spans="4:15" ht="14">
      <c r="D810" s="554"/>
      <c r="J810" s="602"/>
      <c r="K810" s="602"/>
      <c r="O810" s="554"/>
    </row>
    <row r="811" spans="4:15" ht="14">
      <c r="D811" s="554"/>
      <c r="J811" s="602"/>
      <c r="K811" s="602"/>
      <c r="O811" s="554"/>
    </row>
    <row r="812" spans="4:15" ht="14">
      <c r="D812" s="554"/>
      <c r="J812" s="602"/>
      <c r="K812" s="602"/>
      <c r="O812" s="554"/>
    </row>
    <row r="813" spans="4:15" ht="14">
      <c r="D813" s="554"/>
      <c r="J813" s="602"/>
      <c r="K813" s="602"/>
      <c r="O813" s="554"/>
    </row>
    <row r="814" spans="4:15" ht="14">
      <c r="D814" s="554"/>
      <c r="J814" s="602"/>
      <c r="K814" s="602"/>
      <c r="O814" s="554"/>
    </row>
    <row r="815" spans="4:15" ht="14">
      <c r="D815" s="554"/>
      <c r="J815" s="602"/>
      <c r="K815" s="602"/>
      <c r="O815" s="554"/>
    </row>
    <row r="816" spans="4:15" ht="14">
      <c r="D816" s="554"/>
      <c r="J816" s="602"/>
      <c r="K816" s="602"/>
      <c r="O816" s="554"/>
    </row>
    <row r="817" spans="4:15" ht="14">
      <c r="D817" s="554"/>
      <c r="J817" s="602"/>
      <c r="K817" s="602"/>
      <c r="O817" s="554"/>
    </row>
    <row r="818" spans="4:15" ht="14">
      <c r="D818" s="554"/>
      <c r="J818" s="602"/>
      <c r="K818" s="602"/>
      <c r="O818" s="554"/>
    </row>
    <row r="819" spans="4:15" ht="14">
      <c r="D819" s="554"/>
      <c r="J819" s="602"/>
      <c r="K819" s="602"/>
      <c r="O819" s="554"/>
    </row>
    <row r="820" spans="4:15" ht="14">
      <c r="D820" s="554"/>
      <c r="J820" s="602"/>
      <c r="K820" s="602"/>
      <c r="O820" s="554"/>
    </row>
    <row r="821" spans="4:15" ht="14">
      <c r="D821" s="554"/>
      <c r="J821" s="602"/>
      <c r="K821" s="602"/>
      <c r="O821" s="554"/>
    </row>
    <row r="822" spans="4:15" ht="14">
      <c r="D822" s="554"/>
      <c r="J822" s="602"/>
      <c r="K822" s="602"/>
      <c r="O822" s="554"/>
    </row>
    <row r="823" spans="4:15" ht="14">
      <c r="D823" s="554"/>
      <c r="J823" s="602"/>
      <c r="K823" s="602"/>
      <c r="O823" s="554"/>
    </row>
    <row r="824" spans="4:15" ht="14">
      <c r="D824" s="554"/>
      <c r="J824" s="602"/>
      <c r="K824" s="602"/>
      <c r="O824" s="554"/>
    </row>
    <row r="825" spans="4:15" ht="14">
      <c r="D825" s="554"/>
      <c r="J825" s="602"/>
      <c r="K825" s="602"/>
      <c r="O825" s="554"/>
    </row>
    <row r="826" spans="4:15" ht="14">
      <c r="D826" s="554"/>
      <c r="J826" s="602"/>
      <c r="K826" s="602"/>
      <c r="O826" s="554"/>
    </row>
    <row r="827" spans="4:15" ht="14">
      <c r="D827" s="554"/>
      <c r="J827" s="602"/>
      <c r="K827" s="602"/>
      <c r="O827" s="554"/>
    </row>
    <row r="828" spans="4:15" ht="14">
      <c r="D828" s="554"/>
      <c r="J828" s="602"/>
      <c r="K828" s="602"/>
      <c r="O828" s="554"/>
    </row>
    <row r="829" spans="4:15" ht="14">
      <c r="D829" s="554"/>
      <c r="J829" s="602"/>
      <c r="K829" s="602"/>
      <c r="O829" s="554"/>
    </row>
    <row r="830" spans="4:15" ht="14">
      <c r="D830" s="554"/>
      <c r="J830" s="602"/>
      <c r="K830" s="602"/>
      <c r="O830" s="554"/>
    </row>
    <row r="831" spans="4:15" ht="14">
      <c r="D831" s="554"/>
      <c r="J831" s="602"/>
      <c r="K831" s="602"/>
      <c r="O831" s="554"/>
    </row>
    <row r="832" spans="4:15" ht="14">
      <c r="D832" s="554"/>
      <c r="J832" s="602"/>
      <c r="K832" s="602"/>
      <c r="O832" s="554"/>
    </row>
    <row r="833" spans="4:15" ht="14">
      <c r="D833" s="554"/>
      <c r="J833" s="602"/>
      <c r="K833" s="602"/>
      <c r="O833" s="554"/>
    </row>
    <row r="834" spans="4:15" ht="14">
      <c r="D834" s="554"/>
      <c r="J834" s="602"/>
      <c r="K834" s="602"/>
      <c r="O834" s="554"/>
    </row>
    <row r="835" spans="4:15" ht="14">
      <c r="D835" s="554"/>
      <c r="J835" s="602"/>
      <c r="K835" s="602"/>
      <c r="O835" s="554"/>
    </row>
    <row r="836" spans="4:15" ht="14">
      <c r="D836" s="554"/>
      <c r="J836" s="602"/>
      <c r="K836" s="602"/>
      <c r="O836" s="554"/>
    </row>
    <row r="837" spans="4:15" ht="14">
      <c r="D837" s="554"/>
      <c r="J837" s="602"/>
      <c r="K837" s="602"/>
      <c r="O837" s="554"/>
    </row>
    <row r="838" spans="4:15" ht="14">
      <c r="D838" s="554"/>
      <c r="J838" s="602"/>
      <c r="K838" s="602"/>
      <c r="O838" s="554"/>
    </row>
    <row r="839" spans="4:15" ht="14">
      <c r="D839" s="554"/>
      <c r="J839" s="602"/>
      <c r="K839" s="602"/>
      <c r="O839" s="554"/>
    </row>
    <row r="840" spans="4:15" ht="14">
      <c r="D840" s="554"/>
      <c r="J840" s="602"/>
      <c r="K840" s="602"/>
      <c r="O840" s="554"/>
    </row>
    <row r="841" spans="4:15" ht="14">
      <c r="D841" s="554"/>
      <c r="J841" s="602"/>
      <c r="K841" s="602"/>
      <c r="O841" s="554"/>
    </row>
    <row r="842" spans="4:15" ht="14">
      <c r="D842" s="554"/>
      <c r="J842" s="602"/>
      <c r="K842" s="602"/>
      <c r="O842" s="554"/>
    </row>
    <row r="843" spans="4:15" ht="14">
      <c r="D843" s="554"/>
      <c r="J843" s="602"/>
      <c r="K843" s="602"/>
      <c r="O843" s="554"/>
    </row>
    <row r="844" spans="4:15" ht="14">
      <c r="D844" s="554"/>
      <c r="J844" s="602"/>
      <c r="K844" s="602"/>
      <c r="O844" s="554"/>
    </row>
    <row r="845" spans="4:15" ht="14">
      <c r="D845" s="554"/>
      <c r="J845" s="602"/>
      <c r="K845" s="602"/>
      <c r="O845" s="554"/>
    </row>
    <row r="846" spans="4:15" ht="14">
      <c r="D846" s="554"/>
      <c r="J846" s="602"/>
      <c r="K846" s="602"/>
      <c r="O846" s="554"/>
    </row>
    <row r="847" spans="4:15" ht="14">
      <c r="D847" s="554"/>
      <c r="J847" s="602"/>
      <c r="K847" s="602"/>
      <c r="O847" s="554"/>
    </row>
    <row r="848" spans="4:15" ht="14">
      <c r="D848" s="554"/>
      <c r="J848" s="602"/>
      <c r="K848" s="602"/>
      <c r="O848" s="554"/>
    </row>
    <row r="849" spans="4:15" ht="14">
      <c r="D849" s="554"/>
      <c r="J849" s="602"/>
      <c r="K849" s="602"/>
      <c r="O849" s="554"/>
    </row>
    <row r="850" spans="4:15" ht="14">
      <c r="D850" s="554"/>
      <c r="J850" s="602"/>
      <c r="K850" s="602"/>
      <c r="O850" s="554"/>
    </row>
    <row r="851" spans="4:15" ht="14">
      <c r="D851" s="554"/>
      <c r="J851" s="602"/>
      <c r="K851" s="602"/>
      <c r="O851" s="554"/>
    </row>
    <row r="852" spans="4:15" ht="14">
      <c r="D852" s="554"/>
      <c r="J852" s="602"/>
      <c r="K852" s="602"/>
      <c r="O852" s="554"/>
    </row>
    <row r="853" spans="4:15" ht="14">
      <c r="D853" s="554"/>
      <c r="J853" s="602"/>
      <c r="K853" s="602"/>
      <c r="O853" s="554"/>
    </row>
    <row r="854" spans="4:15" ht="14">
      <c r="D854" s="554"/>
      <c r="J854" s="602"/>
      <c r="K854" s="602"/>
      <c r="O854" s="554"/>
    </row>
    <row r="855" spans="4:15" ht="14">
      <c r="D855" s="554"/>
      <c r="J855" s="602"/>
      <c r="K855" s="602"/>
      <c r="O855" s="554"/>
    </row>
    <row r="856" spans="4:15" ht="14">
      <c r="D856" s="554"/>
      <c r="J856" s="602"/>
      <c r="K856" s="602"/>
      <c r="O856" s="554"/>
    </row>
    <row r="857" spans="4:15" ht="14">
      <c r="D857" s="554"/>
      <c r="J857" s="602"/>
      <c r="K857" s="602"/>
      <c r="O857" s="554"/>
    </row>
    <row r="858" spans="4:15" ht="14">
      <c r="D858" s="554"/>
      <c r="J858" s="602"/>
      <c r="K858" s="602"/>
      <c r="O858" s="554"/>
    </row>
    <row r="859" spans="4:15" ht="14">
      <c r="D859" s="554"/>
      <c r="J859" s="602"/>
      <c r="K859" s="602"/>
      <c r="O859" s="554"/>
    </row>
    <row r="860" spans="4:15" ht="14">
      <c r="D860" s="554"/>
      <c r="J860" s="602"/>
      <c r="K860" s="602"/>
      <c r="O860" s="554"/>
    </row>
    <row r="861" spans="4:15" ht="14">
      <c r="D861" s="554"/>
      <c r="J861" s="602"/>
      <c r="K861" s="602"/>
      <c r="O861" s="554"/>
    </row>
    <row r="862" spans="4:15" ht="14">
      <c r="D862" s="554"/>
      <c r="J862" s="602"/>
      <c r="K862" s="602"/>
      <c r="O862" s="554"/>
    </row>
    <row r="863" spans="4:15" ht="14">
      <c r="D863" s="554"/>
      <c r="J863" s="602"/>
      <c r="K863" s="602"/>
      <c r="O863" s="554"/>
    </row>
    <row r="864" spans="4:15" ht="14">
      <c r="D864" s="554"/>
      <c r="J864" s="602"/>
      <c r="K864" s="602"/>
      <c r="O864" s="554"/>
    </row>
    <row r="865" spans="4:15" ht="14">
      <c r="D865" s="554"/>
      <c r="J865" s="602"/>
      <c r="K865" s="602"/>
      <c r="O865" s="554"/>
    </row>
    <row r="866" spans="4:15" ht="14">
      <c r="D866" s="554"/>
      <c r="J866" s="602"/>
      <c r="K866" s="602"/>
      <c r="O866" s="554"/>
    </row>
    <row r="867" spans="4:15" ht="14">
      <c r="D867" s="554"/>
      <c r="J867" s="602"/>
      <c r="K867" s="602"/>
      <c r="O867" s="554"/>
    </row>
    <row r="868" spans="4:15" ht="14">
      <c r="D868" s="554"/>
      <c r="J868" s="602"/>
      <c r="K868" s="602"/>
      <c r="O868" s="554"/>
    </row>
    <row r="869" spans="4:15" ht="14">
      <c r="D869" s="554"/>
      <c r="J869" s="602"/>
      <c r="K869" s="602"/>
      <c r="O869" s="554"/>
    </row>
    <row r="870" spans="4:15" ht="14">
      <c r="D870" s="554"/>
      <c r="J870" s="602"/>
      <c r="K870" s="602"/>
      <c r="O870" s="554"/>
    </row>
    <row r="871" spans="4:15" ht="14">
      <c r="D871" s="554"/>
      <c r="J871" s="602"/>
      <c r="K871" s="602"/>
      <c r="O871" s="554"/>
    </row>
    <row r="872" spans="4:15" ht="14">
      <c r="D872" s="554"/>
      <c r="J872" s="602"/>
      <c r="K872" s="602"/>
      <c r="O872" s="554"/>
    </row>
    <row r="873" spans="4:15" ht="14">
      <c r="D873" s="554"/>
      <c r="J873" s="602"/>
      <c r="K873" s="602"/>
      <c r="O873" s="554"/>
    </row>
    <row r="874" spans="4:15" ht="14">
      <c r="D874" s="554"/>
      <c r="J874" s="602"/>
      <c r="K874" s="602"/>
      <c r="O874" s="554"/>
    </row>
    <row r="875" spans="4:15" ht="14">
      <c r="D875" s="554"/>
      <c r="J875" s="602"/>
      <c r="K875" s="602"/>
      <c r="O875" s="554"/>
    </row>
    <row r="876" spans="4:15" ht="14">
      <c r="D876" s="554"/>
      <c r="J876" s="602"/>
      <c r="K876" s="602"/>
      <c r="O876" s="554"/>
    </row>
    <row r="877" spans="4:15" ht="14">
      <c r="D877" s="554"/>
      <c r="J877" s="602"/>
      <c r="K877" s="602"/>
      <c r="O877" s="554"/>
    </row>
    <row r="878" spans="4:15" ht="14">
      <c r="D878" s="554"/>
      <c r="J878" s="602"/>
      <c r="K878" s="602"/>
      <c r="O878" s="554"/>
    </row>
    <row r="879" spans="4:15" ht="14">
      <c r="D879" s="554"/>
      <c r="J879" s="602"/>
      <c r="K879" s="602"/>
      <c r="O879" s="554"/>
    </row>
    <row r="880" spans="4:15" ht="14">
      <c r="D880" s="554"/>
      <c r="J880" s="602"/>
      <c r="K880" s="602"/>
      <c r="O880" s="554"/>
    </row>
    <row r="881" spans="4:15" ht="14">
      <c r="D881" s="554"/>
      <c r="J881" s="602"/>
      <c r="K881" s="602"/>
      <c r="O881" s="554"/>
    </row>
    <row r="882" spans="4:15" ht="14">
      <c r="D882" s="554"/>
      <c r="J882" s="602"/>
      <c r="K882" s="602"/>
      <c r="O882" s="554"/>
    </row>
    <row r="883" spans="4:15" ht="14">
      <c r="D883" s="554"/>
      <c r="J883" s="602"/>
      <c r="K883" s="602"/>
      <c r="O883" s="554"/>
    </row>
    <row r="884" spans="4:15" ht="14">
      <c r="D884" s="554"/>
      <c r="J884" s="602"/>
      <c r="K884" s="602"/>
      <c r="O884" s="554"/>
    </row>
    <row r="885" spans="4:15" ht="14">
      <c r="D885" s="554"/>
      <c r="J885" s="602"/>
      <c r="K885" s="602"/>
      <c r="O885" s="554"/>
    </row>
    <row r="886" spans="4:15" ht="14">
      <c r="D886" s="554"/>
      <c r="J886" s="602"/>
      <c r="K886" s="602"/>
      <c r="O886" s="554"/>
    </row>
    <row r="887" spans="4:15" ht="14">
      <c r="D887" s="554"/>
      <c r="J887" s="602"/>
      <c r="K887" s="602"/>
      <c r="O887" s="554"/>
    </row>
    <row r="888" spans="4:15" ht="14">
      <c r="D888" s="554"/>
      <c r="J888" s="602"/>
      <c r="K888" s="602"/>
      <c r="O888" s="554"/>
    </row>
    <row r="889" spans="4:15" ht="14">
      <c r="D889" s="554"/>
      <c r="J889" s="602"/>
      <c r="K889" s="602"/>
      <c r="O889" s="554"/>
    </row>
    <row r="890" spans="4:15" ht="14">
      <c r="D890" s="554"/>
      <c r="J890" s="602"/>
      <c r="K890" s="602"/>
      <c r="O890" s="554"/>
    </row>
    <row r="891" spans="4:15" ht="14">
      <c r="D891" s="554"/>
      <c r="J891" s="602"/>
      <c r="K891" s="602"/>
      <c r="O891" s="554"/>
    </row>
    <row r="892" spans="4:15" ht="14">
      <c r="D892" s="554"/>
      <c r="J892" s="602"/>
      <c r="K892" s="602"/>
      <c r="O892" s="554"/>
    </row>
    <row r="893" spans="4:15" ht="14">
      <c r="D893" s="554"/>
      <c r="J893" s="602"/>
      <c r="K893" s="602"/>
      <c r="O893" s="554"/>
    </row>
    <row r="894" spans="4:15" ht="14">
      <c r="D894" s="554"/>
      <c r="J894" s="602"/>
      <c r="K894" s="602"/>
      <c r="O894" s="554"/>
    </row>
    <row r="895" spans="4:15" ht="14">
      <c r="D895" s="554"/>
      <c r="J895" s="602"/>
      <c r="K895" s="602"/>
      <c r="O895" s="554"/>
    </row>
    <row r="896" spans="4:15" ht="14">
      <c r="D896" s="554"/>
      <c r="J896" s="602"/>
      <c r="K896" s="602"/>
      <c r="O896" s="554"/>
    </row>
    <row r="897" spans="4:15" ht="14">
      <c r="D897" s="554"/>
      <c r="J897" s="602"/>
      <c r="K897" s="602"/>
      <c r="O897" s="554"/>
    </row>
    <row r="898" spans="4:15" ht="14">
      <c r="D898" s="554"/>
      <c r="J898" s="602"/>
      <c r="K898" s="602"/>
      <c r="O898" s="554"/>
    </row>
    <row r="899" spans="4:15" ht="14">
      <c r="D899" s="554"/>
      <c r="J899" s="602"/>
      <c r="K899" s="602"/>
      <c r="O899" s="554"/>
    </row>
    <row r="900" spans="4:15" ht="14">
      <c r="D900" s="554"/>
      <c r="J900" s="602"/>
      <c r="K900" s="602"/>
      <c r="O900" s="554"/>
    </row>
    <row r="901" spans="4:15" ht="14">
      <c r="D901" s="554"/>
      <c r="J901" s="602"/>
      <c r="K901" s="602"/>
      <c r="O901" s="554"/>
    </row>
    <row r="902" spans="4:15" ht="14">
      <c r="D902" s="554"/>
      <c r="J902" s="602"/>
      <c r="K902" s="602"/>
      <c r="O902" s="554"/>
    </row>
    <row r="903" spans="4:15" ht="14">
      <c r="D903" s="554"/>
      <c r="J903" s="602"/>
      <c r="K903" s="602"/>
      <c r="O903" s="554"/>
    </row>
    <row r="904" spans="4:15" ht="14">
      <c r="D904" s="554"/>
      <c r="J904" s="602"/>
      <c r="K904" s="602"/>
      <c r="O904" s="554"/>
    </row>
    <row r="905" spans="4:15" ht="14">
      <c r="D905" s="554"/>
      <c r="J905" s="602"/>
      <c r="K905" s="602"/>
      <c r="O905" s="554"/>
    </row>
    <row r="906" spans="4:15" ht="14">
      <c r="D906" s="554"/>
      <c r="J906" s="602"/>
      <c r="K906" s="602"/>
      <c r="O906" s="554"/>
    </row>
    <row r="907" spans="4:15" ht="14">
      <c r="D907" s="554"/>
      <c r="J907" s="602"/>
      <c r="K907" s="602"/>
      <c r="O907" s="554"/>
    </row>
    <row r="908" spans="4:15" ht="14">
      <c r="D908" s="554"/>
      <c r="J908" s="602"/>
      <c r="K908" s="602"/>
      <c r="O908" s="554"/>
    </row>
    <row r="909" spans="4:15" ht="14">
      <c r="D909" s="554"/>
      <c r="J909" s="602"/>
      <c r="K909" s="602"/>
      <c r="O909" s="554"/>
    </row>
    <row r="910" spans="4:15" ht="14">
      <c r="D910" s="554"/>
      <c r="J910" s="602"/>
      <c r="K910" s="602"/>
      <c r="O910" s="554"/>
    </row>
    <row r="911" spans="4:15" ht="14">
      <c r="D911" s="554"/>
      <c r="J911" s="602"/>
      <c r="K911" s="602"/>
      <c r="O911" s="554"/>
    </row>
    <row r="912" spans="4:15" ht="14">
      <c r="D912" s="554"/>
      <c r="J912" s="602"/>
      <c r="K912" s="602"/>
      <c r="O912" s="554"/>
    </row>
    <row r="913" spans="4:15" ht="14">
      <c r="D913" s="554"/>
      <c r="J913" s="602"/>
      <c r="K913" s="602"/>
      <c r="O913" s="554"/>
    </row>
    <row r="914" spans="4:15" ht="14">
      <c r="D914" s="554"/>
      <c r="J914" s="602"/>
      <c r="K914" s="602"/>
      <c r="O914" s="554"/>
    </row>
    <row r="915" spans="4:15" ht="14">
      <c r="D915" s="554"/>
      <c r="J915" s="602"/>
      <c r="K915" s="602"/>
      <c r="O915" s="554"/>
    </row>
    <row r="916" spans="4:15" ht="14">
      <c r="D916" s="554"/>
      <c r="J916" s="602"/>
      <c r="K916" s="602"/>
      <c r="O916" s="554"/>
    </row>
    <row r="917" spans="4:15" ht="14">
      <c r="D917" s="554"/>
      <c r="J917" s="602"/>
      <c r="K917" s="602"/>
      <c r="O917" s="554"/>
    </row>
    <row r="918" spans="4:15" ht="14">
      <c r="D918" s="554"/>
      <c r="J918" s="602"/>
      <c r="K918" s="602"/>
      <c r="O918" s="554"/>
    </row>
    <row r="919" spans="4:15" ht="14">
      <c r="D919" s="554"/>
      <c r="J919" s="602"/>
      <c r="K919" s="602"/>
      <c r="O919" s="554"/>
    </row>
    <row r="920" spans="4:15" ht="14">
      <c r="D920" s="554"/>
      <c r="J920" s="602"/>
      <c r="K920" s="602"/>
      <c r="O920" s="554"/>
    </row>
    <row r="921" spans="4:15" ht="14">
      <c r="D921" s="554"/>
      <c r="J921" s="602"/>
      <c r="K921" s="602"/>
      <c r="O921" s="554"/>
    </row>
    <row r="922" spans="4:15" ht="14">
      <c r="D922" s="554"/>
      <c r="J922" s="602"/>
      <c r="K922" s="602"/>
      <c r="O922" s="554"/>
    </row>
    <row r="923" spans="4:15" ht="14">
      <c r="D923" s="554"/>
      <c r="J923" s="602"/>
      <c r="K923" s="602"/>
      <c r="O923" s="554"/>
    </row>
    <row r="924" spans="4:15" ht="14">
      <c r="D924" s="554"/>
      <c r="J924" s="602"/>
      <c r="K924" s="602"/>
      <c r="O924" s="554"/>
    </row>
    <row r="925" spans="4:15" ht="14">
      <c r="D925" s="554"/>
      <c r="J925" s="602"/>
      <c r="K925" s="602"/>
      <c r="O925" s="554"/>
    </row>
    <row r="926" spans="4:15" ht="14">
      <c r="D926" s="554"/>
      <c r="J926" s="602"/>
      <c r="K926" s="602"/>
      <c r="O926" s="554"/>
    </row>
    <row r="927" spans="4:15" ht="14">
      <c r="D927" s="554"/>
      <c r="J927" s="602"/>
      <c r="K927" s="602"/>
      <c r="O927" s="554"/>
    </row>
    <row r="928" spans="4:15" ht="14">
      <c r="D928" s="554"/>
      <c r="J928" s="602"/>
      <c r="K928" s="602"/>
      <c r="O928" s="554"/>
    </row>
    <row r="929" spans="4:15" ht="14">
      <c r="D929" s="554"/>
      <c r="J929" s="602"/>
      <c r="K929" s="602"/>
      <c r="O929" s="554"/>
    </row>
    <row r="930" spans="4:15" ht="14">
      <c r="D930" s="554"/>
      <c r="J930" s="602"/>
      <c r="K930" s="602"/>
      <c r="O930" s="554"/>
    </row>
    <row r="931" spans="4:15" ht="14">
      <c r="D931" s="554"/>
      <c r="J931" s="602"/>
      <c r="K931" s="602"/>
      <c r="O931" s="554"/>
    </row>
    <row r="932" spans="4:15" ht="14">
      <c r="D932" s="554"/>
      <c r="J932" s="602"/>
      <c r="K932" s="602"/>
      <c r="O932" s="554"/>
    </row>
    <row r="933" spans="4:15" ht="14">
      <c r="D933" s="554"/>
      <c r="J933" s="602"/>
      <c r="K933" s="602"/>
      <c r="O933" s="554"/>
    </row>
    <row r="934" spans="4:15" ht="14">
      <c r="D934" s="554"/>
      <c r="J934" s="602"/>
      <c r="K934" s="602"/>
      <c r="O934" s="554"/>
    </row>
    <row r="935" spans="4:15" ht="14">
      <c r="D935" s="554"/>
      <c r="J935" s="602"/>
      <c r="K935" s="602"/>
      <c r="O935" s="554"/>
    </row>
    <row r="936" spans="4:15" ht="14">
      <c r="D936" s="554"/>
      <c r="J936" s="602"/>
      <c r="K936" s="602"/>
      <c r="O936" s="554"/>
    </row>
    <row r="937" spans="4:15" ht="14">
      <c r="D937" s="554"/>
      <c r="J937" s="602"/>
      <c r="K937" s="602"/>
      <c r="O937" s="554"/>
    </row>
    <row r="938" spans="4:15" ht="14">
      <c r="D938" s="554"/>
      <c r="J938" s="602"/>
      <c r="K938" s="602"/>
      <c r="O938" s="554"/>
    </row>
    <row r="939" spans="4:15" ht="14">
      <c r="D939" s="554"/>
      <c r="J939" s="602"/>
      <c r="K939" s="602"/>
      <c r="O939" s="554"/>
    </row>
    <row r="940" spans="4:15" ht="14">
      <c r="D940" s="554"/>
      <c r="J940" s="602"/>
      <c r="K940" s="602"/>
      <c r="O940" s="554"/>
    </row>
    <row r="941" spans="4:15" ht="14">
      <c r="D941" s="554"/>
      <c r="J941" s="602"/>
      <c r="K941" s="602"/>
      <c r="O941" s="554"/>
    </row>
    <row r="942" spans="4:15" ht="14">
      <c r="D942" s="554"/>
      <c r="J942" s="602"/>
      <c r="K942" s="602"/>
      <c r="O942" s="554"/>
    </row>
    <row r="943" spans="4:15" ht="14">
      <c r="D943" s="554"/>
      <c r="J943" s="602"/>
      <c r="K943" s="602"/>
      <c r="O943" s="554"/>
    </row>
    <row r="944" spans="4:15" ht="14">
      <c r="D944" s="554"/>
      <c r="J944" s="602"/>
      <c r="K944" s="602"/>
      <c r="O944" s="554"/>
    </row>
    <row r="945" spans="4:15" ht="14">
      <c r="D945" s="554"/>
      <c r="J945" s="602"/>
      <c r="K945" s="602"/>
      <c r="O945" s="554"/>
    </row>
    <row r="946" spans="4:15" ht="14">
      <c r="D946" s="554"/>
      <c r="J946" s="602"/>
      <c r="K946" s="602"/>
      <c r="O946" s="554"/>
    </row>
    <row r="947" spans="4:15" ht="14">
      <c r="D947" s="554"/>
      <c r="J947" s="602"/>
      <c r="K947" s="602"/>
      <c r="O947" s="554"/>
    </row>
    <row r="948" spans="4:15" ht="14">
      <c r="D948" s="554"/>
      <c r="J948" s="602"/>
      <c r="K948" s="602"/>
      <c r="O948" s="554"/>
    </row>
    <row r="949" spans="4:15" ht="14">
      <c r="D949" s="554"/>
      <c r="J949" s="602"/>
      <c r="K949" s="602"/>
      <c r="O949" s="554"/>
    </row>
    <row r="950" spans="4:15" ht="14">
      <c r="D950" s="554"/>
      <c r="J950" s="602"/>
      <c r="K950" s="602"/>
      <c r="O950" s="554"/>
    </row>
    <row r="951" spans="4:15" ht="14">
      <c r="D951" s="554"/>
      <c r="J951" s="602"/>
      <c r="K951" s="602"/>
      <c r="O951" s="554"/>
    </row>
    <row r="952" spans="4:15" ht="14">
      <c r="D952" s="554"/>
      <c r="J952" s="602"/>
      <c r="K952" s="602"/>
      <c r="O952" s="554"/>
    </row>
    <row r="953" spans="4:15" ht="14">
      <c r="D953" s="554"/>
      <c r="J953" s="602"/>
      <c r="K953" s="602"/>
      <c r="O953" s="554"/>
    </row>
    <row r="954" spans="4:15" ht="14">
      <c r="D954" s="554"/>
      <c r="J954" s="602"/>
      <c r="K954" s="602"/>
      <c r="O954" s="554"/>
    </row>
    <row r="955" spans="4:15" ht="14">
      <c r="D955" s="554"/>
      <c r="J955" s="602"/>
      <c r="K955" s="602"/>
      <c r="O955" s="554"/>
    </row>
    <row r="956" spans="4:15" ht="14">
      <c r="D956" s="554"/>
      <c r="J956" s="602"/>
      <c r="K956" s="602"/>
      <c r="O956" s="554"/>
    </row>
    <row r="957" spans="4:15" ht="14">
      <c r="D957" s="554"/>
      <c r="J957" s="602"/>
      <c r="K957" s="602"/>
      <c r="O957" s="554"/>
    </row>
    <row r="958" spans="4:15" ht="14">
      <c r="D958" s="554"/>
      <c r="J958" s="602"/>
      <c r="K958" s="602"/>
      <c r="O958" s="554"/>
    </row>
    <row r="959" spans="4:15" ht="14">
      <c r="D959" s="554"/>
      <c r="J959" s="602"/>
      <c r="K959" s="602"/>
      <c r="O959" s="554"/>
    </row>
    <row r="960" spans="4:15" ht="14">
      <c r="D960" s="554"/>
      <c r="J960" s="602"/>
      <c r="K960" s="602"/>
      <c r="O960" s="554"/>
    </row>
    <row r="961" spans="4:15" ht="14">
      <c r="D961" s="554"/>
      <c r="J961" s="602"/>
      <c r="K961" s="602"/>
      <c r="O961" s="554"/>
    </row>
    <row r="962" spans="4:15" ht="14">
      <c r="D962" s="554"/>
      <c r="J962" s="602"/>
      <c r="K962" s="602"/>
      <c r="O962" s="554"/>
    </row>
    <row r="963" spans="4:15" ht="14">
      <c r="D963" s="554"/>
      <c r="J963" s="602"/>
      <c r="K963" s="602"/>
      <c r="O963" s="554"/>
    </row>
    <row r="964" spans="4:15" ht="14">
      <c r="D964" s="554"/>
      <c r="J964" s="602"/>
      <c r="K964" s="602"/>
      <c r="O964" s="554"/>
    </row>
    <row r="965" spans="4:15" ht="14">
      <c r="D965" s="554"/>
      <c r="J965" s="602"/>
      <c r="K965" s="602"/>
      <c r="O965" s="554"/>
    </row>
    <row r="966" spans="4:15" ht="14">
      <c r="D966" s="554"/>
      <c r="J966" s="602"/>
      <c r="K966" s="602"/>
      <c r="O966" s="554"/>
    </row>
    <row r="967" spans="4:15" ht="14">
      <c r="D967" s="554"/>
      <c r="J967" s="602"/>
      <c r="K967" s="602"/>
      <c r="O967" s="554"/>
    </row>
    <row r="968" spans="4:15" ht="14">
      <c r="D968" s="554"/>
      <c r="J968" s="602"/>
      <c r="K968" s="602"/>
      <c r="O968" s="554"/>
    </row>
    <row r="969" spans="4:15" ht="14">
      <c r="D969" s="554"/>
      <c r="J969" s="602"/>
      <c r="K969" s="602"/>
      <c r="O969" s="554"/>
    </row>
    <row r="970" spans="4:15" ht="14">
      <c r="D970" s="554"/>
      <c r="J970" s="602"/>
      <c r="K970" s="602"/>
      <c r="O970" s="554"/>
    </row>
    <row r="971" spans="4:15" ht="14">
      <c r="D971" s="554"/>
      <c r="J971" s="602"/>
      <c r="K971" s="602"/>
      <c r="O971" s="554"/>
    </row>
    <row r="972" spans="4:15" ht="14">
      <c r="D972" s="554"/>
      <c r="J972" s="602"/>
      <c r="K972" s="602"/>
      <c r="O972" s="554"/>
    </row>
    <row r="973" spans="4:15" ht="14">
      <c r="D973" s="554"/>
      <c r="J973" s="602"/>
      <c r="K973" s="602"/>
      <c r="O973" s="554"/>
    </row>
    <row r="974" spans="4:15" ht="14">
      <c r="D974" s="554"/>
      <c r="J974" s="602"/>
      <c r="K974" s="602"/>
      <c r="O974" s="55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AB65C-5351-3644-AF20-93CE2D325B0C}">
  <sheetPr>
    <tabColor rgb="FF92D050"/>
    <outlinePr summaryBelow="0" summaryRight="0"/>
  </sheetPr>
  <dimension ref="A1:AA4054"/>
  <sheetViews>
    <sheetView showGridLines="0" tabSelected="1" zoomScale="90" zoomScaleNormal="90" workbookViewId="0">
      <pane xSplit="1" ySplit="1" topLeftCell="B2" activePane="bottomRight" state="frozen"/>
      <selection activeCell="A6" sqref="A4:A6"/>
      <selection pane="topRight" activeCell="A6" sqref="A4:A6"/>
      <selection pane="bottomLeft" activeCell="A6" sqref="A4:A6"/>
      <selection pane="bottomRight" activeCell="A2" sqref="A2"/>
    </sheetView>
  </sheetViews>
  <sheetFormatPr baseColWidth="10" defaultColWidth="12.6640625" defaultRowHeight="12.5"/>
  <cols>
    <col min="1" max="1" width="14.1640625" style="531" customWidth="1"/>
    <col min="2" max="2" width="28.6640625" style="531" customWidth="1"/>
    <col min="3" max="3" width="37" style="531" customWidth="1"/>
    <col min="4" max="4" width="28.33203125" style="531" customWidth="1"/>
    <col min="5" max="5" width="44.1640625" style="531" customWidth="1"/>
    <col min="6" max="6" width="19.6640625" style="531" customWidth="1"/>
    <col min="7" max="7" width="24.1640625" style="531" customWidth="1"/>
    <col min="8" max="8" width="48.1640625" style="531" customWidth="1"/>
    <col min="9" max="9" width="65.5" style="531" customWidth="1"/>
    <col min="10" max="10" width="46.83203125" style="531" customWidth="1"/>
    <col min="11" max="11" width="40.33203125" style="531" customWidth="1"/>
    <col min="12" max="12" width="46.5" style="531" customWidth="1"/>
    <col min="13" max="14" width="19.83203125" style="531" customWidth="1"/>
    <col min="15" max="16" width="15.6640625" style="531" customWidth="1"/>
    <col min="17" max="17" width="14.33203125" style="531" customWidth="1"/>
    <col min="18" max="18" width="19" style="531" customWidth="1"/>
    <col min="19" max="19" width="20.5" style="535" bestFit="1" customWidth="1"/>
    <col min="20" max="20" width="26" style="531" bestFit="1" customWidth="1"/>
    <col min="21" max="21" width="19" style="531" customWidth="1"/>
    <col min="22" max="22" width="20.83203125" style="531" customWidth="1"/>
    <col min="23" max="23" width="26.6640625" style="531" customWidth="1"/>
    <col min="24" max="24" width="44.33203125" style="531" customWidth="1"/>
    <col min="25" max="25" width="12.6640625" style="531"/>
    <col min="26" max="26" width="21.5" style="531" customWidth="1"/>
    <col min="27" max="27" width="17.1640625" style="531" customWidth="1"/>
    <col min="28" max="16384" width="12.6640625" style="531"/>
  </cols>
  <sheetData>
    <row r="1" spans="1:27" ht="77.5">
      <c r="A1" s="528" t="s">
        <v>2770</v>
      </c>
      <c r="B1" s="528" t="s">
        <v>2771</v>
      </c>
      <c r="C1" s="528" t="s">
        <v>2772</v>
      </c>
      <c r="D1" s="528" t="s">
        <v>2773</v>
      </c>
      <c r="E1" s="528" t="s">
        <v>2774</v>
      </c>
      <c r="F1" s="528" t="s">
        <v>43</v>
      </c>
      <c r="G1" s="528" t="s">
        <v>1</v>
      </c>
      <c r="H1" s="528" t="s">
        <v>2775</v>
      </c>
      <c r="I1" s="528" t="s">
        <v>2776</v>
      </c>
      <c r="J1" s="529" t="s">
        <v>2777</v>
      </c>
      <c r="K1" s="529" t="s">
        <v>2205</v>
      </c>
      <c r="L1" s="529" t="s">
        <v>2778</v>
      </c>
      <c r="M1" s="529" t="s">
        <v>2789</v>
      </c>
      <c r="N1" s="529" t="s">
        <v>2790</v>
      </c>
      <c r="O1" s="529" t="s">
        <v>2785</v>
      </c>
      <c r="P1" s="529" t="s">
        <v>2784</v>
      </c>
      <c r="Q1" s="529" t="s">
        <v>2630</v>
      </c>
      <c r="R1" s="529" t="s">
        <v>2781</v>
      </c>
      <c r="S1" s="529" t="s">
        <v>2780</v>
      </c>
      <c r="T1" s="529" t="s">
        <v>2779</v>
      </c>
      <c r="U1" s="529" t="s">
        <v>2782</v>
      </c>
      <c r="V1" s="529" t="s">
        <v>57</v>
      </c>
      <c r="W1" s="529" t="s">
        <v>2788</v>
      </c>
      <c r="X1" s="528" t="s">
        <v>2783</v>
      </c>
      <c r="Y1" s="528" t="s">
        <v>2787</v>
      </c>
      <c r="Z1" s="528" t="s">
        <v>2786</v>
      </c>
      <c r="AA1" s="530" t="s">
        <v>2809</v>
      </c>
    </row>
    <row r="2" spans="1:27" s="532" customFormat="1" ht="108.5">
      <c r="A2" s="530" t="s">
        <v>69</v>
      </c>
      <c r="B2" s="530" t="s">
        <v>70</v>
      </c>
      <c r="C2" s="530" t="s">
        <v>71</v>
      </c>
      <c r="D2" s="530" t="s">
        <v>72</v>
      </c>
      <c r="E2" s="530" t="s">
        <v>73</v>
      </c>
      <c r="F2" s="557">
        <v>8025</v>
      </c>
      <c r="G2" s="557">
        <v>2024110010079</v>
      </c>
      <c r="H2" s="530" t="s">
        <v>33</v>
      </c>
      <c r="I2" s="530" t="s">
        <v>74</v>
      </c>
      <c r="J2" s="530" t="s">
        <v>1898</v>
      </c>
      <c r="K2" s="530">
        <v>80111600</v>
      </c>
      <c r="L2" s="530" t="s">
        <v>1899</v>
      </c>
      <c r="M2" s="530" t="s">
        <v>409</v>
      </c>
      <c r="N2" s="557" t="s">
        <v>459</v>
      </c>
      <c r="O2" s="557">
        <v>5</v>
      </c>
      <c r="P2" s="530">
        <v>1</v>
      </c>
      <c r="Q2" s="530" t="s">
        <v>83</v>
      </c>
      <c r="R2" s="558" t="s">
        <v>84</v>
      </c>
      <c r="S2" s="587">
        <v>4500000</v>
      </c>
      <c r="T2" s="587">
        <v>22500000</v>
      </c>
      <c r="U2" s="530" t="s">
        <v>85</v>
      </c>
      <c r="V2" s="530" t="s">
        <v>78</v>
      </c>
      <c r="W2" s="530" t="s">
        <v>86</v>
      </c>
      <c r="X2" s="530" t="s">
        <v>75</v>
      </c>
      <c r="Y2" s="530" t="s">
        <v>2765</v>
      </c>
      <c r="Z2" s="530" t="s">
        <v>77</v>
      </c>
      <c r="AA2" s="530" t="s">
        <v>2810</v>
      </c>
    </row>
    <row r="3" spans="1:27" s="532" customFormat="1" ht="108.5">
      <c r="A3" s="530" t="s">
        <v>79</v>
      </c>
      <c r="B3" s="530" t="s">
        <v>70</v>
      </c>
      <c r="C3" s="530" t="s">
        <v>71</v>
      </c>
      <c r="D3" s="530" t="s">
        <v>72</v>
      </c>
      <c r="E3" s="530" t="s">
        <v>73</v>
      </c>
      <c r="F3" s="557">
        <v>8025</v>
      </c>
      <c r="G3" s="557">
        <v>2024110010079</v>
      </c>
      <c r="H3" s="530" t="s">
        <v>33</v>
      </c>
      <c r="I3" s="530" t="s">
        <v>74</v>
      </c>
      <c r="J3" s="530" t="s">
        <v>34</v>
      </c>
      <c r="K3" s="530">
        <v>80111600</v>
      </c>
      <c r="L3" s="530" t="s">
        <v>80</v>
      </c>
      <c r="M3" s="530" t="s">
        <v>409</v>
      </c>
      <c r="N3" s="557" t="s">
        <v>459</v>
      </c>
      <c r="O3" s="557">
        <v>5</v>
      </c>
      <c r="P3" s="530">
        <v>1</v>
      </c>
      <c r="Q3" s="530" t="s">
        <v>83</v>
      </c>
      <c r="R3" s="558" t="s">
        <v>84</v>
      </c>
      <c r="S3" s="587">
        <v>5000000</v>
      </c>
      <c r="T3" s="587">
        <v>25000000</v>
      </c>
      <c r="U3" s="530" t="s">
        <v>85</v>
      </c>
      <c r="V3" s="530" t="s">
        <v>78</v>
      </c>
      <c r="W3" s="530" t="s">
        <v>86</v>
      </c>
      <c r="X3" s="530" t="s">
        <v>75</v>
      </c>
      <c r="Y3" s="530" t="s">
        <v>2765</v>
      </c>
      <c r="Z3" s="530" t="s">
        <v>77</v>
      </c>
      <c r="AA3" s="530" t="s">
        <v>2810</v>
      </c>
    </row>
    <row r="4" spans="1:27" s="532" customFormat="1" ht="108.5">
      <c r="A4" s="530" t="s">
        <v>87</v>
      </c>
      <c r="B4" s="530" t="s">
        <v>70</v>
      </c>
      <c r="C4" s="530" t="s">
        <v>71</v>
      </c>
      <c r="D4" s="530" t="s">
        <v>2936</v>
      </c>
      <c r="E4" s="530" t="s">
        <v>73</v>
      </c>
      <c r="F4" s="557">
        <v>8025</v>
      </c>
      <c r="G4" s="557">
        <v>2024110010079</v>
      </c>
      <c r="H4" s="530" t="s">
        <v>33</v>
      </c>
      <c r="I4" s="530" t="s">
        <v>74</v>
      </c>
      <c r="J4" s="530" t="s">
        <v>2937</v>
      </c>
      <c r="K4" s="530">
        <v>80111600</v>
      </c>
      <c r="L4" s="530" t="s">
        <v>2938</v>
      </c>
      <c r="M4" s="530" t="s">
        <v>1472</v>
      </c>
      <c r="N4" s="557" t="s">
        <v>1472</v>
      </c>
      <c r="O4" s="557">
        <v>130</v>
      </c>
      <c r="P4" s="530">
        <v>0</v>
      </c>
      <c r="Q4" s="530" t="s">
        <v>83</v>
      </c>
      <c r="R4" s="558" t="s">
        <v>84</v>
      </c>
      <c r="S4" s="587">
        <v>3800000</v>
      </c>
      <c r="T4" s="587">
        <v>16466666.666666668</v>
      </c>
      <c r="U4" s="530" t="s">
        <v>85</v>
      </c>
      <c r="V4" s="530" t="s">
        <v>78</v>
      </c>
      <c r="W4" s="530" t="s">
        <v>86</v>
      </c>
      <c r="X4" s="530" t="s">
        <v>75</v>
      </c>
      <c r="Y4" s="530" t="s">
        <v>2765</v>
      </c>
      <c r="Z4" s="530" t="s">
        <v>77</v>
      </c>
      <c r="AA4" s="530" t="s">
        <v>2841</v>
      </c>
    </row>
    <row r="5" spans="1:27" s="532" customFormat="1" ht="108.5">
      <c r="A5" s="530" t="s">
        <v>89</v>
      </c>
      <c r="B5" s="530" t="s">
        <v>70</v>
      </c>
      <c r="C5" s="530" t="s">
        <v>71</v>
      </c>
      <c r="D5" s="530" t="s">
        <v>72</v>
      </c>
      <c r="E5" s="530" t="s">
        <v>73</v>
      </c>
      <c r="F5" s="557">
        <v>8025</v>
      </c>
      <c r="G5" s="557">
        <v>2024110010079</v>
      </c>
      <c r="H5" s="530" t="s">
        <v>33</v>
      </c>
      <c r="I5" s="530" t="s">
        <v>74</v>
      </c>
      <c r="J5" s="563" t="s">
        <v>1898</v>
      </c>
      <c r="K5" s="563">
        <v>80111600</v>
      </c>
      <c r="L5" s="563" t="s">
        <v>2502</v>
      </c>
      <c r="M5" s="563" t="s">
        <v>1060</v>
      </c>
      <c r="N5" s="564" t="s">
        <v>1060</v>
      </c>
      <c r="O5" s="564">
        <v>5</v>
      </c>
      <c r="P5" s="563">
        <v>1</v>
      </c>
      <c r="Q5" s="563" t="s">
        <v>83</v>
      </c>
      <c r="R5" s="565" t="s">
        <v>84</v>
      </c>
      <c r="S5" s="588">
        <v>7500000</v>
      </c>
      <c r="T5" s="588">
        <v>37500000</v>
      </c>
      <c r="U5" s="563" t="s">
        <v>85</v>
      </c>
      <c r="V5" s="563" t="s">
        <v>78</v>
      </c>
      <c r="W5" s="563" t="s">
        <v>86</v>
      </c>
      <c r="X5" s="530" t="s">
        <v>75</v>
      </c>
      <c r="Y5" s="530" t="s">
        <v>2765</v>
      </c>
      <c r="Z5" s="530" t="s">
        <v>77</v>
      </c>
      <c r="AA5" s="530" t="s">
        <v>2810</v>
      </c>
    </row>
    <row r="6" spans="1:27" s="532" customFormat="1" ht="108.5">
      <c r="A6" s="530" t="s">
        <v>90</v>
      </c>
      <c r="B6" s="530" t="s">
        <v>70</v>
      </c>
      <c r="C6" s="530" t="s">
        <v>71</v>
      </c>
      <c r="D6" s="530" t="s">
        <v>72</v>
      </c>
      <c r="E6" s="530" t="s">
        <v>73</v>
      </c>
      <c r="F6" s="557">
        <v>8025</v>
      </c>
      <c r="G6" s="557">
        <v>2024110010079</v>
      </c>
      <c r="H6" s="530" t="s">
        <v>33</v>
      </c>
      <c r="I6" s="530" t="s">
        <v>74</v>
      </c>
      <c r="J6" s="530" t="s">
        <v>1898</v>
      </c>
      <c r="K6" s="530">
        <v>80111600</v>
      </c>
      <c r="L6" s="530" t="s">
        <v>1904</v>
      </c>
      <c r="M6" s="530" t="s">
        <v>409</v>
      </c>
      <c r="N6" s="557" t="s">
        <v>459</v>
      </c>
      <c r="O6" s="557">
        <v>5</v>
      </c>
      <c r="P6" s="530">
        <v>1</v>
      </c>
      <c r="Q6" s="530" t="s">
        <v>83</v>
      </c>
      <c r="R6" s="558" t="s">
        <v>84</v>
      </c>
      <c r="S6" s="587">
        <v>6000000</v>
      </c>
      <c r="T6" s="587">
        <v>30000000</v>
      </c>
      <c r="U6" s="530" t="s">
        <v>85</v>
      </c>
      <c r="V6" s="530" t="s">
        <v>78</v>
      </c>
      <c r="W6" s="530" t="s">
        <v>86</v>
      </c>
      <c r="X6" s="530" t="s">
        <v>75</v>
      </c>
      <c r="Y6" s="530" t="s">
        <v>2765</v>
      </c>
      <c r="Z6" s="530" t="s">
        <v>77</v>
      </c>
      <c r="AA6" s="530" t="s">
        <v>2810</v>
      </c>
    </row>
    <row r="7" spans="1:27" s="532" customFormat="1" ht="108.5">
      <c r="A7" s="530" t="s">
        <v>91</v>
      </c>
      <c r="B7" s="530" t="s">
        <v>70</v>
      </c>
      <c r="C7" s="530" t="s">
        <v>71</v>
      </c>
      <c r="D7" s="530" t="s">
        <v>2936</v>
      </c>
      <c r="E7" s="530" t="s">
        <v>73</v>
      </c>
      <c r="F7" s="557">
        <v>8025</v>
      </c>
      <c r="G7" s="557">
        <v>2024110010079</v>
      </c>
      <c r="H7" s="530" t="s">
        <v>33</v>
      </c>
      <c r="I7" s="530" t="s">
        <v>74</v>
      </c>
      <c r="J7" s="563" t="s">
        <v>2937</v>
      </c>
      <c r="K7" s="563">
        <v>80111600</v>
      </c>
      <c r="L7" s="563" t="s">
        <v>2938</v>
      </c>
      <c r="M7" s="563" t="s">
        <v>1472</v>
      </c>
      <c r="N7" s="564" t="s">
        <v>1472</v>
      </c>
      <c r="O7" s="564">
        <v>130</v>
      </c>
      <c r="P7" s="563">
        <v>0</v>
      </c>
      <c r="Q7" s="563" t="s">
        <v>83</v>
      </c>
      <c r="R7" s="565" t="s">
        <v>84</v>
      </c>
      <c r="S7" s="588">
        <v>3800000</v>
      </c>
      <c r="T7" s="588">
        <v>16466666.666666668</v>
      </c>
      <c r="U7" s="563" t="s">
        <v>85</v>
      </c>
      <c r="V7" s="563" t="s">
        <v>78</v>
      </c>
      <c r="W7" s="563" t="s">
        <v>86</v>
      </c>
      <c r="X7" s="530" t="s">
        <v>75</v>
      </c>
      <c r="Y7" s="530" t="s">
        <v>2765</v>
      </c>
      <c r="Z7" s="530" t="s">
        <v>77</v>
      </c>
      <c r="AA7" s="530" t="s">
        <v>2841</v>
      </c>
    </row>
    <row r="8" spans="1:27" s="532" customFormat="1" ht="108.5">
      <c r="A8" s="530" t="s">
        <v>92</v>
      </c>
      <c r="B8" s="530" t="s">
        <v>70</v>
      </c>
      <c r="C8" s="530" t="s">
        <v>71</v>
      </c>
      <c r="D8" s="530" t="s">
        <v>72</v>
      </c>
      <c r="E8" s="530" t="s">
        <v>73</v>
      </c>
      <c r="F8" s="557">
        <v>8025</v>
      </c>
      <c r="G8" s="557">
        <v>2024110010079</v>
      </c>
      <c r="H8" s="530" t="s">
        <v>33</v>
      </c>
      <c r="I8" s="530" t="s">
        <v>74</v>
      </c>
      <c r="J8" s="530" t="s">
        <v>1905</v>
      </c>
      <c r="K8" s="530">
        <v>80111600</v>
      </c>
      <c r="L8" s="530" t="s">
        <v>2642</v>
      </c>
      <c r="M8" s="530" t="s">
        <v>1060</v>
      </c>
      <c r="N8" s="557" t="s">
        <v>1060</v>
      </c>
      <c r="O8" s="557">
        <v>6</v>
      </c>
      <c r="P8" s="530">
        <v>1</v>
      </c>
      <c r="Q8" s="530" t="s">
        <v>83</v>
      </c>
      <c r="R8" s="558" t="s">
        <v>2503</v>
      </c>
      <c r="S8" s="587">
        <v>4350000</v>
      </c>
      <c r="T8" s="587">
        <v>26100000</v>
      </c>
      <c r="U8" s="530" t="s">
        <v>85</v>
      </c>
      <c r="V8" s="530" t="s">
        <v>78</v>
      </c>
      <c r="W8" s="530" t="s">
        <v>86</v>
      </c>
      <c r="X8" s="530" t="s">
        <v>75</v>
      </c>
      <c r="Y8" s="530" t="s">
        <v>2765</v>
      </c>
      <c r="Z8" s="530" t="s">
        <v>77</v>
      </c>
      <c r="AA8" s="530" t="s">
        <v>2810</v>
      </c>
    </row>
    <row r="9" spans="1:27" s="532" customFormat="1" ht="108.5">
      <c r="A9" s="530" t="s">
        <v>93</v>
      </c>
      <c r="B9" s="530" t="s">
        <v>70</v>
      </c>
      <c r="C9" s="530" t="s">
        <v>71</v>
      </c>
      <c r="D9" s="530" t="s">
        <v>72</v>
      </c>
      <c r="E9" s="530" t="s">
        <v>73</v>
      </c>
      <c r="F9" s="557">
        <v>8025</v>
      </c>
      <c r="G9" s="557">
        <v>2024110010079</v>
      </c>
      <c r="H9" s="530" t="s">
        <v>33</v>
      </c>
      <c r="I9" s="530" t="s">
        <v>74</v>
      </c>
      <c r="J9" s="530" t="s">
        <v>1905</v>
      </c>
      <c r="K9" s="530">
        <v>80111600</v>
      </c>
      <c r="L9" s="530" t="s">
        <v>1908</v>
      </c>
      <c r="M9" s="530" t="s">
        <v>409</v>
      </c>
      <c r="N9" s="557" t="s">
        <v>459</v>
      </c>
      <c r="O9" s="557">
        <v>4</v>
      </c>
      <c r="P9" s="530">
        <v>1</v>
      </c>
      <c r="Q9" s="530" t="s">
        <v>83</v>
      </c>
      <c r="R9" s="558" t="s">
        <v>84</v>
      </c>
      <c r="S9" s="587">
        <v>2900000</v>
      </c>
      <c r="T9" s="587">
        <v>12385000</v>
      </c>
      <c r="U9" s="530" t="s">
        <v>85</v>
      </c>
      <c r="V9" s="530" t="s">
        <v>78</v>
      </c>
      <c r="W9" s="530" t="s">
        <v>86</v>
      </c>
      <c r="X9" s="530" t="s">
        <v>75</v>
      </c>
      <c r="Y9" s="530" t="s">
        <v>2765</v>
      </c>
      <c r="Z9" s="530" t="s">
        <v>77</v>
      </c>
      <c r="AA9" s="530" t="s">
        <v>2810</v>
      </c>
    </row>
    <row r="10" spans="1:27" s="532" customFormat="1" ht="108.5">
      <c r="A10" s="530" t="s">
        <v>94</v>
      </c>
      <c r="B10" s="530" t="s">
        <v>70</v>
      </c>
      <c r="C10" s="530" t="s">
        <v>71</v>
      </c>
      <c r="D10" s="530" t="s">
        <v>2936</v>
      </c>
      <c r="E10" s="530" t="s">
        <v>73</v>
      </c>
      <c r="F10" s="557">
        <v>8025</v>
      </c>
      <c r="G10" s="557">
        <v>2024110010079</v>
      </c>
      <c r="H10" s="530" t="s">
        <v>33</v>
      </c>
      <c r="I10" s="530" t="s">
        <v>74</v>
      </c>
      <c r="J10" s="530" t="s">
        <v>2937</v>
      </c>
      <c r="K10" s="530">
        <v>80111600</v>
      </c>
      <c r="L10" s="530" t="s">
        <v>2939</v>
      </c>
      <c r="M10" s="530" t="s">
        <v>1472</v>
      </c>
      <c r="N10" s="557" t="s">
        <v>1472</v>
      </c>
      <c r="O10" s="557">
        <v>130</v>
      </c>
      <c r="P10" s="530">
        <v>0</v>
      </c>
      <c r="Q10" s="530" t="s">
        <v>83</v>
      </c>
      <c r="R10" s="558" t="s">
        <v>84</v>
      </c>
      <c r="S10" s="587">
        <v>5200000</v>
      </c>
      <c r="T10" s="587">
        <v>22533333.333333336</v>
      </c>
      <c r="U10" s="530" t="s">
        <v>85</v>
      </c>
      <c r="V10" s="530" t="s">
        <v>78</v>
      </c>
      <c r="W10" s="530" t="s">
        <v>86</v>
      </c>
      <c r="X10" s="530" t="s">
        <v>75</v>
      </c>
      <c r="Y10" s="530" t="s">
        <v>2765</v>
      </c>
      <c r="Z10" s="530" t="s">
        <v>77</v>
      </c>
      <c r="AA10" s="530" t="s">
        <v>2841</v>
      </c>
    </row>
    <row r="11" spans="1:27" s="532" customFormat="1" ht="108.5">
      <c r="A11" s="530" t="s">
        <v>95</v>
      </c>
      <c r="B11" s="530" t="s">
        <v>70</v>
      </c>
      <c r="C11" s="530" t="s">
        <v>71</v>
      </c>
      <c r="D11" s="530" t="s">
        <v>2936</v>
      </c>
      <c r="E11" s="530" t="s">
        <v>73</v>
      </c>
      <c r="F11" s="557">
        <v>8025</v>
      </c>
      <c r="G11" s="557">
        <v>2024110010079</v>
      </c>
      <c r="H11" s="530" t="s">
        <v>33</v>
      </c>
      <c r="I11" s="530" t="s">
        <v>74</v>
      </c>
      <c r="J11" s="563" t="s">
        <v>2937</v>
      </c>
      <c r="K11" s="563">
        <v>80111600</v>
      </c>
      <c r="L11" s="563" t="s">
        <v>2938</v>
      </c>
      <c r="M11" s="563" t="s">
        <v>1472</v>
      </c>
      <c r="N11" s="564" t="s">
        <v>1472</v>
      </c>
      <c r="O11" s="564">
        <v>130</v>
      </c>
      <c r="P11" s="563">
        <v>0</v>
      </c>
      <c r="Q11" s="563" t="s">
        <v>83</v>
      </c>
      <c r="R11" s="565" t="s">
        <v>84</v>
      </c>
      <c r="S11" s="588">
        <v>3800000</v>
      </c>
      <c r="T11" s="588">
        <v>16466666.666666668</v>
      </c>
      <c r="U11" s="563" t="s">
        <v>85</v>
      </c>
      <c r="V11" s="563" t="s">
        <v>78</v>
      </c>
      <c r="W11" s="563" t="s">
        <v>86</v>
      </c>
      <c r="X11" s="530" t="s">
        <v>75</v>
      </c>
      <c r="Y11" s="530" t="s">
        <v>2765</v>
      </c>
      <c r="Z11" s="530" t="s">
        <v>77</v>
      </c>
      <c r="AA11" s="530" t="s">
        <v>2810</v>
      </c>
    </row>
    <row r="12" spans="1:27" s="532" customFormat="1" ht="108.5">
      <c r="A12" s="530" t="s">
        <v>96</v>
      </c>
      <c r="B12" s="530" t="s">
        <v>70</v>
      </c>
      <c r="C12" s="530" t="s">
        <v>71</v>
      </c>
      <c r="D12" s="530" t="s">
        <v>72</v>
      </c>
      <c r="E12" s="530" t="s">
        <v>73</v>
      </c>
      <c r="F12" s="557">
        <v>8025</v>
      </c>
      <c r="G12" s="557">
        <v>2024110010079</v>
      </c>
      <c r="H12" s="530" t="s">
        <v>33</v>
      </c>
      <c r="I12" s="530" t="s">
        <v>74</v>
      </c>
      <c r="J12" s="563" t="s">
        <v>1898</v>
      </c>
      <c r="K12" s="563">
        <v>80111600</v>
      </c>
      <c r="L12" s="563" t="s">
        <v>80</v>
      </c>
      <c r="M12" s="563" t="s">
        <v>1060</v>
      </c>
      <c r="N12" s="564" t="s">
        <v>1060</v>
      </c>
      <c r="O12" s="564">
        <v>1</v>
      </c>
      <c r="P12" s="563">
        <v>1</v>
      </c>
      <c r="Q12" s="563" t="s">
        <v>83</v>
      </c>
      <c r="R12" s="565" t="s">
        <v>84</v>
      </c>
      <c r="S12" s="588">
        <v>4500000</v>
      </c>
      <c r="T12" s="588">
        <v>4500000</v>
      </c>
      <c r="U12" s="563" t="s">
        <v>85</v>
      </c>
      <c r="V12" s="563" t="s">
        <v>78</v>
      </c>
      <c r="W12" s="563" t="s">
        <v>86</v>
      </c>
      <c r="X12" s="530" t="s">
        <v>75</v>
      </c>
      <c r="Y12" s="530" t="s">
        <v>2765</v>
      </c>
      <c r="Z12" s="530" t="s">
        <v>77</v>
      </c>
      <c r="AA12" s="530" t="s">
        <v>2810</v>
      </c>
    </row>
    <row r="13" spans="1:27" s="532" customFormat="1" ht="108.5">
      <c r="A13" s="530" t="s">
        <v>97</v>
      </c>
      <c r="B13" s="530" t="s">
        <v>70</v>
      </c>
      <c r="C13" s="530" t="s">
        <v>71</v>
      </c>
      <c r="D13" s="530" t="s">
        <v>72</v>
      </c>
      <c r="E13" s="530" t="s">
        <v>73</v>
      </c>
      <c r="F13" s="557">
        <v>8025</v>
      </c>
      <c r="G13" s="557">
        <v>2024110010079</v>
      </c>
      <c r="H13" s="530" t="s">
        <v>33</v>
      </c>
      <c r="I13" s="530" t="s">
        <v>74</v>
      </c>
      <c r="J13" s="563" t="s">
        <v>1898</v>
      </c>
      <c r="K13" s="563">
        <v>80111600</v>
      </c>
      <c r="L13" s="563" t="s">
        <v>2643</v>
      </c>
      <c r="M13" s="563" t="s">
        <v>1060</v>
      </c>
      <c r="N13" s="564" t="s">
        <v>1060</v>
      </c>
      <c r="O13" s="564">
        <v>5</v>
      </c>
      <c r="P13" s="563">
        <v>1</v>
      </c>
      <c r="Q13" s="563" t="s">
        <v>83</v>
      </c>
      <c r="R13" s="565" t="s">
        <v>84</v>
      </c>
      <c r="S13" s="588">
        <v>7500000</v>
      </c>
      <c r="T13" s="588">
        <v>37500000</v>
      </c>
      <c r="U13" s="563" t="s">
        <v>85</v>
      </c>
      <c r="V13" s="563" t="s">
        <v>78</v>
      </c>
      <c r="W13" s="563" t="s">
        <v>86</v>
      </c>
      <c r="X13" s="530" t="s">
        <v>75</v>
      </c>
      <c r="Y13" s="530" t="s">
        <v>2765</v>
      </c>
      <c r="Z13" s="530" t="s">
        <v>77</v>
      </c>
      <c r="AA13" s="530" t="s">
        <v>2810</v>
      </c>
    </row>
    <row r="14" spans="1:27" s="532" customFormat="1" ht="108.5">
      <c r="A14" s="530" t="s">
        <v>98</v>
      </c>
      <c r="B14" s="530" t="s">
        <v>70</v>
      </c>
      <c r="C14" s="530" t="s">
        <v>71</v>
      </c>
      <c r="D14" s="530" t="s">
        <v>72</v>
      </c>
      <c r="E14" s="530" t="s">
        <v>73</v>
      </c>
      <c r="F14" s="557">
        <v>8025</v>
      </c>
      <c r="G14" s="557">
        <v>2024110010079</v>
      </c>
      <c r="H14" s="530" t="s">
        <v>33</v>
      </c>
      <c r="I14" s="530" t="s">
        <v>74</v>
      </c>
      <c r="J14" s="530" t="s">
        <v>34</v>
      </c>
      <c r="K14" s="530">
        <v>80111600</v>
      </c>
      <c r="L14" s="530" t="s">
        <v>80</v>
      </c>
      <c r="M14" s="530" t="s">
        <v>409</v>
      </c>
      <c r="N14" s="557" t="s">
        <v>459</v>
      </c>
      <c r="O14" s="557">
        <v>8</v>
      </c>
      <c r="P14" s="530">
        <v>1</v>
      </c>
      <c r="Q14" s="530" t="s">
        <v>83</v>
      </c>
      <c r="R14" s="558" t="s">
        <v>84</v>
      </c>
      <c r="S14" s="587">
        <v>7500000</v>
      </c>
      <c r="T14" s="587">
        <v>60000000</v>
      </c>
      <c r="U14" s="530" t="s">
        <v>85</v>
      </c>
      <c r="V14" s="530" t="s">
        <v>78</v>
      </c>
      <c r="W14" s="530" t="s">
        <v>86</v>
      </c>
      <c r="X14" s="530" t="s">
        <v>75</v>
      </c>
      <c r="Y14" s="530" t="s">
        <v>2765</v>
      </c>
      <c r="Z14" s="530" t="s">
        <v>77</v>
      </c>
      <c r="AA14" s="530" t="s">
        <v>2810</v>
      </c>
    </row>
    <row r="15" spans="1:27" s="532" customFormat="1" ht="124">
      <c r="A15" s="530" t="s">
        <v>99</v>
      </c>
      <c r="B15" s="530" t="s">
        <v>70</v>
      </c>
      <c r="C15" s="530" t="s">
        <v>71</v>
      </c>
      <c r="D15" s="530" t="s">
        <v>2940</v>
      </c>
      <c r="E15" s="530" t="s">
        <v>73</v>
      </c>
      <c r="F15" s="557">
        <v>8025</v>
      </c>
      <c r="G15" s="557">
        <v>2024110010079</v>
      </c>
      <c r="H15" s="530" t="s">
        <v>33</v>
      </c>
      <c r="I15" s="530" t="s">
        <v>74</v>
      </c>
      <c r="J15" s="530" t="s">
        <v>2941</v>
      </c>
      <c r="K15" s="530">
        <v>80111600</v>
      </c>
      <c r="L15" s="530" t="s">
        <v>2942</v>
      </c>
      <c r="M15" s="530" t="s">
        <v>1472</v>
      </c>
      <c r="N15" s="557" t="s">
        <v>1472</v>
      </c>
      <c r="O15" s="557">
        <v>130</v>
      </c>
      <c r="P15" s="530">
        <v>0</v>
      </c>
      <c r="Q15" s="530" t="s">
        <v>83</v>
      </c>
      <c r="R15" s="558" t="s">
        <v>84</v>
      </c>
      <c r="S15" s="587">
        <v>6000000</v>
      </c>
      <c r="T15" s="587">
        <v>26000000</v>
      </c>
      <c r="U15" s="530" t="s">
        <v>85</v>
      </c>
      <c r="V15" s="530" t="s">
        <v>78</v>
      </c>
      <c r="W15" s="530" t="s">
        <v>86</v>
      </c>
      <c r="X15" s="530" t="s">
        <v>75</v>
      </c>
      <c r="Y15" s="530" t="s">
        <v>2765</v>
      </c>
      <c r="Z15" s="530" t="s">
        <v>77</v>
      </c>
      <c r="AA15" s="530" t="s">
        <v>2841</v>
      </c>
    </row>
    <row r="16" spans="1:27" s="532" customFormat="1" ht="108.5">
      <c r="A16" s="530" t="s">
        <v>100</v>
      </c>
      <c r="B16" s="530" t="s">
        <v>70</v>
      </c>
      <c r="C16" s="530" t="s">
        <v>71</v>
      </c>
      <c r="D16" s="530" t="s">
        <v>2940</v>
      </c>
      <c r="E16" s="530" t="s">
        <v>73</v>
      </c>
      <c r="F16" s="557">
        <v>8025</v>
      </c>
      <c r="G16" s="557">
        <v>2024110010079</v>
      </c>
      <c r="H16" s="530" t="s">
        <v>33</v>
      </c>
      <c r="I16" s="530" t="s">
        <v>74</v>
      </c>
      <c r="J16" s="563" t="s">
        <v>2941</v>
      </c>
      <c r="K16" s="563">
        <v>80111600</v>
      </c>
      <c r="L16" s="563" t="s">
        <v>2943</v>
      </c>
      <c r="M16" s="563" t="s">
        <v>1472</v>
      </c>
      <c r="N16" s="564" t="s">
        <v>1472</v>
      </c>
      <c r="O16" s="564">
        <v>130</v>
      </c>
      <c r="P16" s="563">
        <v>0</v>
      </c>
      <c r="Q16" s="563" t="s">
        <v>83</v>
      </c>
      <c r="R16" s="565" t="s">
        <v>84</v>
      </c>
      <c r="S16" s="588">
        <v>6500000</v>
      </c>
      <c r="T16" s="588">
        <v>28166666.666666664</v>
      </c>
      <c r="U16" s="563" t="s">
        <v>85</v>
      </c>
      <c r="V16" s="563" t="s">
        <v>78</v>
      </c>
      <c r="W16" s="563" t="s">
        <v>86</v>
      </c>
      <c r="X16" s="530" t="s">
        <v>75</v>
      </c>
      <c r="Y16" s="530" t="s">
        <v>2765</v>
      </c>
      <c r="Z16" s="530" t="s">
        <v>77</v>
      </c>
      <c r="AA16" s="530" t="s">
        <v>2841</v>
      </c>
    </row>
    <row r="17" spans="1:27" s="532" customFormat="1" ht="124">
      <c r="A17" s="530" t="s">
        <v>101</v>
      </c>
      <c r="B17" s="530" t="s">
        <v>70</v>
      </c>
      <c r="C17" s="530" t="s">
        <v>71</v>
      </c>
      <c r="D17" s="530" t="s">
        <v>2940</v>
      </c>
      <c r="E17" s="530" t="s">
        <v>73</v>
      </c>
      <c r="F17" s="557">
        <v>8025</v>
      </c>
      <c r="G17" s="557">
        <v>2024110010079</v>
      </c>
      <c r="H17" s="530" t="s">
        <v>33</v>
      </c>
      <c r="I17" s="530" t="s">
        <v>74</v>
      </c>
      <c r="J17" s="530" t="s">
        <v>2941</v>
      </c>
      <c r="K17" s="530">
        <v>80111600</v>
      </c>
      <c r="L17" s="530" t="s">
        <v>2944</v>
      </c>
      <c r="M17" s="530" t="s">
        <v>1982</v>
      </c>
      <c r="N17" s="557" t="s">
        <v>1982</v>
      </c>
      <c r="O17" s="557">
        <v>130</v>
      </c>
      <c r="P17" s="530">
        <v>0</v>
      </c>
      <c r="Q17" s="530" t="s">
        <v>83</v>
      </c>
      <c r="R17" s="558" t="s">
        <v>84</v>
      </c>
      <c r="S17" s="587">
        <v>4500000</v>
      </c>
      <c r="T17" s="587">
        <v>19500000</v>
      </c>
      <c r="U17" s="530" t="s">
        <v>85</v>
      </c>
      <c r="V17" s="530" t="s">
        <v>78</v>
      </c>
      <c r="W17" s="530" t="s">
        <v>86</v>
      </c>
      <c r="X17" s="530" t="s">
        <v>75</v>
      </c>
      <c r="Y17" s="530" t="s">
        <v>2765</v>
      </c>
      <c r="Z17" s="530" t="s">
        <v>77</v>
      </c>
      <c r="AA17" s="530" t="s">
        <v>2841</v>
      </c>
    </row>
    <row r="18" spans="1:27" s="532" customFormat="1" ht="108.5">
      <c r="A18" s="530" t="s">
        <v>102</v>
      </c>
      <c r="B18" s="530" t="s">
        <v>70</v>
      </c>
      <c r="C18" s="530" t="s">
        <v>71</v>
      </c>
      <c r="D18" s="530" t="s">
        <v>72</v>
      </c>
      <c r="E18" s="530" t="s">
        <v>73</v>
      </c>
      <c r="F18" s="557">
        <v>8025</v>
      </c>
      <c r="G18" s="557">
        <v>2024110010079</v>
      </c>
      <c r="H18" s="530" t="s">
        <v>33</v>
      </c>
      <c r="I18" s="530" t="s">
        <v>74</v>
      </c>
      <c r="J18" s="530" t="s">
        <v>1898</v>
      </c>
      <c r="K18" s="530">
        <v>80111600</v>
      </c>
      <c r="L18" s="530" t="s">
        <v>1899</v>
      </c>
      <c r="M18" s="530" t="s">
        <v>409</v>
      </c>
      <c r="N18" s="557" t="s">
        <v>459</v>
      </c>
      <c r="O18" s="557">
        <v>6</v>
      </c>
      <c r="P18" s="530">
        <v>1</v>
      </c>
      <c r="Q18" s="530" t="s">
        <v>83</v>
      </c>
      <c r="R18" s="558" t="s">
        <v>84</v>
      </c>
      <c r="S18" s="587">
        <v>4500000</v>
      </c>
      <c r="T18" s="587">
        <v>27000000</v>
      </c>
      <c r="U18" s="530" t="s">
        <v>85</v>
      </c>
      <c r="V18" s="530" t="s">
        <v>78</v>
      </c>
      <c r="W18" s="530" t="s">
        <v>86</v>
      </c>
      <c r="X18" s="530" t="s">
        <v>75</v>
      </c>
      <c r="Y18" s="530" t="s">
        <v>2765</v>
      </c>
      <c r="Z18" s="530" t="s">
        <v>77</v>
      </c>
      <c r="AA18" s="530" t="s">
        <v>2810</v>
      </c>
    </row>
    <row r="19" spans="1:27" s="532" customFormat="1" ht="124">
      <c r="A19" s="530" t="s">
        <v>103</v>
      </c>
      <c r="B19" s="530" t="s">
        <v>70</v>
      </c>
      <c r="C19" s="530" t="s">
        <v>71</v>
      </c>
      <c r="D19" s="530" t="s">
        <v>2940</v>
      </c>
      <c r="E19" s="530" t="s">
        <v>73</v>
      </c>
      <c r="F19" s="557">
        <v>8025</v>
      </c>
      <c r="G19" s="557">
        <v>2024110010079</v>
      </c>
      <c r="H19" s="530" t="s">
        <v>33</v>
      </c>
      <c r="I19" s="530" t="s">
        <v>74</v>
      </c>
      <c r="J19" s="530" t="s">
        <v>2941</v>
      </c>
      <c r="K19" s="530">
        <v>80111600</v>
      </c>
      <c r="L19" s="530" t="s">
        <v>2944</v>
      </c>
      <c r="M19" s="530" t="s">
        <v>1982</v>
      </c>
      <c r="N19" s="557" t="s">
        <v>1982</v>
      </c>
      <c r="O19" s="557">
        <v>100</v>
      </c>
      <c r="P19" s="530">
        <v>0</v>
      </c>
      <c r="Q19" s="530" t="s">
        <v>83</v>
      </c>
      <c r="R19" s="558" t="s">
        <v>84</v>
      </c>
      <c r="S19" s="587">
        <v>4700000</v>
      </c>
      <c r="T19" s="587">
        <v>15666666.666666666</v>
      </c>
      <c r="U19" s="530" t="s">
        <v>85</v>
      </c>
      <c r="V19" s="530" t="s">
        <v>78</v>
      </c>
      <c r="W19" s="530" t="s">
        <v>86</v>
      </c>
      <c r="X19" s="530" t="s">
        <v>75</v>
      </c>
      <c r="Y19" s="530" t="s">
        <v>2765</v>
      </c>
      <c r="Z19" s="530" t="s">
        <v>77</v>
      </c>
      <c r="AA19" s="530" t="s">
        <v>2841</v>
      </c>
    </row>
    <row r="20" spans="1:27" s="532" customFormat="1" ht="108.5">
      <c r="A20" s="530" t="s">
        <v>104</v>
      </c>
      <c r="B20" s="530" t="s">
        <v>70</v>
      </c>
      <c r="C20" s="530" t="s">
        <v>71</v>
      </c>
      <c r="D20" s="530" t="s">
        <v>2940</v>
      </c>
      <c r="E20" s="530" t="s">
        <v>73</v>
      </c>
      <c r="F20" s="557">
        <v>8025</v>
      </c>
      <c r="G20" s="557">
        <v>2024110010079</v>
      </c>
      <c r="H20" s="530" t="s">
        <v>33</v>
      </c>
      <c r="I20" s="530" t="s">
        <v>74</v>
      </c>
      <c r="J20" s="530" t="s">
        <v>2941</v>
      </c>
      <c r="K20" s="530">
        <v>80111600</v>
      </c>
      <c r="L20" s="530" t="s">
        <v>2938</v>
      </c>
      <c r="M20" s="530" t="s">
        <v>1982</v>
      </c>
      <c r="N20" s="557" t="s">
        <v>1982</v>
      </c>
      <c r="O20" s="557">
        <v>109</v>
      </c>
      <c r="P20" s="530">
        <v>0</v>
      </c>
      <c r="Q20" s="530" t="s">
        <v>83</v>
      </c>
      <c r="R20" s="558" t="s">
        <v>84</v>
      </c>
      <c r="S20" s="587">
        <v>3800000</v>
      </c>
      <c r="T20" s="587">
        <v>14558000</v>
      </c>
      <c r="U20" s="530" t="s">
        <v>85</v>
      </c>
      <c r="V20" s="530" t="s">
        <v>78</v>
      </c>
      <c r="W20" s="530" t="s">
        <v>86</v>
      </c>
      <c r="X20" s="530" t="s">
        <v>75</v>
      </c>
      <c r="Y20" s="530" t="s">
        <v>2765</v>
      </c>
      <c r="Z20" s="530" t="s">
        <v>77</v>
      </c>
      <c r="AA20" s="530" t="s">
        <v>2841</v>
      </c>
    </row>
    <row r="21" spans="1:27" s="532" customFormat="1" ht="108.5">
      <c r="A21" s="530" t="s">
        <v>105</v>
      </c>
      <c r="B21" s="530" t="s">
        <v>70</v>
      </c>
      <c r="C21" s="530" t="s">
        <v>71</v>
      </c>
      <c r="D21" s="530" t="s">
        <v>2940</v>
      </c>
      <c r="E21" s="530" t="s">
        <v>73</v>
      </c>
      <c r="F21" s="557">
        <v>8025</v>
      </c>
      <c r="G21" s="557">
        <v>2024110010079</v>
      </c>
      <c r="H21" s="530" t="s">
        <v>33</v>
      </c>
      <c r="I21" s="530" t="s">
        <v>74</v>
      </c>
      <c r="J21" s="530" t="s">
        <v>2941</v>
      </c>
      <c r="K21" s="530">
        <v>80111600</v>
      </c>
      <c r="L21" s="530" t="s">
        <v>1907</v>
      </c>
      <c r="M21" s="530" t="s">
        <v>1982</v>
      </c>
      <c r="N21" s="557" t="s">
        <v>1982</v>
      </c>
      <c r="O21" s="557">
        <v>99</v>
      </c>
      <c r="P21" s="530">
        <v>0</v>
      </c>
      <c r="Q21" s="530" t="s">
        <v>83</v>
      </c>
      <c r="R21" s="558" t="s">
        <v>84</v>
      </c>
      <c r="S21" s="587">
        <v>8000000</v>
      </c>
      <c r="T21" s="587">
        <v>26400000.000000004</v>
      </c>
      <c r="U21" s="530" t="s">
        <v>85</v>
      </c>
      <c r="V21" s="530" t="s">
        <v>78</v>
      </c>
      <c r="W21" s="530" t="s">
        <v>86</v>
      </c>
      <c r="X21" s="530" t="s">
        <v>75</v>
      </c>
      <c r="Y21" s="530" t="s">
        <v>2765</v>
      </c>
      <c r="Z21" s="530" t="s">
        <v>77</v>
      </c>
      <c r="AA21" s="530" t="s">
        <v>2841</v>
      </c>
    </row>
    <row r="22" spans="1:27" s="532" customFormat="1" ht="108.5">
      <c r="A22" s="530" t="s">
        <v>106</v>
      </c>
      <c r="B22" s="530" t="s">
        <v>70</v>
      </c>
      <c r="C22" s="530" t="s">
        <v>71</v>
      </c>
      <c r="D22" s="530" t="s">
        <v>2936</v>
      </c>
      <c r="E22" s="530" t="s">
        <v>73</v>
      </c>
      <c r="F22" s="557">
        <v>8025</v>
      </c>
      <c r="G22" s="557">
        <v>2024110010079</v>
      </c>
      <c r="H22" s="530" t="s">
        <v>33</v>
      </c>
      <c r="I22" s="530" t="s">
        <v>74</v>
      </c>
      <c r="J22" s="530" t="s">
        <v>2937</v>
      </c>
      <c r="K22" s="530">
        <v>80111600</v>
      </c>
      <c r="L22" s="530" t="s">
        <v>2945</v>
      </c>
      <c r="M22" s="530" t="s">
        <v>1472</v>
      </c>
      <c r="N22" s="557" t="s">
        <v>1472</v>
      </c>
      <c r="O22" s="557">
        <v>130</v>
      </c>
      <c r="P22" s="530">
        <v>0</v>
      </c>
      <c r="Q22" s="530" t="s">
        <v>83</v>
      </c>
      <c r="R22" s="558" t="s">
        <v>84</v>
      </c>
      <c r="S22" s="587">
        <v>7700000</v>
      </c>
      <c r="T22" s="587">
        <v>33366666.666666664</v>
      </c>
      <c r="U22" s="530" t="s">
        <v>85</v>
      </c>
      <c r="V22" s="530" t="s">
        <v>78</v>
      </c>
      <c r="W22" s="530" t="s">
        <v>86</v>
      </c>
      <c r="X22" s="530" t="s">
        <v>75</v>
      </c>
      <c r="Y22" s="530" t="s">
        <v>2765</v>
      </c>
      <c r="Z22" s="530" t="s">
        <v>77</v>
      </c>
      <c r="AA22" s="530" t="s">
        <v>2841</v>
      </c>
    </row>
    <row r="23" spans="1:27" s="532" customFormat="1" ht="108.5">
      <c r="A23" s="530" t="s">
        <v>107</v>
      </c>
      <c r="B23" s="530" t="s">
        <v>70</v>
      </c>
      <c r="C23" s="530" t="s">
        <v>71</v>
      </c>
      <c r="D23" s="530" t="s">
        <v>72</v>
      </c>
      <c r="E23" s="530" t="s">
        <v>73</v>
      </c>
      <c r="F23" s="557">
        <v>8025</v>
      </c>
      <c r="G23" s="557">
        <v>2024110010079</v>
      </c>
      <c r="H23" s="530" t="s">
        <v>33</v>
      </c>
      <c r="I23" s="530" t="s">
        <v>74</v>
      </c>
      <c r="J23" s="530" t="s">
        <v>1905</v>
      </c>
      <c r="K23" s="530">
        <v>80111600</v>
      </c>
      <c r="L23" s="530" t="s">
        <v>1906</v>
      </c>
      <c r="M23" s="530" t="s">
        <v>409</v>
      </c>
      <c r="N23" s="557" t="s">
        <v>459</v>
      </c>
      <c r="O23" s="557">
        <v>5</v>
      </c>
      <c r="P23" s="530">
        <v>1</v>
      </c>
      <c r="Q23" s="530" t="s">
        <v>83</v>
      </c>
      <c r="R23" s="558" t="s">
        <v>84</v>
      </c>
      <c r="S23" s="587">
        <v>5000000</v>
      </c>
      <c r="T23" s="587">
        <v>25000000</v>
      </c>
      <c r="U23" s="530" t="s">
        <v>85</v>
      </c>
      <c r="V23" s="530" t="s">
        <v>78</v>
      </c>
      <c r="W23" s="530" t="s">
        <v>86</v>
      </c>
      <c r="X23" s="530" t="s">
        <v>75</v>
      </c>
      <c r="Y23" s="530" t="s">
        <v>2765</v>
      </c>
      <c r="Z23" s="530" t="s">
        <v>77</v>
      </c>
      <c r="AA23" s="530" t="s">
        <v>2810</v>
      </c>
    </row>
    <row r="24" spans="1:27" s="532" customFormat="1" ht="108.5">
      <c r="A24" s="530" t="s">
        <v>108</v>
      </c>
      <c r="B24" s="530" t="s">
        <v>70</v>
      </c>
      <c r="C24" s="530" t="s">
        <v>71</v>
      </c>
      <c r="D24" s="530" t="s">
        <v>72</v>
      </c>
      <c r="E24" s="530" t="s">
        <v>73</v>
      </c>
      <c r="F24" s="557">
        <v>8025</v>
      </c>
      <c r="G24" s="557">
        <v>2024110010079</v>
      </c>
      <c r="H24" s="530" t="s">
        <v>33</v>
      </c>
      <c r="I24" s="530" t="s">
        <v>74</v>
      </c>
      <c r="J24" s="530" t="s">
        <v>1905</v>
      </c>
      <c r="K24" s="530">
        <v>80111600</v>
      </c>
      <c r="L24" s="530" t="s">
        <v>1906</v>
      </c>
      <c r="M24" s="530" t="s">
        <v>409</v>
      </c>
      <c r="N24" s="557" t="s">
        <v>459</v>
      </c>
      <c r="O24" s="557">
        <v>5</v>
      </c>
      <c r="P24" s="530">
        <v>1</v>
      </c>
      <c r="Q24" s="530" t="s">
        <v>83</v>
      </c>
      <c r="R24" s="558" t="s">
        <v>84</v>
      </c>
      <c r="S24" s="587">
        <v>5000000</v>
      </c>
      <c r="T24" s="587">
        <v>25000000</v>
      </c>
      <c r="U24" s="530" t="s">
        <v>85</v>
      </c>
      <c r="V24" s="530" t="s">
        <v>78</v>
      </c>
      <c r="W24" s="530" t="s">
        <v>86</v>
      </c>
      <c r="X24" s="530" t="s">
        <v>75</v>
      </c>
      <c r="Y24" s="530" t="s">
        <v>2765</v>
      </c>
      <c r="Z24" s="530" t="s">
        <v>77</v>
      </c>
      <c r="AA24" s="530" t="s">
        <v>2810</v>
      </c>
    </row>
    <row r="25" spans="1:27" s="532" customFormat="1" ht="108.5">
      <c r="A25" s="530" t="s">
        <v>109</v>
      </c>
      <c r="B25" s="530" t="s">
        <v>70</v>
      </c>
      <c r="C25" s="530" t="s">
        <v>71</v>
      </c>
      <c r="D25" s="530" t="s">
        <v>72</v>
      </c>
      <c r="E25" s="530" t="s">
        <v>73</v>
      </c>
      <c r="F25" s="557">
        <v>8025</v>
      </c>
      <c r="G25" s="557">
        <v>2024110010079</v>
      </c>
      <c r="H25" s="530" t="s">
        <v>33</v>
      </c>
      <c r="I25" s="530" t="s">
        <v>74</v>
      </c>
      <c r="J25" s="530" t="s">
        <v>1898</v>
      </c>
      <c r="K25" s="530">
        <v>80111600</v>
      </c>
      <c r="L25" s="530" t="s">
        <v>1903</v>
      </c>
      <c r="M25" s="530" t="s">
        <v>409</v>
      </c>
      <c r="N25" s="557" t="s">
        <v>459</v>
      </c>
      <c r="O25" s="557">
        <v>3</v>
      </c>
      <c r="P25" s="530">
        <v>1</v>
      </c>
      <c r="Q25" s="530" t="s">
        <v>83</v>
      </c>
      <c r="R25" s="558" t="s">
        <v>84</v>
      </c>
      <c r="S25" s="587">
        <v>3800000</v>
      </c>
      <c r="T25" s="587">
        <v>11057000</v>
      </c>
      <c r="U25" s="530" t="s">
        <v>85</v>
      </c>
      <c r="V25" s="530" t="s">
        <v>78</v>
      </c>
      <c r="W25" s="530" t="s">
        <v>86</v>
      </c>
      <c r="X25" s="530" t="s">
        <v>75</v>
      </c>
      <c r="Y25" s="530" t="s">
        <v>2765</v>
      </c>
      <c r="Z25" s="530" t="s">
        <v>77</v>
      </c>
      <c r="AA25" s="530" t="s">
        <v>2810</v>
      </c>
    </row>
    <row r="26" spans="1:27" s="532" customFormat="1" ht="108.5">
      <c r="A26" s="530" t="s">
        <v>110</v>
      </c>
      <c r="B26" s="530" t="s">
        <v>70</v>
      </c>
      <c r="C26" s="530" t="s">
        <v>71</v>
      </c>
      <c r="D26" s="530" t="s">
        <v>72</v>
      </c>
      <c r="E26" s="530" t="s">
        <v>73</v>
      </c>
      <c r="F26" s="557">
        <v>8025</v>
      </c>
      <c r="G26" s="557">
        <v>2024110010079</v>
      </c>
      <c r="H26" s="530" t="s">
        <v>33</v>
      </c>
      <c r="I26" s="530" t="s">
        <v>74</v>
      </c>
      <c r="J26" s="530" t="s">
        <v>1898</v>
      </c>
      <c r="K26" s="530">
        <v>80111600</v>
      </c>
      <c r="L26" s="530" t="s">
        <v>1907</v>
      </c>
      <c r="M26" s="530" t="s">
        <v>409</v>
      </c>
      <c r="N26" s="557" t="s">
        <v>459</v>
      </c>
      <c r="O26" s="557">
        <v>5</v>
      </c>
      <c r="P26" s="530">
        <v>1</v>
      </c>
      <c r="Q26" s="530" t="s">
        <v>83</v>
      </c>
      <c r="R26" s="558" t="s">
        <v>84</v>
      </c>
      <c r="S26" s="587">
        <v>8000000</v>
      </c>
      <c r="T26" s="587">
        <v>40000000</v>
      </c>
      <c r="U26" s="530" t="s">
        <v>85</v>
      </c>
      <c r="V26" s="530" t="s">
        <v>78</v>
      </c>
      <c r="W26" s="530" t="s">
        <v>86</v>
      </c>
      <c r="X26" s="530" t="s">
        <v>75</v>
      </c>
      <c r="Y26" s="530" t="s">
        <v>2765</v>
      </c>
      <c r="Z26" s="530" t="s">
        <v>77</v>
      </c>
      <c r="AA26" s="530" t="s">
        <v>2810</v>
      </c>
    </row>
    <row r="27" spans="1:27" s="532" customFormat="1" ht="108.5">
      <c r="A27" s="530" t="s">
        <v>111</v>
      </c>
      <c r="B27" s="530" t="s">
        <v>70</v>
      </c>
      <c r="C27" s="530" t="s">
        <v>71</v>
      </c>
      <c r="D27" s="530" t="s">
        <v>72</v>
      </c>
      <c r="E27" s="530" t="s">
        <v>73</v>
      </c>
      <c r="F27" s="557">
        <v>8025</v>
      </c>
      <c r="G27" s="557">
        <v>2024110010079</v>
      </c>
      <c r="H27" s="530" t="s">
        <v>33</v>
      </c>
      <c r="I27" s="530" t="s">
        <v>74</v>
      </c>
      <c r="J27" s="530" t="s">
        <v>1898</v>
      </c>
      <c r="K27" s="530">
        <v>80111600</v>
      </c>
      <c r="L27" s="530" t="s">
        <v>1904</v>
      </c>
      <c r="M27" s="530" t="s">
        <v>409</v>
      </c>
      <c r="N27" s="557" t="s">
        <v>459</v>
      </c>
      <c r="O27" s="557">
        <v>10</v>
      </c>
      <c r="P27" s="530">
        <v>1</v>
      </c>
      <c r="Q27" s="530" t="s">
        <v>83</v>
      </c>
      <c r="R27" s="558" t="s">
        <v>84</v>
      </c>
      <c r="S27" s="587">
        <v>6000000</v>
      </c>
      <c r="T27" s="587">
        <v>60000000</v>
      </c>
      <c r="U27" s="530" t="s">
        <v>85</v>
      </c>
      <c r="V27" s="530" t="s">
        <v>78</v>
      </c>
      <c r="W27" s="530" t="s">
        <v>86</v>
      </c>
      <c r="X27" s="530" t="s">
        <v>75</v>
      </c>
      <c r="Y27" s="530" t="s">
        <v>2765</v>
      </c>
      <c r="Z27" s="530" t="s">
        <v>77</v>
      </c>
      <c r="AA27" s="530" t="s">
        <v>2810</v>
      </c>
    </row>
    <row r="28" spans="1:27" s="532" customFormat="1" ht="108.5">
      <c r="A28" s="530" t="s">
        <v>112</v>
      </c>
      <c r="B28" s="530" t="s">
        <v>70</v>
      </c>
      <c r="C28" s="530" t="s">
        <v>71</v>
      </c>
      <c r="D28" s="530" t="s">
        <v>72</v>
      </c>
      <c r="E28" s="530" t="s">
        <v>73</v>
      </c>
      <c r="F28" s="557">
        <v>8025</v>
      </c>
      <c r="G28" s="557">
        <v>2024110010079</v>
      </c>
      <c r="H28" s="530" t="s">
        <v>33</v>
      </c>
      <c r="I28" s="530" t="s">
        <v>74</v>
      </c>
      <c r="J28" s="530" t="s">
        <v>1905</v>
      </c>
      <c r="K28" s="530">
        <v>80111600</v>
      </c>
      <c r="L28" s="530" t="s">
        <v>1906</v>
      </c>
      <c r="M28" s="530" t="s">
        <v>409</v>
      </c>
      <c r="N28" s="557" t="s">
        <v>459</v>
      </c>
      <c r="O28" s="557">
        <v>5</v>
      </c>
      <c r="P28" s="530">
        <v>1</v>
      </c>
      <c r="Q28" s="530" t="s">
        <v>83</v>
      </c>
      <c r="R28" s="558" t="s">
        <v>84</v>
      </c>
      <c r="S28" s="587">
        <v>5000000</v>
      </c>
      <c r="T28" s="587">
        <v>25000000</v>
      </c>
      <c r="U28" s="530" t="s">
        <v>85</v>
      </c>
      <c r="V28" s="530" t="s">
        <v>78</v>
      </c>
      <c r="W28" s="530" t="s">
        <v>86</v>
      </c>
      <c r="X28" s="530" t="s">
        <v>75</v>
      </c>
      <c r="Y28" s="530" t="s">
        <v>2765</v>
      </c>
      <c r="Z28" s="530" t="s">
        <v>77</v>
      </c>
      <c r="AA28" s="530" t="s">
        <v>2810</v>
      </c>
    </row>
    <row r="29" spans="1:27" s="532" customFormat="1" ht="108.5">
      <c r="A29" s="530" t="s">
        <v>113</v>
      </c>
      <c r="B29" s="530" t="s">
        <v>70</v>
      </c>
      <c r="C29" s="530" t="s">
        <v>71</v>
      </c>
      <c r="D29" s="530" t="s">
        <v>72</v>
      </c>
      <c r="E29" s="530" t="s">
        <v>73</v>
      </c>
      <c r="F29" s="557">
        <v>8025</v>
      </c>
      <c r="G29" s="557">
        <v>2024110010079</v>
      </c>
      <c r="H29" s="530" t="s">
        <v>33</v>
      </c>
      <c r="I29" s="530" t="s">
        <v>74</v>
      </c>
      <c r="J29" s="530" t="s">
        <v>1905</v>
      </c>
      <c r="K29" s="530">
        <v>80111600</v>
      </c>
      <c r="L29" s="530" t="s">
        <v>1908</v>
      </c>
      <c r="M29" s="530" t="s">
        <v>409</v>
      </c>
      <c r="N29" s="557" t="s">
        <v>459</v>
      </c>
      <c r="O29" s="557">
        <v>5</v>
      </c>
      <c r="P29" s="530">
        <v>1</v>
      </c>
      <c r="Q29" s="530" t="s">
        <v>83</v>
      </c>
      <c r="R29" s="558" t="s">
        <v>84</v>
      </c>
      <c r="S29" s="587">
        <v>2900000</v>
      </c>
      <c r="T29" s="587">
        <v>14500000</v>
      </c>
      <c r="U29" s="530" t="s">
        <v>85</v>
      </c>
      <c r="V29" s="530" t="s">
        <v>78</v>
      </c>
      <c r="W29" s="530" t="s">
        <v>86</v>
      </c>
      <c r="X29" s="530" t="s">
        <v>75</v>
      </c>
      <c r="Y29" s="530" t="s">
        <v>2765</v>
      </c>
      <c r="Z29" s="530" t="s">
        <v>77</v>
      </c>
      <c r="AA29" s="530" t="s">
        <v>2810</v>
      </c>
    </row>
    <row r="30" spans="1:27" s="532" customFormat="1" ht="93">
      <c r="A30" s="530" t="s">
        <v>114</v>
      </c>
      <c r="B30" s="530" t="s">
        <v>70</v>
      </c>
      <c r="C30" s="530" t="s">
        <v>115</v>
      </c>
      <c r="D30" s="530" t="s">
        <v>116</v>
      </c>
      <c r="E30" s="530" t="s">
        <v>117</v>
      </c>
      <c r="F30" s="557">
        <v>8066</v>
      </c>
      <c r="G30" s="557">
        <v>2024110010194</v>
      </c>
      <c r="H30" s="530" t="s">
        <v>2644</v>
      </c>
      <c r="I30" s="530" t="s">
        <v>118</v>
      </c>
      <c r="J30" s="530" t="s">
        <v>16</v>
      </c>
      <c r="K30" s="530">
        <v>80111600</v>
      </c>
      <c r="L30" s="530" t="s">
        <v>119</v>
      </c>
      <c r="M30" s="530" t="s">
        <v>459</v>
      </c>
      <c r="N30" s="530" t="s">
        <v>459</v>
      </c>
      <c r="O30" s="530">
        <v>10</v>
      </c>
      <c r="P30" s="530">
        <v>1</v>
      </c>
      <c r="Q30" s="530" t="s">
        <v>83</v>
      </c>
      <c r="R30" s="566" t="s">
        <v>84</v>
      </c>
      <c r="S30" s="587">
        <v>5500000</v>
      </c>
      <c r="T30" s="587">
        <v>55000000</v>
      </c>
      <c r="U30" s="530" t="s">
        <v>121</v>
      </c>
      <c r="V30" s="530" t="s">
        <v>122</v>
      </c>
      <c r="W30" s="530" t="s">
        <v>123</v>
      </c>
      <c r="X30" s="530" t="s">
        <v>75</v>
      </c>
      <c r="Y30" s="530" t="s">
        <v>2765</v>
      </c>
      <c r="Z30" s="530" t="s">
        <v>77</v>
      </c>
      <c r="AA30" s="530" t="s">
        <v>2810</v>
      </c>
    </row>
    <row r="31" spans="1:27" s="532" customFormat="1" ht="77.5">
      <c r="A31" s="530" t="s">
        <v>124</v>
      </c>
      <c r="B31" s="530" t="s">
        <v>70</v>
      </c>
      <c r="C31" s="530" t="s">
        <v>115</v>
      </c>
      <c r="D31" s="530" t="s">
        <v>116</v>
      </c>
      <c r="E31" s="530" t="s">
        <v>117</v>
      </c>
      <c r="F31" s="557">
        <v>8066</v>
      </c>
      <c r="G31" s="557">
        <v>2024110010194</v>
      </c>
      <c r="H31" s="530" t="s">
        <v>2644</v>
      </c>
      <c r="I31" s="530" t="s">
        <v>118</v>
      </c>
      <c r="J31" s="530" t="s">
        <v>16</v>
      </c>
      <c r="K31" s="530">
        <v>80111600</v>
      </c>
      <c r="L31" s="530" t="s">
        <v>2645</v>
      </c>
      <c r="M31" s="530" t="s">
        <v>409</v>
      </c>
      <c r="N31" s="530" t="s">
        <v>459</v>
      </c>
      <c r="O31" s="530">
        <v>10</v>
      </c>
      <c r="P31" s="530">
        <v>1</v>
      </c>
      <c r="Q31" s="530" t="s">
        <v>83</v>
      </c>
      <c r="R31" s="566" t="s">
        <v>84</v>
      </c>
      <c r="S31" s="587">
        <v>9500000</v>
      </c>
      <c r="T31" s="587">
        <v>95000000</v>
      </c>
      <c r="U31" s="530" t="s">
        <v>121</v>
      </c>
      <c r="V31" s="530" t="s">
        <v>122</v>
      </c>
      <c r="W31" s="530" t="s">
        <v>123</v>
      </c>
      <c r="X31" s="530" t="s">
        <v>75</v>
      </c>
      <c r="Y31" s="530" t="s">
        <v>2765</v>
      </c>
      <c r="Z31" s="530" t="s">
        <v>77</v>
      </c>
      <c r="AA31" s="530" t="s">
        <v>2810</v>
      </c>
    </row>
    <row r="32" spans="1:27" s="532" customFormat="1" ht="77.5">
      <c r="A32" s="530" t="s">
        <v>127</v>
      </c>
      <c r="B32" s="530" t="s">
        <v>70</v>
      </c>
      <c r="C32" s="530" t="s">
        <v>115</v>
      </c>
      <c r="D32" s="530" t="s">
        <v>116</v>
      </c>
      <c r="E32" s="530" t="s">
        <v>117</v>
      </c>
      <c r="F32" s="557">
        <v>8066</v>
      </c>
      <c r="G32" s="557">
        <v>2024110010194</v>
      </c>
      <c r="H32" s="567" t="s">
        <v>2644</v>
      </c>
      <c r="I32" s="530" t="s">
        <v>118</v>
      </c>
      <c r="J32" s="530" t="s">
        <v>16</v>
      </c>
      <c r="K32" s="530">
        <v>80111600</v>
      </c>
      <c r="L32" s="530" t="s">
        <v>128</v>
      </c>
      <c r="M32" s="530" t="s">
        <v>459</v>
      </c>
      <c r="N32" s="530" t="s">
        <v>459</v>
      </c>
      <c r="O32" s="530">
        <v>6</v>
      </c>
      <c r="P32" s="530">
        <v>1</v>
      </c>
      <c r="Q32" s="530" t="s">
        <v>83</v>
      </c>
      <c r="R32" s="566" t="s">
        <v>84</v>
      </c>
      <c r="S32" s="587">
        <v>4500000</v>
      </c>
      <c r="T32" s="587">
        <v>27000000</v>
      </c>
      <c r="U32" s="530" t="s">
        <v>121</v>
      </c>
      <c r="V32" s="530" t="s">
        <v>122</v>
      </c>
      <c r="W32" s="530" t="s">
        <v>123</v>
      </c>
      <c r="X32" s="530" t="s">
        <v>75</v>
      </c>
      <c r="Y32" s="530" t="s">
        <v>2765</v>
      </c>
      <c r="Z32" s="530" t="s">
        <v>77</v>
      </c>
      <c r="AA32" s="530" t="s">
        <v>2810</v>
      </c>
    </row>
    <row r="33" spans="1:27" s="532" customFormat="1" ht="93">
      <c r="A33" s="530" t="s">
        <v>129</v>
      </c>
      <c r="B33" s="530" t="s">
        <v>70</v>
      </c>
      <c r="C33" s="530" t="s">
        <v>115</v>
      </c>
      <c r="D33" s="530" t="s">
        <v>116</v>
      </c>
      <c r="E33" s="530" t="s">
        <v>117</v>
      </c>
      <c r="F33" s="557">
        <v>8066</v>
      </c>
      <c r="G33" s="557">
        <v>2024110010194</v>
      </c>
      <c r="H33" s="567" t="s">
        <v>2644</v>
      </c>
      <c r="I33" s="530" t="s">
        <v>118</v>
      </c>
      <c r="J33" s="530" t="s">
        <v>16</v>
      </c>
      <c r="K33" s="530">
        <v>80111600</v>
      </c>
      <c r="L33" s="530" t="s">
        <v>130</v>
      </c>
      <c r="M33" s="530" t="s">
        <v>459</v>
      </c>
      <c r="N33" s="530" t="s">
        <v>459</v>
      </c>
      <c r="O33" s="530">
        <v>7</v>
      </c>
      <c r="P33" s="530">
        <v>1</v>
      </c>
      <c r="Q33" s="530" t="s">
        <v>83</v>
      </c>
      <c r="R33" s="566" t="s">
        <v>84</v>
      </c>
      <c r="S33" s="587">
        <v>4508000</v>
      </c>
      <c r="T33" s="587">
        <v>31556000</v>
      </c>
      <c r="U33" s="530" t="s">
        <v>121</v>
      </c>
      <c r="V33" s="530" t="s">
        <v>122</v>
      </c>
      <c r="W33" s="530" t="s">
        <v>123</v>
      </c>
      <c r="X33" s="530" t="s">
        <v>75</v>
      </c>
      <c r="Y33" s="530" t="s">
        <v>2765</v>
      </c>
      <c r="Z33" s="530" t="s">
        <v>77</v>
      </c>
      <c r="AA33" s="530" t="s">
        <v>2810</v>
      </c>
    </row>
    <row r="34" spans="1:27" s="532" customFormat="1" ht="77.5">
      <c r="A34" s="530" t="s">
        <v>131</v>
      </c>
      <c r="B34" s="530" t="s">
        <v>70</v>
      </c>
      <c r="C34" s="530" t="s">
        <v>115</v>
      </c>
      <c r="D34" s="530" t="s">
        <v>116</v>
      </c>
      <c r="E34" s="530" t="s">
        <v>117</v>
      </c>
      <c r="F34" s="557">
        <v>8066</v>
      </c>
      <c r="G34" s="557">
        <v>2024110010194</v>
      </c>
      <c r="H34" s="567" t="s">
        <v>2644</v>
      </c>
      <c r="I34" s="530" t="s">
        <v>118</v>
      </c>
      <c r="J34" s="530" t="s">
        <v>16</v>
      </c>
      <c r="K34" s="530">
        <v>80111600</v>
      </c>
      <c r="L34" s="530" t="s">
        <v>2646</v>
      </c>
      <c r="M34" s="530" t="s">
        <v>459</v>
      </c>
      <c r="N34" s="530" t="s">
        <v>459</v>
      </c>
      <c r="O34" s="530">
        <v>6</v>
      </c>
      <c r="P34" s="530">
        <v>1</v>
      </c>
      <c r="Q34" s="530" t="s">
        <v>83</v>
      </c>
      <c r="R34" s="566" t="s">
        <v>84</v>
      </c>
      <c r="S34" s="587">
        <v>10000000</v>
      </c>
      <c r="T34" s="587">
        <v>60000000</v>
      </c>
      <c r="U34" s="530" t="s">
        <v>121</v>
      </c>
      <c r="V34" s="530" t="s">
        <v>122</v>
      </c>
      <c r="W34" s="530" t="s">
        <v>123</v>
      </c>
      <c r="X34" s="530" t="s">
        <v>75</v>
      </c>
      <c r="Y34" s="530" t="s">
        <v>2765</v>
      </c>
      <c r="Z34" s="530" t="s">
        <v>77</v>
      </c>
      <c r="AA34" s="530" t="s">
        <v>2810</v>
      </c>
    </row>
    <row r="35" spans="1:27" s="532" customFormat="1" ht="77.5">
      <c r="A35" s="530" t="s">
        <v>133</v>
      </c>
      <c r="B35" s="530" t="s">
        <v>70</v>
      </c>
      <c r="C35" s="530" t="s">
        <v>115</v>
      </c>
      <c r="D35" s="530" t="s">
        <v>116</v>
      </c>
      <c r="E35" s="530" t="s">
        <v>117</v>
      </c>
      <c r="F35" s="557">
        <v>8066</v>
      </c>
      <c r="G35" s="557">
        <v>2024110010194</v>
      </c>
      <c r="H35" s="567" t="s">
        <v>2644</v>
      </c>
      <c r="I35" s="530" t="s">
        <v>118</v>
      </c>
      <c r="J35" s="530" t="s">
        <v>16</v>
      </c>
      <c r="K35" s="530">
        <v>80111600</v>
      </c>
      <c r="L35" s="530" t="s">
        <v>149</v>
      </c>
      <c r="M35" s="530" t="s">
        <v>459</v>
      </c>
      <c r="N35" s="530" t="s">
        <v>459</v>
      </c>
      <c r="O35" s="530">
        <v>10</v>
      </c>
      <c r="P35" s="530">
        <v>1</v>
      </c>
      <c r="Q35" s="530" t="s">
        <v>83</v>
      </c>
      <c r="R35" s="566" t="s">
        <v>84</v>
      </c>
      <c r="S35" s="587">
        <v>9000000</v>
      </c>
      <c r="T35" s="587">
        <v>90000000</v>
      </c>
      <c r="U35" s="530" t="s">
        <v>121</v>
      </c>
      <c r="V35" s="530" t="s">
        <v>122</v>
      </c>
      <c r="W35" s="530" t="s">
        <v>123</v>
      </c>
      <c r="X35" s="530" t="s">
        <v>75</v>
      </c>
      <c r="Y35" s="530" t="s">
        <v>2765</v>
      </c>
      <c r="Z35" s="530" t="s">
        <v>77</v>
      </c>
      <c r="AA35" s="530" t="s">
        <v>2810</v>
      </c>
    </row>
    <row r="36" spans="1:27" s="532" customFormat="1" ht="77.5">
      <c r="A36" s="530" t="s">
        <v>135</v>
      </c>
      <c r="B36" s="530" t="s">
        <v>70</v>
      </c>
      <c r="C36" s="530" t="s">
        <v>115</v>
      </c>
      <c r="D36" s="530" t="s">
        <v>116</v>
      </c>
      <c r="E36" s="530" t="s">
        <v>117</v>
      </c>
      <c r="F36" s="557">
        <v>8066</v>
      </c>
      <c r="G36" s="557">
        <v>2024110010194</v>
      </c>
      <c r="H36" s="567" t="s">
        <v>2644</v>
      </c>
      <c r="I36" s="530" t="s">
        <v>118</v>
      </c>
      <c r="J36" s="530" t="s">
        <v>16</v>
      </c>
      <c r="K36" s="530">
        <v>80111600</v>
      </c>
      <c r="L36" s="530" t="s">
        <v>136</v>
      </c>
      <c r="M36" s="530" t="s">
        <v>459</v>
      </c>
      <c r="N36" s="530" t="s">
        <v>459</v>
      </c>
      <c r="O36" s="530">
        <v>10</v>
      </c>
      <c r="P36" s="530">
        <v>1</v>
      </c>
      <c r="Q36" s="530" t="s">
        <v>83</v>
      </c>
      <c r="R36" s="566" t="s">
        <v>84</v>
      </c>
      <c r="S36" s="587">
        <v>5500000</v>
      </c>
      <c r="T36" s="587">
        <v>55000000</v>
      </c>
      <c r="U36" s="530" t="s">
        <v>121</v>
      </c>
      <c r="V36" s="530" t="s">
        <v>122</v>
      </c>
      <c r="W36" s="530" t="s">
        <v>123</v>
      </c>
      <c r="X36" s="530" t="s">
        <v>75</v>
      </c>
      <c r="Y36" s="530" t="s">
        <v>2765</v>
      </c>
      <c r="Z36" s="530" t="s">
        <v>77</v>
      </c>
      <c r="AA36" s="530" t="s">
        <v>2810</v>
      </c>
    </row>
    <row r="37" spans="1:27" s="532" customFormat="1" ht="77.5">
      <c r="A37" s="530" t="s">
        <v>137</v>
      </c>
      <c r="B37" s="530" t="s">
        <v>70</v>
      </c>
      <c r="C37" s="530" t="s">
        <v>115</v>
      </c>
      <c r="D37" s="530" t="s">
        <v>116</v>
      </c>
      <c r="E37" s="530" t="s">
        <v>117</v>
      </c>
      <c r="F37" s="557">
        <v>8066</v>
      </c>
      <c r="G37" s="557">
        <v>2024110010194</v>
      </c>
      <c r="H37" s="567" t="s">
        <v>2644</v>
      </c>
      <c r="I37" s="530" t="s">
        <v>118</v>
      </c>
      <c r="J37" s="530" t="s">
        <v>16</v>
      </c>
      <c r="K37" s="530">
        <v>80111600</v>
      </c>
      <c r="L37" s="530" t="s">
        <v>2647</v>
      </c>
      <c r="M37" s="530" t="s">
        <v>459</v>
      </c>
      <c r="N37" s="530" t="s">
        <v>459</v>
      </c>
      <c r="O37" s="530">
        <v>8</v>
      </c>
      <c r="P37" s="530">
        <v>1</v>
      </c>
      <c r="Q37" s="530" t="s">
        <v>83</v>
      </c>
      <c r="R37" s="566" t="s">
        <v>84</v>
      </c>
      <c r="S37" s="587">
        <v>9000000</v>
      </c>
      <c r="T37" s="587">
        <v>72000000</v>
      </c>
      <c r="U37" s="530" t="s">
        <v>121</v>
      </c>
      <c r="V37" s="530" t="s">
        <v>122</v>
      </c>
      <c r="W37" s="530" t="s">
        <v>123</v>
      </c>
      <c r="X37" s="530" t="s">
        <v>75</v>
      </c>
      <c r="Y37" s="530" t="s">
        <v>2765</v>
      </c>
      <c r="Z37" s="530" t="s">
        <v>77</v>
      </c>
      <c r="AA37" s="530" t="s">
        <v>2810</v>
      </c>
    </row>
    <row r="38" spans="1:27" s="532" customFormat="1" ht="93">
      <c r="A38" s="530" t="s">
        <v>139</v>
      </c>
      <c r="B38" s="530" t="s">
        <v>70</v>
      </c>
      <c r="C38" s="530" t="s">
        <v>115</v>
      </c>
      <c r="D38" s="530" t="s">
        <v>116</v>
      </c>
      <c r="E38" s="530" t="s">
        <v>117</v>
      </c>
      <c r="F38" s="557">
        <v>8066</v>
      </c>
      <c r="G38" s="557">
        <v>2024110010194</v>
      </c>
      <c r="H38" s="567" t="s">
        <v>2644</v>
      </c>
      <c r="I38" s="530" t="s">
        <v>118</v>
      </c>
      <c r="J38" s="530" t="s">
        <v>16</v>
      </c>
      <c r="K38" s="530">
        <v>80111600</v>
      </c>
      <c r="L38" s="530" t="s">
        <v>2648</v>
      </c>
      <c r="M38" s="530" t="s">
        <v>459</v>
      </c>
      <c r="N38" s="530" t="s">
        <v>459</v>
      </c>
      <c r="O38" s="530">
        <v>4</v>
      </c>
      <c r="P38" s="530">
        <v>1</v>
      </c>
      <c r="Q38" s="530" t="s">
        <v>83</v>
      </c>
      <c r="R38" s="566" t="s">
        <v>84</v>
      </c>
      <c r="S38" s="587">
        <v>3156000</v>
      </c>
      <c r="T38" s="587">
        <v>12624000</v>
      </c>
      <c r="U38" s="530" t="s">
        <v>121</v>
      </c>
      <c r="V38" s="530" t="s">
        <v>2796</v>
      </c>
      <c r="W38" s="530" t="s">
        <v>123</v>
      </c>
      <c r="X38" s="530" t="s">
        <v>75</v>
      </c>
      <c r="Y38" s="530" t="s">
        <v>2765</v>
      </c>
      <c r="Z38" s="530" t="s">
        <v>77</v>
      </c>
      <c r="AA38" s="530" t="s">
        <v>2810</v>
      </c>
    </row>
    <row r="39" spans="1:27" s="532" customFormat="1" ht="77.5">
      <c r="A39" s="530" t="s">
        <v>142</v>
      </c>
      <c r="B39" s="530" t="s">
        <v>70</v>
      </c>
      <c r="C39" s="530" t="s">
        <v>115</v>
      </c>
      <c r="D39" s="530" t="s">
        <v>116</v>
      </c>
      <c r="E39" s="530" t="s">
        <v>117</v>
      </c>
      <c r="F39" s="557">
        <v>8066</v>
      </c>
      <c r="G39" s="557">
        <v>2024110010194</v>
      </c>
      <c r="H39" s="567" t="s">
        <v>2644</v>
      </c>
      <c r="I39" s="530" t="s">
        <v>118</v>
      </c>
      <c r="J39" s="530" t="s">
        <v>16</v>
      </c>
      <c r="K39" s="530">
        <v>80111600</v>
      </c>
      <c r="L39" s="530" t="s">
        <v>143</v>
      </c>
      <c r="M39" s="530" t="s">
        <v>459</v>
      </c>
      <c r="N39" s="530" t="s">
        <v>459</v>
      </c>
      <c r="O39" s="530">
        <v>6</v>
      </c>
      <c r="P39" s="530">
        <v>1</v>
      </c>
      <c r="Q39" s="530" t="s">
        <v>83</v>
      </c>
      <c r="R39" s="566" t="s">
        <v>84</v>
      </c>
      <c r="S39" s="587">
        <v>8000000</v>
      </c>
      <c r="T39" s="587">
        <v>48000000</v>
      </c>
      <c r="U39" s="530" t="s">
        <v>121</v>
      </c>
      <c r="V39" s="530" t="s">
        <v>122</v>
      </c>
      <c r="W39" s="530" t="s">
        <v>123</v>
      </c>
      <c r="X39" s="530" t="s">
        <v>75</v>
      </c>
      <c r="Y39" s="530" t="s">
        <v>2765</v>
      </c>
      <c r="Z39" s="530" t="s">
        <v>77</v>
      </c>
      <c r="AA39" s="530" t="s">
        <v>2810</v>
      </c>
    </row>
    <row r="40" spans="1:27" s="532" customFormat="1" ht="124">
      <c r="A40" s="530" t="s">
        <v>144</v>
      </c>
      <c r="B40" s="530" t="s">
        <v>70</v>
      </c>
      <c r="C40" s="530" t="s">
        <v>115</v>
      </c>
      <c r="D40" s="530" t="s">
        <v>116</v>
      </c>
      <c r="E40" s="530" t="s">
        <v>117</v>
      </c>
      <c r="F40" s="557">
        <v>8066</v>
      </c>
      <c r="G40" s="557">
        <v>2024110010194</v>
      </c>
      <c r="H40" s="567" t="s">
        <v>2644</v>
      </c>
      <c r="I40" s="530" t="s">
        <v>118</v>
      </c>
      <c r="J40" s="530" t="s">
        <v>16</v>
      </c>
      <c r="K40" s="530">
        <v>80111600</v>
      </c>
      <c r="L40" s="530" t="s">
        <v>145</v>
      </c>
      <c r="M40" s="530" t="s">
        <v>459</v>
      </c>
      <c r="N40" s="530" t="s">
        <v>459</v>
      </c>
      <c r="O40" s="530">
        <v>6</v>
      </c>
      <c r="P40" s="530">
        <v>1</v>
      </c>
      <c r="Q40" s="530" t="s">
        <v>83</v>
      </c>
      <c r="R40" s="566" t="s">
        <v>84</v>
      </c>
      <c r="S40" s="587">
        <v>5000000</v>
      </c>
      <c r="T40" s="587">
        <v>30000000</v>
      </c>
      <c r="U40" s="530" t="s">
        <v>121</v>
      </c>
      <c r="V40" s="530" t="s">
        <v>122</v>
      </c>
      <c r="W40" s="530" t="s">
        <v>123</v>
      </c>
      <c r="X40" s="530" t="s">
        <v>75</v>
      </c>
      <c r="Y40" s="530" t="s">
        <v>2765</v>
      </c>
      <c r="Z40" s="530" t="s">
        <v>77</v>
      </c>
      <c r="AA40" s="530" t="s">
        <v>2810</v>
      </c>
    </row>
    <row r="41" spans="1:27" s="532" customFormat="1" ht="77.5">
      <c r="A41" s="530" t="s">
        <v>146</v>
      </c>
      <c r="B41" s="530" t="s">
        <v>70</v>
      </c>
      <c r="C41" s="530" t="s">
        <v>115</v>
      </c>
      <c r="D41" s="530" t="s">
        <v>116</v>
      </c>
      <c r="E41" s="530" t="s">
        <v>117</v>
      </c>
      <c r="F41" s="557">
        <v>8066</v>
      </c>
      <c r="G41" s="557">
        <v>2024110010194</v>
      </c>
      <c r="H41" s="567" t="s">
        <v>2644</v>
      </c>
      <c r="I41" s="530" t="s">
        <v>118</v>
      </c>
      <c r="J41" s="530" t="s">
        <v>16</v>
      </c>
      <c r="K41" s="530">
        <v>80111600</v>
      </c>
      <c r="L41" s="530" t="s">
        <v>147</v>
      </c>
      <c r="M41" s="530" t="s">
        <v>459</v>
      </c>
      <c r="N41" s="530" t="s">
        <v>459</v>
      </c>
      <c r="O41" s="530">
        <v>10</v>
      </c>
      <c r="P41" s="530">
        <v>1</v>
      </c>
      <c r="Q41" s="530" t="s">
        <v>83</v>
      </c>
      <c r="R41" s="566" t="s">
        <v>84</v>
      </c>
      <c r="S41" s="587">
        <v>4700000</v>
      </c>
      <c r="T41" s="587">
        <v>47000000</v>
      </c>
      <c r="U41" s="530" t="s">
        <v>121</v>
      </c>
      <c r="V41" s="530" t="s">
        <v>122</v>
      </c>
      <c r="W41" s="530" t="s">
        <v>123</v>
      </c>
      <c r="X41" s="530" t="s">
        <v>75</v>
      </c>
      <c r="Y41" s="530" t="s">
        <v>2765</v>
      </c>
      <c r="Z41" s="530" t="s">
        <v>77</v>
      </c>
      <c r="AA41" s="530" t="s">
        <v>2810</v>
      </c>
    </row>
    <row r="42" spans="1:27" s="532" customFormat="1" ht="77.5">
      <c r="A42" s="530" t="s">
        <v>148</v>
      </c>
      <c r="B42" s="530" t="s">
        <v>70</v>
      </c>
      <c r="C42" s="530" t="s">
        <v>115</v>
      </c>
      <c r="D42" s="530" t="s">
        <v>116</v>
      </c>
      <c r="E42" s="530" t="s">
        <v>117</v>
      </c>
      <c r="F42" s="557">
        <v>8066</v>
      </c>
      <c r="G42" s="557">
        <v>2024110010194</v>
      </c>
      <c r="H42" s="567" t="s">
        <v>2644</v>
      </c>
      <c r="I42" s="530" t="s">
        <v>118</v>
      </c>
      <c r="J42" s="530" t="s">
        <v>16</v>
      </c>
      <c r="K42" s="530">
        <v>80111600</v>
      </c>
      <c r="L42" s="530" t="s">
        <v>149</v>
      </c>
      <c r="M42" s="530" t="s">
        <v>459</v>
      </c>
      <c r="N42" s="530" t="s">
        <v>459</v>
      </c>
      <c r="O42" s="530">
        <v>7</v>
      </c>
      <c r="P42" s="530">
        <v>1</v>
      </c>
      <c r="Q42" s="530" t="s">
        <v>83</v>
      </c>
      <c r="R42" s="566" t="s">
        <v>84</v>
      </c>
      <c r="S42" s="587">
        <v>6000000</v>
      </c>
      <c r="T42" s="587">
        <v>42000000</v>
      </c>
      <c r="U42" s="530" t="s">
        <v>121</v>
      </c>
      <c r="V42" s="530" t="s">
        <v>122</v>
      </c>
      <c r="W42" s="530" t="s">
        <v>123</v>
      </c>
      <c r="X42" s="530" t="s">
        <v>75</v>
      </c>
      <c r="Y42" s="530" t="s">
        <v>2765</v>
      </c>
      <c r="Z42" s="530" t="s">
        <v>77</v>
      </c>
      <c r="AA42" s="530" t="s">
        <v>2810</v>
      </c>
    </row>
    <row r="43" spans="1:27" s="532" customFormat="1" ht="93">
      <c r="A43" s="530" t="s">
        <v>150</v>
      </c>
      <c r="B43" s="530" t="s">
        <v>70</v>
      </c>
      <c r="C43" s="530" t="s">
        <v>115</v>
      </c>
      <c r="D43" s="530" t="s">
        <v>116</v>
      </c>
      <c r="E43" s="530" t="s">
        <v>117</v>
      </c>
      <c r="F43" s="557">
        <v>8066</v>
      </c>
      <c r="G43" s="557">
        <v>2024110010194</v>
      </c>
      <c r="H43" s="567" t="s">
        <v>2644</v>
      </c>
      <c r="I43" s="530" t="s">
        <v>118</v>
      </c>
      <c r="J43" s="530" t="s">
        <v>16</v>
      </c>
      <c r="K43" s="530">
        <v>80111600</v>
      </c>
      <c r="L43" s="530" t="s">
        <v>2649</v>
      </c>
      <c r="M43" s="530" t="s">
        <v>459</v>
      </c>
      <c r="N43" s="530" t="s">
        <v>459</v>
      </c>
      <c r="O43" s="530">
        <v>8</v>
      </c>
      <c r="P43" s="530">
        <v>1</v>
      </c>
      <c r="Q43" s="530" t="s">
        <v>83</v>
      </c>
      <c r="R43" s="566" t="s">
        <v>84</v>
      </c>
      <c r="S43" s="587">
        <v>15000000</v>
      </c>
      <c r="T43" s="587">
        <v>120000000</v>
      </c>
      <c r="U43" s="530" t="s">
        <v>152</v>
      </c>
      <c r="V43" s="530" t="s">
        <v>122</v>
      </c>
      <c r="W43" s="530" t="s">
        <v>123</v>
      </c>
      <c r="X43" s="530" t="s">
        <v>75</v>
      </c>
      <c r="Y43" s="530" t="s">
        <v>2765</v>
      </c>
      <c r="Z43" s="530" t="s">
        <v>77</v>
      </c>
      <c r="AA43" s="530" t="s">
        <v>2810</v>
      </c>
    </row>
    <row r="44" spans="1:27" s="532" customFormat="1" ht="77.5">
      <c r="A44" s="530" t="s">
        <v>153</v>
      </c>
      <c r="B44" s="530" t="s">
        <v>70</v>
      </c>
      <c r="C44" s="530" t="s">
        <v>115</v>
      </c>
      <c r="D44" s="530" t="s">
        <v>116</v>
      </c>
      <c r="E44" s="530" t="s">
        <v>117</v>
      </c>
      <c r="F44" s="557">
        <v>8066</v>
      </c>
      <c r="G44" s="557">
        <v>2024110010194</v>
      </c>
      <c r="H44" s="567" t="s">
        <v>2644</v>
      </c>
      <c r="I44" s="530" t="s">
        <v>118</v>
      </c>
      <c r="J44" s="530" t="s">
        <v>16</v>
      </c>
      <c r="K44" s="530">
        <v>80111600</v>
      </c>
      <c r="L44" s="530" t="s">
        <v>149</v>
      </c>
      <c r="M44" s="530" t="s">
        <v>459</v>
      </c>
      <c r="N44" s="530" t="s">
        <v>459</v>
      </c>
      <c r="O44" s="530">
        <v>5</v>
      </c>
      <c r="P44" s="530">
        <v>1</v>
      </c>
      <c r="Q44" s="530" t="s">
        <v>83</v>
      </c>
      <c r="R44" s="566" t="s">
        <v>84</v>
      </c>
      <c r="S44" s="587">
        <v>5000000</v>
      </c>
      <c r="T44" s="587">
        <v>25000000</v>
      </c>
      <c r="U44" s="530" t="s">
        <v>121</v>
      </c>
      <c r="V44" s="530" t="s">
        <v>122</v>
      </c>
      <c r="W44" s="530" t="s">
        <v>123</v>
      </c>
      <c r="X44" s="530" t="s">
        <v>75</v>
      </c>
      <c r="Y44" s="530" t="s">
        <v>2765</v>
      </c>
      <c r="Z44" s="530" t="s">
        <v>77</v>
      </c>
      <c r="AA44" s="530" t="s">
        <v>2810</v>
      </c>
    </row>
    <row r="45" spans="1:27" s="532" customFormat="1" ht="62">
      <c r="A45" s="530" t="s">
        <v>154</v>
      </c>
      <c r="B45" s="530" t="s">
        <v>70</v>
      </c>
      <c r="C45" s="530" t="s">
        <v>115</v>
      </c>
      <c r="D45" s="530" t="s">
        <v>116</v>
      </c>
      <c r="E45" s="530" t="s">
        <v>117</v>
      </c>
      <c r="F45" s="557">
        <v>8066</v>
      </c>
      <c r="G45" s="557">
        <v>2024110010194</v>
      </c>
      <c r="H45" s="567" t="s">
        <v>2644</v>
      </c>
      <c r="I45" s="530" t="s">
        <v>118</v>
      </c>
      <c r="J45" s="530" t="s">
        <v>16</v>
      </c>
      <c r="K45" s="530">
        <v>80111600</v>
      </c>
      <c r="L45" s="530" t="s">
        <v>155</v>
      </c>
      <c r="M45" s="530" t="s">
        <v>459</v>
      </c>
      <c r="N45" s="530" t="s">
        <v>459</v>
      </c>
      <c r="O45" s="530">
        <v>5</v>
      </c>
      <c r="P45" s="530">
        <v>1</v>
      </c>
      <c r="Q45" s="530" t="s">
        <v>83</v>
      </c>
      <c r="R45" s="566" t="s">
        <v>84</v>
      </c>
      <c r="S45" s="587">
        <v>3000000</v>
      </c>
      <c r="T45" s="587">
        <v>15000000</v>
      </c>
      <c r="U45" s="530" t="s">
        <v>2641</v>
      </c>
      <c r="V45" s="530" t="s">
        <v>2796</v>
      </c>
      <c r="W45" s="530" t="s">
        <v>123</v>
      </c>
      <c r="X45" s="530" t="s">
        <v>75</v>
      </c>
      <c r="Y45" s="530" t="s">
        <v>2765</v>
      </c>
      <c r="Z45" s="530" t="s">
        <v>77</v>
      </c>
      <c r="AA45" s="530" t="s">
        <v>2810</v>
      </c>
    </row>
    <row r="46" spans="1:27" s="532" customFormat="1" ht="139.5">
      <c r="A46" s="530" t="s">
        <v>157</v>
      </c>
      <c r="B46" s="530" t="s">
        <v>70</v>
      </c>
      <c r="C46" s="530" t="s">
        <v>115</v>
      </c>
      <c r="D46" s="530" t="s">
        <v>116</v>
      </c>
      <c r="E46" s="530" t="s">
        <v>117</v>
      </c>
      <c r="F46" s="557">
        <v>8066</v>
      </c>
      <c r="G46" s="557">
        <v>2024110010194</v>
      </c>
      <c r="H46" s="567" t="s">
        <v>2644</v>
      </c>
      <c r="I46" s="530" t="s">
        <v>118</v>
      </c>
      <c r="J46" s="530" t="s">
        <v>16</v>
      </c>
      <c r="K46" s="530">
        <v>80111600</v>
      </c>
      <c r="L46" s="530" t="s">
        <v>158</v>
      </c>
      <c r="M46" s="530" t="s">
        <v>459</v>
      </c>
      <c r="N46" s="530" t="s">
        <v>459</v>
      </c>
      <c r="O46" s="530">
        <v>6</v>
      </c>
      <c r="P46" s="530">
        <v>1</v>
      </c>
      <c r="Q46" s="530" t="s">
        <v>83</v>
      </c>
      <c r="R46" s="566" t="s">
        <v>84</v>
      </c>
      <c r="S46" s="587">
        <v>6000000</v>
      </c>
      <c r="T46" s="587">
        <v>36000000</v>
      </c>
      <c r="U46" s="530" t="s">
        <v>2641</v>
      </c>
      <c r="V46" s="530" t="s">
        <v>122</v>
      </c>
      <c r="W46" s="530" t="s">
        <v>123</v>
      </c>
      <c r="X46" s="530" t="s">
        <v>75</v>
      </c>
      <c r="Y46" s="530" t="s">
        <v>2765</v>
      </c>
      <c r="Z46" s="530" t="s">
        <v>77</v>
      </c>
      <c r="AA46" s="530" t="s">
        <v>2810</v>
      </c>
    </row>
    <row r="47" spans="1:27" s="532" customFormat="1" ht="170.5">
      <c r="A47" s="530" t="s">
        <v>159</v>
      </c>
      <c r="B47" s="530" t="s">
        <v>70</v>
      </c>
      <c r="C47" s="530" t="s">
        <v>115</v>
      </c>
      <c r="D47" s="530" t="s">
        <v>116</v>
      </c>
      <c r="E47" s="530" t="s">
        <v>117</v>
      </c>
      <c r="F47" s="557">
        <v>8066</v>
      </c>
      <c r="G47" s="557">
        <v>2024110010194</v>
      </c>
      <c r="H47" s="567" t="s">
        <v>2644</v>
      </c>
      <c r="I47" s="530" t="s">
        <v>118</v>
      </c>
      <c r="J47" s="530" t="s">
        <v>16</v>
      </c>
      <c r="K47" s="530">
        <v>80111600</v>
      </c>
      <c r="L47" s="530" t="s">
        <v>160</v>
      </c>
      <c r="M47" s="530" t="s">
        <v>459</v>
      </c>
      <c r="N47" s="530" t="s">
        <v>459</v>
      </c>
      <c r="O47" s="530">
        <v>5</v>
      </c>
      <c r="P47" s="530">
        <v>1</v>
      </c>
      <c r="Q47" s="530" t="s">
        <v>83</v>
      </c>
      <c r="R47" s="566" t="s">
        <v>84</v>
      </c>
      <c r="S47" s="587">
        <v>5500000</v>
      </c>
      <c r="T47" s="587">
        <v>27500000</v>
      </c>
      <c r="U47" s="530" t="s">
        <v>2641</v>
      </c>
      <c r="V47" s="530" t="s">
        <v>122</v>
      </c>
      <c r="W47" s="530" t="s">
        <v>123</v>
      </c>
      <c r="X47" s="530" t="s">
        <v>75</v>
      </c>
      <c r="Y47" s="530" t="s">
        <v>2765</v>
      </c>
      <c r="Z47" s="530" t="s">
        <v>77</v>
      </c>
      <c r="AA47" s="530" t="s">
        <v>2810</v>
      </c>
    </row>
    <row r="48" spans="1:27" s="532" customFormat="1" ht="170.5">
      <c r="A48" s="530" t="s">
        <v>161</v>
      </c>
      <c r="B48" s="530" t="s">
        <v>70</v>
      </c>
      <c r="C48" s="530" t="s">
        <v>115</v>
      </c>
      <c r="D48" s="530" t="s">
        <v>116</v>
      </c>
      <c r="E48" s="530" t="s">
        <v>117</v>
      </c>
      <c r="F48" s="557">
        <v>8066</v>
      </c>
      <c r="G48" s="557">
        <v>2024110010194</v>
      </c>
      <c r="H48" s="567" t="s">
        <v>2644</v>
      </c>
      <c r="I48" s="530" t="s">
        <v>118</v>
      </c>
      <c r="J48" s="530" t="s">
        <v>16</v>
      </c>
      <c r="K48" s="530">
        <v>80111600</v>
      </c>
      <c r="L48" s="530" t="s">
        <v>160</v>
      </c>
      <c r="M48" s="530" t="s">
        <v>459</v>
      </c>
      <c r="N48" s="530" t="s">
        <v>459</v>
      </c>
      <c r="O48" s="530">
        <v>6</v>
      </c>
      <c r="P48" s="530">
        <v>1</v>
      </c>
      <c r="Q48" s="530" t="s">
        <v>83</v>
      </c>
      <c r="R48" s="566" t="s">
        <v>84</v>
      </c>
      <c r="S48" s="587">
        <v>4732000</v>
      </c>
      <c r="T48" s="587">
        <v>28392000</v>
      </c>
      <c r="U48" s="530" t="s">
        <v>2641</v>
      </c>
      <c r="V48" s="530" t="s">
        <v>122</v>
      </c>
      <c r="W48" s="530" t="s">
        <v>123</v>
      </c>
      <c r="X48" s="530" t="s">
        <v>75</v>
      </c>
      <c r="Y48" s="530" t="s">
        <v>2765</v>
      </c>
      <c r="Z48" s="530" t="s">
        <v>77</v>
      </c>
      <c r="AA48" s="530" t="s">
        <v>2810</v>
      </c>
    </row>
    <row r="49" spans="1:27" s="532" customFormat="1" ht="139.5">
      <c r="A49" s="530" t="s">
        <v>162</v>
      </c>
      <c r="B49" s="530" t="s">
        <v>70</v>
      </c>
      <c r="C49" s="530" t="s">
        <v>115</v>
      </c>
      <c r="D49" s="530" t="s">
        <v>116</v>
      </c>
      <c r="E49" s="530" t="s">
        <v>117</v>
      </c>
      <c r="F49" s="557">
        <v>8066</v>
      </c>
      <c r="G49" s="557">
        <v>2024110010194</v>
      </c>
      <c r="H49" s="567" t="s">
        <v>2644</v>
      </c>
      <c r="I49" s="530" t="s">
        <v>118</v>
      </c>
      <c r="J49" s="530" t="s">
        <v>16</v>
      </c>
      <c r="K49" s="530">
        <v>80111600</v>
      </c>
      <c r="L49" s="530" t="s">
        <v>163</v>
      </c>
      <c r="M49" s="530" t="s">
        <v>459</v>
      </c>
      <c r="N49" s="530" t="s">
        <v>459</v>
      </c>
      <c r="O49" s="530">
        <v>6</v>
      </c>
      <c r="P49" s="530">
        <v>1</v>
      </c>
      <c r="Q49" s="530" t="s">
        <v>83</v>
      </c>
      <c r="R49" s="566" t="s">
        <v>84</v>
      </c>
      <c r="S49" s="587">
        <v>4540000</v>
      </c>
      <c r="T49" s="587">
        <v>27240000</v>
      </c>
      <c r="U49" s="530" t="s">
        <v>2641</v>
      </c>
      <c r="V49" s="530" t="s">
        <v>122</v>
      </c>
      <c r="W49" s="530" t="s">
        <v>123</v>
      </c>
      <c r="X49" s="530" t="s">
        <v>75</v>
      </c>
      <c r="Y49" s="530" t="s">
        <v>2765</v>
      </c>
      <c r="Z49" s="530" t="s">
        <v>77</v>
      </c>
      <c r="AA49" s="530" t="s">
        <v>2810</v>
      </c>
    </row>
    <row r="50" spans="1:27" s="532" customFormat="1" ht="139.5">
      <c r="A50" s="530" t="s">
        <v>164</v>
      </c>
      <c r="B50" s="530" t="s">
        <v>70</v>
      </c>
      <c r="C50" s="530" t="s">
        <v>115</v>
      </c>
      <c r="D50" s="530" t="s">
        <v>116</v>
      </c>
      <c r="E50" s="530" t="s">
        <v>117</v>
      </c>
      <c r="F50" s="557">
        <v>8066</v>
      </c>
      <c r="G50" s="557">
        <v>2024110010194</v>
      </c>
      <c r="H50" s="567" t="s">
        <v>2644</v>
      </c>
      <c r="I50" s="530" t="s">
        <v>118</v>
      </c>
      <c r="J50" s="530" t="s">
        <v>16</v>
      </c>
      <c r="K50" s="530">
        <v>80111600</v>
      </c>
      <c r="L50" s="530" t="s">
        <v>1266</v>
      </c>
      <c r="M50" s="530" t="s">
        <v>307</v>
      </c>
      <c r="N50" s="557" t="s">
        <v>307</v>
      </c>
      <c r="O50" s="557">
        <v>7</v>
      </c>
      <c r="P50" s="530">
        <v>1</v>
      </c>
      <c r="Q50" s="530" t="s">
        <v>83</v>
      </c>
      <c r="R50" s="558" t="s">
        <v>84</v>
      </c>
      <c r="S50" s="587">
        <v>4412285</v>
      </c>
      <c r="T50" s="587">
        <v>30885995</v>
      </c>
      <c r="U50" s="530" t="s">
        <v>2641</v>
      </c>
      <c r="V50" s="530" t="s">
        <v>122</v>
      </c>
      <c r="W50" s="530" t="s">
        <v>123</v>
      </c>
      <c r="X50" s="530" t="s">
        <v>75</v>
      </c>
      <c r="Y50" s="530" t="s">
        <v>2765</v>
      </c>
      <c r="Z50" s="530" t="s">
        <v>77</v>
      </c>
      <c r="AA50" s="530" t="s">
        <v>2810</v>
      </c>
    </row>
    <row r="51" spans="1:27" s="532" customFormat="1" ht="93">
      <c r="A51" s="530" t="s">
        <v>165</v>
      </c>
      <c r="B51" s="530" t="s">
        <v>70</v>
      </c>
      <c r="C51" s="530" t="s">
        <v>115</v>
      </c>
      <c r="D51" s="530" t="s">
        <v>116</v>
      </c>
      <c r="E51" s="530" t="s">
        <v>117</v>
      </c>
      <c r="F51" s="557">
        <v>8066</v>
      </c>
      <c r="G51" s="557">
        <v>2024110010194</v>
      </c>
      <c r="H51" s="567" t="s">
        <v>2644</v>
      </c>
      <c r="I51" s="530" t="s">
        <v>118</v>
      </c>
      <c r="J51" s="530" t="s">
        <v>16</v>
      </c>
      <c r="K51" s="530">
        <v>80111600</v>
      </c>
      <c r="L51" s="530" t="s">
        <v>1912</v>
      </c>
      <c r="M51" s="530" t="s">
        <v>307</v>
      </c>
      <c r="N51" s="557" t="s">
        <v>307</v>
      </c>
      <c r="O51" s="557">
        <v>4</v>
      </c>
      <c r="P51" s="530">
        <v>1</v>
      </c>
      <c r="Q51" s="530" t="s">
        <v>83</v>
      </c>
      <c r="R51" s="558" t="s">
        <v>84</v>
      </c>
      <c r="S51" s="587">
        <v>5000000</v>
      </c>
      <c r="T51" s="587">
        <v>20000000</v>
      </c>
      <c r="U51" s="530" t="s">
        <v>1913</v>
      </c>
      <c r="V51" s="530" t="s">
        <v>122</v>
      </c>
      <c r="W51" s="530" t="s">
        <v>123</v>
      </c>
      <c r="X51" s="530" t="s">
        <v>75</v>
      </c>
      <c r="Y51" s="530" t="s">
        <v>2765</v>
      </c>
      <c r="Z51" s="530" t="s">
        <v>77</v>
      </c>
      <c r="AA51" s="530" t="s">
        <v>2810</v>
      </c>
    </row>
    <row r="52" spans="1:27" s="532" customFormat="1" ht="186">
      <c r="A52" s="530" t="s">
        <v>166</v>
      </c>
      <c r="B52" s="530" t="s">
        <v>70</v>
      </c>
      <c r="C52" s="530" t="s">
        <v>115</v>
      </c>
      <c r="D52" s="530" t="s">
        <v>116</v>
      </c>
      <c r="E52" s="530" t="s">
        <v>117</v>
      </c>
      <c r="F52" s="557">
        <v>8066</v>
      </c>
      <c r="G52" s="557">
        <v>2024110010194</v>
      </c>
      <c r="H52" s="567" t="s">
        <v>2644</v>
      </c>
      <c r="I52" s="530" t="s">
        <v>118</v>
      </c>
      <c r="J52" s="530" t="s">
        <v>16</v>
      </c>
      <c r="K52" s="530">
        <v>80111600</v>
      </c>
      <c r="L52" s="530" t="s">
        <v>167</v>
      </c>
      <c r="M52" s="530" t="s">
        <v>459</v>
      </c>
      <c r="N52" s="557" t="s">
        <v>459</v>
      </c>
      <c r="O52" s="557">
        <v>10</v>
      </c>
      <c r="P52" s="530">
        <v>1</v>
      </c>
      <c r="Q52" s="530" t="s">
        <v>83</v>
      </c>
      <c r="R52" s="558" t="s">
        <v>84</v>
      </c>
      <c r="S52" s="587">
        <v>7000000</v>
      </c>
      <c r="T52" s="587">
        <v>70000000</v>
      </c>
      <c r="U52" s="530" t="s">
        <v>2641</v>
      </c>
      <c r="V52" s="530" t="s">
        <v>122</v>
      </c>
      <c r="W52" s="530" t="s">
        <v>123</v>
      </c>
      <c r="X52" s="530" t="s">
        <v>75</v>
      </c>
      <c r="Y52" s="530" t="s">
        <v>2765</v>
      </c>
      <c r="Z52" s="530" t="s">
        <v>77</v>
      </c>
      <c r="AA52" s="530" t="s">
        <v>2810</v>
      </c>
    </row>
    <row r="53" spans="1:27" s="532" customFormat="1" ht="77.5">
      <c r="A53" s="530" t="s">
        <v>169</v>
      </c>
      <c r="B53" s="530" t="s">
        <v>70</v>
      </c>
      <c r="C53" s="530" t="s">
        <v>115</v>
      </c>
      <c r="D53" s="530" t="s">
        <v>116</v>
      </c>
      <c r="E53" s="530" t="s">
        <v>117</v>
      </c>
      <c r="F53" s="557">
        <v>8066</v>
      </c>
      <c r="G53" s="557">
        <v>2024110010194</v>
      </c>
      <c r="H53" s="567" t="s">
        <v>2644</v>
      </c>
      <c r="I53" s="530" t="s">
        <v>118</v>
      </c>
      <c r="J53" s="530" t="s">
        <v>16</v>
      </c>
      <c r="K53" s="530">
        <v>80111600</v>
      </c>
      <c r="L53" s="530" t="s">
        <v>170</v>
      </c>
      <c r="M53" s="530" t="s">
        <v>459</v>
      </c>
      <c r="N53" s="530" t="s">
        <v>459</v>
      </c>
      <c r="O53" s="530">
        <v>6</v>
      </c>
      <c r="P53" s="530">
        <v>1</v>
      </c>
      <c r="Q53" s="530" t="s">
        <v>83</v>
      </c>
      <c r="R53" s="566" t="s">
        <v>84</v>
      </c>
      <c r="S53" s="587">
        <v>7000000</v>
      </c>
      <c r="T53" s="587">
        <v>42000000</v>
      </c>
      <c r="U53" s="530" t="s">
        <v>171</v>
      </c>
      <c r="V53" s="530" t="s">
        <v>122</v>
      </c>
      <c r="W53" s="530" t="s">
        <v>123</v>
      </c>
      <c r="X53" s="530" t="s">
        <v>75</v>
      </c>
      <c r="Y53" s="530" t="s">
        <v>2765</v>
      </c>
      <c r="Z53" s="530" t="s">
        <v>77</v>
      </c>
      <c r="AA53" s="530" t="s">
        <v>2810</v>
      </c>
    </row>
    <row r="54" spans="1:27" s="532" customFormat="1" ht="108.5">
      <c r="A54" s="530" t="s">
        <v>172</v>
      </c>
      <c r="B54" s="530" t="s">
        <v>70</v>
      </c>
      <c r="C54" s="530" t="s">
        <v>115</v>
      </c>
      <c r="D54" s="530" t="s">
        <v>116</v>
      </c>
      <c r="E54" s="530" t="s">
        <v>117</v>
      </c>
      <c r="F54" s="557">
        <v>8066</v>
      </c>
      <c r="G54" s="557">
        <v>2024110010194</v>
      </c>
      <c r="H54" s="567" t="s">
        <v>2644</v>
      </c>
      <c r="I54" s="530" t="s">
        <v>118</v>
      </c>
      <c r="J54" s="530" t="s">
        <v>16</v>
      </c>
      <c r="K54" s="530">
        <v>80111600</v>
      </c>
      <c r="L54" s="530" t="s">
        <v>173</v>
      </c>
      <c r="M54" s="530" t="s">
        <v>459</v>
      </c>
      <c r="N54" s="557" t="s">
        <v>459</v>
      </c>
      <c r="O54" s="557">
        <v>8</v>
      </c>
      <c r="P54" s="530">
        <v>1</v>
      </c>
      <c r="Q54" s="530" t="s">
        <v>83</v>
      </c>
      <c r="R54" s="558" t="s">
        <v>84</v>
      </c>
      <c r="S54" s="587">
        <v>8000000</v>
      </c>
      <c r="T54" s="587">
        <v>64000000</v>
      </c>
      <c r="U54" s="530" t="s">
        <v>171</v>
      </c>
      <c r="V54" s="530" t="s">
        <v>122</v>
      </c>
      <c r="W54" s="530" t="s">
        <v>123</v>
      </c>
      <c r="X54" s="530" t="s">
        <v>75</v>
      </c>
      <c r="Y54" s="530" t="s">
        <v>2765</v>
      </c>
      <c r="Z54" s="530" t="s">
        <v>77</v>
      </c>
      <c r="AA54" s="530" t="s">
        <v>2810</v>
      </c>
    </row>
    <row r="55" spans="1:27" s="532" customFormat="1" ht="77.5">
      <c r="A55" s="530" t="s">
        <v>174</v>
      </c>
      <c r="B55" s="530" t="s">
        <v>70</v>
      </c>
      <c r="C55" s="530" t="s">
        <v>115</v>
      </c>
      <c r="D55" s="530" t="s">
        <v>116</v>
      </c>
      <c r="E55" s="530" t="s">
        <v>117</v>
      </c>
      <c r="F55" s="557">
        <v>8066</v>
      </c>
      <c r="G55" s="557">
        <v>2024110010194</v>
      </c>
      <c r="H55" s="567" t="s">
        <v>2644</v>
      </c>
      <c r="I55" s="530" t="s">
        <v>118</v>
      </c>
      <c r="J55" s="530" t="s">
        <v>16</v>
      </c>
      <c r="K55" s="530">
        <v>80111600</v>
      </c>
      <c r="L55" s="530" t="s">
        <v>175</v>
      </c>
      <c r="M55" s="530" t="s">
        <v>459</v>
      </c>
      <c r="N55" s="530" t="s">
        <v>459</v>
      </c>
      <c r="O55" s="530">
        <v>6</v>
      </c>
      <c r="P55" s="530">
        <v>1</v>
      </c>
      <c r="Q55" s="530" t="s">
        <v>83</v>
      </c>
      <c r="R55" s="566" t="s">
        <v>84</v>
      </c>
      <c r="S55" s="587">
        <v>6800000</v>
      </c>
      <c r="T55" s="587">
        <v>40800000</v>
      </c>
      <c r="U55" s="530" t="s">
        <v>171</v>
      </c>
      <c r="V55" s="530" t="s">
        <v>122</v>
      </c>
      <c r="W55" s="530" t="s">
        <v>123</v>
      </c>
      <c r="X55" s="530" t="s">
        <v>75</v>
      </c>
      <c r="Y55" s="530" t="s">
        <v>2765</v>
      </c>
      <c r="Z55" s="530" t="s">
        <v>77</v>
      </c>
      <c r="AA55" s="530" t="s">
        <v>2810</v>
      </c>
    </row>
    <row r="56" spans="1:27" s="532" customFormat="1" ht="77.5">
      <c r="A56" s="530" t="s">
        <v>176</v>
      </c>
      <c r="B56" s="530" t="s">
        <v>70</v>
      </c>
      <c r="C56" s="530" t="s">
        <v>115</v>
      </c>
      <c r="D56" s="530" t="s">
        <v>116</v>
      </c>
      <c r="E56" s="530" t="s">
        <v>117</v>
      </c>
      <c r="F56" s="557">
        <v>8066</v>
      </c>
      <c r="G56" s="557">
        <v>2024110010194</v>
      </c>
      <c r="H56" s="567" t="s">
        <v>2644</v>
      </c>
      <c r="I56" s="530" t="s">
        <v>118</v>
      </c>
      <c r="J56" s="530" t="s">
        <v>16</v>
      </c>
      <c r="K56" s="530">
        <v>80111600</v>
      </c>
      <c r="L56" s="530" t="s">
        <v>177</v>
      </c>
      <c r="M56" s="530" t="s">
        <v>307</v>
      </c>
      <c r="N56" s="557" t="s">
        <v>307</v>
      </c>
      <c r="O56" s="557">
        <v>10</v>
      </c>
      <c r="P56" s="530">
        <v>1</v>
      </c>
      <c r="Q56" s="530" t="s">
        <v>83</v>
      </c>
      <c r="R56" s="558" t="s">
        <v>84</v>
      </c>
      <c r="S56" s="587">
        <v>3000000</v>
      </c>
      <c r="T56" s="587">
        <v>30000000</v>
      </c>
      <c r="U56" s="530" t="s">
        <v>2641</v>
      </c>
      <c r="V56" s="530" t="s">
        <v>122</v>
      </c>
      <c r="W56" s="530" t="s">
        <v>123</v>
      </c>
      <c r="X56" s="530" t="s">
        <v>75</v>
      </c>
      <c r="Y56" s="530" t="s">
        <v>2765</v>
      </c>
      <c r="Z56" s="530" t="s">
        <v>77</v>
      </c>
      <c r="AA56" s="530" t="s">
        <v>2810</v>
      </c>
    </row>
    <row r="57" spans="1:27" s="532" customFormat="1" ht="77.5">
      <c r="A57" s="530" t="s">
        <v>179</v>
      </c>
      <c r="B57" s="530" t="s">
        <v>70</v>
      </c>
      <c r="C57" s="530" t="s">
        <v>115</v>
      </c>
      <c r="D57" s="530" t="s">
        <v>116</v>
      </c>
      <c r="E57" s="530" t="s">
        <v>117</v>
      </c>
      <c r="F57" s="557">
        <v>8066</v>
      </c>
      <c r="G57" s="557">
        <v>2024110010194</v>
      </c>
      <c r="H57" s="567" t="s">
        <v>2644</v>
      </c>
      <c r="I57" s="530" t="s">
        <v>118</v>
      </c>
      <c r="J57" s="530" t="s">
        <v>16</v>
      </c>
      <c r="K57" s="530">
        <v>80111600</v>
      </c>
      <c r="L57" s="530" t="s">
        <v>180</v>
      </c>
      <c r="M57" s="530" t="s">
        <v>459</v>
      </c>
      <c r="N57" s="557" t="s">
        <v>459</v>
      </c>
      <c r="O57" s="557">
        <v>2</v>
      </c>
      <c r="P57" s="530">
        <v>1</v>
      </c>
      <c r="Q57" s="530" t="s">
        <v>83</v>
      </c>
      <c r="R57" s="558" t="s">
        <v>84</v>
      </c>
      <c r="S57" s="587">
        <v>5000000</v>
      </c>
      <c r="T57" s="587">
        <v>10000000</v>
      </c>
      <c r="U57" s="530" t="s">
        <v>1639</v>
      </c>
      <c r="V57" s="530" t="s">
        <v>122</v>
      </c>
      <c r="W57" s="530" t="s">
        <v>123</v>
      </c>
      <c r="X57" s="530" t="s">
        <v>75</v>
      </c>
      <c r="Y57" s="530" t="s">
        <v>2765</v>
      </c>
      <c r="Z57" s="530" t="s">
        <v>77</v>
      </c>
      <c r="AA57" s="530" t="s">
        <v>2810</v>
      </c>
    </row>
    <row r="58" spans="1:27" s="532" customFormat="1" ht="77.5">
      <c r="A58" s="530" t="s">
        <v>182</v>
      </c>
      <c r="B58" s="530" t="s">
        <v>70</v>
      </c>
      <c r="C58" s="530" t="s">
        <v>115</v>
      </c>
      <c r="D58" s="530" t="s">
        <v>116</v>
      </c>
      <c r="E58" s="530" t="s">
        <v>117</v>
      </c>
      <c r="F58" s="557">
        <v>8066</v>
      </c>
      <c r="G58" s="557">
        <v>2024110010194</v>
      </c>
      <c r="H58" s="567" t="s">
        <v>2644</v>
      </c>
      <c r="I58" s="530" t="s">
        <v>118</v>
      </c>
      <c r="J58" s="530" t="s">
        <v>16</v>
      </c>
      <c r="K58" s="530">
        <v>80111600</v>
      </c>
      <c r="L58" s="530" t="s">
        <v>183</v>
      </c>
      <c r="M58" s="530" t="s">
        <v>459</v>
      </c>
      <c r="N58" s="557" t="s">
        <v>459</v>
      </c>
      <c r="O58" s="557">
        <v>6</v>
      </c>
      <c r="P58" s="530">
        <v>1</v>
      </c>
      <c r="Q58" s="530" t="s">
        <v>83</v>
      </c>
      <c r="R58" s="558" t="s">
        <v>84</v>
      </c>
      <c r="S58" s="587">
        <v>7600000</v>
      </c>
      <c r="T58" s="587">
        <v>45600000</v>
      </c>
      <c r="U58" s="530" t="s">
        <v>1639</v>
      </c>
      <c r="V58" s="530" t="s">
        <v>122</v>
      </c>
      <c r="W58" s="530" t="s">
        <v>123</v>
      </c>
      <c r="X58" s="530" t="s">
        <v>75</v>
      </c>
      <c r="Y58" s="530" t="s">
        <v>2765</v>
      </c>
      <c r="Z58" s="530" t="s">
        <v>77</v>
      </c>
      <c r="AA58" s="530" t="s">
        <v>2810</v>
      </c>
    </row>
    <row r="59" spans="1:27" s="532" customFormat="1" ht="93">
      <c r="A59" s="530" t="s">
        <v>184</v>
      </c>
      <c r="B59" s="530" t="s">
        <v>70</v>
      </c>
      <c r="C59" s="530" t="s">
        <v>115</v>
      </c>
      <c r="D59" s="530" t="s">
        <v>116</v>
      </c>
      <c r="E59" s="530" t="s">
        <v>117</v>
      </c>
      <c r="F59" s="557">
        <v>8066</v>
      </c>
      <c r="G59" s="557">
        <v>2024110010194</v>
      </c>
      <c r="H59" s="567" t="s">
        <v>2644</v>
      </c>
      <c r="I59" s="530" t="s">
        <v>118</v>
      </c>
      <c r="J59" s="530" t="s">
        <v>16</v>
      </c>
      <c r="K59" s="530">
        <v>80111600</v>
      </c>
      <c r="L59" s="530" t="s">
        <v>185</v>
      </c>
      <c r="M59" s="530" t="s">
        <v>459</v>
      </c>
      <c r="N59" s="530" t="s">
        <v>459</v>
      </c>
      <c r="O59" s="530">
        <v>8</v>
      </c>
      <c r="P59" s="530">
        <v>1</v>
      </c>
      <c r="Q59" s="530" t="s">
        <v>83</v>
      </c>
      <c r="R59" s="566" t="s">
        <v>84</v>
      </c>
      <c r="S59" s="587">
        <v>10000000</v>
      </c>
      <c r="T59" s="587">
        <v>80000000</v>
      </c>
      <c r="U59" s="530" t="s">
        <v>1639</v>
      </c>
      <c r="V59" s="530" t="s">
        <v>122</v>
      </c>
      <c r="W59" s="530" t="s">
        <v>123</v>
      </c>
      <c r="X59" s="530" t="s">
        <v>75</v>
      </c>
      <c r="Y59" s="530" t="s">
        <v>2765</v>
      </c>
      <c r="Z59" s="530" t="s">
        <v>77</v>
      </c>
      <c r="AA59" s="530" t="s">
        <v>2810</v>
      </c>
    </row>
    <row r="60" spans="1:27" s="532" customFormat="1" ht="93">
      <c r="A60" s="530" t="s">
        <v>186</v>
      </c>
      <c r="B60" s="530" t="s">
        <v>70</v>
      </c>
      <c r="C60" s="530" t="s">
        <v>115</v>
      </c>
      <c r="D60" s="530" t="s">
        <v>116</v>
      </c>
      <c r="E60" s="530" t="s">
        <v>117</v>
      </c>
      <c r="F60" s="557">
        <v>8066</v>
      </c>
      <c r="G60" s="557">
        <v>2024110010194</v>
      </c>
      <c r="H60" s="567" t="s">
        <v>2644</v>
      </c>
      <c r="I60" s="530" t="s">
        <v>118</v>
      </c>
      <c r="J60" s="530" t="s">
        <v>16</v>
      </c>
      <c r="K60" s="530">
        <v>80111600</v>
      </c>
      <c r="L60" s="530" t="s">
        <v>1915</v>
      </c>
      <c r="M60" s="530" t="s">
        <v>307</v>
      </c>
      <c r="N60" s="557" t="s">
        <v>307</v>
      </c>
      <c r="O60" s="557">
        <v>6</v>
      </c>
      <c r="P60" s="530">
        <v>1</v>
      </c>
      <c r="Q60" s="530" t="s">
        <v>83</v>
      </c>
      <c r="R60" s="558" t="s">
        <v>84</v>
      </c>
      <c r="S60" s="587">
        <v>5000000</v>
      </c>
      <c r="T60" s="587">
        <v>30000000</v>
      </c>
      <c r="U60" s="530" t="s">
        <v>1639</v>
      </c>
      <c r="V60" s="530" t="s">
        <v>122</v>
      </c>
      <c r="W60" s="530" t="s">
        <v>123</v>
      </c>
      <c r="X60" s="530" t="s">
        <v>75</v>
      </c>
      <c r="Y60" s="530" t="s">
        <v>2765</v>
      </c>
      <c r="Z60" s="530" t="s">
        <v>77</v>
      </c>
      <c r="AA60" s="530" t="s">
        <v>2810</v>
      </c>
    </row>
    <row r="61" spans="1:27" s="532" customFormat="1" ht="77.5">
      <c r="A61" s="530" t="s">
        <v>187</v>
      </c>
      <c r="B61" s="530" t="s">
        <v>70</v>
      </c>
      <c r="C61" s="530" t="s">
        <v>115</v>
      </c>
      <c r="D61" s="530" t="s">
        <v>116</v>
      </c>
      <c r="E61" s="530" t="s">
        <v>117</v>
      </c>
      <c r="F61" s="557">
        <v>8066</v>
      </c>
      <c r="G61" s="557">
        <v>2024110010194</v>
      </c>
      <c r="H61" s="567" t="s">
        <v>2644</v>
      </c>
      <c r="I61" s="530" t="s">
        <v>118</v>
      </c>
      <c r="J61" s="530" t="s">
        <v>16</v>
      </c>
      <c r="K61" s="530">
        <v>80111600</v>
      </c>
      <c r="L61" s="530" t="s">
        <v>188</v>
      </c>
      <c r="M61" s="530" t="s">
        <v>459</v>
      </c>
      <c r="N61" s="557" t="s">
        <v>459</v>
      </c>
      <c r="O61" s="557">
        <v>7</v>
      </c>
      <c r="P61" s="530">
        <v>1</v>
      </c>
      <c r="Q61" s="530" t="s">
        <v>83</v>
      </c>
      <c r="R61" s="558" t="s">
        <v>84</v>
      </c>
      <c r="S61" s="587">
        <v>5000000</v>
      </c>
      <c r="T61" s="587">
        <v>35000000</v>
      </c>
      <c r="U61" s="530" t="s">
        <v>1639</v>
      </c>
      <c r="V61" s="530" t="s">
        <v>122</v>
      </c>
      <c r="W61" s="530" t="s">
        <v>123</v>
      </c>
      <c r="X61" s="530" t="s">
        <v>75</v>
      </c>
      <c r="Y61" s="530" t="s">
        <v>2765</v>
      </c>
      <c r="Z61" s="530" t="s">
        <v>77</v>
      </c>
      <c r="AA61" s="530" t="s">
        <v>2810</v>
      </c>
    </row>
    <row r="62" spans="1:27" s="532" customFormat="1" ht="77.5">
      <c r="A62" s="530" t="s">
        <v>189</v>
      </c>
      <c r="B62" s="530" t="s">
        <v>70</v>
      </c>
      <c r="C62" s="530" t="s">
        <v>115</v>
      </c>
      <c r="D62" s="530" t="s">
        <v>116</v>
      </c>
      <c r="E62" s="530" t="s">
        <v>117</v>
      </c>
      <c r="F62" s="557">
        <v>8066</v>
      </c>
      <c r="G62" s="557">
        <v>2024110010194</v>
      </c>
      <c r="H62" s="567" t="s">
        <v>2644</v>
      </c>
      <c r="I62" s="530" t="s">
        <v>118</v>
      </c>
      <c r="J62" s="530" t="s">
        <v>16</v>
      </c>
      <c r="K62" s="530">
        <v>80111600</v>
      </c>
      <c r="L62" s="530" t="s">
        <v>1917</v>
      </c>
      <c r="M62" s="530" t="s">
        <v>307</v>
      </c>
      <c r="N62" s="557" t="s">
        <v>307</v>
      </c>
      <c r="O62" s="557">
        <v>5</v>
      </c>
      <c r="P62" s="530">
        <v>1</v>
      </c>
      <c r="Q62" s="530" t="s">
        <v>83</v>
      </c>
      <c r="R62" s="558" t="s">
        <v>84</v>
      </c>
      <c r="S62" s="587">
        <v>3812000</v>
      </c>
      <c r="T62" s="587">
        <v>19060000</v>
      </c>
      <c r="U62" s="530" t="s">
        <v>171</v>
      </c>
      <c r="V62" s="530" t="s">
        <v>122</v>
      </c>
      <c r="W62" s="530" t="s">
        <v>123</v>
      </c>
      <c r="X62" s="530" t="s">
        <v>75</v>
      </c>
      <c r="Y62" s="530" t="s">
        <v>2765</v>
      </c>
      <c r="Z62" s="530" t="s">
        <v>77</v>
      </c>
      <c r="AA62" s="530" t="s">
        <v>2810</v>
      </c>
    </row>
    <row r="63" spans="1:27" s="532" customFormat="1" ht="77.5">
      <c r="A63" s="530" t="s">
        <v>190</v>
      </c>
      <c r="B63" s="530" t="s">
        <v>70</v>
      </c>
      <c r="C63" s="530" t="s">
        <v>115</v>
      </c>
      <c r="D63" s="530" t="s">
        <v>116</v>
      </c>
      <c r="E63" s="530" t="s">
        <v>117</v>
      </c>
      <c r="F63" s="557">
        <v>8066</v>
      </c>
      <c r="G63" s="557">
        <v>2024110010194</v>
      </c>
      <c r="H63" s="567" t="s">
        <v>2644</v>
      </c>
      <c r="I63" s="530" t="s">
        <v>118</v>
      </c>
      <c r="J63" s="530" t="s">
        <v>16</v>
      </c>
      <c r="K63" s="530">
        <v>80111600</v>
      </c>
      <c r="L63" s="530" t="s">
        <v>149</v>
      </c>
      <c r="M63" s="530" t="s">
        <v>459</v>
      </c>
      <c r="N63" s="530" t="s">
        <v>459</v>
      </c>
      <c r="O63" s="530">
        <v>9</v>
      </c>
      <c r="P63" s="530">
        <v>1</v>
      </c>
      <c r="Q63" s="530" t="s">
        <v>83</v>
      </c>
      <c r="R63" s="566" t="s">
        <v>84</v>
      </c>
      <c r="S63" s="587">
        <v>8000000</v>
      </c>
      <c r="T63" s="587">
        <v>72000000</v>
      </c>
      <c r="U63" s="530" t="s">
        <v>121</v>
      </c>
      <c r="V63" s="530" t="s">
        <v>122</v>
      </c>
      <c r="W63" s="530" t="s">
        <v>123</v>
      </c>
      <c r="X63" s="530" t="s">
        <v>75</v>
      </c>
      <c r="Y63" s="530" t="s">
        <v>2765</v>
      </c>
      <c r="Z63" s="530" t="s">
        <v>77</v>
      </c>
      <c r="AA63" s="530" t="s">
        <v>2810</v>
      </c>
    </row>
    <row r="64" spans="1:27" s="532" customFormat="1" ht="77.5">
      <c r="A64" s="530" t="s">
        <v>191</v>
      </c>
      <c r="B64" s="530" t="s">
        <v>70</v>
      </c>
      <c r="C64" s="530" t="s">
        <v>115</v>
      </c>
      <c r="D64" s="530" t="s">
        <v>116</v>
      </c>
      <c r="E64" s="530" t="s">
        <v>117</v>
      </c>
      <c r="F64" s="557">
        <v>8066</v>
      </c>
      <c r="G64" s="557">
        <v>2024110010194</v>
      </c>
      <c r="H64" s="567" t="s">
        <v>2644</v>
      </c>
      <c r="I64" s="530" t="s">
        <v>118</v>
      </c>
      <c r="J64" s="530" t="s">
        <v>16</v>
      </c>
      <c r="K64" s="530">
        <v>80111600</v>
      </c>
      <c r="L64" s="530" t="s">
        <v>192</v>
      </c>
      <c r="M64" s="530" t="s">
        <v>459</v>
      </c>
      <c r="N64" s="530" t="s">
        <v>459</v>
      </c>
      <c r="O64" s="530">
        <v>10</v>
      </c>
      <c r="P64" s="530">
        <v>1</v>
      </c>
      <c r="Q64" s="530" t="s">
        <v>83</v>
      </c>
      <c r="R64" s="566" t="s">
        <v>84</v>
      </c>
      <c r="S64" s="587">
        <v>5000000</v>
      </c>
      <c r="T64" s="587">
        <v>50000000</v>
      </c>
      <c r="U64" s="530" t="s">
        <v>152</v>
      </c>
      <c r="V64" s="530" t="s">
        <v>122</v>
      </c>
      <c r="W64" s="530" t="s">
        <v>123</v>
      </c>
      <c r="X64" s="530" t="s">
        <v>75</v>
      </c>
      <c r="Y64" s="530" t="s">
        <v>2765</v>
      </c>
      <c r="Z64" s="530" t="s">
        <v>77</v>
      </c>
      <c r="AA64" s="530" t="s">
        <v>2810</v>
      </c>
    </row>
    <row r="65" spans="1:27" s="532" customFormat="1" ht="77.5">
      <c r="A65" s="530" t="s">
        <v>193</v>
      </c>
      <c r="B65" s="530" t="s">
        <v>70</v>
      </c>
      <c r="C65" s="530" t="s">
        <v>115</v>
      </c>
      <c r="D65" s="530" t="s">
        <v>116</v>
      </c>
      <c r="E65" s="530" t="s">
        <v>117</v>
      </c>
      <c r="F65" s="557">
        <v>8066</v>
      </c>
      <c r="G65" s="557">
        <v>2024110010194</v>
      </c>
      <c r="H65" s="567" t="s">
        <v>2644</v>
      </c>
      <c r="I65" s="530" t="s">
        <v>118</v>
      </c>
      <c r="J65" s="530" t="s">
        <v>16</v>
      </c>
      <c r="K65" s="530">
        <v>80111600</v>
      </c>
      <c r="L65" s="530" t="s">
        <v>194</v>
      </c>
      <c r="M65" s="530" t="s">
        <v>459</v>
      </c>
      <c r="N65" s="530" t="s">
        <v>459</v>
      </c>
      <c r="O65" s="530">
        <v>6</v>
      </c>
      <c r="P65" s="530">
        <v>1</v>
      </c>
      <c r="Q65" s="530" t="s">
        <v>83</v>
      </c>
      <c r="R65" s="566" t="s">
        <v>84</v>
      </c>
      <c r="S65" s="587">
        <v>10000000</v>
      </c>
      <c r="T65" s="587">
        <v>60000000</v>
      </c>
      <c r="U65" s="530" t="s">
        <v>152</v>
      </c>
      <c r="V65" s="530" t="s">
        <v>122</v>
      </c>
      <c r="W65" s="530" t="s">
        <v>123</v>
      </c>
      <c r="X65" s="530" t="s">
        <v>75</v>
      </c>
      <c r="Y65" s="530" t="s">
        <v>2765</v>
      </c>
      <c r="Z65" s="530" t="s">
        <v>77</v>
      </c>
      <c r="AA65" s="530" t="s">
        <v>2810</v>
      </c>
    </row>
    <row r="66" spans="1:27" s="532" customFormat="1" ht="77.5">
      <c r="A66" s="530" t="s">
        <v>195</v>
      </c>
      <c r="B66" s="530" t="s">
        <v>70</v>
      </c>
      <c r="C66" s="530" t="s">
        <v>115</v>
      </c>
      <c r="D66" s="530" t="s">
        <v>116</v>
      </c>
      <c r="E66" s="530" t="s">
        <v>117</v>
      </c>
      <c r="F66" s="557">
        <v>8066</v>
      </c>
      <c r="G66" s="557">
        <v>2024110010194</v>
      </c>
      <c r="H66" s="567" t="s">
        <v>2644</v>
      </c>
      <c r="I66" s="530" t="s">
        <v>118</v>
      </c>
      <c r="J66" s="530" t="s">
        <v>16</v>
      </c>
      <c r="K66" s="530">
        <v>80111600</v>
      </c>
      <c r="L66" s="530" t="s">
        <v>196</v>
      </c>
      <c r="M66" s="530" t="s">
        <v>459</v>
      </c>
      <c r="N66" s="557" t="s">
        <v>459</v>
      </c>
      <c r="O66" s="557">
        <v>6</v>
      </c>
      <c r="P66" s="530">
        <v>1</v>
      </c>
      <c r="Q66" s="530" t="s">
        <v>83</v>
      </c>
      <c r="R66" s="558" t="s">
        <v>84</v>
      </c>
      <c r="S66" s="587">
        <v>8000000</v>
      </c>
      <c r="T66" s="587">
        <v>48000000</v>
      </c>
      <c r="U66" s="530" t="s">
        <v>3022</v>
      </c>
      <c r="V66" s="530" t="s">
        <v>122</v>
      </c>
      <c r="W66" s="530" t="s">
        <v>123</v>
      </c>
      <c r="X66" s="530" t="s">
        <v>75</v>
      </c>
      <c r="Y66" s="530" t="s">
        <v>2765</v>
      </c>
      <c r="Z66" s="530" t="s">
        <v>77</v>
      </c>
      <c r="AA66" s="530" t="s">
        <v>2810</v>
      </c>
    </row>
    <row r="67" spans="1:27" s="532" customFormat="1" ht="108.5">
      <c r="A67" s="530" t="s">
        <v>198</v>
      </c>
      <c r="B67" s="530" t="s">
        <v>70</v>
      </c>
      <c r="C67" s="530" t="s">
        <v>115</v>
      </c>
      <c r="D67" s="530" t="s">
        <v>116</v>
      </c>
      <c r="E67" s="530" t="s">
        <v>117</v>
      </c>
      <c r="F67" s="557">
        <v>8066</v>
      </c>
      <c r="G67" s="557">
        <v>2024110010194</v>
      </c>
      <c r="H67" s="567" t="s">
        <v>2644</v>
      </c>
      <c r="I67" s="530" t="s">
        <v>118</v>
      </c>
      <c r="J67" s="530" t="s">
        <v>16</v>
      </c>
      <c r="K67" s="530">
        <v>80111600</v>
      </c>
      <c r="L67" s="530" t="s">
        <v>2650</v>
      </c>
      <c r="M67" s="530" t="s">
        <v>459</v>
      </c>
      <c r="N67" s="557" t="s">
        <v>459</v>
      </c>
      <c r="O67" s="557">
        <v>5</v>
      </c>
      <c r="P67" s="530">
        <v>1</v>
      </c>
      <c r="Q67" s="530" t="s">
        <v>83</v>
      </c>
      <c r="R67" s="558" t="s">
        <v>84</v>
      </c>
      <c r="S67" s="587">
        <v>6000000</v>
      </c>
      <c r="T67" s="587">
        <v>30000000</v>
      </c>
      <c r="U67" s="530" t="s">
        <v>3022</v>
      </c>
      <c r="V67" s="530" t="s">
        <v>122</v>
      </c>
      <c r="W67" s="530" t="s">
        <v>123</v>
      </c>
      <c r="X67" s="530" t="s">
        <v>75</v>
      </c>
      <c r="Y67" s="530" t="s">
        <v>2765</v>
      </c>
      <c r="Z67" s="530" t="s">
        <v>77</v>
      </c>
      <c r="AA67" s="530" t="s">
        <v>2810</v>
      </c>
    </row>
    <row r="68" spans="1:27" s="533" customFormat="1" ht="77.5">
      <c r="A68" s="530" t="s">
        <v>200</v>
      </c>
      <c r="B68" s="530" t="s">
        <v>70</v>
      </c>
      <c r="C68" s="530" t="s">
        <v>115</v>
      </c>
      <c r="D68" s="530" t="s">
        <v>116</v>
      </c>
      <c r="E68" s="530" t="s">
        <v>117</v>
      </c>
      <c r="F68" s="557">
        <v>8066</v>
      </c>
      <c r="G68" s="557">
        <v>2024110010194</v>
      </c>
      <c r="H68" s="567" t="s">
        <v>2644</v>
      </c>
      <c r="I68" s="530" t="s">
        <v>118</v>
      </c>
      <c r="J68" s="530" t="s">
        <v>16</v>
      </c>
      <c r="K68" s="530">
        <v>80111600</v>
      </c>
      <c r="L68" s="530" t="s">
        <v>201</v>
      </c>
      <c r="M68" s="530" t="s">
        <v>459</v>
      </c>
      <c r="N68" s="530" t="s">
        <v>459</v>
      </c>
      <c r="O68" s="530">
        <v>6</v>
      </c>
      <c r="P68" s="530">
        <v>1</v>
      </c>
      <c r="Q68" s="530" t="s">
        <v>83</v>
      </c>
      <c r="R68" s="566" t="s">
        <v>84</v>
      </c>
      <c r="S68" s="587">
        <v>10000000</v>
      </c>
      <c r="T68" s="587">
        <v>60000000</v>
      </c>
      <c r="U68" s="530" t="s">
        <v>3022</v>
      </c>
      <c r="V68" s="530" t="s">
        <v>122</v>
      </c>
      <c r="W68" s="530" t="s">
        <v>123</v>
      </c>
      <c r="X68" s="530" t="s">
        <v>75</v>
      </c>
      <c r="Y68" s="530" t="s">
        <v>2765</v>
      </c>
      <c r="Z68" s="530" t="s">
        <v>77</v>
      </c>
      <c r="AA68" s="530" t="s">
        <v>2810</v>
      </c>
    </row>
    <row r="69" spans="1:27" s="532" customFormat="1" ht="124">
      <c r="A69" s="530" t="s">
        <v>202</v>
      </c>
      <c r="B69" s="530" t="s">
        <v>70</v>
      </c>
      <c r="C69" s="530" t="s">
        <v>115</v>
      </c>
      <c r="D69" s="530" t="s">
        <v>116</v>
      </c>
      <c r="E69" s="530" t="s">
        <v>117</v>
      </c>
      <c r="F69" s="557">
        <v>8066</v>
      </c>
      <c r="G69" s="557">
        <v>2024110010194</v>
      </c>
      <c r="H69" s="567" t="s">
        <v>2644</v>
      </c>
      <c r="I69" s="530" t="s">
        <v>118</v>
      </c>
      <c r="J69" s="530" t="s">
        <v>16</v>
      </c>
      <c r="K69" s="530">
        <v>80111600</v>
      </c>
      <c r="L69" s="530" t="s">
        <v>203</v>
      </c>
      <c r="M69" s="530" t="s">
        <v>459</v>
      </c>
      <c r="N69" s="557" t="s">
        <v>459</v>
      </c>
      <c r="O69" s="557">
        <v>5</v>
      </c>
      <c r="P69" s="530">
        <v>1</v>
      </c>
      <c r="Q69" s="530" t="s">
        <v>83</v>
      </c>
      <c r="R69" s="558" t="s">
        <v>84</v>
      </c>
      <c r="S69" s="587">
        <v>3800000</v>
      </c>
      <c r="T69" s="587">
        <v>19000000</v>
      </c>
      <c r="U69" s="530" t="s">
        <v>3022</v>
      </c>
      <c r="V69" s="530" t="s">
        <v>122</v>
      </c>
      <c r="W69" s="530" t="s">
        <v>123</v>
      </c>
      <c r="X69" s="530" t="s">
        <v>75</v>
      </c>
      <c r="Y69" s="530" t="s">
        <v>2765</v>
      </c>
      <c r="Z69" s="530" t="s">
        <v>77</v>
      </c>
      <c r="AA69" s="530" t="s">
        <v>2810</v>
      </c>
    </row>
    <row r="70" spans="1:27" s="532" customFormat="1" ht="77.5">
      <c r="A70" s="530" t="s">
        <v>204</v>
      </c>
      <c r="B70" s="530" t="s">
        <v>70</v>
      </c>
      <c r="C70" s="530" t="s">
        <v>115</v>
      </c>
      <c r="D70" s="530" t="s">
        <v>116</v>
      </c>
      <c r="E70" s="530" t="s">
        <v>117</v>
      </c>
      <c r="F70" s="557">
        <v>8066</v>
      </c>
      <c r="G70" s="557">
        <v>2024110010194</v>
      </c>
      <c r="H70" s="567" t="s">
        <v>2644</v>
      </c>
      <c r="I70" s="530" t="s">
        <v>118</v>
      </c>
      <c r="J70" s="530" t="s">
        <v>16</v>
      </c>
      <c r="K70" s="530">
        <v>80111600</v>
      </c>
      <c r="L70" s="530" t="s">
        <v>1934</v>
      </c>
      <c r="M70" s="530" t="s">
        <v>307</v>
      </c>
      <c r="N70" s="557" t="s">
        <v>307</v>
      </c>
      <c r="O70" s="557">
        <v>4</v>
      </c>
      <c r="P70" s="530">
        <v>1</v>
      </c>
      <c r="Q70" s="530" t="s">
        <v>83</v>
      </c>
      <c r="R70" s="558" t="s">
        <v>84</v>
      </c>
      <c r="S70" s="587">
        <v>7000000</v>
      </c>
      <c r="T70" s="587">
        <v>28000000</v>
      </c>
      <c r="U70" s="530" t="s">
        <v>1639</v>
      </c>
      <c r="V70" s="530" t="s">
        <v>122</v>
      </c>
      <c r="W70" s="530" t="s">
        <v>123</v>
      </c>
      <c r="X70" s="530" t="s">
        <v>75</v>
      </c>
      <c r="Y70" s="530" t="s">
        <v>2765</v>
      </c>
      <c r="Z70" s="530" t="s">
        <v>77</v>
      </c>
      <c r="AA70" s="530" t="s">
        <v>2810</v>
      </c>
    </row>
    <row r="71" spans="1:27" s="532" customFormat="1" ht="139.5">
      <c r="A71" s="530" t="s">
        <v>205</v>
      </c>
      <c r="B71" s="530" t="s">
        <v>70</v>
      </c>
      <c r="C71" s="530" t="s">
        <v>115</v>
      </c>
      <c r="D71" s="530" t="s">
        <v>116</v>
      </c>
      <c r="E71" s="530" t="s">
        <v>117</v>
      </c>
      <c r="F71" s="557">
        <v>8066</v>
      </c>
      <c r="G71" s="557">
        <v>2024110010194</v>
      </c>
      <c r="H71" s="567" t="s">
        <v>2644</v>
      </c>
      <c r="I71" s="530" t="s">
        <v>118</v>
      </c>
      <c r="J71" s="530" t="s">
        <v>16</v>
      </c>
      <c r="K71" s="530">
        <v>80111600</v>
      </c>
      <c r="L71" s="530" t="s">
        <v>206</v>
      </c>
      <c r="M71" s="530" t="s">
        <v>307</v>
      </c>
      <c r="N71" s="557" t="s">
        <v>307</v>
      </c>
      <c r="O71" s="557">
        <v>2</v>
      </c>
      <c r="P71" s="530">
        <v>1</v>
      </c>
      <c r="Q71" s="530" t="s">
        <v>83</v>
      </c>
      <c r="R71" s="558" t="s">
        <v>84</v>
      </c>
      <c r="S71" s="587" t="s">
        <v>2651</v>
      </c>
      <c r="T71" s="587">
        <v>0</v>
      </c>
      <c r="U71" s="530" t="s">
        <v>3022</v>
      </c>
      <c r="V71" s="530" t="s">
        <v>122</v>
      </c>
      <c r="W71" s="530" t="s">
        <v>123</v>
      </c>
      <c r="X71" s="530" t="s">
        <v>75</v>
      </c>
      <c r="Y71" s="530" t="s">
        <v>2765</v>
      </c>
      <c r="Z71" s="530" t="s">
        <v>77</v>
      </c>
      <c r="AA71" s="530" t="s">
        <v>2810</v>
      </c>
    </row>
    <row r="72" spans="1:27" s="532" customFormat="1" ht="77.5">
      <c r="A72" s="530" t="s">
        <v>207</v>
      </c>
      <c r="B72" s="530" t="s">
        <v>70</v>
      </c>
      <c r="C72" s="530" t="s">
        <v>115</v>
      </c>
      <c r="D72" s="530" t="s">
        <v>116</v>
      </c>
      <c r="E72" s="530" t="s">
        <v>117</v>
      </c>
      <c r="F72" s="557">
        <v>8066</v>
      </c>
      <c r="G72" s="557">
        <v>2024110010194</v>
      </c>
      <c r="H72" s="567" t="s">
        <v>2644</v>
      </c>
      <c r="I72" s="530" t="s">
        <v>118</v>
      </c>
      <c r="J72" s="530" t="s">
        <v>16</v>
      </c>
      <c r="K72" s="530">
        <v>80111600</v>
      </c>
      <c r="L72" s="530" t="s">
        <v>2652</v>
      </c>
      <c r="M72" s="530" t="s">
        <v>307</v>
      </c>
      <c r="N72" s="557" t="s">
        <v>307</v>
      </c>
      <c r="O72" s="557">
        <v>7</v>
      </c>
      <c r="P72" s="530">
        <v>1</v>
      </c>
      <c r="Q72" s="530" t="s">
        <v>83</v>
      </c>
      <c r="R72" s="558" t="s">
        <v>84</v>
      </c>
      <c r="S72" s="587">
        <v>7300000</v>
      </c>
      <c r="T72" s="587">
        <v>51100000</v>
      </c>
      <c r="U72" s="530" t="s">
        <v>3022</v>
      </c>
      <c r="V72" s="530" t="s">
        <v>122</v>
      </c>
      <c r="W72" s="530" t="s">
        <v>123</v>
      </c>
      <c r="X72" s="530" t="s">
        <v>75</v>
      </c>
      <c r="Y72" s="530" t="s">
        <v>2765</v>
      </c>
      <c r="Z72" s="530" t="s">
        <v>77</v>
      </c>
      <c r="AA72" s="530" t="s">
        <v>2810</v>
      </c>
    </row>
    <row r="73" spans="1:27" s="532" customFormat="1" ht="108.5">
      <c r="A73" s="530" t="s">
        <v>209</v>
      </c>
      <c r="B73" s="530" t="s">
        <v>70</v>
      </c>
      <c r="C73" s="530" t="s">
        <v>115</v>
      </c>
      <c r="D73" s="530" t="s">
        <v>116</v>
      </c>
      <c r="E73" s="530" t="s">
        <v>117</v>
      </c>
      <c r="F73" s="557">
        <v>8066</v>
      </c>
      <c r="G73" s="557">
        <v>2024110010194</v>
      </c>
      <c r="H73" s="567" t="s">
        <v>2644</v>
      </c>
      <c r="I73" s="530" t="s">
        <v>118</v>
      </c>
      <c r="J73" s="530" t="s">
        <v>16</v>
      </c>
      <c r="K73" s="530">
        <v>80111600</v>
      </c>
      <c r="L73" s="530" t="s">
        <v>1929</v>
      </c>
      <c r="M73" s="530" t="s">
        <v>307</v>
      </c>
      <c r="N73" s="557" t="s">
        <v>307</v>
      </c>
      <c r="O73" s="557">
        <v>5</v>
      </c>
      <c r="P73" s="530">
        <v>1</v>
      </c>
      <c r="Q73" s="530" t="s">
        <v>83</v>
      </c>
      <c r="R73" s="558" t="s">
        <v>84</v>
      </c>
      <c r="S73" s="587">
        <v>4766308</v>
      </c>
      <c r="T73" s="587">
        <v>23831540</v>
      </c>
      <c r="U73" s="530" t="s">
        <v>1277</v>
      </c>
      <c r="V73" s="530" t="s">
        <v>122</v>
      </c>
      <c r="W73" s="530" t="s">
        <v>123</v>
      </c>
      <c r="X73" s="530" t="s">
        <v>75</v>
      </c>
      <c r="Y73" s="530" t="s">
        <v>2765</v>
      </c>
      <c r="Z73" s="530" t="s">
        <v>77</v>
      </c>
      <c r="AA73" s="530" t="s">
        <v>2810</v>
      </c>
    </row>
    <row r="74" spans="1:27" s="532" customFormat="1" ht="124">
      <c r="A74" s="530" t="s">
        <v>210</v>
      </c>
      <c r="B74" s="530" t="s">
        <v>70</v>
      </c>
      <c r="C74" s="530" t="s">
        <v>115</v>
      </c>
      <c r="D74" s="530" t="s">
        <v>116</v>
      </c>
      <c r="E74" s="530" t="s">
        <v>117</v>
      </c>
      <c r="F74" s="557">
        <v>8066</v>
      </c>
      <c r="G74" s="557">
        <v>2024110010194</v>
      </c>
      <c r="H74" s="567" t="s">
        <v>2644</v>
      </c>
      <c r="I74" s="530" t="s">
        <v>118</v>
      </c>
      <c r="J74" s="530" t="s">
        <v>16</v>
      </c>
      <c r="K74" s="530">
        <v>80111600</v>
      </c>
      <c r="L74" s="530" t="s">
        <v>1918</v>
      </c>
      <c r="M74" s="530" t="s">
        <v>459</v>
      </c>
      <c r="N74" s="557" t="s">
        <v>459</v>
      </c>
      <c r="O74" s="557">
        <v>6</v>
      </c>
      <c r="P74" s="530">
        <v>1</v>
      </c>
      <c r="Q74" s="530" t="s">
        <v>83</v>
      </c>
      <c r="R74" s="558" t="s">
        <v>84</v>
      </c>
      <c r="S74" s="587" t="s">
        <v>277</v>
      </c>
      <c r="T74" s="587">
        <v>0</v>
      </c>
      <c r="U74" s="530" t="s">
        <v>1277</v>
      </c>
      <c r="V74" s="530" t="s">
        <v>122</v>
      </c>
      <c r="W74" s="530" t="s">
        <v>123</v>
      </c>
      <c r="X74" s="530" t="s">
        <v>75</v>
      </c>
      <c r="Y74" s="530" t="s">
        <v>2765</v>
      </c>
      <c r="Z74" s="530" t="s">
        <v>77</v>
      </c>
      <c r="AA74" s="530" t="s">
        <v>2810</v>
      </c>
    </row>
    <row r="75" spans="1:27" s="532" customFormat="1" ht="93">
      <c r="A75" s="530" t="s">
        <v>211</v>
      </c>
      <c r="B75" s="530" t="s">
        <v>70</v>
      </c>
      <c r="C75" s="530" t="s">
        <v>115</v>
      </c>
      <c r="D75" s="530" t="s">
        <v>116</v>
      </c>
      <c r="E75" s="530" t="s">
        <v>117</v>
      </c>
      <c r="F75" s="557">
        <v>8066</v>
      </c>
      <c r="G75" s="557">
        <v>2024110010194</v>
      </c>
      <c r="H75" s="567" t="s">
        <v>2644</v>
      </c>
      <c r="I75" s="530" t="s">
        <v>118</v>
      </c>
      <c r="J75" s="530" t="s">
        <v>16</v>
      </c>
      <c r="K75" s="530">
        <v>80111600</v>
      </c>
      <c r="L75" s="530" t="s">
        <v>1931</v>
      </c>
      <c r="M75" s="530" t="s">
        <v>307</v>
      </c>
      <c r="N75" s="557" t="s">
        <v>307</v>
      </c>
      <c r="O75" s="557">
        <v>6</v>
      </c>
      <c r="P75" s="530">
        <v>1</v>
      </c>
      <c r="Q75" s="530" t="s">
        <v>83</v>
      </c>
      <c r="R75" s="558" t="s">
        <v>84</v>
      </c>
      <c r="S75" s="587">
        <v>5500000</v>
      </c>
      <c r="T75" s="587">
        <v>33000000</v>
      </c>
      <c r="U75" s="530" t="s">
        <v>1277</v>
      </c>
      <c r="V75" s="530" t="s">
        <v>122</v>
      </c>
      <c r="W75" s="530" t="s">
        <v>123</v>
      </c>
      <c r="X75" s="530" t="s">
        <v>75</v>
      </c>
      <c r="Y75" s="530" t="s">
        <v>2765</v>
      </c>
      <c r="Z75" s="530" t="s">
        <v>77</v>
      </c>
      <c r="AA75" s="530" t="s">
        <v>2810</v>
      </c>
    </row>
    <row r="76" spans="1:27" s="532" customFormat="1" ht="93">
      <c r="A76" s="530" t="s">
        <v>212</v>
      </c>
      <c r="B76" s="530" t="s">
        <v>70</v>
      </c>
      <c r="C76" s="530" t="s">
        <v>115</v>
      </c>
      <c r="D76" s="530" t="s">
        <v>116</v>
      </c>
      <c r="E76" s="530" t="s">
        <v>117</v>
      </c>
      <c r="F76" s="557">
        <v>8066</v>
      </c>
      <c r="G76" s="557">
        <v>2024110010194</v>
      </c>
      <c r="H76" s="567" t="s">
        <v>2644</v>
      </c>
      <c r="I76" s="530" t="s">
        <v>118</v>
      </c>
      <c r="J76" s="530" t="s">
        <v>16</v>
      </c>
      <c r="K76" s="530">
        <v>80111600</v>
      </c>
      <c r="L76" s="530" t="s">
        <v>213</v>
      </c>
      <c r="M76" s="530" t="s">
        <v>673</v>
      </c>
      <c r="N76" s="557" t="s">
        <v>673</v>
      </c>
      <c r="O76" s="557">
        <v>6</v>
      </c>
      <c r="P76" s="530">
        <v>1</v>
      </c>
      <c r="Q76" s="530" t="s">
        <v>83</v>
      </c>
      <c r="R76" s="558" t="s">
        <v>84</v>
      </c>
      <c r="S76" s="587">
        <v>4000000</v>
      </c>
      <c r="T76" s="587">
        <v>24000000</v>
      </c>
      <c r="U76" s="530" t="s">
        <v>2793</v>
      </c>
      <c r="V76" s="530" t="s">
        <v>122</v>
      </c>
      <c r="W76" s="530" t="s">
        <v>123</v>
      </c>
      <c r="X76" s="530" t="s">
        <v>75</v>
      </c>
      <c r="Y76" s="530" t="s">
        <v>2765</v>
      </c>
      <c r="Z76" s="530" t="s">
        <v>77</v>
      </c>
      <c r="AA76" s="530" t="s">
        <v>2810</v>
      </c>
    </row>
    <row r="77" spans="1:27" s="532" customFormat="1" ht="108.5">
      <c r="A77" s="530" t="s">
        <v>215</v>
      </c>
      <c r="B77" s="530" t="s">
        <v>70</v>
      </c>
      <c r="C77" s="530" t="s">
        <v>115</v>
      </c>
      <c r="D77" s="530" t="s">
        <v>116</v>
      </c>
      <c r="E77" s="530" t="s">
        <v>117</v>
      </c>
      <c r="F77" s="557">
        <v>8066</v>
      </c>
      <c r="G77" s="557">
        <v>2024110010194</v>
      </c>
      <c r="H77" s="567" t="s">
        <v>2644</v>
      </c>
      <c r="I77" s="530" t="s">
        <v>118</v>
      </c>
      <c r="J77" s="530" t="s">
        <v>16</v>
      </c>
      <c r="K77" s="530">
        <v>80111600</v>
      </c>
      <c r="L77" s="530" t="s">
        <v>2653</v>
      </c>
      <c r="M77" s="530" t="s">
        <v>459</v>
      </c>
      <c r="N77" s="557" t="s">
        <v>459</v>
      </c>
      <c r="O77" s="557">
        <v>6</v>
      </c>
      <c r="P77" s="530">
        <v>1</v>
      </c>
      <c r="Q77" s="530" t="s">
        <v>83</v>
      </c>
      <c r="R77" s="558" t="s">
        <v>84</v>
      </c>
      <c r="S77" s="587">
        <v>4300000</v>
      </c>
      <c r="T77" s="587">
        <v>25800000</v>
      </c>
      <c r="U77" s="530" t="s">
        <v>2793</v>
      </c>
      <c r="V77" s="530" t="s">
        <v>122</v>
      </c>
      <c r="W77" s="530" t="s">
        <v>123</v>
      </c>
      <c r="X77" s="530" t="s">
        <v>75</v>
      </c>
      <c r="Y77" s="530" t="s">
        <v>2765</v>
      </c>
      <c r="Z77" s="530" t="s">
        <v>77</v>
      </c>
      <c r="AA77" s="530" t="s">
        <v>2810</v>
      </c>
    </row>
    <row r="78" spans="1:27" s="532" customFormat="1" ht="93">
      <c r="A78" s="530" t="s">
        <v>217</v>
      </c>
      <c r="B78" s="530" t="s">
        <v>70</v>
      </c>
      <c r="C78" s="530" t="s">
        <v>115</v>
      </c>
      <c r="D78" s="530" t="s">
        <v>116</v>
      </c>
      <c r="E78" s="530" t="s">
        <v>117</v>
      </c>
      <c r="F78" s="557">
        <v>8066</v>
      </c>
      <c r="G78" s="557">
        <v>2024110010194</v>
      </c>
      <c r="H78" s="567" t="s">
        <v>2644</v>
      </c>
      <c r="I78" s="530" t="s">
        <v>118</v>
      </c>
      <c r="J78" s="530" t="s">
        <v>16</v>
      </c>
      <c r="K78" s="530">
        <v>80111600</v>
      </c>
      <c r="L78" s="530" t="s">
        <v>2290</v>
      </c>
      <c r="M78" s="530" t="s">
        <v>673</v>
      </c>
      <c r="N78" s="557" t="s">
        <v>673</v>
      </c>
      <c r="O78" s="557">
        <v>6</v>
      </c>
      <c r="P78" s="530">
        <v>1</v>
      </c>
      <c r="Q78" s="530" t="s">
        <v>83</v>
      </c>
      <c r="R78" s="558" t="s">
        <v>84</v>
      </c>
      <c r="S78" s="587">
        <v>4700000</v>
      </c>
      <c r="T78" s="587">
        <v>28200000</v>
      </c>
      <c r="U78" s="530" t="s">
        <v>2793</v>
      </c>
      <c r="V78" s="530" t="s">
        <v>122</v>
      </c>
      <c r="W78" s="530" t="s">
        <v>123</v>
      </c>
      <c r="X78" s="530" t="s">
        <v>75</v>
      </c>
      <c r="Y78" s="530" t="s">
        <v>2765</v>
      </c>
      <c r="Z78" s="530" t="s">
        <v>77</v>
      </c>
      <c r="AA78" s="530" t="s">
        <v>2810</v>
      </c>
    </row>
    <row r="79" spans="1:27" s="532" customFormat="1" ht="93">
      <c r="A79" s="530" t="s">
        <v>219</v>
      </c>
      <c r="B79" s="530" t="s">
        <v>70</v>
      </c>
      <c r="C79" s="530" t="s">
        <v>115</v>
      </c>
      <c r="D79" s="530" t="s">
        <v>116</v>
      </c>
      <c r="E79" s="530" t="s">
        <v>117</v>
      </c>
      <c r="F79" s="557">
        <v>8066</v>
      </c>
      <c r="G79" s="557">
        <v>2024110010194</v>
      </c>
      <c r="H79" s="567" t="s">
        <v>2644</v>
      </c>
      <c r="I79" s="530" t="s">
        <v>118</v>
      </c>
      <c r="J79" s="530" t="s">
        <v>16</v>
      </c>
      <c r="K79" s="530">
        <v>80111600</v>
      </c>
      <c r="L79" s="530" t="s">
        <v>220</v>
      </c>
      <c r="M79" s="530" t="s">
        <v>459</v>
      </c>
      <c r="N79" s="557" t="s">
        <v>459</v>
      </c>
      <c r="O79" s="557">
        <v>6</v>
      </c>
      <c r="P79" s="530">
        <v>1</v>
      </c>
      <c r="Q79" s="530" t="s">
        <v>83</v>
      </c>
      <c r="R79" s="558" t="s">
        <v>84</v>
      </c>
      <c r="S79" s="587">
        <v>5000000</v>
      </c>
      <c r="T79" s="587">
        <v>30000000</v>
      </c>
      <c r="U79" s="530" t="s">
        <v>2793</v>
      </c>
      <c r="V79" s="530" t="s">
        <v>122</v>
      </c>
      <c r="W79" s="530" t="s">
        <v>123</v>
      </c>
      <c r="X79" s="530" t="s">
        <v>75</v>
      </c>
      <c r="Y79" s="530" t="s">
        <v>2765</v>
      </c>
      <c r="Z79" s="530" t="s">
        <v>77</v>
      </c>
      <c r="AA79" s="530" t="s">
        <v>2810</v>
      </c>
    </row>
    <row r="80" spans="1:27" s="532" customFormat="1" ht="108.5">
      <c r="A80" s="530" t="s">
        <v>221</v>
      </c>
      <c r="B80" s="530" t="s">
        <v>70</v>
      </c>
      <c r="C80" s="530" t="s">
        <v>115</v>
      </c>
      <c r="D80" s="530" t="s">
        <v>116</v>
      </c>
      <c r="E80" s="530" t="s">
        <v>117</v>
      </c>
      <c r="F80" s="557">
        <v>8066</v>
      </c>
      <c r="G80" s="557">
        <v>2024110010194</v>
      </c>
      <c r="H80" s="567" t="s">
        <v>2644</v>
      </c>
      <c r="I80" s="530" t="s">
        <v>118</v>
      </c>
      <c r="J80" s="530" t="s">
        <v>16</v>
      </c>
      <c r="K80" s="530">
        <v>80111600</v>
      </c>
      <c r="L80" s="530" t="s">
        <v>2291</v>
      </c>
      <c r="M80" s="530" t="s">
        <v>673</v>
      </c>
      <c r="N80" s="557" t="s">
        <v>673</v>
      </c>
      <c r="O80" s="557">
        <v>6</v>
      </c>
      <c r="P80" s="530">
        <v>1</v>
      </c>
      <c r="Q80" s="530" t="s">
        <v>83</v>
      </c>
      <c r="R80" s="558" t="s">
        <v>84</v>
      </c>
      <c r="S80" s="587">
        <v>5000000</v>
      </c>
      <c r="T80" s="587">
        <v>30000000</v>
      </c>
      <c r="U80" s="530" t="s">
        <v>2793</v>
      </c>
      <c r="V80" s="530" t="s">
        <v>122</v>
      </c>
      <c r="W80" s="530" t="s">
        <v>123</v>
      </c>
      <c r="X80" s="530" t="s">
        <v>75</v>
      </c>
      <c r="Y80" s="530" t="s">
        <v>2765</v>
      </c>
      <c r="Z80" s="530" t="s">
        <v>77</v>
      </c>
      <c r="AA80" s="530" t="s">
        <v>2810</v>
      </c>
    </row>
    <row r="81" spans="1:27" s="532" customFormat="1" ht="77.5">
      <c r="A81" s="530" t="s">
        <v>223</v>
      </c>
      <c r="B81" s="530" t="s">
        <v>70</v>
      </c>
      <c r="C81" s="530" t="s">
        <v>115</v>
      </c>
      <c r="D81" s="530" t="s">
        <v>116</v>
      </c>
      <c r="E81" s="530" t="s">
        <v>117</v>
      </c>
      <c r="F81" s="557">
        <v>8066</v>
      </c>
      <c r="G81" s="557">
        <v>2024110010194</v>
      </c>
      <c r="H81" s="567" t="s">
        <v>2644</v>
      </c>
      <c r="I81" s="530" t="s">
        <v>118</v>
      </c>
      <c r="J81" s="530" t="s">
        <v>16</v>
      </c>
      <c r="K81" s="530">
        <v>80111600</v>
      </c>
      <c r="L81" s="530" t="s">
        <v>224</v>
      </c>
      <c r="M81" s="530" t="s">
        <v>459</v>
      </c>
      <c r="N81" s="557" t="s">
        <v>459</v>
      </c>
      <c r="O81" s="557">
        <v>6</v>
      </c>
      <c r="P81" s="530">
        <v>1</v>
      </c>
      <c r="Q81" s="530" t="s">
        <v>83</v>
      </c>
      <c r="R81" s="558" t="s">
        <v>84</v>
      </c>
      <c r="S81" s="587">
        <v>4508000</v>
      </c>
      <c r="T81" s="587">
        <v>27048000</v>
      </c>
      <c r="U81" s="530" t="s">
        <v>225</v>
      </c>
      <c r="V81" s="530" t="s">
        <v>122</v>
      </c>
      <c r="W81" s="530" t="s">
        <v>123</v>
      </c>
      <c r="X81" s="530" t="s">
        <v>75</v>
      </c>
      <c r="Y81" s="530" t="s">
        <v>2765</v>
      </c>
      <c r="Z81" s="530" t="s">
        <v>77</v>
      </c>
      <c r="AA81" s="530" t="s">
        <v>2810</v>
      </c>
    </row>
    <row r="82" spans="1:27" s="532" customFormat="1" ht="77.5">
      <c r="A82" s="530" t="s">
        <v>226</v>
      </c>
      <c r="B82" s="530" t="s">
        <v>70</v>
      </c>
      <c r="C82" s="530" t="s">
        <v>115</v>
      </c>
      <c r="D82" s="530" t="s">
        <v>116</v>
      </c>
      <c r="E82" s="530" t="s">
        <v>117</v>
      </c>
      <c r="F82" s="557">
        <v>8066</v>
      </c>
      <c r="G82" s="557">
        <v>2024110010194</v>
      </c>
      <c r="H82" s="567" t="s">
        <v>2644</v>
      </c>
      <c r="I82" s="530" t="s">
        <v>118</v>
      </c>
      <c r="J82" s="530" t="s">
        <v>16</v>
      </c>
      <c r="K82" s="530">
        <v>80111600</v>
      </c>
      <c r="L82" s="530" t="s">
        <v>227</v>
      </c>
      <c r="M82" s="530" t="s">
        <v>459</v>
      </c>
      <c r="N82" s="530" t="s">
        <v>459</v>
      </c>
      <c r="O82" s="530">
        <v>6</v>
      </c>
      <c r="P82" s="530">
        <v>1</v>
      </c>
      <c r="Q82" s="530" t="s">
        <v>83</v>
      </c>
      <c r="R82" s="566" t="s">
        <v>84</v>
      </c>
      <c r="S82" s="587">
        <v>5500000</v>
      </c>
      <c r="T82" s="587">
        <v>33000000</v>
      </c>
      <c r="U82" s="530" t="s">
        <v>225</v>
      </c>
      <c r="V82" s="530" t="s">
        <v>122</v>
      </c>
      <c r="W82" s="530" t="s">
        <v>123</v>
      </c>
      <c r="X82" s="530" t="s">
        <v>75</v>
      </c>
      <c r="Y82" s="530" t="s">
        <v>2765</v>
      </c>
      <c r="Z82" s="530" t="s">
        <v>77</v>
      </c>
      <c r="AA82" s="530" t="s">
        <v>2810</v>
      </c>
    </row>
    <row r="83" spans="1:27" s="532" customFormat="1" ht="77.5">
      <c r="A83" s="530" t="s">
        <v>228</v>
      </c>
      <c r="B83" s="530" t="s">
        <v>70</v>
      </c>
      <c r="C83" s="530" t="s">
        <v>115</v>
      </c>
      <c r="D83" s="530" t="s">
        <v>116</v>
      </c>
      <c r="E83" s="530" t="s">
        <v>117</v>
      </c>
      <c r="F83" s="557">
        <v>8066</v>
      </c>
      <c r="G83" s="557">
        <v>2024110010194</v>
      </c>
      <c r="H83" s="567" t="s">
        <v>2644</v>
      </c>
      <c r="I83" s="530" t="s">
        <v>118</v>
      </c>
      <c r="J83" s="530" t="s">
        <v>16</v>
      </c>
      <c r="K83" s="530">
        <v>80111600</v>
      </c>
      <c r="L83" s="530" t="s">
        <v>229</v>
      </c>
      <c r="M83" s="530" t="s">
        <v>459</v>
      </c>
      <c r="N83" s="557" t="s">
        <v>459</v>
      </c>
      <c r="O83" s="557">
        <v>6</v>
      </c>
      <c r="P83" s="530">
        <v>1</v>
      </c>
      <c r="Q83" s="530" t="s">
        <v>83</v>
      </c>
      <c r="R83" s="558" t="s">
        <v>84</v>
      </c>
      <c r="S83" s="587">
        <v>8300000</v>
      </c>
      <c r="T83" s="587">
        <v>49800000</v>
      </c>
      <c r="U83" s="530" t="s">
        <v>225</v>
      </c>
      <c r="V83" s="530" t="s">
        <v>122</v>
      </c>
      <c r="W83" s="530" t="s">
        <v>123</v>
      </c>
      <c r="X83" s="530" t="s">
        <v>75</v>
      </c>
      <c r="Y83" s="530" t="s">
        <v>2765</v>
      </c>
      <c r="Z83" s="530" t="s">
        <v>77</v>
      </c>
      <c r="AA83" s="530" t="s">
        <v>2810</v>
      </c>
    </row>
    <row r="84" spans="1:27" s="532" customFormat="1" ht="77.5">
      <c r="A84" s="530" t="s">
        <v>230</v>
      </c>
      <c r="B84" s="530" t="s">
        <v>70</v>
      </c>
      <c r="C84" s="530" t="s">
        <v>115</v>
      </c>
      <c r="D84" s="530" t="s">
        <v>116</v>
      </c>
      <c r="E84" s="530" t="s">
        <v>117</v>
      </c>
      <c r="F84" s="557">
        <v>8066</v>
      </c>
      <c r="G84" s="557">
        <v>2024110010194</v>
      </c>
      <c r="H84" s="567" t="s">
        <v>2644</v>
      </c>
      <c r="I84" s="530" t="s">
        <v>118</v>
      </c>
      <c r="J84" s="530" t="s">
        <v>16</v>
      </c>
      <c r="K84" s="530">
        <v>80111600</v>
      </c>
      <c r="L84" s="530" t="s">
        <v>231</v>
      </c>
      <c r="M84" s="530" t="s">
        <v>459</v>
      </c>
      <c r="N84" s="530" t="s">
        <v>459</v>
      </c>
      <c r="O84" s="530">
        <v>7</v>
      </c>
      <c r="P84" s="530">
        <v>1</v>
      </c>
      <c r="Q84" s="530" t="s">
        <v>83</v>
      </c>
      <c r="R84" s="566" t="s">
        <v>84</v>
      </c>
      <c r="S84" s="587">
        <v>4280000</v>
      </c>
      <c r="T84" s="587">
        <v>29960000</v>
      </c>
      <c r="U84" s="530" t="s">
        <v>171</v>
      </c>
      <c r="V84" s="530" t="s">
        <v>122</v>
      </c>
      <c r="W84" s="530" t="s">
        <v>123</v>
      </c>
      <c r="X84" s="530" t="s">
        <v>75</v>
      </c>
      <c r="Y84" s="530" t="s">
        <v>2765</v>
      </c>
      <c r="Z84" s="530" t="s">
        <v>77</v>
      </c>
      <c r="AA84" s="530" t="s">
        <v>2810</v>
      </c>
    </row>
    <row r="85" spans="1:27" s="532" customFormat="1" ht="77.5">
      <c r="A85" s="530" t="s">
        <v>232</v>
      </c>
      <c r="B85" s="530" t="s">
        <v>70</v>
      </c>
      <c r="C85" s="530" t="s">
        <v>115</v>
      </c>
      <c r="D85" s="530" t="s">
        <v>116</v>
      </c>
      <c r="E85" s="530" t="s">
        <v>117</v>
      </c>
      <c r="F85" s="557">
        <v>8066</v>
      </c>
      <c r="G85" s="557">
        <v>2024110010194</v>
      </c>
      <c r="H85" s="567" t="s">
        <v>2644</v>
      </c>
      <c r="I85" s="530" t="s">
        <v>118</v>
      </c>
      <c r="J85" s="530" t="s">
        <v>16</v>
      </c>
      <c r="K85" s="530">
        <v>80111600</v>
      </c>
      <c r="L85" s="530" t="s">
        <v>233</v>
      </c>
      <c r="M85" s="530" t="s">
        <v>459</v>
      </c>
      <c r="N85" s="557" t="s">
        <v>459</v>
      </c>
      <c r="O85" s="557">
        <v>6</v>
      </c>
      <c r="P85" s="530">
        <v>1</v>
      </c>
      <c r="Q85" s="530" t="s">
        <v>83</v>
      </c>
      <c r="R85" s="558" t="s">
        <v>84</v>
      </c>
      <c r="S85" s="587">
        <v>6000000</v>
      </c>
      <c r="T85" s="587">
        <v>36000000</v>
      </c>
      <c r="U85" s="530" t="s">
        <v>171</v>
      </c>
      <c r="V85" s="530" t="s">
        <v>122</v>
      </c>
      <c r="W85" s="530" t="s">
        <v>123</v>
      </c>
      <c r="X85" s="530" t="s">
        <v>75</v>
      </c>
      <c r="Y85" s="530" t="s">
        <v>2765</v>
      </c>
      <c r="Z85" s="530" t="s">
        <v>77</v>
      </c>
      <c r="AA85" s="530" t="s">
        <v>2810</v>
      </c>
    </row>
    <row r="86" spans="1:27" s="532" customFormat="1" ht="77.5">
      <c r="A86" s="530" t="s">
        <v>234</v>
      </c>
      <c r="B86" s="530" t="s">
        <v>70</v>
      </c>
      <c r="C86" s="530" t="s">
        <v>115</v>
      </c>
      <c r="D86" s="530" t="s">
        <v>116</v>
      </c>
      <c r="E86" s="530" t="s">
        <v>117</v>
      </c>
      <c r="F86" s="557">
        <v>8066</v>
      </c>
      <c r="G86" s="557">
        <v>2024110010194</v>
      </c>
      <c r="H86" s="567" t="s">
        <v>2644</v>
      </c>
      <c r="I86" s="530" t="s">
        <v>118</v>
      </c>
      <c r="J86" s="530" t="s">
        <v>16</v>
      </c>
      <c r="K86" s="530">
        <v>80111600</v>
      </c>
      <c r="L86" s="530" t="s">
        <v>229</v>
      </c>
      <c r="M86" s="530" t="s">
        <v>459</v>
      </c>
      <c r="N86" s="557" t="s">
        <v>459</v>
      </c>
      <c r="O86" s="557">
        <v>6</v>
      </c>
      <c r="P86" s="530">
        <v>1</v>
      </c>
      <c r="Q86" s="530" t="s">
        <v>83</v>
      </c>
      <c r="R86" s="558" t="s">
        <v>84</v>
      </c>
      <c r="S86" s="587">
        <v>8000000</v>
      </c>
      <c r="T86" s="587">
        <v>48000000</v>
      </c>
      <c r="U86" s="530" t="s">
        <v>121</v>
      </c>
      <c r="V86" s="530" t="s">
        <v>122</v>
      </c>
      <c r="W86" s="530" t="s">
        <v>123</v>
      </c>
      <c r="X86" s="530" t="s">
        <v>75</v>
      </c>
      <c r="Y86" s="530" t="s">
        <v>2765</v>
      </c>
      <c r="Z86" s="530" t="s">
        <v>77</v>
      </c>
      <c r="AA86" s="530" t="s">
        <v>2810</v>
      </c>
    </row>
    <row r="87" spans="1:27" s="532" customFormat="1" ht="77.5">
      <c r="A87" s="530" t="s">
        <v>235</v>
      </c>
      <c r="B87" s="530" t="s">
        <v>70</v>
      </c>
      <c r="C87" s="530" t="s">
        <v>115</v>
      </c>
      <c r="D87" s="530" t="s">
        <v>116</v>
      </c>
      <c r="E87" s="530" t="s">
        <v>117</v>
      </c>
      <c r="F87" s="557">
        <v>8066</v>
      </c>
      <c r="G87" s="557">
        <v>2024110010194</v>
      </c>
      <c r="H87" s="567" t="s">
        <v>2644</v>
      </c>
      <c r="I87" s="530" t="s">
        <v>118</v>
      </c>
      <c r="J87" s="530" t="s">
        <v>16</v>
      </c>
      <c r="K87" s="530">
        <v>80111600</v>
      </c>
      <c r="L87" s="530" t="s">
        <v>236</v>
      </c>
      <c r="M87" s="530" t="s">
        <v>459</v>
      </c>
      <c r="N87" s="530" t="s">
        <v>459</v>
      </c>
      <c r="O87" s="530">
        <v>5</v>
      </c>
      <c r="P87" s="530">
        <v>1</v>
      </c>
      <c r="Q87" s="530" t="s">
        <v>83</v>
      </c>
      <c r="R87" s="566" t="s">
        <v>84</v>
      </c>
      <c r="S87" s="587">
        <v>2100000</v>
      </c>
      <c r="T87" s="587">
        <v>10500000</v>
      </c>
      <c r="U87" s="530" t="s">
        <v>121</v>
      </c>
      <c r="V87" s="530" t="s">
        <v>2796</v>
      </c>
      <c r="W87" s="530" t="s">
        <v>123</v>
      </c>
      <c r="X87" s="530" t="s">
        <v>75</v>
      </c>
      <c r="Y87" s="530" t="s">
        <v>2765</v>
      </c>
      <c r="Z87" s="530" t="s">
        <v>77</v>
      </c>
      <c r="AA87" s="530" t="s">
        <v>2810</v>
      </c>
    </row>
    <row r="88" spans="1:27" s="532" customFormat="1" ht="77.5">
      <c r="A88" s="530" t="s">
        <v>237</v>
      </c>
      <c r="B88" s="530" t="s">
        <v>70</v>
      </c>
      <c r="C88" s="530" t="s">
        <v>115</v>
      </c>
      <c r="D88" s="530" t="s">
        <v>116</v>
      </c>
      <c r="E88" s="530" t="s">
        <v>117</v>
      </c>
      <c r="F88" s="557">
        <v>8066</v>
      </c>
      <c r="G88" s="557">
        <v>2024110010194</v>
      </c>
      <c r="H88" s="567" t="s">
        <v>2644</v>
      </c>
      <c r="I88" s="530" t="s">
        <v>118</v>
      </c>
      <c r="J88" s="530" t="s">
        <v>16</v>
      </c>
      <c r="K88" s="530">
        <v>80111600</v>
      </c>
      <c r="L88" s="530" t="s">
        <v>236</v>
      </c>
      <c r="M88" s="530" t="s">
        <v>459</v>
      </c>
      <c r="N88" s="530" t="s">
        <v>459</v>
      </c>
      <c r="O88" s="530">
        <v>5</v>
      </c>
      <c r="P88" s="530">
        <v>1</v>
      </c>
      <c r="Q88" s="530" t="s">
        <v>83</v>
      </c>
      <c r="R88" s="566" t="s">
        <v>84</v>
      </c>
      <c r="S88" s="587">
        <v>2100000</v>
      </c>
      <c r="T88" s="587">
        <v>10500000</v>
      </c>
      <c r="U88" s="530" t="s">
        <v>121</v>
      </c>
      <c r="V88" s="530" t="s">
        <v>2796</v>
      </c>
      <c r="W88" s="530" t="s">
        <v>123</v>
      </c>
      <c r="X88" s="530" t="s">
        <v>75</v>
      </c>
      <c r="Y88" s="530" t="s">
        <v>2765</v>
      </c>
      <c r="Z88" s="530" t="s">
        <v>77</v>
      </c>
      <c r="AA88" s="530" t="s">
        <v>2810</v>
      </c>
    </row>
    <row r="89" spans="1:27" s="532" customFormat="1" ht="77.5">
      <c r="A89" s="530" t="s">
        <v>238</v>
      </c>
      <c r="B89" s="530" t="s">
        <v>70</v>
      </c>
      <c r="C89" s="530" t="s">
        <v>115</v>
      </c>
      <c r="D89" s="530" t="s">
        <v>116</v>
      </c>
      <c r="E89" s="530" t="s">
        <v>117</v>
      </c>
      <c r="F89" s="557">
        <v>8066</v>
      </c>
      <c r="G89" s="557">
        <v>2024110010194</v>
      </c>
      <c r="H89" s="567" t="s">
        <v>2644</v>
      </c>
      <c r="I89" s="530" t="s">
        <v>118</v>
      </c>
      <c r="J89" s="530" t="s">
        <v>16</v>
      </c>
      <c r="K89" s="530">
        <v>80111600</v>
      </c>
      <c r="L89" s="530" t="s">
        <v>236</v>
      </c>
      <c r="M89" s="530" t="s">
        <v>459</v>
      </c>
      <c r="N89" s="530" t="s">
        <v>459</v>
      </c>
      <c r="O89" s="530">
        <v>5</v>
      </c>
      <c r="P89" s="530">
        <v>1</v>
      </c>
      <c r="Q89" s="530" t="s">
        <v>83</v>
      </c>
      <c r="R89" s="566" t="s">
        <v>84</v>
      </c>
      <c r="S89" s="587">
        <v>2100000</v>
      </c>
      <c r="T89" s="587">
        <v>10500000</v>
      </c>
      <c r="U89" s="530" t="s">
        <v>121</v>
      </c>
      <c r="V89" s="530" t="s">
        <v>2796</v>
      </c>
      <c r="W89" s="530" t="s">
        <v>123</v>
      </c>
      <c r="X89" s="530" t="s">
        <v>75</v>
      </c>
      <c r="Y89" s="530" t="s">
        <v>2765</v>
      </c>
      <c r="Z89" s="530" t="s">
        <v>77</v>
      </c>
      <c r="AA89" s="530" t="s">
        <v>2810</v>
      </c>
    </row>
    <row r="90" spans="1:27" s="532" customFormat="1" ht="62">
      <c r="A90" s="530" t="s">
        <v>239</v>
      </c>
      <c r="B90" s="530" t="s">
        <v>70</v>
      </c>
      <c r="C90" s="530" t="s">
        <v>115</v>
      </c>
      <c r="D90" s="530" t="s">
        <v>116</v>
      </c>
      <c r="E90" s="530" t="s">
        <v>117</v>
      </c>
      <c r="F90" s="557">
        <v>8066</v>
      </c>
      <c r="G90" s="557">
        <v>2024110010194</v>
      </c>
      <c r="H90" s="567" t="s">
        <v>2644</v>
      </c>
      <c r="I90" s="530" t="s">
        <v>118</v>
      </c>
      <c r="J90" s="530" t="s">
        <v>16</v>
      </c>
      <c r="K90" s="530">
        <v>80111600</v>
      </c>
      <c r="L90" s="530" t="s">
        <v>240</v>
      </c>
      <c r="M90" s="530" t="s">
        <v>459</v>
      </c>
      <c r="N90" s="530" t="s">
        <v>459</v>
      </c>
      <c r="O90" s="530">
        <v>6</v>
      </c>
      <c r="P90" s="530">
        <v>1</v>
      </c>
      <c r="Q90" s="530" t="s">
        <v>83</v>
      </c>
      <c r="R90" s="566" t="s">
        <v>84</v>
      </c>
      <c r="S90" s="587">
        <v>2100000</v>
      </c>
      <c r="T90" s="587">
        <v>12600000</v>
      </c>
      <c r="U90" s="530" t="s">
        <v>241</v>
      </c>
      <c r="V90" s="530" t="s">
        <v>2796</v>
      </c>
      <c r="W90" s="530" t="s">
        <v>123</v>
      </c>
      <c r="X90" s="530" t="s">
        <v>75</v>
      </c>
      <c r="Y90" s="530" t="s">
        <v>2765</v>
      </c>
      <c r="Z90" s="530" t="s">
        <v>77</v>
      </c>
      <c r="AA90" s="530" t="s">
        <v>2810</v>
      </c>
    </row>
    <row r="91" spans="1:27" s="532" customFormat="1" ht="77.5">
      <c r="A91" s="530" t="s">
        <v>242</v>
      </c>
      <c r="B91" s="530" t="s">
        <v>70</v>
      </c>
      <c r="C91" s="530" t="s">
        <v>115</v>
      </c>
      <c r="D91" s="530" t="s">
        <v>116</v>
      </c>
      <c r="E91" s="530" t="s">
        <v>117</v>
      </c>
      <c r="F91" s="557">
        <v>8066</v>
      </c>
      <c r="G91" s="557">
        <v>2024110010194</v>
      </c>
      <c r="H91" s="567" t="s">
        <v>2644</v>
      </c>
      <c r="I91" s="530" t="s">
        <v>118</v>
      </c>
      <c r="J91" s="530" t="s">
        <v>16</v>
      </c>
      <c r="K91" s="530">
        <v>80111600</v>
      </c>
      <c r="L91" s="530" t="s">
        <v>243</v>
      </c>
      <c r="M91" s="530" t="s">
        <v>459</v>
      </c>
      <c r="N91" s="557" t="s">
        <v>459</v>
      </c>
      <c r="O91" s="557">
        <v>9</v>
      </c>
      <c r="P91" s="530">
        <v>1</v>
      </c>
      <c r="Q91" s="530" t="s">
        <v>83</v>
      </c>
      <c r="R91" s="558" t="s">
        <v>84</v>
      </c>
      <c r="S91" s="587">
        <v>7000000</v>
      </c>
      <c r="T91" s="587">
        <v>63000000</v>
      </c>
      <c r="U91" s="530" t="s">
        <v>171</v>
      </c>
      <c r="V91" s="530" t="s">
        <v>122</v>
      </c>
      <c r="W91" s="530" t="s">
        <v>123</v>
      </c>
      <c r="X91" s="530" t="s">
        <v>75</v>
      </c>
      <c r="Y91" s="530" t="s">
        <v>2765</v>
      </c>
      <c r="Z91" s="530" t="s">
        <v>77</v>
      </c>
      <c r="AA91" s="530" t="s">
        <v>2810</v>
      </c>
    </row>
    <row r="92" spans="1:27" s="532" customFormat="1" ht="139.5">
      <c r="A92" s="530" t="s">
        <v>244</v>
      </c>
      <c r="B92" s="530" t="s">
        <v>70</v>
      </c>
      <c r="C92" s="530" t="s">
        <v>115</v>
      </c>
      <c r="D92" s="530" t="s">
        <v>116</v>
      </c>
      <c r="E92" s="530" t="s">
        <v>117</v>
      </c>
      <c r="F92" s="557">
        <v>8066</v>
      </c>
      <c r="G92" s="557">
        <v>2024110010194</v>
      </c>
      <c r="H92" s="567" t="s">
        <v>2644</v>
      </c>
      <c r="I92" s="530" t="s">
        <v>118</v>
      </c>
      <c r="J92" s="530" t="s">
        <v>16</v>
      </c>
      <c r="K92" s="530">
        <v>80111600</v>
      </c>
      <c r="L92" s="530" t="s">
        <v>245</v>
      </c>
      <c r="M92" s="530" t="s">
        <v>459</v>
      </c>
      <c r="N92" s="530" t="s">
        <v>459</v>
      </c>
      <c r="O92" s="530">
        <v>9</v>
      </c>
      <c r="P92" s="530">
        <v>1</v>
      </c>
      <c r="Q92" s="530" t="s">
        <v>83</v>
      </c>
      <c r="R92" s="566" t="s">
        <v>84</v>
      </c>
      <c r="S92" s="587">
        <v>9000000</v>
      </c>
      <c r="T92" s="587">
        <v>81000000</v>
      </c>
      <c r="U92" s="530" t="s">
        <v>171</v>
      </c>
      <c r="V92" s="530" t="s">
        <v>122</v>
      </c>
      <c r="W92" s="530" t="s">
        <v>123</v>
      </c>
      <c r="X92" s="530" t="s">
        <v>75</v>
      </c>
      <c r="Y92" s="530" t="s">
        <v>2765</v>
      </c>
      <c r="Z92" s="530" t="s">
        <v>77</v>
      </c>
      <c r="AA92" s="530" t="s">
        <v>2810</v>
      </c>
    </row>
    <row r="93" spans="1:27" s="532" customFormat="1" ht="77.5">
      <c r="A93" s="530" t="s">
        <v>246</v>
      </c>
      <c r="B93" s="530" t="s">
        <v>70</v>
      </c>
      <c r="C93" s="530" t="s">
        <v>115</v>
      </c>
      <c r="D93" s="530" t="s">
        <v>116</v>
      </c>
      <c r="E93" s="530" t="s">
        <v>117</v>
      </c>
      <c r="F93" s="557">
        <v>8066</v>
      </c>
      <c r="G93" s="557">
        <v>2024110010194</v>
      </c>
      <c r="H93" s="567" t="s">
        <v>2644</v>
      </c>
      <c r="I93" s="530" t="s">
        <v>118</v>
      </c>
      <c r="J93" s="530" t="s">
        <v>16</v>
      </c>
      <c r="K93" s="530">
        <v>80111600</v>
      </c>
      <c r="L93" s="530" t="s">
        <v>247</v>
      </c>
      <c r="M93" s="530" t="s">
        <v>459</v>
      </c>
      <c r="N93" s="557" t="s">
        <v>459</v>
      </c>
      <c r="O93" s="557">
        <v>9</v>
      </c>
      <c r="P93" s="530">
        <v>1</v>
      </c>
      <c r="Q93" s="530" t="s">
        <v>83</v>
      </c>
      <c r="R93" s="558" t="s">
        <v>84</v>
      </c>
      <c r="S93" s="587">
        <v>8000000</v>
      </c>
      <c r="T93" s="587">
        <v>72000000</v>
      </c>
      <c r="U93" s="530" t="s">
        <v>171</v>
      </c>
      <c r="V93" s="530" t="s">
        <v>122</v>
      </c>
      <c r="W93" s="530" t="s">
        <v>123</v>
      </c>
      <c r="X93" s="530" t="s">
        <v>75</v>
      </c>
      <c r="Y93" s="530" t="s">
        <v>2765</v>
      </c>
      <c r="Z93" s="530" t="s">
        <v>77</v>
      </c>
      <c r="AA93" s="530" t="s">
        <v>2810</v>
      </c>
    </row>
    <row r="94" spans="1:27" s="532" customFormat="1" ht="77.5">
      <c r="A94" s="530" t="s">
        <v>248</v>
      </c>
      <c r="B94" s="530" t="s">
        <v>70</v>
      </c>
      <c r="C94" s="530" t="s">
        <v>115</v>
      </c>
      <c r="D94" s="530" t="s">
        <v>116</v>
      </c>
      <c r="E94" s="530" t="s">
        <v>117</v>
      </c>
      <c r="F94" s="557">
        <v>8066</v>
      </c>
      <c r="G94" s="557">
        <v>2024110010194</v>
      </c>
      <c r="H94" s="567" t="s">
        <v>2644</v>
      </c>
      <c r="I94" s="530" t="s">
        <v>118</v>
      </c>
      <c r="J94" s="530" t="s">
        <v>16</v>
      </c>
      <c r="K94" s="530">
        <v>80111600</v>
      </c>
      <c r="L94" s="530" t="s">
        <v>249</v>
      </c>
      <c r="M94" s="530" t="s">
        <v>459</v>
      </c>
      <c r="N94" s="530" t="s">
        <v>459</v>
      </c>
      <c r="O94" s="530">
        <v>6</v>
      </c>
      <c r="P94" s="530">
        <v>1</v>
      </c>
      <c r="Q94" s="530" t="s">
        <v>83</v>
      </c>
      <c r="R94" s="566" t="s">
        <v>84</v>
      </c>
      <c r="S94" s="587">
        <v>6000000</v>
      </c>
      <c r="T94" s="587">
        <v>36000000</v>
      </c>
      <c r="U94" s="530" t="s">
        <v>171</v>
      </c>
      <c r="V94" s="530" t="s">
        <v>122</v>
      </c>
      <c r="W94" s="530" t="s">
        <v>123</v>
      </c>
      <c r="X94" s="530" t="s">
        <v>75</v>
      </c>
      <c r="Y94" s="530" t="s">
        <v>2765</v>
      </c>
      <c r="Z94" s="530" t="s">
        <v>77</v>
      </c>
      <c r="AA94" s="530" t="s">
        <v>2810</v>
      </c>
    </row>
    <row r="95" spans="1:27" s="532" customFormat="1" ht="77.5">
      <c r="A95" s="530" t="s">
        <v>250</v>
      </c>
      <c r="B95" s="530" t="s">
        <v>70</v>
      </c>
      <c r="C95" s="530" t="s">
        <v>115</v>
      </c>
      <c r="D95" s="530" t="s">
        <v>116</v>
      </c>
      <c r="E95" s="530" t="s">
        <v>117</v>
      </c>
      <c r="F95" s="557">
        <v>8066</v>
      </c>
      <c r="G95" s="557">
        <v>2024110010194</v>
      </c>
      <c r="H95" s="567" t="s">
        <v>2644</v>
      </c>
      <c r="I95" s="530" t="s">
        <v>118</v>
      </c>
      <c r="J95" s="530" t="s">
        <v>16</v>
      </c>
      <c r="K95" s="530">
        <v>80111600</v>
      </c>
      <c r="L95" s="530" t="s">
        <v>251</v>
      </c>
      <c r="M95" s="530" t="s">
        <v>459</v>
      </c>
      <c r="N95" s="557" t="s">
        <v>459</v>
      </c>
      <c r="O95" s="557">
        <v>7</v>
      </c>
      <c r="P95" s="530">
        <v>1</v>
      </c>
      <c r="Q95" s="530" t="s">
        <v>83</v>
      </c>
      <c r="R95" s="558" t="s">
        <v>84</v>
      </c>
      <c r="S95" s="587">
        <v>9000000</v>
      </c>
      <c r="T95" s="587">
        <v>63000000</v>
      </c>
      <c r="U95" s="530" t="s">
        <v>2793</v>
      </c>
      <c r="V95" s="530" t="s">
        <v>122</v>
      </c>
      <c r="W95" s="530" t="s">
        <v>123</v>
      </c>
      <c r="X95" s="530" t="s">
        <v>75</v>
      </c>
      <c r="Y95" s="530" t="s">
        <v>2765</v>
      </c>
      <c r="Z95" s="530" t="s">
        <v>77</v>
      </c>
      <c r="AA95" s="530" t="s">
        <v>2810</v>
      </c>
    </row>
    <row r="96" spans="1:27" s="532" customFormat="1" ht="93">
      <c r="A96" s="530" t="s">
        <v>252</v>
      </c>
      <c r="B96" s="530" t="s">
        <v>70</v>
      </c>
      <c r="C96" s="530" t="s">
        <v>115</v>
      </c>
      <c r="D96" s="530" t="s">
        <v>116</v>
      </c>
      <c r="E96" s="530" t="s">
        <v>117</v>
      </c>
      <c r="F96" s="557">
        <v>8066</v>
      </c>
      <c r="G96" s="557">
        <v>2024110010194</v>
      </c>
      <c r="H96" s="567" t="s">
        <v>2644</v>
      </c>
      <c r="I96" s="530" t="s">
        <v>118</v>
      </c>
      <c r="J96" s="530" t="s">
        <v>16</v>
      </c>
      <c r="K96" s="530">
        <v>80111600</v>
      </c>
      <c r="L96" s="530" t="s">
        <v>2654</v>
      </c>
      <c r="M96" s="530" t="s">
        <v>459</v>
      </c>
      <c r="N96" s="530" t="s">
        <v>459</v>
      </c>
      <c r="O96" s="530">
        <v>6</v>
      </c>
      <c r="P96" s="530">
        <v>1</v>
      </c>
      <c r="Q96" s="530" t="s">
        <v>83</v>
      </c>
      <c r="R96" s="566" t="s">
        <v>84</v>
      </c>
      <c r="S96" s="587">
        <v>3600000</v>
      </c>
      <c r="T96" s="587">
        <v>21600000</v>
      </c>
      <c r="U96" s="530" t="s">
        <v>2793</v>
      </c>
      <c r="V96" s="530" t="s">
        <v>2796</v>
      </c>
      <c r="W96" s="530" t="s">
        <v>123</v>
      </c>
      <c r="X96" s="530" t="s">
        <v>75</v>
      </c>
      <c r="Y96" s="530" t="s">
        <v>2765</v>
      </c>
      <c r="Z96" s="530" t="s">
        <v>77</v>
      </c>
      <c r="AA96" s="530" t="s">
        <v>2810</v>
      </c>
    </row>
    <row r="97" spans="1:27" s="532" customFormat="1" ht="46.5">
      <c r="A97" s="530" t="s">
        <v>254</v>
      </c>
      <c r="B97" s="530" t="s">
        <v>70</v>
      </c>
      <c r="C97" s="530" t="s">
        <v>115</v>
      </c>
      <c r="D97" s="530" t="s">
        <v>116</v>
      </c>
      <c r="E97" s="530" t="s">
        <v>117</v>
      </c>
      <c r="F97" s="557">
        <v>8066</v>
      </c>
      <c r="G97" s="557">
        <v>2024110010194</v>
      </c>
      <c r="H97" s="567" t="s">
        <v>2644</v>
      </c>
      <c r="I97" s="530" t="s">
        <v>118</v>
      </c>
      <c r="J97" s="530" t="s">
        <v>16</v>
      </c>
      <c r="K97" s="530">
        <v>80111600</v>
      </c>
      <c r="L97" s="530" t="s">
        <v>255</v>
      </c>
      <c r="M97" s="530" t="s">
        <v>1060</v>
      </c>
      <c r="N97" s="530" t="s">
        <v>1060</v>
      </c>
      <c r="O97" s="530">
        <v>6</v>
      </c>
      <c r="P97" s="530">
        <v>1</v>
      </c>
      <c r="Q97" s="530" t="s">
        <v>83</v>
      </c>
      <c r="R97" s="566" t="s">
        <v>84</v>
      </c>
      <c r="S97" s="587" t="s">
        <v>2655</v>
      </c>
      <c r="T97" s="587">
        <f>61748636-18000000</f>
        <v>43748636</v>
      </c>
      <c r="U97" s="530" t="s">
        <v>171</v>
      </c>
      <c r="V97" s="530" t="s">
        <v>2796</v>
      </c>
      <c r="W97" s="530" t="s">
        <v>123</v>
      </c>
      <c r="X97" s="530" t="s">
        <v>75</v>
      </c>
      <c r="Y97" s="530" t="s">
        <v>2765</v>
      </c>
      <c r="Z97" s="530" t="s">
        <v>77</v>
      </c>
      <c r="AA97" s="530" t="s">
        <v>2810</v>
      </c>
    </row>
    <row r="98" spans="1:27" s="532" customFormat="1" ht="77.5">
      <c r="A98" s="530" t="s">
        <v>258</v>
      </c>
      <c r="B98" s="530" t="s">
        <v>70</v>
      </c>
      <c r="C98" s="530" t="s">
        <v>115</v>
      </c>
      <c r="D98" s="530" t="s">
        <v>116</v>
      </c>
      <c r="E98" s="530" t="s">
        <v>117</v>
      </c>
      <c r="F98" s="557">
        <v>8066</v>
      </c>
      <c r="G98" s="557">
        <v>2024110010194</v>
      </c>
      <c r="H98" s="567" t="s">
        <v>2644</v>
      </c>
      <c r="I98" s="530" t="s">
        <v>118</v>
      </c>
      <c r="J98" s="530" t="s">
        <v>16</v>
      </c>
      <c r="K98" s="530">
        <v>80111600</v>
      </c>
      <c r="L98" s="530" t="s">
        <v>259</v>
      </c>
      <c r="M98" s="530" t="s">
        <v>459</v>
      </c>
      <c r="N98" s="530" t="s">
        <v>459</v>
      </c>
      <c r="O98" s="530">
        <v>6</v>
      </c>
      <c r="P98" s="530">
        <v>1</v>
      </c>
      <c r="Q98" s="530" t="s">
        <v>83</v>
      </c>
      <c r="R98" s="566" t="s">
        <v>84</v>
      </c>
      <c r="S98" s="587">
        <v>1787894</v>
      </c>
      <c r="T98" s="587">
        <v>10727364</v>
      </c>
      <c r="U98" s="530" t="s">
        <v>2793</v>
      </c>
      <c r="V98" s="530" t="s">
        <v>2796</v>
      </c>
      <c r="W98" s="530" t="s">
        <v>123</v>
      </c>
      <c r="X98" s="530" t="s">
        <v>75</v>
      </c>
      <c r="Y98" s="530" t="s">
        <v>2765</v>
      </c>
      <c r="Z98" s="530" t="s">
        <v>77</v>
      </c>
      <c r="AA98" s="530" t="s">
        <v>2810</v>
      </c>
    </row>
    <row r="99" spans="1:27" s="532" customFormat="1" ht="62">
      <c r="A99" s="530" t="s">
        <v>260</v>
      </c>
      <c r="B99" s="530" t="s">
        <v>70</v>
      </c>
      <c r="C99" s="530" t="s">
        <v>115</v>
      </c>
      <c r="D99" s="530" t="s">
        <v>116</v>
      </c>
      <c r="E99" s="530" t="s">
        <v>117</v>
      </c>
      <c r="F99" s="557">
        <v>8066</v>
      </c>
      <c r="G99" s="557">
        <v>2024110010194</v>
      </c>
      <c r="H99" s="567" t="s">
        <v>2644</v>
      </c>
      <c r="I99" s="530" t="s">
        <v>118</v>
      </c>
      <c r="J99" s="530" t="s">
        <v>16</v>
      </c>
      <c r="K99" s="530">
        <v>80111600</v>
      </c>
      <c r="L99" s="530" t="s">
        <v>261</v>
      </c>
      <c r="M99" s="530" t="s">
        <v>459</v>
      </c>
      <c r="N99" s="530" t="s">
        <v>459</v>
      </c>
      <c r="O99" s="530">
        <v>9</v>
      </c>
      <c r="P99" s="530">
        <v>1</v>
      </c>
      <c r="Q99" s="530" t="s">
        <v>83</v>
      </c>
      <c r="R99" s="566" t="s">
        <v>84</v>
      </c>
      <c r="S99" s="587">
        <v>3800000</v>
      </c>
      <c r="T99" s="587">
        <v>34200000</v>
      </c>
      <c r="U99" s="530" t="s">
        <v>121</v>
      </c>
      <c r="V99" s="530" t="s">
        <v>2796</v>
      </c>
      <c r="W99" s="530" t="s">
        <v>123</v>
      </c>
      <c r="X99" s="530" t="s">
        <v>75</v>
      </c>
      <c r="Y99" s="530" t="s">
        <v>2765</v>
      </c>
      <c r="Z99" s="530" t="s">
        <v>77</v>
      </c>
      <c r="AA99" s="530" t="s">
        <v>2810</v>
      </c>
    </row>
    <row r="100" spans="1:27" s="532" customFormat="1" ht="93">
      <c r="A100" s="530" t="s">
        <v>262</v>
      </c>
      <c r="B100" s="530" t="s">
        <v>70</v>
      </c>
      <c r="C100" s="530" t="s">
        <v>115</v>
      </c>
      <c r="D100" s="530" t="s">
        <v>116</v>
      </c>
      <c r="E100" s="530" t="s">
        <v>117</v>
      </c>
      <c r="F100" s="557">
        <v>8066</v>
      </c>
      <c r="G100" s="557">
        <v>2024110010194</v>
      </c>
      <c r="H100" s="567" t="s">
        <v>2644</v>
      </c>
      <c r="I100" s="530" t="s">
        <v>118</v>
      </c>
      <c r="J100" s="530" t="s">
        <v>16</v>
      </c>
      <c r="K100" s="530">
        <v>80111600</v>
      </c>
      <c r="L100" s="530" t="s">
        <v>263</v>
      </c>
      <c r="M100" s="530" t="s">
        <v>459</v>
      </c>
      <c r="N100" s="557" t="s">
        <v>459</v>
      </c>
      <c r="O100" s="557">
        <v>9</v>
      </c>
      <c r="P100" s="530">
        <v>1</v>
      </c>
      <c r="Q100" s="530" t="s">
        <v>83</v>
      </c>
      <c r="R100" s="558" t="s">
        <v>84</v>
      </c>
      <c r="S100" s="587">
        <v>7500000</v>
      </c>
      <c r="T100" s="587">
        <v>67500000</v>
      </c>
      <c r="U100" s="530" t="s">
        <v>171</v>
      </c>
      <c r="V100" s="530" t="s">
        <v>122</v>
      </c>
      <c r="W100" s="530" t="s">
        <v>123</v>
      </c>
      <c r="X100" s="530" t="s">
        <v>75</v>
      </c>
      <c r="Y100" s="530" t="s">
        <v>2765</v>
      </c>
      <c r="Z100" s="530" t="s">
        <v>77</v>
      </c>
      <c r="AA100" s="530" t="s">
        <v>2810</v>
      </c>
    </row>
    <row r="101" spans="1:27" s="532" customFormat="1" ht="77.5">
      <c r="A101" s="530" t="s">
        <v>264</v>
      </c>
      <c r="B101" s="530" t="s">
        <v>70</v>
      </c>
      <c r="C101" s="530" t="s">
        <v>115</v>
      </c>
      <c r="D101" s="530" t="s">
        <v>116</v>
      </c>
      <c r="E101" s="530" t="s">
        <v>117</v>
      </c>
      <c r="F101" s="557">
        <v>8066</v>
      </c>
      <c r="G101" s="557">
        <v>2024110010194</v>
      </c>
      <c r="H101" s="567" t="s">
        <v>2644</v>
      </c>
      <c r="I101" s="530" t="s">
        <v>118</v>
      </c>
      <c r="J101" s="530" t="s">
        <v>16</v>
      </c>
      <c r="K101" s="530">
        <v>80111600</v>
      </c>
      <c r="L101" s="530" t="s">
        <v>265</v>
      </c>
      <c r="M101" s="530" t="s">
        <v>459</v>
      </c>
      <c r="N101" s="557" t="s">
        <v>459</v>
      </c>
      <c r="O101" s="557">
        <v>6</v>
      </c>
      <c r="P101" s="530">
        <v>1</v>
      </c>
      <c r="Q101" s="530" t="s">
        <v>83</v>
      </c>
      <c r="R101" s="558" t="s">
        <v>84</v>
      </c>
      <c r="S101" s="587">
        <v>9000000</v>
      </c>
      <c r="T101" s="587">
        <v>54000000</v>
      </c>
      <c r="U101" s="530" t="s">
        <v>171</v>
      </c>
      <c r="V101" s="530" t="s">
        <v>122</v>
      </c>
      <c r="W101" s="530" t="s">
        <v>123</v>
      </c>
      <c r="X101" s="530" t="s">
        <v>75</v>
      </c>
      <c r="Y101" s="530" t="s">
        <v>2765</v>
      </c>
      <c r="Z101" s="530" t="s">
        <v>77</v>
      </c>
      <c r="AA101" s="530" t="s">
        <v>2810</v>
      </c>
    </row>
    <row r="102" spans="1:27" s="532" customFormat="1" ht="77.5">
      <c r="A102" s="530" t="s">
        <v>266</v>
      </c>
      <c r="B102" s="530" t="s">
        <v>70</v>
      </c>
      <c r="C102" s="530" t="s">
        <v>115</v>
      </c>
      <c r="D102" s="530" t="s">
        <v>116</v>
      </c>
      <c r="E102" s="530" t="s">
        <v>117</v>
      </c>
      <c r="F102" s="557">
        <v>8066</v>
      </c>
      <c r="G102" s="557">
        <v>2024110010194</v>
      </c>
      <c r="H102" s="567" t="s">
        <v>2644</v>
      </c>
      <c r="I102" s="530" t="s">
        <v>118</v>
      </c>
      <c r="J102" s="530" t="s">
        <v>16</v>
      </c>
      <c r="K102" s="530">
        <v>80111600</v>
      </c>
      <c r="L102" s="530" t="s">
        <v>1290</v>
      </c>
      <c r="M102" s="530" t="s">
        <v>1060</v>
      </c>
      <c r="N102" s="557" t="s">
        <v>1060</v>
      </c>
      <c r="O102" s="557">
        <v>1</v>
      </c>
      <c r="P102" s="530">
        <v>1</v>
      </c>
      <c r="Q102" s="530" t="s">
        <v>83</v>
      </c>
      <c r="R102" s="558" t="s">
        <v>84</v>
      </c>
      <c r="S102" s="587">
        <v>0</v>
      </c>
      <c r="T102" s="587">
        <v>2672465</v>
      </c>
      <c r="U102" s="530" t="s">
        <v>171</v>
      </c>
      <c r="V102" s="530" t="s">
        <v>122</v>
      </c>
      <c r="W102" s="530" t="s">
        <v>123</v>
      </c>
      <c r="X102" s="530" t="s">
        <v>75</v>
      </c>
      <c r="Y102" s="530" t="s">
        <v>2765</v>
      </c>
      <c r="Z102" s="530" t="s">
        <v>77</v>
      </c>
      <c r="AA102" s="530" t="s">
        <v>2841</v>
      </c>
    </row>
    <row r="103" spans="1:27" s="532" customFormat="1" ht="77.5">
      <c r="A103" s="530" t="s">
        <v>267</v>
      </c>
      <c r="B103" s="530" t="s">
        <v>70</v>
      </c>
      <c r="C103" s="530" t="s">
        <v>115</v>
      </c>
      <c r="D103" s="530" t="s">
        <v>268</v>
      </c>
      <c r="E103" s="530" t="s">
        <v>117</v>
      </c>
      <c r="F103" s="557">
        <v>8066</v>
      </c>
      <c r="G103" s="557">
        <v>2024110010194</v>
      </c>
      <c r="H103" s="567" t="s">
        <v>2644</v>
      </c>
      <c r="I103" s="530" t="s">
        <v>118</v>
      </c>
      <c r="J103" s="530" t="s">
        <v>14</v>
      </c>
      <c r="K103" s="530" t="s">
        <v>269</v>
      </c>
      <c r="L103" s="530" t="s">
        <v>270</v>
      </c>
      <c r="M103" s="530" t="s">
        <v>307</v>
      </c>
      <c r="N103" s="530" t="s">
        <v>307</v>
      </c>
      <c r="O103" s="530">
        <v>2</v>
      </c>
      <c r="P103" s="530">
        <v>1</v>
      </c>
      <c r="Q103" s="530" t="s">
        <v>555</v>
      </c>
      <c r="R103" s="566" t="s">
        <v>84</v>
      </c>
      <c r="S103" s="587" t="s">
        <v>2655</v>
      </c>
      <c r="T103" s="587">
        <v>100000000</v>
      </c>
      <c r="U103" s="530" t="s">
        <v>2793</v>
      </c>
      <c r="V103" s="530" t="s">
        <v>2794</v>
      </c>
      <c r="W103" s="530" t="s">
        <v>273</v>
      </c>
      <c r="X103" s="530" t="s">
        <v>75</v>
      </c>
      <c r="Y103" s="530" t="s">
        <v>2765</v>
      </c>
      <c r="Z103" s="530" t="s">
        <v>77</v>
      </c>
      <c r="AA103" s="530" t="s">
        <v>2810</v>
      </c>
    </row>
    <row r="104" spans="1:27" s="532" customFormat="1" ht="62">
      <c r="A104" s="530" t="s">
        <v>274</v>
      </c>
      <c r="B104" s="530" t="s">
        <v>70</v>
      </c>
      <c r="C104" s="530" t="s">
        <v>115</v>
      </c>
      <c r="D104" s="530" t="s">
        <v>275</v>
      </c>
      <c r="E104" s="530" t="s">
        <v>117</v>
      </c>
      <c r="F104" s="557">
        <v>8066</v>
      </c>
      <c r="G104" s="557">
        <v>2024110010194</v>
      </c>
      <c r="H104" s="567" t="s">
        <v>2644</v>
      </c>
      <c r="I104" s="530" t="s">
        <v>118</v>
      </c>
      <c r="J104" s="530" t="s">
        <v>1920</v>
      </c>
      <c r="K104" s="530">
        <v>80111600</v>
      </c>
      <c r="L104" s="530" t="s">
        <v>276</v>
      </c>
      <c r="M104" s="530" t="s">
        <v>459</v>
      </c>
      <c r="N104" s="530" t="s">
        <v>459</v>
      </c>
      <c r="O104" s="530">
        <v>1</v>
      </c>
      <c r="P104" s="530">
        <v>1</v>
      </c>
      <c r="Q104" s="530" t="s">
        <v>277</v>
      </c>
      <c r="R104" s="566" t="s">
        <v>84</v>
      </c>
      <c r="S104" s="587" t="s">
        <v>2655</v>
      </c>
      <c r="T104" s="587">
        <v>195000000</v>
      </c>
      <c r="U104" s="530" t="s">
        <v>225</v>
      </c>
      <c r="V104" s="530" t="s">
        <v>2795</v>
      </c>
      <c r="W104" s="530" t="s">
        <v>279</v>
      </c>
      <c r="X104" s="530" t="s">
        <v>75</v>
      </c>
      <c r="Y104" s="530" t="s">
        <v>2765</v>
      </c>
      <c r="Z104" s="530" t="s">
        <v>77</v>
      </c>
      <c r="AA104" s="530" t="s">
        <v>2810</v>
      </c>
    </row>
    <row r="105" spans="1:27" s="532" customFormat="1" ht="62">
      <c r="A105" s="530" t="s">
        <v>280</v>
      </c>
      <c r="B105" s="530" t="s">
        <v>70</v>
      </c>
      <c r="C105" s="530" t="s">
        <v>115</v>
      </c>
      <c r="D105" s="530" t="s">
        <v>275</v>
      </c>
      <c r="E105" s="530" t="s">
        <v>117</v>
      </c>
      <c r="F105" s="557">
        <v>8066</v>
      </c>
      <c r="G105" s="557">
        <v>2024110010194</v>
      </c>
      <c r="H105" s="567" t="s">
        <v>2644</v>
      </c>
      <c r="I105" s="530" t="s">
        <v>118</v>
      </c>
      <c r="J105" s="530" t="s">
        <v>1920</v>
      </c>
      <c r="K105" s="530" t="s">
        <v>1921</v>
      </c>
      <c r="L105" s="530" t="s">
        <v>1924</v>
      </c>
      <c r="M105" s="530" t="s">
        <v>307</v>
      </c>
      <c r="N105" s="557" t="s">
        <v>673</v>
      </c>
      <c r="O105" s="557">
        <v>4</v>
      </c>
      <c r="P105" s="530">
        <v>1</v>
      </c>
      <c r="Q105" s="530" t="s">
        <v>1925</v>
      </c>
      <c r="R105" s="558" t="s">
        <v>84</v>
      </c>
      <c r="S105" s="587" t="s">
        <v>1724</v>
      </c>
      <c r="T105" s="587">
        <v>505000000</v>
      </c>
      <c r="U105" s="530" t="s">
        <v>225</v>
      </c>
      <c r="V105" s="530" t="s">
        <v>2795</v>
      </c>
      <c r="W105" s="530" t="s">
        <v>279</v>
      </c>
      <c r="X105" s="530" t="s">
        <v>75</v>
      </c>
      <c r="Y105" s="530" t="s">
        <v>2765</v>
      </c>
      <c r="Z105" s="530" t="s">
        <v>77</v>
      </c>
      <c r="AA105" s="530" t="s">
        <v>2810</v>
      </c>
    </row>
    <row r="106" spans="1:27" s="532" customFormat="1" ht="93">
      <c r="A106" s="530" t="s">
        <v>281</v>
      </c>
      <c r="B106" s="530" t="s">
        <v>70</v>
      </c>
      <c r="C106" s="530" t="s">
        <v>71</v>
      </c>
      <c r="D106" s="530" t="s">
        <v>282</v>
      </c>
      <c r="E106" s="530" t="s">
        <v>283</v>
      </c>
      <c r="F106" s="557">
        <v>8080</v>
      </c>
      <c r="G106" s="557">
        <v>2024110010212</v>
      </c>
      <c r="H106" s="530" t="s">
        <v>10</v>
      </c>
      <c r="I106" s="530" t="s">
        <v>284</v>
      </c>
      <c r="J106" s="530" t="s">
        <v>11</v>
      </c>
      <c r="K106" s="530">
        <v>80111600</v>
      </c>
      <c r="L106" s="530" t="s">
        <v>285</v>
      </c>
      <c r="M106" s="530" t="s">
        <v>459</v>
      </c>
      <c r="N106" s="530" t="s">
        <v>459</v>
      </c>
      <c r="O106" s="530">
        <v>6</v>
      </c>
      <c r="P106" s="530">
        <v>1</v>
      </c>
      <c r="Q106" s="530" t="s">
        <v>83</v>
      </c>
      <c r="R106" s="566" t="s">
        <v>84</v>
      </c>
      <c r="S106" s="587">
        <v>7000000</v>
      </c>
      <c r="T106" s="587">
        <v>42000000</v>
      </c>
      <c r="U106" s="530" t="s">
        <v>286</v>
      </c>
      <c r="V106" s="530" t="s">
        <v>78</v>
      </c>
      <c r="W106" s="530" t="s">
        <v>287</v>
      </c>
      <c r="X106" s="530" t="s">
        <v>288</v>
      </c>
      <c r="Y106" s="530" t="s">
        <v>2765</v>
      </c>
      <c r="Z106" s="530" t="s">
        <v>77</v>
      </c>
      <c r="AA106" s="530" t="s">
        <v>2810</v>
      </c>
    </row>
    <row r="107" spans="1:27" s="532" customFormat="1" ht="93">
      <c r="A107" s="530" t="s">
        <v>289</v>
      </c>
      <c r="B107" s="530" t="s">
        <v>70</v>
      </c>
      <c r="C107" s="530" t="s">
        <v>71</v>
      </c>
      <c r="D107" s="530" t="s">
        <v>282</v>
      </c>
      <c r="E107" s="530" t="s">
        <v>283</v>
      </c>
      <c r="F107" s="557">
        <v>8080</v>
      </c>
      <c r="G107" s="557">
        <v>2024110010212</v>
      </c>
      <c r="H107" s="530" t="s">
        <v>10</v>
      </c>
      <c r="I107" s="530" t="s">
        <v>284</v>
      </c>
      <c r="J107" s="530" t="s">
        <v>11</v>
      </c>
      <c r="K107" s="530">
        <v>80111600</v>
      </c>
      <c r="L107" s="530" t="s">
        <v>1517</v>
      </c>
      <c r="M107" s="530" t="s">
        <v>459</v>
      </c>
      <c r="N107" s="557" t="s">
        <v>459</v>
      </c>
      <c r="O107" s="557">
        <v>5</v>
      </c>
      <c r="P107" s="530">
        <v>1</v>
      </c>
      <c r="Q107" s="530" t="s">
        <v>83</v>
      </c>
      <c r="R107" s="558" t="s">
        <v>84</v>
      </c>
      <c r="S107" s="587">
        <v>5000000</v>
      </c>
      <c r="T107" s="587">
        <v>25000000</v>
      </c>
      <c r="U107" s="530" t="s">
        <v>286</v>
      </c>
      <c r="V107" s="530" t="s">
        <v>308</v>
      </c>
      <c r="W107" s="530" t="s">
        <v>287</v>
      </c>
      <c r="X107" s="530" t="s">
        <v>288</v>
      </c>
      <c r="Y107" s="530" t="s">
        <v>2765</v>
      </c>
      <c r="Z107" s="530" t="s">
        <v>77</v>
      </c>
      <c r="AA107" s="530" t="s">
        <v>2810</v>
      </c>
    </row>
    <row r="108" spans="1:27" s="532" customFormat="1" ht="124">
      <c r="A108" s="530" t="s">
        <v>290</v>
      </c>
      <c r="B108" s="530" t="s">
        <v>70</v>
      </c>
      <c r="C108" s="530" t="s">
        <v>71</v>
      </c>
      <c r="D108" s="530" t="s">
        <v>282</v>
      </c>
      <c r="E108" s="530" t="s">
        <v>283</v>
      </c>
      <c r="F108" s="557">
        <v>8080</v>
      </c>
      <c r="G108" s="557">
        <v>2024110010212</v>
      </c>
      <c r="H108" s="530" t="s">
        <v>10</v>
      </c>
      <c r="I108" s="530" t="s">
        <v>284</v>
      </c>
      <c r="J108" s="530" t="s">
        <v>11</v>
      </c>
      <c r="K108" s="530">
        <v>80111600</v>
      </c>
      <c r="L108" s="530" t="s">
        <v>291</v>
      </c>
      <c r="M108" s="530" t="s">
        <v>459</v>
      </c>
      <c r="N108" s="530" t="s">
        <v>459</v>
      </c>
      <c r="O108" s="530">
        <v>6</v>
      </c>
      <c r="P108" s="530">
        <v>1</v>
      </c>
      <c r="Q108" s="530" t="s">
        <v>83</v>
      </c>
      <c r="R108" s="566" t="s">
        <v>84</v>
      </c>
      <c r="S108" s="587">
        <v>5800000</v>
      </c>
      <c r="T108" s="587">
        <v>34800000</v>
      </c>
      <c r="U108" s="530" t="s">
        <v>286</v>
      </c>
      <c r="V108" s="530" t="s">
        <v>78</v>
      </c>
      <c r="W108" s="530" t="s">
        <v>287</v>
      </c>
      <c r="X108" s="530" t="s">
        <v>288</v>
      </c>
      <c r="Y108" s="530" t="s">
        <v>2765</v>
      </c>
      <c r="Z108" s="530" t="s">
        <v>77</v>
      </c>
      <c r="AA108" s="530" t="s">
        <v>2810</v>
      </c>
    </row>
    <row r="109" spans="1:27" s="532" customFormat="1" ht="93">
      <c r="A109" s="530" t="s">
        <v>292</v>
      </c>
      <c r="B109" s="530" t="s">
        <v>70</v>
      </c>
      <c r="C109" s="530" t="s">
        <v>71</v>
      </c>
      <c r="D109" s="530" t="s">
        <v>282</v>
      </c>
      <c r="E109" s="530" t="s">
        <v>283</v>
      </c>
      <c r="F109" s="557">
        <v>8080</v>
      </c>
      <c r="G109" s="557">
        <v>2024110010212</v>
      </c>
      <c r="H109" s="530" t="s">
        <v>10</v>
      </c>
      <c r="I109" s="530" t="s">
        <v>284</v>
      </c>
      <c r="J109" s="530" t="s">
        <v>11</v>
      </c>
      <c r="K109" s="530">
        <v>80111600</v>
      </c>
      <c r="L109" s="530" t="s">
        <v>2656</v>
      </c>
      <c r="M109" s="530" t="s">
        <v>409</v>
      </c>
      <c r="N109" s="530" t="s">
        <v>409</v>
      </c>
      <c r="O109" s="530">
        <v>6</v>
      </c>
      <c r="P109" s="530">
        <v>1</v>
      </c>
      <c r="Q109" s="530" t="s">
        <v>83</v>
      </c>
      <c r="R109" s="566" t="s">
        <v>84</v>
      </c>
      <c r="S109" s="587">
        <v>4000000</v>
      </c>
      <c r="T109" s="587">
        <v>24000000</v>
      </c>
      <c r="U109" s="530" t="s">
        <v>286</v>
      </c>
      <c r="V109" s="530" t="s">
        <v>78</v>
      </c>
      <c r="W109" s="530" t="s">
        <v>287</v>
      </c>
      <c r="X109" s="530" t="s">
        <v>288</v>
      </c>
      <c r="Y109" s="530" t="s">
        <v>2765</v>
      </c>
      <c r="Z109" s="530" t="s">
        <v>77</v>
      </c>
      <c r="AA109" s="530" t="s">
        <v>2810</v>
      </c>
    </row>
    <row r="110" spans="1:27" s="532" customFormat="1" ht="93">
      <c r="A110" s="530" t="s">
        <v>294</v>
      </c>
      <c r="B110" s="530" t="s">
        <v>70</v>
      </c>
      <c r="C110" s="530" t="s">
        <v>71</v>
      </c>
      <c r="D110" s="530" t="s">
        <v>282</v>
      </c>
      <c r="E110" s="530" t="s">
        <v>283</v>
      </c>
      <c r="F110" s="557">
        <v>8080</v>
      </c>
      <c r="G110" s="557">
        <v>2024110010212</v>
      </c>
      <c r="H110" s="530" t="s">
        <v>10</v>
      </c>
      <c r="I110" s="530" t="s">
        <v>284</v>
      </c>
      <c r="J110" s="530" t="s">
        <v>11</v>
      </c>
      <c r="K110" s="530">
        <v>80111600</v>
      </c>
      <c r="L110" s="530" t="s">
        <v>1519</v>
      </c>
      <c r="M110" s="530" t="s">
        <v>307</v>
      </c>
      <c r="N110" s="557" t="s">
        <v>307</v>
      </c>
      <c r="O110" s="557">
        <v>4</v>
      </c>
      <c r="P110" s="530">
        <v>1</v>
      </c>
      <c r="Q110" s="530" t="s">
        <v>83</v>
      </c>
      <c r="R110" s="558" t="s">
        <v>84</v>
      </c>
      <c r="S110" s="587">
        <v>4000000</v>
      </c>
      <c r="T110" s="587">
        <v>16000000</v>
      </c>
      <c r="U110" s="530" t="s">
        <v>286</v>
      </c>
      <c r="V110" s="530" t="s">
        <v>308</v>
      </c>
      <c r="W110" s="530" t="s">
        <v>287</v>
      </c>
      <c r="X110" s="530" t="s">
        <v>288</v>
      </c>
      <c r="Y110" s="530" t="s">
        <v>2765</v>
      </c>
      <c r="Z110" s="530" t="s">
        <v>77</v>
      </c>
      <c r="AA110" s="530" t="s">
        <v>2810</v>
      </c>
    </row>
    <row r="111" spans="1:27" s="532" customFormat="1" ht="93">
      <c r="A111" s="530" t="s">
        <v>295</v>
      </c>
      <c r="B111" s="530" t="s">
        <v>70</v>
      </c>
      <c r="C111" s="530" t="s">
        <v>71</v>
      </c>
      <c r="D111" s="530" t="s">
        <v>282</v>
      </c>
      <c r="E111" s="530" t="s">
        <v>283</v>
      </c>
      <c r="F111" s="557">
        <v>8080</v>
      </c>
      <c r="G111" s="557">
        <v>2024110010212</v>
      </c>
      <c r="H111" s="530" t="s">
        <v>10</v>
      </c>
      <c r="I111" s="530" t="s">
        <v>284</v>
      </c>
      <c r="J111" s="530" t="s">
        <v>11</v>
      </c>
      <c r="K111" s="530">
        <v>80111600</v>
      </c>
      <c r="L111" s="530" t="s">
        <v>296</v>
      </c>
      <c r="M111" s="530" t="s">
        <v>459</v>
      </c>
      <c r="N111" s="530" t="s">
        <v>459</v>
      </c>
      <c r="O111" s="530">
        <v>5</v>
      </c>
      <c r="P111" s="530">
        <v>1</v>
      </c>
      <c r="Q111" s="530" t="s">
        <v>83</v>
      </c>
      <c r="R111" s="566" t="s">
        <v>84</v>
      </c>
      <c r="S111" s="587">
        <v>3800000</v>
      </c>
      <c r="T111" s="587">
        <v>19000000</v>
      </c>
      <c r="U111" s="530" t="s">
        <v>286</v>
      </c>
      <c r="V111" s="530" t="s">
        <v>78</v>
      </c>
      <c r="W111" s="530" t="s">
        <v>287</v>
      </c>
      <c r="X111" s="530" t="s">
        <v>288</v>
      </c>
      <c r="Y111" s="530" t="s">
        <v>2765</v>
      </c>
      <c r="Z111" s="530" t="s">
        <v>77</v>
      </c>
      <c r="AA111" s="530" t="s">
        <v>2810</v>
      </c>
    </row>
    <row r="112" spans="1:27" s="532" customFormat="1" ht="93">
      <c r="A112" s="530" t="s">
        <v>297</v>
      </c>
      <c r="B112" s="530" t="s">
        <v>70</v>
      </c>
      <c r="C112" s="530" t="s">
        <v>71</v>
      </c>
      <c r="D112" s="530" t="s">
        <v>282</v>
      </c>
      <c r="E112" s="530" t="s">
        <v>283</v>
      </c>
      <c r="F112" s="557">
        <v>8080</v>
      </c>
      <c r="G112" s="557">
        <v>2024110010212</v>
      </c>
      <c r="H112" s="530" t="s">
        <v>10</v>
      </c>
      <c r="I112" s="530" t="s">
        <v>284</v>
      </c>
      <c r="J112" s="530" t="s">
        <v>11</v>
      </c>
      <c r="K112" s="530">
        <v>80111600</v>
      </c>
      <c r="L112" s="530" t="s">
        <v>1520</v>
      </c>
      <c r="M112" s="530" t="s">
        <v>82</v>
      </c>
      <c r="N112" s="557" t="s">
        <v>82</v>
      </c>
      <c r="O112" s="557">
        <v>5</v>
      </c>
      <c r="P112" s="530">
        <v>1</v>
      </c>
      <c r="Q112" s="530" t="s">
        <v>83</v>
      </c>
      <c r="R112" s="558" t="s">
        <v>84</v>
      </c>
      <c r="S112" s="587">
        <v>5000000</v>
      </c>
      <c r="T112" s="587">
        <v>25000000</v>
      </c>
      <c r="U112" s="530" t="s">
        <v>286</v>
      </c>
      <c r="V112" s="530" t="s">
        <v>122</v>
      </c>
      <c r="W112" s="530" t="s">
        <v>287</v>
      </c>
      <c r="X112" s="530" t="s">
        <v>288</v>
      </c>
      <c r="Y112" s="530" t="s">
        <v>2765</v>
      </c>
      <c r="Z112" s="530" t="s">
        <v>77</v>
      </c>
      <c r="AA112" s="530" t="s">
        <v>2841</v>
      </c>
    </row>
    <row r="113" spans="1:27" s="532" customFormat="1" ht="93">
      <c r="A113" s="530" t="s">
        <v>298</v>
      </c>
      <c r="B113" s="530" t="s">
        <v>70</v>
      </c>
      <c r="C113" s="530" t="s">
        <v>71</v>
      </c>
      <c r="D113" s="530" t="s">
        <v>282</v>
      </c>
      <c r="E113" s="530" t="s">
        <v>283</v>
      </c>
      <c r="F113" s="557">
        <v>8080</v>
      </c>
      <c r="G113" s="557">
        <v>2024110010212</v>
      </c>
      <c r="H113" s="530" t="s">
        <v>10</v>
      </c>
      <c r="I113" s="530" t="s">
        <v>284</v>
      </c>
      <c r="J113" s="530" t="s">
        <v>11</v>
      </c>
      <c r="K113" s="530">
        <v>80111600</v>
      </c>
      <c r="L113" s="530" t="s">
        <v>299</v>
      </c>
      <c r="M113" s="530" t="s">
        <v>409</v>
      </c>
      <c r="N113" s="530" t="s">
        <v>409</v>
      </c>
      <c r="O113" s="530">
        <v>8</v>
      </c>
      <c r="P113" s="530">
        <v>1</v>
      </c>
      <c r="Q113" s="530" t="s">
        <v>83</v>
      </c>
      <c r="R113" s="566" t="s">
        <v>84</v>
      </c>
      <c r="S113" s="587">
        <v>9000000</v>
      </c>
      <c r="T113" s="587">
        <v>72000000</v>
      </c>
      <c r="U113" s="530" t="s">
        <v>286</v>
      </c>
      <c r="V113" s="530" t="s">
        <v>78</v>
      </c>
      <c r="W113" s="530" t="s">
        <v>287</v>
      </c>
      <c r="X113" s="530" t="s">
        <v>288</v>
      </c>
      <c r="Y113" s="530" t="s">
        <v>2765</v>
      </c>
      <c r="Z113" s="530" t="s">
        <v>77</v>
      </c>
      <c r="AA113" s="530" t="s">
        <v>2810</v>
      </c>
    </row>
    <row r="114" spans="1:27" s="532" customFormat="1" ht="93">
      <c r="A114" s="530" t="s">
        <v>301</v>
      </c>
      <c r="B114" s="530" t="s">
        <v>70</v>
      </c>
      <c r="C114" s="530" t="s">
        <v>71</v>
      </c>
      <c r="D114" s="530" t="s">
        <v>282</v>
      </c>
      <c r="E114" s="530" t="s">
        <v>283</v>
      </c>
      <c r="F114" s="557">
        <v>8080</v>
      </c>
      <c r="G114" s="557">
        <v>2024110010212</v>
      </c>
      <c r="H114" s="530" t="s">
        <v>10</v>
      </c>
      <c r="I114" s="530" t="s">
        <v>284</v>
      </c>
      <c r="J114" s="530" t="s">
        <v>11</v>
      </c>
      <c r="K114" s="530">
        <v>80111600</v>
      </c>
      <c r="L114" s="530" t="s">
        <v>2657</v>
      </c>
      <c r="M114" s="530" t="s">
        <v>459</v>
      </c>
      <c r="N114" s="530" t="s">
        <v>459</v>
      </c>
      <c r="O114" s="530">
        <v>5</v>
      </c>
      <c r="P114" s="530">
        <v>1</v>
      </c>
      <c r="Q114" s="530" t="s">
        <v>83</v>
      </c>
      <c r="R114" s="566" t="s">
        <v>84</v>
      </c>
      <c r="S114" s="587">
        <v>9000000</v>
      </c>
      <c r="T114" s="587">
        <v>45000000</v>
      </c>
      <c r="U114" s="530" t="s">
        <v>286</v>
      </c>
      <c r="V114" s="530" t="s">
        <v>78</v>
      </c>
      <c r="W114" s="530" t="s">
        <v>287</v>
      </c>
      <c r="X114" s="530" t="s">
        <v>288</v>
      </c>
      <c r="Y114" s="530" t="s">
        <v>2765</v>
      </c>
      <c r="Z114" s="530" t="s">
        <v>77</v>
      </c>
      <c r="AA114" s="530" t="s">
        <v>2810</v>
      </c>
    </row>
    <row r="115" spans="1:27" s="532" customFormat="1" ht="93">
      <c r="A115" s="530" t="s">
        <v>309</v>
      </c>
      <c r="B115" s="530" t="s">
        <v>70</v>
      </c>
      <c r="C115" s="530" t="s">
        <v>71</v>
      </c>
      <c r="D115" s="530" t="s">
        <v>282</v>
      </c>
      <c r="E115" s="530" t="s">
        <v>283</v>
      </c>
      <c r="F115" s="557">
        <v>8080</v>
      </c>
      <c r="G115" s="557">
        <v>2024110010212</v>
      </c>
      <c r="H115" s="530" t="s">
        <v>10</v>
      </c>
      <c r="I115" s="530" t="s">
        <v>284</v>
      </c>
      <c r="J115" s="530" t="s">
        <v>11</v>
      </c>
      <c r="K115" s="530">
        <v>80111600</v>
      </c>
      <c r="L115" s="530" t="s">
        <v>310</v>
      </c>
      <c r="M115" s="530" t="s">
        <v>459</v>
      </c>
      <c r="N115" s="557" t="s">
        <v>459</v>
      </c>
      <c r="O115" s="557">
        <v>5</v>
      </c>
      <c r="P115" s="530">
        <v>1</v>
      </c>
      <c r="Q115" s="530" t="s">
        <v>83</v>
      </c>
      <c r="R115" s="558" t="s">
        <v>84</v>
      </c>
      <c r="S115" s="587">
        <v>6000000</v>
      </c>
      <c r="T115" s="587">
        <v>30000000</v>
      </c>
      <c r="U115" s="530" t="s">
        <v>286</v>
      </c>
      <c r="V115" s="530" t="s">
        <v>308</v>
      </c>
      <c r="W115" s="530" t="s">
        <v>287</v>
      </c>
      <c r="X115" s="530" t="s">
        <v>288</v>
      </c>
      <c r="Y115" s="530" t="s">
        <v>2765</v>
      </c>
      <c r="Z115" s="530" t="s">
        <v>77</v>
      </c>
      <c r="AA115" s="530" t="s">
        <v>2810</v>
      </c>
    </row>
    <row r="116" spans="1:27" s="532" customFormat="1" ht="93">
      <c r="A116" s="530" t="s">
        <v>311</v>
      </c>
      <c r="B116" s="530" t="s">
        <v>70</v>
      </c>
      <c r="C116" s="530" t="s">
        <v>71</v>
      </c>
      <c r="D116" s="530" t="s">
        <v>282</v>
      </c>
      <c r="E116" s="530" t="s">
        <v>283</v>
      </c>
      <c r="F116" s="557">
        <v>8080</v>
      </c>
      <c r="G116" s="557">
        <v>2024110010212</v>
      </c>
      <c r="H116" s="530" t="s">
        <v>10</v>
      </c>
      <c r="I116" s="530" t="s">
        <v>284</v>
      </c>
      <c r="J116" s="530" t="s">
        <v>11</v>
      </c>
      <c r="K116" s="530">
        <v>80111600</v>
      </c>
      <c r="L116" s="530" t="s">
        <v>312</v>
      </c>
      <c r="M116" s="530" t="s">
        <v>307</v>
      </c>
      <c r="N116" s="530" t="s">
        <v>307</v>
      </c>
      <c r="O116" s="530">
        <v>4</v>
      </c>
      <c r="P116" s="530">
        <v>1</v>
      </c>
      <c r="Q116" s="530" t="s">
        <v>83</v>
      </c>
      <c r="R116" s="530" t="s">
        <v>84</v>
      </c>
      <c r="S116" s="589">
        <v>6000000</v>
      </c>
      <c r="T116" s="589">
        <v>24000000</v>
      </c>
      <c r="U116" s="530" t="s">
        <v>286</v>
      </c>
      <c r="V116" s="530" t="s">
        <v>122</v>
      </c>
      <c r="W116" s="530" t="s">
        <v>287</v>
      </c>
      <c r="X116" s="530" t="s">
        <v>315</v>
      </c>
      <c r="Y116" s="530" t="s">
        <v>2765</v>
      </c>
      <c r="Z116" s="530" t="s">
        <v>77</v>
      </c>
      <c r="AA116" s="530" t="s">
        <v>2841</v>
      </c>
    </row>
    <row r="117" spans="1:27" s="532" customFormat="1" ht="93">
      <c r="A117" s="530" t="s">
        <v>316</v>
      </c>
      <c r="B117" s="530" t="s">
        <v>70</v>
      </c>
      <c r="C117" s="530" t="s">
        <v>71</v>
      </c>
      <c r="D117" s="530" t="s">
        <v>282</v>
      </c>
      <c r="E117" s="530" t="s">
        <v>283</v>
      </c>
      <c r="F117" s="557">
        <v>8080</v>
      </c>
      <c r="G117" s="557">
        <v>2024110010212</v>
      </c>
      <c r="H117" s="530" t="s">
        <v>10</v>
      </c>
      <c r="I117" s="530" t="s">
        <v>284</v>
      </c>
      <c r="J117" s="530" t="s">
        <v>11</v>
      </c>
      <c r="K117" s="530">
        <v>80111600</v>
      </c>
      <c r="L117" s="530" t="s">
        <v>2658</v>
      </c>
      <c r="M117" s="530" t="s">
        <v>459</v>
      </c>
      <c r="N117" s="557" t="s">
        <v>459</v>
      </c>
      <c r="O117" s="557">
        <v>8</v>
      </c>
      <c r="P117" s="530">
        <v>1</v>
      </c>
      <c r="Q117" s="530" t="s">
        <v>83</v>
      </c>
      <c r="R117" s="558" t="s">
        <v>84</v>
      </c>
      <c r="S117" s="587">
        <v>6000000</v>
      </c>
      <c r="T117" s="587">
        <v>48000000</v>
      </c>
      <c r="U117" s="530" t="s">
        <v>286</v>
      </c>
      <c r="V117" s="530" t="s">
        <v>308</v>
      </c>
      <c r="W117" s="530" t="s">
        <v>287</v>
      </c>
      <c r="X117" s="530" t="s">
        <v>288</v>
      </c>
      <c r="Y117" s="530" t="s">
        <v>2765</v>
      </c>
      <c r="Z117" s="530" t="s">
        <v>77</v>
      </c>
      <c r="AA117" s="530" t="s">
        <v>2810</v>
      </c>
    </row>
    <row r="118" spans="1:27" s="532" customFormat="1" ht="93">
      <c r="A118" s="530" t="s">
        <v>318</v>
      </c>
      <c r="B118" s="530" t="s">
        <v>70</v>
      </c>
      <c r="C118" s="530" t="s">
        <v>71</v>
      </c>
      <c r="D118" s="530" t="s">
        <v>282</v>
      </c>
      <c r="E118" s="530" t="s">
        <v>283</v>
      </c>
      <c r="F118" s="557">
        <v>8080</v>
      </c>
      <c r="G118" s="557">
        <v>2024110010212</v>
      </c>
      <c r="H118" s="530" t="s">
        <v>10</v>
      </c>
      <c r="I118" s="530" t="s">
        <v>284</v>
      </c>
      <c r="J118" s="530" t="s">
        <v>11</v>
      </c>
      <c r="K118" s="530">
        <v>80111600</v>
      </c>
      <c r="L118" s="530" t="s">
        <v>2659</v>
      </c>
      <c r="M118" s="530" t="s">
        <v>459</v>
      </c>
      <c r="N118" s="530" t="s">
        <v>459</v>
      </c>
      <c r="O118" s="530">
        <v>5</v>
      </c>
      <c r="P118" s="530">
        <v>1</v>
      </c>
      <c r="Q118" s="530" t="s">
        <v>83</v>
      </c>
      <c r="R118" s="566" t="s">
        <v>84</v>
      </c>
      <c r="S118" s="587">
        <v>5300000</v>
      </c>
      <c r="T118" s="587">
        <v>26500000</v>
      </c>
      <c r="U118" s="530" t="s">
        <v>286</v>
      </c>
      <c r="V118" s="530" t="s">
        <v>78</v>
      </c>
      <c r="W118" s="530" t="s">
        <v>287</v>
      </c>
      <c r="X118" s="530" t="s">
        <v>288</v>
      </c>
      <c r="Y118" s="530" t="s">
        <v>2765</v>
      </c>
      <c r="Z118" s="530" t="s">
        <v>77</v>
      </c>
      <c r="AA118" s="530" t="s">
        <v>2810</v>
      </c>
    </row>
    <row r="119" spans="1:27" s="532" customFormat="1" ht="93">
      <c r="A119" s="530" t="s">
        <v>320</v>
      </c>
      <c r="B119" s="530" t="s">
        <v>70</v>
      </c>
      <c r="C119" s="530" t="s">
        <v>71</v>
      </c>
      <c r="D119" s="530" t="s">
        <v>282</v>
      </c>
      <c r="E119" s="530" t="s">
        <v>283</v>
      </c>
      <c r="F119" s="557">
        <v>8080</v>
      </c>
      <c r="G119" s="557">
        <v>2024110010212</v>
      </c>
      <c r="H119" s="530" t="s">
        <v>10</v>
      </c>
      <c r="I119" s="530" t="s">
        <v>284</v>
      </c>
      <c r="J119" s="530" t="s">
        <v>11</v>
      </c>
      <c r="K119" s="530">
        <v>80111600</v>
      </c>
      <c r="L119" s="530" t="s">
        <v>321</v>
      </c>
      <c r="M119" s="530" t="s">
        <v>409</v>
      </c>
      <c r="N119" s="557" t="s">
        <v>409</v>
      </c>
      <c r="O119" s="557">
        <v>6</v>
      </c>
      <c r="P119" s="530">
        <v>1</v>
      </c>
      <c r="Q119" s="530" t="s">
        <v>83</v>
      </c>
      <c r="R119" s="558" t="s">
        <v>84</v>
      </c>
      <c r="S119" s="587">
        <v>7300000</v>
      </c>
      <c r="T119" s="587">
        <v>43800000</v>
      </c>
      <c r="U119" s="530" t="s">
        <v>286</v>
      </c>
      <c r="V119" s="530" t="s">
        <v>122</v>
      </c>
      <c r="W119" s="530" t="s">
        <v>287</v>
      </c>
      <c r="X119" s="530" t="s">
        <v>288</v>
      </c>
      <c r="Y119" s="530" t="s">
        <v>2765</v>
      </c>
      <c r="Z119" s="530" t="s">
        <v>77</v>
      </c>
      <c r="AA119" s="530" t="s">
        <v>2810</v>
      </c>
    </row>
    <row r="120" spans="1:27" s="532" customFormat="1" ht="93">
      <c r="A120" s="530" t="s">
        <v>322</v>
      </c>
      <c r="B120" s="530" t="s">
        <v>70</v>
      </c>
      <c r="C120" s="530" t="s">
        <v>71</v>
      </c>
      <c r="D120" s="530" t="s">
        <v>282</v>
      </c>
      <c r="E120" s="530" t="s">
        <v>283</v>
      </c>
      <c r="F120" s="557">
        <v>8080</v>
      </c>
      <c r="G120" s="557">
        <v>2024110010212</v>
      </c>
      <c r="H120" s="530" t="s">
        <v>10</v>
      </c>
      <c r="I120" s="530" t="s">
        <v>284</v>
      </c>
      <c r="J120" s="530" t="s">
        <v>11</v>
      </c>
      <c r="K120" s="530">
        <v>80111600</v>
      </c>
      <c r="L120" s="530" t="s">
        <v>323</v>
      </c>
      <c r="M120" s="530" t="s">
        <v>459</v>
      </c>
      <c r="N120" s="557" t="s">
        <v>459</v>
      </c>
      <c r="O120" s="557">
        <v>5</v>
      </c>
      <c r="P120" s="530">
        <v>1</v>
      </c>
      <c r="Q120" s="530" t="s">
        <v>83</v>
      </c>
      <c r="R120" s="558" t="s">
        <v>84</v>
      </c>
      <c r="S120" s="587">
        <v>5000000</v>
      </c>
      <c r="T120" s="587">
        <v>25000000</v>
      </c>
      <c r="U120" s="530" t="s">
        <v>286</v>
      </c>
      <c r="V120" s="530" t="s">
        <v>308</v>
      </c>
      <c r="W120" s="530" t="s">
        <v>287</v>
      </c>
      <c r="X120" s="530" t="s">
        <v>288</v>
      </c>
      <c r="Y120" s="530" t="s">
        <v>2765</v>
      </c>
      <c r="Z120" s="530" t="s">
        <v>77</v>
      </c>
      <c r="AA120" s="530" t="s">
        <v>2810</v>
      </c>
    </row>
    <row r="121" spans="1:27" s="532" customFormat="1" ht="93">
      <c r="A121" s="530" t="s">
        <v>325</v>
      </c>
      <c r="B121" s="530" t="s">
        <v>70</v>
      </c>
      <c r="C121" s="530" t="s">
        <v>71</v>
      </c>
      <c r="D121" s="530" t="s">
        <v>282</v>
      </c>
      <c r="E121" s="530" t="s">
        <v>283</v>
      </c>
      <c r="F121" s="557">
        <v>8080</v>
      </c>
      <c r="G121" s="557">
        <v>2024110010212</v>
      </c>
      <c r="H121" s="530" t="s">
        <v>10</v>
      </c>
      <c r="I121" s="530" t="s">
        <v>284</v>
      </c>
      <c r="J121" s="530" t="s">
        <v>11</v>
      </c>
      <c r="K121" s="530">
        <v>80111600</v>
      </c>
      <c r="L121" s="530" t="s">
        <v>2660</v>
      </c>
      <c r="M121" s="530" t="s">
        <v>409</v>
      </c>
      <c r="N121" s="530" t="s">
        <v>409</v>
      </c>
      <c r="O121" s="530">
        <v>6</v>
      </c>
      <c r="P121" s="530">
        <v>1</v>
      </c>
      <c r="Q121" s="530" t="s">
        <v>83</v>
      </c>
      <c r="R121" s="566" t="s">
        <v>84</v>
      </c>
      <c r="S121" s="587">
        <v>3600000</v>
      </c>
      <c r="T121" s="587">
        <v>21600000</v>
      </c>
      <c r="U121" s="530" t="s">
        <v>286</v>
      </c>
      <c r="V121" s="530" t="s">
        <v>78</v>
      </c>
      <c r="W121" s="530" t="s">
        <v>287</v>
      </c>
      <c r="X121" s="530" t="s">
        <v>75</v>
      </c>
      <c r="Y121" s="530" t="s">
        <v>2765</v>
      </c>
      <c r="Z121" s="530" t="s">
        <v>77</v>
      </c>
      <c r="AA121" s="530" t="s">
        <v>2810</v>
      </c>
    </row>
    <row r="122" spans="1:27" s="532" customFormat="1" ht="93">
      <c r="A122" s="530" t="s">
        <v>327</v>
      </c>
      <c r="B122" s="530" t="s">
        <v>70</v>
      </c>
      <c r="C122" s="530" t="s">
        <v>71</v>
      </c>
      <c r="D122" s="530" t="s">
        <v>282</v>
      </c>
      <c r="E122" s="530" t="s">
        <v>283</v>
      </c>
      <c r="F122" s="557">
        <v>8080</v>
      </c>
      <c r="G122" s="557">
        <v>2024110010212</v>
      </c>
      <c r="H122" s="530" t="s">
        <v>10</v>
      </c>
      <c r="I122" s="530" t="s">
        <v>284</v>
      </c>
      <c r="J122" s="530" t="s">
        <v>11</v>
      </c>
      <c r="K122" s="530">
        <v>80111600</v>
      </c>
      <c r="L122" s="530" t="s">
        <v>2661</v>
      </c>
      <c r="M122" s="530" t="s">
        <v>459</v>
      </c>
      <c r="N122" s="530" t="s">
        <v>459</v>
      </c>
      <c r="O122" s="530">
        <v>6</v>
      </c>
      <c r="P122" s="530">
        <v>1</v>
      </c>
      <c r="Q122" s="530" t="s">
        <v>83</v>
      </c>
      <c r="R122" s="566" t="s">
        <v>84</v>
      </c>
      <c r="S122" s="587">
        <v>3800000</v>
      </c>
      <c r="T122" s="587">
        <v>22800000</v>
      </c>
      <c r="U122" s="530" t="s">
        <v>286</v>
      </c>
      <c r="V122" s="530" t="s">
        <v>78</v>
      </c>
      <c r="W122" s="530" t="s">
        <v>287</v>
      </c>
      <c r="X122" s="530" t="s">
        <v>75</v>
      </c>
      <c r="Y122" s="530" t="s">
        <v>2765</v>
      </c>
      <c r="Z122" s="530" t="s">
        <v>77</v>
      </c>
      <c r="AA122" s="530" t="s">
        <v>2810</v>
      </c>
    </row>
    <row r="123" spans="1:27" s="532" customFormat="1" ht="93">
      <c r="A123" s="530" t="s">
        <v>329</v>
      </c>
      <c r="B123" s="530" t="s">
        <v>70</v>
      </c>
      <c r="C123" s="530" t="s">
        <v>71</v>
      </c>
      <c r="D123" s="530" t="s">
        <v>282</v>
      </c>
      <c r="E123" s="530" t="s">
        <v>283</v>
      </c>
      <c r="F123" s="557">
        <v>8080</v>
      </c>
      <c r="G123" s="557">
        <v>2024110010212</v>
      </c>
      <c r="H123" s="530" t="s">
        <v>10</v>
      </c>
      <c r="I123" s="530" t="s">
        <v>284</v>
      </c>
      <c r="J123" s="530" t="s">
        <v>11</v>
      </c>
      <c r="K123" s="530">
        <v>80111600</v>
      </c>
      <c r="L123" s="530" t="s">
        <v>330</v>
      </c>
      <c r="M123" s="530" t="s">
        <v>409</v>
      </c>
      <c r="N123" s="530" t="s">
        <v>409</v>
      </c>
      <c r="O123" s="530">
        <v>6</v>
      </c>
      <c r="P123" s="530">
        <v>1</v>
      </c>
      <c r="Q123" s="530" t="s">
        <v>83</v>
      </c>
      <c r="R123" s="566" t="s">
        <v>84</v>
      </c>
      <c r="S123" s="587">
        <v>9000000</v>
      </c>
      <c r="T123" s="587">
        <v>54000000</v>
      </c>
      <c r="U123" s="530" t="s">
        <v>286</v>
      </c>
      <c r="V123" s="530" t="s">
        <v>78</v>
      </c>
      <c r="W123" s="530" t="s">
        <v>287</v>
      </c>
      <c r="X123" s="530" t="s">
        <v>288</v>
      </c>
      <c r="Y123" s="530" t="s">
        <v>2765</v>
      </c>
      <c r="Z123" s="530" t="s">
        <v>77</v>
      </c>
      <c r="AA123" s="530" t="s">
        <v>2810</v>
      </c>
    </row>
    <row r="124" spans="1:27" s="532" customFormat="1" ht="93">
      <c r="A124" s="530" t="s">
        <v>331</v>
      </c>
      <c r="B124" s="530" t="s">
        <v>70</v>
      </c>
      <c r="C124" s="530" t="s">
        <v>71</v>
      </c>
      <c r="D124" s="530" t="s">
        <v>282</v>
      </c>
      <c r="E124" s="530" t="s">
        <v>283</v>
      </c>
      <c r="F124" s="557">
        <v>8080</v>
      </c>
      <c r="G124" s="557">
        <v>2024110010212</v>
      </c>
      <c r="H124" s="530" t="s">
        <v>10</v>
      </c>
      <c r="I124" s="530" t="s">
        <v>284</v>
      </c>
      <c r="J124" s="530" t="s">
        <v>11</v>
      </c>
      <c r="K124" s="530">
        <v>80111600</v>
      </c>
      <c r="L124" s="530" t="s">
        <v>332</v>
      </c>
      <c r="M124" s="530" t="s">
        <v>307</v>
      </c>
      <c r="N124" s="557" t="s">
        <v>307</v>
      </c>
      <c r="O124" s="557">
        <v>4</v>
      </c>
      <c r="P124" s="530">
        <v>1</v>
      </c>
      <c r="Q124" s="530" t="s">
        <v>83</v>
      </c>
      <c r="R124" s="558" t="s">
        <v>84</v>
      </c>
      <c r="S124" s="587">
        <v>4000000</v>
      </c>
      <c r="T124" s="587">
        <v>16000000</v>
      </c>
      <c r="U124" s="530" t="s">
        <v>286</v>
      </c>
      <c r="V124" s="530" t="s">
        <v>308</v>
      </c>
      <c r="W124" s="530" t="s">
        <v>287</v>
      </c>
      <c r="X124" s="530" t="s">
        <v>315</v>
      </c>
      <c r="Y124" s="530" t="s">
        <v>2765</v>
      </c>
      <c r="Z124" s="530" t="s">
        <v>77</v>
      </c>
      <c r="AA124" s="530" t="s">
        <v>2810</v>
      </c>
    </row>
    <row r="125" spans="1:27" s="532" customFormat="1" ht="93">
      <c r="A125" s="530" t="s">
        <v>333</v>
      </c>
      <c r="B125" s="530" t="s">
        <v>70</v>
      </c>
      <c r="C125" s="530" t="s">
        <v>71</v>
      </c>
      <c r="D125" s="530" t="s">
        <v>282</v>
      </c>
      <c r="E125" s="530" t="s">
        <v>283</v>
      </c>
      <c r="F125" s="557">
        <v>8080</v>
      </c>
      <c r="G125" s="557">
        <v>2024110010212</v>
      </c>
      <c r="H125" s="530" t="s">
        <v>10</v>
      </c>
      <c r="I125" s="530" t="s">
        <v>284</v>
      </c>
      <c r="J125" s="530" t="s">
        <v>11</v>
      </c>
      <c r="K125" s="530">
        <v>80111600</v>
      </c>
      <c r="L125" s="530" t="s">
        <v>2662</v>
      </c>
      <c r="M125" s="530" t="s">
        <v>307</v>
      </c>
      <c r="N125" s="557" t="s">
        <v>307</v>
      </c>
      <c r="O125" s="557">
        <v>8</v>
      </c>
      <c r="P125" s="530">
        <v>1</v>
      </c>
      <c r="Q125" s="530" t="s">
        <v>83</v>
      </c>
      <c r="R125" s="558" t="s">
        <v>84</v>
      </c>
      <c r="S125" s="587">
        <v>7000000</v>
      </c>
      <c r="T125" s="587">
        <v>56000000</v>
      </c>
      <c r="U125" s="530" t="s">
        <v>286</v>
      </c>
      <c r="V125" s="530" t="s">
        <v>122</v>
      </c>
      <c r="W125" s="530" t="s">
        <v>287</v>
      </c>
      <c r="X125" s="530" t="s">
        <v>288</v>
      </c>
      <c r="Y125" s="530" t="s">
        <v>2765</v>
      </c>
      <c r="Z125" s="530" t="s">
        <v>77</v>
      </c>
      <c r="AA125" s="530" t="s">
        <v>2810</v>
      </c>
    </row>
    <row r="126" spans="1:27" s="532" customFormat="1" ht="93">
      <c r="A126" s="530" t="s">
        <v>335</v>
      </c>
      <c r="B126" s="530" t="s">
        <v>70</v>
      </c>
      <c r="C126" s="530" t="s">
        <v>71</v>
      </c>
      <c r="D126" s="530" t="s">
        <v>282</v>
      </c>
      <c r="E126" s="530" t="s">
        <v>283</v>
      </c>
      <c r="F126" s="557">
        <v>8080</v>
      </c>
      <c r="G126" s="557">
        <v>2024110010212</v>
      </c>
      <c r="H126" s="530" t="s">
        <v>10</v>
      </c>
      <c r="I126" s="530" t="s">
        <v>284</v>
      </c>
      <c r="J126" s="530" t="s">
        <v>11</v>
      </c>
      <c r="K126" s="530">
        <v>80111600</v>
      </c>
      <c r="L126" s="530" t="s">
        <v>2663</v>
      </c>
      <c r="M126" s="530" t="s">
        <v>409</v>
      </c>
      <c r="N126" s="530" t="s">
        <v>409</v>
      </c>
      <c r="O126" s="530">
        <v>6</v>
      </c>
      <c r="P126" s="530">
        <v>1</v>
      </c>
      <c r="Q126" s="530" t="s">
        <v>83</v>
      </c>
      <c r="R126" s="566" t="s">
        <v>84</v>
      </c>
      <c r="S126" s="587">
        <v>7000000</v>
      </c>
      <c r="T126" s="587">
        <v>42000000</v>
      </c>
      <c r="U126" s="530" t="s">
        <v>286</v>
      </c>
      <c r="V126" s="530" t="s">
        <v>78</v>
      </c>
      <c r="W126" s="530" t="s">
        <v>287</v>
      </c>
      <c r="X126" s="530" t="s">
        <v>75</v>
      </c>
      <c r="Y126" s="530" t="s">
        <v>2765</v>
      </c>
      <c r="Z126" s="530" t="s">
        <v>77</v>
      </c>
      <c r="AA126" s="530" t="s">
        <v>2810</v>
      </c>
    </row>
    <row r="127" spans="1:27" s="532" customFormat="1" ht="93">
      <c r="A127" s="530" t="s">
        <v>337</v>
      </c>
      <c r="B127" s="530" t="s">
        <v>70</v>
      </c>
      <c r="C127" s="530" t="s">
        <v>71</v>
      </c>
      <c r="D127" s="530" t="s">
        <v>282</v>
      </c>
      <c r="E127" s="530" t="s">
        <v>283</v>
      </c>
      <c r="F127" s="557">
        <v>8080</v>
      </c>
      <c r="G127" s="557">
        <v>2024110010212</v>
      </c>
      <c r="H127" s="530" t="s">
        <v>10</v>
      </c>
      <c r="I127" s="530" t="s">
        <v>284</v>
      </c>
      <c r="J127" s="530" t="s">
        <v>11</v>
      </c>
      <c r="K127" s="530">
        <v>80111600</v>
      </c>
      <c r="L127" s="530" t="s">
        <v>2664</v>
      </c>
      <c r="M127" s="530" t="s">
        <v>409</v>
      </c>
      <c r="N127" s="530" t="s">
        <v>409</v>
      </c>
      <c r="O127" s="530">
        <v>6</v>
      </c>
      <c r="P127" s="530">
        <v>1</v>
      </c>
      <c r="Q127" s="530" t="s">
        <v>83</v>
      </c>
      <c r="R127" s="566" t="s">
        <v>84</v>
      </c>
      <c r="S127" s="587">
        <v>5000000</v>
      </c>
      <c r="T127" s="587">
        <v>30000000</v>
      </c>
      <c r="U127" s="530" t="s">
        <v>286</v>
      </c>
      <c r="V127" s="530" t="s">
        <v>78</v>
      </c>
      <c r="W127" s="530" t="s">
        <v>287</v>
      </c>
      <c r="X127" s="530" t="s">
        <v>288</v>
      </c>
      <c r="Y127" s="530" t="s">
        <v>2765</v>
      </c>
      <c r="Z127" s="530" t="s">
        <v>77</v>
      </c>
      <c r="AA127" s="530" t="s">
        <v>2810</v>
      </c>
    </row>
    <row r="128" spans="1:27" s="532" customFormat="1" ht="93">
      <c r="A128" s="530" t="s">
        <v>339</v>
      </c>
      <c r="B128" s="530" t="s">
        <v>70</v>
      </c>
      <c r="C128" s="530" t="s">
        <v>71</v>
      </c>
      <c r="D128" s="530" t="s">
        <v>282</v>
      </c>
      <c r="E128" s="530" t="s">
        <v>283</v>
      </c>
      <c r="F128" s="557">
        <v>8080</v>
      </c>
      <c r="G128" s="557">
        <v>2024110010212</v>
      </c>
      <c r="H128" s="530" t="s">
        <v>10</v>
      </c>
      <c r="I128" s="530" t="s">
        <v>284</v>
      </c>
      <c r="J128" s="530" t="s">
        <v>11</v>
      </c>
      <c r="K128" s="530">
        <v>80111600</v>
      </c>
      <c r="L128" s="530" t="s">
        <v>1943</v>
      </c>
      <c r="M128" s="530" t="s">
        <v>409</v>
      </c>
      <c r="N128" s="557" t="s">
        <v>409</v>
      </c>
      <c r="O128" s="557">
        <v>5</v>
      </c>
      <c r="P128" s="530">
        <v>1</v>
      </c>
      <c r="Q128" s="530" t="s">
        <v>83</v>
      </c>
      <c r="R128" s="558" t="s">
        <v>84</v>
      </c>
      <c r="S128" s="587">
        <v>7000000</v>
      </c>
      <c r="T128" s="587">
        <v>35000000</v>
      </c>
      <c r="U128" s="530" t="s">
        <v>286</v>
      </c>
      <c r="V128" s="530" t="s">
        <v>78</v>
      </c>
      <c r="W128" s="530" t="s">
        <v>287</v>
      </c>
      <c r="X128" s="530" t="s">
        <v>75</v>
      </c>
      <c r="Y128" s="530" t="s">
        <v>2765</v>
      </c>
      <c r="Z128" s="530" t="s">
        <v>77</v>
      </c>
      <c r="AA128" s="530" t="s">
        <v>2810</v>
      </c>
    </row>
    <row r="129" spans="1:27" s="532" customFormat="1" ht="93">
      <c r="A129" s="530" t="s">
        <v>340</v>
      </c>
      <c r="B129" s="530" t="s">
        <v>70</v>
      </c>
      <c r="C129" s="530" t="s">
        <v>71</v>
      </c>
      <c r="D129" s="530" t="s">
        <v>282</v>
      </c>
      <c r="E129" s="530" t="s">
        <v>283</v>
      </c>
      <c r="F129" s="557">
        <v>8080</v>
      </c>
      <c r="G129" s="557">
        <v>2024110010212</v>
      </c>
      <c r="H129" s="530" t="s">
        <v>10</v>
      </c>
      <c r="I129" s="530" t="s">
        <v>284</v>
      </c>
      <c r="J129" s="530" t="s">
        <v>11</v>
      </c>
      <c r="K129" s="530">
        <v>80111600</v>
      </c>
      <c r="L129" s="530" t="s">
        <v>1944</v>
      </c>
      <c r="M129" s="530" t="s">
        <v>82</v>
      </c>
      <c r="N129" s="557" t="s">
        <v>82</v>
      </c>
      <c r="O129" s="557">
        <v>10</v>
      </c>
      <c r="P129" s="530">
        <v>1</v>
      </c>
      <c r="Q129" s="530" t="s">
        <v>83</v>
      </c>
      <c r="R129" s="558" t="s">
        <v>84</v>
      </c>
      <c r="S129" s="587">
        <v>2316000</v>
      </c>
      <c r="T129" s="587">
        <v>19686000</v>
      </c>
      <c r="U129" s="530" t="s">
        <v>286</v>
      </c>
      <c r="V129" s="530" t="s">
        <v>308</v>
      </c>
      <c r="W129" s="530" t="s">
        <v>287</v>
      </c>
      <c r="X129" s="530" t="s">
        <v>288</v>
      </c>
      <c r="Y129" s="530" t="s">
        <v>2765</v>
      </c>
      <c r="Z129" s="530" t="s">
        <v>77</v>
      </c>
      <c r="AA129" s="530" t="s">
        <v>2841</v>
      </c>
    </row>
    <row r="130" spans="1:27" s="532" customFormat="1" ht="93">
      <c r="A130" s="530" t="s">
        <v>341</v>
      </c>
      <c r="B130" s="530" t="s">
        <v>70</v>
      </c>
      <c r="C130" s="530" t="s">
        <v>71</v>
      </c>
      <c r="D130" s="530" t="s">
        <v>282</v>
      </c>
      <c r="E130" s="530" t="s">
        <v>283</v>
      </c>
      <c r="F130" s="557">
        <v>8080</v>
      </c>
      <c r="G130" s="557">
        <v>2024110010212</v>
      </c>
      <c r="H130" s="530" t="s">
        <v>10</v>
      </c>
      <c r="I130" s="530" t="s">
        <v>284</v>
      </c>
      <c r="J130" s="530" t="s">
        <v>11</v>
      </c>
      <c r="K130" s="530">
        <v>80111600</v>
      </c>
      <c r="L130" s="530" t="s">
        <v>1524</v>
      </c>
      <c r="M130" s="530" t="s">
        <v>459</v>
      </c>
      <c r="N130" s="557" t="s">
        <v>459</v>
      </c>
      <c r="O130" s="557">
        <v>5</v>
      </c>
      <c r="P130" s="530">
        <v>1</v>
      </c>
      <c r="Q130" s="530" t="s">
        <v>83</v>
      </c>
      <c r="R130" s="558" t="s">
        <v>84</v>
      </c>
      <c r="S130" s="587">
        <v>4000000</v>
      </c>
      <c r="T130" s="587">
        <v>20000000</v>
      </c>
      <c r="U130" s="530" t="s">
        <v>286</v>
      </c>
      <c r="V130" s="530" t="s">
        <v>78</v>
      </c>
      <c r="W130" s="530" t="s">
        <v>287</v>
      </c>
      <c r="X130" s="530" t="s">
        <v>288</v>
      </c>
      <c r="Y130" s="530" t="s">
        <v>2765</v>
      </c>
      <c r="Z130" s="530" t="s">
        <v>77</v>
      </c>
      <c r="AA130" s="530" t="s">
        <v>2810</v>
      </c>
    </row>
    <row r="131" spans="1:27" s="532" customFormat="1" ht="93">
      <c r="A131" s="530" t="s">
        <v>342</v>
      </c>
      <c r="B131" s="530" t="s">
        <v>70</v>
      </c>
      <c r="C131" s="530" t="s">
        <v>71</v>
      </c>
      <c r="D131" s="530" t="s">
        <v>282</v>
      </c>
      <c r="E131" s="530" t="s">
        <v>283</v>
      </c>
      <c r="F131" s="557">
        <v>8080</v>
      </c>
      <c r="G131" s="557">
        <v>2024110010212</v>
      </c>
      <c r="H131" s="530" t="s">
        <v>10</v>
      </c>
      <c r="I131" s="530" t="s">
        <v>284</v>
      </c>
      <c r="J131" s="530" t="s">
        <v>11</v>
      </c>
      <c r="K131" s="530">
        <v>80111600</v>
      </c>
      <c r="L131" s="530" t="s">
        <v>2665</v>
      </c>
      <c r="M131" s="530" t="s">
        <v>459</v>
      </c>
      <c r="N131" s="530" t="s">
        <v>459</v>
      </c>
      <c r="O131" s="530">
        <v>5</v>
      </c>
      <c r="P131" s="530">
        <v>1</v>
      </c>
      <c r="Q131" s="530" t="s">
        <v>83</v>
      </c>
      <c r="R131" s="566" t="s">
        <v>84</v>
      </c>
      <c r="S131" s="587">
        <v>5000000</v>
      </c>
      <c r="T131" s="587">
        <v>25000000</v>
      </c>
      <c r="U131" s="530" t="s">
        <v>286</v>
      </c>
      <c r="V131" s="530" t="s">
        <v>78</v>
      </c>
      <c r="W131" s="530" t="s">
        <v>287</v>
      </c>
      <c r="X131" s="530" t="s">
        <v>288</v>
      </c>
      <c r="Y131" s="530" t="s">
        <v>2765</v>
      </c>
      <c r="Z131" s="530" t="s">
        <v>77</v>
      </c>
      <c r="AA131" s="530" t="s">
        <v>2810</v>
      </c>
    </row>
    <row r="132" spans="1:27" s="532" customFormat="1" ht="93">
      <c r="A132" s="530" t="s">
        <v>344</v>
      </c>
      <c r="B132" s="530" t="s">
        <v>70</v>
      </c>
      <c r="C132" s="530" t="s">
        <v>71</v>
      </c>
      <c r="D132" s="530" t="s">
        <v>282</v>
      </c>
      <c r="E132" s="530" t="s">
        <v>283</v>
      </c>
      <c r="F132" s="557">
        <v>8080</v>
      </c>
      <c r="G132" s="557">
        <v>2024110010212</v>
      </c>
      <c r="H132" s="530" t="s">
        <v>10</v>
      </c>
      <c r="I132" s="530" t="s">
        <v>284</v>
      </c>
      <c r="J132" s="530" t="s">
        <v>11</v>
      </c>
      <c r="K132" s="530">
        <v>80111600</v>
      </c>
      <c r="L132" s="530" t="s">
        <v>1947</v>
      </c>
      <c r="M132" s="530" t="s">
        <v>459</v>
      </c>
      <c r="N132" s="530" t="s">
        <v>459</v>
      </c>
      <c r="O132" s="530">
        <v>4</v>
      </c>
      <c r="P132" s="530">
        <v>1</v>
      </c>
      <c r="Q132" s="530" t="s">
        <v>83</v>
      </c>
      <c r="R132" s="530" t="s">
        <v>84</v>
      </c>
      <c r="S132" s="589">
        <v>4500000</v>
      </c>
      <c r="T132" s="589">
        <v>18000000</v>
      </c>
      <c r="U132" s="530" t="s">
        <v>286</v>
      </c>
      <c r="V132" s="530" t="s">
        <v>308</v>
      </c>
      <c r="W132" s="530" t="s">
        <v>287</v>
      </c>
      <c r="X132" s="530" t="s">
        <v>288</v>
      </c>
      <c r="Y132" s="530" t="s">
        <v>2765</v>
      </c>
      <c r="Z132" s="530" t="s">
        <v>77</v>
      </c>
      <c r="AA132" s="530" t="s">
        <v>2810</v>
      </c>
    </row>
    <row r="133" spans="1:27" s="532" customFormat="1" ht="93">
      <c r="A133" s="530" t="s">
        <v>345</v>
      </c>
      <c r="B133" s="530" t="s">
        <v>70</v>
      </c>
      <c r="C133" s="530" t="s">
        <v>71</v>
      </c>
      <c r="D133" s="530" t="s">
        <v>282</v>
      </c>
      <c r="E133" s="530" t="s">
        <v>283</v>
      </c>
      <c r="F133" s="557">
        <v>8080</v>
      </c>
      <c r="G133" s="557">
        <v>2024110010212</v>
      </c>
      <c r="H133" s="530" t="s">
        <v>10</v>
      </c>
      <c r="I133" s="530" t="s">
        <v>284</v>
      </c>
      <c r="J133" s="530" t="s">
        <v>11</v>
      </c>
      <c r="K133" s="530">
        <v>80111600</v>
      </c>
      <c r="L133" s="530" t="s">
        <v>2666</v>
      </c>
      <c r="M133" s="530" t="s">
        <v>459</v>
      </c>
      <c r="N133" s="557" t="s">
        <v>459</v>
      </c>
      <c r="O133" s="557">
        <v>9</v>
      </c>
      <c r="P133" s="530">
        <v>1</v>
      </c>
      <c r="Q133" s="530" t="s">
        <v>83</v>
      </c>
      <c r="R133" s="558" t="s">
        <v>84</v>
      </c>
      <c r="S133" s="587">
        <v>6000000</v>
      </c>
      <c r="T133" s="587">
        <v>54000000</v>
      </c>
      <c r="U133" s="530" t="s">
        <v>286</v>
      </c>
      <c r="V133" s="530" t="s">
        <v>122</v>
      </c>
      <c r="W133" s="530" t="s">
        <v>287</v>
      </c>
      <c r="X133" s="530" t="s">
        <v>75</v>
      </c>
      <c r="Y133" s="530" t="s">
        <v>2765</v>
      </c>
      <c r="Z133" s="530" t="s">
        <v>77</v>
      </c>
      <c r="AA133" s="530" t="s">
        <v>2810</v>
      </c>
    </row>
    <row r="134" spans="1:27" s="532" customFormat="1" ht="93">
      <c r="A134" s="530" t="s">
        <v>347</v>
      </c>
      <c r="B134" s="530" t="s">
        <v>70</v>
      </c>
      <c r="C134" s="530" t="s">
        <v>71</v>
      </c>
      <c r="D134" s="530" t="s">
        <v>282</v>
      </c>
      <c r="E134" s="530" t="s">
        <v>283</v>
      </c>
      <c r="F134" s="557">
        <v>8080</v>
      </c>
      <c r="G134" s="557">
        <v>2024110010212</v>
      </c>
      <c r="H134" s="530" t="s">
        <v>10</v>
      </c>
      <c r="I134" s="530" t="s">
        <v>284</v>
      </c>
      <c r="J134" s="530" t="s">
        <v>11</v>
      </c>
      <c r="K134" s="530">
        <v>80111600</v>
      </c>
      <c r="L134" s="530" t="s">
        <v>2667</v>
      </c>
      <c r="M134" s="530" t="s">
        <v>459</v>
      </c>
      <c r="N134" s="530" t="s">
        <v>459</v>
      </c>
      <c r="O134" s="530">
        <v>5</v>
      </c>
      <c r="P134" s="530">
        <v>1</v>
      </c>
      <c r="Q134" s="530" t="s">
        <v>83</v>
      </c>
      <c r="R134" s="566" t="s">
        <v>84</v>
      </c>
      <c r="S134" s="587">
        <v>7000000</v>
      </c>
      <c r="T134" s="587">
        <v>35000000</v>
      </c>
      <c r="U134" s="530" t="s">
        <v>286</v>
      </c>
      <c r="V134" s="530" t="s">
        <v>78</v>
      </c>
      <c r="W134" s="530" t="s">
        <v>287</v>
      </c>
      <c r="X134" s="530" t="s">
        <v>315</v>
      </c>
      <c r="Y134" s="530" t="s">
        <v>2765</v>
      </c>
      <c r="Z134" s="530" t="s">
        <v>77</v>
      </c>
      <c r="AA134" s="530" t="s">
        <v>2810</v>
      </c>
    </row>
    <row r="135" spans="1:27" s="532" customFormat="1" ht="93">
      <c r="A135" s="530" t="s">
        <v>349</v>
      </c>
      <c r="B135" s="530" t="s">
        <v>70</v>
      </c>
      <c r="C135" s="530" t="s">
        <v>71</v>
      </c>
      <c r="D135" s="530" t="s">
        <v>282</v>
      </c>
      <c r="E135" s="530" t="s">
        <v>283</v>
      </c>
      <c r="F135" s="557">
        <v>8080</v>
      </c>
      <c r="G135" s="557">
        <v>2024110010212</v>
      </c>
      <c r="H135" s="530" t="s">
        <v>10</v>
      </c>
      <c r="I135" s="530" t="s">
        <v>284</v>
      </c>
      <c r="J135" s="530" t="s">
        <v>11</v>
      </c>
      <c r="K135" s="530">
        <v>80111600</v>
      </c>
      <c r="L135" s="530" t="s">
        <v>350</v>
      </c>
      <c r="M135" s="530" t="s">
        <v>459</v>
      </c>
      <c r="N135" s="557" t="s">
        <v>459</v>
      </c>
      <c r="O135" s="557">
        <v>5</v>
      </c>
      <c r="P135" s="530">
        <v>1</v>
      </c>
      <c r="Q135" s="530" t="s">
        <v>83</v>
      </c>
      <c r="R135" s="558" t="s">
        <v>84</v>
      </c>
      <c r="S135" s="587">
        <v>3600000</v>
      </c>
      <c r="T135" s="587">
        <v>18000000</v>
      </c>
      <c r="U135" s="530" t="s">
        <v>286</v>
      </c>
      <c r="V135" s="530" t="s">
        <v>308</v>
      </c>
      <c r="W135" s="530" t="s">
        <v>287</v>
      </c>
      <c r="X135" s="530" t="s">
        <v>288</v>
      </c>
      <c r="Y135" s="530" t="s">
        <v>2765</v>
      </c>
      <c r="Z135" s="530" t="s">
        <v>77</v>
      </c>
      <c r="AA135" s="530" t="s">
        <v>2810</v>
      </c>
    </row>
    <row r="136" spans="1:27" s="532" customFormat="1" ht="93">
      <c r="A136" s="530" t="s">
        <v>351</v>
      </c>
      <c r="B136" s="530" t="s">
        <v>70</v>
      </c>
      <c r="C136" s="530" t="s">
        <v>71</v>
      </c>
      <c r="D136" s="530" t="s">
        <v>282</v>
      </c>
      <c r="E136" s="530" t="s">
        <v>283</v>
      </c>
      <c r="F136" s="557">
        <v>8080</v>
      </c>
      <c r="G136" s="557">
        <v>2024110010212</v>
      </c>
      <c r="H136" s="530" t="s">
        <v>10</v>
      </c>
      <c r="I136" s="530" t="s">
        <v>284</v>
      </c>
      <c r="J136" s="530" t="s">
        <v>11</v>
      </c>
      <c r="K136" s="530">
        <v>80111600</v>
      </c>
      <c r="L136" s="530" t="s">
        <v>2668</v>
      </c>
      <c r="M136" s="530" t="s">
        <v>409</v>
      </c>
      <c r="N136" s="530" t="s">
        <v>409</v>
      </c>
      <c r="O136" s="530">
        <v>6</v>
      </c>
      <c r="P136" s="530">
        <v>1</v>
      </c>
      <c r="Q136" s="530" t="s">
        <v>83</v>
      </c>
      <c r="R136" s="566" t="s">
        <v>84</v>
      </c>
      <c r="S136" s="587">
        <v>9000000</v>
      </c>
      <c r="T136" s="587">
        <v>54000000</v>
      </c>
      <c r="U136" s="530" t="s">
        <v>286</v>
      </c>
      <c r="V136" s="530" t="s">
        <v>78</v>
      </c>
      <c r="W136" s="530" t="s">
        <v>287</v>
      </c>
      <c r="X136" s="530" t="s">
        <v>288</v>
      </c>
      <c r="Y136" s="530" t="s">
        <v>2765</v>
      </c>
      <c r="Z136" s="530" t="s">
        <v>77</v>
      </c>
      <c r="AA136" s="530" t="s">
        <v>2810</v>
      </c>
    </row>
    <row r="137" spans="1:27" s="532" customFormat="1" ht="93">
      <c r="A137" s="530" t="s">
        <v>355</v>
      </c>
      <c r="B137" s="530" t="s">
        <v>70</v>
      </c>
      <c r="C137" s="530" t="s">
        <v>71</v>
      </c>
      <c r="D137" s="530" t="s">
        <v>282</v>
      </c>
      <c r="E137" s="530" t="s">
        <v>283</v>
      </c>
      <c r="F137" s="557">
        <v>8080</v>
      </c>
      <c r="G137" s="557">
        <v>2024110010212</v>
      </c>
      <c r="H137" s="530" t="s">
        <v>10</v>
      </c>
      <c r="I137" s="530" t="s">
        <v>284</v>
      </c>
      <c r="J137" s="530" t="s">
        <v>11</v>
      </c>
      <c r="K137" s="530">
        <v>80111600</v>
      </c>
      <c r="L137" s="530" t="s">
        <v>1310</v>
      </c>
      <c r="M137" s="530" t="s">
        <v>409</v>
      </c>
      <c r="N137" s="557" t="s">
        <v>409</v>
      </c>
      <c r="O137" s="557">
        <v>5</v>
      </c>
      <c r="P137" s="530">
        <v>1</v>
      </c>
      <c r="Q137" s="530" t="s">
        <v>83</v>
      </c>
      <c r="R137" s="558" t="s">
        <v>84</v>
      </c>
      <c r="S137" s="587">
        <v>7000000</v>
      </c>
      <c r="T137" s="587">
        <v>35000000</v>
      </c>
      <c r="U137" s="530" t="s">
        <v>286</v>
      </c>
      <c r="V137" s="530" t="s">
        <v>78</v>
      </c>
      <c r="W137" s="530" t="s">
        <v>287</v>
      </c>
      <c r="X137" s="530" t="s">
        <v>288</v>
      </c>
      <c r="Y137" s="530" t="s">
        <v>2765</v>
      </c>
      <c r="Z137" s="530" t="s">
        <v>77</v>
      </c>
      <c r="AA137" s="530" t="s">
        <v>2810</v>
      </c>
    </row>
    <row r="138" spans="1:27" s="532" customFormat="1" ht="93">
      <c r="A138" s="530" t="s">
        <v>356</v>
      </c>
      <c r="B138" s="530" t="s">
        <v>70</v>
      </c>
      <c r="C138" s="530" t="s">
        <v>71</v>
      </c>
      <c r="D138" s="530" t="s">
        <v>282</v>
      </c>
      <c r="E138" s="530" t="s">
        <v>283</v>
      </c>
      <c r="F138" s="557">
        <v>8080</v>
      </c>
      <c r="G138" s="557">
        <v>2024110010212</v>
      </c>
      <c r="H138" s="530" t="s">
        <v>10</v>
      </c>
      <c r="I138" s="530" t="s">
        <v>284</v>
      </c>
      <c r="J138" s="530" t="s">
        <v>11</v>
      </c>
      <c r="K138" s="530">
        <v>80111600</v>
      </c>
      <c r="L138" s="530" t="s">
        <v>1949</v>
      </c>
      <c r="M138" s="530" t="s">
        <v>459</v>
      </c>
      <c r="N138" s="557" t="s">
        <v>459</v>
      </c>
      <c r="O138" s="557">
        <v>6</v>
      </c>
      <c r="P138" s="530">
        <v>1</v>
      </c>
      <c r="Q138" s="530" t="s">
        <v>83</v>
      </c>
      <c r="R138" s="558" t="s">
        <v>84</v>
      </c>
      <c r="S138" s="587">
        <v>4500000</v>
      </c>
      <c r="T138" s="587">
        <v>27000000</v>
      </c>
      <c r="U138" s="530" t="s">
        <v>286</v>
      </c>
      <c r="V138" s="530" t="s">
        <v>78</v>
      </c>
      <c r="W138" s="530" t="s">
        <v>287</v>
      </c>
      <c r="X138" s="530" t="s">
        <v>288</v>
      </c>
      <c r="Y138" s="530" t="s">
        <v>2765</v>
      </c>
      <c r="Z138" s="530" t="s">
        <v>77</v>
      </c>
      <c r="AA138" s="530" t="s">
        <v>2810</v>
      </c>
    </row>
    <row r="139" spans="1:27" s="532" customFormat="1" ht="93">
      <c r="A139" s="530" t="s">
        <v>357</v>
      </c>
      <c r="B139" s="530" t="s">
        <v>70</v>
      </c>
      <c r="C139" s="530" t="s">
        <v>71</v>
      </c>
      <c r="D139" s="530" t="s">
        <v>282</v>
      </c>
      <c r="E139" s="530" t="s">
        <v>283</v>
      </c>
      <c r="F139" s="557">
        <v>8080</v>
      </c>
      <c r="G139" s="557">
        <v>2024110010212</v>
      </c>
      <c r="H139" s="530" t="s">
        <v>10</v>
      </c>
      <c r="I139" s="530" t="s">
        <v>284</v>
      </c>
      <c r="J139" s="530" t="s">
        <v>11</v>
      </c>
      <c r="K139" s="530">
        <v>80111600</v>
      </c>
      <c r="L139" s="530" t="s">
        <v>1950</v>
      </c>
      <c r="M139" s="530" t="s">
        <v>459</v>
      </c>
      <c r="N139" s="557" t="s">
        <v>459</v>
      </c>
      <c r="O139" s="557">
        <v>6</v>
      </c>
      <c r="P139" s="530">
        <v>1</v>
      </c>
      <c r="Q139" s="530" t="s">
        <v>83</v>
      </c>
      <c r="R139" s="558" t="s">
        <v>84</v>
      </c>
      <c r="S139" s="587">
        <v>3600000</v>
      </c>
      <c r="T139" s="587">
        <v>21600000</v>
      </c>
      <c r="U139" s="530" t="s">
        <v>286</v>
      </c>
      <c r="V139" s="530" t="s">
        <v>78</v>
      </c>
      <c r="W139" s="530" t="s">
        <v>287</v>
      </c>
      <c r="X139" s="530" t="s">
        <v>288</v>
      </c>
      <c r="Y139" s="530" t="s">
        <v>2765</v>
      </c>
      <c r="Z139" s="530" t="s">
        <v>77</v>
      </c>
      <c r="AA139" s="530" t="s">
        <v>2810</v>
      </c>
    </row>
    <row r="140" spans="1:27" s="532" customFormat="1" ht="93">
      <c r="A140" s="530" t="s">
        <v>358</v>
      </c>
      <c r="B140" s="530" t="s">
        <v>70</v>
      </c>
      <c r="C140" s="530" t="s">
        <v>71</v>
      </c>
      <c r="D140" s="530" t="s">
        <v>282</v>
      </c>
      <c r="E140" s="530" t="s">
        <v>283</v>
      </c>
      <c r="F140" s="557">
        <v>8080</v>
      </c>
      <c r="G140" s="557">
        <v>2024110010212</v>
      </c>
      <c r="H140" s="530" t="s">
        <v>10</v>
      </c>
      <c r="I140" s="530" t="s">
        <v>284</v>
      </c>
      <c r="J140" s="530" t="s">
        <v>11</v>
      </c>
      <c r="K140" s="530">
        <v>80111600</v>
      </c>
      <c r="L140" s="530" t="s">
        <v>359</v>
      </c>
      <c r="M140" s="530" t="s">
        <v>409</v>
      </c>
      <c r="N140" s="530" t="s">
        <v>409</v>
      </c>
      <c r="O140" s="530">
        <v>5</v>
      </c>
      <c r="P140" s="530">
        <v>1</v>
      </c>
      <c r="Q140" s="530" t="s">
        <v>83</v>
      </c>
      <c r="R140" s="566" t="s">
        <v>84</v>
      </c>
      <c r="S140" s="587">
        <v>7000000</v>
      </c>
      <c r="T140" s="587">
        <v>35000000</v>
      </c>
      <c r="U140" s="530" t="s">
        <v>286</v>
      </c>
      <c r="V140" s="530" t="s">
        <v>78</v>
      </c>
      <c r="W140" s="530" t="s">
        <v>287</v>
      </c>
      <c r="X140" s="530" t="s">
        <v>288</v>
      </c>
      <c r="Y140" s="530" t="s">
        <v>2765</v>
      </c>
      <c r="Z140" s="530" t="s">
        <v>77</v>
      </c>
      <c r="AA140" s="530" t="s">
        <v>2810</v>
      </c>
    </row>
    <row r="141" spans="1:27" s="532" customFormat="1" ht="93">
      <c r="A141" s="530" t="s">
        <v>360</v>
      </c>
      <c r="B141" s="530" t="s">
        <v>70</v>
      </c>
      <c r="C141" s="530" t="s">
        <v>71</v>
      </c>
      <c r="D141" s="530" t="s">
        <v>282</v>
      </c>
      <c r="E141" s="530" t="s">
        <v>283</v>
      </c>
      <c r="F141" s="557">
        <v>8080</v>
      </c>
      <c r="G141" s="557">
        <v>2024110010212</v>
      </c>
      <c r="H141" s="530" t="s">
        <v>10</v>
      </c>
      <c r="I141" s="530" t="s">
        <v>284</v>
      </c>
      <c r="J141" s="530" t="s">
        <v>11</v>
      </c>
      <c r="K141" s="530">
        <v>80111600</v>
      </c>
      <c r="L141" s="530" t="s">
        <v>361</v>
      </c>
      <c r="M141" s="530" t="s">
        <v>82</v>
      </c>
      <c r="N141" s="557" t="s">
        <v>82</v>
      </c>
      <c r="O141" s="557">
        <v>8</v>
      </c>
      <c r="P141" s="530">
        <v>1</v>
      </c>
      <c r="Q141" s="530" t="s">
        <v>83</v>
      </c>
      <c r="R141" s="558" t="s">
        <v>84</v>
      </c>
      <c r="S141" s="587">
        <v>7000000</v>
      </c>
      <c r="T141" s="587">
        <v>55200000</v>
      </c>
      <c r="U141" s="530" t="s">
        <v>286</v>
      </c>
      <c r="V141" s="530" t="s">
        <v>308</v>
      </c>
      <c r="W141" s="530" t="s">
        <v>287</v>
      </c>
      <c r="X141" s="530" t="s">
        <v>75</v>
      </c>
      <c r="Y141" s="530" t="s">
        <v>2765</v>
      </c>
      <c r="Z141" s="530" t="s">
        <v>77</v>
      </c>
      <c r="AA141" s="530" t="s">
        <v>2841</v>
      </c>
    </row>
    <row r="142" spans="1:27" s="532" customFormat="1" ht="93">
      <c r="A142" s="530" t="s">
        <v>363</v>
      </c>
      <c r="B142" s="530" t="s">
        <v>70</v>
      </c>
      <c r="C142" s="530" t="s">
        <v>71</v>
      </c>
      <c r="D142" s="530" t="s">
        <v>282</v>
      </c>
      <c r="E142" s="530" t="s">
        <v>283</v>
      </c>
      <c r="F142" s="557">
        <v>8080</v>
      </c>
      <c r="G142" s="557">
        <v>2024110010212</v>
      </c>
      <c r="H142" s="530" t="s">
        <v>10</v>
      </c>
      <c r="I142" s="530" t="s">
        <v>284</v>
      </c>
      <c r="J142" s="530" t="s">
        <v>11</v>
      </c>
      <c r="K142" s="530">
        <v>80111600</v>
      </c>
      <c r="L142" s="530" t="s">
        <v>1527</v>
      </c>
      <c r="M142" s="530" t="s">
        <v>307</v>
      </c>
      <c r="N142" s="557" t="s">
        <v>307</v>
      </c>
      <c r="O142" s="557">
        <v>5</v>
      </c>
      <c r="P142" s="530">
        <v>1</v>
      </c>
      <c r="Q142" s="530" t="s">
        <v>83</v>
      </c>
      <c r="R142" s="558" t="s">
        <v>84</v>
      </c>
      <c r="S142" s="587">
        <v>2253000</v>
      </c>
      <c r="T142" s="587">
        <v>11265000</v>
      </c>
      <c r="U142" s="530" t="s">
        <v>286</v>
      </c>
      <c r="V142" s="530" t="s">
        <v>122</v>
      </c>
      <c r="W142" s="530" t="s">
        <v>287</v>
      </c>
      <c r="X142" s="530" t="s">
        <v>288</v>
      </c>
      <c r="Y142" s="530" t="s">
        <v>2765</v>
      </c>
      <c r="Z142" s="530" t="s">
        <v>77</v>
      </c>
      <c r="AA142" s="530" t="s">
        <v>2810</v>
      </c>
    </row>
    <row r="143" spans="1:27" s="532" customFormat="1" ht="93">
      <c r="A143" s="530" t="s">
        <v>365</v>
      </c>
      <c r="B143" s="530" t="s">
        <v>70</v>
      </c>
      <c r="C143" s="530" t="s">
        <v>71</v>
      </c>
      <c r="D143" s="530" t="s">
        <v>282</v>
      </c>
      <c r="E143" s="530" t="s">
        <v>283</v>
      </c>
      <c r="F143" s="557">
        <v>8080</v>
      </c>
      <c r="G143" s="557">
        <v>2024110010212</v>
      </c>
      <c r="H143" s="530" t="s">
        <v>10</v>
      </c>
      <c r="I143" s="530" t="s">
        <v>284</v>
      </c>
      <c r="J143" s="530" t="s">
        <v>11</v>
      </c>
      <c r="K143" s="530">
        <v>80111600</v>
      </c>
      <c r="L143" s="530" t="s">
        <v>366</v>
      </c>
      <c r="M143" s="530" t="s">
        <v>409</v>
      </c>
      <c r="N143" s="530" t="s">
        <v>409</v>
      </c>
      <c r="O143" s="530">
        <v>6</v>
      </c>
      <c r="P143" s="530">
        <v>1</v>
      </c>
      <c r="Q143" s="530" t="s">
        <v>83</v>
      </c>
      <c r="R143" s="566" t="s">
        <v>84</v>
      </c>
      <c r="S143" s="587">
        <v>4500000</v>
      </c>
      <c r="T143" s="587">
        <v>27000000</v>
      </c>
      <c r="U143" s="530" t="s">
        <v>286</v>
      </c>
      <c r="V143" s="530" t="s">
        <v>78</v>
      </c>
      <c r="W143" s="530" t="s">
        <v>287</v>
      </c>
      <c r="X143" s="530" t="s">
        <v>288</v>
      </c>
      <c r="Y143" s="530" t="s">
        <v>2765</v>
      </c>
      <c r="Z143" s="530" t="s">
        <v>77</v>
      </c>
      <c r="AA143" s="530" t="s">
        <v>2810</v>
      </c>
    </row>
    <row r="144" spans="1:27" s="532" customFormat="1" ht="93">
      <c r="A144" s="530" t="s">
        <v>367</v>
      </c>
      <c r="B144" s="530" t="s">
        <v>70</v>
      </c>
      <c r="C144" s="530" t="s">
        <v>71</v>
      </c>
      <c r="D144" s="530" t="s">
        <v>282</v>
      </c>
      <c r="E144" s="530" t="s">
        <v>283</v>
      </c>
      <c r="F144" s="557">
        <v>8080</v>
      </c>
      <c r="G144" s="557">
        <v>2024110010212</v>
      </c>
      <c r="H144" s="530" t="s">
        <v>10</v>
      </c>
      <c r="I144" s="530" t="s">
        <v>284</v>
      </c>
      <c r="J144" s="530" t="s">
        <v>11</v>
      </c>
      <c r="K144" s="530">
        <v>80111600</v>
      </c>
      <c r="L144" s="530" t="s">
        <v>368</v>
      </c>
      <c r="M144" s="530" t="s">
        <v>459</v>
      </c>
      <c r="N144" s="557" t="s">
        <v>459</v>
      </c>
      <c r="O144" s="557">
        <v>5</v>
      </c>
      <c r="P144" s="530">
        <v>1</v>
      </c>
      <c r="Q144" s="530" t="s">
        <v>83</v>
      </c>
      <c r="R144" s="558" t="s">
        <v>84</v>
      </c>
      <c r="S144" s="587">
        <v>7000000</v>
      </c>
      <c r="T144" s="587">
        <v>35000000</v>
      </c>
      <c r="U144" s="530" t="s">
        <v>286</v>
      </c>
      <c r="V144" s="530" t="s">
        <v>308</v>
      </c>
      <c r="W144" s="530" t="s">
        <v>287</v>
      </c>
      <c r="X144" s="530" t="s">
        <v>288</v>
      </c>
      <c r="Y144" s="530" t="s">
        <v>2765</v>
      </c>
      <c r="Z144" s="530" t="s">
        <v>77</v>
      </c>
      <c r="AA144" s="530" t="s">
        <v>2810</v>
      </c>
    </row>
    <row r="145" spans="1:27" s="532" customFormat="1" ht="93">
      <c r="A145" s="530" t="s">
        <v>371</v>
      </c>
      <c r="B145" s="530" t="s">
        <v>70</v>
      </c>
      <c r="C145" s="530" t="s">
        <v>71</v>
      </c>
      <c r="D145" s="530" t="s">
        <v>282</v>
      </c>
      <c r="E145" s="530" t="s">
        <v>283</v>
      </c>
      <c r="F145" s="557">
        <v>8080</v>
      </c>
      <c r="G145" s="557">
        <v>2024110010212</v>
      </c>
      <c r="H145" s="530" t="s">
        <v>10</v>
      </c>
      <c r="I145" s="530" t="s">
        <v>284</v>
      </c>
      <c r="J145" s="530" t="s">
        <v>11</v>
      </c>
      <c r="K145" s="530">
        <v>80111600</v>
      </c>
      <c r="L145" s="530" t="s">
        <v>1528</v>
      </c>
      <c r="M145" s="530" t="s">
        <v>459</v>
      </c>
      <c r="N145" s="530" t="s">
        <v>459</v>
      </c>
      <c r="O145" s="530">
        <v>6</v>
      </c>
      <c r="P145" s="530">
        <v>1</v>
      </c>
      <c r="Q145" s="530" t="s">
        <v>83</v>
      </c>
      <c r="R145" s="530" t="s">
        <v>84</v>
      </c>
      <c r="S145" s="589">
        <v>3600000</v>
      </c>
      <c r="T145" s="589">
        <v>21600000</v>
      </c>
      <c r="U145" s="530" t="s">
        <v>286</v>
      </c>
      <c r="V145" s="530" t="s">
        <v>78</v>
      </c>
      <c r="W145" s="530" t="s">
        <v>287</v>
      </c>
      <c r="X145" s="530" t="s">
        <v>288</v>
      </c>
      <c r="Y145" s="530" t="s">
        <v>2765</v>
      </c>
      <c r="Z145" s="530" t="s">
        <v>77</v>
      </c>
      <c r="AA145" s="530" t="s">
        <v>2810</v>
      </c>
    </row>
    <row r="146" spans="1:27" s="532" customFormat="1" ht="93">
      <c r="A146" s="530" t="s">
        <v>372</v>
      </c>
      <c r="B146" s="530" t="s">
        <v>70</v>
      </c>
      <c r="C146" s="530" t="s">
        <v>71</v>
      </c>
      <c r="D146" s="530" t="s">
        <v>282</v>
      </c>
      <c r="E146" s="530" t="s">
        <v>283</v>
      </c>
      <c r="F146" s="557">
        <v>8080</v>
      </c>
      <c r="G146" s="557">
        <v>2024110010212</v>
      </c>
      <c r="H146" s="530" t="s">
        <v>10</v>
      </c>
      <c r="I146" s="530" t="s">
        <v>284</v>
      </c>
      <c r="J146" s="530" t="s">
        <v>11</v>
      </c>
      <c r="K146" s="530">
        <v>80111600</v>
      </c>
      <c r="L146" s="530" t="s">
        <v>373</v>
      </c>
      <c r="M146" s="530" t="s">
        <v>409</v>
      </c>
      <c r="N146" s="557" t="s">
        <v>409</v>
      </c>
      <c r="O146" s="557">
        <v>6</v>
      </c>
      <c r="P146" s="530">
        <v>1</v>
      </c>
      <c r="Q146" s="530" t="s">
        <v>83</v>
      </c>
      <c r="R146" s="558" t="s">
        <v>84</v>
      </c>
      <c r="S146" s="587">
        <v>5860000</v>
      </c>
      <c r="T146" s="587">
        <v>35160000</v>
      </c>
      <c r="U146" s="530" t="s">
        <v>286</v>
      </c>
      <c r="V146" s="530" t="s">
        <v>308</v>
      </c>
      <c r="W146" s="530" t="s">
        <v>287</v>
      </c>
      <c r="X146" s="530" t="s">
        <v>75</v>
      </c>
      <c r="Y146" s="530" t="s">
        <v>2765</v>
      </c>
      <c r="Z146" s="530" t="s">
        <v>77</v>
      </c>
      <c r="AA146" s="530" t="s">
        <v>2810</v>
      </c>
    </row>
    <row r="147" spans="1:27" s="532" customFormat="1" ht="93">
      <c r="A147" s="530" t="s">
        <v>374</v>
      </c>
      <c r="B147" s="530" t="s">
        <v>70</v>
      </c>
      <c r="C147" s="530" t="s">
        <v>71</v>
      </c>
      <c r="D147" s="530" t="s">
        <v>282</v>
      </c>
      <c r="E147" s="530" t="s">
        <v>283</v>
      </c>
      <c r="F147" s="557">
        <v>8080</v>
      </c>
      <c r="G147" s="557">
        <v>2024110010212</v>
      </c>
      <c r="H147" s="530" t="s">
        <v>10</v>
      </c>
      <c r="I147" s="530" t="s">
        <v>284</v>
      </c>
      <c r="J147" s="530" t="s">
        <v>11</v>
      </c>
      <c r="K147" s="530">
        <v>80111600</v>
      </c>
      <c r="L147" s="530" t="s">
        <v>1321</v>
      </c>
      <c r="M147" s="530" t="s">
        <v>409</v>
      </c>
      <c r="N147" s="557" t="s">
        <v>409</v>
      </c>
      <c r="O147" s="557">
        <v>4</v>
      </c>
      <c r="P147" s="530">
        <v>1</v>
      </c>
      <c r="Q147" s="530" t="s">
        <v>83</v>
      </c>
      <c r="R147" s="558" t="s">
        <v>84</v>
      </c>
      <c r="S147" s="587">
        <v>3250000</v>
      </c>
      <c r="T147" s="587">
        <v>13000000</v>
      </c>
      <c r="U147" s="530" t="s">
        <v>286</v>
      </c>
      <c r="V147" s="530" t="s">
        <v>78</v>
      </c>
      <c r="W147" s="530" t="s">
        <v>287</v>
      </c>
      <c r="X147" s="530" t="s">
        <v>288</v>
      </c>
      <c r="Y147" s="530" t="s">
        <v>2765</v>
      </c>
      <c r="Z147" s="530" t="s">
        <v>77</v>
      </c>
      <c r="AA147" s="530" t="s">
        <v>2810</v>
      </c>
    </row>
    <row r="148" spans="1:27" s="532" customFormat="1" ht="93">
      <c r="A148" s="530" t="s">
        <v>375</v>
      </c>
      <c r="B148" s="530" t="s">
        <v>70</v>
      </c>
      <c r="C148" s="530" t="s">
        <v>71</v>
      </c>
      <c r="D148" s="530" t="s">
        <v>282</v>
      </c>
      <c r="E148" s="530" t="s">
        <v>283</v>
      </c>
      <c r="F148" s="557">
        <v>8080</v>
      </c>
      <c r="G148" s="557">
        <v>2024110010212</v>
      </c>
      <c r="H148" s="530" t="s">
        <v>10</v>
      </c>
      <c r="I148" s="530" t="s">
        <v>284</v>
      </c>
      <c r="J148" s="530" t="s">
        <v>11</v>
      </c>
      <c r="K148" s="530">
        <v>80111600</v>
      </c>
      <c r="L148" s="530" t="s">
        <v>376</v>
      </c>
      <c r="M148" s="530" t="s">
        <v>459</v>
      </c>
      <c r="N148" s="557" t="s">
        <v>459</v>
      </c>
      <c r="O148" s="557">
        <v>5</v>
      </c>
      <c r="P148" s="530">
        <v>1</v>
      </c>
      <c r="Q148" s="530" t="s">
        <v>83</v>
      </c>
      <c r="R148" s="558" t="s">
        <v>84</v>
      </c>
      <c r="S148" s="587">
        <v>7000000</v>
      </c>
      <c r="T148" s="587">
        <v>35000000</v>
      </c>
      <c r="U148" s="530" t="s">
        <v>286</v>
      </c>
      <c r="V148" s="530" t="s">
        <v>78</v>
      </c>
      <c r="W148" s="530" t="s">
        <v>287</v>
      </c>
      <c r="X148" s="530" t="s">
        <v>288</v>
      </c>
      <c r="Y148" s="530" t="s">
        <v>2765</v>
      </c>
      <c r="Z148" s="530" t="s">
        <v>77</v>
      </c>
      <c r="AA148" s="530" t="s">
        <v>2810</v>
      </c>
    </row>
    <row r="149" spans="1:27" s="532" customFormat="1" ht="93">
      <c r="A149" s="530" t="s">
        <v>377</v>
      </c>
      <c r="B149" s="530" t="s">
        <v>70</v>
      </c>
      <c r="C149" s="530" t="s">
        <v>71</v>
      </c>
      <c r="D149" s="530" t="s">
        <v>282</v>
      </c>
      <c r="E149" s="530" t="s">
        <v>283</v>
      </c>
      <c r="F149" s="557">
        <v>8080</v>
      </c>
      <c r="G149" s="557">
        <v>2024110010212</v>
      </c>
      <c r="H149" s="530" t="s">
        <v>10</v>
      </c>
      <c r="I149" s="530" t="s">
        <v>284</v>
      </c>
      <c r="J149" s="530" t="s">
        <v>11</v>
      </c>
      <c r="K149" s="530">
        <v>80111600</v>
      </c>
      <c r="L149" s="530" t="s">
        <v>1323</v>
      </c>
      <c r="M149" s="530" t="s">
        <v>307</v>
      </c>
      <c r="N149" s="530" t="s">
        <v>307</v>
      </c>
      <c r="O149" s="530">
        <v>8.5</v>
      </c>
      <c r="P149" s="530">
        <v>1</v>
      </c>
      <c r="Q149" s="530" t="s">
        <v>83</v>
      </c>
      <c r="R149" s="530" t="s">
        <v>84</v>
      </c>
      <c r="S149" s="589">
        <v>4000000</v>
      </c>
      <c r="T149" s="589">
        <v>34000000</v>
      </c>
      <c r="U149" s="530" t="s">
        <v>286</v>
      </c>
      <c r="V149" s="530" t="s">
        <v>78</v>
      </c>
      <c r="W149" s="530" t="s">
        <v>287</v>
      </c>
      <c r="X149" s="530" t="s">
        <v>288</v>
      </c>
      <c r="Y149" s="530" t="s">
        <v>2765</v>
      </c>
      <c r="Z149" s="530" t="s">
        <v>77</v>
      </c>
      <c r="AA149" s="530" t="s">
        <v>2810</v>
      </c>
    </row>
    <row r="150" spans="1:27" s="532" customFormat="1" ht="93">
      <c r="A150" s="530" t="s">
        <v>378</v>
      </c>
      <c r="B150" s="530" t="s">
        <v>70</v>
      </c>
      <c r="C150" s="530" t="s">
        <v>71</v>
      </c>
      <c r="D150" s="530" t="s">
        <v>282</v>
      </c>
      <c r="E150" s="530" t="s">
        <v>283</v>
      </c>
      <c r="F150" s="557">
        <v>8080</v>
      </c>
      <c r="G150" s="557">
        <v>2024110010212</v>
      </c>
      <c r="H150" s="530" t="s">
        <v>10</v>
      </c>
      <c r="I150" s="530" t="s">
        <v>284</v>
      </c>
      <c r="J150" s="530" t="s">
        <v>11</v>
      </c>
      <c r="K150" s="530">
        <v>80111600</v>
      </c>
      <c r="L150" s="530" t="s">
        <v>379</v>
      </c>
      <c r="M150" s="530" t="s">
        <v>459</v>
      </c>
      <c r="N150" s="557" t="s">
        <v>459</v>
      </c>
      <c r="O150" s="557">
        <v>5</v>
      </c>
      <c r="P150" s="530">
        <v>1</v>
      </c>
      <c r="Q150" s="530" t="s">
        <v>83</v>
      </c>
      <c r="R150" s="558" t="s">
        <v>84</v>
      </c>
      <c r="S150" s="587">
        <v>3600000</v>
      </c>
      <c r="T150" s="587">
        <v>18000000</v>
      </c>
      <c r="U150" s="530" t="s">
        <v>286</v>
      </c>
      <c r="V150" s="530" t="s">
        <v>78</v>
      </c>
      <c r="W150" s="530" t="s">
        <v>287</v>
      </c>
      <c r="X150" s="530" t="s">
        <v>288</v>
      </c>
      <c r="Y150" s="530" t="s">
        <v>2765</v>
      </c>
      <c r="Z150" s="530" t="s">
        <v>77</v>
      </c>
      <c r="AA150" s="530" t="s">
        <v>2810</v>
      </c>
    </row>
    <row r="151" spans="1:27" s="532" customFormat="1" ht="93">
      <c r="A151" s="530" t="s">
        <v>380</v>
      </c>
      <c r="B151" s="530" t="s">
        <v>70</v>
      </c>
      <c r="C151" s="530" t="s">
        <v>71</v>
      </c>
      <c r="D151" s="530" t="s">
        <v>282</v>
      </c>
      <c r="E151" s="530" t="s">
        <v>283</v>
      </c>
      <c r="F151" s="557">
        <v>8080</v>
      </c>
      <c r="G151" s="557">
        <v>2024110010212</v>
      </c>
      <c r="H151" s="530" t="s">
        <v>10</v>
      </c>
      <c r="I151" s="530" t="s">
        <v>284</v>
      </c>
      <c r="J151" s="530" t="s">
        <v>11</v>
      </c>
      <c r="K151" s="530">
        <v>80111600</v>
      </c>
      <c r="L151" s="530" t="s">
        <v>1529</v>
      </c>
      <c r="M151" s="530" t="s">
        <v>459</v>
      </c>
      <c r="N151" s="557" t="s">
        <v>459</v>
      </c>
      <c r="O151" s="557">
        <v>5</v>
      </c>
      <c r="P151" s="530">
        <v>1</v>
      </c>
      <c r="Q151" s="530" t="s">
        <v>83</v>
      </c>
      <c r="R151" s="558" t="s">
        <v>84</v>
      </c>
      <c r="S151" s="587">
        <v>2253000</v>
      </c>
      <c r="T151" s="587">
        <v>11265000</v>
      </c>
      <c r="U151" s="530" t="s">
        <v>286</v>
      </c>
      <c r="V151" s="530" t="s">
        <v>78</v>
      </c>
      <c r="W151" s="530" t="s">
        <v>287</v>
      </c>
      <c r="X151" s="530" t="s">
        <v>288</v>
      </c>
      <c r="Y151" s="530" t="s">
        <v>2765</v>
      </c>
      <c r="Z151" s="530" t="s">
        <v>77</v>
      </c>
      <c r="AA151" s="530" t="s">
        <v>2810</v>
      </c>
    </row>
    <row r="152" spans="1:27" s="532" customFormat="1" ht="93">
      <c r="A152" s="530" t="s">
        <v>381</v>
      </c>
      <c r="B152" s="530" t="s">
        <v>70</v>
      </c>
      <c r="C152" s="530" t="s">
        <v>71</v>
      </c>
      <c r="D152" s="530" t="s">
        <v>282</v>
      </c>
      <c r="E152" s="530" t="s">
        <v>283</v>
      </c>
      <c r="F152" s="557">
        <v>8080</v>
      </c>
      <c r="G152" s="557">
        <v>2024110010212</v>
      </c>
      <c r="H152" s="530" t="s">
        <v>10</v>
      </c>
      <c r="I152" s="530" t="s">
        <v>284</v>
      </c>
      <c r="J152" s="530" t="s">
        <v>11</v>
      </c>
      <c r="K152" s="530">
        <v>80111600</v>
      </c>
      <c r="L152" s="530" t="s">
        <v>382</v>
      </c>
      <c r="M152" s="530" t="s">
        <v>459</v>
      </c>
      <c r="N152" s="557" t="s">
        <v>459</v>
      </c>
      <c r="O152" s="557">
        <v>5</v>
      </c>
      <c r="P152" s="530">
        <v>1</v>
      </c>
      <c r="Q152" s="530" t="s">
        <v>83</v>
      </c>
      <c r="R152" s="558" t="s">
        <v>84</v>
      </c>
      <c r="S152" s="587">
        <v>4000000</v>
      </c>
      <c r="T152" s="587">
        <v>20000000</v>
      </c>
      <c r="U152" s="530" t="s">
        <v>286</v>
      </c>
      <c r="V152" s="530" t="s">
        <v>308</v>
      </c>
      <c r="W152" s="530" t="s">
        <v>287</v>
      </c>
      <c r="X152" s="530" t="s">
        <v>288</v>
      </c>
      <c r="Y152" s="530" t="s">
        <v>2765</v>
      </c>
      <c r="Z152" s="530" t="s">
        <v>77</v>
      </c>
      <c r="AA152" s="530" t="s">
        <v>2810</v>
      </c>
    </row>
    <row r="153" spans="1:27" s="532" customFormat="1" ht="93">
      <c r="A153" s="530" t="s">
        <v>383</v>
      </c>
      <c r="B153" s="530" t="s">
        <v>70</v>
      </c>
      <c r="C153" s="530" t="s">
        <v>71</v>
      </c>
      <c r="D153" s="530" t="s">
        <v>282</v>
      </c>
      <c r="E153" s="530" t="s">
        <v>283</v>
      </c>
      <c r="F153" s="557">
        <v>8080</v>
      </c>
      <c r="G153" s="557">
        <v>2024110010212</v>
      </c>
      <c r="H153" s="530" t="s">
        <v>10</v>
      </c>
      <c r="I153" s="530" t="s">
        <v>284</v>
      </c>
      <c r="J153" s="530" t="s">
        <v>11</v>
      </c>
      <c r="K153" s="530">
        <v>80111600</v>
      </c>
      <c r="L153" s="530" t="s">
        <v>1570</v>
      </c>
      <c r="M153" s="530" t="s">
        <v>307</v>
      </c>
      <c r="N153" s="557" t="s">
        <v>307</v>
      </c>
      <c r="O153" s="557">
        <v>7</v>
      </c>
      <c r="P153" s="530">
        <v>1</v>
      </c>
      <c r="Q153" s="530" t="s">
        <v>83</v>
      </c>
      <c r="R153" s="558" t="s">
        <v>84</v>
      </c>
      <c r="S153" s="587">
        <v>2900000</v>
      </c>
      <c r="T153" s="587">
        <v>20300000</v>
      </c>
      <c r="U153" s="530" t="s">
        <v>286</v>
      </c>
      <c r="V153" s="530" t="s">
        <v>308</v>
      </c>
      <c r="W153" s="530" t="s">
        <v>287</v>
      </c>
      <c r="X153" s="530" t="s">
        <v>288</v>
      </c>
      <c r="Y153" s="530" t="s">
        <v>2765</v>
      </c>
      <c r="Z153" s="530" t="s">
        <v>77</v>
      </c>
      <c r="AA153" s="530" t="s">
        <v>2810</v>
      </c>
    </row>
    <row r="154" spans="1:27" s="532" customFormat="1" ht="93">
      <c r="A154" s="530" t="s">
        <v>384</v>
      </c>
      <c r="B154" s="530" t="s">
        <v>70</v>
      </c>
      <c r="C154" s="530" t="s">
        <v>71</v>
      </c>
      <c r="D154" s="530" t="s">
        <v>282</v>
      </c>
      <c r="E154" s="530" t="s">
        <v>283</v>
      </c>
      <c r="F154" s="557">
        <v>8080</v>
      </c>
      <c r="G154" s="557">
        <v>2024110010212</v>
      </c>
      <c r="H154" s="530" t="s">
        <v>10</v>
      </c>
      <c r="I154" s="530" t="s">
        <v>284</v>
      </c>
      <c r="J154" s="530" t="s">
        <v>11</v>
      </c>
      <c r="K154" s="530">
        <v>80111600</v>
      </c>
      <c r="L154" s="530" t="s">
        <v>1530</v>
      </c>
      <c r="M154" s="530" t="s">
        <v>459</v>
      </c>
      <c r="N154" s="557" t="s">
        <v>459</v>
      </c>
      <c r="O154" s="557">
        <v>7</v>
      </c>
      <c r="P154" s="530">
        <v>1</v>
      </c>
      <c r="Q154" s="530" t="s">
        <v>83</v>
      </c>
      <c r="R154" s="558" t="s">
        <v>84</v>
      </c>
      <c r="S154" s="587">
        <v>3500000</v>
      </c>
      <c r="T154" s="587">
        <v>24500000</v>
      </c>
      <c r="U154" s="530" t="s">
        <v>286</v>
      </c>
      <c r="V154" s="530" t="s">
        <v>308</v>
      </c>
      <c r="W154" s="530" t="s">
        <v>287</v>
      </c>
      <c r="X154" s="530" t="s">
        <v>75</v>
      </c>
      <c r="Y154" s="530" t="s">
        <v>2765</v>
      </c>
      <c r="Z154" s="530" t="s">
        <v>77</v>
      </c>
      <c r="AA154" s="530" t="s">
        <v>2810</v>
      </c>
    </row>
    <row r="155" spans="1:27" s="532" customFormat="1" ht="93">
      <c r="A155" s="530" t="s">
        <v>385</v>
      </c>
      <c r="B155" s="530" t="s">
        <v>70</v>
      </c>
      <c r="C155" s="530" t="s">
        <v>71</v>
      </c>
      <c r="D155" s="530" t="s">
        <v>282</v>
      </c>
      <c r="E155" s="530" t="s">
        <v>283</v>
      </c>
      <c r="F155" s="557">
        <v>8080</v>
      </c>
      <c r="G155" s="557">
        <v>2024110010212</v>
      </c>
      <c r="H155" s="530" t="s">
        <v>10</v>
      </c>
      <c r="I155" s="530" t="s">
        <v>284</v>
      </c>
      <c r="J155" s="530" t="s">
        <v>11</v>
      </c>
      <c r="K155" s="530">
        <v>80111600</v>
      </c>
      <c r="L155" s="530" t="s">
        <v>1329</v>
      </c>
      <c r="M155" s="530" t="s">
        <v>459</v>
      </c>
      <c r="N155" s="557" t="s">
        <v>459</v>
      </c>
      <c r="O155" s="557">
        <v>8.5</v>
      </c>
      <c r="P155" s="530">
        <v>1</v>
      </c>
      <c r="Q155" s="530" t="s">
        <v>83</v>
      </c>
      <c r="R155" s="558" t="s">
        <v>84</v>
      </c>
      <c r="S155" s="587">
        <v>5000000</v>
      </c>
      <c r="T155" s="587">
        <v>42500000</v>
      </c>
      <c r="U155" s="530" t="s">
        <v>286</v>
      </c>
      <c r="V155" s="530" t="s">
        <v>78</v>
      </c>
      <c r="W155" s="530" t="s">
        <v>287</v>
      </c>
      <c r="X155" s="530" t="s">
        <v>288</v>
      </c>
      <c r="Y155" s="530" t="s">
        <v>2765</v>
      </c>
      <c r="Z155" s="530" t="s">
        <v>77</v>
      </c>
      <c r="AA155" s="530" t="s">
        <v>2810</v>
      </c>
    </row>
    <row r="156" spans="1:27" s="532" customFormat="1" ht="93">
      <c r="A156" s="530" t="s">
        <v>386</v>
      </c>
      <c r="B156" s="530" t="s">
        <v>70</v>
      </c>
      <c r="C156" s="530" t="s">
        <v>71</v>
      </c>
      <c r="D156" s="530" t="s">
        <v>282</v>
      </c>
      <c r="E156" s="530" t="s">
        <v>283</v>
      </c>
      <c r="F156" s="557">
        <v>8080</v>
      </c>
      <c r="G156" s="557">
        <v>2024110010212</v>
      </c>
      <c r="H156" s="530" t="s">
        <v>10</v>
      </c>
      <c r="I156" s="530" t="s">
        <v>284</v>
      </c>
      <c r="J156" s="530" t="s">
        <v>11</v>
      </c>
      <c r="K156" s="530">
        <v>80111600</v>
      </c>
      <c r="L156" s="530" t="s">
        <v>1531</v>
      </c>
      <c r="M156" s="530" t="s">
        <v>459</v>
      </c>
      <c r="N156" s="557" t="s">
        <v>459</v>
      </c>
      <c r="O156" s="557">
        <v>5</v>
      </c>
      <c r="P156" s="530">
        <v>1</v>
      </c>
      <c r="Q156" s="530" t="s">
        <v>83</v>
      </c>
      <c r="R156" s="558" t="s">
        <v>84</v>
      </c>
      <c r="S156" s="587">
        <v>2512000</v>
      </c>
      <c r="T156" s="587">
        <v>12560000</v>
      </c>
      <c r="U156" s="530" t="s">
        <v>286</v>
      </c>
      <c r="V156" s="530" t="s">
        <v>308</v>
      </c>
      <c r="W156" s="530" t="s">
        <v>287</v>
      </c>
      <c r="X156" s="530" t="s">
        <v>75</v>
      </c>
      <c r="Y156" s="530" t="s">
        <v>2765</v>
      </c>
      <c r="Z156" s="530" t="s">
        <v>77</v>
      </c>
      <c r="AA156" s="530" t="s">
        <v>2810</v>
      </c>
    </row>
    <row r="157" spans="1:27" s="532" customFormat="1" ht="93">
      <c r="A157" s="530" t="s">
        <v>387</v>
      </c>
      <c r="B157" s="530" t="s">
        <v>70</v>
      </c>
      <c r="C157" s="530" t="s">
        <v>71</v>
      </c>
      <c r="D157" s="530" t="s">
        <v>282</v>
      </c>
      <c r="E157" s="530" t="s">
        <v>283</v>
      </c>
      <c r="F157" s="557">
        <v>8080</v>
      </c>
      <c r="G157" s="557">
        <v>2024110010212</v>
      </c>
      <c r="H157" s="530" t="s">
        <v>10</v>
      </c>
      <c r="I157" s="530" t="s">
        <v>284</v>
      </c>
      <c r="J157" s="530" t="s">
        <v>11</v>
      </c>
      <c r="K157" s="530">
        <v>80111600</v>
      </c>
      <c r="L157" s="530" t="s">
        <v>388</v>
      </c>
      <c r="M157" s="530" t="s">
        <v>459</v>
      </c>
      <c r="N157" s="557" t="s">
        <v>459</v>
      </c>
      <c r="O157" s="557">
        <v>5</v>
      </c>
      <c r="P157" s="530">
        <v>1</v>
      </c>
      <c r="Q157" s="530" t="s">
        <v>83</v>
      </c>
      <c r="R157" s="558" t="s">
        <v>84</v>
      </c>
      <c r="S157" s="587">
        <v>2253000</v>
      </c>
      <c r="T157" s="587">
        <v>11265000</v>
      </c>
      <c r="U157" s="530" t="s">
        <v>286</v>
      </c>
      <c r="V157" s="530" t="s">
        <v>308</v>
      </c>
      <c r="W157" s="530" t="s">
        <v>287</v>
      </c>
      <c r="X157" s="530" t="s">
        <v>75</v>
      </c>
      <c r="Y157" s="530" t="s">
        <v>2765</v>
      </c>
      <c r="Z157" s="530" t="s">
        <v>77</v>
      </c>
      <c r="AA157" s="530" t="s">
        <v>2810</v>
      </c>
    </row>
    <row r="158" spans="1:27" s="532" customFormat="1" ht="93">
      <c r="A158" s="530" t="s">
        <v>389</v>
      </c>
      <c r="B158" s="530" t="s">
        <v>70</v>
      </c>
      <c r="C158" s="530" t="s">
        <v>71</v>
      </c>
      <c r="D158" s="530" t="s">
        <v>282</v>
      </c>
      <c r="E158" s="530" t="s">
        <v>283</v>
      </c>
      <c r="F158" s="557">
        <v>8080</v>
      </c>
      <c r="G158" s="557">
        <v>2024110010212</v>
      </c>
      <c r="H158" s="530" t="s">
        <v>10</v>
      </c>
      <c r="I158" s="530" t="s">
        <v>284</v>
      </c>
      <c r="J158" s="530" t="s">
        <v>11</v>
      </c>
      <c r="K158" s="530">
        <v>80111600</v>
      </c>
      <c r="L158" s="530" t="s">
        <v>1332</v>
      </c>
      <c r="M158" s="530" t="s">
        <v>459</v>
      </c>
      <c r="N158" s="557" t="s">
        <v>459</v>
      </c>
      <c r="O158" s="557">
        <v>8.5</v>
      </c>
      <c r="P158" s="530">
        <v>1</v>
      </c>
      <c r="Q158" s="530" t="s">
        <v>83</v>
      </c>
      <c r="R158" s="558" t="s">
        <v>84</v>
      </c>
      <c r="S158" s="587">
        <v>5000000</v>
      </c>
      <c r="T158" s="587">
        <v>42500000</v>
      </c>
      <c r="U158" s="530" t="s">
        <v>286</v>
      </c>
      <c r="V158" s="530" t="s">
        <v>78</v>
      </c>
      <c r="W158" s="530" t="s">
        <v>287</v>
      </c>
      <c r="X158" s="530" t="s">
        <v>288</v>
      </c>
      <c r="Y158" s="530" t="s">
        <v>2765</v>
      </c>
      <c r="Z158" s="530" t="s">
        <v>77</v>
      </c>
      <c r="AA158" s="530" t="s">
        <v>2810</v>
      </c>
    </row>
    <row r="159" spans="1:27" s="532" customFormat="1" ht="93">
      <c r="A159" s="530" t="s">
        <v>391</v>
      </c>
      <c r="B159" s="530" t="s">
        <v>70</v>
      </c>
      <c r="C159" s="530" t="s">
        <v>71</v>
      </c>
      <c r="D159" s="530" t="s">
        <v>282</v>
      </c>
      <c r="E159" s="530" t="s">
        <v>283</v>
      </c>
      <c r="F159" s="557">
        <v>8080</v>
      </c>
      <c r="G159" s="557">
        <v>2024110010212</v>
      </c>
      <c r="H159" s="530" t="s">
        <v>10</v>
      </c>
      <c r="I159" s="530" t="s">
        <v>284</v>
      </c>
      <c r="J159" s="530" t="s">
        <v>11</v>
      </c>
      <c r="K159" s="530">
        <v>80111600</v>
      </c>
      <c r="L159" s="530" t="s">
        <v>1952</v>
      </c>
      <c r="M159" s="530" t="s">
        <v>459</v>
      </c>
      <c r="N159" s="557" t="s">
        <v>459</v>
      </c>
      <c r="O159" s="557">
        <v>8</v>
      </c>
      <c r="P159" s="530">
        <v>1</v>
      </c>
      <c r="Q159" s="530" t="s">
        <v>83</v>
      </c>
      <c r="R159" s="558" t="s">
        <v>84</v>
      </c>
      <c r="S159" s="587">
        <v>8000000</v>
      </c>
      <c r="T159" s="587">
        <v>64000000</v>
      </c>
      <c r="U159" s="530" t="s">
        <v>286</v>
      </c>
      <c r="V159" s="530" t="s">
        <v>308</v>
      </c>
      <c r="W159" s="530">
        <v>0</v>
      </c>
      <c r="X159" s="530" t="s">
        <v>315</v>
      </c>
      <c r="Y159" s="530" t="s">
        <v>2765</v>
      </c>
      <c r="Z159" s="530" t="s">
        <v>77</v>
      </c>
      <c r="AA159" s="530" t="s">
        <v>2810</v>
      </c>
    </row>
    <row r="160" spans="1:27" s="532" customFormat="1" ht="93">
      <c r="A160" s="530" t="s">
        <v>392</v>
      </c>
      <c r="B160" s="530" t="s">
        <v>70</v>
      </c>
      <c r="C160" s="530" t="s">
        <v>71</v>
      </c>
      <c r="D160" s="530" t="s">
        <v>282</v>
      </c>
      <c r="E160" s="530" t="s">
        <v>283</v>
      </c>
      <c r="F160" s="557">
        <v>8080</v>
      </c>
      <c r="G160" s="557">
        <v>2024110010212</v>
      </c>
      <c r="H160" s="530" t="s">
        <v>10</v>
      </c>
      <c r="I160" s="530" t="s">
        <v>284</v>
      </c>
      <c r="J160" s="530" t="s">
        <v>11</v>
      </c>
      <c r="K160" s="530">
        <v>80111600</v>
      </c>
      <c r="L160" s="530" t="s">
        <v>393</v>
      </c>
      <c r="M160" s="530" t="s">
        <v>459</v>
      </c>
      <c r="N160" s="530" t="s">
        <v>459</v>
      </c>
      <c r="O160" s="530">
        <v>5</v>
      </c>
      <c r="P160" s="530">
        <v>1</v>
      </c>
      <c r="Q160" s="530" t="s">
        <v>83</v>
      </c>
      <c r="R160" s="566" t="s">
        <v>84</v>
      </c>
      <c r="S160" s="587">
        <v>3600000</v>
      </c>
      <c r="T160" s="587">
        <v>18000000</v>
      </c>
      <c r="U160" s="530" t="s">
        <v>286</v>
      </c>
      <c r="V160" s="530" t="s">
        <v>78</v>
      </c>
      <c r="W160" s="530" t="s">
        <v>287</v>
      </c>
      <c r="X160" s="530" t="s">
        <v>288</v>
      </c>
      <c r="Y160" s="530" t="s">
        <v>2765</v>
      </c>
      <c r="Z160" s="530" t="s">
        <v>77</v>
      </c>
      <c r="AA160" s="530" t="s">
        <v>2810</v>
      </c>
    </row>
    <row r="161" spans="1:27" s="532" customFormat="1" ht="93">
      <c r="A161" s="530" t="s">
        <v>394</v>
      </c>
      <c r="B161" s="530" t="s">
        <v>70</v>
      </c>
      <c r="C161" s="530" t="s">
        <v>71</v>
      </c>
      <c r="D161" s="530" t="s">
        <v>282</v>
      </c>
      <c r="E161" s="530" t="s">
        <v>283</v>
      </c>
      <c r="F161" s="557">
        <v>8080</v>
      </c>
      <c r="G161" s="557">
        <v>2024110010212</v>
      </c>
      <c r="H161" s="530" t="s">
        <v>10</v>
      </c>
      <c r="I161" s="530" t="s">
        <v>284</v>
      </c>
      <c r="J161" s="530" t="s">
        <v>11</v>
      </c>
      <c r="K161" s="530">
        <v>80111600</v>
      </c>
      <c r="L161" s="530" t="s">
        <v>1335</v>
      </c>
      <c r="M161" s="530" t="s">
        <v>409</v>
      </c>
      <c r="N161" s="557" t="s">
        <v>409</v>
      </c>
      <c r="O161" s="557">
        <v>6</v>
      </c>
      <c r="P161" s="530">
        <v>1</v>
      </c>
      <c r="Q161" s="530" t="s">
        <v>83</v>
      </c>
      <c r="R161" s="558" t="s">
        <v>84</v>
      </c>
      <c r="S161" s="587">
        <v>4760000</v>
      </c>
      <c r="T161" s="587">
        <v>28560000</v>
      </c>
      <c r="U161" s="530" t="s">
        <v>286</v>
      </c>
      <c r="V161" s="530" t="s">
        <v>78</v>
      </c>
      <c r="W161" s="530" t="s">
        <v>287</v>
      </c>
      <c r="X161" s="530" t="s">
        <v>315</v>
      </c>
      <c r="Y161" s="530" t="s">
        <v>2765</v>
      </c>
      <c r="Z161" s="530" t="s">
        <v>77</v>
      </c>
      <c r="AA161" s="530" t="s">
        <v>2810</v>
      </c>
    </row>
    <row r="162" spans="1:27" s="532" customFormat="1" ht="93">
      <c r="A162" s="530" t="s">
        <v>395</v>
      </c>
      <c r="B162" s="530" t="s">
        <v>70</v>
      </c>
      <c r="C162" s="530" t="s">
        <v>71</v>
      </c>
      <c r="D162" s="530" t="s">
        <v>282</v>
      </c>
      <c r="E162" s="530" t="s">
        <v>283</v>
      </c>
      <c r="F162" s="557">
        <v>8080</v>
      </c>
      <c r="G162" s="557">
        <v>2024110010212</v>
      </c>
      <c r="H162" s="530" t="s">
        <v>10</v>
      </c>
      <c r="I162" s="530" t="s">
        <v>284</v>
      </c>
      <c r="J162" s="530" t="s">
        <v>11</v>
      </c>
      <c r="K162" s="530">
        <v>80111600</v>
      </c>
      <c r="L162" s="530" t="s">
        <v>1534</v>
      </c>
      <c r="M162" s="530" t="s">
        <v>307</v>
      </c>
      <c r="N162" s="557" t="s">
        <v>307</v>
      </c>
      <c r="O162" s="557">
        <v>5</v>
      </c>
      <c r="P162" s="530">
        <v>1</v>
      </c>
      <c r="Q162" s="530" t="s">
        <v>83</v>
      </c>
      <c r="R162" s="558" t="s">
        <v>84</v>
      </c>
      <c r="S162" s="587">
        <v>5000000</v>
      </c>
      <c r="T162" s="587">
        <v>25000000</v>
      </c>
      <c r="U162" s="530" t="s">
        <v>286</v>
      </c>
      <c r="V162" s="530" t="s">
        <v>308</v>
      </c>
      <c r="W162" s="530" t="s">
        <v>287</v>
      </c>
      <c r="X162" s="530" t="s">
        <v>288</v>
      </c>
      <c r="Y162" s="530" t="s">
        <v>2765</v>
      </c>
      <c r="Z162" s="530" t="s">
        <v>77</v>
      </c>
      <c r="AA162" s="530" t="s">
        <v>2810</v>
      </c>
    </row>
    <row r="163" spans="1:27" s="532" customFormat="1" ht="93">
      <c r="A163" s="530" t="s">
        <v>396</v>
      </c>
      <c r="B163" s="530" t="s">
        <v>70</v>
      </c>
      <c r="C163" s="530" t="s">
        <v>71</v>
      </c>
      <c r="D163" s="530" t="s">
        <v>282</v>
      </c>
      <c r="E163" s="530" t="s">
        <v>283</v>
      </c>
      <c r="F163" s="557">
        <v>8080</v>
      </c>
      <c r="G163" s="557">
        <v>2024110010212</v>
      </c>
      <c r="H163" s="530" t="s">
        <v>10</v>
      </c>
      <c r="I163" s="530" t="s">
        <v>284</v>
      </c>
      <c r="J163" s="530" t="s">
        <v>11</v>
      </c>
      <c r="K163" s="530">
        <v>80111600</v>
      </c>
      <c r="L163" s="530" t="s">
        <v>2276</v>
      </c>
      <c r="M163" s="530" t="s">
        <v>307</v>
      </c>
      <c r="N163" s="557" t="s">
        <v>307</v>
      </c>
      <c r="O163" s="557">
        <v>5</v>
      </c>
      <c r="P163" s="530">
        <v>1</v>
      </c>
      <c r="Q163" s="530" t="s">
        <v>83</v>
      </c>
      <c r="R163" s="558" t="s">
        <v>84</v>
      </c>
      <c r="S163" s="587">
        <v>3600000</v>
      </c>
      <c r="T163" s="587">
        <v>16000000</v>
      </c>
      <c r="U163" s="530" t="s">
        <v>286</v>
      </c>
      <c r="V163" s="530" t="s">
        <v>308</v>
      </c>
      <c r="W163" s="530" t="s">
        <v>287</v>
      </c>
      <c r="X163" s="530" t="s">
        <v>288</v>
      </c>
      <c r="Y163" s="530" t="s">
        <v>2765</v>
      </c>
      <c r="Z163" s="530" t="s">
        <v>77</v>
      </c>
      <c r="AA163" s="530" t="s">
        <v>2841</v>
      </c>
    </row>
    <row r="164" spans="1:27" s="532" customFormat="1" ht="93">
      <c r="A164" s="530" t="s">
        <v>397</v>
      </c>
      <c r="B164" s="530" t="s">
        <v>70</v>
      </c>
      <c r="C164" s="530" t="s">
        <v>71</v>
      </c>
      <c r="D164" s="530" t="s">
        <v>282</v>
      </c>
      <c r="E164" s="530" t="s">
        <v>283</v>
      </c>
      <c r="F164" s="557">
        <v>8080</v>
      </c>
      <c r="G164" s="557">
        <v>2024110010212</v>
      </c>
      <c r="H164" s="530" t="s">
        <v>10</v>
      </c>
      <c r="I164" s="530" t="s">
        <v>284</v>
      </c>
      <c r="J164" s="530" t="s">
        <v>11</v>
      </c>
      <c r="K164" s="530">
        <v>80111600</v>
      </c>
      <c r="L164" s="530" t="s">
        <v>398</v>
      </c>
      <c r="M164" s="530" t="s">
        <v>409</v>
      </c>
      <c r="N164" s="530" t="s">
        <v>409</v>
      </c>
      <c r="O164" s="530">
        <v>10</v>
      </c>
      <c r="P164" s="530">
        <v>1</v>
      </c>
      <c r="Q164" s="530" t="s">
        <v>83</v>
      </c>
      <c r="R164" s="530" t="s">
        <v>84</v>
      </c>
      <c r="S164" s="589">
        <v>9000000</v>
      </c>
      <c r="T164" s="589">
        <v>90000000</v>
      </c>
      <c r="U164" s="530" t="s">
        <v>286</v>
      </c>
      <c r="V164" s="530" t="s">
        <v>78</v>
      </c>
      <c r="W164" s="530" t="s">
        <v>287</v>
      </c>
      <c r="X164" s="530" t="s">
        <v>288</v>
      </c>
      <c r="Y164" s="530" t="s">
        <v>2765</v>
      </c>
      <c r="Z164" s="530" t="s">
        <v>77</v>
      </c>
      <c r="AA164" s="530" t="s">
        <v>2810</v>
      </c>
    </row>
    <row r="165" spans="1:27" s="532" customFormat="1" ht="93">
      <c r="A165" s="530" t="s">
        <v>399</v>
      </c>
      <c r="B165" s="530" t="s">
        <v>70</v>
      </c>
      <c r="C165" s="530" t="s">
        <v>71</v>
      </c>
      <c r="D165" s="530" t="s">
        <v>282</v>
      </c>
      <c r="E165" s="530" t="s">
        <v>283</v>
      </c>
      <c r="F165" s="557">
        <v>8080</v>
      </c>
      <c r="G165" s="557">
        <v>2024110010212</v>
      </c>
      <c r="H165" s="530" t="s">
        <v>10</v>
      </c>
      <c r="I165" s="530" t="s">
        <v>284</v>
      </c>
      <c r="J165" s="530" t="s">
        <v>11</v>
      </c>
      <c r="K165" s="530">
        <v>80111600</v>
      </c>
      <c r="L165" s="530" t="s">
        <v>400</v>
      </c>
      <c r="M165" s="530" t="s">
        <v>409</v>
      </c>
      <c r="N165" s="557" t="s">
        <v>409</v>
      </c>
      <c r="O165" s="557">
        <v>6</v>
      </c>
      <c r="P165" s="530">
        <v>1</v>
      </c>
      <c r="Q165" s="530" t="s">
        <v>83</v>
      </c>
      <c r="R165" s="558" t="s">
        <v>84</v>
      </c>
      <c r="S165" s="587">
        <v>7000000</v>
      </c>
      <c r="T165" s="587">
        <v>42000000</v>
      </c>
      <c r="U165" s="530" t="s">
        <v>286</v>
      </c>
      <c r="V165" s="530" t="s">
        <v>308</v>
      </c>
      <c r="W165" s="530" t="s">
        <v>287</v>
      </c>
      <c r="X165" s="530" t="s">
        <v>288</v>
      </c>
      <c r="Y165" s="530" t="s">
        <v>2765</v>
      </c>
      <c r="Z165" s="530" t="s">
        <v>77</v>
      </c>
      <c r="AA165" s="530" t="s">
        <v>2810</v>
      </c>
    </row>
    <row r="166" spans="1:27" s="532" customFormat="1" ht="93">
      <c r="A166" s="530" t="s">
        <v>401</v>
      </c>
      <c r="B166" s="530" t="s">
        <v>70</v>
      </c>
      <c r="C166" s="530" t="s">
        <v>71</v>
      </c>
      <c r="D166" s="530" t="s">
        <v>282</v>
      </c>
      <c r="E166" s="530" t="s">
        <v>283</v>
      </c>
      <c r="F166" s="557">
        <v>8080</v>
      </c>
      <c r="G166" s="557">
        <v>2024110010212</v>
      </c>
      <c r="H166" s="530" t="s">
        <v>10</v>
      </c>
      <c r="I166" s="530" t="s">
        <v>284</v>
      </c>
      <c r="J166" s="530" t="s">
        <v>11</v>
      </c>
      <c r="K166" s="530">
        <v>80111600</v>
      </c>
      <c r="L166" s="530" t="s">
        <v>402</v>
      </c>
      <c r="M166" s="530" t="s">
        <v>459</v>
      </c>
      <c r="N166" s="557" t="s">
        <v>459</v>
      </c>
      <c r="O166" s="557">
        <v>6</v>
      </c>
      <c r="P166" s="530">
        <v>1</v>
      </c>
      <c r="Q166" s="530" t="s">
        <v>83</v>
      </c>
      <c r="R166" s="558" t="s">
        <v>84</v>
      </c>
      <c r="S166" s="587">
        <v>9000000</v>
      </c>
      <c r="T166" s="587">
        <v>54000000</v>
      </c>
      <c r="U166" s="530" t="s">
        <v>286</v>
      </c>
      <c r="V166" s="530" t="s">
        <v>308</v>
      </c>
      <c r="W166" s="530" t="s">
        <v>287</v>
      </c>
      <c r="X166" s="530" t="s">
        <v>288</v>
      </c>
      <c r="Y166" s="530" t="s">
        <v>2765</v>
      </c>
      <c r="Z166" s="530" t="s">
        <v>77</v>
      </c>
      <c r="AA166" s="530" t="s">
        <v>2810</v>
      </c>
    </row>
    <row r="167" spans="1:27" s="532" customFormat="1" ht="93">
      <c r="A167" s="530" t="s">
        <v>403</v>
      </c>
      <c r="B167" s="530" t="s">
        <v>70</v>
      </c>
      <c r="C167" s="530" t="s">
        <v>71</v>
      </c>
      <c r="D167" s="530" t="s">
        <v>282</v>
      </c>
      <c r="E167" s="530" t="s">
        <v>283</v>
      </c>
      <c r="F167" s="557">
        <v>8080</v>
      </c>
      <c r="G167" s="557">
        <v>2024110010212</v>
      </c>
      <c r="H167" s="530" t="s">
        <v>10</v>
      </c>
      <c r="I167" s="530" t="s">
        <v>284</v>
      </c>
      <c r="J167" s="530" t="s">
        <v>11</v>
      </c>
      <c r="K167" s="530">
        <v>80111600</v>
      </c>
      <c r="L167" s="530" t="s">
        <v>1340</v>
      </c>
      <c r="M167" s="530" t="s">
        <v>459</v>
      </c>
      <c r="N167" s="530" t="s">
        <v>459</v>
      </c>
      <c r="O167" s="530">
        <v>6</v>
      </c>
      <c r="P167" s="530">
        <v>1</v>
      </c>
      <c r="Q167" s="530" t="s">
        <v>83</v>
      </c>
      <c r="R167" s="530" t="s">
        <v>84</v>
      </c>
      <c r="S167" s="589">
        <v>6195700</v>
      </c>
      <c r="T167" s="589">
        <v>37170000</v>
      </c>
      <c r="U167" s="530" t="s">
        <v>286</v>
      </c>
      <c r="V167" s="530" t="s">
        <v>78</v>
      </c>
      <c r="W167" s="530" t="s">
        <v>287</v>
      </c>
      <c r="X167" s="530" t="s">
        <v>75</v>
      </c>
      <c r="Y167" s="530" t="s">
        <v>2765</v>
      </c>
      <c r="Z167" s="530" t="s">
        <v>77</v>
      </c>
      <c r="AA167" s="530" t="s">
        <v>2810</v>
      </c>
    </row>
    <row r="168" spans="1:27" s="532" customFormat="1" ht="93">
      <c r="A168" s="530" t="s">
        <v>405</v>
      </c>
      <c r="B168" s="530" t="s">
        <v>70</v>
      </c>
      <c r="C168" s="530" t="s">
        <v>71</v>
      </c>
      <c r="D168" s="530" t="s">
        <v>282</v>
      </c>
      <c r="E168" s="530" t="s">
        <v>283</v>
      </c>
      <c r="F168" s="557">
        <v>8080</v>
      </c>
      <c r="G168" s="557">
        <v>2024110010212</v>
      </c>
      <c r="H168" s="530" t="s">
        <v>10</v>
      </c>
      <c r="I168" s="530" t="s">
        <v>284</v>
      </c>
      <c r="J168" s="530" t="s">
        <v>11</v>
      </c>
      <c r="K168" s="530" t="s">
        <v>407</v>
      </c>
      <c r="L168" s="530" t="s">
        <v>1201</v>
      </c>
      <c r="M168" s="530" t="s">
        <v>409</v>
      </c>
      <c r="N168" s="557" t="s">
        <v>409</v>
      </c>
      <c r="O168" s="557">
        <v>1</v>
      </c>
      <c r="P168" s="530">
        <v>1</v>
      </c>
      <c r="Q168" s="530" t="s">
        <v>2265</v>
      </c>
      <c r="R168" s="558" t="s">
        <v>84</v>
      </c>
      <c r="S168" s="587">
        <v>181817133</v>
      </c>
      <c r="T168" s="587">
        <v>96067133</v>
      </c>
      <c r="U168" s="530" t="s">
        <v>286</v>
      </c>
      <c r="V168" s="530" t="s">
        <v>78</v>
      </c>
      <c r="W168" s="530" t="s">
        <v>287</v>
      </c>
      <c r="X168" s="530" t="s">
        <v>288</v>
      </c>
      <c r="Y168" s="530" t="s">
        <v>2765</v>
      </c>
      <c r="Z168" s="530" t="s">
        <v>77</v>
      </c>
      <c r="AA168" s="530" t="s">
        <v>2841</v>
      </c>
    </row>
    <row r="169" spans="1:27" s="532" customFormat="1" ht="93">
      <c r="A169" s="530" t="s">
        <v>406</v>
      </c>
      <c r="B169" s="530" t="s">
        <v>70</v>
      </c>
      <c r="C169" s="530" t="s">
        <v>71</v>
      </c>
      <c r="D169" s="530" t="s">
        <v>282</v>
      </c>
      <c r="E169" s="530" t="s">
        <v>283</v>
      </c>
      <c r="F169" s="557">
        <v>8080</v>
      </c>
      <c r="G169" s="557">
        <v>2024110010212</v>
      </c>
      <c r="H169" s="530" t="s">
        <v>10</v>
      </c>
      <c r="I169" s="530" t="s">
        <v>284</v>
      </c>
      <c r="J169" s="530" t="s">
        <v>11</v>
      </c>
      <c r="K169" s="530" t="s">
        <v>407</v>
      </c>
      <c r="L169" s="530" t="s">
        <v>408</v>
      </c>
      <c r="M169" s="530" t="s">
        <v>409</v>
      </c>
      <c r="N169" s="530" t="s">
        <v>409</v>
      </c>
      <c r="O169" s="530">
        <v>1</v>
      </c>
      <c r="P169" s="530">
        <v>1</v>
      </c>
      <c r="Q169" s="530" t="s">
        <v>410</v>
      </c>
      <c r="R169" s="530" t="s">
        <v>84</v>
      </c>
      <c r="S169" s="589">
        <v>0</v>
      </c>
      <c r="T169" s="589">
        <v>0</v>
      </c>
      <c r="U169" s="530" t="s">
        <v>286</v>
      </c>
      <c r="V169" s="530" t="s">
        <v>78</v>
      </c>
      <c r="W169" s="530" t="s">
        <v>287</v>
      </c>
      <c r="X169" s="530" t="s">
        <v>315</v>
      </c>
      <c r="Y169" s="530" t="s">
        <v>2765</v>
      </c>
      <c r="Z169" s="530" t="s">
        <v>77</v>
      </c>
      <c r="AA169" s="530" t="s">
        <v>2841</v>
      </c>
    </row>
    <row r="170" spans="1:27" s="532" customFormat="1" ht="108.5">
      <c r="A170" s="530" t="s">
        <v>412</v>
      </c>
      <c r="B170" s="530" t="s">
        <v>70</v>
      </c>
      <c r="C170" s="530" t="s">
        <v>71</v>
      </c>
      <c r="D170" s="530" t="s">
        <v>282</v>
      </c>
      <c r="E170" s="530" t="s">
        <v>283</v>
      </c>
      <c r="F170" s="557">
        <v>8080</v>
      </c>
      <c r="G170" s="557">
        <v>2024110010212</v>
      </c>
      <c r="H170" s="530" t="s">
        <v>10</v>
      </c>
      <c r="I170" s="530" t="s">
        <v>413</v>
      </c>
      <c r="J170" s="530" t="s">
        <v>12</v>
      </c>
      <c r="K170" s="530">
        <v>80111600</v>
      </c>
      <c r="L170" s="530" t="s">
        <v>414</v>
      </c>
      <c r="M170" s="530" t="s">
        <v>307</v>
      </c>
      <c r="N170" s="557" t="s">
        <v>307</v>
      </c>
      <c r="O170" s="557">
        <v>6</v>
      </c>
      <c r="P170" s="530">
        <v>1</v>
      </c>
      <c r="Q170" s="530" t="s">
        <v>83</v>
      </c>
      <c r="R170" s="558" t="s">
        <v>84</v>
      </c>
      <c r="S170" s="587">
        <v>5000000</v>
      </c>
      <c r="T170" s="587">
        <v>30000000</v>
      </c>
      <c r="U170" s="530" t="s">
        <v>286</v>
      </c>
      <c r="V170" s="530" t="s">
        <v>122</v>
      </c>
      <c r="W170" s="530" t="s">
        <v>287</v>
      </c>
      <c r="X170" s="530" t="s">
        <v>315</v>
      </c>
      <c r="Y170" s="530" t="s">
        <v>2765</v>
      </c>
      <c r="Z170" s="530" t="s">
        <v>77</v>
      </c>
      <c r="AA170" s="530" t="s">
        <v>2810</v>
      </c>
    </row>
    <row r="171" spans="1:27" s="532" customFormat="1" ht="108.5">
      <c r="A171" s="530" t="s">
        <v>415</v>
      </c>
      <c r="B171" s="530" t="s">
        <v>70</v>
      </c>
      <c r="C171" s="530" t="s">
        <v>71</v>
      </c>
      <c r="D171" s="530" t="s">
        <v>282</v>
      </c>
      <c r="E171" s="530" t="s">
        <v>283</v>
      </c>
      <c r="F171" s="557">
        <v>8080</v>
      </c>
      <c r="G171" s="557">
        <v>2024110010212</v>
      </c>
      <c r="H171" s="530" t="s">
        <v>10</v>
      </c>
      <c r="I171" s="530" t="s">
        <v>413</v>
      </c>
      <c r="J171" s="530" t="s">
        <v>12</v>
      </c>
      <c r="K171" s="530">
        <v>80111600</v>
      </c>
      <c r="L171" s="530" t="s">
        <v>416</v>
      </c>
      <c r="M171" s="530" t="s">
        <v>459</v>
      </c>
      <c r="N171" s="557" t="s">
        <v>459</v>
      </c>
      <c r="O171" s="557">
        <v>5</v>
      </c>
      <c r="P171" s="530">
        <v>1</v>
      </c>
      <c r="Q171" s="530" t="s">
        <v>83</v>
      </c>
      <c r="R171" s="558" t="s">
        <v>84</v>
      </c>
      <c r="S171" s="587">
        <v>8000000</v>
      </c>
      <c r="T171" s="587">
        <v>40000000</v>
      </c>
      <c r="U171" s="530" t="s">
        <v>286</v>
      </c>
      <c r="V171" s="530" t="s">
        <v>78</v>
      </c>
      <c r="W171" s="530" t="s">
        <v>287</v>
      </c>
      <c r="X171" s="530" t="s">
        <v>315</v>
      </c>
      <c r="Y171" s="530" t="s">
        <v>2765</v>
      </c>
      <c r="Z171" s="530" t="s">
        <v>77</v>
      </c>
      <c r="AA171" s="530" t="s">
        <v>2810</v>
      </c>
    </row>
    <row r="172" spans="1:27" s="532" customFormat="1" ht="108.5">
      <c r="A172" s="530" t="s">
        <v>417</v>
      </c>
      <c r="B172" s="530" t="s">
        <v>70</v>
      </c>
      <c r="C172" s="530" t="s">
        <v>71</v>
      </c>
      <c r="D172" s="530" t="s">
        <v>2556</v>
      </c>
      <c r="E172" s="530" t="s">
        <v>283</v>
      </c>
      <c r="F172" s="557">
        <v>8080</v>
      </c>
      <c r="G172" s="557">
        <v>2024110010212</v>
      </c>
      <c r="H172" s="530" t="s">
        <v>10</v>
      </c>
      <c r="I172" s="530" t="s">
        <v>413</v>
      </c>
      <c r="J172" s="530" t="s">
        <v>12</v>
      </c>
      <c r="K172" s="530">
        <v>80111600</v>
      </c>
      <c r="L172" s="530" t="s">
        <v>418</v>
      </c>
      <c r="M172" s="530" t="s">
        <v>307</v>
      </c>
      <c r="N172" s="557" t="s">
        <v>307</v>
      </c>
      <c r="O172" s="557">
        <v>4</v>
      </c>
      <c r="P172" s="530">
        <v>1</v>
      </c>
      <c r="Q172" s="530" t="s">
        <v>83</v>
      </c>
      <c r="R172" s="558" t="s">
        <v>84</v>
      </c>
      <c r="S172" s="587">
        <v>6400000</v>
      </c>
      <c r="T172" s="587">
        <v>25173333</v>
      </c>
      <c r="U172" s="530" t="s">
        <v>286</v>
      </c>
      <c r="V172" s="530" t="s">
        <v>122</v>
      </c>
      <c r="W172" s="530" t="s">
        <v>287</v>
      </c>
      <c r="X172" s="530" t="s">
        <v>315</v>
      </c>
      <c r="Y172" s="530" t="s">
        <v>2765</v>
      </c>
      <c r="Z172" s="530" t="s">
        <v>77</v>
      </c>
      <c r="AA172" s="530" t="s">
        <v>2841</v>
      </c>
    </row>
    <row r="173" spans="1:27" s="532" customFormat="1" ht="108.5">
      <c r="A173" s="530" t="s">
        <v>419</v>
      </c>
      <c r="B173" s="530" t="s">
        <v>70</v>
      </c>
      <c r="C173" s="530" t="s">
        <v>71</v>
      </c>
      <c r="D173" s="530" t="s">
        <v>282</v>
      </c>
      <c r="E173" s="530" t="s">
        <v>283</v>
      </c>
      <c r="F173" s="557">
        <v>8080</v>
      </c>
      <c r="G173" s="557">
        <v>2024110010212</v>
      </c>
      <c r="H173" s="530" t="s">
        <v>10</v>
      </c>
      <c r="I173" s="530" t="s">
        <v>413</v>
      </c>
      <c r="J173" s="530" t="s">
        <v>12</v>
      </c>
      <c r="K173" s="530">
        <v>80111600</v>
      </c>
      <c r="L173" s="530" t="s">
        <v>1345</v>
      </c>
      <c r="M173" s="530" t="s">
        <v>409</v>
      </c>
      <c r="N173" s="557" t="s">
        <v>409</v>
      </c>
      <c r="O173" s="557">
        <v>5</v>
      </c>
      <c r="P173" s="530">
        <v>1</v>
      </c>
      <c r="Q173" s="530" t="s">
        <v>83</v>
      </c>
      <c r="R173" s="558" t="s">
        <v>84</v>
      </c>
      <c r="S173" s="587">
        <v>6400000</v>
      </c>
      <c r="T173" s="587">
        <v>32000000</v>
      </c>
      <c r="U173" s="530" t="s">
        <v>286</v>
      </c>
      <c r="V173" s="530" t="s">
        <v>78</v>
      </c>
      <c r="W173" s="530" t="s">
        <v>287</v>
      </c>
      <c r="X173" s="530" t="s">
        <v>288</v>
      </c>
      <c r="Y173" s="530" t="s">
        <v>2765</v>
      </c>
      <c r="Z173" s="530" t="s">
        <v>77</v>
      </c>
      <c r="AA173" s="530" t="s">
        <v>2810</v>
      </c>
    </row>
    <row r="174" spans="1:27" s="532" customFormat="1" ht="108.5">
      <c r="A174" s="530" t="s">
        <v>420</v>
      </c>
      <c r="B174" s="530" t="s">
        <v>70</v>
      </c>
      <c r="C174" s="530" t="s">
        <v>71</v>
      </c>
      <c r="D174" s="530" t="s">
        <v>282</v>
      </c>
      <c r="E174" s="530" t="s">
        <v>283</v>
      </c>
      <c r="F174" s="557">
        <v>8080</v>
      </c>
      <c r="G174" s="557">
        <v>2024110010212</v>
      </c>
      <c r="H174" s="530" t="s">
        <v>10</v>
      </c>
      <c r="I174" s="530" t="s">
        <v>413</v>
      </c>
      <c r="J174" s="530" t="s">
        <v>12</v>
      </c>
      <c r="K174" s="530">
        <v>80111600</v>
      </c>
      <c r="L174" s="530" t="s">
        <v>421</v>
      </c>
      <c r="M174" s="530" t="s">
        <v>307</v>
      </c>
      <c r="N174" s="557" t="s">
        <v>307</v>
      </c>
      <c r="O174" s="557">
        <v>5</v>
      </c>
      <c r="P174" s="530">
        <v>1</v>
      </c>
      <c r="Q174" s="530" t="s">
        <v>83</v>
      </c>
      <c r="R174" s="558" t="s">
        <v>84</v>
      </c>
      <c r="S174" s="587">
        <v>4000000</v>
      </c>
      <c r="T174" s="587">
        <v>20000000</v>
      </c>
      <c r="U174" s="530" t="s">
        <v>286</v>
      </c>
      <c r="V174" s="530" t="s">
        <v>122</v>
      </c>
      <c r="W174" s="530" t="s">
        <v>287</v>
      </c>
      <c r="X174" s="530" t="s">
        <v>315</v>
      </c>
      <c r="Y174" s="530" t="s">
        <v>2765</v>
      </c>
      <c r="Z174" s="530" t="s">
        <v>77</v>
      </c>
      <c r="AA174" s="530" t="s">
        <v>2810</v>
      </c>
    </row>
    <row r="175" spans="1:27" s="532" customFormat="1" ht="108.5">
      <c r="A175" s="530" t="s">
        <v>422</v>
      </c>
      <c r="B175" s="530" t="s">
        <v>70</v>
      </c>
      <c r="C175" s="530" t="s">
        <v>71</v>
      </c>
      <c r="D175" s="530" t="s">
        <v>282</v>
      </c>
      <c r="E175" s="530" t="s">
        <v>283</v>
      </c>
      <c r="F175" s="557">
        <v>8080</v>
      </c>
      <c r="G175" s="557">
        <v>2024110010212</v>
      </c>
      <c r="H175" s="530" t="s">
        <v>10</v>
      </c>
      <c r="I175" s="530" t="s">
        <v>413</v>
      </c>
      <c r="J175" s="530" t="s">
        <v>12</v>
      </c>
      <c r="K175" s="530">
        <v>80111600</v>
      </c>
      <c r="L175" s="530" t="s">
        <v>423</v>
      </c>
      <c r="M175" s="530" t="s">
        <v>459</v>
      </c>
      <c r="N175" s="557" t="s">
        <v>459</v>
      </c>
      <c r="O175" s="557">
        <v>5</v>
      </c>
      <c r="P175" s="530">
        <v>1</v>
      </c>
      <c r="Q175" s="530" t="s">
        <v>83</v>
      </c>
      <c r="R175" s="558" t="s">
        <v>84</v>
      </c>
      <c r="S175" s="587">
        <v>6400000</v>
      </c>
      <c r="T175" s="587">
        <v>32000000</v>
      </c>
      <c r="U175" s="530" t="s">
        <v>286</v>
      </c>
      <c r="V175" s="530" t="s">
        <v>78</v>
      </c>
      <c r="W175" s="530" t="s">
        <v>287</v>
      </c>
      <c r="X175" s="530" t="s">
        <v>315</v>
      </c>
      <c r="Y175" s="530" t="s">
        <v>2765</v>
      </c>
      <c r="Z175" s="530" t="s">
        <v>77</v>
      </c>
      <c r="AA175" s="530" t="s">
        <v>2810</v>
      </c>
    </row>
    <row r="176" spans="1:27" s="532" customFormat="1" ht="108.5">
      <c r="A176" s="530" t="s">
        <v>424</v>
      </c>
      <c r="B176" s="530" t="s">
        <v>70</v>
      </c>
      <c r="C176" s="530" t="s">
        <v>71</v>
      </c>
      <c r="D176" s="530" t="s">
        <v>282</v>
      </c>
      <c r="E176" s="530" t="s">
        <v>283</v>
      </c>
      <c r="F176" s="557">
        <v>8080</v>
      </c>
      <c r="G176" s="557">
        <v>2024110010212</v>
      </c>
      <c r="H176" s="530" t="s">
        <v>10</v>
      </c>
      <c r="I176" s="530" t="s">
        <v>413</v>
      </c>
      <c r="J176" s="530" t="s">
        <v>12</v>
      </c>
      <c r="K176" s="530">
        <v>80111600</v>
      </c>
      <c r="L176" s="530" t="s">
        <v>425</v>
      </c>
      <c r="M176" s="530" t="s">
        <v>459</v>
      </c>
      <c r="N176" s="557" t="s">
        <v>459</v>
      </c>
      <c r="O176" s="557">
        <v>5</v>
      </c>
      <c r="P176" s="530">
        <v>1</v>
      </c>
      <c r="Q176" s="530" t="s">
        <v>83</v>
      </c>
      <c r="R176" s="558" t="s">
        <v>84</v>
      </c>
      <c r="S176" s="587">
        <v>8000000</v>
      </c>
      <c r="T176" s="587">
        <v>40000000</v>
      </c>
      <c r="U176" s="530" t="s">
        <v>286</v>
      </c>
      <c r="V176" s="530" t="s">
        <v>78</v>
      </c>
      <c r="W176" s="530" t="s">
        <v>287</v>
      </c>
      <c r="X176" s="530" t="s">
        <v>315</v>
      </c>
      <c r="Y176" s="530" t="s">
        <v>2765</v>
      </c>
      <c r="Z176" s="530" t="s">
        <v>77</v>
      </c>
      <c r="AA176" s="530" t="s">
        <v>2810</v>
      </c>
    </row>
    <row r="177" spans="1:27" s="532" customFormat="1" ht="108.5">
      <c r="A177" s="530" t="s">
        <v>426</v>
      </c>
      <c r="B177" s="530" t="s">
        <v>70</v>
      </c>
      <c r="C177" s="530" t="s">
        <v>71</v>
      </c>
      <c r="D177" s="530" t="s">
        <v>282</v>
      </c>
      <c r="E177" s="530" t="s">
        <v>283</v>
      </c>
      <c r="F177" s="557">
        <v>8080</v>
      </c>
      <c r="G177" s="557">
        <v>2024110010212</v>
      </c>
      <c r="H177" s="530" t="s">
        <v>10</v>
      </c>
      <c r="I177" s="530" t="s">
        <v>413</v>
      </c>
      <c r="J177" s="530" t="s">
        <v>12</v>
      </c>
      <c r="K177" s="530">
        <v>80111600</v>
      </c>
      <c r="L177" s="530" t="s">
        <v>427</v>
      </c>
      <c r="M177" s="530" t="s">
        <v>409</v>
      </c>
      <c r="N177" s="530" t="s">
        <v>409</v>
      </c>
      <c r="O177" s="530">
        <v>6</v>
      </c>
      <c r="P177" s="530">
        <v>1</v>
      </c>
      <c r="Q177" s="530" t="s">
        <v>83</v>
      </c>
      <c r="R177" s="566" t="s">
        <v>84</v>
      </c>
      <c r="S177" s="587">
        <v>3600000</v>
      </c>
      <c r="T177" s="587">
        <v>21600000</v>
      </c>
      <c r="U177" s="530" t="s">
        <v>286</v>
      </c>
      <c r="V177" s="530" t="s">
        <v>78</v>
      </c>
      <c r="W177" s="530" t="s">
        <v>287</v>
      </c>
      <c r="X177" s="530" t="s">
        <v>288</v>
      </c>
      <c r="Y177" s="530" t="s">
        <v>2765</v>
      </c>
      <c r="Z177" s="530" t="s">
        <v>77</v>
      </c>
      <c r="AA177" s="530" t="s">
        <v>2810</v>
      </c>
    </row>
    <row r="178" spans="1:27" s="532" customFormat="1" ht="108.5">
      <c r="A178" s="530" t="s">
        <v>432</v>
      </c>
      <c r="B178" s="530" t="s">
        <v>70</v>
      </c>
      <c r="C178" s="530" t="s">
        <v>71</v>
      </c>
      <c r="D178" s="530" t="s">
        <v>282</v>
      </c>
      <c r="E178" s="530" t="s">
        <v>283</v>
      </c>
      <c r="F178" s="557">
        <v>8080</v>
      </c>
      <c r="G178" s="557">
        <v>2024110010212</v>
      </c>
      <c r="H178" s="530" t="s">
        <v>10</v>
      </c>
      <c r="I178" s="530" t="s">
        <v>413</v>
      </c>
      <c r="J178" s="530" t="s">
        <v>12</v>
      </c>
      <c r="K178" s="530">
        <v>80111600</v>
      </c>
      <c r="L178" s="530" t="s">
        <v>433</v>
      </c>
      <c r="M178" s="530" t="s">
        <v>409</v>
      </c>
      <c r="N178" s="530" t="s">
        <v>409</v>
      </c>
      <c r="O178" s="530">
        <v>6</v>
      </c>
      <c r="P178" s="530">
        <v>1</v>
      </c>
      <c r="Q178" s="530" t="s">
        <v>83</v>
      </c>
      <c r="R178" s="566" t="s">
        <v>84</v>
      </c>
      <c r="S178" s="587">
        <v>6000000</v>
      </c>
      <c r="T178" s="587">
        <v>36000000</v>
      </c>
      <c r="U178" s="530" t="s">
        <v>286</v>
      </c>
      <c r="V178" s="530" t="s">
        <v>78</v>
      </c>
      <c r="W178" s="530" t="s">
        <v>287</v>
      </c>
      <c r="X178" s="530" t="s">
        <v>288</v>
      </c>
      <c r="Y178" s="530" t="s">
        <v>2765</v>
      </c>
      <c r="Z178" s="530" t="s">
        <v>77</v>
      </c>
      <c r="AA178" s="530" t="s">
        <v>2810</v>
      </c>
    </row>
    <row r="179" spans="1:27" s="532" customFormat="1" ht="108.5">
      <c r="A179" s="530" t="s">
        <v>434</v>
      </c>
      <c r="B179" s="530" t="s">
        <v>70</v>
      </c>
      <c r="C179" s="530" t="s">
        <v>71</v>
      </c>
      <c r="D179" s="530" t="s">
        <v>282</v>
      </c>
      <c r="E179" s="530" t="s">
        <v>283</v>
      </c>
      <c r="F179" s="557">
        <v>8080</v>
      </c>
      <c r="G179" s="557">
        <v>2024110010212</v>
      </c>
      <c r="H179" s="530" t="s">
        <v>10</v>
      </c>
      <c r="I179" s="530" t="s">
        <v>413</v>
      </c>
      <c r="J179" s="530" t="s">
        <v>12</v>
      </c>
      <c r="K179" s="530">
        <v>80111600</v>
      </c>
      <c r="L179" s="530" t="s">
        <v>435</v>
      </c>
      <c r="M179" s="530" t="s">
        <v>307</v>
      </c>
      <c r="N179" s="557" t="s">
        <v>307</v>
      </c>
      <c r="O179" s="557">
        <v>6</v>
      </c>
      <c r="P179" s="530">
        <v>1</v>
      </c>
      <c r="Q179" s="530" t="s">
        <v>83</v>
      </c>
      <c r="R179" s="558" t="s">
        <v>84</v>
      </c>
      <c r="S179" s="587">
        <v>6000000</v>
      </c>
      <c r="T179" s="587">
        <v>36000000</v>
      </c>
      <c r="U179" s="530" t="s">
        <v>286</v>
      </c>
      <c r="V179" s="530" t="s">
        <v>122</v>
      </c>
      <c r="W179" s="530" t="s">
        <v>287</v>
      </c>
      <c r="X179" s="530" t="s">
        <v>315</v>
      </c>
      <c r="Y179" s="530" t="s">
        <v>2765</v>
      </c>
      <c r="Z179" s="530" t="s">
        <v>77</v>
      </c>
      <c r="AA179" s="530" t="s">
        <v>2810</v>
      </c>
    </row>
    <row r="180" spans="1:27" s="532" customFormat="1" ht="108.5">
      <c r="A180" s="530" t="s">
        <v>436</v>
      </c>
      <c r="B180" s="530" t="s">
        <v>70</v>
      </c>
      <c r="C180" s="530" t="s">
        <v>71</v>
      </c>
      <c r="D180" s="530" t="s">
        <v>282</v>
      </c>
      <c r="E180" s="530" t="s">
        <v>283</v>
      </c>
      <c r="F180" s="557">
        <v>8080</v>
      </c>
      <c r="G180" s="557">
        <v>2024110010212</v>
      </c>
      <c r="H180" s="530" t="s">
        <v>10</v>
      </c>
      <c r="I180" s="530" t="s">
        <v>413</v>
      </c>
      <c r="J180" s="530" t="s">
        <v>12</v>
      </c>
      <c r="K180" s="530">
        <v>80111600</v>
      </c>
      <c r="L180" s="530" t="s">
        <v>437</v>
      </c>
      <c r="M180" s="530" t="s">
        <v>307</v>
      </c>
      <c r="N180" s="557" t="s">
        <v>307</v>
      </c>
      <c r="O180" s="557">
        <v>4</v>
      </c>
      <c r="P180" s="530">
        <v>1</v>
      </c>
      <c r="Q180" s="530" t="s">
        <v>83</v>
      </c>
      <c r="R180" s="558" t="s">
        <v>84</v>
      </c>
      <c r="S180" s="587">
        <v>4500000</v>
      </c>
      <c r="T180" s="587">
        <v>18000000</v>
      </c>
      <c r="U180" s="530" t="s">
        <v>286</v>
      </c>
      <c r="V180" s="530" t="s">
        <v>78</v>
      </c>
      <c r="W180" s="530" t="s">
        <v>287</v>
      </c>
      <c r="X180" s="530" t="s">
        <v>288</v>
      </c>
      <c r="Y180" s="530" t="s">
        <v>2765</v>
      </c>
      <c r="Z180" s="530" t="s">
        <v>77</v>
      </c>
      <c r="AA180" s="530" t="s">
        <v>2810</v>
      </c>
    </row>
    <row r="181" spans="1:27" s="532" customFormat="1" ht="108.5">
      <c r="A181" s="530" t="s">
        <v>440</v>
      </c>
      <c r="B181" s="530" t="s">
        <v>70</v>
      </c>
      <c r="C181" s="530" t="s">
        <v>71</v>
      </c>
      <c r="D181" s="530" t="s">
        <v>282</v>
      </c>
      <c r="E181" s="530" t="s">
        <v>283</v>
      </c>
      <c r="F181" s="557">
        <v>8080</v>
      </c>
      <c r="G181" s="557">
        <v>2024110010212</v>
      </c>
      <c r="H181" s="530" t="s">
        <v>10</v>
      </c>
      <c r="I181" s="530" t="s">
        <v>413</v>
      </c>
      <c r="J181" s="530" t="s">
        <v>12</v>
      </c>
      <c r="K181" s="530">
        <v>80111600</v>
      </c>
      <c r="L181" s="530" t="s">
        <v>441</v>
      </c>
      <c r="M181" s="530" t="s">
        <v>459</v>
      </c>
      <c r="N181" s="530" t="s">
        <v>459</v>
      </c>
      <c r="O181" s="530">
        <v>5</v>
      </c>
      <c r="P181" s="530">
        <v>1</v>
      </c>
      <c r="Q181" s="530" t="s">
        <v>83</v>
      </c>
      <c r="R181" s="566" t="s">
        <v>84</v>
      </c>
      <c r="S181" s="587">
        <v>6500000</v>
      </c>
      <c r="T181" s="587">
        <v>32500000</v>
      </c>
      <c r="U181" s="530" t="s">
        <v>286</v>
      </c>
      <c r="V181" s="530" t="s">
        <v>78</v>
      </c>
      <c r="W181" s="530" t="s">
        <v>287</v>
      </c>
      <c r="X181" s="530" t="s">
        <v>288</v>
      </c>
      <c r="Y181" s="530" t="s">
        <v>2765</v>
      </c>
      <c r="Z181" s="530" t="s">
        <v>77</v>
      </c>
      <c r="AA181" s="530" t="s">
        <v>2810</v>
      </c>
    </row>
    <row r="182" spans="1:27" s="532" customFormat="1" ht="108.5">
      <c r="A182" s="530" t="s">
        <v>442</v>
      </c>
      <c r="B182" s="530" t="s">
        <v>70</v>
      </c>
      <c r="C182" s="530" t="s">
        <v>71</v>
      </c>
      <c r="D182" s="530" t="s">
        <v>282</v>
      </c>
      <c r="E182" s="530" t="s">
        <v>283</v>
      </c>
      <c r="F182" s="557">
        <v>8080</v>
      </c>
      <c r="G182" s="557">
        <v>2024110010212</v>
      </c>
      <c r="H182" s="530" t="s">
        <v>10</v>
      </c>
      <c r="I182" s="530" t="s">
        <v>413</v>
      </c>
      <c r="J182" s="530" t="s">
        <v>12</v>
      </c>
      <c r="K182" s="530">
        <v>80111600</v>
      </c>
      <c r="L182" s="530" t="s">
        <v>443</v>
      </c>
      <c r="M182" s="530" t="s">
        <v>307</v>
      </c>
      <c r="N182" s="557" t="s">
        <v>307</v>
      </c>
      <c r="O182" s="557">
        <v>5</v>
      </c>
      <c r="P182" s="530">
        <v>1</v>
      </c>
      <c r="Q182" s="530" t="s">
        <v>83</v>
      </c>
      <c r="R182" s="558" t="s">
        <v>84</v>
      </c>
      <c r="S182" s="587">
        <v>4500000</v>
      </c>
      <c r="T182" s="587">
        <v>22500000</v>
      </c>
      <c r="U182" s="530" t="s">
        <v>286</v>
      </c>
      <c r="V182" s="530" t="s">
        <v>78</v>
      </c>
      <c r="W182" s="530" t="s">
        <v>287</v>
      </c>
      <c r="X182" s="530" t="s">
        <v>75</v>
      </c>
      <c r="Y182" s="530" t="s">
        <v>2765</v>
      </c>
      <c r="Z182" s="530" t="s">
        <v>77</v>
      </c>
      <c r="AA182" s="530" t="s">
        <v>2810</v>
      </c>
    </row>
    <row r="183" spans="1:27" s="532" customFormat="1" ht="108.5">
      <c r="A183" s="530" t="s">
        <v>444</v>
      </c>
      <c r="B183" s="530" t="s">
        <v>70</v>
      </c>
      <c r="C183" s="530" t="s">
        <v>71</v>
      </c>
      <c r="D183" s="530" t="s">
        <v>2556</v>
      </c>
      <c r="E183" s="530" t="s">
        <v>283</v>
      </c>
      <c r="F183" s="557">
        <v>8080</v>
      </c>
      <c r="G183" s="557">
        <v>2024110010212</v>
      </c>
      <c r="H183" s="530" t="s">
        <v>10</v>
      </c>
      <c r="I183" s="530" t="s">
        <v>413</v>
      </c>
      <c r="J183" s="530" t="s">
        <v>12</v>
      </c>
      <c r="K183" s="530">
        <v>80111600</v>
      </c>
      <c r="L183" s="530" t="s">
        <v>2280</v>
      </c>
      <c r="M183" s="530" t="s">
        <v>307</v>
      </c>
      <c r="N183" s="557" t="s">
        <v>307</v>
      </c>
      <c r="O183" s="557">
        <v>9</v>
      </c>
      <c r="P183" s="530">
        <v>1</v>
      </c>
      <c r="Q183" s="530" t="s">
        <v>83</v>
      </c>
      <c r="R183" s="558" t="s">
        <v>84</v>
      </c>
      <c r="S183" s="587">
        <v>8000000</v>
      </c>
      <c r="T183" s="587">
        <v>52000000</v>
      </c>
      <c r="U183" s="530" t="s">
        <v>286</v>
      </c>
      <c r="V183" s="530" t="s">
        <v>78</v>
      </c>
      <c r="W183" s="530" t="s">
        <v>287</v>
      </c>
      <c r="X183" s="530" t="s">
        <v>315</v>
      </c>
      <c r="Y183" s="530" t="s">
        <v>2765</v>
      </c>
      <c r="Z183" s="530" t="s">
        <v>77</v>
      </c>
      <c r="AA183" s="530" t="s">
        <v>2841</v>
      </c>
    </row>
    <row r="184" spans="1:27" s="532" customFormat="1" ht="108.5">
      <c r="A184" s="530" t="s">
        <v>445</v>
      </c>
      <c r="B184" s="530" t="s">
        <v>70</v>
      </c>
      <c r="C184" s="530" t="s">
        <v>71</v>
      </c>
      <c r="D184" s="530" t="s">
        <v>282</v>
      </c>
      <c r="E184" s="530" t="s">
        <v>283</v>
      </c>
      <c r="F184" s="557">
        <v>8080</v>
      </c>
      <c r="G184" s="557">
        <v>2024110010212</v>
      </c>
      <c r="H184" s="530" t="s">
        <v>10</v>
      </c>
      <c r="I184" s="530" t="s">
        <v>413</v>
      </c>
      <c r="J184" s="530" t="s">
        <v>12</v>
      </c>
      <c r="K184" s="530">
        <v>80111600</v>
      </c>
      <c r="L184" s="530" t="s">
        <v>1964</v>
      </c>
      <c r="M184" s="530" t="s">
        <v>459</v>
      </c>
      <c r="N184" s="557" t="s">
        <v>459</v>
      </c>
      <c r="O184" s="557">
        <v>6</v>
      </c>
      <c r="P184" s="530">
        <v>1</v>
      </c>
      <c r="Q184" s="530" t="s">
        <v>83</v>
      </c>
      <c r="R184" s="558" t="s">
        <v>84</v>
      </c>
      <c r="S184" s="587">
        <v>7000000</v>
      </c>
      <c r="T184" s="587">
        <v>42000000</v>
      </c>
      <c r="U184" s="530" t="s">
        <v>286</v>
      </c>
      <c r="V184" s="530" t="s">
        <v>78</v>
      </c>
      <c r="W184" s="530" t="s">
        <v>287</v>
      </c>
      <c r="X184" s="530" t="s">
        <v>288</v>
      </c>
      <c r="Y184" s="530" t="s">
        <v>2765</v>
      </c>
      <c r="Z184" s="530" t="s">
        <v>77</v>
      </c>
      <c r="AA184" s="530" t="s">
        <v>2810</v>
      </c>
    </row>
    <row r="185" spans="1:27" s="532" customFormat="1" ht="108.5">
      <c r="A185" s="530" t="s">
        <v>446</v>
      </c>
      <c r="B185" s="530" t="s">
        <v>70</v>
      </c>
      <c r="C185" s="530" t="s">
        <v>71</v>
      </c>
      <c r="D185" s="530" t="s">
        <v>2556</v>
      </c>
      <c r="E185" s="530" t="s">
        <v>283</v>
      </c>
      <c r="F185" s="557">
        <v>8080</v>
      </c>
      <c r="G185" s="557">
        <v>2024110010212</v>
      </c>
      <c r="H185" s="530" t="s">
        <v>10</v>
      </c>
      <c r="I185" s="530" t="s">
        <v>413</v>
      </c>
      <c r="J185" s="530" t="s">
        <v>12</v>
      </c>
      <c r="K185" s="530">
        <v>80111600</v>
      </c>
      <c r="L185" s="530" t="s">
        <v>447</v>
      </c>
      <c r="M185" s="530" t="s">
        <v>82</v>
      </c>
      <c r="N185" s="557" t="s">
        <v>82</v>
      </c>
      <c r="O185" s="557">
        <v>5</v>
      </c>
      <c r="P185" s="530">
        <v>1</v>
      </c>
      <c r="Q185" s="530" t="s">
        <v>83</v>
      </c>
      <c r="R185" s="558" t="s">
        <v>84</v>
      </c>
      <c r="S185" s="587">
        <v>5000000</v>
      </c>
      <c r="T185" s="587">
        <v>23500000</v>
      </c>
      <c r="U185" s="530" t="s">
        <v>286</v>
      </c>
      <c r="V185" s="530" t="s">
        <v>122</v>
      </c>
      <c r="W185" s="530" t="s">
        <v>287</v>
      </c>
      <c r="X185" s="530" t="s">
        <v>75</v>
      </c>
      <c r="Y185" s="530" t="s">
        <v>2765</v>
      </c>
      <c r="Z185" s="530" t="s">
        <v>77</v>
      </c>
      <c r="AA185" s="530" t="s">
        <v>2841</v>
      </c>
    </row>
    <row r="186" spans="1:27" s="532" customFormat="1" ht="108.5">
      <c r="A186" s="530" t="s">
        <v>448</v>
      </c>
      <c r="B186" s="530" t="s">
        <v>70</v>
      </c>
      <c r="C186" s="530" t="s">
        <v>71</v>
      </c>
      <c r="D186" s="530" t="s">
        <v>282</v>
      </c>
      <c r="E186" s="530" t="s">
        <v>283</v>
      </c>
      <c r="F186" s="557">
        <v>8080</v>
      </c>
      <c r="G186" s="557">
        <v>2024110010212</v>
      </c>
      <c r="H186" s="530" t="s">
        <v>10</v>
      </c>
      <c r="I186" s="530" t="s">
        <v>413</v>
      </c>
      <c r="J186" s="530" t="s">
        <v>12</v>
      </c>
      <c r="K186" s="530">
        <v>80111600</v>
      </c>
      <c r="L186" s="530" t="s">
        <v>449</v>
      </c>
      <c r="M186" s="530" t="s">
        <v>459</v>
      </c>
      <c r="N186" s="530" t="s">
        <v>459</v>
      </c>
      <c r="O186" s="530">
        <v>5</v>
      </c>
      <c r="P186" s="530">
        <v>1</v>
      </c>
      <c r="Q186" s="530" t="s">
        <v>83</v>
      </c>
      <c r="R186" s="566" t="s">
        <v>84</v>
      </c>
      <c r="S186" s="587">
        <v>9000000</v>
      </c>
      <c r="T186" s="587">
        <v>45000000</v>
      </c>
      <c r="U186" s="530" t="s">
        <v>286</v>
      </c>
      <c r="V186" s="530" t="s">
        <v>78</v>
      </c>
      <c r="W186" s="530" t="s">
        <v>287</v>
      </c>
      <c r="X186" s="530" t="s">
        <v>75</v>
      </c>
      <c r="Y186" s="530" t="s">
        <v>2765</v>
      </c>
      <c r="Z186" s="530" t="s">
        <v>77</v>
      </c>
      <c r="AA186" s="530" t="s">
        <v>2810</v>
      </c>
    </row>
    <row r="187" spans="1:27" s="532" customFormat="1" ht="108.5">
      <c r="A187" s="530" t="s">
        <v>450</v>
      </c>
      <c r="B187" s="530" t="s">
        <v>70</v>
      </c>
      <c r="C187" s="530" t="s">
        <v>71</v>
      </c>
      <c r="D187" s="530" t="s">
        <v>282</v>
      </c>
      <c r="E187" s="530" t="s">
        <v>283</v>
      </c>
      <c r="F187" s="557">
        <v>8080</v>
      </c>
      <c r="G187" s="557">
        <v>2024110010212</v>
      </c>
      <c r="H187" s="530" t="s">
        <v>10</v>
      </c>
      <c r="I187" s="530" t="s">
        <v>413</v>
      </c>
      <c r="J187" s="530" t="s">
        <v>12</v>
      </c>
      <c r="K187" s="530">
        <v>80111600</v>
      </c>
      <c r="L187" s="530" t="s">
        <v>451</v>
      </c>
      <c r="M187" s="530" t="s">
        <v>459</v>
      </c>
      <c r="N187" s="530" t="s">
        <v>459</v>
      </c>
      <c r="O187" s="530">
        <v>5</v>
      </c>
      <c r="P187" s="530">
        <v>1</v>
      </c>
      <c r="Q187" s="530" t="s">
        <v>83</v>
      </c>
      <c r="R187" s="566" t="s">
        <v>84</v>
      </c>
      <c r="S187" s="587">
        <v>9000000</v>
      </c>
      <c r="T187" s="587">
        <v>45000000</v>
      </c>
      <c r="U187" s="530" t="s">
        <v>286</v>
      </c>
      <c r="V187" s="530" t="s">
        <v>78</v>
      </c>
      <c r="W187" s="530" t="s">
        <v>287</v>
      </c>
      <c r="X187" s="530" t="s">
        <v>75</v>
      </c>
      <c r="Y187" s="530" t="s">
        <v>2765</v>
      </c>
      <c r="Z187" s="530" t="s">
        <v>77</v>
      </c>
      <c r="AA187" s="530" t="s">
        <v>2810</v>
      </c>
    </row>
    <row r="188" spans="1:27" s="532" customFormat="1" ht="108.5">
      <c r="A188" s="530" t="s">
        <v>453</v>
      </c>
      <c r="B188" s="530" t="s">
        <v>70</v>
      </c>
      <c r="C188" s="530" t="s">
        <v>71</v>
      </c>
      <c r="D188" s="530" t="s">
        <v>2556</v>
      </c>
      <c r="E188" s="530" t="s">
        <v>283</v>
      </c>
      <c r="F188" s="557">
        <v>8080</v>
      </c>
      <c r="G188" s="557">
        <v>2024110010212</v>
      </c>
      <c r="H188" s="530" t="s">
        <v>10</v>
      </c>
      <c r="I188" s="530" t="s">
        <v>413</v>
      </c>
      <c r="J188" s="530" t="s">
        <v>12</v>
      </c>
      <c r="K188" s="530">
        <v>80111600</v>
      </c>
      <c r="L188" s="530" t="s">
        <v>1359</v>
      </c>
      <c r="M188" s="530" t="s">
        <v>409</v>
      </c>
      <c r="N188" s="530" t="s">
        <v>409</v>
      </c>
      <c r="O188" s="530">
        <v>1</v>
      </c>
      <c r="P188" s="530">
        <v>1</v>
      </c>
      <c r="Q188" s="530" t="s">
        <v>83</v>
      </c>
      <c r="R188" s="530" t="s">
        <v>84</v>
      </c>
      <c r="S188" s="589">
        <v>2123764</v>
      </c>
      <c r="T188" s="589">
        <v>2123764</v>
      </c>
      <c r="U188" s="530" t="s">
        <v>286</v>
      </c>
      <c r="V188" s="530" t="s">
        <v>78</v>
      </c>
      <c r="W188" s="530" t="s">
        <v>287</v>
      </c>
      <c r="X188" s="530" t="s">
        <v>315</v>
      </c>
      <c r="Y188" s="530" t="s">
        <v>2765</v>
      </c>
      <c r="Z188" s="530" t="s">
        <v>77</v>
      </c>
      <c r="AA188" s="530" t="s">
        <v>2841</v>
      </c>
    </row>
    <row r="189" spans="1:27" s="532" customFormat="1" ht="77.5">
      <c r="A189" s="530" t="s">
        <v>454</v>
      </c>
      <c r="B189" s="530" t="s">
        <v>70</v>
      </c>
      <c r="C189" s="530" t="s">
        <v>71</v>
      </c>
      <c r="D189" s="530" t="s">
        <v>455</v>
      </c>
      <c r="E189" s="530" t="s">
        <v>456</v>
      </c>
      <c r="F189" s="557">
        <v>8131</v>
      </c>
      <c r="G189" s="557">
        <v>2024110010238</v>
      </c>
      <c r="H189" s="530" t="s">
        <v>28</v>
      </c>
      <c r="I189" s="530" t="s">
        <v>457</v>
      </c>
      <c r="J189" s="530" t="s">
        <v>31</v>
      </c>
      <c r="K189" s="530">
        <v>80111600</v>
      </c>
      <c r="L189" s="530" t="s">
        <v>2669</v>
      </c>
      <c r="M189" s="530" t="s">
        <v>459</v>
      </c>
      <c r="N189" s="557" t="s">
        <v>459</v>
      </c>
      <c r="O189" s="557">
        <v>6</v>
      </c>
      <c r="P189" s="530">
        <v>1</v>
      </c>
      <c r="Q189" s="530" t="s">
        <v>83</v>
      </c>
      <c r="R189" s="558" t="s">
        <v>84</v>
      </c>
      <c r="S189" s="587">
        <v>4766308</v>
      </c>
      <c r="T189" s="587">
        <v>28597848</v>
      </c>
      <c r="U189" s="530" t="s">
        <v>1987</v>
      </c>
      <c r="V189" s="530" t="s">
        <v>122</v>
      </c>
      <c r="W189" s="530" t="s">
        <v>461</v>
      </c>
      <c r="X189" s="530" t="s">
        <v>462</v>
      </c>
      <c r="Y189" s="530" t="s">
        <v>2765</v>
      </c>
      <c r="Z189" s="530" t="s">
        <v>77</v>
      </c>
      <c r="AA189" s="530" t="s">
        <v>2810</v>
      </c>
    </row>
    <row r="190" spans="1:27" s="532" customFormat="1" ht="77.5">
      <c r="A190" s="530" t="s">
        <v>463</v>
      </c>
      <c r="B190" s="530" t="s">
        <v>70</v>
      </c>
      <c r="C190" s="530" t="s">
        <v>71</v>
      </c>
      <c r="D190" s="530" t="s">
        <v>455</v>
      </c>
      <c r="E190" s="530" t="s">
        <v>456</v>
      </c>
      <c r="F190" s="557">
        <v>8131</v>
      </c>
      <c r="G190" s="557">
        <v>2024110010238</v>
      </c>
      <c r="H190" s="530" t="s">
        <v>28</v>
      </c>
      <c r="I190" s="530" t="s">
        <v>457</v>
      </c>
      <c r="J190" s="530" t="s">
        <v>29</v>
      </c>
      <c r="K190" s="530">
        <v>80111600</v>
      </c>
      <c r="L190" s="530" t="s">
        <v>464</v>
      </c>
      <c r="M190" s="530" t="s">
        <v>465</v>
      </c>
      <c r="N190" s="530" t="s">
        <v>459</v>
      </c>
      <c r="O190" s="530">
        <v>6</v>
      </c>
      <c r="P190" s="530">
        <v>1</v>
      </c>
      <c r="Q190" s="530" t="s">
        <v>83</v>
      </c>
      <c r="R190" s="559" t="s">
        <v>84</v>
      </c>
      <c r="S190" s="587">
        <v>5860000</v>
      </c>
      <c r="T190" s="587">
        <v>35160000</v>
      </c>
      <c r="U190" s="530" t="s">
        <v>1987</v>
      </c>
      <c r="V190" s="530" t="s">
        <v>78</v>
      </c>
      <c r="W190" s="530" t="s">
        <v>461</v>
      </c>
      <c r="X190" s="530" t="s">
        <v>462</v>
      </c>
      <c r="Y190" s="530" t="s">
        <v>2765</v>
      </c>
      <c r="Z190" s="530" t="s">
        <v>77</v>
      </c>
      <c r="AA190" s="530" t="s">
        <v>2810</v>
      </c>
    </row>
    <row r="191" spans="1:27" s="532" customFormat="1" ht="77.5">
      <c r="A191" s="530" t="s">
        <v>466</v>
      </c>
      <c r="B191" s="530" t="s">
        <v>70</v>
      </c>
      <c r="C191" s="530" t="s">
        <v>71</v>
      </c>
      <c r="D191" s="530" t="s">
        <v>455</v>
      </c>
      <c r="E191" s="530" t="s">
        <v>456</v>
      </c>
      <c r="F191" s="557">
        <v>8131</v>
      </c>
      <c r="G191" s="557">
        <v>2024110010238</v>
      </c>
      <c r="H191" s="530" t="s">
        <v>28</v>
      </c>
      <c r="I191" s="530" t="s">
        <v>457</v>
      </c>
      <c r="J191" s="530" t="s">
        <v>29</v>
      </c>
      <c r="K191" s="530">
        <v>80111600</v>
      </c>
      <c r="L191" s="530" t="s">
        <v>2670</v>
      </c>
      <c r="M191" s="530" t="s">
        <v>465</v>
      </c>
      <c r="N191" s="530" t="s">
        <v>459</v>
      </c>
      <c r="O191" s="530">
        <v>6</v>
      </c>
      <c r="P191" s="530">
        <v>1</v>
      </c>
      <c r="Q191" s="530" t="s">
        <v>83</v>
      </c>
      <c r="R191" s="559" t="s">
        <v>84</v>
      </c>
      <c r="S191" s="587">
        <v>6200000</v>
      </c>
      <c r="T191" s="587">
        <v>37200000</v>
      </c>
      <c r="U191" s="530" t="s">
        <v>1987</v>
      </c>
      <c r="V191" s="530" t="s">
        <v>122</v>
      </c>
      <c r="W191" s="530" t="s">
        <v>461</v>
      </c>
      <c r="X191" s="530" t="s">
        <v>462</v>
      </c>
      <c r="Y191" s="530" t="s">
        <v>2765</v>
      </c>
      <c r="Z191" s="530" t="s">
        <v>77</v>
      </c>
      <c r="AA191" s="530" t="s">
        <v>2810</v>
      </c>
    </row>
    <row r="192" spans="1:27" s="532" customFormat="1" ht="77.5">
      <c r="A192" s="530" t="s">
        <v>468</v>
      </c>
      <c r="B192" s="530" t="s">
        <v>70</v>
      </c>
      <c r="C192" s="530" t="s">
        <v>71</v>
      </c>
      <c r="D192" s="530" t="s">
        <v>455</v>
      </c>
      <c r="E192" s="530" t="s">
        <v>456</v>
      </c>
      <c r="F192" s="557">
        <v>8131</v>
      </c>
      <c r="G192" s="557">
        <v>2024110010238</v>
      </c>
      <c r="H192" s="530" t="s">
        <v>28</v>
      </c>
      <c r="I192" s="530" t="s">
        <v>457</v>
      </c>
      <c r="J192" s="530" t="s">
        <v>29</v>
      </c>
      <c r="K192" s="530">
        <v>80111600</v>
      </c>
      <c r="L192" s="530" t="s">
        <v>469</v>
      </c>
      <c r="M192" s="530" t="s">
        <v>465</v>
      </c>
      <c r="N192" s="530" t="s">
        <v>459</v>
      </c>
      <c r="O192" s="530">
        <v>6</v>
      </c>
      <c r="P192" s="530">
        <v>1</v>
      </c>
      <c r="Q192" s="530" t="s">
        <v>83</v>
      </c>
      <c r="R192" s="559" t="s">
        <v>84</v>
      </c>
      <c r="S192" s="587">
        <v>4500000</v>
      </c>
      <c r="T192" s="587">
        <v>27000000</v>
      </c>
      <c r="U192" s="530" t="s">
        <v>1987</v>
      </c>
      <c r="V192" s="530" t="s">
        <v>122</v>
      </c>
      <c r="W192" s="530" t="s">
        <v>461</v>
      </c>
      <c r="X192" s="530" t="s">
        <v>462</v>
      </c>
      <c r="Y192" s="530" t="s">
        <v>2765</v>
      </c>
      <c r="Z192" s="530" t="s">
        <v>77</v>
      </c>
      <c r="AA192" s="530" t="s">
        <v>2810</v>
      </c>
    </row>
    <row r="193" spans="1:27" s="532" customFormat="1" ht="77.5">
      <c r="A193" s="530" t="s">
        <v>470</v>
      </c>
      <c r="B193" s="530" t="s">
        <v>70</v>
      </c>
      <c r="C193" s="530" t="s">
        <v>71</v>
      </c>
      <c r="D193" s="530" t="s">
        <v>455</v>
      </c>
      <c r="E193" s="530" t="s">
        <v>456</v>
      </c>
      <c r="F193" s="557">
        <v>8131</v>
      </c>
      <c r="G193" s="557">
        <v>2024110010238</v>
      </c>
      <c r="H193" s="530" t="s">
        <v>28</v>
      </c>
      <c r="I193" s="530" t="s">
        <v>457</v>
      </c>
      <c r="J193" s="530" t="s">
        <v>31</v>
      </c>
      <c r="K193" s="530">
        <v>80111600</v>
      </c>
      <c r="L193" s="530" t="s">
        <v>2671</v>
      </c>
      <c r="M193" s="530" t="s">
        <v>465</v>
      </c>
      <c r="N193" s="530" t="s">
        <v>459</v>
      </c>
      <c r="O193" s="530">
        <v>6</v>
      </c>
      <c r="P193" s="530">
        <v>1</v>
      </c>
      <c r="Q193" s="530" t="s">
        <v>83</v>
      </c>
      <c r="R193" s="559" t="s">
        <v>84</v>
      </c>
      <c r="S193" s="587">
        <v>5454880</v>
      </c>
      <c r="T193" s="587">
        <v>32729280</v>
      </c>
      <c r="U193" s="530" t="s">
        <v>1987</v>
      </c>
      <c r="V193" s="530" t="s">
        <v>122</v>
      </c>
      <c r="W193" s="530" t="s">
        <v>461</v>
      </c>
      <c r="X193" s="530" t="s">
        <v>472</v>
      </c>
      <c r="Y193" s="530" t="s">
        <v>2765</v>
      </c>
      <c r="Z193" s="530" t="s">
        <v>77</v>
      </c>
      <c r="AA193" s="530" t="s">
        <v>2810</v>
      </c>
    </row>
    <row r="194" spans="1:27" s="532" customFormat="1" ht="77.5">
      <c r="A194" s="530" t="s">
        <v>473</v>
      </c>
      <c r="B194" s="530" t="s">
        <v>70</v>
      </c>
      <c r="C194" s="530" t="s">
        <v>71</v>
      </c>
      <c r="D194" s="530" t="s">
        <v>455</v>
      </c>
      <c r="E194" s="530" t="s">
        <v>456</v>
      </c>
      <c r="F194" s="557">
        <v>8131</v>
      </c>
      <c r="G194" s="557">
        <v>2024110010238</v>
      </c>
      <c r="H194" s="530" t="s">
        <v>28</v>
      </c>
      <c r="I194" s="530" t="s">
        <v>457</v>
      </c>
      <c r="J194" s="530" t="s">
        <v>31</v>
      </c>
      <c r="K194" s="530">
        <v>80111600</v>
      </c>
      <c r="L194" s="530" t="s">
        <v>474</v>
      </c>
      <c r="M194" s="530" t="s">
        <v>465</v>
      </c>
      <c r="N194" s="530" t="s">
        <v>459</v>
      </c>
      <c r="O194" s="530">
        <v>7</v>
      </c>
      <c r="P194" s="530">
        <v>1</v>
      </c>
      <c r="Q194" s="530" t="s">
        <v>83</v>
      </c>
      <c r="R194" s="559" t="s">
        <v>84</v>
      </c>
      <c r="S194" s="587">
        <v>6500000</v>
      </c>
      <c r="T194" s="587">
        <v>45500000</v>
      </c>
      <c r="U194" s="530" t="s">
        <v>1987</v>
      </c>
      <c r="V194" s="530" t="s">
        <v>122</v>
      </c>
      <c r="W194" s="530" t="s">
        <v>461</v>
      </c>
      <c r="X194" s="530" t="s">
        <v>472</v>
      </c>
      <c r="Y194" s="530" t="s">
        <v>2765</v>
      </c>
      <c r="Z194" s="530" t="s">
        <v>77</v>
      </c>
      <c r="AA194" s="530" t="s">
        <v>2810</v>
      </c>
    </row>
    <row r="195" spans="1:27" s="532" customFormat="1" ht="124">
      <c r="A195" s="530" t="s">
        <v>475</v>
      </c>
      <c r="B195" s="530" t="s">
        <v>70</v>
      </c>
      <c r="C195" s="530" t="s">
        <v>71</v>
      </c>
      <c r="D195" s="530" t="s">
        <v>476</v>
      </c>
      <c r="E195" s="530" t="s">
        <v>456</v>
      </c>
      <c r="F195" s="557">
        <v>8131</v>
      </c>
      <c r="G195" s="557">
        <v>2024110010238</v>
      </c>
      <c r="H195" s="530" t="s">
        <v>28</v>
      </c>
      <c r="I195" s="530" t="s">
        <v>477</v>
      </c>
      <c r="J195" s="530" t="s">
        <v>31</v>
      </c>
      <c r="K195" s="530">
        <v>80111600</v>
      </c>
      <c r="L195" s="530" t="s">
        <v>2672</v>
      </c>
      <c r="M195" s="530" t="s">
        <v>465</v>
      </c>
      <c r="N195" s="530" t="s">
        <v>459</v>
      </c>
      <c r="O195" s="530">
        <v>6</v>
      </c>
      <c r="P195" s="530">
        <v>1</v>
      </c>
      <c r="Q195" s="530" t="s">
        <v>83</v>
      </c>
      <c r="R195" s="559" t="s">
        <v>84</v>
      </c>
      <c r="S195" s="587">
        <v>4000000</v>
      </c>
      <c r="T195" s="587">
        <v>24000000</v>
      </c>
      <c r="U195" s="530" t="s">
        <v>1987</v>
      </c>
      <c r="V195" s="530" t="s">
        <v>78</v>
      </c>
      <c r="W195" s="530" t="s">
        <v>479</v>
      </c>
      <c r="X195" s="530" t="s">
        <v>480</v>
      </c>
      <c r="Y195" s="530" t="s">
        <v>2765</v>
      </c>
      <c r="Z195" s="530" t="s">
        <v>77</v>
      </c>
      <c r="AA195" s="530" t="s">
        <v>2810</v>
      </c>
    </row>
    <row r="196" spans="1:27" s="532" customFormat="1" ht="124">
      <c r="A196" s="530" t="s">
        <v>481</v>
      </c>
      <c r="B196" s="530" t="s">
        <v>70</v>
      </c>
      <c r="C196" s="530" t="s">
        <v>71</v>
      </c>
      <c r="D196" s="530" t="s">
        <v>476</v>
      </c>
      <c r="E196" s="530" t="s">
        <v>456</v>
      </c>
      <c r="F196" s="557">
        <v>8131</v>
      </c>
      <c r="G196" s="557">
        <v>2024110010238</v>
      </c>
      <c r="H196" s="530" t="s">
        <v>28</v>
      </c>
      <c r="I196" s="530" t="s">
        <v>457</v>
      </c>
      <c r="J196" s="530" t="s">
        <v>31</v>
      </c>
      <c r="K196" s="530">
        <v>80111600</v>
      </c>
      <c r="L196" s="530" t="s">
        <v>2673</v>
      </c>
      <c r="M196" s="530" t="s">
        <v>465</v>
      </c>
      <c r="N196" s="530" t="s">
        <v>459</v>
      </c>
      <c r="O196" s="530">
        <v>6</v>
      </c>
      <c r="P196" s="530">
        <v>1</v>
      </c>
      <c r="Q196" s="530" t="s">
        <v>83</v>
      </c>
      <c r="R196" s="559" t="s">
        <v>84</v>
      </c>
      <c r="S196" s="587">
        <v>7100000</v>
      </c>
      <c r="T196" s="587">
        <v>42600000</v>
      </c>
      <c r="U196" s="530" t="s">
        <v>1987</v>
      </c>
      <c r="V196" s="530" t="s">
        <v>78</v>
      </c>
      <c r="W196" s="530" t="s">
        <v>479</v>
      </c>
      <c r="X196" s="530" t="s">
        <v>480</v>
      </c>
      <c r="Y196" s="530" t="s">
        <v>2765</v>
      </c>
      <c r="Z196" s="530" t="s">
        <v>77</v>
      </c>
      <c r="AA196" s="530" t="s">
        <v>2810</v>
      </c>
    </row>
    <row r="197" spans="1:27" s="532" customFormat="1" ht="124">
      <c r="A197" s="530" t="s">
        <v>483</v>
      </c>
      <c r="B197" s="530" t="s">
        <v>70</v>
      </c>
      <c r="C197" s="530" t="s">
        <v>71</v>
      </c>
      <c r="D197" s="530" t="s">
        <v>476</v>
      </c>
      <c r="E197" s="530" t="s">
        <v>456</v>
      </c>
      <c r="F197" s="557">
        <v>8131</v>
      </c>
      <c r="G197" s="557">
        <v>2024110010238</v>
      </c>
      <c r="H197" s="530" t="s">
        <v>28</v>
      </c>
      <c r="I197" s="530" t="s">
        <v>457</v>
      </c>
      <c r="J197" s="530" t="s">
        <v>31</v>
      </c>
      <c r="K197" s="530">
        <v>80111600</v>
      </c>
      <c r="L197" s="530" t="s">
        <v>2674</v>
      </c>
      <c r="M197" s="530" t="s">
        <v>465</v>
      </c>
      <c r="N197" s="530" t="s">
        <v>459</v>
      </c>
      <c r="O197" s="530">
        <v>6</v>
      </c>
      <c r="P197" s="530">
        <v>1</v>
      </c>
      <c r="Q197" s="530" t="s">
        <v>83</v>
      </c>
      <c r="R197" s="559" t="s">
        <v>84</v>
      </c>
      <c r="S197" s="587">
        <v>3606000</v>
      </c>
      <c r="T197" s="587">
        <v>21636000</v>
      </c>
      <c r="U197" s="530" t="s">
        <v>1987</v>
      </c>
      <c r="V197" s="530" t="s">
        <v>78</v>
      </c>
      <c r="W197" s="530" t="s">
        <v>479</v>
      </c>
      <c r="X197" s="530" t="s">
        <v>480</v>
      </c>
      <c r="Y197" s="530" t="s">
        <v>2765</v>
      </c>
      <c r="Z197" s="530" t="s">
        <v>77</v>
      </c>
      <c r="AA197" s="530" t="s">
        <v>2810</v>
      </c>
    </row>
    <row r="198" spans="1:27" s="532" customFormat="1" ht="124">
      <c r="A198" s="530" t="s">
        <v>485</v>
      </c>
      <c r="B198" s="530" t="s">
        <v>70</v>
      </c>
      <c r="C198" s="530" t="s">
        <v>71</v>
      </c>
      <c r="D198" s="530" t="s">
        <v>476</v>
      </c>
      <c r="E198" s="530" t="s">
        <v>456</v>
      </c>
      <c r="F198" s="557">
        <v>8131</v>
      </c>
      <c r="G198" s="557">
        <v>2024110010238</v>
      </c>
      <c r="H198" s="530" t="s">
        <v>28</v>
      </c>
      <c r="I198" s="530" t="s">
        <v>457</v>
      </c>
      <c r="J198" s="530" t="s">
        <v>31</v>
      </c>
      <c r="K198" s="530">
        <v>80111600</v>
      </c>
      <c r="L198" s="530" t="s">
        <v>2672</v>
      </c>
      <c r="M198" s="530" t="s">
        <v>409</v>
      </c>
      <c r="N198" s="530" t="s">
        <v>459</v>
      </c>
      <c r="O198" s="530">
        <v>6</v>
      </c>
      <c r="P198" s="530">
        <v>1</v>
      </c>
      <c r="Q198" s="530" t="s">
        <v>83</v>
      </c>
      <c r="R198" s="559" t="s">
        <v>84</v>
      </c>
      <c r="S198" s="587">
        <v>4000000</v>
      </c>
      <c r="T198" s="587">
        <v>24000000</v>
      </c>
      <c r="U198" s="530" t="s">
        <v>1987</v>
      </c>
      <c r="V198" s="530" t="s">
        <v>78</v>
      </c>
      <c r="W198" s="530" t="s">
        <v>479</v>
      </c>
      <c r="X198" s="530" t="s">
        <v>480</v>
      </c>
      <c r="Y198" s="530" t="s">
        <v>2765</v>
      </c>
      <c r="Z198" s="530" t="s">
        <v>77</v>
      </c>
      <c r="AA198" s="530" t="s">
        <v>2810</v>
      </c>
    </row>
    <row r="199" spans="1:27" s="532" customFormat="1" ht="124">
      <c r="A199" s="530" t="s">
        <v>486</v>
      </c>
      <c r="B199" s="530" t="s">
        <v>70</v>
      </c>
      <c r="C199" s="530" t="s">
        <v>71</v>
      </c>
      <c r="D199" s="530" t="s">
        <v>476</v>
      </c>
      <c r="E199" s="530" t="s">
        <v>456</v>
      </c>
      <c r="F199" s="557">
        <v>8131</v>
      </c>
      <c r="G199" s="557">
        <v>2024110010238</v>
      </c>
      <c r="H199" s="530" t="s">
        <v>28</v>
      </c>
      <c r="I199" s="530" t="s">
        <v>457</v>
      </c>
      <c r="J199" s="530" t="s">
        <v>31</v>
      </c>
      <c r="K199" s="530">
        <v>80111600</v>
      </c>
      <c r="L199" s="530" t="s">
        <v>2672</v>
      </c>
      <c r="M199" s="530" t="s">
        <v>409</v>
      </c>
      <c r="N199" s="530" t="s">
        <v>459</v>
      </c>
      <c r="O199" s="530">
        <v>6</v>
      </c>
      <c r="P199" s="530">
        <v>1</v>
      </c>
      <c r="Q199" s="530" t="s">
        <v>83</v>
      </c>
      <c r="R199" s="559" t="s">
        <v>84</v>
      </c>
      <c r="S199" s="587">
        <v>4000000</v>
      </c>
      <c r="T199" s="587">
        <v>24000000</v>
      </c>
      <c r="U199" s="530" t="s">
        <v>1987</v>
      </c>
      <c r="V199" s="530" t="s">
        <v>78</v>
      </c>
      <c r="W199" s="530" t="s">
        <v>479</v>
      </c>
      <c r="X199" s="530" t="s">
        <v>480</v>
      </c>
      <c r="Y199" s="530" t="s">
        <v>2765</v>
      </c>
      <c r="Z199" s="530" t="s">
        <v>77</v>
      </c>
      <c r="AA199" s="530" t="s">
        <v>2810</v>
      </c>
    </row>
    <row r="200" spans="1:27" s="532" customFormat="1" ht="108.5">
      <c r="A200" s="560" t="s">
        <v>487</v>
      </c>
      <c r="B200" s="560" t="s">
        <v>70</v>
      </c>
      <c r="C200" s="560" t="s">
        <v>71</v>
      </c>
      <c r="D200" s="560" t="s">
        <v>476</v>
      </c>
      <c r="E200" s="560" t="s">
        <v>456</v>
      </c>
      <c r="F200" s="561">
        <v>8131</v>
      </c>
      <c r="G200" s="561">
        <v>2024110010238</v>
      </c>
      <c r="H200" s="560" t="s">
        <v>28</v>
      </c>
      <c r="I200" s="560" t="s">
        <v>457</v>
      </c>
      <c r="J200" s="560" t="s">
        <v>31</v>
      </c>
      <c r="K200" s="560">
        <v>80111600</v>
      </c>
      <c r="L200" s="560" t="s">
        <v>2682</v>
      </c>
      <c r="M200" s="560" t="s">
        <v>1472</v>
      </c>
      <c r="N200" s="561" t="s">
        <v>1472</v>
      </c>
      <c r="O200" s="561">
        <v>105</v>
      </c>
      <c r="P200" s="560">
        <v>0</v>
      </c>
      <c r="Q200" s="560" t="s">
        <v>83</v>
      </c>
      <c r="R200" s="562" t="s">
        <v>84</v>
      </c>
      <c r="S200" s="590">
        <v>4400000</v>
      </c>
      <c r="T200" s="590">
        <v>15400000</v>
      </c>
      <c r="U200" s="560" t="s">
        <v>1987</v>
      </c>
      <c r="V200" s="560" t="s">
        <v>78</v>
      </c>
      <c r="W200" s="560" t="s">
        <v>479</v>
      </c>
      <c r="X200" s="560" t="s">
        <v>472</v>
      </c>
      <c r="Y200" s="560" t="s">
        <v>2765</v>
      </c>
      <c r="Z200" s="560" t="s">
        <v>77</v>
      </c>
      <c r="AA200" s="530" t="s">
        <v>2841</v>
      </c>
    </row>
    <row r="201" spans="1:27" s="532" customFormat="1" ht="93">
      <c r="A201" s="530" t="s">
        <v>490</v>
      </c>
      <c r="B201" s="530" t="s">
        <v>70</v>
      </c>
      <c r="C201" s="530" t="s">
        <v>71</v>
      </c>
      <c r="D201" s="530" t="s">
        <v>476</v>
      </c>
      <c r="E201" s="530" t="s">
        <v>456</v>
      </c>
      <c r="F201" s="557">
        <v>8131</v>
      </c>
      <c r="G201" s="557">
        <v>2024110010238</v>
      </c>
      <c r="H201" s="530" t="s">
        <v>28</v>
      </c>
      <c r="I201" s="530" t="s">
        <v>457</v>
      </c>
      <c r="J201" s="530" t="s">
        <v>31</v>
      </c>
      <c r="K201" s="530">
        <v>80111600</v>
      </c>
      <c r="L201" s="530" t="s">
        <v>2675</v>
      </c>
      <c r="M201" s="530" t="s">
        <v>409</v>
      </c>
      <c r="N201" s="530" t="s">
        <v>459</v>
      </c>
      <c r="O201" s="530">
        <v>6</v>
      </c>
      <c r="P201" s="530">
        <v>1</v>
      </c>
      <c r="Q201" s="530" t="s">
        <v>83</v>
      </c>
      <c r="R201" s="559" t="s">
        <v>84</v>
      </c>
      <c r="S201" s="587">
        <v>5500000</v>
      </c>
      <c r="T201" s="587">
        <v>33000000</v>
      </c>
      <c r="U201" s="530" t="s">
        <v>1987</v>
      </c>
      <c r="V201" s="530" t="s">
        <v>78</v>
      </c>
      <c r="W201" s="530" t="s">
        <v>479</v>
      </c>
      <c r="X201" s="530" t="s">
        <v>489</v>
      </c>
      <c r="Y201" s="530" t="s">
        <v>2765</v>
      </c>
      <c r="Z201" s="530" t="s">
        <v>77</v>
      </c>
      <c r="AA201" s="530" t="s">
        <v>2810</v>
      </c>
    </row>
    <row r="202" spans="1:27" s="532" customFormat="1" ht="108.5">
      <c r="A202" s="560" t="s">
        <v>491</v>
      </c>
      <c r="B202" s="560" t="s">
        <v>70</v>
      </c>
      <c r="C202" s="560" t="s">
        <v>71</v>
      </c>
      <c r="D202" s="560" t="s">
        <v>455</v>
      </c>
      <c r="E202" s="560" t="s">
        <v>456</v>
      </c>
      <c r="F202" s="561">
        <v>8131</v>
      </c>
      <c r="G202" s="561">
        <v>2024110010238</v>
      </c>
      <c r="H202" s="560" t="s">
        <v>28</v>
      </c>
      <c r="I202" s="560" t="s">
        <v>457</v>
      </c>
      <c r="J202" s="560" t="s">
        <v>29</v>
      </c>
      <c r="K202" s="560">
        <v>80111600</v>
      </c>
      <c r="L202" s="560" t="s">
        <v>492</v>
      </c>
      <c r="M202" s="560" t="s">
        <v>409</v>
      </c>
      <c r="N202" s="561" t="s">
        <v>459</v>
      </c>
      <c r="O202" s="561">
        <v>6</v>
      </c>
      <c r="P202" s="560">
        <v>1</v>
      </c>
      <c r="Q202" s="560" t="s">
        <v>83</v>
      </c>
      <c r="R202" s="562" t="s">
        <v>84</v>
      </c>
      <c r="S202" s="590">
        <v>6200000</v>
      </c>
      <c r="T202" s="590">
        <v>21700000</v>
      </c>
      <c r="U202" s="560" t="s">
        <v>1987</v>
      </c>
      <c r="V202" s="560" t="s">
        <v>122</v>
      </c>
      <c r="W202" s="560" t="s">
        <v>461</v>
      </c>
      <c r="X202" s="560" t="s">
        <v>472</v>
      </c>
      <c r="Y202" s="560" t="s">
        <v>2765</v>
      </c>
      <c r="Z202" s="530" t="s">
        <v>77</v>
      </c>
      <c r="AA202" s="530" t="s">
        <v>2841</v>
      </c>
    </row>
    <row r="203" spans="1:27" s="532" customFormat="1" ht="62">
      <c r="A203" s="530" t="s">
        <v>493</v>
      </c>
      <c r="B203" s="530" t="s">
        <v>70</v>
      </c>
      <c r="C203" s="530" t="s">
        <v>71</v>
      </c>
      <c r="D203" s="530" t="s">
        <v>476</v>
      </c>
      <c r="E203" s="530" t="s">
        <v>456</v>
      </c>
      <c r="F203" s="557">
        <v>8131</v>
      </c>
      <c r="G203" s="557">
        <v>2024110010238</v>
      </c>
      <c r="H203" s="530" t="s">
        <v>28</v>
      </c>
      <c r="I203" s="530" t="s">
        <v>457</v>
      </c>
      <c r="J203" s="530" t="s">
        <v>31</v>
      </c>
      <c r="K203" s="530">
        <v>80111600</v>
      </c>
      <c r="L203" s="530" t="s">
        <v>2677</v>
      </c>
      <c r="M203" s="530" t="s">
        <v>409</v>
      </c>
      <c r="N203" s="530" t="s">
        <v>459</v>
      </c>
      <c r="O203" s="530">
        <v>6</v>
      </c>
      <c r="P203" s="530">
        <v>1</v>
      </c>
      <c r="Q203" s="530" t="s">
        <v>83</v>
      </c>
      <c r="R203" s="559" t="s">
        <v>84</v>
      </c>
      <c r="S203" s="587">
        <v>4200000</v>
      </c>
      <c r="T203" s="587">
        <v>25200000</v>
      </c>
      <c r="U203" s="530" t="s">
        <v>1987</v>
      </c>
      <c r="V203" s="530" t="s">
        <v>78</v>
      </c>
      <c r="W203" s="530" t="s">
        <v>479</v>
      </c>
      <c r="X203" s="530" t="s">
        <v>472</v>
      </c>
      <c r="Y203" s="530" t="s">
        <v>2765</v>
      </c>
      <c r="Z203" s="530" t="s">
        <v>77</v>
      </c>
      <c r="AA203" s="530" t="s">
        <v>2810</v>
      </c>
    </row>
    <row r="204" spans="1:27" s="532" customFormat="1" ht="93">
      <c r="A204" s="530" t="s">
        <v>495</v>
      </c>
      <c r="B204" s="530" t="s">
        <v>70</v>
      </c>
      <c r="C204" s="530" t="s">
        <v>71</v>
      </c>
      <c r="D204" s="530" t="s">
        <v>476</v>
      </c>
      <c r="E204" s="530" t="s">
        <v>456</v>
      </c>
      <c r="F204" s="557">
        <v>8131</v>
      </c>
      <c r="G204" s="557">
        <v>2024110010238</v>
      </c>
      <c r="H204" s="530" t="s">
        <v>28</v>
      </c>
      <c r="I204" s="530" t="s">
        <v>457</v>
      </c>
      <c r="J204" s="530" t="s">
        <v>31</v>
      </c>
      <c r="K204" s="530">
        <v>80111600</v>
      </c>
      <c r="L204" s="530" t="s">
        <v>1986</v>
      </c>
      <c r="M204" s="530" t="s">
        <v>307</v>
      </c>
      <c r="N204" s="557" t="s">
        <v>307</v>
      </c>
      <c r="O204" s="557">
        <v>7</v>
      </c>
      <c r="P204" s="530">
        <v>1</v>
      </c>
      <c r="Q204" s="568" t="s">
        <v>83</v>
      </c>
      <c r="R204" s="558" t="s">
        <v>84</v>
      </c>
      <c r="S204" s="587">
        <v>4500000</v>
      </c>
      <c r="T204" s="587">
        <v>31500000</v>
      </c>
      <c r="U204" s="559" t="s">
        <v>1987</v>
      </c>
      <c r="V204" s="530" t="s">
        <v>78</v>
      </c>
      <c r="W204" s="530" t="s">
        <v>479</v>
      </c>
      <c r="X204" s="530" t="s">
        <v>489</v>
      </c>
      <c r="Y204" s="530" t="s">
        <v>2765</v>
      </c>
      <c r="Z204" s="530" t="s">
        <v>77</v>
      </c>
      <c r="AA204" s="530" t="s">
        <v>2810</v>
      </c>
    </row>
    <row r="205" spans="1:27" s="532" customFormat="1" ht="62">
      <c r="A205" s="530" t="s">
        <v>496</v>
      </c>
      <c r="B205" s="530" t="s">
        <v>70</v>
      </c>
      <c r="C205" s="530" t="s">
        <v>71</v>
      </c>
      <c r="D205" s="530" t="s">
        <v>476</v>
      </c>
      <c r="E205" s="530" t="s">
        <v>456</v>
      </c>
      <c r="F205" s="557">
        <v>8131</v>
      </c>
      <c r="G205" s="557">
        <v>2024110010238</v>
      </c>
      <c r="H205" s="530" t="s">
        <v>28</v>
      </c>
      <c r="I205" s="530" t="s">
        <v>457</v>
      </c>
      <c r="J205" s="530" t="s">
        <v>31</v>
      </c>
      <c r="K205" s="530">
        <v>80111600</v>
      </c>
      <c r="L205" s="530" t="s">
        <v>2678</v>
      </c>
      <c r="M205" s="530" t="s">
        <v>673</v>
      </c>
      <c r="N205" s="530" t="s">
        <v>673</v>
      </c>
      <c r="O205" s="530">
        <v>5</v>
      </c>
      <c r="P205" s="530">
        <v>1</v>
      </c>
      <c r="Q205" s="530" t="s">
        <v>83</v>
      </c>
      <c r="R205" s="559" t="s">
        <v>84</v>
      </c>
      <c r="S205" s="587">
        <v>5200000</v>
      </c>
      <c r="T205" s="587">
        <v>26000000</v>
      </c>
      <c r="U205" s="530" t="s">
        <v>1987</v>
      </c>
      <c r="V205" s="530" t="s">
        <v>78</v>
      </c>
      <c r="W205" s="530" t="s">
        <v>461</v>
      </c>
      <c r="X205" s="530" t="s">
        <v>489</v>
      </c>
      <c r="Y205" s="530" t="s">
        <v>2765</v>
      </c>
      <c r="Z205" s="530" t="s">
        <v>77</v>
      </c>
      <c r="AA205" s="530" t="s">
        <v>2810</v>
      </c>
    </row>
    <row r="206" spans="1:27" s="532" customFormat="1" ht="93">
      <c r="A206" s="530" t="s">
        <v>498</v>
      </c>
      <c r="B206" s="530" t="s">
        <v>70</v>
      </c>
      <c r="C206" s="530" t="s">
        <v>71</v>
      </c>
      <c r="D206" s="530" t="s">
        <v>476</v>
      </c>
      <c r="E206" s="530" t="s">
        <v>456</v>
      </c>
      <c r="F206" s="557">
        <v>8131</v>
      </c>
      <c r="G206" s="557">
        <v>2024110010238</v>
      </c>
      <c r="H206" s="530" t="s">
        <v>28</v>
      </c>
      <c r="I206" s="530" t="s">
        <v>457</v>
      </c>
      <c r="J206" s="530" t="s">
        <v>31</v>
      </c>
      <c r="K206" s="530">
        <v>80111600</v>
      </c>
      <c r="L206" s="530" t="s">
        <v>1361</v>
      </c>
      <c r="M206" s="530" t="s">
        <v>307</v>
      </c>
      <c r="N206" s="557" t="s">
        <v>307</v>
      </c>
      <c r="O206" s="557">
        <v>10</v>
      </c>
      <c r="P206" s="530">
        <v>1</v>
      </c>
      <c r="Q206" s="568" t="s">
        <v>83</v>
      </c>
      <c r="R206" s="558" t="s">
        <v>84</v>
      </c>
      <c r="S206" s="587">
        <v>3156000</v>
      </c>
      <c r="T206" s="587">
        <v>31560000</v>
      </c>
      <c r="U206" s="559" t="s">
        <v>1987</v>
      </c>
      <c r="V206" s="530" t="s">
        <v>78</v>
      </c>
      <c r="W206" s="530" t="s">
        <v>479</v>
      </c>
      <c r="X206" s="530" t="s">
        <v>489</v>
      </c>
      <c r="Y206" s="530" t="s">
        <v>2765</v>
      </c>
      <c r="Z206" s="530" t="s">
        <v>77</v>
      </c>
      <c r="AA206" s="530" t="s">
        <v>2810</v>
      </c>
    </row>
    <row r="207" spans="1:27" s="532" customFormat="1" ht="77.5">
      <c r="A207" s="530" t="s">
        <v>499</v>
      </c>
      <c r="B207" s="530" t="s">
        <v>70</v>
      </c>
      <c r="C207" s="530" t="s">
        <v>71</v>
      </c>
      <c r="D207" s="530" t="s">
        <v>455</v>
      </c>
      <c r="E207" s="530" t="s">
        <v>456</v>
      </c>
      <c r="F207" s="557">
        <v>8131</v>
      </c>
      <c r="G207" s="557">
        <v>2024110010238</v>
      </c>
      <c r="H207" s="530" t="s">
        <v>28</v>
      </c>
      <c r="I207" s="530" t="s">
        <v>457</v>
      </c>
      <c r="J207" s="530" t="s">
        <v>31</v>
      </c>
      <c r="K207" s="530">
        <v>80111600</v>
      </c>
      <c r="L207" s="530" t="s">
        <v>500</v>
      </c>
      <c r="M207" s="530" t="s">
        <v>409</v>
      </c>
      <c r="N207" s="530" t="s">
        <v>459</v>
      </c>
      <c r="O207" s="530">
        <v>7</v>
      </c>
      <c r="P207" s="530">
        <v>1</v>
      </c>
      <c r="Q207" s="530" t="s">
        <v>83</v>
      </c>
      <c r="R207" s="559" t="s">
        <v>84</v>
      </c>
      <c r="S207" s="587">
        <v>7000000</v>
      </c>
      <c r="T207" s="587">
        <v>49000000</v>
      </c>
      <c r="U207" s="530" t="s">
        <v>1987</v>
      </c>
      <c r="V207" s="530" t="s">
        <v>122</v>
      </c>
      <c r="W207" s="530" t="s">
        <v>461</v>
      </c>
      <c r="X207" s="530" t="s">
        <v>501</v>
      </c>
      <c r="Y207" s="530" t="s">
        <v>2765</v>
      </c>
      <c r="Z207" s="530" t="s">
        <v>77</v>
      </c>
      <c r="AA207" s="530" t="s">
        <v>2810</v>
      </c>
    </row>
    <row r="208" spans="1:27" s="532" customFormat="1" ht="93">
      <c r="A208" s="530" t="s">
        <v>502</v>
      </c>
      <c r="B208" s="530" t="s">
        <v>70</v>
      </c>
      <c r="C208" s="530" t="s">
        <v>71</v>
      </c>
      <c r="D208" s="530" t="s">
        <v>455</v>
      </c>
      <c r="E208" s="530" t="s">
        <v>456</v>
      </c>
      <c r="F208" s="557">
        <v>8131</v>
      </c>
      <c r="G208" s="557">
        <v>2024110010238</v>
      </c>
      <c r="H208" s="530" t="s">
        <v>28</v>
      </c>
      <c r="I208" s="530" t="s">
        <v>457</v>
      </c>
      <c r="J208" s="530" t="s">
        <v>31</v>
      </c>
      <c r="K208" s="530">
        <v>80111600</v>
      </c>
      <c r="L208" s="530" t="s">
        <v>503</v>
      </c>
      <c r="M208" s="530" t="s">
        <v>409</v>
      </c>
      <c r="N208" s="530" t="s">
        <v>459</v>
      </c>
      <c r="O208" s="530">
        <v>7</v>
      </c>
      <c r="P208" s="530">
        <v>1</v>
      </c>
      <c r="Q208" s="530" t="s">
        <v>83</v>
      </c>
      <c r="R208" s="559" t="s">
        <v>84</v>
      </c>
      <c r="S208" s="587">
        <v>7500000</v>
      </c>
      <c r="T208" s="587">
        <v>52500000</v>
      </c>
      <c r="U208" s="530" t="s">
        <v>1987</v>
      </c>
      <c r="V208" s="530" t="s">
        <v>122</v>
      </c>
      <c r="W208" s="530" t="s">
        <v>461</v>
      </c>
      <c r="X208" s="530" t="s">
        <v>501</v>
      </c>
      <c r="Y208" s="530" t="s">
        <v>2765</v>
      </c>
      <c r="Z208" s="530" t="s">
        <v>77</v>
      </c>
      <c r="AA208" s="530" t="s">
        <v>2810</v>
      </c>
    </row>
    <row r="209" spans="1:27" s="532" customFormat="1" ht="108.5">
      <c r="A209" s="560" t="s">
        <v>504</v>
      </c>
      <c r="B209" s="560" t="s">
        <v>70</v>
      </c>
      <c r="C209" s="560" t="s">
        <v>71</v>
      </c>
      <c r="D209" s="560" t="s">
        <v>455</v>
      </c>
      <c r="E209" s="560" t="s">
        <v>456</v>
      </c>
      <c r="F209" s="561">
        <v>8131</v>
      </c>
      <c r="G209" s="561">
        <v>2024110010238</v>
      </c>
      <c r="H209" s="560" t="s">
        <v>28</v>
      </c>
      <c r="I209" s="560" t="s">
        <v>457</v>
      </c>
      <c r="J209" s="560" t="s">
        <v>31</v>
      </c>
      <c r="K209" s="560">
        <v>80111600</v>
      </c>
      <c r="L209" s="560" t="s">
        <v>505</v>
      </c>
      <c r="M209" s="560" t="s">
        <v>409</v>
      </c>
      <c r="N209" s="561" t="s">
        <v>459</v>
      </c>
      <c r="O209" s="561">
        <v>6</v>
      </c>
      <c r="P209" s="560">
        <v>1</v>
      </c>
      <c r="Q209" s="560" t="s">
        <v>83</v>
      </c>
      <c r="R209" s="562" t="s">
        <v>84</v>
      </c>
      <c r="S209" s="590">
        <v>7000000</v>
      </c>
      <c r="T209" s="590">
        <v>28000000</v>
      </c>
      <c r="U209" s="560" t="s">
        <v>1987</v>
      </c>
      <c r="V209" s="560" t="s">
        <v>78</v>
      </c>
      <c r="W209" s="560" t="s">
        <v>461</v>
      </c>
      <c r="X209" s="560" t="s">
        <v>462</v>
      </c>
      <c r="Y209" s="560" t="s">
        <v>2765</v>
      </c>
      <c r="Z209" s="560" t="s">
        <v>77</v>
      </c>
      <c r="AA209" s="530" t="s">
        <v>2841</v>
      </c>
    </row>
    <row r="210" spans="1:27" s="532" customFormat="1" ht="77.5">
      <c r="A210" s="530" t="s">
        <v>506</v>
      </c>
      <c r="B210" s="530" t="s">
        <v>70</v>
      </c>
      <c r="C210" s="530" t="s">
        <v>71</v>
      </c>
      <c r="D210" s="530" t="s">
        <v>455</v>
      </c>
      <c r="E210" s="530" t="s">
        <v>456</v>
      </c>
      <c r="F210" s="557">
        <v>8131</v>
      </c>
      <c r="G210" s="557">
        <v>2024110010238</v>
      </c>
      <c r="H210" s="530" t="s">
        <v>28</v>
      </c>
      <c r="I210" s="530" t="s">
        <v>457</v>
      </c>
      <c r="J210" s="530" t="s">
        <v>31</v>
      </c>
      <c r="K210" s="530">
        <v>80111600</v>
      </c>
      <c r="L210" s="530" t="s">
        <v>2680</v>
      </c>
      <c r="M210" s="530" t="s">
        <v>409</v>
      </c>
      <c r="N210" s="530" t="s">
        <v>459</v>
      </c>
      <c r="O210" s="530">
        <v>7</v>
      </c>
      <c r="P210" s="530">
        <v>1</v>
      </c>
      <c r="Q210" s="530" t="s">
        <v>83</v>
      </c>
      <c r="R210" s="559" t="s">
        <v>84</v>
      </c>
      <c r="S210" s="587">
        <v>4766308</v>
      </c>
      <c r="T210" s="587">
        <v>33364156</v>
      </c>
      <c r="U210" s="530" t="s">
        <v>1987</v>
      </c>
      <c r="V210" s="530" t="s">
        <v>122</v>
      </c>
      <c r="W210" s="530" t="s">
        <v>461</v>
      </c>
      <c r="X210" s="530" t="s">
        <v>462</v>
      </c>
      <c r="Y210" s="530" t="s">
        <v>2765</v>
      </c>
      <c r="Z210" s="530" t="s">
        <v>77</v>
      </c>
      <c r="AA210" s="530" t="s">
        <v>2810</v>
      </c>
    </row>
    <row r="211" spans="1:27" s="532" customFormat="1" ht="77.5">
      <c r="A211" s="560" t="s">
        <v>508</v>
      </c>
      <c r="B211" s="560" t="s">
        <v>70</v>
      </c>
      <c r="C211" s="560" t="s">
        <v>71</v>
      </c>
      <c r="D211" s="560" t="s">
        <v>455</v>
      </c>
      <c r="E211" s="560" t="s">
        <v>456</v>
      </c>
      <c r="F211" s="561">
        <v>8131</v>
      </c>
      <c r="G211" s="561">
        <v>2024110010238</v>
      </c>
      <c r="H211" s="560" t="s">
        <v>28</v>
      </c>
      <c r="I211" s="560" t="s">
        <v>457</v>
      </c>
      <c r="J211" s="560" t="s">
        <v>31</v>
      </c>
      <c r="K211" s="560">
        <v>80111600</v>
      </c>
      <c r="L211" s="560" t="s">
        <v>509</v>
      </c>
      <c r="M211" s="560" t="s">
        <v>409</v>
      </c>
      <c r="N211" s="561" t="s">
        <v>459</v>
      </c>
      <c r="O211" s="561">
        <v>6</v>
      </c>
      <c r="P211" s="560">
        <v>1</v>
      </c>
      <c r="Q211" s="560" t="s">
        <v>83</v>
      </c>
      <c r="R211" s="562" t="s">
        <v>84</v>
      </c>
      <c r="S211" s="590">
        <v>6000000</v>
      </c>
      <c r="T211" s="590">
        <v>24000000</v>
      </c>
      <c r="U211" s="560" t="s">
        <v>1987</v>
      </c>
      <c r="V211" s="560" t="s">
        <v>122</v>
      </c>
      <c r="W211" s="560" t="s">
        <v>461</v>
      </c>
      <c r="X211" s="560" t="s">
        <v>510</v>
      </c>
      <c r="Y211" s="560" t="s">
        <v>2765</v>
      </c>
      <c r="Z211" s="560" t="s">
        <v>77</v>
      </c>
      <c r="AA211" s="530" t="s">
        <v>2841</v>
      </c>
    </row>
    <row r="212" spans="1:27" s="532" customFormat="1" ht="77.5">
      <c r="A212" s="560" t="s">
        <v>511</v>
      </c>
      <c r="B212" s="560" t="s">
        <v>70</v>
      </c>
      <c r="C212" s="560" t="s">
        <v>71</v>
      </c>
      <c r="D212" s="560" t="s">
        <v>455</v>
      </c>
      <c r="E212" s="560" t="s">
        <v>456</v>
      </c>
      <c r="F212" s="561">
        <v>8131</v>
      </c>
      <c r="G212" s="561">
        <v>2024110010238</v>
      </c>
      <c r="H212" s="560" t="s">
        <v>28</v>
      </c>
      <c r="I212" s="560" t="s">
        <v>457</v>
      </c>
      <c r="J212" s="560" t="s">
        <v>31</v>
      </c>
      <c r="K212" s="560">
        <v>80111600</v>
      </c>
      <c r="L212" s="560" t="s">
        <v>512</v>
      </c>
      <c r="M212" s="560" t="s">
        <v>409</v>
      </c>
      <c r="N212" s="561" t="s">
        <v>459</v>
      </c>
      <c r="O212" s="561">
        <v>6</v>
      </c>
      <c r="P212" s="560">
        <v>1</v>
      </c>
      <c r="Q212" s="560" t="s">
        <v>83</v>
      </c>
      <c r="R212" s="562" t="s">
        <v>84</v>
      </c>
      <c r="S212" s="590">
        <v>3606000</v>
      </c>
      <c r="T212" s="590">
        <v>12621000</v>
      </c>
      <c r="U212" s="560" t="s">
        <v>1987</v>
      </c>
      <c r="V212" s="560" t="s">
        <v>122</v>
      </c>
      <c r="W212" s="560" t="s">
        <v>461</v>
      </c>
      <c r="X212" s="560" t="s">
        <v>489</v>
      </c>
      <c r="Y212" s="560" t="s">
        <v>2765</v>
      </c>
      <c r="Z212" s="560" t="s">
        <v>77</v>
      </c>
      <c r="AA212" s="530" t="s">
        <v>2841</v>
      </c>
    </row>
    <row r="213" spans="1:27" s="532" customFormat="1" ht="108.5">
      <c r="A213" s="530" t="s">
        <v>513</v>
      </c>
      <c r="B213" s="530" t="s">
        <v>70</v>
      </c>
      <c r="C213" s="530" t="s">
        <v>71</v>
      </c>
      <c r="D213" s="530" t="s">
        <v>455</v>
      </c>
      <c r="E213" s="530" t="s">
        <v>456</v>
      </c>
      <c r="F213" s="557">
        <v>8131</v>
      </c>
      <c r="G213" s="557">
        <v>2024110010238</v>
      </c>
      <c r="H213" s="530" t="s">
        <v>28</v>
      </c>
      <c r="I213" s="530" t="s">
        <v>457</v>
      </c>
      <c r="J213" s="530" t="s">
        <v>31</v>
      </c>
      <c r="K213" s="530">
        <v>80111600</v>
      </c>
      <c r="L213" s="530" t="s">
        <v>2676</v>
      </c>
      <c r="M213" s="530" t="s">
        <v>459</v>
      </c>
      <c r="N213" s="557" t="s">
        <v>307</v>
      </c>
      <c r="O213" s="557">
        <v>8</v>
      </c>
      <c r="P213" s="530">
        <v>1</v>
      </c>
      <c r="Q213" s="530" t="s">
        <v>83</v>
      </c>
      <c r="R213" s="558" t="s">
        <v>84</v>
      </c>
      <c r="S213" s="587">
        <v>4766308</v>
      </c>
      <c r="T213" s="587">
        <v>38130464</v>
      </c>
      <c r="U213" s="530" t="s">
        <v>1987</v>
      </c>
      <c r="V213" s="530" t="s">
        <v>78</v>
      </c>
      <c r="W213" s="530" t="s">
        <v>461</v>
      </c>
      <c r="X213" s="530" t="s">
        <v>489</v>
      </c>
      <c r="Y213" s="530" t="s">
        <v>2765</v>
      </c>
      <c r="Z213" s="530" t="s">
        <v>77</v>
      </c>
      <c r="AA213" s="530" t="s">
        <v>2810</v>
      </c>
    </row>
    <row r="214" spans="1:27" s="532" customFormat="1" ht="62">
      <c r="A214" s="530" t="s">
        <v>514</v>
      </c>
      <c r="B214" s="530" t="s">
        <v>70</v>
      </c>
      <c r="C214" s="530" t="s">
        <v>71</v>
      </c>
      <c r="D214" s="530" t="s">
        <v>455</v>
      </c>
      <c r="E214" s="530" t="s">
        <v>456</v>
      </c>
      <c r="F214" s="557">
        <v>8131</v>
      </c>
      <c r="G214" s="557">
        <v>2024110010238</v>
      </c>
      <c r="H214" s="530" t="s">
        <v>28</v>
      </c>
      <c r="I214" s="530" t="s">
        <v>457</v>
      </c>
      <c r="J214" s="530" t="s">
        <v>31</v>
      </c>
      <c r="K214" s="530">
        <v>80111600</v>
      </c>
      <c r="L214" s="530" t="s">
        <v>2681</v>
      </c>
      <c r="M214" s="569" t="s">
        <v>459</v>
      </c>
      <c r="N214" s="557" t="s">
        <v>459</v>
      </c>
      <c r="O214" s="557">
        <v>5</v>
      </c>
      <c r="P214" s="530">
        <v>1</v>
      </c>
      <c r="Q214" s="530" t="s">
        <v>83</v>
      </c>
      <c r="R214" s="558" t="s">
        <v>84</v>
      </c>
      <c r="S214" s="587">
        <v>7000000</v>
      </c>
      <c r="T214" s="587">
        <v>35000000</v>
      </c>
      <c r="U214" s="530" t="s">
        <v>1987</v>
      </c>
      <c r="V214" s="530" t="s">
        <v>78</v>
      </c>
      <c r="W214" s="530" t="s">
        <v>461</v>
      </c>
      <c r="X214" s="530" t="s">
        <v>489</v>
      </c>
      <c r="Y214" s="530" t="s">
        <v>2765</v>
      </c>
      <c r="Z214" s="530" t="s">
        <v>77</v>
      </c>
      <c r="AA214" s="530" t="s">
        <v>2810</v>
      </c>
    </row>
    <row r="215" spans="1:27" s="532" customFormat="1" ht="77.5">
      <c r="A215" s="530" t="s">
        <v>516</v>
      </c>
      <c r="B215" s="530" t="s">
        <v>70</v>
      </c>
      <c r="C215" s="530" t="s">
        <v>71</v>
      </c>
      <c r="D215" s="530" t="s">
        <v>455</v>
      </c>
      <c r="E215" s="530" t="s">
        <v>456</v>
      </c>
      <c r="F215" s="557">
        <v>8131</v>
      </c>
      <c r="G215" s="557">
        <v>2024110010238</v>
      </c>
      <c r="H215" s="530" t="s">
        <v>28</v>
      </c>
      <c r="I215" s="530" t="s">
        <v>457</v>
      </c>
      <c r="J215" s="530" t="s">
        <v>31</v>
      </c>
      <c r="K215" s="530">
        <v>80111600</v>
      </c>
      <c r="L215" s="530" t="s">
        <v>1990</v>
      </c>
      <c r="M215" s="530" t="s">
        <v>307</v>
      </c>
      <c r="N215" s="557" t="s">
        <v>307</v>
      </c>
      <c r="O215" s="557">
        <v>5</v>
      </c>
      <c r="P215" s="530">
        <v>1</v>
      </c>
      <c r="Q215" s="568" t="s">
        <v>83</v>
      </c>
      <c r="R215" s="558" t="s">
        <v>84</v>
      </c>
      <c r="S215" s="587">
        <v>6000000</v>
      </c>
      <c r="T215" s="587">
        <v>30000000</v>
      </c>
      <c r="U215" s="559" t="s">
        <v>1987</v>
      </c>
      <c r="V215" s="530" t="s">
        <v>78</v>
      </c>
      <c r="W215" s="530" t="s">
        <v>461</v>
      </c>
      <c r="X215" s="530" t="s">
        <v>489</v>
      </c>
      <c r="Y215" s="530" t="s">
        <v>2765</v>
      </c>
      <c r="Z215" s="530" t="s">
        <v>77</v>
      </c>
      <c r="AA215" s="530" t="s">
        <v>2810</v>
      </c>
    </row>
    <row r="216" spans="1:27" s="532" customFormat="1" ht="62">
      <c r="A216" s="530" t="s">
        <v>517</v>
      </c>
      <c r="B216" s="530" t="s">
        <v>70</v>
      </c>
      <c r="C216" s="530" t="s">
        <v>71</v>
      </c>
      <c r="D216" s="530" t="s">
        <v>455</v>
      </c>
      <c r="E216" s="530" t="s">
        <v>456</v>
      </c>
      <c r="F216" s="557">
        <v>8131</v>
      </c>
      <c r="G216" s="557">
        <v>2024110010238</v>
      </c>
      <c r="H216" s="530" t="s">
        <v>28</v>
      </c>
      <c r="I216" s="530" t="s">
        <v>457</v>
      </c>
      <c r="J216" s="530" t="s">
        <v>31</v>
      </c>
      <c r="K216" s="530">
        <v>80111600</v>
      </c>
      <c r="L216" s="530" t="s">
        <v>518</v>
      </c>
      <c r="M216" s="530" t="s">
        <v>459</v>
      </c>
      <c r="N216" s="557" t="s">
        <v>459</v>
      </c>
      <c r="O216" s="557">
        <v>10</v>
      </c>
      <c r="P216" s="530">
        <v>1</v>
      </c>
      <c r="Q216" s="530" t="s">
        <v>83</v>
      </c>
      <c r="R216" s="558" t="s">
        <v>84</v>
      </c>
      <c r="S216" s="587">
        <v>5000000</v>
      </c>
      <c r="T216" s="587">
        <v>50000000</v>
      </c>
      <c r="U216" s="530" t="s">
        <v>1987</v>
      </c>
      <c r="V216" s="530" t="s">
        <v>78</v>
      </c>
      <c r="W216" s="530" t="s">
        <v>461</v>
      </c>
      <c r="X216" s="530" t="s">
        <v>489</v>
      </c>
      <c r="Y216" s="530" t="s">
        <v>2765</v>
      </c>
      <c r="Z216" s="530" t="s">
        <v>77</v>
      </c>
      <c r="AA216" s="530" t="s">
        <v>2810</v>
      </c>
    </row>
    <row r="217" spans="1:27" s="532" customFormat="1" ht="108.5">
      <c r="A217" s="560" t="s">
        <v>519</v>
      </c>
      <c r="B217" s="560" t="s">
        <v>70</v>
      </c>
      <c r="C217" s="560" t="s">
        <v>71</v>
      </c>
      <c r="D217" s="560" t="s">
        <v>455</v>
      </c>
      <c r="E217" s="560" t="s">
        <v>456</v>
      </c>
      <c r="F217" s="561">
        <v>8131</v>
      </c>
      <c r="G217" s="561">
        <v>2024110010238</v>
      </c>
      <c r="H217" s="560" t="s">
        <v>28</v>
      </c>
      <c r="I217" s="560" t="s">
        <v>457</v>
      </c>
      <c r="J217" s="560" t="s">
        <v>31</v>
      </c>
      <c r="K217" s="560">
        <v>80111600</v>
      </c>
      <c r="L217" s="560" t="s">
        <v>520</v>
      </c>
      <c r="M217" s="560" t="s">
        <v>409</v>
      </c>
      <c r="N217" s="561" t="s">
        <v>459</v>
      </c>
      <c r="O217" s="561">
        <v>6</v>
      </c>
      <c r="P217" s="560">
        <v>1</v>
      </c>
      <c r="Q217" s="560" t="s">
        <v>83</v>
      </c>
      <c r="R217" s="562" t="s">
        <v>84</v>
      </c>
      <c r="S217" s="590">
        <v>3606000</v>
      </c>
      <c r="T217" s="590">
        <v>12621000</v>
      </c>
      <c r="U217" s="560" t="s">
        <v>1987</v>
      </c>
      <c r="V217" s="560" t="s">
        <v>78</v>
      </c>
      <c r="W217" s="560" t="s">
        <v>461</v>
      </c>
      <c r="X217" s="560" t="s">
        <v>489</v>
      </c>
      <c r="Y217" s="560" t="s">
        <v>2765</v>
      </c>
      <c r="Z217" s="560" t="s">
        <v>77</v>
      </c>
      <c r="AA217" s="530" t="s">
        <v>2841</v>
      </c>
    </row>
    <row r="218" spans="1:27" s="532" customFormat="1" ht="108.5">
      <c r="A218" s="530" t="s">
        <v>521</v>
      </c>
      <c r="B218" s="530" t="s">
        <v>70</v>
      </c>
      <c r="C218" s="530" t="s">
        <v>71</v>
      </c>
      <c r="D218" s="530" t="s">
        <v>455</v>
      </c>
      <c r="E218" s="530" t="s">
        <v>456</v>
      </c>
      <c r="F218" s="557">
        <v>8131</v>
      </c>
      <c r="G218" s="557">
        <v>2024110010238</v>
      </c>
      <c r="H218" s="530" t="s">
        <v>28</v>
      </c>
      <c r="I218" s="530" t="s">
        <v>457</v>
      </c>
      <c r="J218" s="530" t="s">
        <v>31</v>
      </c>
      <c r="K218" s="530">
        <v>80111600</v>
      </c>
      <c r="L218" s="530" t="s">
        <v>2682</v>
      </c>
      <c r="M218" s="530" t="s">
        <v>409</v>
      </c>
      <c r="N218" s="530" t="s">
        <v>459</v>
      </c>
      <c r="O218" s="530">
        <v>6</v>
      </c>
      <c r="P218" s="530">
        <v>1</v>
      </c>
      <c r="Q218" s="530" t="s">
        <v>83</v>
      </c>
      <c r="R218" s="559" t="s">
        <v>84</v>
      </c>
      <c r="S218" s="587">
        <v>4400000</v>
      </c>
      <c r="T218" s="587">
        <v>26400000</v>
      </c>
      <c r="U218" s="530" t="s">
        <v>1987</v>
      </c>
      <c r="V218" s="530" t="s">
        <v>78</v>
      </c>
      <c r="W218" s="530" t="s">
        <v>461</v>
      </c>
      <c r="X218" s="530" t="s">
        <v>462</v>
      </c>
      <c r="Y218" s="530" t="s">
        <v>2765</v>
      </c>
      <c r="Z218" s="530" t="s">
        <v>77</v>
      </c>
      <c r="AA218" s="530" t="s">
        <v>2810</v>
      </c>
    </row>
    <row r="219" spans="1:27" s="532" customFormat="1" ht="108.5">
      <c r="A219" s="530" t="s">
        <v>523</v>
      </c>
      <c r="B219" s="530" t="s">
        <v>70</v>
      </c>
      <c r="C219" s="530" t="s">
        <v>71</v>
      </c>
      <c r="D219" s="530" t="s">
        <v>455</v>
      </c>
      <c r="E219" s="530" t="s">
        <v>456</v>
      </c>
      <c r="F219" s="557">
        <v>8131</v>
      </c>
      <c r="G219" s="557">
        <v>2024110010238</v>
      </c>
      <c r="H219" s="530" t="s">
        <v>28</v>
      </c>
      <c r="I219" s="530" t="s">
        <v>457</v>
      </c>
      <c r="J219" s="530" t="s">
        <v>31</v>
      </c>
      <c r="K219" s="530">
        <v>80111600</v>
      </c>
      <c r="L219" s="530" t="s">
        <v>1989</v>
      </c>
      <c r="M219" s="530" t="s">
        <v>409</v>
      </c>
      <c r="N219" s="530" t="s">
        <v>459</v>
      </c>
      <c r="O219" s="530">
        <v>6</v>
      </c>
      <c r="P219" s="530">
        <v>1</v>
      </c>
      <c r="Q219" s="530" t="s">
        <v>83</v>
      </c>
      <c r="R219" s="559" t="s">
        <v>84</v>
      </c>
      <c r="S219" s="587">
        <v>4400000</v>
      </c>
      <c r="T219" s="587">
        <v>26400000</v>
      </c>
      <c r="U219" s="530" t="s">
        <v>1987</v>
      </c>
      <c r="V219" s="530" t="s">
        <v>78</v>
      </c>
      <c r="W219" s="530" t="s">
        <v>461</v>
      </c>
      <c r="X219" s="530" t="s">
        <v>462</v>
      </c>
      <c r="Y219" s="530" t="s">
        <v>2765</v>
      </c>
      <c r="Z219" s="530" t="s">
        <v>77</v>
      </c>
      <c r="AA219" s="530" t="s">
        <v>2810</v>
      </c>
    </row>
    <row r="220" spans="1:27" s="532" customFormat="1" ht="108.5">
      <c r="A220" s="530" t="s">
        <v>525</v>
      </c>
      <c r="B220" s="530" t="s">
        <v>70</v>
      </c>
      <c r="C220" s="530" t="s">
        <v>71</v>
      </c>
      <c r="D220" s="530" t="s">
        <v>455</v>
      </c>
      <c r="E220" s="530" t="s">
        <v>456</v>
      </c>
      <c r="F220" s="557">
        <v>8131</v>
      </c>
      <c r="G220" s="557">
        <v>2024110010238</v>
      </c>
      <c r="H220" s="530" t="s">
        <v>28</v>
      </c>
      <c r="I220" s="530" t="s">
        <v>457</v>
      </c>
      <c r="J220" s="530" t="s">
        <v>31</v>
      </c>
      <c r="K220" s="530">
        <v>80111600</v>
      </c>
      <c r="L220" s="530" t="s">
        <v>1989</v>
      </c>
      <c r="M220" s="530" t="s">
        <v>409</v>
      </c>
      <c r="N220" s="530" t="s">
        <v>459</v>
      </c>
      <c r="O220" s="530">
        <v>6</v>
      </c>
      <c r="P220" s="530">
        <v>1</v>
      </c>
      <c r="Q220" s="530" t="s">
        <v>83</v>
      </c>
      <c r="R220" s="559" t="s">
        <v>84</v>
      </c>
      <c r="S220" s="587">
        <v>4500000</v>
      </c>
      <c r="T220" s="587">
        <v>27000000</v>
      </c>
      <c r="U220" s="530" t="s">
        <v>1987</v>
      </c>
      <c r="V220" s="530" t="s">
        <v>78</v>
      </c>
      <c r="W220" s="530" t="s">
        <v>461</v>
      </c>
      <c r="X220" s="530" t="s">
        <v>462</v>
      </c>
      <c r="Y220" s="530" t="s">
        <v>2765</v>
      </c>
      <c r="Z220" s="530" t="s">
        <v>77</v>
      </c>
      <c r="AA220" s="530" t="s">
        <v>2810</v>
      </c>
    </row>
    <row r="221" spans="1:27" s="532" customFormat="1" ht="108.5">
      <c r="A221" s="560" t="s">
        <v>526</v>
      </c>
      <c r="B221" s="560" t="s">
        <v>70</v>
      </c>
      <c r="C221" s="560" t="s">
        <v>71</v>
      </c>
      <c r="D221" s="560" t="s">
        <v>455</v>
      </c>
      <c r="E221" s="560" t="s">
        <v>456</v>
      </c>
      <c r="F221" s="561">
        <v>8131</v>
      </c>
      <c r="G221" s="561">
        <v>2024110010238</v>
      </c>
      <c r="H221" s="560" t="s">
        <v>28</v>
      </c>
      <c r="I221" s="560" t="s">
        <v>457</v>
      </c>
      <c r="J221" s="560" t="s">
        <v>31</v>
      </c>
      <c r="K221" s="560">
        <v>80111600</v>
      </c>
      <c r="L221" s="560" t="s">
        <v>524</v>
      </c>
      <c r="M221" s="560" t="s">
        <v>409</v>
      </c>
      <c r="N221" s="561" t="s">
        <v>459</v>
      </c>
      <c r="O221" s="561">
        <v>6</v>
      </c>
      <c r="P221" s="560">
        <v>1</v>
      </c>
      <c r="Q221" s="560" t="s">
        <v>83</v>
      </c>
      <c r="R221" s="562" t="s">
        <v>84</v>
      </c>
      <c r="S221" s="590">
        <v>4766308</v>
      </c>
      <c r="T221" s="590">
        <v>19065232</v>
      </c>
      <c r="U221" s="560" t="s">
        <v>1987</v>
      </c>
      <c r="V221" s="560" t="s">
        <v>78</v>
      </c>
      <c r="W221" s="560" t="s">
        <v>461</v>
      </c>
      <c r="X221" s="560" t="s">
        <v>462</v>
      </c>
      <c r="Y221" s="560" t="s">
        <v>2765</v>
      </c>
      <c r="Z221" s="560" t="s">
        <v>77</v>
      </c>
      <c r="AA221" s="530" t="s">
        <v>2841</v>
      </c>
    </row>
    <row r="222" spans="1:27" s="532" customFormat="1" ht="108.5">
      <c r="A222" s="530" t="s">
        <v>527</v>
      </c>
      <c r="B222" s="530" t="s">
        <v>70</v>
      </c>
      <c r="C222" s="530" t="s">
        <v>71</v>
      </c>
      <c r="D222" s="530" t="s">
        <v>455</v>
      </c>
      <c r="E222" s="530" t="s">
        <v>456</v>
      </c>
      <c r="F222" s="557">
        <v>8131</v>
      </c>
      <c r="G222" s="557">
        <v>2024110010238</v>
      </c>
      <c r="H222" s="530" t="s">
        <v>28</v>
      </c>
      <c r="I222" s="530" t="s">
        <v>457</v>
      </c>
      <c r="J222" s="530" t="s">
        <v>31</v>
      </c>
      <c r="K222" s="530">
        <v>80111600</v>
      </c>
      <c r="L222" s="530" t="s">
        <v>1989</v>
      </c>
      <c r="M222" s="530" t="s">
        <v>409</v>
      </c>
      <c r="N222" s="530" t="s">
        <v>459</v>
      </c>
      <c r="O222" s="530">
        <v>6</v>
      </c>
      <c r="P222" s="530">
        <v>1</v>
      </c>
      <c r="Q222" s="530" t="s">
        <v>83</v>
      </c>
      <c r="R222" s="559" t="s">
        <v>84</v>
      </c>
      <c r="S222" s="587">
        <v>4650000</v>
      </c>
      <c r="T222" s="587">
        <v>27900000</v>
      </c>
      <c r="U222" s="530" t="s">
        <v>1987</v>
      </c>
      <c r="V222" s="530" t="s">
        <v>78</v>
      </c>
      <c r="W222" s="530" t="s">
        <v>461</v>
      </c>
      <c r="X222" s="530" t="s">
        <v>462</v>
      </c>
      <c r="Y222" s="530" t="s">
        <v>2765</v>
      </c>
      <c r="Z222" s="530" t="s">
        <v>77</v>
      </c>
      <c r="AA222" s="530" t="s">
        <v>2810</v>
      </c>
    </row>
    <row r="223" spans="1:27" s="532" customFormat="1" ht="108.5">
      <c r="A223" s="530" t="s">
        <v>528</v>
      </c>
      <c r="B223" s="530" t="s">
        <v>70</v>
      </c>
      <c r="C223" s="530" t="s">
        <v>71</v>
      </c>
      <c r="D223" s="530" t="s">
        <v>455</v>
      </c>
      <c r="E223" s="530" t="s">
        <v>456</v>
      </c>
      <c r="F223" s="557">
        <v>8131</v>
      </c>
      <c r="G223" s="557">
        <v>2024110010238</v>
      </c>
      <c r="H223" s="530" t="s">
        <v>28</v>
      </c>
      <c r="I223" s="530" t="s">
        <v>457</v>
      </c>
      <c r="J223" s="530" t="s">
        <v>31</v>
      </c>
      <c r="K223" s="530">
        <v>80111600</v>
      </c>
      <c r="L223" s="530" t="s">
        <v>529</v>
      </c>
      <c r="M223" s="530" t="s">
        <v>409</v>
      </c>
      <c r="N223" s="530" t="s">
        <v>459</v>
      </c>
      <c r="O223" s="530">
        <v>6</v>
      </c>
      <c r="P223" s="530">
        <v>1</v>
      </c>
      <c r="Q223" s="530" t="s">
        <v>83</v>
      </c>
      <c r="R223" s="559" t="s">
        <v>84</v>
      </c>
      <c r="S223" s="587">
        <v>3606000</v>
      </c>
      <c r="T223" s="587">
        <v>21636000</v>
      </c>
      <c r="U223" s="530" t="s">
        <v>1987</v>
      </c>
      <c r="V223" s="530" t="s">
        <v>78</v>
      </c>
      <c r="W223" s="530" t="s">
        <v>461</v>
      </c>
      <c r="X223" s="530" t="s">
        <v>489</v>
      </c>
      <c r="Y223" s="530" t="s">
        <v>2765</v>
      </c>
      <c r="Z223" s="530" t="s">
        <v>77</v>
      </c>
      <c r="AA223" s="530" t="s">
        <v>2810</v>
      </c>
    </row>
    <row r="224" spans="1:27" s="532" customFormat="1" ht="108.5">
      <c r="A224" s="530" t="s">
        <v>530</v>
      </c>
      <c r="B224" s="530" t="s">
        <v>70</v>
      </c>
      <c r="C224" s="530" t="s">
        <v>71</v>
      </c>
      <c r="D224" s="530" t="s">
        <v>455</v>
      </c>
      <c r="E224" s="530" t="s">
        <v>456</v>
      </c>
      <c r="F224" s="557">
        <v>8131</v>
      </c>
      <c r="G224" s="557">
        <v>2024110010238</v>
      </c>
      <c r="H224" s="530" t="s">
        <v>28</v>
      </c>
      <c r="I224" s="530" t="s">
        <v>457</v>
      </c>
      <c r="J224" s="530" t="s">
        <v>31</v>
      </c>
      <c r="K224" s="530">
        <v>80111600</v>
      </c>
      <c r="L224" s="530" t="s">
        <v>1989</v>
      </c>
      <c r="M224" s="530" t="s">
        <v>307</v>
      </c>
      <c r="N224" s="557" t="s">
        <v>307</v>
      </c>
      <c r="O224" s="557">
        <v>7</v>
      </c>
      <c r="P224" s="530">
        <v>1</v>
      </c>
      <c r="Q224" s="568" t="s">
        <v>83</v>
      </c>
      <c r="R224" s="558" t="s">
        <v>84</v>
      </c>
      <c r="S224" s="587">
        <v>4400000</v>
      </c>
      <c r="T224" s="587">
        <v>30800000</v>
      </c>
      <c r="U224" s="559" t="s">
        <v>1987</v>
      </c>
      <c r="V224" s="530" t="s">
        <v>78</v>
      </c>
      <c r="W224" s="530" t="s">
        <v>461</v>
      </c>
      <c r="X224" s="530" t="s">
        <v>462</v>
      </c>
      <c r="Y224" s="530" t="s">
        <v>2765</v>
      </c>
      <c r="Z224" s="530" t="s">
        <v>77</v>
      </c>
      <c r="AA224" s="530" t="s">
        <v>2810</v>
      </c>
    </row>
    <row r="225" spans="1:27" s="532" customFormat="1" ht="108.5">
      <c r="A225" s="530" t="s">
        <v>531</v>
      </c>
      <c r="B225" s="530" t="s">
        <v>70</v>
      </c>
      <c r="C225" s="530" t="s">
        <v>71</v>
      </c>
      <c r="D225" s="530" t="s">
        <v>455</v>
      </c>
      <c r="E225" s="530" t="s">
        <v>456</v>
      </c>
      <c r="F225" s="557">
        <v>8131</v>
      </c>
      <c r="G225" s="557">
        <v>2024110010238</v>
      </c>
      <c r="H225" s="530" t="s">
        <v>28</v>
      </c>
      <c r="I225" s="530" t="s">
        <v>457</v>
      </c>
      <c r="J225" s="530" t="s">
        <v>31</v>
      </c>
      <c r="K225" s="530">
        <v>80111600</v>
      </c>
      <c r="L225" s="530" t="s">
        <v>532</v>
      </c>
      <c r="M225" s="530" t="s">
        <v>409</v>
      </c>
      <c r="N225" s="530" t="s">
        <v>459</v>
      </c>
      <c r="O225" s="530">
        <v>6</v>
      </c>
      <c r="P225" s="530">
        <v>1</v>
      </c>
      <c r="Q225" s="530" t="s">
        <v>83</v>
      </c>
      <c r="R225" s="559" t="s">
        <v>84</v>
      </c>
      <c r="S225" s="587">
        <v>6000000</v>
      </c>
      <c r="T225" s="587">
        <v>36000000</v>
      </c>
      <c r="U225" s="530" t="s">
        <v>1987</v>
      </c>
      <c r="V225" s="530" t="s">
        <v>122</v>
      </c>
      <c r="W225" s="530" t="s">
        <v>461</v>
      </c>
      <c r="X225" s="530" t="s">
        <v>533</v>
      </c>
      <c r="Y225" s="530" t="s">
        <v>2765</v>
      </c>
      <c r="Z225" s="530" t="s">
        <v>77</v>
      </c>
      <c r="AA225" s="530" t="s">
        <v>2810</v>
      </c>
    </row>
    <row r="226" spans="1:27" s="532" customFormat="1" ht="108.5">
      <c r="A226" s="530" t="s">
        <v>534</v>
      </c>
      <c r="B226" s="530" t="s">
        <v>70</v>
      </c>
      <c r="C226" s="530" t="s">
        <v>71</v>
      </c>
      <c r="D226" s="530" t="s">
        <v>455</v>
      </c>
      <c r="E226" s="530" t="s">
        <v>456</v>
      </c>
      <c r="F226" s="557">
        <v>8131</v>
      </c>
      <c r="G226" s="557">
        <v>2024110010238</v>
      </c>
      <c r="H226" s="530" t="s">
        <v>28</v>
      </c>
      <c r="I226" s="530" t="s">
        <v>457</v>
      </c>
      <c r="J226" s="530" t="s">
        <v>31</v>
      </c>
      <c r="K226" s="530">
        <v>80111600</v>
      </c>
      <c r="L226" s="530" t="s">
        <v>535</v>
      </c>
      <c r="M226" s="530" t="s">
        <v>459</v>
      </c>
      <c r="N226" s="557" t="s">
        <v>459</v>
      </c>
      <c r="O226" s="557">
        <v>6</v>
      </c>
      <c r="P226" s="530">
        <v>1</v>
      </c>
      <c r="Q226" s="530" t="s">
        <v>83</v>
      </c>
      <c r="R226" s="558" t="s">
        <v>84</v>
      </c>
      <c r="S226" s="587">
        <v>4400000</v>
      </c>
      <c r="T226" s="587">
        <v>26400000</v>
      </c>
      <c r="U226" s="530" t="s">
        <v>1987</v>
      </c>
      <c r="V226" s="530" t="s">
        <v>78</v>
      </c>
      <c r="W226" s="530" t="s">
        <v>461</v>
      </c>
      <c r="X226" s="530" t="s">
        <v>462</v>
      </c>
      <c r="Y226" s="530" t="s">
        <v>2765</v>
      </c>
      <c r="Z226" s="530" t="s">
        <v>77</v>
      </c>
      <c r="AA226" s="530" t="s">
        <v>2810</v>
      </c>
    </row>
    <row r="227" spans="1:27" s="532" customFormat="1" ht="93">
      <c r="A227" s="530" t="s">
        <v>536</v>
      </c>
      <c r="B227" s="530" t="s">
        <v>70</v>
      </c>
      <c r="C227" s="530" t="s">
        <v>71</v>
      </c>
      <c r="D227" s="530" t="s">
        <v>455</v>
      </c>
      <c r="E227" s="530" t="s">
        <v>456</v>
      </c>
      <c r="F227" s="557">
        <v>8131</v>
      </c>
      <c r="G227" s="557">
        <v>2024110010238</v>
      </c>
      <c r="H227" s="530" t="s">
        <v>28</v>
      </c>
      <c r="I227" s="530" t="s">
        <v>457</v>
      </c>
      <c r="J227" s="530" t="s">
        <v>31</v>
      </c>
      <c r="K227" s="530">
        <v>80111600</v>
      </c>
      <c r="L227" s="530" t="s">
        <v>537</v>
      </c>
      <c r="M227" s="530" t="s">
        <v>409</v>
      </c>
      <c r="N227" s="530" t="s">
        <v>459</v>
      </c>
      <c r="O227" s="530">
        <v>6</v>
      </c>
      <c r="P227" s="530">
        <v>1</v>
      </c>
      <c r="Q227" s="530" t="s">
        <v>83</v>
      </c>
      <c r="R227" s="558" t="s">
        <v>84</v>
      </c>
      <c r="S227" s="587">
        <v>10000000</v>
      </c>
      <c r="T227" s="587">
        <v>60000000</v>
      </c>
      <c r="U227" s="530" t="s">
        <v>1987</v>
      </c>
      <c r="V227" s="530" t="s">
        <v>122</v>
      </c>
      <c r="W227" s="530" t="s">
        <v>461</v>
      </c>
      <c r="X227" s="530" t="s">
        <v>489</v>
      </c>
      <c r="Y227" s="530" t="s">
        <v>2765</v>
      </c>
      <c r="Z227" s="530" t="s">
        <v>77</v>
      </c>
      <c r="AA227" s="530" t="s">
        <v>2810</v>
      </c>
    </row>
    <row r="228" spans="1:27" s="532" customFormat="1" ht="201.5">
      <c r="A228" s="530" t="s">
        <v>538</v>
      </c>
      <c r="B228" s="530" t="s">
        <v>70</v>
      </c>
      <c r="C228" s="530" t="s">
        <v>71</v>
      </c>
      <c r="D228" s="530" t="s">
        <v>455</v>
      </c>
      <c r="E228" s="530" t="s">
        <v>456</v>
      </c>
      <c r="F228" s="557">
        <v>8131</v>
      </c>
      <c r="G228" s="557">
        <v>2024110010238</v>
      </c>
      <c r="H228" s="530" t="s">
        <v>28</v>
      </c>
      <c r="I228" s="530" t="s">
        <v>457</v>
      </c>
      <c r="J228" s="530" t="s">
        <v>31</v>
      </c>
      <c r="K228" s="530">
        <v>80111600</v>
      </c>
      <c r="L228" s="530" t="s">
        <v>2683</v>
      </c>
      <c r="M228" s="530" t="s">
        <v>777</v>
      </c>
      <c r="N228" s="530" t="s">
        <v>777</v>
      </c>
      <c r="O228" s="530">
        <v>5</v>
      </c>
      <c r="P228" s="530">
        <v>1</v>
      </c>
      <c r="Q228" s="530" t="s">
        <v>83</v>
      </c>
      <c r="R228" s="558" t="s">
        <v>84</v>
      </c>
      <c r="S228" s="587">
        <v>6000000</v>
      </c>
      <c r="T228" s="587">
        <v>30000000</v>
      </c>
      <c r="U228" s="530" t="s">
        <v>1987</v>
      </c>
      <c r="V228" s="530" t="s">
        <v>122</v>
      </c>
      <c r="W228" s="530" t="s">
        <v>461</v>
      </c>
      <c r="X228" s="530" t="s">
        <v>462</v>
      </c>
      <c r="Y228" s="530" t="s">
        <v>2765</v>
      </c>
      <c r="Z228" s="530" t="s">
        <v>77</v>
      </c>
      <c r="AA228" s="530" t="s">
        <v>2810</v>
      </c>
    </row>
    <row r="229" spans="1:27" s="532" customFormat="1" ht="62">
      <c r="A229" s="530" t="s">
        <v>540</v>
      </c>
      <c r="B229" s="530" t="s">
        <v>70</v>
      </c>
      <c r="C229" s="530" t="s">
        <v>71</v>
      </c>
      <c r="D229" s="530" t="s">
        <v>455</v>
      </c>
      <c r="E229" s="530" t="s">
        <v>456</v>
      </c>
      <c r="F229" s="557">
        <v>8131</v>
      </c>
      <c r="G229" s="557">
        <v>2024110010238</v>
      </c>
      <c r="H229" s="530" t="s">
        <v>28</v>
      </c>
      <c r="I229" s="530" t="s">
        <v>457</v>
      </c>
      <c r="J229" s="530" t="s">
        <v>31</v>
      </c>
      <c r="K229" s="530">
        <v>80111600</v>
      </c>
      <c r="L229" s="530" t="s">
        <v>2268</v>
      </c>
      <c r="M229" s="530" t="s">
        <v>777</v>
      </c>
      <c r="N229" s="557" t="s">
        <v>777</v>
      </c>
      <c r="O229" s="557">
        <v>4</v>
      </c>
      <c r="P229" s="530">
        <v>1</v>
      </c>
      <c r="Q229" s="568" t="s">
        <v>83</v>
      </c>
      <c r="R229" s="558" t="s">
        <v>84</v>
      </c>
      <c r="S229" s="587">
        <v>3600000</v>
      </c>
      <c r="T229" s="587">
        <v>14400000</v>
      </c>
      <c r="U229" s="559" t="s">
        <v>1987</v>
      </c>
      <c r="V229" s="530" t="s">
        <v>78</v>
      </c>
      <c r="W229" s="530" t="s">
        <v>461</v>
      </c>
      <c r="X229" s="530" t="s">
        <v>541</v>
      </c>
      <c r="Y229" s="530" t="s">
        <v>2765</v>
      </c>
      <c r="Z229" s="530" t="s">
        <v>77</v>
      </c>
      <c r="AA229" s="530" t="s">
        <v>2810</v>
      </c>
    </row>
    <row r="230" spans="1:27" s="532" customFormat="1" ht="62">
      <c r="A230" s="530" t="s">
        <v>542</v>
      </c>
      <c r="B230" s="530" t="s">
        <v>70</v>
      </c>
      <c r="C230" s="530" t="s">
        <v>71</v>
      </c>
      <c r="D230" s="530" t="s">
        <v>455</v>
      </c>
      <c r="E230" s="530" t="s">
        <v>456</v>
      </c>
      <c r="F230" s="557">
        <v>8131</v>
      </c>
      <c r="G230" s="557">
        <v>2024110010238</v>
      </c>
      <c r="H230" s="530" t="s">
        <v>28</v>
      </c>
      <c r="I230" s="530" t="s">
        <v>457</v>
      </c>
      <c r="J230" s="530" t="s">
        <v>31</v>
      </c>
      <c r="K230" s="530">
        <v>80111600</v>
      </c>
      <c r="L230" s="530" t="s">
        <v>1995</v>
      </c>
      <c r="M230" s="530">
        <v>0</v>
      </c>
      <c r="N230" s="557">
        <v>0</v>
      </c>
      <c r="O230" s="557">
        <v>5</v>
      </c>
      <c r="P230" s="530">
        <v>1</v>
      </c>
      <c r="Q230" s="568" t="s">
        <v>83</v>
      </c>
      <c r="R230" s="558" t="s">
        <v>84</v>
      </c>
      <c r="S230" s="587">
        <v>3000000</v>
      </c>
      <c r="T230" s="587">
        <v>15000000</v>
      </c>
      <c r="U230" s="559" t="s">
        <v>1987</v>
      </c>
      <c r="V230" s="530" t="s">
        <v>78</v>
      </c>
      <c r="W230" s="530" t="s">
        <v>461</v>
      </c>
      <c r="X230" s="530" t="s">
        <v>462</v>
      </c>
      <c r="Y230" s="530" t="s">
        <v>2765</v>
      </c>
      <c r="Z230" s="530" t="s">
        <v>77</v>
      </c>
      <c r="AA230" s="530" t="s">
        <v>2810</v>
      </c>
    </row>
    <row r="231" spans="1:27" s="532" customFormat="1" ht="77.5">
      <c r="A231" s="560" t="s">
        <v>543</v>
      </c>
      <c r="B231" s="560" t="s">
        <v>70</v>
      </c>
      <c r="C231" s="560" t="s">
        <v>71</v>
      </c>
      <c r="D231" s="560" t="s">
        <v>455</v>
      </c>
      <c r="E231" s="560" t="s">
        <v>456</v>
      </c>
      <c r="F231" s="561">
        <v>8131</v>
      </c>
      <c r="G231" s="561">
        <v>2024110010238</v>
      </c>
      <c r="H231" s="560" t="s">
        <v>28</v>
      </c>
      <c r="I231" s="560" t="s">
        <v>457</v>
      </c>
      <c r="J231" s="560" t="s">
        <v>31</v>
      </c>
      <c r="K231" s="560">
        <v>80111600</v>
      </c>
      <c r="L231" s="560" t="s">
        <v>544</v>
      </c>
      <c r="M231" s="560" t="s">
        <v>409</v>
      </c>
      <c r="N231" s="561" t="s">
        <v>459</v>
      </c>
      <c r="O231" s="561">
        <v>6</v>
      </c>
      <c r="P231" s="560">
        <v>1</v>
      </c>
      <c r="Q231" s="560" t="s">
        <v>83</v>
      </c>
      <c r="R231" s="562" t="s">
        <v>84</v>
      </c>
      <c r="S231" s="590">
        <v>4000000</v>
      </c>
      <c r="T231" s="590">
        <v>12666666.666666668</v>
      </c>
      <c r="U231" s="560" t="s">
        <v>1987</v>
      </c>
      <c r="V231" s="560" t="s">
        <v>78</v>
      </c>
      <c r="W231" s="560" t="s">
        <v>461</v>
      </c>
      <c r="X231" s="560" t="s">
        <v>510</v>
      </c>
      <c r="Y231" s="560" t="s">
        <v>2765</v>
      </c>
      <c r="Z231" s="560" t="s">
        <v>77</v>
      </c>
      <c r="AA231" s="530" t="s">
        <v>2841</v>
      </c>
    </row>
    <row r="232" spans="1:27" s="532" customFormat="1" ht="108.5">
      <c r="A232" s="530" t="s">
        <v>545</v>
      </c>
      <c r="B232" s="530" t="s">
        <v>70</v>
      </c>
      <c r="C232" s="530" t="s">
        <v>71</v>
      </c>
      <c r="D232" s="530" t="s">
        <v>455</v>
      </c>
      <c r="E232" s="530" t="s">
        <v>456</v>
      </c>
      <c r="F232" s="557">
        <v>8131</v>
      </c>
      <c r="G232" s="557">
        <v>2024110010238</v>
      </c>
      <c r="H232" s="530" t="s">
        <v>28</v>
      </c>
      <c r="I232" s="530" t="s">
        <v>457</v>
      </c>
      <c r="J232" s="530" t="s">
        <v>31</v>
      </c>
      <c r="K232" s="530" t="s">
        <v>2264</v>
      </c>
      <c r="L232" s="530" t="s">
        <v>546</v>
      </c>
      <c r="M232" s="530" t="s">
        <v>777</v>
      </c>
      <c r="N232" s="557" t="s">
        <v>777</v>
      </c>
      <c r="O232" s="557">
        <v>9</v>
      </c>
      <c r="P232" s="530">
        <v>1</v>
      </c>
      <c r="Q232" s="530" t="s">
        <v>2265</v>
      </c>
      <c r="R232" s="558" t="s">
        <v>84</v>
      </c>
      <c r="S232" s="587">
        <v>0</v>
      </c>
      <c r="T232" s="587">
        <v>250615000</v>
      </c>
      <c r="U232" s="530" t="s">
        <v>1987</v>
      </c>
      <c r="V232" s="530" t="s">
        <v>78</v>
      </c>
      <c r="W232" s="530" t="s">
        <v>461</v>
      </c>
      <c r="X232" s="530" t="s">
        <v>462</v>
      </c>
      <c r="Y232" s="530" t="s">
        <v>2765</v>
      </c>
      <c r="Z232" s="530" t="s">
        <v>77</v>
      </c>
      <c r="AA232" s="530" t="s">
        <v>2810</v>
      </c>
    </row>
    <row r="233" spans="1:27" s="532" customFormat="1" ht="62">
      <c r="A233" s="530" t="s">
        <v>548</v>
      </c>
      <c r="B233" s="530" t="s">
        <v>70</v>
      </c>
      <c r="C233" s="530" t="s">
        <v>71</v>
      </c>
      <c r="D233" s="530" t="s">
        <v>455</v>
      </c>
      <c r="E233" s="530" t="s">
        <v>456</v>
      </c>
      <c r="F233" s="557">
        <v>8131</v>
      </c>
      <c r="G233" s="557">
        <v>2024110010238</v>
      </c>
      <c r="H233" s="530" t="s">
        <v>28</v>
      </c>
      <c r="I233" s="530" t="s">
        <v>457</v>
      </c>
      <c r="J233" s="530" t="s">
        <v>31</v>
      </c>
      <c r="K233" s="530">
        <v>80111600</v>
      </c>
      <c r="L233" s="530" t="s">
        <v>549</v>
      </c>
      <c r="M233" s="530" t="s">
        <v>307</v>
      </c>
      <c r="N233" s="530" t="s">
        <v>673</v>
      </c>
      <c r="O233" s="530">
        <v>1</v>
      </c>
      <c r="P233" s="530">
        <v>1</v>
      </c>
      <c r="Q233" s="530" t="s">
        <v>83</v>
      </c>
      <c r="R233" s="530" t="s">
        <v>84</v>
      </c>
      <c r="S233" s="589">
        <v>0</v>
      </c>
      <c r="T233" s="591">
        <v>37554373</v>
      </c>
      <c r="U233" s="530" t="s">
        <v>1987</v>
      </c>
      <c r="V233" s="530" t="s">
        <v>78</v>
      </c>
      <c r="W233" s="530" t="s">
        <v>461</v>
      </c>
      <c r="X233" s="530" t="s">
        <v>462</v>
      </c>
      <c r="Y233" s="530" t="s">
        <v>2765</v>
      </c>
      <c r="Z233" s="530" t="s">
        <v>77</v>
      </c>
      <c r="AA233" s="530" t="s">
        <v>2810</v>
      </c>
    </row>
    <row r="234" spans="1:27" s="532" customFormat="1" ht="93">
      <c r="A234" s="530" t="s">
        <v>551</v>
      </c>
      <c r="B234" s="530" t="s">
        <v>70</v>
      </c>
      <c r="C234" s="530" t="s">
        <v>71</v>
      </c>
      <c r="D234" s="530" t="s">
        <v>455</v>
      </c>
      <c r="E234" s="530" t="s">
        <v>456</v>
      </c>
      <c r="F234" s="557">
        <v>8131</v>
      </c>
      <c r="G234" s="557">
        <v>2024110010238</v>
      </c>
      <c r="H234" s="530" t="s">
        <v>28</v>
      </c>
      <c r="I234" s="530" t="s">
        <v>457</v>
      </c>
      <c r="J234" s="530" t="s">
        <v>31</v>
      </c>
      <c r="K234" s="530" t="s">
        <v>552</v>
      </c>
      <c r="L234" s="530" t="s">
        <v>553</v>
      </c>
      <c r="M234" s="530" t="s">
        <v>1982</v>
      </c>
      <c r="N234" s="530" t="s">
        <v>1982</v>
      </c>
      <c r="O234" s="530">
        <v>1</v>
      </c>
      <c r="P234" s="530">
        <v>1</v>
      </c>
      <c r="Q234" s="530" t="s">
        <v>555</v>
      </c>
      <c r="R234" s="530" t="s">
        <v>84</v>
      </c>
      <c r="S234" s="587">
        <v>0</v>
      </c>
      <c r="T234" s="587">
        <v>1501500000</v>
      </c>
      <c r="U234" s="530" t="s">
        <v>1987</v>
      </c>
      <c r="V234" s="530" t="s">
        <v>78</v>
      </c>
      <c r="W234" s="530" t="s">
        <v>461</v>
      </c>
      <c r="X234" s="530" t="s">
        <v>462</v>
      </c>
      <c r="Y234" s="530" t="s">
        <v>2765</v>
      </c>
      <c r="Z234" s="530" t="s">
        <v>77</v>
      </c>
      <c r="AA234" s="530" t="s">
        <v>2841</v>
      </c>
    </row>
    <row r="235" spans="1:27" s="532" customFormat="1" ht="108.5">
      <c r="A235" s="530" t="s">
        <v>556</v>
      </c>
      <c r="B235" s="530" t="s">
        <v>70</v>
      </c>
      <c r="C235" s="530" t="s">
        <v>71</v>
      </c>
      <c r="D235" s="530" t="s">
        <v>455</v>
      </c>
      <c r="E235" s="530" t="s">
        <v>456</v>
      </c>
      <c r="F235" s="557">
        <v>8131</v>
      </c>
      <c r="G235" s="557">
        <v>2024110010238</v>
      </c>
      <c r="H235" s="530" t="s">
        <v>28</v>
      </c>
      <c r="I235" s="530" t="s">
        <v>457</v>
      </c>
      <c r="J235" s="530" t="s">
        <v>30</v>
      </c>
      <c r="K235" s="530">
        <v>80111600</v>
      </c>
      <c r="L235" s="530" t="s">
        <v>2045</v>
      </c>
      <c r="M235" s="530" t="s">
        <v>1060</v>
      </c>
      <c r="N235" s="557" t="s">
        <v>1060</v>
      </c>
      <c r="O235" s="557">
        <v>5</v>
      </c>
      <c r="P235" s="530">
        <v>1</v>
      </c>
      <c r="Q235" s="568" t="s">
        <v>83</v>
      </c>
      <c r="R235" s="558" t="s">
        <v>84</v>
      </c>
      <c r="S235" s="587">
        <v>4500000</v>
      </c>
      <c r="T235" s="587">
        <v>20000000</v>
      </c>
      <c r="U235" s="559" t="s">
        <v>588</v>
      </c>
      <c r="V235" s="530" t="s">
        <v>78</v>
      </c>
      <c r="W235" s="530" t="s">
        <v>461</v>
      </c>
      <c r="X235" s="530" t="s">
        <v>501</v>
      </c>
      <c r="Y235" s="530" t="s">
        <v>2765</v>
      </c>
      <c r="Z235" s="530" t="s">
        <v>77</v>
      </c>
      <c r="AA235" s="530" t="s">
        <v>2810</v>
      </c>
    </row>
    <row r="236" spans="1:27" s="532" customFormat="1" ht="77.5">
      <c r="A236" s="530" t="s">
        <v>557</v>
      </c>
      <c r="B236" s="530" t="s">
        <v>70</v>
      </c>
      <c r="C236" s="530" t="s">
        <v>71</v>
      </c>
      <c r="D236" s="530" t="s">
        <v>455</v>
      </c>
      <c r="E236" s="530" t="s">
        <v>456</v>
      </c>
      <c r="F236" s="557">
        <v>8131</v>
      </c>
      <c r="G236" s="557">
        <v>2024110010238</v>
      </c>
      <c r="H236" s="530" t="s">
        <v>28</v>
      </c>
      <c r="I236" s="530" t="s">
        <v>457</v>
      </c>
      <c r="J236" s="530" t="s">
        <v>31</v>
      </c>
      <c r="K236" s="530">
        <v>80111600</v>
      </c>
      <c r="L236" s="530" t="s">
        <v>2559</v>
      </c>
      <c r="M236" s="530" t="s">
        <v>1421</v>
      </c>
      <c r="N236" s="530" t="s">
        <v>1421</v>
      </c>
      <c r="O236" s="530">
        <v>4</v>
      </c>
      <c r="P236" s="530">
        <v>0</v>
      </c>
      <c r="Q236" s="530" t="s">
        <v>83</v>
      </c>
      <c r="R236" s="530" t="s">
        <v>84</v>
      </c>
      <c r="S236" s="589">
        <v>3820000</v>
      </c>
      <c r="T236" s="591">
        <v>15280000</v>
      </c>
      <c r="U236" s="530" t="s">
        <v>588</v>
      </c>
      <c r="V236" s="530" t="s">
        <v>78</v>
      </c>
      <c r="W236" s="530" t="s">
        <v>461</v>
      </c>
      <c r="X236" s="530" t="s">
        <v>501</v>
      </c>
      <c r="Y236" s="530" t="s">
        <v>2765</v>
      </c>
      <c r="Z236" s="530" t="s">
        <v>77</v>
      </c>
      <c r="AA236" s="530" t="s">
        <v>2810</v>
      </c>
    </row>
    <row r="237" spans="1:27" s="532" customFormat="1" ht="77.5">
      <c r="A237" s="530" t="s">
        <v>558</v>
      </c>
      <c r="B237" s="530" t="s">
        <v>70</v>
      </c>
      <c r="C237" s="530" t="s">
        <v>71</v>
      </c>
      <c r="D237" s="530" t="s">
        <v>455</v>
      </c>
      <c r="E237" s="530" t="s">
        <v>456</v>
      </c>
      <c r="F237" s="557">
        <v>8131</v>
      </c>
      <c r="G237" s="557">
        <v>2024110010238</v>
      </c>
      <c r="H237" s="530" t="s">
        <v>28</v>
      </c>
      <c r="I237" s="530" t="s">
        <v>457</v>
      </c>
      <c r="J237" s="530" t="s">
        <v>31</v>
      </c>
      <c r="K237" s="530">
        <v>80111600</v>
      </c>
      <c r="L237" s="530" t="s">
        <v>2048</v>
      </c>
      <c r="M237" s="530" t="s">
        <v>307</v>
      </c>
      <c r="N237" s="557" t="s">
        <v>307</v>
      </c>
      <c r="O237" s="557">
        <v>4</v>
      </c>
      <c r="P237" s="530">
        <v>1</v>
      </c>
      <c r="Q237" s="568" t="s">
        <v>83</v>
      </c>
      <c r="R237" s="558" t="s">
        <v>84</v>
      </c>
      <c r="S237" s="587">
        <v>2650000</v>
      </c>
      <c r="T237" s="587">
        <v>10600000</v>
      </c>
      <c r="U237" s="559" t="s">
        <v>588</v>
      </c>
      <c r="V237" s="530" t="s">
        <v>78</v>
      </c>
      <c r="W237" s="530" t="s">
        <v>461</v>
      </c>
      <c r="X237" s="530" t="s">
        <v>501</v>
      </c>
      <c r="Y237" s="530" t="s">
        <v>2765</v>
      </c>
      <c r="Z237" s="530" t="s">
        <v>77</v>
      </c>
      <c r="AA237" s="530" t="s">
        <v>2810</v>
      </c>
    </row>
    <row r="238" spans="1:27" s="532" customFormat="1" ht="77.5">
      <c r="A238" s="530" t="s">
        <v>559</v>
      </c>
      <c r="B238" s="530" t="s">
        <v>70</v>
      </c>
      <c r="C238" s="530" t="s">
        <v>71</v>
      </c>
      <c r="D238" s="530" t="s">
        <v>455</v>
      </c>
      <c r="E238" s="530" t="s">
        <v>456</v>
      </c>
      <c r="F238" s="557">
        <v>8131</v>
      </c>
      <c r="G238" s="557">
        <v>2024110010238</v>
      </c>
      <c r="H238" s="530" t="s">
        <v>28</v>
      </c>
      <c r="I238" s="530" t="s">
        <v>457</v>
      </c>
      <c r="J238" s="530" t="s">
        <v>31</v>
      </c>
      <c r="K238" s="530">
        <v>80111600</v>
      </c>
      <c r="L238" s="530" t="s">
        <v>2048</v>
      </c>
      <c r="M238" s="530" t="s">
        <v>307</v>
      </c>
      <c r="N238" s="557" t="s">
        <v>307</v>
      </c>
      <c r="O238" s="557">
        <v>4</v>
      </c>
      <c r="P238" s="530">
        <v>1</v>
      </c>
      <c r="Q238" s="568" t="s">
        <v>83</v>
      </c>
      <c r="R238" s="558" t="s">
        <v>84</v>
      </c>
      <c r="S238" s="587">
        <v>2650000</v>
      </c>
      <c r="T238" s="587">
        <v>10600000</v>
      </c>
      <c r="U238" s="559" t="s">
        <v>588</v>
      </c>
      <c r="V238" s="530" t="s">
        <v>78</v>
      </c>
      <c r="W238" s="530" t="s">
        <v>461</v>
      </c>
      <c r="X238" s="530" t="s">
        <v>501</v>
      </c>
      <c r="Y238" s="530" t="s">
        <v>2765</v>
      </c>
      <c r="Z238" s="530" t="s">
        <v>77</v>
      </c>
      <c r="AA238" s="530" t="s">
        <v>2810</v>
      </c>
    </row>
    <row r="239" spans="1:27" s="532" customFormat="1" ht="77.5">
      <c r="A239" s="530" t="s">
        <v>560</v>
      </c>
      <c r="B239" s="530" t="s">
        <v>70</v>
      </c>
      <c r="C239" s="530" t="s">
        <v>71</v>
      </c>
      <c r="D239" s="530" t="s">
        <v>455</v>
      </c>
      <c r="E239" s="530" t="s">
        <v>456</v>
      </c>
      <c r="F239" s="557">
        <v>8131</v>
      </c>
      <c r="G239" s="557">
        <v>2024110010238</v>
      </c>
      <c r="H239" s="530" t="s">
        <v>28</v>
      </c>
      <c r="I239" s="530" t="s">
        <v>457</v>
      </c>
      <c r="J239" s="530" t="s">
        <v>30</v>
      </c>
      <c r="K239" s="530">
        <v>80111600</v>
      </c>
      <c r="L239" s="530" t="s">
        <v>2052</v>
      </c>
      <c r="M239" s="530" t="s">
        <v>307</v>
      </c>
      <c r="N239" s="557" t="s">
        <v>307</v>
      </c>
      <c r="O239" s="557">
        <v>4</v>
      </c>
      <c r="P239" s="530">
        <v>1</v>
      </c>
      <c r="Q239" s="568" t="s">
        <v>83</v>
      </c>
      <c r="R239" s="558" t="s">
        <v>84</v>
      </c>
      <c r="S239" s="587">
        <v>3100000</v>
      </c>
      <c r="T239" s="587">
        <v>12400000</v>
      </c>
      <c r="U239" s="559" t="s">
        <v>588</v>
      </c>
      <c r="V239" s="530" t="s">
        <v>78</v>
      </c>
      <c r="W239" s="530" t="s">
        <v>461</v>
      </c>
      <c r="X239" s="530" t="s">
        <v>501</v>
      </c>
      <c r="Y239" s="530" t="s">
        <v>2765</v>
      </c>
      <c r="Z239" s="530" t="s">
        <v>77</v>
      </c>
      <c r="AA239" s="530" t="s">
        <v>2810</v>
      </c>
    </row>
    <row r="240" spans="1:27" s="532" customFormat="1" ht="108.5">
      <c r="A240" s="530" t="s">
        <v>561</v>
      </c>
      <c r="B240" s="530" t="s">
        <v>70</v>
      </c>
      <c r="C240" s="530" t="s">
        <v>71</v>
      </c>
      <c r="D240" s="530" t="s">
        <v>455</v>
      </c>
      <c r="E240" s="530" t="s">
        <v>456</v>
      </c>
      <c r="F240" s="557">
        <v>8131</v>
      </c>
      <c r="G240" s="557">
        <v>2024110010238</v>
      </c>
      <c r="H240" s="530" t="s">
        <v>28</v>
      </c>
      <c r="I240" s="530" t="s">
        <v>457</v>
      </c>
      <c r="J240" s="530" t="s">
        <v>30</v>
      </c>
      <c r="K240" s="530">
        <v>80111600</v>
      </c>
      <c r="L240" s="530" t="s">
        <v>2684</v>
      </c>
      <c r="M240" s="530" t="s">
        <v>777</v>
      </c>
      <c r="N240" s="557" t="s">
        <v>777</v>
      </c>
      <c r="O240" s="557">
        <v>5</v>
      </c>
      <c r="P240" s="530">
        <v>1</v>
      </c>
      <c r="Q240" s="568" t="s">
        <v>83</v>
      </c>
      <c r="R240" s="558" t="s">
        <v>84</v>
      </c>
      <c r="S240" s="587">
        <v>3000000</v>
      </c>
      <c r="T240" s="587">
        <v>15000000</v>
      </c>
      <c r="U240" s="559" t="s">
        <v>588</v>
      </c>
      <c r="V240" s="530" t="s">
        <v>78</v>
      </c>
      <c r="W240" s="530" t="s">
        <v>461</v>
      </c>
      <c r="X240" s="530" t="s">
        <v>501</v>
      </c>
      <c r="Y240" s="530" t="s">
        <v>2765</v>
      </c>
      <c r="Z240" s="530" t="s">
        <v>77</v>
      </c>
      <c r="AA240" s="530" t="s">
        <v>2810</v>
      </c>
    </row>
    <row r="241" spans="1:27" s="532" customFormat="1" ht="77.5">
      <c r="A241" s="530" t="s">
        <v>562</v>
      </c>
      <c r="B241" s="530" t="s">
        <v>70</v>
      </c>
      <c r="C241" s="530" t="s">
        <v>71</v>
      </c>
      <c r="D241" s="530" t="s">
        <v>455</v>
      </c>
      <c r="E241" s="530" t="s">
        <v>456</v>
      </c>
      <c r="F241" s="557">
        <v>8131</v>
      </c>
      <c r="G241" s="557">
        <v>2024110010238</v>
      </c>
      <c r="H241" s="530" t="s">
        <v>28</v>
      </c>
      <c r="I241" s="530" t="s">
        <v>457</v>
      </c>
      <c r="J241" s="530" t="s">
        <v>30</v>
      </c>
      <c r="K241" s="530">
        <v>80111600</v>
      </c>
      <c r="L241" s="530" t="s">
        <v>2048</v>
      </c>
      <c r="M241" s="530" t="s">
        <v>307</v>
      </c>
      <c r="N241" s="557" t="s">
        <v>307</v>
      </c>
      <c r="O241" s="557">
        <v>5</v>
      </c>
      <c r="P241" s="530">
        <v>1</v>
      </c>
      <c r="Q241" s="568" t="s">
        <v>83</v>
      </c>
      <c r="R241" s="558" t="s">
        <v>84</v>
      </c>
      <c r="S241" s="587">
        <v>2650000</v>
      </c>
      <c r="T241" s="587">
        <v>13250000</v>
      </c>
      <c r="U241" s="559" t="s">
        <v>588</v>
      </c>
      <c r="V241" s="530" t="s">
        <v>78</v>
      </c>
      <c r="W241" s="530" t="s">
        <v>461</v>
      </c>
      <c r="X241" s="530" t="s">
        <v>501</v>
      </c>
      <c r="Y241" s="530" t="s">
        <v>2765</v>
      </c>
      <c r="Z241" s="530" t="s">
        <v>77</v>
      </c>
      <c r="AA241" s="530" t="s">
        <v>2810</v>
      </c>
    </row>
    <row r="242" spans="1:27" s="532" customFormat="1" ht="93">
      <c r="A242" s="530" t="s">
        <v>563</v>
      </c>
      <c r="B242" s="530" t="s">
        <v>70</v>
      </c>
      <c r="C242" s="530" t="s">
        <v>71</v>
      </c>
      <c r="D242" s="530" t="s">
        <v>455</v>
      </c>
      <c r="E242" s="530" t="s">
        <v>456</v>
      </c>
      <c r="F242" s="557">
        <v>8131</v>
      </c>
      <c r="G242" s="557">
        <v>2024110010238</v>
      </c>
      <c r="H242" s="530" t="s">
        <v>28</v>
      </c>
      <c r="I242" s="530" t="s">
        <v>457</v>
      </c>
      <c r="J242" s="530" t="s">
        <v>30</v>
      </c>
      <c r="K242" s="530">
        <v>80111600</v>
      </c>
      <c r="L242" s="530" t="s">
        <v>2059</v>
      </c>
      <c r="M242" s="530" t="s">
        <v>307</v>
      </c>
      <c r="N242" s="557" t="s">
        <v>307</v>
      </c>
      <c r="O242" s="557">
        <v>5</v>
      </c>
      <c r="P242" s="530">
        <v>1</v>
      </c>
      <c r="Q242" s="568" t="s">
        <v>83</v>
      </c>
      <c r="R242" s="558" t="s">
        <v>84</v>
      </c>
      <c r="S242" s="587">
        <v>2650000</v>
      </c>
      <c r="T242" s="587">
        <v>13250000</v>
      </c>
      <c r="U242" s="559" t="s">
        <v>588</v>
      </c>
      <c r="V242" s="530" t="s">
        <v>78</v>
      </c>
      <c r="W242" s="530" t="s">
        <v>461</v>
      </c>
      <c r="X242" s="530" t="s">
        <v>501</v>
      </c>
      <c r="Y242" s="530" t="s">
        <v>2765</v>
      </c>
      <c r="Z242" s="530" t="s">
        <v>77</v>
      </c>
      <c r="AA242" s="530" t="s">
        <v>2810</v>
      </c>
    </row>
    <row r="243" spans="1:27" s="532" customFormat="1" ht="77.5">
      <c r="A243" s="530" t="s">
        <v>564</v>
      </c>
      <c r="B243" s="530" t="s">
        <v>70</v>
      </c>
      <c r="C243" s="530" t="s">
        <v>71</v>
      </c>
      <c r="D243" s="530" t="s">
        <v>455</v>
      </c>
      <c r="E243" s="530" t="s">
        <v>456</v>
      </c>
      <c r="F243" s="557">
        <v>8131</v>
      </c>
      <c r="G243" s="557">
        <v>2024110010238</v>
      </c>
      <c r="H243" s="530" t="s">
        <v>28</v>
      </c>
      <c r="I243" s="530" t="s">
        <v>457</v>
      </c>
      <c r="J243" s="530" t="s">
        <v>30</v>
      </c>
      <c r="K243" s="530">
        <v>80111600</v>
      </c>
      <c r="L243" s="530" t="s">
        <v>2061</v>
      </c>
      <c r="M243" s="530" t="s">
        <v>307</v>
      </c>
      <c r="N243" s="557" t="s">
        <v>307</v>
      </c>
      <c r="O243" s="557">
        <v>7</v>
      </c>
      <c r="P243" s="530">
        <v>1</v>
      </c>
      <c r="Q243" s="568" t="s">
        <v>83</v>
      </c>
      <c r="R243" s="558" t="s">
        <v>84</v>
      </c>
      <c r="S243" s="587">
        <v>2500000</v>
      </c>
      <c r="T243" s="587">
        <v>17500000</v>
      </c>
      <c r="U243" s="559" t="s">
        <v>588</v>
      </c>
      <c r="V243" s="530" t="s">
        <v>78</v>
      </c>
      <c r="W243" s="530" t="s">
        <v>461</v>
      </c>
      <c r="X243" s="530" t="s">
        <v>501</v>
      </c>
      <c r="Y243" s="530" t="s">
        <v>2765</v>
      </c>
      <c r="Z243" s="530" t="s">
        <v>77</v>
      </c>
      <c r="AA243" s="530" t="s">
        <v>2810</v>
      </c>
    </row>
    <row r="244" spans="1:27" s="532" customFormat="1" ht="93">
      <c r="A244" s="530" t="s">
        <v>565</v>
      </c>
      <c r="B244" s="530" t="s">
        <v>70</v>
      </c>
      <c r="C244" s="530" t="s">
        <v>71</v>
      </c>
      <c r="D244" s="530" t="s">
        <v>455</v>
      </c>
      <c r="E244" s="530" t="s">
        <v>456</v>
      </c>
      <c r="F244" s="557">
        <v>8131</v>
      </c>
      <c r="G244" s="557">
        <v>2024110010238</v>
      </c>
      <c r="H244" s="530" t="s">
        <v>28</v>
      </c>
      <c r="I244" s="530" t="s">
        <v>457</v>
      </c>
      <c r="J244" s="530" t="s">
        <v>30</v>
      </c>
      <c r="K244" s="530">
        <v>80111600</v>
      </c>
      <c r="L244" s="530" t="s">
        <v>2063</v>
      </c>
      <c r="M244" s="530" t="s">
        <v>307</v>
      </c>
      <c r="N244" s="557" t="s">
        <v>307</v>
      </c>
      <c r="O244" s="557">
        <v>5</v>
      </c>
      <c r="P244" s="530">
        <v>1</v>
      </c>
      <c r="Q244" s="568" t="s">
        <v>83</v>
      </c>
      <c r="R244" s="558" t="s">
        <v>84</v>
      </c>
      <c r="S244" s="587">
        <v>3100000</v>
      </c>
      <c r="T244" s="587">
        <v>15500000</v>
      </c>
      <c r="U244" s="559" t="s">
        <v>588</v>
      </c>
      <c r="V244" s="530" t="s">
        <v>78</v>
      </c>
      <c r="W244" s="530" t="s">
        <v>461</v>
      </c>
      <c r="X244" s="530" t="s">
        <v>501</v>
      </c>
      <c r="Y244" s="530" t="s">
        <v>2765</v>
      </c>
      <c r="Z244" s="530" t="s">
        <v>77</v>
      </c>
      <c r="AA244" s="530" t="s">
        <v>2810</v>
      </c>
    </row>
    <row r="245" spans="1:27" s="532" customFormat="1" ht="93">
      <c r="A245" s="530" t="s">
        <v>566</v>
      </c>
      <c r="B245" s="530" t="s">
        <v>70</v>
      </c>
      <c r="C245" s="530" t="s">
        <v>71</v>
      </c>
      <c r="D245" s="530" t="s">
        <v>455</v>
      </c>
      <c r="E245" s="530" t="s">
        <v>456</v>
      </c>
      <c r="F245" s="557">
        <v>8131</v>
      </c>
      <c r="G245" s="557">
        <v>2024110010238</v>
      </c>
      <c r="H245" s="530" t="s">
        <v>28</v>
      </c>
      <c r="I245" s="530" t="s">
        <v>457</v>
      </c>
      <c r="J245" s="530" t="s">
        <v>30</v>
      </c>
      <c r="K245" s="530">
        <v>80111600</v>
      </c>
      <c r="L245" s="530" t="s">
        <v>2066</v>
      </c>
      <c r="M245" s="530" t="s">
        <v>307</v>
      </c>
      <c r="N245" s="557" t="s">
        <v>307</v>
      </c>
      <c r="O245" s="557">
        <v>5</v>
      </c>
      <c r="P245" s="530">
        <v>1</v>
      </c>
      <c r="Q245" s="568" t="s">
        <v>83</v>
      </c>
      <c r="R245" s="558" t="s">
        <v>84</v>
      </c>
      <c r="S245" s="587">
        <v>3700000</v>
      </c>
      <c r="T245" s="587">
        <v>18500000</v>
      </c>
      <c r="U245" s="559" t="s">
        <v>588</v>
      </c>
      <c r="V245" s="530" t="s">
        <v>78</v>
      </c>
      <c r="W245" s="530" t="s">
        <v>461</v>
      </c>
      <c r="X245" s="530" t="s">
        <v>501</v>
      </c>
      <c r="Y245" s="530" t="s">
        <v>2765</v>
      </c>
      <c r="Z245" s="530" t="s">
        <v>77</v>
      </c>
      <c r="AA245" s="530" t="s">
        <v>2810</v>
      </c>
    </row>
    <row r="246" spans="1:27" s="532" customFormat="1" ht="77.5">
      <c r="A246" s="530" t="s">
        <v>567</v>
      </c>
      <c r="B246" s="530" t="s">
        <v>70</v>
      </c>
      <c r="C246" s="530" t="s">
        <v>71</v>
      </c>
      <c r="D246" s="530" t="s">
        <v>455</v>
      </c>
      <c r="E246" s="530" t="s">
        <v>456</v>
      </c>
      <c r="F246" s="557">
        <v>8131</v>
      </c>
      <c r="G246" s="557">
        <v>2024110010238</v>
      </c>
      <c r="H246" s="530" t="s">
        <v>28</v>
      </c>
      <c r="I246" s="530" t="s">
        <v>457</v>
      </c>
      <c r="J246" s="530" t="s">
        <v>30</v>
      </c>
      <c r="K246" s="530">
        <v>80111600</v>
      </c>
      <c r="L246" s="530" t="s">
        <v>2069</v>
      </c>
      <c r="M246" s="530" t="s">
        <v>307</v>
      </c>
      <c r="N246" s="557" t="s">
        <v>307</v>
      </c>
      <c r="O246" s="557">
        <v>5</v>
      </c>
      <c r="P246" s="530">
        <v>1</v>
      </c>
      <c r="Q246" s="568" t="s">
        <v>83</v>
      </c>
      <c r="R246" s="558" t="s">
        <v>84</v>
      </c>
      <c r="S246" s="587">
        <v>3820000</v>
      </c>
      <c r="T246" s="587">
        <v>19100000</v>
      </c>
      <c r="U246" s="559" t="s">
        <v>588</v>
      </c>
      <c r="V246" s="530" t="s">
        <v>78</v>
      </c>
      <c r="W246" s="530" t="s">
        <v>461</v>
      </c>
      <c r="X246" s="530" t="s">
        <v>501</v>
      </c>
      <c r="Y246" s="530" t="s">
        <v>2765</v>
      </c>
      <c r="Z246" s="530" t="s">
        <v>77</v>
      </c>
      <c r="AA246" s="530" t="s">
        <v>2810</v>
      </c>
    </row>
    <row r="247" spans="1:27" s="532" customFormat="1" ht="93">
      <c r="A247" s="530" t="s">
        <v>568</v>
      </c>
      <c r="B247" s="530" t="s">
        <v>70</v>
      </c>
      <c r="C247" s="530" t="s">
        <v>71</v>
      </c>
      <c r="D247" s="530" t="s">
        <v>455</v>
      </c>
      <c r="E247" s="530" t="s">
        <v>456</v>
      </c>
      <c r="F247" s="557">
        <v>8131</v>
      </c>
      <c r="G247" s="557">
        <v>2024110010238</v>
      </c>
      <c r="H247" s="530" t="s">
        <v>28</v>
      </c>
      <c r="I247" s="530" t="s">
        <v>457</v>
      </c>
      <c r="J247" s="530" t="s">
        <v>30</v>
      </c>
      <c r="K247" s="530">
        <v>80111600</v>
      </c>
      <c r="L247" s="530" t="s">
        <v>2071</v>
      </c>
      <c r="M247" s="530" t="s">
        <v>459</v>
      </c>
      <c r="N247" s="557" t="s">
        <v>459</v>
      </c>
      <c r="O247" s="557">
        <v>6</v>
      </c>
      <c r="P247" s="530">
        <v>1</v>
      </c>
      <c r="Q247" s="568" t="s">
        <v>83</v>
      </c>
      <c r="R247" s="558" t="s">
        <v>84</v>
      </c>
      <c r="S247" s="587">
        <v>3710000</v>
      </c>
      <c r="T247" s="587">
        <v>0</v>
      </c>
      <c r="U247" s="559" t="s">
        <v>588</v>
      </c>
      <c r="V247" s="530" t="s">
        <v>78</v>
      </c>
      <c r="W247" s="530" t="s">
        <v>461</v>
      </c>
      <c r="X247" s="530" t="s">
        <v>501</v>
      </c>
      <c r="Y247" s="530" t="s">
        <v>2765</v>
      </c>
      <c r="Z247" s="530" t="s">
        <v>77</v>
      </c>
      <c r="AA247" s="530" t="s">
        <v>2810</v>
      </c>
    </row>
    <row r="248" spans="1:27" s="532" customFormat="1" ht="77.5">
      <c r="A248" s="530" t="s">
        <v>569</v>
      </c>
      <c r="B248" s="530" t="s">
        <v>70</v>
      </c>
      <c r="C248" s="530" t="s">
        <v>71</v>
      </c>
      <c r="D248" s="530" t="s">
        <v>455</v>
      </c>
      <c r="E248" s="530" t="s">
        <v>456</v>
      </c>
      <c r="F248" s="557">
        <v>8131</v>
      </c>
      <c r="G248" s="557">
        <v>2024110010238</v>
      </c>
      <c r="H248" s="530" t="s">
        <v>28</v>
      </c>
      <c r="I248" s="530" t="s">
        <v>457</v>
      </c>
      <c r="J248" s="530" t="s">
        <v>30</v>
      </c>
      <c r="K248" s="530">
        <v>80111600</v>
      </c>
      <c r="L248" s="530" t="s">
        <v>2069</v>
      </c>
      <c r="M248" s="530" t="s">
        <v>307</v>
      </c>
      <c r="N248" s="557" t="s">
        <v>307</v>
      </c>
      <c r="O248" s="557">
        <v>5</v>
      </c>
      <c r="P248" s="530">
        <v>1</v>
      </c>
      <c r="Q248" s="568" t="s">
        <v>83</v>
      </c>
      <c r="R248" s="558" t="s">
        <v>84</v>
      </c>
      <c r="S248" s="587">
        <v>3820000</v>
      </c>
      <c r="T248" s="587">
        <v>19100000</v>
      </c>
      <c r="U248" s="559" t="s">
        <v>588</v>
      </c>
      <c r="V248" s="530" t="s">
        <v>78</v>
      </c>
      <c r="W248" s="530" t="s">
        <v>461</v>
      </c>
      <c r="X248" s="530" t="s">
        <v>501</v>
      </c>
      <c r="Y248" s="530" t="s">
        <v>2765</v>
      </c>
      <c r="Z248" s="530" t="s">
        <v>77</v>
      </c>
      <c r="AA248" s="530" t="s">
        <v>2810</v>
      </c>
    </row>
    <row r="249" spans="1:27" s="532" customFormat="1" ht="77.5">
      <c r="A249" s="530" t="s">
        <v>570</v>
      </c>
      <c r="B249" s="530" t="s">
        <v>70</v>
      </c>
      <c r="C249" s="530" t="s">
        <v>71</v>
      </c>
      <c r="D249" s="530" t="s">
        <v>455</v>
      </c>
      <c r="E249" s="530" t="s">
        <v>456</v>
      </c>
      <c r="F249" s="557">
        <v>8131</v>
      </c>
      <c r="G249" s="557">
        <v>2024110010238</v>
      </c>
      <c r="H249" s="530" t="s">
        <v>28</v>
      </c>
      <c r="I249" s="530" t="s">
        <v>457</v>
      </c>
      <c r="J249" s="530" t="s">
        <v>30</v>
      </c>
      <c r="K249" s="530">
        <v>80111600</v>
      </c>
      <c r="L249" s="530" t="s">
        <v>2054</v>
      </c>
      <c r="M249" s="530" t="s">
        <v>307</v>
      </c>
      <c r="N249" s="557" t="s">
        <v>307</v>
      </c>
      <c r="O249" s="557">
        <v>5</v>
      </c>
      <c r="P249" s="530">
        <v>1</v>
      </c>
      <c r="Q249" s="568" t="s">
        <v>83</v>
      </c>
      <c r="R249" s="558" t="s">
        <v>84</v>
      </c>
      <c r="S249" s="587">
        <v>3244500</v>
      </c>
      <c r="T249" s="587">
        <v>16222500</v>
      </c>
      <c r="U249" s="559" t="s">
        <v>588</v>
      </c>
      <c r="V249" s="530" t="s">
        <v>78</v>
      </c>
      <c r="W249" s="530" t="s">
        <v>461</v>
      </c>
      <c r="X249" s="530" t="s">
        <v>501</v>
      </c>
      <c r="Y249" s="530" t="s">
        <v>2765</v>
      </c>
      <c r="Z249" s="530" t="s">
        <v>77</v>
      </c>
      <c r="AA249" s="530" t="s">
        <v>2810</v>
      </c>
    </row>
    <row r="250" spans="1:27" s="532" customFormat="1" ht="77.5">
      <c r="A250" s="530" t="s">
        <v>571</v>
      </c>
      <c r="B250" s="530" t="s">
        <v>70</v>
      </c>
      <c r="C250" s="530" t="s">
        <v>71</v>
      </c>
      <c r="D250" s="530" t="s">
        <v>455</v>
      </c>
      <c r="E250" s="530" t="s">
        <v>456</v>
      </c>
      <c r="F250" s="557">
        <v>8131</v>
      </c>
      <c r="G250" s="557">
        <v>2024110010238</v>
      </c>
      <c r="H250" s="530" t="s">
        <v>28</v>
      </c>
      <c r="I250" s="530" t="s">
        <v>457</v>
      </c>
      <c r="J250" s="530" t="s">
        <v>30</v>
      </c>
      <c r="K250" s="530">
        <v>80111600</v>
      </c>
      <c r="L250" s="530" t="s">
        <v>2076</v>
      </c>
      <c r="M250" s="530" t="s">
        <v>307</v>
      </c>
      <c r="N250" s="557" t="s">
        <v>307</v>
      </c>
      <c r="O250" s="557">
        <v>5</v>
      </c>
      <c r="P250" s="530">
        <v>1</v>
      </c>
      <c r="Q250" s="568" t="s">
        <v>83</v>
      </c>
      <c r="R250" s="558" t="s">
        <v>84</v>
      </c>
      <c r="S250" s="587">
        <v>2300000</v>
      </c>
      <c r="T250" s="587">
        <v>11500000</v>
      </c>
      <c r="U250" s="559" t="s">
        <v>588</v>
      </c>
      <c r="V250" s="530" t="s">
        <v>78</v>
      </c>
      <c r="W250" s="530" t="s">
        <v>461</v>
      </c>
      <c r="X250" s="530" t="s">
        <v>501</v>
      </c>
      <c r="Y250" s="530" t="s">
        <v>2765</v>
      </c>
      <c r="Z250" s="530" t="s">
        <v>77</v>
      </c>
      <c r="AA250" s="530" t="s">
        <v>2810</v>
      </c>
    </row>
    <row r="251" spans="1:27" s="532" customFormat="1" ht="77.5">
      <c r="A251" s="530" t="s">
        <v>572</v>
      </c>
      <c r="B251" s="530" t="s">
        <v>70</v>
      </c>
      <c r="C251" s="530" t="s">
        <v>71</v>
      </c>
      <c r="D251" s="530" t="s">
        <v>455</v>
      </c>
      <c r="E251" s="530" t="s">
        <v>456</v>
      </c>
      <c r="F251" s="557">
        <v>8131</v>
      </c>
      <c r="G251" s="557">
        <v>2024110010238</v>
      </c>
      <c r="H251" s="530" t="s">
        <v>28</v>
      </c>
      <c r="I251" s="530" t="s">
        <v>457</v>
      </c>
      <c r="J251" s="530" t="s">
        <v>30</v>
      </c>
      <c r="K251" s="530">
        <v>80111600</v>
      </c>
      <c r="L251" s="530" t="s">
        <v>2069</v>
      </c>
      <c r="M251" s="530" t="s">
        <v>307</v>
      </c>
      <c r="N251" s="557" t="s">
        <v>307</v>
      </c>
      <c r="O251" s="557">
        <v>5</v>
      </c>
      <c r="P251" s="530">
        <v>1</v>
      </c>
      <c r="Q251" s="568" t="s">
        <v>83</v>
      </c>
      <c r="R251" s="558" t="s">
        <v>84</v>
      </c>
      <c r="S251" s="587">
        <v>3820000</v>
      </c>
      <c r="T251" s="587">
        <v>19100000</v>
      </c>
      <c r="U251" s="559" t="s">
        <v>588</v>
      </c>
      <c r="V251" s="530" t="s">
        <v>78</v>
      </c>
      <c r="W251" s="530" t="s">
        <v>461</v>
      </c>
      <c r="X251" s="530" t="s">
        <v>501</v>
      </c>
      <c r="Y251" s="530" t="s">
        <v>2765</v>
      </c>
      <c r="Z251" s="530" t="s">
        <v>77</v>
      </c>
      <c r="AA251" s="530" t="s">
        <v>2810</v>
      </c>
    </row>
    <row r="252" spans="1:27" s="532" customFormat="1" ht="108.5">
      <c r="A252" s="530" t="s">
        <v>573</v>
      </c>
      <c r="B252" s="530" t="s">
        <v>70</v>
      </c>
      <c r="C252" s="530" t="s">
        <v>71</v>
      </c>
      <c r="D252" s="530" t="s">
        <v>455</v>
      </c>
      <c r="E252" s="530" t="s">
        <v>456</v>
      </c>
      <c r="F252" s="557">
        <v>8131</v>
      </c>
      <c r="G252" s="557">
        <v>2024110010238</v>
      </c>
      <c r="H252" s="530" t="s">
        <v>28</v>
      </c>
      <c r="I252" s="530" t="s">
        <v>457</v>
      </c>
      <c r="J252" s="530" t="s">
        <v>30</v>
      </c>
      <c r="K252" s="530">
        <v>80111600</v>
      </c>
      <c r="L252" s="530" t="s">
        <v>2293</v>
      </c>
      <c r="M252" s="530" t="s">
        <v>1060</v>
      </c>
      <c r="N252" s="557" t="s">
        <v>1060</v>
      </c>
      <c r="O252" s="557">
        <v>5</v>
      </c>
      <c r="P252" s="530">
        <v>0</v>
      </c>
      <c r="Q252" s="568" t="s">
        <v>83</v>
      </c>
      <c r="R252" s="558" t="s">
        <v>84</v>
      </c>
      <c r="S252" s="587">
        <v>3820000</v>
      </c>
      <c r="T252" s="587">
        <v>19100000</v>
      </c>
      <c r="U252" s="559" t="s">
        <v>588</v>
      </c>
      <c r="V252" s="530" t="s">
        <v>78</v>
      </c>
      <c r="W252" s="530" t="s">
        <v>461</v>
      </c>
      <c r="X252" s="530" t="s">
        <v>501</v>
      </c>
      <c r="Y252" s="530" t="s">
        <v>2765</v>
      </c>
      <c r="Z252" s="530" t="s">
        <v>77</v>
      </c>
      <c r="AA252" s="530" t="s">
        <v>2810</v>
      </c>
    </row>
    <row r="253" spans="1:27" s="532" customFormat="1" ht="77.5">
      <c r="A253" s="530" t="s">
        <v>574</v>
      </c>
      <c r="B253" s="530" t="s">
        <v>70</v>
      </c>
      <c r="C253" s="530" t="s">
        <v>71</v>
      </c>
      <c r="D253" s="530" t="s">
        <v>455</v>
      </c>
      <c r="E253" s="530" t="s">
        <v>456</v>
      </c>
      <c r="F253" s="557">
        <v>8131</v>
      </c>
      <c r="G253" s="557">
        <v>2024110010238</v>
      </c>
      <c r="H253" s="530" t="s">
        <v>28</v>
      </c>
      <c r="I253" s="530" t="s">
        <v>457</v>
      </c>
      <c r="J253" s="530" t="s">
        <v>30</v>
      </c>
      <c r="K253" s="530">
        <v>80111600</v>
      </c>
      <c r="L253" s="530" t="s">
        <v>2055</v>
      </c>
      <c r="M253" s="530" t="s">
        <v>307</v>
      </c>
      <c r="N253" s="557" t="s">
        <v>307</v>
      </c>
      <c r="O253" s="557">
        <v>5</v>
      </c>
      <c r="P253" s="530">
        <v>1</v>
      </c>
      <c r="Q253" s="568" t="s">
        <v>83</v>
      </c>
      <c r="R253" s="558" t="s">
        <v>84</v>
      </c>
      <c r="S253" s="587">
        <v>2300000</v>
      </c>
      <c r="T253" s="587">
        <v>11500000</v>
      </c>
      <c r="U253" s="559" t="s">
        <v>588</v>
      </c>
      <c r="V253" s="530" t="s">
        <v>78</v>
      </c>
      <c r="W253" s="530" t="s">
        <v>461</v>
      </c>
      <c r="X253" s="530" t="s">
        <v>501</v>
      </c>
      <c r="Y253" s="530" t="s">
        <v>2765</v>
      </c>
      <c r="Z253" s="530" t="s">
        <v>77</v>
      </c>
      <c r="AA253" s="530" t="s">
        <v>2810</v>
      </c>
    </row>
    <row r="254" spans="1:27" s="532" customFormat="1" ht="93">
      <c r="A254" s="530" t="s">
        <v>575</v>
      </c>
      <c r="B254" s="530" t="s">
        <v>70</v>
      </c>
      <c r="C254" s="530" t="s">
        <v>71</v>
      </c>
      <c r="D254" s="530" t="s">
        <v>455</v>
      </c>
      <c r="E254" s="530" t="s">
        <v>456</v>
      </c>
      <c r="F254" s="557">
        <v>8131</v>
      </c>
      <c r="G254" s="557">
        <v>2024110010238</v>
      </c>
      <c r="H254" s="530" t="s">
        <v>28</v>
      </c>
      <c r="I254" s="530" t="s">
        <v>457</v>
      </c>
      <c r="J254" s="530" t="s">
        <v>30</v>
      </c>
      <c r="K254" s="530">
        <v>80111600</v>
      </c>
      <c r="L254" s="530" t="s">
        <v>2081</v>
      </c>
      <c r="M254" s="530" t="s">
        <v>307</v>
      </c>
      <c r="N254" s="557" t="s">
        <v>307</v>
      </c>
      <c r="O254" s="557">
        <v>5</v>
      </c>
      <c r="P254" s="530">
        <v>1</v>
      </c>
      <c r="Q254" s="568" t="s">
        <v>83</v>
      </c>
      <c r="R254" s="558" t="s">
        <v>84</v>
      </c>
      <c r="S254" s="587">
        <v>3100000</v>
      </c>
      <c r="T254" s="587">
        <v>15500000</v>
      </c>
      <c r="U254" s="559" t="s">
        <v>588</v>
      </c>
      <c r="V254" s="530" t="s">
        <v>78</v>
      </c>
      <c r="W254" s="530" t="s">
        <v>461</v>
      </c>
      <c r="X254" s="530" t="s">
        <v>501</v>
      </c>
      <c r="Y254" s="530" t="s">
        <v>2765</v>
      </c>
      <c r="Z254" s="530" t="s">
        <v>77</v>
      </c>
      <c r="AA254" s="530" t="s">
        <v>2810</v>
      </c>
    </row>
    <row r="255" spans="1:27" s="532" customFormat="1" ht="93">
      <c r="A255" s="530" t="s">
        <v>576</v>
      </c>
      <c r="B255" s="530" t="s">
        <v>70</v>
      </c>
      <c r="C255" s="530" t="s">
        <v>71</v>
      </c>
      <c r="D255" s="530" t="s">
        <v>455</v>
      </c>
      <c r="E255" s="530" t="s">
        <v>456</v>
      </c>
      <c r="F255" s="557">
        <v>8131</v>
      </c>
      <c r="G255" s="557">
        <v>2024110010238</v>
      </c>
      <c r="H255" s="530" t="s">
        <v>28</v>
      </c>
      <c r="I255" s="530" t="s">
        <v>457</v>
      </c>
      <c r="J255" s="530" t="s">
        <v>30</v>
      </c>
      <c r="K255" s="530">
        <v>80111600</v>
      </c>
      <c r="L255" s="530" t="s">
        <v>2082</v>
      </c>
      <c r="M255" s="530" t="s">
        <v>459</v>
      </c>
      <c r="N255" s="557" t="s">
        <v>459</v>
      </c>
      <c r="O255" s="557">
        <v>4</v>
      </c>
      <c r="P255" s="530">
        <v>1</v>
      </c>
      <c r="Q255" s="568" t="s">
        <v>83</v>
      </c>
      <c r="R255" s="558" t="s">
        <v>84</v>
      </c>
      <c r="S255" s="587">
        <v>3710000</v>
      </c>
      <c r="T255" s="587">
        <v>0</v>
      </c>
      <c r="U255" s="559" t="s">
        <v>588</v>
      </c>
      <c r="V255" s="530" t="s">
        <v>78</v>
      </c>
      <c r="W255" s="530" t="s">
        <v>461</v>
      </c>
      <c r="X255" s="530" t="s">
        <v>501</v>
      </c>
      <c r="Y255" s="530" t="s">
        <v>2765</v>
      </c>
      <c r="Z255" s="530" t="s">
        <v>77</v>
      </c>
      <c r="AA255" s="530" t="s">
        <v>2810</v>
      </c>
    </row>
    <row r="256" spans="1:27" s="532" customFormat="1" ht="77.5">
      <c r="A256" s="530" t="s">
        <v>577</v>
      </c>
      <c r="B256" s="530" t="s">
        <v>70</v>
      </c>
      <c r="C256" s="530" t="s">
        <v>71</v>
      </c>
      <c r="D256" s="530" t="s">
        <v>455</v>
      </c>
      <c r="E256" s="530" t="s">
        <v>456</v>
      </c>
      <c r="F256" s="557">
        <v>8131</v>
      </c>
      <c r="G256" s="557">
        <v>2024110010238</v>
      </c>
      <c r="H256" s="530" t="s">
        <v>28</v>
      </c>
      <c r="I256" s="530" t="s">
        <v>457</v>
      </c>
      <c r="J256" s="530" t="s">
        <v>30</v>
      </c>
      <c r="K256" s="530">
        <v>80111600</v>
      </c>
      <c r="L256" s="530" t="s">
        <v>2560</v>
      </c>
      <c r="M256" s="530" t="s">
        <v>1060</v>
      </c>
      <c r="N256" s="530" t="s">
        <v>1060</v>
      </c>
      <c r="O256" s="530">
        <v>1</v>
      </c>
      <c r="P256" s="530">
        <v>0</v>
      </c>
      <c r="Q256" s="530" t="s">
        <v>83</v>
      </c>
      <c r="R256" s="530" t="s">
        <v>84</v>
      </c>
      <c r="S256" s="589">
        <v>2380000</v>
      </c>
      <c r="T256" s="591">
        <v>9520000</v>
      </c>
      <c r="U256" s="530" t="s">
        <v>588</v>
      </c>
      <c r="V256" s="530" t="s">
        <v>78</v>
      </c>
      <c r="W256" s="530" t="s">
        <v>461</v>
      </c>
      <c r="X256" s="530" t="s">
        <v>501</v>
      </c>
      <c r="Y256" s="530" t="s">
        <v>2765</v>
      </c>
      <c r="Z256" s="530" t="s">
        <v>77</v>
      </c>
      <c r="AA256" s="530" t="s">
        <v>2810</v>
      </c>
    </row>
    <row r="257" spans="1:27" s="532" customFormat="1" ht="77.5">
      <c r="A257" s="530" t="s">
        <v>578</v>
      </c>
      <c r="B257" s="530" t="s">
        <v>70</v>
      </c>
      <c r="C257" s="530" t="s">
        <v>71</v>
      </c>
      <c r="D257" s="530" t="s">
        <v>455</v>
      </c>
      <c r="E257" s="530" t="s">
        <v>456</v>
      </c>
      <c r="F257" s="557">
        <v>8131</v>
      </c>
      <c r="G257" s="557">
        <v>2024110010238</v>
      </c>
      <c r="H257" s="530" t="s">
        <v>28</v>
      </c>
      <c r="I257" s="530" t="s">
        <v>457</v>
      </c>
      <c r="J257" s="530" t="s">
        <v>30</v>
      </c>
      <c r="K257" s="530">
        <v>80111600</v>
      </c>
      <c r="L257" s="530" t="s">
        <v>2270</v>
      </c>
      <c r="M257" s="530" t="s">
        <v>777</v>
      </c>
      <c r="N257" s="557" t="s">
        <v>777</v>
      </c>
      <c r="O257" s="557">
        <v>4</v>
      </c>
      <c r="P257" s="530">
        <v>1</v>
      </c>
      <c r="Q257" s="568" t="s">
        <v>83</v>
      </c>
      <c r="R257" s="558" t="s">
        <v>84</v>
      </c>
      <c r="S257" s="587">
        <v>2300000</v>
      </c>
      <c r="T257" s="587">
        <v>9200000</v>
      </c>
      <c r="U257" s="530" t="s">
        <v>588</v>
      </c>
      <c r="V257" s="530" t="s">
        <v>78</v>
      </c>
      <c r="W257" s="530" t="s">
        <v>461</v>
      </c>
      <c r="X257" s="530" t="s">
        <v>501</v>
      </c>
      <c r="Y257" s="530" t="s">
        <v>2765</v>
      </c>
      <c r="Z257" s="530" t="s">
        <v>77</v>
      </c>
      <c r="AA257" s="530" t="s">
        <v>2810</v>
      </c>
    </row>
    <row r="258" spans="1:27" s="532" customFormat="1" ht="77.5">
      <c r="A258" s="530" t="s">
        <v>579</v>
      </c>
      <c r="B258" s="530" t="s">
        <v>70</v>
      </c>
      <c r="C258" s="530" t="s">
        <v>71</v>
      </c>
      <c r="D258" s="530" t="s">
        <v>455</v>
      </c>
      <c r="E258" s="530" t="s">
        <v>456</v>
      </c>
      <c r="F258" s="557">
        <v>8131</v>
      </c>
      <c r="G258" s="557">
        <v>2024110010238</v>
      </c>
      <c r="H258" s="530" t="s">
        <v>28</v>
      </c>
      <c r="I258" s="530" t="s">
        <v>457</v>
      </c>
      <c r="J258" s="530" t="s">
        <v>30</v>
      </c>
      <c r="K258" s="530">
        <v>80111600</v>
      </c>
      <c r="L258" s="530" t="s">
        <v>2270</v>
      </c>
      <c r="M258" s="530" t="s">
        <v>777</v>
      </c>
      <c r="N258" s="557" t="s">
        <v>777</v>
      </c>
      <c r="O258" s="557">
        <v>4</v>
      </c>
      <c r="P258" s="530">
        <v>1</v>
      </c>
      <c r="Q258" s="568" t="s">
        <v>83</v>
      </c>
      <c r="R258" s="558" t="s">
        <v>84</v>
      </c>
      <c r="S258" s="587">
        <v>2300000</v>
      </c>
      <c r="T258" s="587">
        <v>9200000</v>
      </c>
      <c r="U258" s="530" t="s">
        <v>588</v>
      </c>
      <c r="V258" s="530" t="s">
        <v>78</v>
      </c>
      <c r="W258" s="530" t="s">
        <v>461</v>
      </c>
      <c r="X258" s="530" t="s">
        <v>501</v>
      </c>
      <c r="Y258" s="530" t="s">
        <v>2765</v>
      </c>
      <c r="Z258" s="530" t="s">
        <v>77</v>
      </c>
      <c r="AA258" s="530" t="s">
        <v>2810</v>
      </c>
    </row>
    <row r="259" spans="1:27" s="532" customFormat="1" ht="77.5">
      <c r="A259" s="530" t="s">
        <v>580</v>
      </c>
      <c r="B259" s="530" t="s">
        <v>70</v>
      </c>
      <c r="C259" s="530" t="s">
        <v>71</v>
      </c>
      <c r="D259" s="530" t="s">
        <v>455</v>
      </c>
      <c r="E259" s="530" t="s">
        <v>456</v>
      </c>
      <c r="F259" s="557">
        <v>8131</v>
      </c>
      <c r="G259" s="557">
        <v>2024110010238</v>
      </c>
      <c r="H259" s="530" t="s">
        <v>28</v>
      </c>
      <c r="I259" s="530" t="s">
        <v>457</v>
      </c>
      <c r="J259" s="530" t="s">
        <v>30</v>
      </c>
      <c r="K259" s="530">
        <v>80111600</v>
      </c>
      <c r="L259" s="530" t="s">
        <v>2089</v>
      </c>
      <c r="M259" s="530" t="s">
        <v>1060</v>
      </c>
      <c r="N259" s="530" t="s">
        <v>1060</v>
      </c>
      <c r="O259" s="530">
        <v>1</v>
      </c>
      <c r="P259" s="530">
        <v>0</v>
      </c>
      <c r="Q259" s="530" t="s">
        <v>83</v>
      </c>
      <c r="R259" s="530" t="s">
        <v>84</v>
      </c>
      <c r="S259" s="589">
        <v>0</v>
      </c>
      <c r="T259" s="591">
        <v>21492500</v>
      </c>
      <c r="U259" s="530" t="s">
        <v>588</v>
      </c>
      <c r="V259" s="530" t="s">
        <v>78</v>
      </c>
      <c r="W259" s="530" t="s">
        <v>461</v>
      </c>
      <c r="X259" s="530" t="s">
        <v>501</v>
      </c>
      <c r="Y259" s="530" t="s">
        <v>2765</v>
      </c>
      <c r="Z259" s="530" t="s">
        <v>77</v>
      </c>
      <c r="AA259" s="530" t="s">
        <v>2810</v>
      </c>
    </row>
    <row r="260" spans="1:27" s="532" customFormat="1" ht="77.5">
      <c r="A260" s="530" t="s">
        <v>581</v>
      </c>
      <c r="B260" s="530" t="s">
        <v>70</v>
      </c>
      <c r="C260" s="530" t="s">
        <v>71</v>
      </c>
      <c r="D260" s="530" t="s">
        <v>455</v>
      </c>
      <c r="E260" s="530" t="s">
        <v>456</v>
      </c>
      <c r="F260" s="557">
        <v>8131</v>
      </c>
      <c r="G260" s="557">
        <v>2024110010238</v>
      </c>
      <c r="H260" s="530" t="s">
        <v>28</v>
      </c>
      <c r="I260" s="530" t="s">
        <v>457</v>
      </c>
      <c r="J260" s="530" t="s">
        <v>30</v>
      </c>
      <c r="K260" s="530">
        <v>80111600</v>
      </c>
      <c r="L260" s="530" t="s">
        <v>2091</v>
      </c>
      <c r="M260" s="530" t="s">
        <v>307</v>
      </c>
      <c r="N260" s="557" t="s">
        <v>307</v>
      </c>
      <c r="O260" s="557">
        <v>4</v>
      </c>
      <c r="P260" s="530">
        <v>1</v>
      </c>
      <c r="Q260" s="568" t="s">
        <v>83</v>
      </c>
      <c r="R260" s="558" t="s">
        <v>84</v>
      </c>
      <c r="S260" s="587">
        <v>2650000</v>
      </c>
      <c r="T260" s="587">
        <v>10600000</v>
      </c>
      <c r="U260" s="559" t="s">
        <v>588</v>
      </c>
      <c r="V260" s="530" t="s">
        <v>78</v>
      </c>
      <c r="W260" s="530" t="s">
        <v>461</v>
      </c>
      <c r="X260" s="530" t="s">
        <v>501</v>
      </c>
      <c r="Y260" s="530" t="s">
        <v>2765</v>
      </c>
      <c r="Z260" s="530" t="s">
        <v>77</v>
      </c>
      <c r="AA260" s="530" t="s">
        <v>2810</v>
      </c>
    </row>
    <row r="261" spans="1:27" s="532" customFormat="1" ht="93">
      <c r="A261" s="530" t="s">
        <v>582</v>
      </c>
      <c r="B261" s="530" t="s">
        <v>70</v>
      </c>
      <c r="C261" s="530" t="s">
        <v>71</v>
      </c>
      <c r="D261" s="530" t="s">
        <v>455</v>
      </c>
      <c r="E261" s="530" t="s">
        <v>456</v>
      </c>
      <c r="F261" s="557">
        <v>8131</v>
      </c>
      <c r="G261" s="557">
        <v>2024110010238</v>
      </c>
      <c r="H261" s="530" t="s">
        <v>28</v>
      </c>
      <c r="I261" s="530" t="s">
        <v>457</v>
      </c>
      <c r="J261" s="530" t="s">
        <v>30</v>
      </c>
      <c r="K261" s="530">
        <v>80111600</v>
      </c>
      <c r="L261" s="530" t="s">
        <v>1390</v>
      </c>
      <c r="M261" s="530" t="s">
        <v>307</v>
      </c>
      <c r="N261" s="557" t="s">
        <v>307</v>
      </c>
      <c r="O261" s="557">
        <v>5</v>
      </c>
      <c r="P261" s="530">
        <v>1</v>
      </c>
      <c r="Q261" s="568" t="s">
        <v>83</v>
      </c>
      <c r="R261" s="558" t="s">
        <v>84</v>
      </c>
      <c r="S261" s="587">
        <v>4450000</v>
      </c>
      <c r="T261" s="587">
        <v>22250000</v>
      </c>
      <c r="U261" s="559" t="s">
        <v>588</v>
      </c>
      <c r="V261" s="530" t="s">
        <v>78</v>
      </c>
      <c r="W261" s="530" t="s">
        <v>461</v>
      </c>
      <c r="X261" s="530" t="s">
        <v>501</v>
      </c>
      <c r="Y261" s="530" t="s">
        <v>2765</v>
      </c>
      <c r="Z261" s="530" t="s">
        <v>77</v>
      </c>
      <c r="AA261" s="530" t="s">
        <v>2810</v>
      </c>
    </row>
    <row r="262" spans="1:27" s="532" customFormat="1" ht="77.5">
      <c r="A262" s="530" t="s">
        <v>583</v>
      </c>
      <c r="B262" s="530" t="s">
        <v>70</v>
      </c>
      <c r="C262" s="530" t="s">
        <v>71</v>
      </c>
      <c r="D262" s="530" t="s">
        <v>455</v>
      </c>
      <c r="E262" s="530" t="s">
        <v>456</v>
      </c>
      <c r="F262" s="557">
        <v>8131</v>
      </c>
      <c r="G262" s="557">
        <v>2024110010238</v>
      </c>
      <c r="H262" s="530" t="s">
        <v>28</v>
      </c>
      <c r="I262" s="530" t="s">
        <v>457</v>
      </c>
      <c r="J262" s="530" t="s">
        <v>30</v>
      </c>
      <c r="K262" s="530">
        <v>80111600</v>
      </c>
      <c r="L262" s="530" t="s">
        <v>2094</v>
      </c>
      <c r="M262" s="530" t="s">
        <v>307</v>
      </c>
      <c r="N262" s="557" t="s">
        <v>307</v>
      </c>
      <c r="O262" s="557">
        <v>5</v>
      </c>
      <c r="P262" s="530">
        <v>1</v>
      </c>
      <c r="Q262" s="568" t="s">
        <v>83</v>
      </c>
      <c r="R262" s="558" t="s">
        <v>84</v>
      </c>
      <c r="S262" s="587">
        <v>3400000</v>
      </c>
      <c r="T262" s="587">
        <v>17000000</v>
      </c>
      <c r="U262" s="559" t="s">
        <v>588</v>
      </c>
      <c r="V262" s="530" t="s">
        <v>78</v>
      </c>
      <c r="W262" s="530" t="s">
        <v>461</v>
      </c>
      <c r="X262" s="530" t="s">
        <v>501</v>
      </c>
      <c r="Y262" s="530" t="s">
        <v>2765</v>
      </c>
      <c r="Z262" s="530" t="s">
        <v>77</v>
      </c>
      <c r="AA262" s="530" t="s">
        <v>2810</v>
      </c>
    </row>
    <row r="263" spans="1:27" s="532" customFormat="1" ht="93">
      <c r="A263" s="530" t="s">
        <v>584</v>
      </c>
      <c r="B263" s="530" t="s">
        <v>70</v>
      </c>
      <c r="C263" s="530" t="s">
        <v>71</v>
      </c>
      <c r="D263" s="530" t="s">
        <v>455</v>
      </c>
      <c r="E263" s="530" t="s">
        <v>456</v>
      </c>
      <c r="F263" s="557">
        <v>8131</v>
      </c>
      <c r="G263" s="557">
        <v>2024110010238</v>
      </c>
      <c r="H263" s="530" t="s">
        <v>28</v>
      </c>
      <c r="I263" s="530" t="s">
        <v>457</v>
      </c>
      <c r="J263" s="530" t="s">
        <v>30</v>
      </c>
      <c r="K263" s="530">
        <v>80111600</v>
      </c>
      <c r="L263" s="530" t="s">
        <v>2096</v>
      </c>
      <c r="M263" s="530" t="s">
        <v>459</v>
      </c>
      <c r="N263" s="557" t="s">
        <v>459</v>
      </c>
      <c r="O263" s="557">
        <v>5</v>
      </c>
      <c r="P263" s="530">
        <v>1</v>
      </c>
      <c r="Q263" s="568" t="s">
        <v>83</v>
      </c>
      <c r="R263" s="558" t="s">
        <v>84</v>
      </c>
      <c r="S263" s="587">
        <v>4700000</v>
      </c>
      <c r="T263" s="587">
        <v>23500000</v>
      </c>
      <c r="U263" s="559" t="s">
        <v>588</v>
      </c>
      <c r="V263" s="530" t="s">
        <v>78</v>
      </c>
      <c r="W263" s="530" t="s">
        <v>461</v>
      </c>
      <c r="X263" s="530" t="s">
        <v>501</v>
      </c>
      <c r="Y263" s="530" t="s">
        <v>2765</v>
      </c>
      <c r="Z263" s="530" t="s">
        <v>77</v>
      </c>
      <c r="AA263" s="530" t="s">
        <v>2810</v>
      </c>
    </row>
    <row r="264" spans="1:27" s="532" customFormat="1" ht="93">
      <c r="A264" s="530" t="s">
        <v>585</v>
      </c>
      <c r="B264" s="530" t="s">
        <v>70</v>
      </c>
      <c r="C264" s="530" t="s">
        <v>71</v>
      </c>
      <c r="D264" s="530" t="s">
        <v>455</v>
      </c>
      <c r="E264" s="530" t="s">
        <v>456</v>
      </c>
      <c r="F264" s="557">
        <v>8131</v>
      </c>
      <c r="G264" s="557">
        <v>2024110010238</v>
      </c>
      <c r="H264" s="530" t="s">
        <v>28</v>
      </c>
      <c r="I264" s="530" t="s">
        <v>457</v>
      </c>
      <c r="J264" s="530" t="s">
        <v>30</v>
      </c>
      <c r="K264" s="530">
        <v>80111600</v>
      </c>
      <c r="L264" s="530" t="s">
        <v>2097</v>
      </c>
      <c r="M264" s="530" t="s">
        <v>307</v>
      </c>
      <c r="N264" s="557" t="s">
        <v>307</v>
      </c>
      <c r="O264" s="557">
        <v>5</v>
      </c>
      <c r="P264" s="530">
        <v>1</v>
      </c>
      <c r="Q264" s="568" t="s">
        <v>83</v>
      </c>
      <c r="R264" s="558" t="s">
        <v>84</v>
      </c>
      <c r="S264" s="587">
        <v>4500000</v>
      </c>
      <c r="T264" s="587">
        <v>22500000</v>
      </c>
      <c r="U264" s="559" t="s">
        <v>588</v>
      </c>
      <c r="V264" s="530" t="s">
        <v>78</v>
      </c>
      <c r="W264" s="530" t="s">
        <v>461</v>
      </c>
      <c r="X264" s="530" t="s">
        <v>501</v>
      </c>
      <c r="Y264" s="530" t="s">
        <v>2765</v>
      </c>
      <c r="Z264" s="530" t="s">
        <v>77</v>
      </c>
      <c r="AA264" s="530" t="s">
        <v>2810</v>
      </c>
    </row>
    <row r="265" spans="1:27" s="532" customFormat="1" ht="93">
      <c r="A265" s="530" t="s">
        <v>586</v>
      </c>
      <c r="B265" s="530" t="s">
        <v>70</v>
      </c>
      <c r="C265" s="530" t="s">
        <v>71</v>
      </c>
      <c r="D265" s="530" t="s">
        <v>455</v>
      </c>
      <c r="E265" s="530" t="s">
        <v>456</v>
      </c>
      <c r="F265" s="557">
        <v>8131</v>
      </c>
      <c r="G265" s="557">
        <v>2024110010238</v>
      </c>
      <c r="H265" s="530" t="s">
        <v>28</v>
      </c>
      <c r="I265" s="530" t="s">
        <v>457</v>
      </c>
      <c r="J265" s="530" t="s">
        <v>30</v>
      </c>
      <c r="K265" s="530">
        <v>80111600</v>
      </c>
      <c r="L265" s="530" t="s">
        <v>587</v>
      </c>
      <c r="M265" s="530" t="s">
        <v>459</v>
      </c>
      <c r="N265" s="557" t="s">
        <v>459</v>
      </c>
      <c r="O265" s="557">
        <v>5</v>
      </c>
      <c r="P265" s="530">
        <v>1</v>
      </c>
      <c r="Q265" s="530" t="s">
        <v>83</v>
      </c>
      <c r="R265" s="558" t="s">
        <v>84</v>
      </c>
      <c r="S265" s="587">
        <v>4700000</v>
      </c>
      <c r="T265" s="587">
        <v>23500000</v>
      </c>
      <c r="U265" s="530" t="s">
        <v>588</v>
      </c>
      <c r="V265" s="530" t="s">
        <v>78</v>
      </c>
      <c r="W265" s="530" t="s">
        <v>461</v>
      </c>
      <c r="X265" s="530" t="s">
        <v>501</v>
      </c>
      <c r="Y265" s="530" t="s">
        <v>2765</v>
      </c>
      <c r="Z265" s="530" t="s">
        <v>77</v>
      </c>
      <c r="AA265" s="530" t="s">
        <v>2810</v>
      </c>
    </row>
    <row r="266" spans="1:27" s="532" customFormat="1" ht="77.5">
      <c r="A266" s="530" t="s">
        <v>589</v>
      </c>
      <c r="B266" s="530" t="s">
        <v>70</v>
      </c>
      <c r="C266" s="530" t="s">
        <v>71</v>
      </c>
      <c r="D266" s="530" t="s">
        <v>455</v>
      </c>
      <c r="E266" s="530" t="s">
        <v>456</v>
      </c>
      <c r="F266" s="557">
        <v>8131</v>
      </c>
      <c r="G266" s="557">
        <v>2024110010238</v>
      </c>
      <c r="H266" s="530" t="s">
        <v>28</v>
      </c>
      <c r="I266" s="530" t="s">
        <v>457</v>
      </c>
      <c r="J266" s="530" t="s">
        <v>30</v>
      </c>
      <c r="K266" s="530">
        <v>80111600</v>
      </c>
      <c r="L266" s="530" t="s">
        <v>2561</v>
      </c>
      <c r="M266" s="530" t="s">
        <v>1421</v>
      </c>
      <c r="N266" s="530" t="s">
        <v>1421</v>
      </c>
      <c r="O266" s="530">
        <v>1</v>
      </c>
      <c r="P266" s="530">
        <v>0</v>
      </c>
      <c r="Q266" s="530" t="s">
        <v>83</v>
      </c>
      <c r="R266" s="530" t="s">
        <v>84</v>
      </c>
      <c r="S266" s="589">
        <v>0</v>
      </c>
      <c r="T266" s="591">
        <v>30000000</v>
      </c>
      <c r="U266" s="530" t="s">
        <v>588</v>
      </c>
      <c r="V266" s="530" t="s">
        <v>78</v>
      </c>
      <c r="W266" s="530" t="s">
        <v>461</v>
      </c>
      <c r="X266" s="530" t="s">
        <v>501</v>
      </c>
      <c r="Y266" s="530" t="s">
        <v>2765</v>
      </c>
      <c r="Z266" s="530" t="s">
        <v>77</v>
      </c>
      <c r="AA266" s="530" t="s">
        <v>2810</v>
      </c>
    </row>
    <row r="267" spans="1:27" s="532" customFormat="1" ht="108.5">
      <c r="A267" s="530" t="s">
        <v>591</v>
      </c>
      <c r="B267" s="530" t="s">
        <v>70</v>
      </c>
      <c r="C267" s="530" t="s">
        <v>71</v>
      </c>
      <c r="D267" s="530" t="s">
        <v>455</v>
      </c>
      <c r="E267" s="530" t="s">
        <v>456</v>
      </c>
      <c r="F267" s="557">
        <v>8131</v>
      </c>
      <c r="G267" s="557">
        <v>2024110010238</v>
      </c>
      <c r="H267" s="530" t="s">
        <v>28</v>
      </c>
      <c r="I267" s="530" t="s">
        <v>457</v>
      </c>
      <c r="J267" s="530" t="s">
        <v>30</v>
      </c>
      <c r="K267" s="530">
        <v>80111600</v>
      </c>
      <c r="L267" s="530" t="s">
        <v>2562</v>
      </c>
      <c r="M267" s="530" t="s">
        <v>777</v>
      </c>
      <c r="N267" s="530" t="s">
        <v>1421</v>
      </c>
      <c r="O267" s="530">
        <v>4</v>
      </c>
      <c r="P267" s="530">
        <v>1</v>
      </c>
      <c r="Q267" s="530" t="s">
        <v>83</v>
      </c>
      <c r="R267" s="530" t="s">
        <v>84</v>
      </c>
      <c r="S267" s="589">
        <v>30000000</v>
      </c>
      <c r="T267" s="591">
        <v>30000000</v>
      </c>
      <c r="U267" s="530" t="s">
        <v>588</v>
      </c>
      <c r="V267" s="530" t="s">
        <v>78</v>
      </c>
      <c r="W267" s="530" t="s">
        <v>461</v>
      </c>
      <c r="X267" s="530" t="s">
        <v>501</v>
      </c>
      <c r="Y267" s="530" t="s">
        <v>2765</v>
      </c>
      <c r="Z267" s="530" t="s">
        <v>77</v>
      </c>
      <c r="AA267" s="530" t="s">
        <v>2810</v>
      </c>
    </row>
    <row r="268" spans="1:27" s="532" customFormat="1" ht="77.5">
      <c r="A268" s="530" t="s">
        <v>593</v>
      </c>
      <c r="B268" s="530" t="s">
        <v>70</v>
      </c>
      <c r="C268" s="530" t="s">
        <v>71</v>
      </c>
      <c r="D268" s="530" t="s">
        <v>455</v>
      </c>
      <c r="E268" s="530" t="s">
        <v>456</v>
      </c>
      <c r="F268" s="557">
        <v>8131</v>
      </c>
      <c r="G268" s="557">
        <v>2024110010238</v>
      </c>
      <c r="H268" s="530" t="s">
        <v>28</v>
      </c>
      <c r="I268" s="530" t="s">
        <v>457</v>
      </c>
      <c r="J268" s="530" t="s">
        <v>30</v>
      </c>
      <c r="K268" s="530">
        <v>80111600</v>
      </c>
      <c r="L268" s="530" t="s">
        <v>2685</v>
      </c>
      <c r="M268" s="530" t="s">
        <v>459</v>
      </c>
      <c r="N268" s="570" t="s">
        <v>459</v>
      </c>
      <c r="O268" s="570">
        <v>1</v>
      </c>
      <c r="P268" s="530">
        <v>1</v>
      </c>
      <c r="Q268" s="530" t="s">
        <v>83</v>
      </c>
      <c r="R268" s="530" t="s">
        <v>84</v>
      </c>
      <c r="S268" s="587">
        <v>0</v>
      </c>
      <c r="T268" s="587">
        <v>20000000</v>
      </c>
      <c r="U268" s="530" t="s">
        <v>588</v>
      </c>
      <c r="V268" s="530" t="s">
        <v>78</v>
      </c>
      <c r="W268" s="530" t="s">
        <v>461</v>
      </c>
      <c r="X268" s="530" t="s">
        <v>501</v>
      </c>
      <c r="Y268" s="530" t="s">
        <v>2765</v>
      </c>
      <c r="Z268" s="530" t="s">
        <v>77</v>
      </c>
      <c r="AA268" s="530" t="s">
        <v>2810</v>
      </c>
    </row>
    <row r="269" spans="1:27" s="532" customFormat="1" ht="93">
      <c r="A269" s="530" t="s">
        <v>595</v>
      </c>
      <c r="B269" s="530" t="s">
        <v>70</v>
      </c>
      <c r="C269" s="530" t="s">
        <v>71</v>
      </c>
      <c r="D269" s="530" t="s">
        <v>455</v>
      </c>
      <c r="E269" s="530" t="s">
        <v>456</v>
      </c>
      <c r="F269" s="557">
        <v>8131</v>
      </c>
      <c r="G269" s="557">
        <v>2024110010238</v>
      </c>
      <c r="H269" s="530" t="s">
        <v>28</v>
      </c>
      <c r="I269" s="530" t="s">
        <v>457</v>
      </c>
      <c r="J269" s="530" t="s">
        <v>30</v>
      </c>
      <c r="K269" s="530">
        <v>80111600</v>
      </c>
      <c r="L269" s="530" t="s">
        <v>2295</v>
      </c>
      <c r="M269" s="530" t="s">
        <v>777</v>
      </c>
      <c r="N269" s="570" t="s">
        <v>1060</v>
      </c>
      <c r="O269" s="570">
        <v>1</v>
      </c>
      <c r="P269" s="530">
        <v>1</v>
      </c>
      <c r="Q269" s="530" t="s">
        <v>83</v>
      </c>
      <c r="R269" s="530" t="s">
        <v>84</v>
      </c>
      <c r="S269" s="587">
        <v>0</v>
      </c>
      <c r="T269" s="587">
        <v>58000000</v>
      </c>
      <c r="U269" s="530" t="s">
        <v>588</v>
      </c>
      <c r="V269" s="530" t="s">
        <v>78</v>
      </c>
      <c r="W269" s="530" t="s">
        <v>461</v>
      </c>
      <c r="X269" s="530" t="s">
        <v>501</v>
      </c>
      <c r="Y269" s="530" t="s">
        <v>2765</v>
      </c>
      <c r="Z269" s="530" t="s">
        <v>77</v>
      </c>
      <c r="AA269" s="530" t="s">
        <v>2810</v>
      </c>
    </row>
    <row r="270" spans="1:27" s="532" customFormat="1" ht="93">
      <c r="A270" s="530" t="s">
        <v>597</v>
      </c>
      <c r="B270" s="530" t="s">
        <v>70</v>
      </c>
      <c r="C270" s="530" t="s">
        <v>71</v>
      </c>
      <c r="D270" s="530" t="s">
        <v>455</v>
      </c>
      <c r="E270" s="530" t="s">
        <v>456</v>
      </c>
      <c r="F270" s="557">
        <v>8131</v>
      </c>
      <c r="G270" s="557">
        <v>2024110010238</v>
      </c>
      <c r="H270" s="530" t="s">
        <v>28</v>
      </c>
      <c r="I270" s="530" t="s">
        <v>457</v>
      </c>
      <c r="J270" s="530" t="s">
        <v>30</v>
      </c>
      <c r="K270" s="530">
        <v>80111600</v>
      </c>
      <c r="L270" s="530" t="s">
        <v>2686</v>
      </c>
      <c r="M270" s="530" t="s">
        <v>459</v>
      </c>
      <c r="N270" s="570" t="s">
        <v>459</v>
      </c>
      <c r="O270" s="570">
        <v>1</v>
      </c>
      <c r="P270" s="530">
        <v>1</v>
      </c>
      <c r="Q270" s="530" t="s">
        <v>83</v>
      </c>
      <c r="R270" s="530" t="s">
        <v>84</v>
      </c>
      <c r="S270" s="587">
        <v>0</v>
      </c>
      <c r="T270" s="587">
        <v>20000000</v>
      </c>
      <c r="U270" s="530" t="s">
        <v>588</v>
      </c>
      <c r="V270" s="530" t="s">
        <v>78</v>
      </c>
      <c r="W270" s="530" t="s">
        <v>461</v>
      </c>
      <c r="X270" s="530" t="s">
        <v>501</v>
      </c>
      <c r="Y270" s="530" t="s">
        <v>2765</v>
      </c>
      <c r="Z270" s="530" t="s">
        <v>77</v>
      </c>
      <c r="AA270" s="530" t="s">
        <v>2810</v>
      </c>
    </row>
    <row r="271" spans="1:27" s="532" customFormat="1" ht="77.5">
      <c r="A271" s="530" t="s">
        <v>599</v>
      </c>
      <c r="B271" s="530" t="s">
        <v>70</v>
      </c>
      <c r="C271" s="530" t="s">
        <v>71</v>
      </c>
      <c r="D271" s="530" t="s">
        <v>455</v>
      </c>
      <c r="E271" s="530" t="s">
        <v>456</v>
      </c>
      <c r="F271" s="557">
        <v>8131</v>
      </c>
      <c r="G271" s="557">
        <v>2024110010238</v>
      </c>
      <c r="H271" s="530" t="s">
        <v>28</v>
      </c>
      <c r="I271" s="530" t="s">
        <v>457</v>
      </c>
      <c r="J271" s="530" t="s">
        <v>30</v>
      </c>
      <c r="K271" s="530">
        <v>80111600</v>
      </c>
      <c r="L271" s="530" t="s">
        <v>600</v>
      </c>
      <c r="M271" s="530" t="s">
        <v>1060</v>
      </c>
      <c r="N271" s="570" t="s">
        <v>1060</v>
      </c>
      <c r="O271" s="570">
        <v>1</v>
      </c>
      <c r="P271" s="530">
        <v>0</v>
      </c>
      <c r="Q271" s="530" t="s">
        <v>83</v>
      </c>
      <c r="R271" s="530" t="s">
        <v>84</v>
      </c>
      <c r="S271" s="587">
        <v>0</v>
      </c>
      <c r="T271" s="587">
        <v>11000000</v>
      </c>
      <c r="U271" s="530" t="s">
        <v>588</v>
      </c>
      <c r="V271" s="530" t="s">
        <v>78</v>
      </c>
      <c r="W271" s="530" t="s">
        <v>461</v>
      </c>
      <c r="X271" s="530" t="s">
        <v>501</v>
      </c>
      <c r="Y271" s="530" t="s">
        <v>2765</v>
      </c>
      <c r="Z271" s="530" t="s">
        <v>77</v>
      </c>
      <c r="AA271" s="530" t="s">
        <v>2810</v>
      </c>
    </row>
    <row r="272" spans="1:27" s="532" customFormat="1" ht="108.5">
      <c r="A272" s="530" t="s">
        <v>601</v>
      </c>
      <c r="B272" s="530" t="s">
        <v>70</v>
      </c>
      <c r="C272" s="530" t="s">
        <v>71</v>
      </c>
      <c r="D272" s="530" t="s">
        <v>455</v>
      </c>
      <c r="E272" s="530" t="s">
        <v>456</v>
      </c>
      <c r="F272" s="557">
        <v>8131</v>
      </c>
      <c r="G272" s="557">
        <v>2024110010238</v>
      </c>
      <c r="H272" s="530" t="s">
        <v>28</v>
      </c>
      <c r="I272" s="530" t="s">
        <v>457</v>
      </c>
      <c r="J272" s="530" t="s">
        <v>30</v>
      </c>
      <c r="K272" s="530">
        <v>80111600</v>
      </c>
      <c r="L272" s="530" t="s">
        <v>2687</v>
      </c>
      <c r="M272" s="530" t="s">
        <v>459</v>
      </c>
      <c r="N272" s="570" t="s">
        <v>459</v>
      </c>
      <c r="O272" s="570">
        <v>1</v>
      </c>
      <c r="P272" s="530">
        <v>1</v>
      </c>
      <c r="Q272" s="530" t="s">
        <v>83</v>
      </c>
      <c r="R272" s="530" t="s">
        <v>84</v>
      </c>
      <c r="S272" s="587">
        <v>0</v>
      </c>
      <c r="T272" s="587">
        <v>8000000</v>
      </c>
      <c r="U272" s="530" t="s">
        <v>588</v>
      </c>
      <c r="V272" s="530" t="s">
        <v>78</v>
      </c>
      <c r="W272" s="530" t="s">
        <v>461</v>
      </c>
      <c r="X272" s="530" t="s">
        <v>501</v>
      </c>
      <c r="Y272" s="530" t="s">
        <v>2765</v>
      </c>
      <c r="Z272" s="530" t="s">
        <v>77</v>
      </c>
      <c r="AA272" s="530" t="s">
        <v>2810</v>
      </c>
    </row>
    <row r="273" spans="1:27" s="532" customFormat="1" ht="108.5">
      <c r="A273" s="530" t="s">
        <v>603</v>
      </c>
      <c r="B273" s="530" t="s">
        <v>70</v>
      </c>
      <c r="C273" s="530" t="s">
        <v>71</v>
      </c>
      <c r="D273" s="530" t="s">
        <v>455</v>
      </c>
      <c r="E273" s="530" t="s">
        <v>456</v>
      </c>
      <c r="F273" s="557">
        <v>8131</v>
      </c>
      <c r="G273" s="557">
        <v>2024110010238</v>
      </c>
      <c r="H273" s="530" t="s">
        <v>28</v>
      </c>
      <c r="I273" s="530" t="s">
        <v>457</v>
      </c>
      <c r="J273" s="530" t="s">
        <v>30</v>
      </c>
      <c r="K273" s="530">
        <v>80111600</v>
      </c>
      <c r="L273" s="530" t="s">
        <v>2688</v>
      </c>
      <c r="M273" s="530" t="s">
        <v>459</v>
      </c>
      <c r="N273" s="570" t="s">
        <v>459</v>
      </c>
      <c r="O273" s="570">
        <v>1</v>
      </c>
      <c r="P273" s="530">
        <v>1</v>
      </c>
      <c r="Q273" s="530" t="s">
        <v>83</v>
      </c>
      <c r="R273" s="530" t="s">
        <v>84</v>
      </c>
      <c r="S273" s="587">
        <v>0</v>
      </c>
      <c r="T273" s="587">
        <v>8000000</v>
      </c>
      <c r="U273" s="530" t="s">
        <v>588</v>
      </c>
      <c r="V273" s="530" t="s">
        <v>78</v>
      </c>
      <c r="W273" s="530" t="s">
        <v>461</v>
      </c>
      <c r="X273" s="530" t="s">
        <v>501</v>
      </c>
      <c r="Y273" s="530" t="s">
        <v>2765</v>
      </c>
      <c r="Z273" s="530" t="s">
        <v>77</v>
      </c>
      <c r="AA273" s="530" t="s">
        <v>2810</v>
      </c>
    </row>
    <row r="274" spans="1:27" s="532" customFormat="1" ht="77.5">
      <c r="A274" s="530" t="s">
        <v>605</v>
      </c>
      <c r="B274" s="530" t="s">
        <v>70</v>
      </c>
      <c r="C274" s="530" t="s">
        <v>71</v>
      </c>
      <c r="D274" s="530" t="s">
        <v>455</v>
      </c>
      <c r="E274" s="530" t="s">
        <v>456</v>
      </c>
      <c r="F274" s="557">
        <v>8131</v>
      </c>
      <c r="G274" s="557">
        <v>2024110010238</v>
      </c>
      <c r="H274" s="530" t="s">
        <v>28</v>
      </c>
      <c r="I274" s="530" t="s">
        <v>457</v>
      </c>
      <c r="J274" s="530" t="s">
        <v>30</v>
      </c>
      <c r="K274" s="530">
        <v>80111600</v>
      </c>
      <c r="L274" s="530" t="s">
        <v>606</v>
      </c>
      <c r="M274" s="530" t="s">
        <v>459</v>
      </c>
      <c r="N274" s="570" t="s">
        <v>459</v>
      </c>
      <c r="O274" s="570">
        <v>1</v>
      </c>
      <c r="P274" s="530">
        <v>1</v>
      </c>
      <c r="Q274" s="530" t="s">
        <v>83</v>
      </c>
      <c r="R274" s="530" t="s">
        <v>84</v>
      </c>
      <c r="S274" s="587">
        <v>0</v>
      </c>
      <c r="T274" s="587">
        <v>14300000</v>
      </c>
      <c r="U274" s="530" t="s">
        <v>588</v>
      </c>
      <c r="V274" s="530" t="s">
        <v>78</v>
      </c>
      <c r="W274" s="530" t="s">
        <v>461</v>
      </c>
      <c r="X274" s="530" t="s">
        <v>501</v>
      </c>
      <c r="Y274" s="530" t="s">
        <v>2765</v>
      </c>
      <c r="Z274" s="530" t="s">
        <v>77</v>
      </c>
      <c r="AA274" s="530" t="s">
        <v>2810</v>
      </c>
    </row>
    <row r="275" spans="1:27" s="532" customFormat="1" ht="77.5">
      <c r="A275" s="530" t="s">
        <v>607</v>
      </c>
      <c r="B275" s="530" t="s">
        <v>70</v>
      </c>
      <c r="C275" s="530" t="s">
        <v>71</v>
      </c>
      <c r="D275" s="530" t="s">
        <v>455</v>
      </c>
      <c r="E275" s="530" t="s">
        <v>456</v>
      </c>
      <c r="F275" s="557">
        <v>8131</v>
      </c>
      <c r="G275" s="557">
        <v>2024110010238</v>
      </c>
      <c r="H275" s="530" t="s">
        <v>28</v>
      </c>
      <c r="I275" s="530" t="s">
        <v>457</v>
      </c>
      <c r="J275" s="530" t="s">
        <v>30</v>
      </c>
      <c r="K275" s="530">
        <v>80111600</v>
      </c>
      <c r="L275" s="530" t="s">
        <v>608</v>
      </c>
      <c r="M275" s="530" t="s">
        <v>459</v>
      </c>
      <c r="N275" s="530" t="s">
        <v>459</v>
      </c>
      <c r="O275" s="530">
        <v>5</v>
      </c>
      <c r="P275" s="530">
        <v>1</v>
      </c>
      <c r="Q275" s="530" t="s">
        <v>83</v>
      </c>
      <c r="R275" s="558" t="s">
        <v>84</v>
      </c>
      <c r="S275" s="587">
        <v>6000000</v>
      </c>
      <c r="T275" s="587">
        <v>30000000</v>
      </c>
      <c r="U275" s="530" t="s">
        <v>609</v>
      </c>
      <c r="V275" s="530" t="s">
        <v>122</v>
      </c>
      <c r="W275" s="530" t="s">
        <v>461</v>
      </c>
      <c r="X275" s="530" t="s">
        <v>501</v>
      </c>
      <c r="Y275" s="530" t="s">
        <v>2765</v>
      </c>
      <c r="Z275" s="530" t="s">
        <v>77</v>
      </c>
      <c r="AA275" s="530" t="s">
        <v>2810</v>
      </c>
    </row>
    <row r="276" spans="1:27" s="532" customFormat="1" ht="108.5">
      <c r="A276" s="530" t="s">
        <v>610</v>
      </c>
      <c r="B276" s="530" t="s">
        <v>70</v>
      </c>
      <c r="C276" s="530" t="s">
        <v>71</v>
      </c>
      <c r="D276" s="530" t="s">
        <v>455</v>
      </c>
      <c r="E276" s="530" t="s">
        <v>456</v>
      </c>
      <c r="F276" s="557">
        <v>8131</v>
      </c>
      <c r="G276" s="557">
        <v>2024110010238</v>
      </c>
      <c r="H276" s="530" t="s">
        <v>28</v>
      </c>
      <c r="I276" s="530" t="s">
        <v>457</v>
      </c>
      <c r="J276" s="530" t="s">
        <v>31</v>
      </c>
      <c r="K276" s="530">
        <v>80111600</v>
      </c>
      <c r="L276" s="530" t="s">
        <v>2689</v>
      </c>
      <c r="M276" s="530" t="s">
        <v>459</v>
      </c>
      <c r="N276" s="530" t="s">
        <v>459</v>
      </c>
      <c r="O276" s="530">
        <v>6</v>
      </c>
      <c r="P276" s="530">
        <v>1</v>
      </c>
      <c r="Q276" s="530" t="s">
        <v>83</v>
      </c>
      <c r="R276" s="559" t="s">
        <v>84</v>
      </c>
      <c r="S276" s="587">
        <v>3200000</v>
      </c>
      <c r="T276" s="587">
        <v>19200000</v>
      </c>
      <c r="U276" s="530" t="s">
        <v>609</v>
      </c>
      <c r="V276" s="530" t="s">
        <v>78</v>
      </c>
      <c r="W276" s="530" t="s">
        <v>461</v>
      </c>
      <c r="X276" s="530" t="s">
        <v>501</v>
      </c>
      <c r="Y276" s="530" t="s">
        <v>2765</v>
      </c>
      <c r="Z276" s="530" t="s">
        <v>77</v>
      </c>
      <c r="AA276" s="530" t="s">
        <v>2810</v>
      </c>
    </row>
    <row r="277" spans="1:27" s="532" customFormat="1" ht="77.5">
      <c r="A277" s="530" t="s">
        <v>612</v>
      </c>
      <c r="B277" s="530" t="s">
        <v>70</v>
      </c>
      <c r="C277" s="530" t="s">
        <v>71</v>
      </c>
      <c r="D277" s="530" t="s">
        <v>455</v>
      </c>
      <c r="E277" s="530" t="s">
        <v>456</v>
      </c>
      <c r="F277" s="557">
        <v>8131</v>
      </c>
      <c r="G277" s="557">
        <v>2024110010238</v>
      </c>
      <c r="H277" s="530" t="s">
        <v>28</v>
      </c>
      <c r="I277" s="530" t="s">
        <v>457</v>
      </c>
      <c r="J277" s="530" t="s">
        <v>31</v>
      </c>
      <c r="K277" s="530">
        <v>80111600</v>
      </c>
      <c r="L277" s="530" t="s">
        <v>615</v>
      </c>
      <c r="M277" s="530" t="s">
        <v>307</v>
      </c>
      <c r="N277" s="557" t="s">
        <v>307</v>
      </c>
      <c r="O277" s="557">
        <v>7</v>
      </c>
      <c r="P277" s="530">
        <v>1</v>
      </c>
      <c r="Q277" s="568" t="s">
        <v>83</v>
      </c>
      <c r="R277" s="558" t="s">
        <v>84</v>
      </c>
      <c r="S277" s="587">
        <v>3156000</v>
      </c>
      <c r="T277" s="587">
        <v>22092000</v>
      </c>
      <c r="U277" s="559" t="s">
        <v>609</v>
      </c>
      <c r="V277" s="530" t="s">
        <v>78</v>
      </c>
      <c r="W277" s="530" t="s">
        <v>461</v>
      </c>
      <c r="X277" s="530" t="s">
        <v>613</v>
      </c>
      <c r="Y277" s="530" t="s">
        <v>2765</v>
      </c>
      <c r="Z277" s="530" t="s">
        <v>77</v>
      </c>
      <c r="AA277" s="530" t="s">
        <v>2810</v>
      </c>
    </row>
    <row r="278" spans="1:27" s="532" customFormat="1" ht="77.5">
      <c r="A278" s="530" t="s">
        <v>614</v>
      </c>
      <c r="B278" s="530" t="s">
        <v>70</v>
      </c>
      <c r="C278" s="530" t="s">
        <v>71</v>
      </c>
      <c r="D278" s="530" t="s">
        <v>455</v>
      </c>
      <c r="E278" s="530" t="s">
        <v>456</v>
      </c>
      <c r="F278" s="557">
        <v>8131</v>
      </c>
      <c r="G278" s="557">
        <v>2024110010238</v>
      </c>
      <c r="H278" s="530" t="s">
        <v>28</v>
      </c>
      <c r="I278" s="530" t="s">
        <v>457</v>
      </c>
      <c r="J278" s="530" t="s">
        <v>31</v>
      </c>
      <c r="K278" s="530">
        <v>80111600</v>
      </c>
      <c r="L278" s="530" t="s">
        <v>615</v>
      </c>
      <c r="M278" s="530" t="s">
        <v>459</v>
      </c>
      <c r="N278" s="530" t="s">
        <v>459</v>
      </c>
      <c r="O278" s="530">
        <v>6</v>
      </c>
      <c r="P278" s="530">
        <v>1</v>
      </c>
      <c r="Q278" s="530" t="s">
        <v>83</v>
      </c>
      <c r="R278" s="559" t="s">
        <v>84</v>
      </c>
      <c r="S278" s="587">
        <v>3200000</v>
      </c>
      <c r="T278" s="587">
        <v>19200000</v>
      </c>
      <c r="U278" s="530" t="s">
        <v>609</v>
      </c>
      <c r="V278" s="530" t="s">
        <v>78</v>
      </c>
      <c r="W278" s="530" t="s">
        <v>461</v>
      </c>
      <c r="X278" s="530" t="s">
        <v>613</v>
      </c>
      <c r="Y278" s="530" t="s">
        <v>2765</v>
      </c>
      <c r="Z278" s="530" t="s">
        <v>77</v>
      </c>
      <c r="AA278" s="530" t="s">
        <v>2810</v>
      </c>
    </row>
    <row r="279" spans="1:27" s="532" customFormat="1" ht="77.5">
      <c r="A279" s="530" t="s">
        <v>616</v>
      </c>
      <c r="B279" s="530" t="s">
        <v>70</v>
      </c>
      <c r="C279" s="530" t="s">
        <v>71</v>
      </c>
      <c r="D279" s="530" t="s">
        <v>455</v>
      </c>
      <c r="E279" s="530" t="s">
        <v>456</v>
      </c>
      <c r="F279" s="557">
        <v>8131</v>
      </c>
      <c r="G279" s="557">
        <v>2024110010238</v>
      </c>
      <c r="H279" s="530" t="s">
        <v>28</v>
      </c>
      <c r="I279" s="530" t="s">
        <v>457</v>
      </c>
      <c r="J279" s="530" t="s">
        <v>31</v>
      </c>
      <c r="K279" s="530">
        <v>80111600</v>
      </c>
      <c r="L279" s="530" t="s">
        <v>1977</v>
      </c>
      <c r="M279" s="530" t="s">
        <v>307</v>
      </c>
      <c r="N279" s="557" t="s">
        <v>307</v>
      </c>
      <c r="O279" s="557">
        <v>5</v>
      </c>
      <c r="P279" s="530">
        <v>1</v>
      </c>
      <c r="Q279" s="568" t="s">
        <v>83</v>
      </c>
      <c r="R279" s="558" t="s">
        <v>84</v>
      </c>
      <c r="S279" s="587">
        <v>3100000</v>
      </c>
      <c r="T279" s="587">
        <v>15500000</v>
      </c>
      <c r="U279" s="559" t="s">
        <v>609</v>
      </c>
      <c r="V279" s="530" t="s">
        <v>78</v>
      </c>
      <c r="W279" s="530" t="s">
        <v>461</v>
      </c>
      <c r="X279" s="530" t="s">
        <v>613</v>
      </c>
      <c r="Y279" s="530" t="s">
        <v>2765</v>
      </c>
      <c r="Z279" s="530" t="s">
        <v>77</v>
      </c>
      <c r="AA279" s="530" t="s">
        <v>2810</v>
      </c>
    </row>
    <row r="280" spans="1:27" s="532" customFormat="1" ht="108.5">
      <c r="A280" s="530" t="s">
        <v>617</v>
      </c>
      <c r="B280" s="530" t="s">
        <v>70</v>
      </c>
      <c r="C280" s="530" t="s">
        <v>71</v>
      </c>
      <c r="D280" s="530" t="s">
        <v>455</v>
      </c>
      <c r="E280" s="530" t="s">
        <v>456</v>
      </c>
      <c r="F280" s="557">
        <v>8131</v>
      </c>
      <c r="G280" s="557">
        <v>2024110010238</v>
      </c>
      <c r="H280" s="530" t="s">
        <v>28</v>
      </c>
      <c r="I280" s="530" t="s">
        <v>457</v>
      </c>
      <c r="J280" s="530" t="s">
        <v>31</v>
      </c>
      <c r="K280" s="530">
        <v>80111600</v>
      </c>
      <c r="L280" s="530" t="s">
        <v>2269</v>
      </c>
      <c r="M280" s="530" t="s">
        <v>673</v>
      </c>
      <c r="N280" s="530" t="s">
        <v>673</v>
      </c>
      <c r="O280" s="530">
        <v>6</v>
      </c>
      <c r="P280" s="530">
        <v>1</v>
      </c>
      <c r="Q280" s="530" t="s">
        <v>83</v>
      </c>
      <c r="R280" s="559" t="s">
        <v>84</v>
      </c>
      <c r="S280" s="587">
        <v>4000000</v>
      </c>
      <c r="T280" s="587">
        <v>24000000</v>
      </c>
      <c r="U280" s="530" t="s">
        <v>609</v>
      </c>
      <c r="V280" s="530" t="s">
        <v>78</v>
      </c>
      <c r="W280" s="530" t="s">
        <v>461</v>
      </c>
      <c r="X280" s="530" t="s">
        <v>613</v>
      </c>
      <c r="Y280" s="530" t="s">
        <v>2765</v>
      </c>
      <c r="Z280" s="530" t="s">
        <v>77</v>
      </c>
      <c r="AA280" s="530" t="s">
        <v>2810</v>
      </c>
    </row>
    <row r="281" spans="1:27" s="532" customFormat="1" ht="77.5">
      <c r="A281" s="530" t="s">
        <v>618</v>
      </c>
      <c r="B281" s="530" t="s">
        <v>70</v>
      </c>
      <c r="C281" s="530" t="s">
        <v>71</v>
      </c>
      <c r="D281" s="530" t="s">
        <v>455</v>
      </c>
      <c r="E281" s="530" t="s">
        <v>456</v>
      </c>
      <c r="F281" s="557">
        <v>8131</v>
      </c>
      <c r="G281" s="557">
        <v>2024110010238</v>
      </c>
      <c r="H281" s="530" t="s">
        <v>28</v>
      </c>
      <c r="I281" s="530" t="s">
        <v>457</v>
      </c>
      <c r="J281" s="530" t="s">
        <v>31</v>
      </c>
      <c r="K281" s="530">
        <v>80111600</v>
      </c>
      <c r="L281" s="530" t="s">
        <v>615</v>
      </c>
      <c r="M281" s="530" t="s">
        <v>459</v>
      </c>
      <c r="N281" s="530" t="s">
        <v>307</v>
      </c>
      <c r="O281" s="530">
        <v>6</v>
      </c>
      <c r="P281" s="530">
        <v>1</v>
      </c>
      <c r="Q281" s="530" t="s">
        <v>83</v>
      </c>
      <c r="R281" s="559" t="s">
        <v>84</v>
      </c>
      <c r="S281" s="587">
        <v>3156000</v>
      </c>
      <c r="T281" s="587">
        <v>18936000</v>
      </c>
      <c r="U281" s="530" t="s">
        <v>609</v>
      </c>
      <c r="V281" s="530" t="s">
        <v>78</v>
      </c>
      <c r="W281" s="530" t="s">
        <v>461</v>
      </c>
      <c r="X281" s="530" t="s">
        <v>613</v>
      </c>
      <c r="Y281" s="530" t="s">
        <v>2765</v>
      </c>
      <c r="Z281" s="530" t="s">
        <v>77</v>
      </c>
      <c r="AA281" s="530" t="s">
        <v>2810</v>
      </c>
    </row>
    <row r="282" spans="1:27" s="532" customFormat="1" ht="77.5">
      <c r="A282" s="530" t="s">
        <v>619</v>
      </c>
      <c r="B282" s="530" t="s">
        <v>70</v>
      </c>
      <c r="C282" s="530" t="s">
        <v>71</v>
      </c>
      <c r="D282" s="530" t="s">
        <v>455</v>
      </c>
      <c r="E282" s="530" t="s">
        <v>456</v>
      </c>
      <c r="F282" s="557">
        <v>8131</v>
      </c>
      <c r="G282" s="557">
        <v>2024110010238</v>
      </c>
      <c r="H282" s="530" t="s">
        <v>28</v>
      </c>
      <c r="I282" s="530" t="s">
        <v>457</v>
      </c>
      <c r="J282" s="530" t="s">
        <v>31</v>
      </c>
      <c r="K282" s="530">
        <v>80111600</v>
      </c>
      <c r="L282" s="530" t="s">
        <v>1980</v>
      </c>
      <c r="M282" s="530" t="s">
        <v>307</v>
      </c>
      <c r="N282" s="557" t="s">
        <v>307</v>
      </c>
      <c r="O282" s="557">
        <v>5</v>
      </c>
      <c r="P282" s="530">
        <v>1</v>
      </c>
      <c r="Q282" s="568" t="s">
        <v>83</v>
      </c>
      <c r="R282" s="558" t="s">
        <v>84</v>
      </c>
      <c r="S282" s="587">
        <v>3100000</v>
      </c>
      <c r="T282" s="587">
        <v>15500000</v>
      </c>
      <c r="U282" s="559" t="s">
        <v>609</v>
      </c>
      <c r="V282" s="530" t="s">
        <v>78</v>
      </c>
      <c r="W282" s="530" t="s">
        <v>461</v>
      </c>
      <c r="X282" s="530" t="s">
        <v>613</v>
      </c>
      <c r="Y282" s="530" t="s">
        <v>2765</v>
      </c>
      <c r="Z282" s="530" t="s">
        <v>77</v>
      </c>
      <c r="AA282" s="530" t="s">
        <v>2810</v>
      </c>
    </row>
    <row r="283" spans="1:27" s="532" customFormat="1" ht="77.5">
      <c r="A283" s="530" t="s">
        <v>620</v>
      </c>
      <c r="B283" s="530" t="s">
        <v>70</v>
      </c>
      <c r="C283" s="530" t="s">
        <v>71</v>
      </c>
      <c r="D283" s="530" t="s">
        <v>455</v>
      </c>
      <c r="E283" s="530" t="s">
        <v>456</v>
      </c>
      <c r="F283" s="557">
        <v>8131</v>
      </c>
      <c r="G283" s="557">
        <v>2024110010238</v>
      </c>
      <c r="H283" s="530" t="s">
        <v>28</v>
      </c>
      <c r="I283" s="530" t="s">
        <v>457</v>
      </c>
      <c r="J283" s="530" t="s">
        <v>31</v>
      </c>
      <c r="K283" s="530">
        <v>80111600</v>
      </c>
      <c r="L283" s="530" t="s">
        <v>615</v>
      </c>
      <c r="M283" s="530" t="s">
        <v>307</v>
      </c>
      <c r="N283" s="557" t="s">
        <v>307</v>
      </c>
      <c r="O283" s="557">
        <v>10</v>
      </c>
      <c r="P283" s="530">
        <v>1</v>
      </c>
      <c r="Q283" s="568" t="s">
        <v>83</v>
      </c>
      <c r="R283" s="558" t="s">
        <v>84</v>
      </c>
      <c r="S283" s="587">
        <v>3156000</v>
      </c>
      <c r="T283" s="587">
        <v>31560000</v>
      </c>
      <c r="U283" s="559" t="s">
        <v>609</v>
      </c>
      <c r="V283" s="530" t="s">
        <v>78</v>
      </c>
      <c r="W283" s="530" t="s">
        <v>461</v>
      </c>
      <c r="X283" s="530" t="s">
        <v>613</v>
      </c>
      <c r="Y283" s="530" t="s">
        <v>2765</v>
      </c>
      <c r="Z283" s="530" t="s">
        <v>77</v>
      </c>
      <c r="AA283" s="530" t="s">
        <v>2810</v>
      </c>
    </row>
    <row r="284" spans="1:27" s="532" customFormat="1" ht="77.5">
      <c r="A284" s="530" t="s">
        <v>621</v>
      </c>
      <c r="B284" s="530" t="s">
        <v>70</v>
      </c>
      <c r="C284" s="530" t="s">
        <v>71</v>
      </c>
      <c r="D284" s="530" t="s">
        <v>455</v>
      </c>
      <c r="E284" s="530" t="s">
        <v>456</v>
      </c>
      <c r="F284" s="557">
        <v>8131</v>
      </c>
      <c r="G284" s="557">
        <v>2024110010238</v>
      </c>
      <c r="H284" s="530" t="s">
        <v>28</v>
      </c>
      <c r="I284" s="530" t="s">
        <v>457</v>
      </c>
      <c r="J284" s="530" t="s">
        <v>31</v>
      </c>
      <c r="K284" s="530">
        <v>80111600</v>
      </c>
      <c r="L284" s="530" t="s">
        <v>2690</v>
      </c>
      <c r="M284" s="530" t="s">
        <v>459</v>
      </c>
      <c r="N284" s="530" t="s">
        <v>307</v>
      </c>
      <c r="O284" s="530">
        <v>3</v>
      </c>
      <c r="P284" s="530">
        <v>1</v>
      </c>
      <c r="Q284" s="530" t="s">
        <v>83</v>
      </c>
      <c r="R284" s="559" t="s">
        <v>84</v>
      </c>
      <c r="S284" s="587">
        <v>4500000</v>
      </c>
      <c r="T284" s="587">
        <v>13500000</v>
      </c>
      <c r="U284" s="530" t="s">
        <v>609</v>
      </c>
      <c r="V284" s="530" t="s">
        <v>122</v>
      </c>
      <c r="W284" s="530" t="s">
        <v>461</v>
      </c>
      <c r="X284" s="530" t="s">
        <v>501</v>
      </c>
      <c r="Y284" s="530" t="s">
        <v>2765</v>
      </c>
      <c r="Z284" s="530" t="s">
        <v>77</v>
      </c>
      <c r="AA284" s="530" t="s">
        <v>2810</v>
      </c>
    </row>
    <row r="285" spans="1:27" s="532" customFormat="1" ht="108.5">
      <c r="A285" s="530" t="s">
        <v>623</v>
      </c>
      <c r="B285" s="530" t="s">
        <v>70</v>
      </c>
      <c r="C285" s="530" t="s">
        <v>71</v>
      </c>
      <c r="D285" s="530" t="s">
        <v>455</v>
      </c>
      <c r="E285" s="530" t="s">
        <v>456</v>
      </c>
      <c r="F285" s="557">
        <v>8131</v>
      </c>
      <c r="G285" s="557">
        <v>2024110010238</v>
      </c>
      <c r="H285" s="530" t="s">
        <v>28</v>
      </c>
      <c r="I285" s="530" t="s">
        <v>457</v>
      </c>
      <c r="J285" s="530" t="s">
        <v>31</v>
      </c>
      <c r="K285" s="530">
        <v>80111600</v>
      </c>
      <c r="L285" s="530" t="s">
        <v>624</v>
      </c>
      <c r="M285" s="530" t="s">
        <v>459</v>
      </c>
      <c r="N285" s="530" t="s">
        <v>307</v>
      </c>
      <c r="O285" s="530">
        <v>6</v>
      </c>
      <c r="P285" s="530">
        <v>1</v>
      </c>
      <c r="Q285" s="530" t="s">
        <v>83</v>
      </c>
      <c r="R285" s="559" t="s">
        <v>84</v>
      </c>
      <c r="S285" s="587">
        <v>4300000</v>
      </c>
      <c r="T285" s="587">
        <v>25800000</v>
      </c>
      <c r="U285" s="530" t="s">
        <v>609</v>
      </c>
      <c r="V285" s="530" t="s">
        <v>122</v>
      </c>
      <c r="W285" s="530" t="s">
        <v>461</v>
      </c>
      <c r="X285" s="530" t="s">
        <v>613</v>
      </c>
      <c r="Y285" s="530" t="s">
        <v>2765</v>
      </c>
      <c r="Z285" s="530" t="s">
        <v>77</v>
      </c>
      <c r="AA285" s="530" t="s">
        <v>2810</v>
      </c>
    </row>
    <row r="286" spans="1:27" s="532" customFormat="1" ht="77.5">
      <c r="A286" s="530" t="s">
        <v>625</v>
      </c>
      <c r="B286" s="530" t="s">
        <v>70</v>
      </c>
      <c r="C286" s="530" t="s">
        <v>71</v>
      </c>
      <c r="D286" s="530" t="s">
        <v>455</v>
      </c>
      <c r="E286" s="530" t="s">
        <v>456</v>
      </c>
      <c r="F286" s="557">
        <v>8131</v>
      </c>
      <c r="G286" s="557">
        <v>2024110010238</v>
      </c>
      <c r="H286" s="530" t="s">
        <v>28</v>
      </c>
      <c r="I286" s="530" t="s">
        <v>457</v>
      </c>
      <c r="J286" s="530" t="s">
        <v>31</v>
      </c>
      <c r="K286" s="530">
        <v>80111600</v>
      </c>
      <c r="L286" s="530" t="s">
        <v>626</v>
      </c>
      <c r="M286" s="530" t="s">
        <v>459</v>
      </c>
      <c r="N286" s="530" t="s">
        <v>307</v>
      </c>
      <c r="O286" s="530">
        <v>6</v>
      </c>
      <c r="P286" s="530">
        <v>1</v>
      </c>
      <c r="Q286" s="530" t="s">
        <v>83</v>
      </c>
      <c r="R286" s="559" t="s">
        <v>84</v>
      </c>
      <c r="S286" s="587">
        <v>4300000</v>
      </c>
      <c r="T286" s="587">
        <v>25800000</v>
      </c>
      <c r="U286" s="530" t="s">
        <v>609</v>
      </c>
      <c r="V286" s="530" t="s">
        <v>122</v>
      </c>
      <c r="W286" s="530" t="s">
        <v>461</v>
      </c>
      <c r="X286" s="530" t="s">
        <v>613</v>
      </c>
      <c r="Y286" s="530" t="s">
        <v>2765</v>
      </c>
      <c r="Z286" s="530" t="s">
        <v>77</v>
      </c>
      <c r="AA286" s="530" t="s">
        <v>2810</v>
      </c>
    </row>
    <row r="287" spans="1:27" s="532" customFormat="1" ht="108.5">
      <c r="A287" s="530" t="s">
        <v>627</v>
      </c>
      <c r="B287" s="530" t="s">
        <v>70</v>
      </c>
      <c r="C287" s="530" t="s">
        <v>71</v>
      </c>
      <c r="D287" s="530" t="s">
        <v>455</v>
      </c>
      <c r="E287" s="530" t="s">
        <v>456</v>
      </c>
      <c r="F287" s="557">
        <v>8131</v>
      </c>
      <c r="G287" s="557">
        <v>2024110010238</v>
      </c>
      <c r="H287" s="530" t="s">
        <v>28</v>
      </c>
      <c r="I287" s="530" t="s">
        <v>457</v>
      </c>
      <c r="J287" s="530" t="s">
        <v>31</v>
      </c>
      <c r="K287" s="530">
        <v>80111600</v>
      </c>
      <c r="L287" s="530" t="s">
        <v>2563</v>
      </c>
      <c r="M287" s="530" t="s">
        <v>1421</v>
      </c>
      <c r="N287" s="530" t="s">
        <v>681</v>
      </c>
      <c r="O287" s="530">
        <v>5</v>
      </c>
      <c r="P287" s="530">
        <v>1</v>
      </c>
      <c r="Q287" s="530" t="s">
        <v>83</v>
      </c>
      <c r="R287" s="530" t="s">
        <v>84</v>
      </c>
      <c r="S287" s="589">
        <v>3156000</v>
      </c>
      <c r="T287" s="591">
        <v>15780000</v>
      </c>
      <c r="U287" s="530" t="s">
        <v>609</v>
      </c>
      <c r="V287" s="530" t="s">
        <v>78</v>
      </c>
      <c r="W287" s="530" t="s">
        <v>461</v>
      </c>
      <c r="X287" s="530" t="s">
        <v>613</v>
      </c>
      <c r="Y287" s="530" t="s">
        <v>2765</v>
      </c>
      <c r="Z287" s="530" t="s">
        <v>77</v>
      </c>
      <c r="AA287" s="530" t="s">
        <v>2810</v>
      </c>
    </row>
    <row r="288" spans="1:27" s="532" customFormat="1" ht="108.5">
      <c r="A288" s="530" t="s">
        <v>628</v>
      </c>
      <c r="B288" s="530" t="s">
        <v>70</v>
      </c>
      <c r="C288" s="530" t="s">
        <v>71</v>
      </c>
      <c r="D288" s="530" t="s">
        <v>455</v>
      </c>
      <c r="E288" s="530" t="s">
        <v>456</v>
      </c>
      <c r="F288" s="557">
        <v>8131</v>
      </c>
      <c r="G288" s="557">
        <v>2024110010238</v>
      </c>
      <c r="H288" s="530" t="s">
        <v>28</v>
      </c>
      <c r="I288" s="530" t="s">
        <v>457</v>
      </c>
      <c r="J288" s="530" t="s">
        <v>31</v>
      </c>
      <c r="K288" s="530">
        <v>80111600</v>
      </c>
      <c r="L288" s="530" t="s">
        <v>2689</v>
      </c>
      <c r="M288" s="530" t="s">
        <v>459</v>
      </c>
      <c r="N288" s="530" t="s">
        <v>307</v>
      </c>
      <c r="O288" s="530">
        <v>5</v>
      </c>
      <c r="P288" s="530">
        <v>1</v>
      </c>
      <c r="Q288" s="530" t="s">
        <v>83</v>
      </c>
      <c r="R288" s="559" t="s">
        <v>84</v>
      </c>
      <c r="S288" s="587">
        <v>3156000</v>
      </c>
      <c r="T288" s="587">
        <v>15780000</v>
      </c>
      <c r="U288" s="530" t="s">
        <v>609</v>
      </c>
      <c r="V288" s="530" t="s">
        <v>78</v>
      </c>
      <c r="W288" s="530" t="s">
        <v>461</v>
      </c>
      <c r="X288" s="530" t="s">
        <v>613</v>
      </c>
      <c r="Y288" s="530" t="s">
        <v>2765</v>
      </c>
      <c r="Z288" s="530" t="s">
        <v>77</v>
      </c>
      <c r="AA288" s="530" t="s">
        <v>2810</v>
      </c>
    </row>
    <row r="289" spans="1:27" s="532" customFormat="1" ht="77.5">
      <c r="A289" s="530" t="s">
        <v>629</v>
      </c>
      <c r="B289" s="530" t="s">
        <v>70</v>
      </c>
      <c r="C289" s="530" t="s">
        <v>71</v>
      </c>
      <c r="D289" s="530" t="s">
        <v>455</v>
      </c>
      <c r="E289" s="530" t="s">
        <v>456</v>
      </c>
      <c r="F289" s="557">
        <v>8131</v>
      </c>
      <c r="G289" s="557">
        <v>2024110010238</v>
      </c>
      <c r="H289" s="530" t="s">
        <v>28</v>
      </c>
      <c r="I289" s="530" t="s">
        <v>457</v>
      </c>
      <c r="J289" s="530" t="s">
        <v>31</v>
      </c>
      <c r="K289" s="530">
        <v>80111600</v>
      </c>
      <c r="L289" s="530" t="s">
        <v>615</v>
      </c>
      <c r="M289" s="530" t="s">
        <v>459</v>
      </c>
      <c r="N289" s="530" t="s">
        <v>459</v>
      </c>
      <c r="O289" s="530">
        <v>6</v>
      </c>
      <c r="P289" s="530">
        <v>1</v>
      </c>
      <c r="Q289" s="530" t="s">
        <v>83</v>
      </c>
      <c r="R289" s="559" t="s">
        <v>84</v>
      </c>
      <c r="S289" s="587">
        <v>3156000</v>
      </c>
      <c r="T289" s="587">
        <v>18936000</v>
      </c>
      <c r="U289" s="530" t="s">
        <v>609</v>
      </c>
      <c r="V289" s="530" t="s">
        <v>78</v>
      </c>
      <c r="W289" s="530" t="s">
        <v>461</v>
      </c>
      <c r="X289" s="530" t="s">
        <v>613</v>
      </c>
      <c r="Y289" s="530" t="s">
        <v>2765</v>
      </c>
      <c r="Z289" s="530" t="s">
        <v>77</v>
      </c>
      <c r="AA289" s="530" t="s">
        <v>2810</v>
      </c>
    </row>
    <row r="290" spans="1:27" s="532" customFormat="1" ht="77.5">
      <c r="A290" s="530" t="s">
        <v>630</v>
      </c>
      <c r="B290" s="530" t="s">
        <v>70</v>
      </c>
      <c r="C290" s="530" t="s">
        <v>71</v>
      </c>
      <c r="D290" s="530" t="s">
        <v>455</v>
      </c>
      <c r="E290" s="530" t="s">
        <v>456</v>
      </c>
      <c r="F290" s="557">
        <v>8131</v>
      </c>
      <c r="G290" s="557">
        <v>2024110010238</v>
      </c>
      <c r="H290" s="530" t="s">
        <v>28</v>
      </c>
      <c r="I290" s="530" t="s">
        <v>457</v>
      </c>
      <c r="J290" s="530" t="s">
        <v>31</v>
      </c>
      <c r="K290" s="530">
        <v>80111600</v>
      </c>
      <c r="L290" s="530" t="s">
        <v>615</v>
      </c>
      <c r="M290" s="530" t="s">
        <v>459</v>
      </c>
      <c r="N290" s="530" t="s">
        <v>459</v>
      </c>
      <c r="O290" s="530">
        <v>6</v>
      </c>
      <c r="P290" s="530">
        <v>1</v>
      </c>
      <c r="Q290" s="530" t="s">
        <v>83</v>
      </c>
      <c r="R290" s="559" t="s">
        <v>84</v>
      </c>
      <c r="S290" s="587">
        <v>3156000</v>
      </c>
      <c r="T290" s="587">
        <v>18936000</v>
      </c>
      <c r="U290" s="530" t="s">
        <v>609</v>
      </c>
      <c r="V290" s="530" t="s">
        <v>78</v>
      </c>
      <c r="W290" s="530" t="s">
        <v>461</v>
      </c>
      <c r="X290" s="530" t="s">
        <v>613</v>
      </c>
      <c r="Y290" s="530" t="s">
        <v>2765</v>
      </c>
      <c r="Z290" s="530" t="s">
        <v>77</v>
      </c>
      <c r="AA290" s="530" t="s">
        <v>2810</v>
      </c>
    </row>
    <row r="291" spans="1:27" s="532" customFormat="1" ht="77.5">
      <c r="A291" s="530" t="s">
        <v>631</v>
      </c>
      <c r="B291" s="530" t="s">
        <v>70</v>
      </c>
      <c r="C291" s="530" t="s">
        <v>71</v>
      </c>
      <c r="D291" s="530" t="s">
        <v>455</v>
      </c>
      <c r="E291" s="530" t="s">
        <v>456</v>
      </c>
      <c r="F291" s="557">
        <v>8131</v>
      </c>
      <c r="G291" s="557">
        <v>2024110010238</v>
      </c>
      <c r="H291" s="530" t="s">
        <v>28</v>
      </c>
      <c r="I291" s="530" t="s">
        <v>457</v>
      </c>
      <c r="J291" s="530" t="s">
        <v>31</v>
      </c>
      <c r="K291" s="530">
        <v>80111600</v>
      </c>
      <c r="L291" s="530" t="s">
        <v>608</v>
      </c>
      <c r="M291" s="530" t="s">
        <v>1421</v>
      </c>
      <c r="N291" s="530" t="s">
        <v>681</v>
      </c>
      <c r="O291" s="530">
        <v>5</v>
      </c>
      <c r="P291" s="530">
        <v>1</v>
      </c>
      <c r="Q291" s="530" t="s">
        <v>83</v>
      </c>
      <c r="R291" s="530" t="s">
        <v>84</v>
      </c>
      <c r="S291" s="589">
        <v>6000000</v>
      </c>
      <c r="T291" s="591">
        <v>30000000</v>
      </c>
      <c r="U291" s="530" t="s">
        <v>609</v>
      </c>
      <c r="V291" s="530" t="s">
        <v>122</v>
      </c>
      <c r="W291" s="530" t="s">
        <v>461</v>
      </c>
      <c r="X291" s="530" t="s">
        <v>2797</v>
      </c>
      <c r="Y291" s="530" t="s">
        <v>2765</v>
      </c>
      <c r="Z291" s="530" t="s">
        <v>77</v>
      </c>
      <c r="AA291" s="530" t="s">
        <v>2810</v>
      </c>
    </row>
    <row r="292" spans="1:27" s="532" customFormat="1" ht="77.5">
      <c r="A292" s="530" t="s">
        <v>634</v>
      </c>
      <c r="B292" s="530" t="s">
        <v>70</v>
      </c>
      <c r="C292" s="530" t="s">
        <v>71</v>
      </c>
      <c r="D292" s="530" t="s">
        <v>455</v>
      </c>
      <c r="E292" s="530" t="s">
        <v>456</v>
      </c>
      <c r="F292" s="557">
        <v>8131</v>
      </c>
      <c r="G292" s="557">
        <v>2024110010238</v>
      </c>
      <c r="H292" s="530" t="s">
        <v>28</v>
      </c>
      <c r="I292" s="530" t="s">
        <v>457</v>
      </c>
      <c r="J292" s="530" t="s">
        <v>31</v>
      </c>
      <c r="K292" s="530">
        <v>80111600</v>
      </c>
      <c r="L292" s="530" t="s">
        <v>615</v>
      </c>
      <c r="M292" s="530" t="s">
        <v>1982</v>
      </c>
      <c r="N292" s="530" t="s">
        <v>1982</v>
      </c>
      <c r="O292" s="530" t="s">
        <v>3007</v>
      </c>
      <c r="P292" s="530">
        <v>1</v>
      </c>
      <c r="Q292" s="530" t="s">
        <v>83</v>
      </c>
      <c r="R292" s="566" t="s">
        <v>84</v>
      </c>
      <c r="S292" s="587">
        <v>3200000</v>
      </c>
      <c r="T292" s="587">
        <v>11200000</v>
      </c>
      <c r="U292" s="530" t="s">
        <v>609</v>
      </c>
      <c r="V292" s="530" t="s">
        <v>78</v>
      </c>
      <c r="W292" s="530" t="s">
        <v>461</v>
      </c>
      <c r="X292" s="530" t="s">
        <v>613</v>
      </c>
      <c r="Y292" s="530" t="s">
        <v>2765</v>
      </c>
      <c r="Z292" s="530" t="s">
        <v>77</v>
      </c>
      <c r="AA292" s="530" t="s">
        <v>2841</v>
      </c>
    </row>
    <row r="293" spans="1:27" s="532" customFormat="1" ht="62">
      <c r="A293" s="530" t="s">
        <v>636</v>
      </c>
      <c r="B293" s="530" t="s">
        <v>70</v>
      </c>
      <c r="C293" s="530" t="s">
        <v>71</v>
      </c>
      <c r="D293" s="530" t="s">
        <v>455</v>
      </c>
      <c r="E293" s="530" t="s">
        <v>456</v>
      </c>
      <c r="F293" s="557">
        <v>8131</v>
      </c>
      <c r="G293" s="557">
        <v>2024110010238</v>
      </c>
      <c r="H293" s="530" t="s">
        <v>28</v>
      </c>
      <c r="I293" s="530" t="s">
        <v>457</v>
      </c>
      <c r="J293" s="530" t="s">
        <v>31</v>
      </c>
      <c r="K293" s="530">
        <v>80111600</v>
      </c>
      <c r="L293" s="530" t="s">
        <v>637</v>
      </c>
      <c r="M293" s="530" t="s">
        <v>459</v>
      </c>
      <c r="N293" s="530" t="s">
        <v>307</v>
      </c>
      <c r="O293" s="530">
        <v>6</v>
      </c>
      <c r="P293" s="530">
        <v>1</v>
      </c>
      <c r="Q293" s="530" t="s">
        <v>83</v>
      </c>
      <c r="R293" s="530" t="s">
        <v>84</v>
      </c>
      <c r="S293" s="589">
        <v>5000000</v>
      </c>
      <c r="T293" s="591">
        <v>28092000</v>
      </c>
      <c r="U293" s="530" t="s">
        <v>609</v>
      </c>
      <c r="V293" s="530" t="s">
        <v>78</v>
      </c>
      <c r="W293" s="530" t="s">
        <v>461</v>
      </c>
      <c r="X293" s="530" t="s">
        <v>613</v>
      </c>
      <c r="Y293" s="530" t="s">
        <v>2765</v>
      </c>
      <c r="Z293" s="530" t="s">
        <v>77</v>
      </c>
      <c r="AA293" s="530" t="s">
        <v>2810</v>
      </c>
    </row>
    <row r="294" spans="1:27" s="532" customFormat="1" ht="108.5">
      <c r="A294" s="560" t="s">
        <v>638</v>
      </c>
      <c r="B294" s="560" t="s">
        <v>70</v>
      </c>
      <c r="C294" s="560" t="s">
        <v>71</v>
      </c>
      <c r="D294" s="560" t="s">
        <v>455</v>
      </c>
      <c r="E294" s="560" t="s">
        <v>456</v>
      </c>
      <c r="F294" s="561">
        <v>8131</v>
      </c>
      <c r="G294" s="561">
        <v>2024110010238</v>
      </c>
      <c r="H294" s="560" t="s">
        <v>28</v>
      </c>
      <c r="I294" s="560" t="s">
        <v>457</v>
      </c>
      <c r="J294" s="560" t="s">
        <v>31</v>
      </c>
      <c r="K294" s="560">
        <v>80111600</v>
      </c>
      <c r="L294" s="560" t="s">
        <v>611</v>
      </c>
      <c r="M294" s="560" t="s">
        <v>1472</v>
      </c>
      <c r="N294" s="561" t="s">
        <v>1472</v>
      </c>
      <c r="O294" s="561">
        <v>4</v>
      </c>
      <c r="P294" s="560">
        <v>1</v>
      </c>
      <c r="Q294" s="560" t="s">
        <v>83</v>
      </c>
      <c r="R294" s="562" t="s">
        <v>84</v>
      </c>
      <c r="S294" s="590">
        <v>3200000</v>
      </c>
      <c r="T294" s="590">
        <v>12800000</v>
      </c>
      <c r="U294" s="560" t="s">
        <v>609</v>
      </c>
      <c r="V294" s="560" t="s">
        <v>78</v>
      </c>
      <c r="W294" s="560" t="s">
        <v>461</v>
      </c>
      <c r="X294" s="560" t="s">
        <v>501</v>
      </c>
      <c r="Y294" s="560" t="s">
        <v>2765</v>
      </c>
      <c r="Z294" s="560" t="s">
        <v>77</v>
      </c>
      <c r="AA294" s="530" t="s">
        <v>2841</v>
      </c>
    </row>
    <row r="295" spans="1:27" s="532" customFormat="1" ht="62">
      <c r="A295" s="530" t="s">
        <v>640</v>
      </c>
      <c r="B295" s="530" t="s">
        <v>70</v>
      </c>
      <c r="C295" s="530" t="s">
        <v>71</v>
      </c>
      <c r="D295" s="530" t="s">
        <v>455</v>
      </c>
      <c r="E295" s="530" t="s">
        <v>456</v>
      </c>
      <c r="F295" s="557">
        <v>8131</v>
      </c>
      <c r="G295" s="557">
        <v>2024110010238</v>
      </c>
      <c r="H295" s="530" t="s">
        <v>28</v>
      </c>
      <c r="I295" s="530" t="s">
        <v>457</v>
      </c>
      <c r="J295" s="530" t="s">
        <v>31</v>
      </c>
      <c r="K295" s="530">
        <v>80111600</v>
      </c>
      <c r="L295" s="530" t="s">
        <v>1983</v>
      </c>
      <c r="M295" s="530" t="s">
        <v>1982</v>
      </c>
      <c r="N295" s="530" t="s">
        <v>680</v>
      </c>
      <c r="O295" s="530">
        <v>0</v>
      </c>
      <c r="P295" s="530">
        <v>0</v>
      </c>
      <c r="Q295" s="530" t="s">
        <v>84</v>
      </c>
      <c r="R295" s="530" t="s">
        <v>84</v>
      </c>
      <c r="S295" s="589">
        <v>0</v>
      </c>
      <c r="T295" s="591">
        <v>7440800</v>
      </c>
      <c r="U295" s="530" t="s">
        <v>609</v>
      </c>
      <c r="V295" s="530" t="s">
        <v>78</v>
      </c>
      <c r="W295" s="530" t="s">
        <v>461</v>
      </c>
      <c r="X295" s="530" t="s">
        <v>613</v>
      </c>
      <c r="Y295" s="530" t="s">
        <v>2765</v>
      </c>
      <c r="Z295" s="530" t="s">
        <v>77</v>
      </c>
      <c r="AA295" s="530" t="s">
        <v>2841</v>
      </c>
    </row>
    <row r="296" spans="1:27" s="532" customFormat="1" ht="77.5">
      <c r="A296" s="530" t="s">
        <v>641</v>
      </c>
      <c r="B296" s="530" t="s">
        <v>70</v>
      </c>
      <c r="C296" s="530" t="s">
        <v>71</v>
      </c>
      <c r="D296" s="530" t="s">
        <v>455</v>
      </c>
      <c r="E296" s="530" t="s">
        <v>456</v>
      </c>
      <c r="F296" s="557">
        <v>8131</v>
      </c>
      <c r="G296" s="557">
        <v>2024110010238</v>
      </c>
      <c r="H296" s="530" t="s">
        <v>28</v>
      </c>
      <c r="I296" s="530" t="s">
        <v>457</v>
      </c>
      <c r="J296" s="530" t="s">
        <v>31</v>
      </c>
      <c r="K296" s="530">
        <v>80111600</v>
      </c>
      <c r="L296" s="530" t="s">
        <v>615</v>
      </c>
      <c r="M296" s="530" t="s">
        <v>1472</v>
      </c>
      <c r="N296" s="530" t="s">
        <v>1472</v>
      </c>
      <c r="O296" s="530">
        <v>4</v>
      </c>
      <c r="P296" s="530">
        <v>1</v>
      </c>
      <c r="Q296" s="530" t="s">
        <v>83</v>
      </c>
      <c r="R296" s="566" t="s">
        <v>84</v>
      </c>
      <c r="S296" s="587">
        <v>3156000</v>
      </c>
      <c r="T296" s="587">
        <v>12624000</v>
      </c>
      <c r="U296" s="530" t="s">
        <v>609</v>
      </c>
      <c r="V296" s="530" t="s">
        <v>78</v>
      </c>
      <c r="W296" s="530" t="s">
        <v>461</v>
      </c>
      <c r="X296" s="530" t="s">
        <v>613</v>
      </c>
      <c r="Y296" s="530" t="s">
        <v>2765</v>
      </c>
      <c r="Z296" s="530" t="s">
        <v>77</v>
      </c>
      <c r="AA296" s="530" t="s">
        <v>2841</v>
      </c>
    </row>
    <row r="297" spans="1:27" s="532" customFormat="1" ht="108.5">
      <c r="A297" s="530" t="s">
        <v>644</v>
      </c>
      <c r="B297" s="530" t="s">
        <v>70</v>
      </c>
      <c r="C297" s="530" t="s">
        <v>71</v>
      </c>
      <c r="D297" s="530" t="s">
        <v>455</v>
      </c>
      <c r="E297" s="530" t="s">
        <v>456</v>
      </c>
      <c r="F297" s="557">
        <v>8131</v>
      </c>
      <c r="G297" s="557">
        <v>2024110010238</v>
      </c>
      <c r="H297" s="530" t="s">
        <v>28</v>
      </c>
      <c r="I297" s="530" t="s">
        <v>457</v>
      </c>
      <c r="J297" s="530" t="s">
        <v>31</v>
      </c>
      <c r="K297" s="530">
        <v>80111600</v>
      </c>
      <c r="L297" s="530" t="s">
        <v>624</v>
      </c>
      <c r="M297" s="530" t="s">
        <v>1982</v>
      </c>
      <c r="N297" s="530" t="s">
        <v>1982</v>
      </c>
      <c r="O297" s="530" t="s">
        <v>3007</v>
      </c>
      <c r="P297" s="530">
        <v>1</v>
      </c>
      <c r="Q297" s="530" t="s">
        <v>83</v>
      </c>
      <c r="R297" s="559" t="s">
        <v>84</v>
      </c>
      <c r="S297" s="587">
        <v>4300000</v>
      </c>
      <c r="T297" s="587">
        <v>15050000</v>
      </c>
      <c r="U297" s="530" t="s">
        <v>609</v>
      </c>
      <c r="V297" s="530" t="s">
        <v>122</v>
      </c>
      <c r="W297" s="530" t="s">
        <v>461</v>
      </c>
      <c r="X297" s="530" t="s">
        <v>613</v>
      </c>
      <c r="Y297" s="530" t="s">
        <v>2765</v>
      </c>
      <c r="Z297" s="530" t="s">
        <v>77</v>
      </c>
      <c r="AA297" s="530" t="s">
        <v>2841</v>
      </c>
    </row>
    <row r="298" spans="1:27" s="532" customFormat="1" ht="77.5">
      <c r="A298" s="560" t="s">
        <v>645</v>
      </c>
      <c r="B298" s="560" t="s">
        <v>70</v>
      </c>
      <c r="C298" s="560" t="s">
        <v>71</v>
      </c>
      <c r="D298" s="560" t="s">
        <v>455</v>
      </c>
      <c r="E298" s="560" t="s">
        <v>456</v>
      </c>
      <c r="F298" s="561">
        <v>8131</v>
      </c>
      <c r="G298" s="561">
        <v>2024110010238</v>
      </c>
      <c r="H298" s="560" t="s">
        <v>28</v>
      </c>
      <c r="I298" s="560" t="s">
        <v>457</v>
      </c>
      <c r="J298" s="560" t="s">
        <v>31</v>
      </c>
      <c r="K298" s="560">
        <v>80111600</v>
      </c>
      <c r="L298" s="560" t="s">
        <v>626</v>
      </c>
      <c r="M298" s="560" t="s">
        <v>1472</v>
      </c>
      <c r="N298" s="561" t="s">
        <v>1472</v>
      </c>
      <c r="O298" s="561">
        <v>4</v>
      </c>
      <c r="P298" s="560">
        <v>1</v>
      </c>
      <c r="Q298" s="560" t="s">
        <v>83</v>
      </c>
      <c r="R298" s="562" t="s">
        <v>84</v>
      </c>
      <c r="S298" s="590">
        <v>4300000</v>
      </c>
      <c r="T298" s="590">
        <v>17200000</v>
      </c>
      <c r="U298" s="560" t="s">
        <v>609</v>
      </c>
      <c r="V298" s="560" t="s">
        <v>122</v>
      </c>
      <c r="W298" s="560" t="s">
        <v>461</v>
      </c>
      <c r="X298" s="560" t="s">
        <v>613</v>
      </c>
      <c r="Y298" s="560" t="s">
        <v>2765</v>
      </c>
      <c r="Z298" s="560" t="s">
        <v>77</v>
      </c>
      <c r="AA298" s="530" t="s">
        <v>2841</v>
      </c>
    </row>
    <row r="299" spans="1:27" s="532" customFormat="1" ht="77.5">
      <c r="A299" s="530" t="s">
        <v>646</v>
      </c>
      <c r="B299" s="530" t="s">
        <v>70</v>
      </c>
      <c r="C299" s="530" t="s">
        <v>71</v>
      </c>
      <c r="D299" s="530" t="s">
        <v>455</v>
      </c>
      <c r="E299" s="530" t="s">
        <v>456</v>
      </c>
      <c r="F299" s="557">
        <v>8131</v>
      </c>
      <c r="G299" s="557">
        <v>2024110010238</v>
      </c>
      <c r="H299" s="530" t="s">
        <v>28</v>
      </c>
      <c r="I299" s="530" t="s">
        <v>457</v>
      </c>
      <c r="J299" s="530" t="s">
        <v>31</v>
      </c>
      <c r="K299" s="530">
        <v>80111600</v>
      </c>
      <c r="L299" s="530" t="s">
        <v>2690</v>
      </c>
      <c r="M299" s="530" t="s">
        <v>1421</v>
      </c>
      <c r="N299" s="530" t="s">
        <v>681</v>
      </c>
      <c r="O299" s="530">
        <v>5</v>
      </c>
      <c r="P299" s="530">
        <v>1</v>
      </c>
      <c r="Q299" s="530" t="s">
        <v>83</v>
      </c>
      <c r="R299" s="530" t="s">
        <v>84</v>
      </c>
      <c r="S299" s="589">
        <v>4500000</v>
      </c>
      <c r="T299" s="591">
        <v>22500000</v>
      </c>
      <c r="U299" s="530" t="s">
        <v>609</v>
      </c>
      <c r="V299" s="530" t="s">
        <v>122</v>
      </c>
      <c r="W299" s="530" t="s">
        <v>461</v>
      </c>
      <c r="X299" s="530" t="s">
        <v>613</v>
      </c>
      <c r="Y299" s="530" t="s">
        <v>2765</v>
      </c>
      <c r="Z299" s="530" t="s">
        <v>77</v>
      </c>
      <c r="AA299" s="530" t="s">
        <v>2810</v>
      </c>
    </row>
    <row r="300" spans="1:27" s="532" customFormat="1" ht="108.5">
      <c r="A300" s="530" t="s">
        <v>647</v>
      </c>
      <c r="B300" s="530" t="s">
        <v>70</v>
      </c>
      <c r="C300" s="530" t="s">
        <v>71</v>
      </c>
      <c r="D300" s="530" t="s">
        <v>455</v>
      </c>
      <c r="E300" s="530" t="s">
        <v>456</v>
      </c>
      <c r="F300" s="557">
        <v>8131</v>
      </c>
      <c r="G300" s="557">
        <v>2024110010238</v>
      </c>
      <c r="H300" s="530" t="s">
        <v>28</v>
      </c>
      <c r="I300" s="530" t="s">
        <v>457</v>
      </c>
      <c r="J300" s="530" t="s">
        <v>31</v>
      </c>
      <c r="K300" s="530" t="s">
        <v>2264</v>
      </c>
      <c r="L300" s="530" t="s">
        <v>1201</v>
      </c>
      <c r="M300" s="571" t="s">
        <v>777</v>
      </c>
      <c r="N300" s="571" t="s">
        <v>777</v>
      </c>
      <c r="O300" s="530">
        <v>10</v>
      </c>
      <c r="P300" s="530">
        <v>1</v>
      </c>
      <c r="Q300" s="530" t="s">
        <v>2265</v>
      </c>
      <c r="R300" s="559" t="s">
        <v>84</v>
      </c>
      <c r="S300" s="587">
        <v>0</v>
      </c>
      <c r="T300" s="587">
        <v>29480600</v>
      </c>
      <c r="U300" s="559" t="s">
        <v>609</v>
      </c>
      <c r="V300" s="559" t="s">
        <v>78</v>
      </c>
      <c r="W300" s="530" t="s">
        <v>461</v>
      </c>
      <c r="X300" s="530" t="s">
        <v>501</v>
      </c>
      <c r="Y300" s="530" t="s">
        <v>2765</v>
      </c>
      <c r="Z300" s="530" t="s">
        <v>77</v>
      </c>
      <c r="AA300" s="530" t="s">
        <v>2810</v>
      </c>
    </row>
    <row r="301" spans="1:27" s="532" customFormat="1" ht="155">
      <c r="A301" s="530" t="s">
        <v>650</v>
      </c>
      <c r="B301" s="530" t="s">
        <v>70</v>
      </c>
      <c r="C301" s="530" t="s">
        <v>71</v>
      </c>
      <c r="D301" s="530" t="s">
        <v>455</v>
      </c>
      <c r="E301" s="530" t="s">
        <v>456</v>
      </c>
      <c r="F301" s="557">
        <v>8131</v>
      </c>
      <c r="G301" s="557">
        <v>2024110010238</v>
      </c>
      <c r="H301" s="530" t="s">
        <v>28</v>
      </c>
      <c r="I301" s="530" t="s">
        <v>457</v>
      </c>
      <c r="J301" s="530" t="s">
        <v>31</v>
      </c>
      <c r="K301" s="530">
        <v>80111600</v>
      </c>
      <c r="L301" s="530" t="s">
        <v>651</v>
      </c>
      <c r="M301" s="530" t="s">
        <v>307</v>
      </c>
      <c r="N301" s="557" t="s">
        <v>307</v>
      </c>
      <c r="O301" s="557">
        <v>5</v>
      </c>
      <c r="P301" s="530">
        <v>1</v>
      </c>
      <c r="Q301" s="530" t="s">
        <v>83</v>
      </c>
      <c r="R301" s="558" t="s">
        <v>84</v>
      </c>
      <c r="S301" s="587">
        <v>3812623</v>
      </c>
      <c r="T301" s="587">
        <v>19063115</v>
      </c>
      <c r="U301" s="559" t="s">
        <v>2792</v>
      </c>
      <c r="V301" s="530" t="s">
        <v>78</v>
      </c>
      <c r="W301" s="530" t="s">
        <v>461</v>
      </c>
      <c r="X301" s="530" t="s">
        <v>489</v>
      </c>
      <c r="Y301" s="530" t="s">
        <v>2765</v>
      </c>
      <c r="Z301" s="530" t="s">
        <v>77</v>
      </c>
      <c r="AA301" s="530" t="s">
        <v>2810</v>
      </c>
    </row>
    <row r="302" spans="1:27" s="532" customFormat="1" ht="108.5">
      <c r="A302" s="530" t="s">
        <v>652</v>
      </c>
      <c r="B302" s="530" t="s">
        <v>70</v>
      </c>
      <c r="C302" s="530" t="s">
        <v>71</v>
      </c>
      <c r="D302" s="530" t="s">
        <v>455</v>
      </c>
      <c r="E302" s="530" t="s">
        <v>456</v>
      </c>
      <c r="F302" s="557">
        <v>8131</v>
      </c>
      <c r="G302" s="557">
        <v>2024110010238</v>
      </c>
      <c r="H302" s="530" t="s">
        <v>28</v>
      </c>
      <c r="I302" s="530" t="s">
        <v>457</v>
      </c>
      <c r="J302" s="530" t="s">
        <v>31</v>
      </c>
      <c r="K302" s="530">
        <v>80111600</v>
      </c>
      <c r="L302" s="530" t="s">
        <v>653</v>
      </c>
      <c r="M302" s="571" t="s">
        <v>409</v>
      </c>
      <c r="N302" s="571" t="s">
        <v>459</v>
      </c>
      <c r="O302" s="530">
        <v>6</v>
      </c>
      <c r="P302" s="530">
        <v>1</v>
      </c>
      <c r="Q302" s="530" t="s">
        <v>83</v>
      </c>
      <c r="R302" s="559" t="s">
        <v>84</v>
      </c>
      <c r="S302" s="587">
        <v>4700000</v>
      </c>
      <c r="T302" s="587">
        <v>28200000</v>
      </c>
      <c r="U302" s="530" t="s">
        <v>2792</v>
      </c>
      <c r="V302" s="530" t="s">
        <v>78</v>
      </c>
      <c r="W302" s="530" t="s">
        <v>479</v>
      </c>
      <c r="X302" s="530" t="s">
        <v>489</v>
      </c>
      <c r="Y302" s="530" t="s">
        <v>2765</v>
      </c>
      <c r="Z302" s="530" t="s">
        <v>77</v>
      </c>
      <c r="AA302" s="530" t="s">
        <v>2810</v>
      </c>
    </row>
    <row r="303" spans="1:27" s="532" customFormat="1" ht="93">
      <c r="A303" s="530" t="s">
        <v>655</v>
      </c>
      <c r="B303" s="530" t="s">
        <v>70</v>
      </c>
      <c r="C303" s="530" t="s">
        <v>71</v>
      </c>
      <c r="D303" s="530" t="s">
        <v>455</v>
      </c>
      <c r="E303" s="530" t="s">
        <v>456</v>
      </c>
      <c r="F303" s="557">
        <v>8131</v>
      </c>
      <c r="G303" s="557">
        <v>2024110010238</v>
      </c>
      <c r="H303" s="530" t="s">
        <v>28</v>
      </c>
      <c r="I303" s="530" t="s">
        <v>457</v>
      </c>
      <c r="J303" s="530" t="s">
        <v>31</v>
      </c>
      <c r="K303" s="530">
        <v>80111600</v>
      </c>
      <c r="L303" s="530" t="s">
        <v>689</v>
      </c>
      <c r="M303" s="530" t="s">
        <v>307</v>
      </c>
      <c r="N303" s="557" t="s">
        <v>307</v>
      </c>
      <c r="O303" s="557">
        <v>5</v>
      </c>
      <c r="P303" s="530">
        <v>1</v>
      </c>
      <c r="Q303" s="530" t="s">
        <v>83</v>
      </c>
      <c r="R303" s="558" t="s">
        <v>84</v>
      </c>
      <c r="S303" s="587">
        <v>3100000</v>
      </c>
      <c r="T303" s="587">
        <v>15500000</v>
      </c>
      <c r="U303" s="559" t="s">
        <v>2792</v>
      </c>
      <c r="V303" s="530" t="s">
        <v>78</v>
      </c>
      <c r="W303" s="530" t="s">
        <v>479</v>
      </c>
      <c r="X303" s="530" t="s">
        <v>489</v>
      </c>
      <c r="Y303" s="530" t="s">
        <v>2765</v>
      </c>
      <c r="Z303" s="530" t="s">
        <v>77</v>
      </c>
      <c r="AA303" s="530" t="s">
        <v>2810</v>
      </c>
    </row>
    <row r="304" spans="1:27" s="532" customFormat="1" ht="93">
      <c r="A304" s="530" t="s">
        <v>656</v>
      </c>
      <c r="B304" s="530" t="s">
        <v>70</v>
      </c>
      <c r="C304" s="530" t="s">
        <v>71</v>
      </c>
      <c r="D304" s="530" t="s">
        <v>455</v>
      </c>
      <c r="E304" s="530" t="s">
        <v>456</v>
      </c>
      <c r="F304" s="557">
        <v>8131</v>
      </c>
      <c r="G304" s="557">
        <v>2024110010238</v>
      </c>
      <c r="H304" s="530" t="s">
        <v>28</v>
      </c>
      <c r="I304" s="530" t="s">
        <v>457</v>
      </c>
      <c r="J304" s="530" t="s">
        <v>31</v>
      </c>
      <c r="K304" s="530">
        <v>80111600</v>
      </c>
      <c r="L304" s="530" t="s">
        <v>689</v>
      </c>
      <c r="M304" s="530" t="s">
        <v>307</v>
      </c>
      <c r="N304" s="557" t="s">
        <v>307</v>
      </c>
      <c r="O304" s="557">
        <v>5</v>
      </c>
      <c r="P304" s="530">
        <v>1</v>
      </c>
      <c r="Q304" s="530" t="s">
        <v>83</v>
      </c>
      <c r="R304" s="558" t="s">
        <v>84</v>
      </c>
      <c r="S304" s="587">
        <v>3100000</v>
      </c>
      <c r="T304" s="587">
        <v>15500000</v>
      </c>
      <c r="U304" s="559" t="s">
        <v>2792</v>
      </c>
      <c r="V304" s="530" t="s">
        <v>78</v>
      </c>
      <c r="W304" s="530" t="s">
        <v>461</v>
      </c>
      <c r="X304" s="530" t="s">
        <v>489</v>
      </c>
      <c r="Y304" s="530" t="s">
        <v>2765</v>
      </c>
      <c r="Z304" s="530" t="s">
        <v>77</v>
      </c>
      <c r="AA304" s="530" t="s">
        <v>2810</v>
      </c>
    </row>
    <row r="305" spans="1:27" s="532" customFormat="1" ht="124">
      <c r="A305" s="530" t="s">
        <v>657</v>
      </c>
      <c r="B305" s="530" t="s">
        <v>70</v>
      </c>
      <c r="C305" s="530" t="s">
        <v>71</v>
      </c>
      <c r="D305" s="530" t="s">
        <v>455</v>
      </c>
      <c r="E305" s="530" t="s">
        <v>456</v>
      </c>
      <c r="F305" s="557">
        <v>8131</v>
      </c>
      <c r="G305" s="557">
        <v>2024110010238</v>
      </c>
      <c r="H305" s="530" t="s">
        <v>28</v>
      </c>
      <c r="I305" s="530" t="s">
        <v>457</v>
      </c>
      <c r="J305" s="530" t="s">
        <v>31</v>
      </c>
      <c r="K305" s="530">
        <v>80111600</v>
      </c>
      <c r="L305" s="530" t="s">
        <v>658</v>
      </c>
      <c r="M305" s="571" t="s">
        <v>409</v>
      </c>
      <c r="N305" s="571" t="s">
        <v>459</v>
      </c>
      <c r="O305" s="530">
        <v>6</v>
      </c>
      <c r="P305" s="530">
        <v>1</v>
      </c>
      <c r="Q305" s="530" t="s">
        <v>83</v>
      </c>
      <c r="R305" s="559" t="s">
        <v>84</v>
      </c>
      <c r="S305" s="587">
        <v>3500000</v>
      </c>
      <c r="T305" s="587">
        <v>21000000</v>
      </c>
      <c r="U305" s="530" t="s">
        <v>2792</v>
      </c>
      <c r="V305" s="530" t="s">
        <v>78</v>
      </c>
      <c r="W305" s="530" t="s">
        <v>461</v>
      </c>
      <c r="X305" s="530" t="s">
        <v>489</v>
      </c>
      <c r="Y305" s="530" t="s">
        <v>2765</v>
      </c>
      <c r="Z305" s="530" t="s">
        <v>77</v>
      </c>
      <c r="AA305" s="530" t="s">
        <v>2810</v>
      </c>
    </row>
    <row r="306" spans="1:27" s="532" customFormat="1" ht="93">
      <c r="A306" s="530" t="s">
        <v>659</v>
      </c>
      <c r="B306" s="530" t="s">
        <v>70</v>
      </c>
      <c r="C306" s="530" t="s">
        <v>71</v>
      </c>
      <c r="D306" s="530" t="s">
        <v>455</v>
      </c>
      <c r="E306" s="530" t="s">
        <v>456</v>
      </c>
      <c r="F306" s="557">
        <v>8131</v>
      </c>
      <c r="G306" s="557">
        <v>2024110010238</v>
      </c>
      <c r="H306" s="530" t="s">
        <v>28</v>
      </c>
      <c r="I306" s="530" t="s">
        <v>457</v>
      </c>
      <c r="J306" s="530" t="s">
        <v>31</v>
      </c>
      <c r="K306" s="530">
        <v>80111600</v>
      </c>
      <c r="L306" s="530" t="s">
        <v>689</v>
      </c>
      <c r="M306" s="530" t="s">
        <v>409</v>
      </c>
      <c r="N306" s="557" t="s">
        <v>459</v>
      </c>
      <c r="O306" s="557">
        <v>6</v>
      </c>
      <c r="P306" s="530">
        <v>1</v>
      </c>
      <c r="Q306" s="530" t="s">
        <v>83</v>
      </c>
      <c r="R306" s="558" t="s">
        <v>84</v>
      </c>
      <c r="S306" s="587">
        <v>3100000</v>
      </c>
      <c r="T306" s="587">
        <v>0</v>
      </c>
      <c r="U306" s="559" t="s">
        <v>2792</v>
      </c>
      <c r="V306" s="530" t="s">
        <v>78</v>
      </c>
      <c r="W306" s="530" t="s">
        <v>461</v>
      </c>
      <c r="X306" s="530" t="s">
        <v>489</v>
      </c>
      <c r="Y306" s="530" t="s">
        <v>2765</v>
      </c>
      <c r="Z306" s="530" t="s">
        <v>77</v>
      </c>
      <c r="AA306" s="530" t="s">
        <v>2810</v>
      </c>
    </row>
    <row r="307" spans="1:27" s="532" customFormat="1" ht="108.5">
      <c r="A307" s="530" t="s">
        <v>660</v>
      </c>
      <c r="B307" s="530" t="s">
        <v>70</v>
      </c>
      <c r="C307" s="530" t="s">
        <v>71</v>
      </c>
      <c r="D307" s="530" t="s">
        <v>455</v>
      </c>
      <c r="E307" s="530" t="s">
        <v>456</v>
      </c>
      <c r="F307" s="557">
        <v>8131</v>
      </c>
      <c r="G307" s="557">
        <v>2024110010238</v>
      </c>
      <c r="H307" s="530" t="s">
        <v>28</v>
      </c>
      <c r="I307" s="530" t="s">
        <v>457</v>
      </c>
      <c r="J307" s="530" t="s">
        <v>31</v>
      </c>
      <c r="K307" s="530">
        <v>80111600</v>
      </c>
      <c r="L307" s="530" t="s">
        <v>661</v>
      </c>
      <c r="M307" s="571" t="s">
        <v>409</v>
      </c>
      <c r="N307" s="571" t="s">
        <v>459</v>
      </c>
      <c r="O307" s="530">
        <v>6</v>
      </c>
      <c r="P307" s="530">
        <v>1</v>
      </c>
      <c r="Q307" s="530" t="s">
        <v>83</v>
      </c>
      <c r="R307" s="559" t="s">
        <v>84</v>
      </c>
      <c r="S307" s="587">
        <v>4500000</v>
      </c>
      <c r="T307" s="587">
        <v>27000000</v>
      </c>
      <c r="U307" s="530" t="s">
        <v>2792</v>
      </c>
      <c r="V307" s="530" t="s">
        <v>78</v>
      </c>
      <c r="W307" s="530" t="s">
        <v>461</v>
      </c>
      <c r="X307" s="530" t="s">
        <v>489</v>
      </c>
      <c r="Y307" s="530" t="s">
        <v>2765</v>
      </c>
      <c r="Z307" s="530" t="s">
        <v>77</v>
      </c>
      <c r="AA307" s="530" t="s">
        <v>2810</v>
      </c>
    </row>
    <row r="308" spans="1:27" s="532" customFormat="1" ht="93">
      <c r="A308" s="530" t="s">
        <v>662</v>
      </c>
      <c r="B308" s="530" t="s">
        <v>70</v>
      </c>
      <c r="C308" s="530" t="s">
        <v>71</v>
      </c>
      <c r="D308" s="530" t="s">
        <v>455</v>
      </c>
      <c r="E308" s="530" t="s">
        <v>456</v>
      </c>
      <c r="F308" s="557">
        <v>8131</v>
      </c>
      <c r="G308" s="557">
        <v>2024110010238</v>
      </c>
      <c r="H308" s="530" t="s">
        <v>28</v>
      </c>
      <c r="I308" s="530" t="s">
        <v>457</v>
      </c>
      <c r="J308" s="530" t="s">
        <v>31</v>
      </c>
      <c r="K308" s="530">
        <v>80111600</v>
      </c>
      <c r="L308" s="530" t="s">
        <v>2099</v>
      </c>
      <c r="M308" s="571" t="s">
        <v>409</v>
      </c>
      <c r="N308" s="571" t="s">
        <v>459</v>
      </c>
      <c r="O308" s="530">
        <v>6</v>
      </c>
      <c r="P308" s="530">
        <v>1</v>
      </c>
      <c r="Q308" s="530" t="s">
        <v>83</v>
      </c>
      <c r="R308" s="559" t="s">
        <v>84</v>
      </c>
      <c r="S308" s="587">
        <v>4300000</v>
      </c>
      <c r="T308" s="587">
        <v>25800000</v>
      </c>
      <c r="U308" s="530" t="s">
        <v>2792</v>
      </c>
      <c r="V308" s="530" t="s">
        <v>78</v>
      </c>
      <c r="W308" s="530" t="s">
        <v>479</v>
      </c>
      <c r="X308" s="530" t="s">
        <v>489</v>
      </c>
      <c r="Y308" s="530" t="s">
        <v>2765</v>
      </c>
      <c r="Z308" s="530" t="s">
        <v>77</v>
      </c>
      <c r="AA308" s="530" t="s">
        <v>2810</v>
      </c>
    </row>
    <row r="309" spans="1:27" s="532" customFormat="1" ht="93">
      <c r="A309" s="530" t="s">
        <v>664</v>
      </c>
      <c r="B309" s="530" t="s">
        <v>70</v>
      </c>
      <c r="C309" s="530" t="s">
        <v>71</v>
      </c>
      <c r="D309" s="530" t="s">
        <v>455</v>
      </c>
      <c r="E309" s="530" t="s">
        <v>456</v>
      </c>
      <c r="F309" s="557">
        <v>8131</v>
      </c>
      <c r="G309" s="557">
        <v>2024110010238</v>
      </c>
      <c r="H309" s="530" t="s">
        <v>28</v>
      </c>
      <c r="I309" s="530" t="s">
        <v>457</v>
      </c>
      <c r="J309" s="530" t="s">
        <v>31</v>
      </c>
      <c r="K309" s="530">
        <v>80111600</v>
      </c>
      <c r="L309" s="530" t="s">
        <v>665</v>
      </c>
      <c r="M309" s="571" t="s">
        <v>409</v>
      </c>
      <c r="N309" s="571" t="s">
        <v>459</v>
      </c>
      <c r="O309" s="530">
        <v>6</v>
      </c>
      <c r="P309" s="530">
        <v>1</v>
      </c>
      <c r="Q309" s="530" t="s">
        <v>83</v>
      </c>
      <c r="R309" s="559" t="s">
        <v>84</v>
      </c>
      <c r="S309" s="587">
        <v>4600000</v>
      </c>
      <c r="T309" s="587">
        <v>27600000</v>
      </c>
      <c r="U309" s="530" t="s">
        <v>2792</v>
      </c>
      <c r="V309" s="530" t="s">
        <v>78</v>
      </c>
      <c r="W309" s="530" t="s">
        <v>461</v>
      </c>
      <c r="X309" s="530" t="s">
        <v>489</v>
      </c>
      <c r="Y309" s="530" t="s">
        <v>2765</v>
      </c>
      <c r="Z309" s="530" t="s">
        <v>77</v>
      </c>
      <c r="AA309" s="530" t="s">
        <v>2810</v>
      </c>
    </row>
    <row r="310" spans="1:27" s="532" customFormat="1" ht="93">
      <c r="A310" s="530" t="s">
        <v>666</v>
      </c>
      <c r="B310" s="530" t="s">
        <v>70</v>
      </c>
      <c r="C310" s="530" t="s">
        <v>71</v>
      </c>
      <c r="D310" s="530" t="s">
        <v>455</v>
      </c>
      <c r="E310" s="530" t="s">
        <v>456</v>
      </c>
      <c r="F310" s="557">
        <v>8131</v>
      </c>
      <c r="G310" s="557">
        <v>2024110010238</v>
      </c>
      <c r="H310" s="530" t="s">
        <v>28</v>
      </c>
      <c r="I310" s="530" t="s">
        <v>457</v>
      </c>
      <c r="J310" s="530" t="s">
        <v>31</v>
      </c>
      <c r="K310" s="530">
        <v>80111600</v>
      </c>
      <c r="L310" s="530" t="s">
        <v>689</v>
      </c>
      <c r="M310" s="530" t="s">
        <v>307</v>
      </c>
      <c r="N310" s="557" t="s">
        <v>307</v>
      </c>
      <c r="O310" s="557">
        <v>5</v>
      </c>
      <c r="P310" s="530">
        <v>5</v>
      </c>
      <c r="Q310" s="530" t="s">
        <v>83</v>
      </c>
      <c r="R310" s="558" t="s">
        <v>84</v>
      </c>
      <c r="S310" s="587">
        <v>3100000</v>
      </c>
      <c r="T310" s="587">
        <v>15500000</v>
      </c>
      <c r="U310" s="559" t="s">
        <v>2792</v>
      </c>
      <c r="V310" s="530" t="s">
        <v>78</v>
      </c>
      <c r="W310" s="530" t="s">
        <v>479</v>
      </c>
      <c r="X310" s="530" t="s">
        <v>489</v>
      </c>
      <c r="Y310" s="530" t="s">
        <v>2765</v>
      </c>
      <c r="Z310" s="530" t="s">
        <v>77</v>
      </c>
      <c r="AA310" s="530" t="s">
        <v>2810</v>
      </c>
    </row>
    <row r="311" spans="1:27" s="532" customFormat="1" ht="170.5">
      <c r="A311" s="530" t="s">
        <v>667</v>
      </c>
      <c r="B311" s="530" t="s">
        <v>70</v>
      </c>
      <c r="C311" s="530" t="s">
        <v>71</v>
      </c>
      <c r="D311" s="530" t="s">
        <v>455</v>
      </c>
      <c r="E311" s="530" t="s">
        <v>456</v>
      </c>
      <c r="F311" s="557">
        <v>8131</v>
      </c>
      <c r="G311" s="557">
        <v>2024110010238</v>
      </c>
      <c r="H311" s="530" t="s">
        <v>28</v>
      </c>
      <c r="I311" s="530" t="s">
        <v>457</v>
      </c>
      <c r="J311" s="530" t="s">
        <v>31</v>
      </c>
      <c r="K311" s="530">
        <v>80111600</v>
      </c>
      <c r="L311" s="530" t="s">
        <v>3009</v>
      </c>
      <c r="M311" s="571" t="s">
        <v>1472</v>
      </c>
      <c r="N311" s="571" t="s">
        <v>1472</v>
      </c>
      <c r="O311" s="530">
        <v>3</v>
      </c>
      <c r="P311" s="530" t="s">
        <v>3010</v>
      </c>
      <c r="Q311" s="530" t="s">
        <v>83</v>
      </c>
      <c r="R311" s="559" t="s">
        <v>84</v>
      </c>
      <c r="S311" s="587">
        <v>4500000</v>
      </c>
      <c r="T311" s="587">
        <v>13500000</v>
      </c>
      <c r="U311" s="530" t="s">
        <v>2792</v>
      </c>
      <c r="V311" s="530" t="s">
        <v>78</v>
      </c>
      <c r="W311" s="530" t="s">
        <v>461</v>
      </c>
      <c r="X311" s="530" t="s">
        <v>489</v>
      </c>
      <c r="Y311" s="530" t="s">
        <v>2765</v>
      </c>
      <c r="Z311" s="530" t="s">
        <v>77</v>
      </c>
      <c r="AA311" s="530" t="s">
        <v>2841</v>
      </c>
    </row>
    <row r="312" spans="1:27" s="532" customFormat="1" ht="93">
      <c r="A312" s="560" t="s">
        <v>669</v>
      </c>
      <c r="B312" s="560" t="s">
        <v>70</v>
      </c>
      <c r="C312" s="560" t="s">
        <v>71</v>
      </c>
      <c r="D312" s="560" t="s">
        <v>455</v>
      </c>
      <c r="E312" s="560" t="s">
        <v>456</v>
      </c>
      <c r="F312" s="561">
        <v>8131</v>
      </c>
      <c r="G312" s="561">
        <v>2024110010238</v>
      </c>
      <c r="H312" s="560" t="s">
        <v>28</v>
      </c>
      <c r="I312" s="560" t="s">
        <v>457</v>
      </c>
      <c r="J312" s="560" t="s">
        <v>31</v>
      </c>
      <c r="K312" s="560">
        <v>80111600</v>
      </c>
      <c r="L312" s="560" t="s">
        <v>689</v>
      </c>
      <c r="M312" s="560" t="s">
        <v>307</v>
      </c>
      <c r="N312" s="561" t="s">
        <v>307</v>
      </c>
      <c r="O312" s="561">
        <v>5</v>
      </c>
      <c r="P312" s="560">
        <v>5</v>
      </c>
      <c r="Q312" s="560" t="s">
        <v>83</v>
      </c>
      <c r="R312" s="562" t="s">
        <v>84</v>
      </c>
      <c r="S312" s="590">
        <v>3100000</v>
      </c>
      <c r="T312" s="590">
        <v>15500000</v>
      </c>
      <c r="U312" s="560" t="s">
        <v>2792</v>
      </c>
      <c r="V312" s="560" t="s">
        <v>78</v>
      </c>
      <c r="W312" s="560" t="s">
        <v>479</v>
      </c>
      <c r="X312" s="560" t="s">
        <v>489</v>
      </c>
      <c r="Y312" s="560" t="s">
        <v>2765</v>
      </c>
      <c r="Z312" s="560" t="s">
        <v>77</v>
      </c>
      <c r="AA312" s="530" t="s">
        <v>2810</v>
      </c>
    </row>
    <row r="313" spans="1:27" s="532" customFormat="1" ht="93">
      <c r="A313" s="560" t="s">
        <v>670</v>
      </c>
      <c r="B313" s="560" t="s">
        <v>70</v>
      </c>
      <c r="C313" s="560" t="s">
        <v>71</v>
      </c>
      <c r="D313" s="560" t="s">
        <v>455</v>
      </c>
      <c r="E313" s="560" t="s">
        <v>456</v>
      </c>
      <c r="F313" s="561">
        <v>8131</v>
      </c>
      <c r="G313" s="561">
        <v>2024110010238</v>
      </c>
      <c r="H313" s="560" t="s">
        <v>28</v>
      </c>
      <c r="I313" s="560" t="s">
        <v>457</v>
      </c>
      <c r="J313" s="560" t="s">
        <v>31</v>
      </c>
      <c r="K313" s="560">
        <v>80111600</v>
      </c>
      <c r="L313" s="560" t="s">
        <v>689</v>
      </c>
      <c r="M313" s="560" t="s">
        <v>307</v>
      </c>
      <c r="N313" s="561" t="s">
        <v>307</v>
      </c>
      <c r="O313" s="561">
        <v>4</v>
      </c>
      <c r="P313" s="560">
        <v>4</v>
      </c>
      <c r="Q313" s="560" t="s">
        <v>83</v>
      </c>
      <c r="R313" s="562" t="s">
        <v>84</v>
      </c>
      <c r="S313" s="590">
        <v>3100000</v>
      </c>
      <c r="T313" s="590">
        <v>12400000</v>
      </c>
      <c r="U313" s="560" t="s">
        <v>2792</v>
      </c>
      <c r="V313" s="560" t="s">
        <v>78</v>
      </c>
      <c r="W313" s="560" t="s">
        <v>479</v>
      </c>
      <c r="X313" s="560" t="s">
        <v>489</v>
      </c>
      <c r="Y313" s="560" t="s">
        <v>2765</v>
      </c>
      <c r="Z313" s="560" t="s">
        <v>77</v>
      </c>
      <c r="AA313" s="530" t="s">
        <v>2810</v>
      </c>
    </row>
    <row r="314" spans="1:27" s="532" customFormat="1" ht="77.5">
      <c r="A314" s="530" t="s">
        <v>671</v>
      </c>
      <c r="B314" s="530" t="s">
        <v>70</v>
      </c>
      <c r="C314" s="530" t="s">
        <v>71</v>
      </c>
      <c r="D314" s="530" t="s">
        <v>455</v>
      </c>
      <c r="E314" s="530" t="s">
        <v>456</v>
      </c>
      <c r="F314" s="557">
        <v>8131</v>
      </c>
      <c r="G314" s="557">
        <v>2024110010238</v>
      </c>
      <c r="H314" s="530" t="s">
        <v>28</v>
      </c>
      <c r="I314" s="530" t="s">
        <v>457</v>
      </c>
      <c r="J314" s="530" t="s">
        <v>31</v>
      </c>
      <c r="K314" s="530">
        <v>80111600</v>
      </c>
      <c r="L314" s="530" t="s">
        <v>672</v>
      </c>
      <c r="M314" s="571" t="s">
        <v>409</v>
      </c>
      <c r="N314" s="571" t="s">
        <v>673</v>
      </c>
      <c r="O314" s="530">
        <v>1</v>
      </c>
      <c r="P314" s="530">
        <v>1</v>
      </c>
      <c r="Q314" s="530" t="s">
        <v>83</v>
      </c>
      <c r="R314" s="559" t="s">
        <v>84</v>
      </c>
      <c r="S314" s="587">
        <v>49928000</v>
      </c>
      <c r="T314" s="587">
        <v>49928000</v>
      </c>
      <c r="U314" s="530" t="s">
        <v>2792</v>
      </c>
      <c r="V314" s="530" t="s">
        <v>122</v>
      </c>
      <c r="W314" s="530" t="s">
        <v>479</v>
      </c>
      <c r="X314" s="530" t="s">
        <v>489</v>
      </c>
      <c r="Y314" s="530" t="s">
        <v>2765</v>
      </c>
      <c r="Z314" s="530" t="s">
        <v>77</v>
      </c>
      <c r="AA314" s="530" t="s">
        <v>2810</v>
      </c>
    </row>
    <row r="315" spans="1:27" s="532" customFormat="1" ht="139.5">
      <c r="A315" s="530" t="s">
        <v>674</v>
      </c>
      <c r="B315" s="530" t="s">
        <v>70</v>
      </c>
      <c r="C315" s="530" t="s">
        <v>71</v>
      </c>
      <c r="D315" s="530" t="s">
        <v>455</v>
      </c>
      <c r="E315" s="530" t="s">
        <v>456</v>
      </c>
      <c r="F315" s="557">
        <v>8131</v>
      </c>
      <c r="G315" s="557">
        <v>2024110010238</v>
      </c>
      <c r="H315" s="530" t="s">
        <v>28</v>
      </c>
      <c r="I315" s="530" t="s">
        <v>457</v>
      </c>
      <c r="J315" s="530" t="s">
        <v>31</v>
      </c>
      <c r="K315" s="530">
        <v>80111600</v>
      </c>
      <c r="L315" s="530" t="s">
        <v>2110</v>
      </c>
      <c r="M315" s="530" t="s">
        <v>307</v>
      </c>
      <c r="N315" s="557" t="s">
        <v>307</v>
      </c>
      <c r="O315" s="557">
        <v>5.5</v>
      </c>
      <c r="P315" s="530">
        <v>1</v>
      </c>
      <c r="Q315" s="530" t="s">
        <v>83</v>
      </c>
      <c r="R315" s="558" t="s">
        <v>84</v>
      </c>
      <c r="S315" s="587">
        <v>4510000</v>
      </c>
      <c r="T315" s="587">
        <v>24805000</v>
      </c>
      <c r="U315" s="559" t="s">
        <v>2792</v>
      </c>
      <c r="V315" s="530" t="s">
        <v>122</v>
      </c>
      <c r="W315" s="530" t="s">
        <v>479</v>
      </c>
      <c r="X315" s="530" t="s">
        <v>489</v>
      </c>
      <c r="Y315" s="530" t="s">
        <v>2765</v>
      </c>
      <c r="Z315" s="530" t="s">
        <v>77</v>
      </c>
      <c r="AA315" s="530" t="s">
        <v>2810</v>
      </c>
    </row>
    <row r="316" spans="1:27" s="532" customFormat="1" ht="93">
      <c r="A316" s="530" t="s">
        <v>675</v>
      </c>
      <c r="B316" s="530" t="s">
        <v>70</v>
      </c>
      <c r="C316" s="530" t="s">
        <v>71</v>
      </c>
      <c r="D316" s="530" t="s">
        <v>455</v>
      </c>
      <c r="E316" s="530" t="s">
        <v>456</v>
      </c>
      <c r="F316" s="557">
        <v>8131</v>
      </c>
      <c r="G316" s="557">
        <v>2024110010238</v>
      </c>
      <c r="H316" s="530" t="s">
        <v>28</v>
      </c>
      <c r="I316" s="530" t="s">
        <v>457</v>
      </c>
      <c r="J316" s="530" t="s">
        <v>31</v>
      </c>
      <c r="K316" s="530">
        <v>80111600</v>
      </c>
      <c r="L316" s="530" t="s">
        <v>2112</v>
      </c>
      <c r="M316" s="530" t="s">
        <v>307</v>
      </c>
      <c r="N316" s="557" t="s">
        <v>307</v>
      </c>
      <c r="O316" s="557">
        <v>5</v>
      </c>
      <c r="P316" s="530">
        <v>1</v>
      </c>
      <c r="Q316" s="530" t="s">
        <v>83</v>
      </c>
      <c r="R316" s="558" t="s">
        <v>84</v>
      </c>
      <c r="S316" s="587">
        <v>4300000</v>
      </c>
      <c r="T316" s="587">
        <v>21500000</v>
      </c>
      <c r="U316" s="559" t="s">
        <v>2792</v>
      </c>
      <c r="V316" s="530" t="s">
        <v>122</v>
      </c>
      <c r="W316" s="530" t="s">
        <v>479</v>
      </c>
      <c r="X316" s="530" t="s">
        <v>489</v>
      </c>
      <c r="Y316" s="530" t="s">
        <v>2765</v>
      </c>
      <c r="Z316" s="530" t="s">
        <v>77</v>
      </c>
      <c r="AA316" s="530" t="s">
        <v>2810</v>
      </c>
    </row>
    <row r="317" spans="1:27" s="532" customFormat="1" ht="93">
      <c r="A317" s="530" t="s">
        <v>676</v>
      </c>
      <c r="B317" s="530" t="s">
        <v>70</v>
      </c>
      <c r="C317" s="530" t="s">
        <v>71</v>
      </c>
      <c r="D317" s="530" t="s">
        <v>455</v>
      </c>
      <c r="E317" s="530" t="s">
        <v>456</v>
      </c>
      <c r="F317" s="557">
        <v>8131</v>
      </c>
      <c r="G317" s="557">
        <v>2024110010238</v>
      </c>
      <c r="H317" s="530" t="s">
        <v>28</v>
      </c>
      <c r="I317" s="530" t="s">
        <v>457</v>
      </c>
      <c r="J317" s="530" t="s">
        <v>31</v>
      </c>
      <c r="K317" s="530">
        <v>80111600</v>
      </c>
      <c r="L317" s="530" t="s">
        <v>689</v>
      </c>
      <c r="M317" s="530" t="s">
        <v>1982</v>
      </c>
      <c r="N317" s="557" t="s">
        <v>681</v>
      </c>
      <c r="O317" s="557">
        <v>4</v>
      </c>
      <c r="P317" s="530">
        <v>1</v>
      </c>
      <c r="Q317" s="530" t="s">
        <v>83</v>
      </c>
      <c r="R317" s="558" t="s">
        <v>84</v>
      </c>
      <c r="S317" s="587">
        <v>3100000</v>
      </c>
      <c r="T317" s="587">
        <v>12400000</v>
      </c>
      <c r="U317" s="559" t="s">
        <v>2792</v>
      </c>
      <c r="V317" s="530" t="s">
        <v>78</v>
      </c>
      <c r="W317" s="530" t="s">
        <v>479</v>
      </c>
      <c r="X317" s="530" t="s">
        <v>489</v>
      </c>
      <c r="Y317" s="530" t="s">
        <v>2765</v>
      </c>
      <c r="Z317" s="530" t="s">
        <v>77</v>
      </c>
      <c r="AA317" s="530" t="s">
        <v>2810</v>
      </c>
    </row>
    <row r="318" spans="1:27" s="532" customFormat="1" ht="93">
      <c r="A318" s="530" t="s">
        <v>677</v>
      </c>
      <c r="B318" s="530" t="s">
        <v>70</v>
      </c>
      <c r="C318" s="530" t="s">
        <v>71</v>
      </c>
      <c r="D318" s="530" t="s">
        <v>455</v>
      </c>
      <c r="E318" s="530" t="s">
        <v>456</v>
      </c>
      <c r="F318" s="557">
        <v>8131</v>
      </c>
      <c r="G318" s="557">
        <v>2024110010238</v>
      </c>
      <c r="H318" s="530" t="s">
        <v>28</v>
      </c>
      <c r="I318" s="530" t="s">
        <v>457</v>
      </c>
      <c r="J318" s="530" t="s">
        <v>31</v>
      </c>
      <c r="K318" s="530">
        <v>80111600</v>
      </c>
      <c r="L318" s="530" t="s">
        <v>2099</v>
      </c>
      <c r="M318" s="530" t="s">
        <v>409</v>
      </c>
      <c r="N318" s="557" t="s">
        <v>459</v>
      </c>
      <c r="O318" s="557">
        <v>6</v>
      </c>
      <c r="P318" s="530">
        <v>1</v>
      </c>
      <c r="Q318" s="568" t="s">
        <v>83</v>
      </c>
      <c r="R318" s="558" t="s">
        <v>84</v>
      </c>
      <c r="S318" s="587">
        <v>4300000</v>
      </c>
      <c r="T318" s="587">
        <v>0</v>
      </c>
      <c r="U318" s="559" t="s">
        <v>2792</v>
      </c>
      <c r="V318" s="530" t="s">
        <v>78</v>
      </c>
      <c r="W318" s="530" t="s">
        <v>479</v>
      </c>
      <c r="X318" s="530" t="s">
        <v>489</v>
      </c>
      <c r="Y318" s="530" t="s">
        <v>2765</v>
      </c>
      <c r="Z318" s="530" t="s">
        <v>77</v>
      </c>
      <c r="AA318" s="530" t="s">
        <v>2810</v>
      </c>
    </row>
    <row r="319" spans="1:27" s="532" customFormat="1" ht="93">
      <c r="A319" s="530" t="s">
        <v>678</v>
      </c>
      <c r="B319" s="530" t="s">
        <v>70</v>
      </c>
      <c r="C319" s="530" t="s">
        <v>71</v>
      </c>
      <c r="D319" s="530" t="s">
        <v>455</v>
      </c>
      <c r="E319" s="530" t="s">
        <v>456</v>
      </c>
      <c r="F319" s="557">
        <v>8131</v>
      </c>
      <c r="G319" s="557">
        <v>2024110010238</v>
      </c>
      <c r="H319" s="530" t="s">
        <v>28</v>
      </c>
      <c r="I319" s="530" t="s">
        <v>457</v>
      </c>
      <c r="J319" s="530" t="s">
        <v>31</v>
      </c>
      <c r="K319" s="530">
        <v>80111600</v>
      </c>
      <c r="L319" s="530" t="s">
        <v>2919</v>
      </c>
      <c r="M319" s="571" t="s">
        <v>1982</v>
      </c>
      <c r="N319" s="571" t="s">
        <v>1982</v>
      </c>
      <c r="O319" s="530" t="s">
        <v>3007</v>
      </c>
      <c r="P319" s="530" t="s">
        <v>3007</v>
      </c>
      <c r="Q319" s="530" t="s">
        <v>83</v>
      </c>
      <c r="R319" s="559" t="s">
        <v>84</v>
      </c>
      <c r="S319" s="587">
        <v>4300000</v>
      </c>
      <c r="T319" s="587">
        <v>15050000</v>
      </c>
      <c r="U319" s="530" t="s">
        <v>2792</v>
      </c>
      <c r="V319" s="530" t="s">
        <v>78</v>
      </c>
      <c r="W319" s="530" t="s">
        <v>461</v>
      </c>
      <c r="X319" s="530" t="s">
        <v>489</v>
      </c>
      <c r="Y319" s="530" t="s">
        <v>2765</v>
      </c>
      <c r="Z319" s="530" t="s">
        <v>77</v>
      </c>
      <c r="AA319" s="530" t="s">
        <v>2841</v>
      </c>
    </row>
    <row r="320" spans="1:27" s="532" customFormat="1" ht="139.5">
      <c r="A320" s="530" t="s">
        <v>682</v>
      </c>
      <c r="B320" s="530" t="s">
        <v>70</v>
      </c>
      <c r="C320" s="530" t="s">
        <v>71</v>
      </c>
      <c r="D320" s="530" t="s">
        <v>455</v>
      </c>
      <c r="E320" s="530" t="s">
        <v>456</v>
      </c>
      <c r="F320" s="557">
        <v>8131</v>
      </c>
      <c r="G320" s="557">
        <v>2024110010238</v>
      </c>
      <c r="H320" s="530" t="s">
        <v>28</v>
      </c>
      <c r="I320" s="530" t="s">
        <v>457</v>
      </c>
      <c r="J320" s="530" t="s">
        <v>31</v>
      </c>
      <c r="K320" s="530">
        <v>80111600</v>
      </c>
      <c r="L320" s="530" t="s">
        <v>2110</v>
      </c>
      <c r="M320" s="530" t="s">
        <v>680</v>
      </c>
      <c r="N320" s="557" t="s">
        <v>681</v>
      </c>
      <c r="O320" s="557">
        <v>3</v>
      </c>
      <c r="P320" s="530">
        <v>1</v>
      </c>
      <c r="Q320" s="530" t="s">
        <v>83</v>
      </c>
      <c r="R320" s="558" t="s">
        <v>84</v>
      </c>
      <c r="S320" s="587">
        <v>4510000</v>
      </c>
      <c r="T320" s="587">
        <v>13530000</v>
      </c>
      <c r="U320" s="559" t="s">
        <v>2792</v>
      </c>
      <c r="V320" s="530" t="s">
        <v>122</v>
      </c>
      <c r="W320" s="530" t="s">
        <v>461</v>
      </c>
      <c r="X320" s="530" t="s">
        <v>489</v>
      </c>
      <c r="Y320" s="530" t="s">
        <v>2765</v>
      </c>
      <c r="Z320" s="530" t="s">
        <v>77</v>
      </c>
      <c r="AA320" s="530" t="s">
        <v>2810</v>
      </c>
    </row>
    <row r="321" spans="1:27" s="532" customFormat="1" ht="155">
      <c r="A321" s="530" t="s">
        <v>683</v>
      </c>
      <c r="B321" s="530" t="s">
        <v>70</v>
      </c>
      <c r="C321" s="530" t="s">
        <v>71</v>
      </c>
      <c r="D321" s="530" t="s">
        <v>455</v>
      </c>
      <c r="E321" s="530" t="s">
        <v>456</v>
      </c>
      <c r="F321" s="557">
        <v>8131</v>
      </c>
      <c r="G321" s="557">
        <v>2024110010238</v>
      </c>
      <c r="H321" s="530" t="s">
        <v>28</v>
      </c>
      <c r="I321" s="530" t="s">
        <v>457</v>
      </c>
      <c r="J321" s="530" t="s">
        <v>31</v>
      </c>
      <c r="K321" s="530">
        <v>80111600</v>
      </c>
      <c r="L321" s="530" t="s">
        <v>651</v>
      </c>
      <c r="M321" s="571" t="s">
        <v>1982</v>
      </c>
      <c r="N321" s="571" t="s">
        <v>1982</v>
      </c>
      <c r="O321" s="530">
        <v>3</v>
      </c>
      <c r="P321" s="530">
        <v>3</v>
      </c>
      <c r="Q321" s="530" t="s">
        <v>83</v>
      </c>
      <c r="R321" s="558" t="s">
        <v>84</v>
      </c>
      <c r="S321" s="587">
        <v>3812623</v>
      </c>
      <c r="T321" s="587">
        <v>11437869</v>
      </c>
      <c r="U321" s="530" t="s">
        <v>2792</v>
      </c>
      <c r="V321" s="530" t="s">
        <v>78</v>
      </c>
      <c r="W321" s="530" t="s">
        <v>461</v>
      </c>
      <c r="X321" s="530" t="s">
        <v>489</v>
      </c>
      <c r="Y321" s="530" t="s">
        <v>2765</v>
      </c>
      <c r="Z321" s="530" t="s">
        <v>77</v>
      </c>
      <c r="AA321" s="530" t="s">
        <v>2841</v>
      </c>
    </row>
    <row r="322" spans="1:27" s="532" customFormat="1" ht="108.5">
      <c r="A322" s="530" t="s">
        <v>685</v>
      </c>
      <c r="B322" s="530" t="s">
        <v>70</v>
      </c>
      <c r="C322" s="530" t="s">
        <v>71</v>
      </c>
      <c r="D322" s="530" t="s">
        <v>455</v>
      </c>
      <c r="E322" s="530" t="s">
        <v>456</v>
      </c>
      <c r="F322" s="557">
        <v>8131</v>
      </c>
      <c r="G322" s="557">
        <v>2024110010238</v>
      </c>
      <c r="H322" s="530" t="s">
        <v>28</v>
      </c>
      <c r="I322" s="530" t="s">
        <v>457</v>
      </c>
      <c r="J322" s="530" t="s">
        <v>31</v>
      </c>
      <c r="K322" s="530">
        <v>80111600</v>
      </c>
      <c r="L322" s="530" t="s">
        <v>653</v>
      </c>
      <c r="M322" s="571" t="s">
        <v>680</v>
      </c>
      <c r="N322" s="571" t="s">
        <v>681</v>
      </c>
      <c r="O322" s="530">
        <v>3</v>
      </c>
      <c r="P322" s="530">
        <v>1</v>
      </c>
      <c r="Q322" s="530" t="s">
        <v>83</v>
      </c>
      <c r="R322" s="559" t="s">
        <v>84</v>
      </c>
      <c r="S322" s="587">
        <v>4700000</v>
      </c>
      <c r="T322" s="587">
        <v>14100000</v>
      </c>
      <c r="U322" s="530" t="s">
        <v>2792</v>
      </c>
      <c r="V322" s="530" t="s">
        <v>78</v>
      </c>
      <c r="W322" s="530" t="s">
        <v>479</v>
      </c>
      <c r="X322" s="530" t="s">
        <v>489</v>
      </c>
      <c r="Y322" s="530" t="s">
        <v>2765</v>
      </c>
      <c r="Z322" s="530" t="s">
        <v>77</v>
      </c>
      <c r="AA322" s="530" t="s">
        <v>2810</v>
      </c>
    </row>
    <row r="323" spans="1:27" s="532" customFormat="1" ht="108.5">
      <c r="A323" s="530" t="s">
        <v>686</v>
      </c>
      <c r="B323" s="530" t="s">
        <v>70</v>
      </c>
      <c r="C323" s="530" t="s">
        <v>71</v>
      </c>
      <c r="D323" s="530" t="s">
        <v>455</v>
      </c>
      <c r="E323" s="530" t="s">
        <v>456</v>
      </c>
      <c r="F323" s="557">
        <v>8131</v>
      </c>
      <c r="G323" s="557">
        <v>2024110010238</v>
      </c>
      <c r="H323" s="530" t="s">
        <v>28</v>
      </c>
      <c r="I323" s="530" t="s">
        <v>457</v>
      </c>
      <c r="J323" s="530" t="s">
        <v>31</v>
      </c>
      <c r="K323" s="530">
        <v>80111600</v>
      </c>
      <c r="L323" s="530" t="s">
        <v>661</v>
      </c>
      <c r="M323" s="571" t="s">
        <v>1472</v>
      </c>
      <c r="N323" s="571" t="s">
        <v>1982</v>
      </c>
      <c r="O323" s="530">
        <v>4</v>
      </c>
      <c r="P323" s="530">
        <v>4</v>
      </c>
      <c r="Q323" s="530" t="s">
        <v>83</v>
      </c>
      <c r="R323" s="559" t="s">
        <v>84</v>
      </c>
      <c r="S323" s="587">
        <v>5100000</v>
      </c>
      <c r="T323" s="587">
        <v>20400000</v>
      </c>
      <c r="U323" s="530" t="s">
        <v>2792</v>
      </c>
      <c r="V323" s="530" t="s">
        <v>78</v>
      </c>
      <c r="W323" s="530" t="s">
        <v>461</v>
      </c>
      <c r="X323" s="530" t="s">
        <v>489</v>
      </c>
      <c r="Y323" s="530" t="s">
        <v>2765</v>
      </c>
      <c r="Z323" s="530" t="s">
        <v>77</v>
      </c>
      <c r="AA323" s="530" t="s">
        <v>2841</v>
      </c>
    </row>
    <row r="324" spans="1:27" s="532" customFormat="1" ht="124">
      <c r="A324" s="530" t="s">
        <v>687</v>
      </c>
      <c r="B324" s="530" t="s">
        <v>70</v>
      </c>
      <c r="C324" s="530" t="s">
        <v>71</v>
      </c>
      <c r="D324" s="530" t="s">
        <v>455</v>
      </c>
      <c r="E324" s="530" t="s">
        <v>456</v>
      </c>
      <c r="F324" s="557">
        <v>8131</v>
      </c>
      <c r="G324" s="557">
        <v>2024110010238</v>
      </c>
      <c r="H324" s="530" t="s">
        <v>28</v>
      </c>
      <c r="I324" s="530" t="s">
        <v>457</v>
      </c>
      <c r="J324" s="530" t="s">
        <v>31</v>
      </c>
      <c r="K324" s="530">
        <v>80111600</v>
      </c>
      <c r="L324" s="530" t="s">
        <v>658</v>
      </c>
      <c r="M324" s="571" t="s">
        <v>1982</v>
      </c>
      <c r="N324" s="571" t="s">
        <v>1982</v>
      </c>
      <c r="O324" s="530">
        <v>3</v>
      </c>
      <c r="P324" s="530">
        <v>3</v>
      </c>
      <c r="Q324" s="530" t="s">
        <v>83</v>
      </c>
      <c r="R324" s="559" t="s">
        <v>84</v>
      </c>
      <c r="S324" s="587">
        <v>3500000</v>
      </c>
      <c r="T324" s="587">
        <v>10500000</v>
      </c>
      <c r="U324" s="530" t="s">
        <v>2792</v>
      </c>
      <c r="V324" s="530" t="s">
        <v>78</v>
      </c>
      <c r="W324" s="530" t="s">
        <v>461</v>
      </c>
      <c r="X324" s="530" t="s">
        <v>489</v>
      </c>
      <c r="Y324" s="530" t="s">
        <v>2765</v>
      </c>
      <c r="Z324" s="530" t="s">
        <v>77</v>
      </c>
      <c r="AA324" s="530" t="s">
        <v>2841</v>
      </c>
    </row>
    <row r="325" spans="1:27" s="532" customFormat="1" ht="93">
      <c r="A325" s="530" t="s">
        <v>688</v>
      </c>
      <c r="B325" s="530" t="s">
        <v>70</v>
      </c>
      <c r="C325" s="530" t="s">
        <v>71</v>
      </c>
      <c r="D325" s="530" t="s">
        <v>455</v>
      </c>
      <c r="E325" s="530" t="s">
        <v>456</v>
      </c>
      <c r="F325" s="557">
        <v>8131</v>
      </c>
      <c r="G325" s="557">
        <v>2024110010238</v>
      </c>
      <c r="H325" s="530" t="s">
        <v>28</v>
      </c>
      <c r="I325" s="530" t="s">
        <v>457</v>
      </c>
      <c r="J325" s="530" t="s">
        <v>31</v>
      </c>
      <c r="K325" s="530">
        <v>80111600</v>
      </c>
      <c r="L325" s="530" t="s">
        <v>689</v>
      </c>
      <c r="M325" s="571" t="s">
        <v>680</v>
      </c>
      <c r="N325" s="571" t="s">
        <v>681</v>
      </c>
      <c r="O325" s="530">
        <v>3</v>
      </c>
      <c r="P325" s="530">
        <v>1</v>
      </c>
      <c r="Q325" s="530" t="s">
        <v>83</v>
      </c>
      <c r="R325" s="559" t="s">
        <v>84</v>
      </c>
      <c r="S325" s="587">
        <v>3100000</v>
      </c>
      <c r="T325" s="587">
        <v>9300000</v>
      </c>
      <c r="U325" s="530" t="s">
        <v>2792</v>
      </c>
      <c r="V325" s="530" t="s">
        <v>78</v>
      </c>
      <c r="W325" s="530" t="s">
        <v>479</v>
      </c>
      <c r="X325" s="530" t="s">
        <v>489</v>
      </c>
      <c r="Y325" s="530" t="s">
        <v>2765</v>
      </c>
      <c r="Z325" s="530" t="s">
        <v>77</v>
      </c>
      <c r="AA325" s="530" t="s">
        <v>2810</v>
      </c>
    </row>
    <row r="326" spans="1:27" s="532" customFormat="1" ht="93">
      <c r="A326" s="530" t="s">
        <v>690</v>
      </c>
      <c r="B326" s="530" t="s">
        <v>70</v>
      </c>
      <c r="C326" s="530" t="s">
        <v>71</v>
      </c>
      <c r="D326" s="530" t="s">
        <v>455</v>
      </c>
      <c r="E326" s="530" t="s">
        <v>456</v>
      </c>
      <c r="F326" s="557">
        <v>8131</v>
      </c>
      <c r="G326" s="557">
        <v>2024110010238</v>
      </c>
      <c r="H326" s="530" t="s">
        <v>28</v>
      </c>
      <c r="I326" s="530" t="s">
        <v>457</v>
      </c>
      <c r="J326" s="530" t="s">
        <v>31</v>
      </c>
      <c r="K326" s="530">
        <v>80111600</v>
      </c>
      <c r="L326" s="530" t="s">
        <v>689</v>
      </c>
      <c r="M326" s="571" t="s">
        <v>680</v>
      </c>
      <c r="N326" s="571" t="s">
        <v>681</v>
      </c>
      <c r="O326" s="530">
        <v>3</v>
      </c>
      <c r="P326" s="530">
        <v>1</v>
      </c>
      <c r="Q326" s="530" t="s">
        <v>83</v>
      </c>
      <c r="R326" s="559" t="s">
        <v>84</v>
      </c>
      <c r="S326" s="587">
        <v>3100000</v>
      </c>
      <c r="T326" s="587">
        <v>9300000</v>
      </c>
      <c r="U326" s="530" t="s">
        <v>2792</v>
      </c>
      <c r="V326" s="530" t="s">
        <v>78</v>
      </c>
      <c r="W326" s="530" t="s">
        <v>461</v>
      </c>
      <c r="X326" s="530" t="s">
        <v>489</v>
      </c>
      <c r="Y326" s="530" t="s">
        <v>2765</v>
      </c>
      <c r="Z326" s="530" t="s">
        <v>77</v>
      </c>
      <c r="AA326" s="530" t="s">
        <v>2810</v>
      </c>
    </row>
    <row r="327" spans="1:27" s="532" customFormat="1" ht="77.5">
      <c r="A327" s="530" t="s">
        <v>691</v>
      </c>
      <c r="B327" s="530" t="s">
        <v>70</v>
      </c>
      <c r="C327" s="530" t="s">
        <v>71</v>
      </c>
      <c r="D327" s="530" t="s">
        <v>455</v>
      </c>
      <c r="E327" s="530" t="s">
        <v>456</v>
      </c>
      <c r="F327" s="557">
        <v>8131</v>
      </c>
      <c r="G327" s="557">
        <v>2024110010238</v>
      </c>
      <c r="H327" s="530" t="s">
        <v>28</v>
      </c>
      <c r="I327" s="530" t="s">
        <v>457</v>
      </c>
      <c r="J327" s="530" t="s">
        <v>31</v>
      </c>
      <c r="K327" s="530">
        <v>80111600</v>
      </c>
      <c r="L327" s="530" t="s">
        <v>1397</v>
      </c>
      <c r="M327" s="530" t="s">
        <v>307</v>
      </c>
      <c r="N327" s="557" t="s">
        <v>307</v>
      </c>
      <c r="O327" s="557">
        <v>1</v>
      </c>
      <c r="P327" s="530">
        <v>1</v>
      </c>
      <c r="Q327" s="530" t="s">
        <v>410</v>
      </c>
      <c r="R327" s="558" t="s">
        <v>84</v>
      </c>
      <c r="S327" s="587">
        <v>0</v>
      </c>
      <c r="T327" s="587">
        <v>15000000</v>
      </c>
      <c r="U327" s="559" t="s">
        <v>2792</v>
      </c>
      <c r="V327" s="530" t="s">
        <v>78</v>
      </c>
      <c r="W327" s="530" t="s">
        <v>461</v>
      </c>
      <c r="X327" s="530" t="s">
        <v>501</v>
      </c>
      <c r="Y327" s="530" t="s">
        <v>2765</v>
      </c>
      <c r="Z327" s="530" t="s">
        <v>77</v>
      </c>
      <c r="AA327" s="530" t="s">
        <v>2810</v>
      </c>
    </row>
    <row r="328" spans="1:27" s="532" customFormat="1" ht="77.5">
      <c r="A328" s="560" t="s">
        <v>692</v>
      </c>
      <c r="B328" s="560" t="s">
        <v>70</v>
      </c>
      <c r="C328" s="560" t="s">
        <v>71</v>
      </c>
      <c r="D328" s="560" t="s">
        <v>455</v>
      </c>
      <c r="E328" s="560" t="s">
        <v>456</v>
      </c>
      <c r="F328" s="561">
        <v>8131</v>
      </c>
      <c r="G328" s="561">
        <v>2024110010238</v>
      </c>
      <c r="H328" s="560" t="s">
        <v>28</v>
      </c>
      <c r="I328" s="560" t="s">
        <v>457</v>
      </c>
      <c r="J328" s="560" t="s">
        <v>30</v>
      </c>
      <c r="K328" s="560">
        <v>80111600</v>
      </c>
      <c r="L328" s="560" t="s">
        <v>2904</v>
      </c>
      <c r="M328" s="560" t="s">
        <v>2627</v>
      </c>
      <c r="N328" s="561" t="s">
        <v>2627</v>
      </c>
      <c r="O328" s="561">
        <v>143</v>
      </c>
      <c r="P328" s="560">
        <v>0</v>
      </c>
      <c r="Q328" s="560" t="s">
        <v>83</v>
      </c>
      <c r="R328" s="562" t="s">
        <v>84</v>
      </c>
      <c r="S328" s="590">
        <v>5200000</v>
      </c>
      <c r="T328" s="590">
        <v>24786666</v>
      </c>
      <c r="U328" s="560" t="s">
        <v>698</v>
      </c>
      <c r="V328" s="560" t="s">
        <v>78</v>
      </c>
      <c r="W328" s="560" t="s">
        <v>461</v>
      </c>
      <c r="X328" s="560" t="s">
        <v>2905</v>
      </c>
      <c r="Y328" s="560" t="s">
        <v>2765</v>
      </c>
      <c r="Z328" s="560" t="s">
        <v>77</v>
      </c>
      <c r="AA328" s="530" t="s">
        <v>2841</v>
      </c>
    </row>
    <row r="329" spans="1:27" s="532" customFormat="1" ht="124">
      <c r="A329" s="530" t="s">
        <v>694</v>
      </c>
      <c r="B329" s="530" t="s">
        <v>70</v>
      </c>
      <c r="C329" s="530" t="s">
        <v>71</v>
      </c>
      <c r="D329" s="530" t="s">
        <v>455</v>
      </c>
      <c r="E329" s="530" t="s">
        <v>456</v>
      </c>
      <c r="F329" s="557">
        <v>8131</v>
      </c>
      <c r="G329" s="557">
        <v>2024110010238</v>
      </c>
      <c r="H329" s="530" t="s">
        <v>28</v>
      </c>
      <c r="I329" s="530" t="s">
        <v>457</v>
      </c>
      <c r="J329" s="530" t="s">
        <v>30</v>
      </c>
      <c r="K329" s="530">
        <v>80111600</v>
      </c>
      <c r="L329" s="530" t="s">
        <v>1999</v>
      </c>
      <c r="M329" s="530" t="s">
        <v>307</v>
      </c>
      <c r="N329" s="557" t="s">
        <v>307</v>
      </c>
      <c r="O329" s="557">
        <v>10</v>
      </c>
      <c r="P329" s="530">
        <v>1</v>
      </c>
      <c r="Q329" s="568" t="s">
        <v>83</v>
      </c>
      <c r="R329" s="558" t="s">
        <v>84</v>
      </c>
      <c r="S329" s="587">
        <v>3500000</v>
      </c>
      <c r="T329" s="587">
        <v>35000000</v>
      </c>
      <c r="U329" s="559" t="s">
        <v>698</v>
      </c>
      <c r="V329" s="530" t="s">
        <v>78</v>
      </c>
      <c r="W329" s="530">
        <v>0</v>
      </c>
      <c r="X329" s="530" t="s">
        <v>501</v>
      </c>
      <c r="Y329" s="530" t="s">
        <v>2765</v>
      </c>
      <c r="Z329" s="530" t="s">
        <v>77</v>
      </c>
      <c r="AA329" s="530" t="s">
        <v>2810</v>
      </c>
    </row>
    <row r="330" spans="1:27" ht="108.5">
      <c r="A330" s="560" t="s">
        <v>695</v>
      </c>
      <c r="B330" s="560" t="s">
        <v>70</v>
      </c>
      <c r="C330" s="560" t="s">
        <v>71</v>
      </c>
      <c r="D330" s="560" t="s">
        <v>455</v>
      </c>
      <c r="E330" s="560" t="s">
        <v>456</v>
      </c>
      <c r="F330" s="561">
        <v>8131</v>
      </c>
      <c r="G330" s="561">
        <v>2024110010238</v>
      </c>
      <c r="H330" s="560" t="s">
        <v>28</v>
      </c>
      <c r="I330" s="560" t="s">
        <v>457</v>
      </c>
      <c r="J330" s="560" t="s">
        <v>30</v>
      </c>
      <c r="K330" s="560">
        <v>80111601</v>
      </c>
      <c r="L330" s="560" t="s">
        <v>697</v>
      </c>
      <c r="M330" s="560" t="s">
        <v>409</v>
      </c>
      <c r="N330" s="561" t="s">
        <v>459</v>
      </c>
      <c r="O330" s="561">
        <v>6</v>
      </c>
      <c r="P330" s="560">
        <v>1</v>
      </c>
      <c r="Q330" s="560" t="s">
        <v>83</v>
      </c>
      <c r="R330" s="562" t="s">
        <v>84</v>
      </c>
      <c r="S330" s="590">
        <v>3400000</v>
      </c>
      <c r="T330" s="590">
        <v>20400000</v>
      </c>
      <c r="U330" s="560" t="s">
        <v>698</v>
      </c>
      <c r="V330" s="560" t="s">
        <v>78</v>
      </c>
      <c r="W330" s="560" t="s">
        <v>461</v>
      </c>
      <c r="X330" s="560" t="s">
        <v>501</v>
      </c>
      <c r="Y330" s="560" t="s">
        <v>2765</v>
      </c>
      <c r="Z330" s="560" t="s">
        <v>77</v>
      </c>
      <c r="AA330" s="530" t="s">
        <v>2810</v>
      </c>
    </row>
    <row r="331" spans="1:27" s="532" customFormat="1" ht="124">
      <c r="A331" s="530" t="s">
        <v>699</v>
      </c>
      <c r="B331" s="530" t="s">
        <v>70</v>
      </c>
      <c r="C331" s="530" t="s">
        <v>71</v>
      </c>
      <c r="D331" s="530" t="s">
        <v>455</v>
      </c>
      <c r="E331" s="530" t="s">
        <v>456</v>
      </c>
      <c r="F331" s="557">
        <v>8131</v>
      </c>
      <c r="G331" s="557">
        <v>2024110010238</v>
      </c>
      <c r="H331" s="530" t="s">
        <v>28</v>
      </c>
      <c r="I331" s="530" t="s">
        <v>457</v>
      </c>
      <c r="J331" s="530" t="s">
        <v>30</v>
      </c>
      <c r="K331" s="530">
        <v>80111600</v>
      </c>
      <c r="L331" s="530" t="s">
        <v>1999</v>
      </c>
      <c r="M331" s="530" t="s">
        <v>307</v>
      </c>
      <c r="N331" s="557" t="s">
        <v>307</v>
      </c>
      <c r="O331" s="557">
        <v>8.5</v>
      </c>
      <c r="P331" s="530">
        <v>1</v>
      </c>
      <c r="Q331" s="568" t="s">
        <v>83</v>
      </c>
      <c r="R331" s="558" t="s">
        <v>84</v>
      </c>
      <c r="S331" s="587">
        <v>3500000</v>
      </c>
      <c r="T331" s="587">
        <v>29750000</v>
      </c>
      <c r="U331" s="559" t="s">
        <v>698</v>
      </c>
      <c r="V331" s="530" t="s">
        <v>78</v>
      </c>
      <c r="W331" s="530">
        <v>0</v>
      </c>
      <c r="X331" s="530" t="s">
        <v>501</v>
      </c>
      <c r="Y331" s="530" t="s">
        <v>2765</v>
      </c>
      <c r="Z331" s="530" t="s">
        <v>77</v>
      </c>
      <c r="AA331" s="530" t="s">
        <v>2810</v>
      </c>
    </row>
    <row r="332" spans="1:27" ht="108.5">
      <c r="A332" s="560" t="s">
        <v>701</v>
      </c>
      <c r="B332" s="560" t="s">
        <v>70</v>
      </c>
      <c r="C332" s="560" t="s">
        <v>71</v>
      </c>
      <c r="D332" s="560" t="s">
        <v>455</v>
      </c>
      <c r="E332" s="560" t="s">
        <v>456</v>
      </c>
      <c r="F332" s="561">
        <v>8131</v>
      </c>
      <c r="G332" s="561">
        <v>2024110010238</v>
      </c>
      <c r="H332" s="560" t="s">
        <v>28</v>
      </c>
      <c r="I332" s="560" t="s">
        <v>457</v>
      </c>
      <c r="J332" s="560" t="s">
        <v>30</v>
      </c>
      <c r="K332" s="560">
        <v>80111600</v>
      </c>
      <c r="L332" s="560" t="s">
        <v>2036</v>
      </c>
      <c r="M332" s="560" t="s">
        <v>307</v>
      </c>
      <c r="N332" s="561" t="s">
        <v>307</v>
      </c>
      <c r="O332" s="561">
        <v>5</v>
      </c>
      <c r="P332" s="560">
        <v>1</v>
      </c>
      <c r="Q332" s="560" t="s">
        <v>83</v>
      </c>
      <c r="R332" s="562" t="s">
        <v>84</v>
      </c>
      <c r="S332" s="590">
        <v>3300000</v>
      </c>
      <c r="T332" s="590">
        <v>16500000</v>
      </c>
      <c r="U332" s="560" t="s">
        <v>698</v>
      </c>
      <c r="V332" s="560" t="s">
        <v>78</v>
      </c>
      <c r="W332" s="560">
        <v>0</v>
      </c>
      <c r="X332" s="560" t="s">
        <v>501</v>
      </c>
      <c r="Y332" s="560" t="s">
        <v>2765</v>
      </c>
      <c r="Z332" s="560" t="s">
        <v>77</v>
      </c>
      <c r="AA332" s="530" t="s">
        <v>2810</v>
      </c>
    </row>
    <row r="333" spans="1:27" s="532" customFormat="1" ht="108.5">
      <c r="A333" s="530" t="s">
        <v>703</v>
      </c>
      <c r="B333" s="530" t="s">
        <v>70</v>
      </c>
      <c r="C333" s="530" t="s">
        <v>71</v>
      </c>
      <c r="D333" s="530" t="s">
        <v>455</v>
      </c>
      <c r="E333" s="530" t="s">
        <v>456</v>
      </c>
      <c r="F333" s="557">
        <v>8131</v>
      </c>
      <c r="G333" s="557">
        <v>2024110010238</v>
      </c>
      <c r="H333" s="530" t="s">
        <v>28</v>
      </c>
      <c r="I333" s="530" t="s">
        <v>457</v>
      </c>
      <c r="J333" s="530" t="s">
        <v>30</v>
      </c>
      <c r="K333" s="530">
        <v>80111601</v>
      </c>
      <c r="L333" s="530" t="s">
        <v>697</v>
      </c>
      <c r="M333" s="530" t="s">
        <v>409</v>
      </c>
      <c r="N333" s="557" t="s">
        <v>459</v>
      </c>
      <c r="O333" s="557">
        <v>6</v>
      </c>
      <c r="P333" s="530">
        <v>1</v>
      </c>
      <c r="Q333" s="530" t="s">
        <v>83</v>
      </c>
      <c r="R333" s="558" t="s">
        <v>84</v>
      </c>
      <c r="S333" s="587">
        <v>3400000</v>
      </c>
      <c r="T333" s="587">
        <v>20400000</v>
      </c>
      <c r="U333" s="530" t="s">
        <v>698</v>
      </c>
      <c r="V333" s="530" t="s">
        <v>78</v>
      </c>
      <c r="W333" s="530" t="s">
        <v>461</v>
      </c>
      <c r="X333" s="530" t="s">
        <v>501</v>
      </c>
      <c r="Y333" s="530" t="s">
        <v>2765</v>
      </c>
      <c r="Z333" s="530" t="s">
        <v>77</v>
      </c>
      <c r="AA333" s="530" t="s">
        <v>2810</v>
      </c>
    </row>
    <row r="334" spans="1:27" s="532" customFormat="1" ht="108.5">
      <c r="A334" s="560" t="s">
        <v>705</v>
      </c>
      <c r="B334" s="560" t="s">
        <v>70</v>
      </c>
      <c r="C334" s="560" t="s">
        <v>71</v>
      </c>
      <c r="D334" s="560" t="s">
        <v>455</v>
      </c>
      <c r="E334" s="560" t="s">
        <v>456</v>
      </c>
      <c r="F334" s="561">
        <v>8131</v>
      </c>
      <c r="G334" s="561">
        <v>2024110010238</v>
      </c>
      <c r="H334" s="560" t="s">
        <v>28</v>
      </c>
      <c r="I334" s="560" t="s">
        <v>457</v>
      </c>
      <c r="J334" s="560" t="s">
        <v>30</v>
      </c>
      <c r="K334" s="560">
        <v>80111601</v>
      </c>
      <c r="L334" s="560" t="s">
        <v>697</v>
      </c>
      <c r="M334" s="560" t="s">
        <v>409</v>
      </c>
      <c r="N334" s="561" t="s">
        <v>459</v>
      </c>
      <c r="O334" s="561">
        <v>6</v>
      </c>
      <c r="P334" s="560">
        <v>1</v>
      </c>
      <c r="Q334" s="560" t="s">
        <v>83</v>
      </c>
      <c r="R334" s="562" t="s">
        <v>84</v>
      </c>
      <c r="S334" s="590">
        <v>3400000</v>
      </c>
      <c r="T334" s="590">
        <v>20400000</v>
      </c>
      <c r="U334" s="560" t="s">
        <v>698</v>
      </c>
      <c r="V334" s="560" t="s">
        <v>78</v>
      </c>
      <c r="W334" s="560" t="s">
        <v>461</v>
      </c>
      <c r="X334" s="560" t="s">
        <v>501</v>
      </c>
      <c r="Y334" s="560" t="s">
        <v>2765</v>
      </c>
      <c r="Z334" s="560" t="s">
        <v>77</v>
      </c>
      <c r="AA334" s="530" t="s">
        <v>2810</v>
      </c>
    </row>
    <row r="335" spans="1:27" s="532" customFormat="1" ht="108.5">
      <c r="A335" s="560" t="s">
        <v>707</v>
      </c>
      <c r="B335" s="560" t="s">
        <v>70</v>
      </c>
      <c r="C335" s="560" t="s">
        <v>71</v>
      </c>
      <c r="D335" s="560" t="s">
        <v>455</v>
      </c>
      <c r="E335" s="560" t="s">
        <v>456</v>
      </c>
      <c r="F335" s="561">
        <v>8131</v>
      </c>
      <c r="G335" s="561">
        <v>2024110010238</v>
      </c>
      <c r="H335" s="560" t="s">
        <v>28</v>
      </c>
      <c r="I335" s="560" t="s">
        <v>457</v>
      </c>
      <c r="J335" s="560" t="s">
        <v>30</v>
      </c>
      <c r="K335" s="560">
        <v>80111601</v>
      </c>
      <c r="L335" s="560" t="s">
        <v>697</v>
      </c>
      <c r="M335" s="560" t="s">
        <v>409</v>
      </c>
      <c r="N335" s="561" t="s">
        <v>459</v>
      </c>
      <c r="O335" s="561">
        <v>6</v>
      </c>
      <c r="P335" s="560">
        <v>1</v>
      </c>
      <c r="Q335" s="560" t="s">
        <v>83</v>
      </c>
      <c r="R335" s="562" t="s">
        <v>84</v>
      </c>
      <c r="S335" s="590">
        <v>3400000</v>
      </c>
      <c r="T335" s="590">
        <v>20400000</v>
      </c>
      <c r="U335" s="560" t="s">
        <v>698</v>
      </c>
      <c r="V335" s="560" t="s">
        <v>78</v>
      </c>
      <c r="W335" s="560" t="s">
        <v>461</v>
      </c>
      <c r="X335" s="560" t="s">
        <v>501</v>
      </c>
      <c r="Y335" s="560" t="s">
        <v>2765</v>
      </c>
      <c r="Z335" s="560" t="s">
        <v>77</v>
      </c>
      <c r="AA335" s="530" t="s">
        <v>2810</v>
      </c>
    </row>
    <row r="336" spans="1:27" s="532" customFormat="1" ht="108.5">
      <c r="A336" s="530" t="s">
        <v>709</v>
      </c>
      <c r="B336" s="530" t="s">
        <v>70</v>
      </c>
      <c r="C336" s="530" t="s">
        <v>71</v>
      </c>
      <c r="D336" s="530" t="s">
        <v>455</v>
      </c>
      <c r="E336" s="530" t="s">
        <v>456</v>
      </c>
      <c r="F336" s="557">
        <v>8131</v>
      </c>
      <c r="G336" s="557">
        <v>2024110010238</v>
      </c>
      <c r="H336" s="530" t="s">
        <v>28</v>
      </c>
      <c r="I336" s="530" t="s">
        <v>457</v>
      </c>
      <c r="J336" s="530" t="s">
        <v>30</v>
      </c>
      <c r="K336" s="530">
        <v>80111600</v>
      </c>
      <c r="L336" s="530" t="s">
        <v>2036</v>
      </c>
      <c r="M336" s="530" t="s">
        <v>307</v>
      </c>
      <c r="N336" s="557" t="s">
        <v>307</v>
      </c>
      <c r="O336" s="557">
        <v>5</v>
      </c>
      <c r="P336" s="530">
        <v>1</v>
      </c>
      <c r="Q336" s="568" t="s">
        <v>83</v>
      </c>
      <c r="R336" s="558" t="s">
        <v>84</v>
      </c>
      <c r="S336" s="587">
        <v>3300000</v>
      </c>
      <c r="T336" s="587">
        <v>16500000</v>
      </c>
      <c r="U336" s="559" t="s">
        <v>698</v>
      </c>
      <c r="V336" s="530" t="s">
        <v>78</v>
      </c>
      <c r="W336" s="530">
        <v>0</v>
      </c>
      <c r="X336" s="530" t="s">
        <v>501</v>
      </c>
      <c r="Y336" s="530" t="s">
        <v>2765</v>
      </c>
      <c r="Z336" s="530" t="s">
        <v>77</v>
      </c>
      <c r="AA336" s="530" t="s">
        <v>2810</v>
      </c>
    </row>
    <row r="337" spans="1:27" s="532" customFormat="1" ht="108.5">
      <c r="A337" s="530" t="s">
        <v>711</v>
      </c>
      <c r="B337" s="530" t="s">
        <v>70</v>
      </c>
      <c r="C337" s="530" t="s">
        <v>71</v>
      </c>
      <c r="D337" s="530" t="s">
        <v>455</v>
      </c>
      <c r="E337" s="530" t="s">
        <v>456</v>
      </c>
      <c r="F337" s="557">
        <v>8131</v>
      </c>
      <c r="G337" s="557">
        <v>2024110010238</v>
      </c>
      <c r="H337" s="530" t="s">
        <v>28</v>
      </c>
      <c r="I337" s="530" t="s">
        <v>457</v>
      </c>
      <c r="J337" s="530" t="s">
        <v>30</v>
      </c>
      <c r="K337" s="530">
        <v>80111601</v>
      </c>
      <c r="L337" s="530" t="s">
        <v>697</v>
      </c>
      <c r="M337" s="530" t="s">
        <v>409</v>
      </c>
      <c r="N337" s="557" t="s">
        <v>459</v>
      </c>
      <c r="O337" s="557">
        <v>6</v>
      </c>
      <c r="P337" s="530">
        <v>1</v>
      </c>
      <c r="Q337" s="530" t="s">
        <v>83</v>
      </c>
      <c r="R337" s="558" t="s">
        <v>84</v>
      </c>
      <c r="S337" s="587">
        <v>3400000</v>
      </c>
      <c r="T337" s="587">
        <v>20400000</v>
      </c>
      <c r="U337" s="530" t="s">
        <v>698</v>
      </c>
      <c r="V337" s="530" t="s">
        <v>78</v>
      </c>
      <c r="W337" s="530" t="s">
        <v>461</v>
      </c>
      <c r="X337" s="530" t="s">
        <v>501</v>
      </c>
      <c r="Y337" s="530" t="s">
        <v>2765</v>
      </c>
      <c r="Z337" s="530" t="s">
        <v>77</v>
      </c>
      <c r="AA337" s="530" t="s">
        <v>2810</v>
      </c>
    </row>
    <row r="338" spans="1:27" s="532" customFormat="1" ht="108.5">
      <c r="A338" s="530" t="s">
        <v>713</v>
      </c>
      <c r="B338" s="530" t="s">
        <v>70</v>
      </c>
      <c r="C338" s="530" t="s">
        <v>71</v>
      </c>
      <c r="D338" s="530" t="s">
        <v>455</v>
      </c>
      <c r="E338" s="530" t="s">
        <v>456</v>
      </c>
      <c r="F338" s="557">
        <v>8131</v>
      </c>
      <c r="G338" s="557">
        <v>2024110010238</v>
      </c>
      <c r="H338" s="530" t="s">
        <v>28</v>
      </c>
      <c r="I338" s="530" t="s">
        <v>457</v>
      </c>
      <c r="J338" s="530" t="s">
        <v>30</v>
      </c>
      <c r="K338" s="530">
        <v>80111601</v>
      </c>
      <c r="L338" s="530" t="s">
        <v>697</v>
      </c>
      <c r="M338" s="530" t="s">
        <v>409</v>
      </c>
      <c r="N338" s="557" t="s">
        <v>459</v>
      </c>
      <c r="O338" s="557">
        <v>6</v>
      </c>
      <c r="P338" s="530">
        <v>1</v>
      </c>
      <c r="Q338" s="530" t="s">
        <v>83</v>
      </c>
      <c r="R338" s="558" t="s">
        <v>84</v>
      </c>
      <c r="S338" s="587">
        <v>3400000</v>
      </c>
      <c r="T338" s="587">
        <v>20400000</v>
      </c>
      <c r="U338" s="530" t="s">
        <v>698</v>
      </c>
      <c r="V338" s="530" t="s">
        <v>78</v>
      </c>
      <c r="W338" s="530" t="s">
        <v>461</v>
      </c>
      <c r="X338" s="530" t="s">
        <v>501</v>
      </c>
      <c r="Y338" s="530" t="s">
        <v>2765</v>
      </c>
      <c r="Z338" s="530" t="s">
        <v>77</v>
      </c>
      <c r="AA338" s="530" t="s">
        <v>2810</v>
      </c>
    </row>
    <row r="339" spans="1:27" s="532" customFormat="1" ht="108.5">
      <c r="A339" s="530" t="s">
        <v>715</v>
      </c>
      <c r="B339" s="530" t="s">
        <v>70</v>
      </c>
      <c r="C339" s="530" t="s">
        <v>71</v>
      </c>
      <c r="D339" s="530" t="s">
        <v>455</v>
      </c>
      <c r="E339" s="530" t="s">
        <v>456</v>
      </c>
      <c r="F339" s="557">
        <v>8131</v>
      </c>
      <c r="G339" s="557">
        <v>2024110010238</v>
      </c>
      <c r="H339" s="530" t="s">
        <v>28</v>
      </c>
      <c r="I339" s="530" t="s">
        <v>457</v>
      </c>
      <c r="J339" s="530" t="s">
        <v>30</v>
      </c>
      <c r="K339" s="530">
        <v>80111600</v>
      </c>
      <c r="L339" s="530" t="s">
        <v>697</v>
      </c>
      <c r="M339" s="530" t="s">
        <v>409</v>
      </c>
      <c r="N339" s="557" t="s">
        <v>459</v>
      </c>
      <c r="O339" s="557">
        <v>5</v>
      </c>
      <c r="P339" s="530">
        <v>1</v>
      </c>
      <c r="Q339" s="530" t="s">
        <v>83</v>
      </c>
      <c r="R339" s="558" t="s">
        <v>84</v>
      </c>
      <c r="S339" s="587">
        <v>3400000</v>
      </c>
      <c r="T339" s="587">
        <v>17000000</v>
      </c>
      <c r="U339" s="530" t="s">
        <v>698</v>
      </c>
      <c r="V339" s="530" t="s">
        <v>78</v>
      </c>
      <c r="W339" s="530" t="s">
        <v>461</v>
      </c>
      <c r="X339" s="530" t="s">
        <v>501</v>
      </c>
      <c r="Y339" s="530" t="s">
        <v>2765</v>
      </c>
      <c r="Z339" s="530" t="s">
        <v>77</v>
      </c>
      <c r="AA339" s="560" t="s">
        <v>2810</v>
      </c>
    </row>
    <row r="340" spans="1:27" s="532" customFormat="1" ht="108.5">
      <c r="A340" s="560" t="s">
        <v>717</v>
      </c>
      <c r="B340" s="560" t="s">
        <v>70</v>
      </c>
      <c r="C340" s="560" t="s">
        <v>71</v>
      </c>
      <c r="D340" s="560" t="s">
        <v>455</v>
      </c>
      <c r="E340" s="560" t="s">
        <v>456</v>
      </c>
      <c r="F340" s="561">
        <v>8131</v>
      </c>
      <c r="G340" s="561">
        <v>2024110010238</v>
      </c>
      <c r="H340" s="560" t="s">
        <v>28</v>
      </c>
      <c r="I340" s="560" t="s">
        <v>457</v>
      </c>
      <c r="J340" s="560" t="s">
        <v>30</v>
      </c>
      <c r="K340" s="560">
        <v>80111600</v>
      </c>
      <c r="L340" s="560" t="s">
        <v>697</v>
      </c>
      <c r="M340" s="560" t="s">
        <v>409</v>
      </c>
      <c r="N340" s="561" t="s">
        <v>459</v>
      </c>
      <c r="O340" s="561">
        <v>5</v>
      </c>
      <c r="P340" s="560">
        <v>1</v>
      </c>
      <c r="Q340" s="560" t="s">
        <v>83</v>
      </c>
      <c r="R340" s="562" t="s">
        <v>84</v>
      </c>
      <c r="S340" s="590">
        <v>3400000</v>
      </c>
      <c r="T340" s="590">
        <v>17000000</v>
      </c>
      <c r="U340" s="560" t="s">
        <v>698</v>
      </c>
      <c r="V340" s="560" t="s">
        <v>78</v>
      </c>
      <c r="W340" s="560" t="s">
        <v>461</v>
      </c>
      <c r="X340" s="560" t="s">
        <v>501</v>
      </c>
      <c r="Y340" s="560" t="s">
        <v>2765</v>
      </c>
      <c r="Z340" s="560" t="s">
        <v>77</v>
      </c>
      <c r="AA340" s="560" t="s">
        <v>2810</v>
      </c>
    </row>
    <row r="341" spans="1:27" s="532" customFormat="1" ht="93">
      <c r="A341" s="560" t="s">
        <v>719</v>
      </c>
      <c r="B341" s="560" t="s">
        <v>70</v>
      </c>
      <c r="C341" s="560" t="s">
        <v>71</v>
      </c>
      <c r="D341" s="560" t="s">
        <v>455</v>
      </c>
      <c r="E341" s="560" t="s">
        <v>456</v>
      </c>
      <c r="F341" s="561">
        <v>8131</v>
      </c>
      <c r="G341" s="561">
        <v>2024110010238</v>
      </c>
      <c r="H341" s="560" t="s">
        <v>28</v>
      </c>
      <c r="I341" s="560" t="s">
        <v>457</v>
      </c>
      <c r="J341" s="560" t="s">
        <v>30</v>
      </c>
      <c r="K341" s="560">
        <v>80111600</v>
      </c>
      <c r="L341" s="560" t="s">
        <v>2041</v>
      </c>
      <c r="M341" s="560" t="s">
        <v>2627</v>
      </c>
      <c r="N341" s="561" t="s">
        <v>2627</v>
      </c>
      <c r="O341" s="561">
        <v>150</v>
      </c>
      <c r="P341" s="560">
        <v>0</v>
      </c>
      <c r="Q341" s="560" t="s">
        <v>83</v>
      </c>
      <c r="R341" s="562" t="s">
        <v>84</v>
      </c>
      <c r="S341" s="590">
        <v>3200000</v>
      </c>
      <c r="T341" s="590">
        <v>16000000</v>
      </c>
      <c r="U341" s="560" t="s">
        <v>698</v>
      </c>
      <c r="V341" s="560" t="s">
        <v>78</v>
      </c>
      <c r="W341" s="560" t="s">
        <v>461</v>
      </c>
      <c r="X341" s="560" t="s">
        <v>2905</v>
      </c>
      <c r="Y341" s="560" t="s">
        <v>2765</v>
      </c>
      <c r="Z341" s="560" t="s">
        <v>77</v>
      </c>
      <c r="AA341" s="560" t="s">
        <v>2841</v>
      </c>
    </row>
    <row r="342" spans="1:27" s="532" customFormat="1" ht="93">
      <c r="A342" s="530" t="s">
        <v>721</v>
      </c>
      <c r="B342" s="530" t="s">
        <v>70</v>
      </c>
      <c r="C342" s="530" t="s">
        <v>71</v>
      </c>
      <c r="D342" s="530" t="s">
        <v>455</v>
      </c>
      <c r="E342" s="530" t="s">
        <v>456</v>
      </c>
      <c r="F342" s="557">
        <v>8131</v>
      </c>
      <c r="G342" s="557">
        <v>2024110010238</v>
      </c>
      <c r="H342" s="530" t="s">
        <v>28</v>
      </c>
      <c r="I342" s="530" t="s">
        <v>457</v>
      </c>
      <c r="J342" s="530" t="s">
        <v>30</v>
      </c>
      <c r="K342" s="530">
        <v>80111600</v>
      </c>
      <c r="L342" s="530" t="s">
        <v>2004</v>
      </c>
      <c r="M342" s="530" t="s">
        <v>307</v>
      </c>
      <c r="N342" s="557" t="s">
        <v>307</v>
      </c>
      <c r="O342" s="557">
        <v>7</v>
      </c>
      <c r="P342" s="530">
        <v>1</v>
      </c>
      <c r="Q342" s="568" t="s">
        <v>83</v>
      </c>
      <c r="R342" s="558" t="s">
        <v>84</v>
      </c>
      <c r="S342" s="587">
        <v>3600000</v>
      </c>
      <c r="T342" s="587">
        <v>25200000</v>
      </c>
      <c r="U342" s="559" t="s">
        <v>698</v>
      </c>
      <c r="V342" s="530" t="s">
        <v>78</v>
      </c>
      <c r="W342" s="530">
        <v>0</v>
      </c>
      <c r="X342" s="530" t="s">
        <v>501</v>
      </c>
      <c r="Y342" s="530" t="s">
        <v>2765</v>
      </c>
      <c r="Z342" s="530" t="s">
        <v>77</v>
      </c>
      <c r="AA342" s="530" t="s">
        <v>2810</v>
      </c>
    </row>
    <row r="343" spans="1:27" s="532" customFormat="1" ht="108.5">
      <c r="A343" s="530" t="s">
        <v>723</v>
      </c>
      <c r="B343" s="530" t="s">
        <v>70</v>
      </c>
      <c r="C343" s="530" t="s">
        <v>71</v>
      </c>
      <c r="D343" s="530" t="s">
        <v>455</v>
      </c>
      <c r="E343" s="530" t="s">
        <v>456</v>
      </c>
      <c r="F343" s="557">
        <v>8131</v>
      </c>
      <c r="G343" s="557">
        <v>2024110010238</v>
      </c>
      <c r="H343" s="530" t="s">
        <v>28</v>
      </c>
      <c r="I343" s="530" t="s">
        <v>457</v>
      </c>
      <c r="J343" s="530" t="s">
        <v>30</v>
      </c>
      <c r="K343" s="530">
        <v>80111600</v>
      </c>
      <c r="L343" s="530" t="s">
        <v>2007</v>
      </c>
      <c r="M343" s="530" t="s">
        <v>307</v>
      </c>
      <c r="N343" s="557" t="s">
        <v>307</v>
      </c>
      <c r="O343" s="557">
        <v>6</v>
      </c>
      <c r="P343" s="530">
        <v>1</v>
      </c>
      <c r="Q343" s="568" t="s">
        <v>83</v>
      </c>
      <c r="R343" s="558" t="s">
        <v>84</v>
      </c>
      <c r="S343" s="587">
        <v>2700000</v>
      </c>
      <c r="T343" s="587">
        <v>16200000</v>
      </c>
      <c r="U343" s="559" t="s">
        <v>698</v>
      </c>
      <c r="V343" s="530" t="s">
        <v>78</v>
      </c>
      <c r="W343" s="530">
        <v>0</v>
      </c>
      <c r="X343" s="530" t="s">
        <v>501</v>
      </c>
      <c r="Y343" s="530" t="s">
        <v>2765</v>
      </c>
      <c r="Z343" s="530" t="s">
        <v>77</v>
      </c>
      <c r="AA343" s="530" t="s">
        <v>2810</v>
      </c>
    </row>
    <row r="344" spans="1:27" s="532" customFormat="1" ht="124">
      <c r="A344" s="560" t="s">
        <v>725</v>
      </c>
      <c r="B344" s="560" t="s">
        <v>70</v>
      </c>
      <c r="C344" s="560" t="s">
        <v>71</v>
      </c>
      <c r="D344" s="560" t="s">
        <v>455</v>
      </c>
      <c r="E344" s="560" t="s">
        <v>456</v>
      </c>
      <c r="F344" s="561">
        <v>8131</v>
      </c>
      <c r="G344" s="561">
        <v>2024110010238</v>
      </c>
      <c r="H344" s="560" t="s">
        <v>28</v>
      </c>
      <c r="I344" s="560" t="s">
        <v>457</v>
      </c>
      <c r="J344" s="560" t="s">
        <v>30</v>
      </c>
      <c r="K344" s="560">
        <v>80111600</v>
      </c>
      <c r="L344" s="560" t="s">
        <v>2906</v>
      </c>
      <c r="M344" s="560" t="s">
        <v>2627</v>
      </c>
      <c r="N344" s="561" t="s">
        <v>2627</v>
      </c>
      <c r="O344" s="561">
        <v>150</v>
      </c>
      <c r="P344" s="560">
        <v>0</v>
      </c>
      <c r="Q344" s="560" t="s">
        <v>83</v>
      </c>
      <c r="R344" s="562" t="s">
        <v>84</v>
      </c>
      <c r="S344" s="590">
        <v>3400000</v>
      </c>
      <c r="T344" s="590">
        <v>17000000</v>
      </c>
      <c r="U344" s="560" t="s">
        <v>698</v>
      </c>
      <c r="V344" s="560" t="s">
        <v>78</v>
      </c>
      <c r="W344" s="560" t="s">
        <v>461</v>
      </c>
      <c r="X344" s="560" t="s">
        <v>2905</v>
      </c>
      <c r="Y344" s="560" t="s">
        <v>2765</v>
      </c>
      <c r="Z344" s="560" t="s">
        <v>77</v>
      </c>
      <c r="AA344" s="560" t="s">
        <v>2841</v>
      </c>
    </row>
    <row r="345" spans="1:27" s="532" customFormat="1" ht="108.5">
      <c r="A345" s="530" t="s">
        <v>727</v>
      </c>
      <c r="B345" s="530" t="s">
        <v>70</v>
      </c>
      <c r="C345" s="530" t="s">
        <v>71</v>
      </c>
      <c r="D345" s="530" t="s">
        <v>455</v>
      </c>
      <c r="E345" s="530" t="s">
        <v>456</v>
      </c>
      <c r="F345" s="557">
        <v>8131</v>
      </c>
      <c r="G345" s="557">
        <v>2024110010238</v>
      </c>
      <c r="H345" s="530" t="s">
        <v>28</v>
      </c>
      <c r="I345" s="530" t="s">
        <v>457</v>
      </c>
      <c r="J345" s="530" t="s">
        <v>30</v>
      </c>
      <c r="K345" s="530">
        <v>80111600</v>
      </c>
      <c r="L345" s="530" t="s">
        <v>2007</v>
      </c>
      <c r="M345" s="530" t="s">
        <v>307</v>
      </c>
      <c r="N345" s="557" t="s">
        <v>307</v>
      </c>
      <c r="O345" s="557">
        <v>6</v>
      </c>
      <c r="P345" s="530">
        <v>1</v>
      </c>
      <c r="Q345" s="568" t="s">
        <v>83</v>
      </c>
      <c r="R345" s="558" t="s">
        <v>84</v>
      </c>
      <c r="S345" s="587">
        <v>2700000</v>
      </c>
      <c r="T345" s="587">
        <v>16200000</v>
      </c>
      <c r="U345" s="559" t="s">
        <v>698</v>
      </c>
      <c r="V345" s="530" t="s">
        <v>78</v>
      </c>
      <c r="W345" s="530">
        <v>0</v>
      </c>
      <c r="X345" s="530" t="s">
        <v>501</v>
      </c>
      <c r="Y345" s="530" t="s">
        <v>2765</v>
      </c>
      <c r="Z345" s="530" t="s">
        <v>77</v>
      </c>
      <c r="AA345" s="530" t="s">
        <v>2810</v>
      </c>
    </row>
    <row r="346" spans="1:27" s="532" customFormat="1" ht="108.5">
      <c r="A346" s="530" t="s">
        <v>729</v>
      </c>
      <c r="B346" s="530" t="s">
        <v>70</v>
      </c>
      <c r="C346" s="530" t="s">
        <v>71</v>
      </c>
      <c r="D346" s="530" t="s">
        <v>455</v>
      </c>
      <c r="E346" s="530" t="s">
        <v>456</v>
      </c>
      <c r="F346" s="557">
        <v>8131</v>
      </c>
      <c r="G346" s="557">
        <v>2024110010238</v>
      </c>
      <c r="H346" s="530" t="s">
        <v>28</v>
      </c>
      <c r="I346" s="530" t="s">
        <v>457</v>
      </c>
      <c r="J346" s="530" t="s">
        <v>30</v>
      </c>
      <c r="K346" s="530">
        <v>80111600</v>
      </c>
      <c r="L346" s="530" t="s">
        <v>2007</v>
      </c>
      <c r="M346" s="530" t="s">
        <v>307</v>
      </c>
      <c r="N346" s="557" t="s">
        <v>307</v>
      </c>
      <c r="O346" s="557">
        <v>6</v>
      </c>
      <c r="P346" s="530">
        <v>1</v>
      </c>
      <c r="Q346" s="568" t="s">
        <v>83</v>
      </c>
      <c r="R346" s="558" t="s">
        <v>84</v>
      </c>
      <c r="S346" s="587">
        <v>2700000</v>
      </c>
      <c r="T346" s="587">
        <v>16200000</v>
      </c>
      <c r="U346" s="559" t="s">
        <v>698</v>
      </c>
      <c r="V346" s="530" t="s">
        <v>78</v>
      </c>
      <c r="W346" s="530">
        <v>0</v>
      </c>
      <c r="X346" s="530" t="s">
        <v>501</v>
      </c>
      <c r="Y346" s="530" t="s">
        <v>2765</v>
      </c>
      <c r="Z346" s="530" t="s">
        <v>77</v>
      </c>
      <c r="AA346" s="530" t="s">
        <v>2810</v>
      </c>
    </row>
    <row r="347" spans="1:27" s="532" customFormat="1" ht="93">
      <c r="A347" s="530" t="s">
        <v>731</v>
      </c>
      <c r="B347" s="530" t="s">
        <v>70</v>
      </c>
      <c r="C347" s="530" t="s">
        <v>71</v>
      </c>
      <c r="D347" s="530" t="s">
        <v>455</v>
      </c>
      <c r="E347" s="530" t="s">
        <v>456</v>
      </c>
      <c r="F347" s="557">
        <v>8131</v>
      </c>
      <c r="G347" s="557">
        <v>2024110010238</v>
      </c>
      <c r="H347" s="530" t="s">
        <v>28</v>
      </c>
      <c r="I347" s="530" t="s">
        <v>457</v>
      </c>
      <c r="J347" s="530" t="s">
        <v>30</v>
      </c>
      <c r="K347" s="530">
        <v>80111600</v>
      </c>
      <c r="L347" s="530" t="s">
        <v>2014</v>
      </c>
      <c r="M347" s="530" t="s">
        <v>673</v>
      </c>
      <c r="N347" s="557" t="s">
        <v>673</v>
      </c>
      <c r="O347" s="557">
        <v>8.5</v>
      </c>
      <c r="P347" s="530">
        <v>1</v>
      </c>
      <c r="Q347" s="568" t="s">
        <v>83</v>
      </c>
      <c r="R347" s="558" t="s">
        <v>84</v>
      </c>
      <c r="S347" s="587">
        <v>4600000</v>
      </c>
      <c r="T347" s="587">
        <v>39100000</v>
      </c>
      <c r="U347" s="559" t="s">
        <v>698</v>
      </c>
      <c r="V347" s="530" t="s">
        <v>78</v>
      </c>
      <c r="W347" s="530" t="s">
        <v>461</v>
      </c>
      <c r="X347" s="530" t="s">
        <v>501</v>
      </c>
      <c r="Y347" s="530" t="s">
        <v>2765</v>
      </c>
      <c r="Z347" s="530" t="s">
        <v>77</v>
      </c>
      <c r="AA347" s="530" t="s">
        <v>2810</v>
      </c>
    </row>
    <row r="348" spans="1:27" s="532" customFormat="1" ht="108.5">
      <c r="A348" s="530" t="s">
        <v>733</v>
      </c>
      <c r="B348" s="530" t="s">
        <v>70</v>
      </c>
      <c r="C348" s="530" t="s">
        <v>71</v>
      </c>
      <c r="D348" s="530" t="s">
        <v>455</v>
      </c>
      <c r="E348" s="530" t="s">
        <v>456</v>
      </c>
      <c r="F348" s="557">
        <v>8131</v>
      </c>
      <c r="G348" s="557">
        <v>2024110010238</v>
      </c>
      <c r="H348" s="530" t="s">
        <v>28</v>
      </c>
      <c r="I348" s="530" t="s">
        <v>457</v>
      </c>
      <c r="J348" s="530" t="s">
        <v>30</v>
      </c>
      <c r="K348" s="530">
        <v>80111601</v>
      </c>
      <c r="L348" s="530" t="s">
        <v>697</v>
      </c>
      <c r="M348" s="530" t="s">
        <v>409</v>
      </c>
      <c r="N348" s="557" t="s">
        <v>459</v>
      </c>
      <c r="O348" s="557">
        <v>6</v>
      </c>
      <c r="P348" s="530">
        <v>1</v>
      </c>
      <c r="Q348" s="530" t="s">
        <v>83</v>
      </c>
      <c r="R348" s="558" t="s">
        <v>84</v>
      </c>
      <c r="S348" s="587">
        <v>3400000</v>
      </c>
      <c r="T348" s="587">
        <v>20400000</v>
      </c>
      <c r="U348" s="530" t="s">
        <v>698</v>
      </c>
      <c r="V348" s="530" t="s">
        <v>78</v>
      </c>
      <c r="W348" s="530" t="s">
        <v>461</v>
      </c>
      <c r="X348" s="530" t="s">
        <v>501</v>
      </c>
      <c r="Y348" s="530" t="s">
        <v>2765</v>
      </c>
      <c r="Z348" s="530" t="s">
        <v>77</v>
      </c>
      <c r="AA348" s="530" t="s">
        <v>2810</v>
      </c>
    </row>
    <row r="349" spans="1:27" s="532" customFormat="1" ht="93">
      <c r="A349" s="530" t="s">
        <v>735</v>
      </c>
      <c r="B349" s="530" t="s">
        <v>70</v>
      </c>
      <c r="C349" s="530" t="s">
        <v>71</v>
      </c>
      <c r="D349" s="530" t="s">
        <v>455</v>
      </c>
      <c r="E349" s="530" t="s">
        <v>456</v>
      </c>
      <c r="F349" s="557">
        <v>8131</v>
      </c>
      <c r="G349" s="557">
        <v>2024110010238</v>
      </c>
      <c r="H349" s="530" t="s">
        <v>28</v>
      </c>
      <c r="I349" s="530" t="s">
        <v>457</v>
      </c>
      <c r="J349" s="530" t="s">
        <v>29</v>
      </c>
      <c r="K349" s="530">
        <v>80111600</v>
      </c>
      <c r="L349" s="530" t="s">
        <v>737</v>
      </c>
      <c r="M349" s="530" t="s">
        <v>409</v>
      </c>
      <c r="N349" s="557" t="s">
        <v>459</v>
      </c>
      <c r="O349" s="557">
        <v>7</v>
      </c>
      <c r="P349" s="530">
        <v>1</v>
      </c>
      <c r="Q349" s="530" t="s">
        <v>83</v>
      </c>
      <c r="R349" s="558" t="s">
        <v>84</v>
      </c>
      <c r="S349" s="587">
        <v>2200000</v>
      </c>
      <c r="T349" s="587">
        <v>15400000</v>
      </c>
      <c r="U349" s="530" t="s">
        <v>698</v>
      </c>
      <c r="V349" s="530" t="s">
        <v>78</v>
      </c>
      <c r="W349" s="530" t="s">
        <v>461</v>
      </c>
      <c r="X349" s="530" t="s">
        <v>501</v>
      </c>
      <c r="Y349" s="530" t="s">
        <v>2765</v>
      </c>
      <c r="Z349" s="530" t="s">
        <v>77</v>
      </c>
      <c r="AA349" s="530" t="s">
        <v>2810</v>
      </c>
    </row>
    <row r="350" spans="1:27" s="532" customFormat="1" ht="93">
      <c r="A350" s="530" t="s">
        <v>738</v>
      </c>
      <c r="B350" s="530" t="s">
        <v>70</v>
      </c>
      <c r="C350" s="530" t="s">
        <v>71</v>
      </c>
      <c r="D350" s="530" t="s">
        <v>455</v>
      </c>
      <c r="E350" s="530" t="s">
        <v>456</v>
      </c>
      <c r="F350" s="557">
        <v>8131</v>
      </c>
      <c r="G350" s="557">
        <v>2024110010238</v>
      </c>
      <c r="H350" s="530" t="s">
        <v>28</v>
      </c>
      <c r="I350" s="530" t="s">
        <v>457</v>
      </c>
      <c r="J350" s="530" t="s">
        <v>29</v>
      </c>
      <c r="K350" s="530">
        <v>80111600</v>
      </c>
      <c r="L350" s="530" t="s">
        <v>2026</v>
      </c>
      <c r="M350" s="530" t="s">
        <v>307</v>
      </c>
      <c r="N350" s="557" t="s">
        <v>307</v>
      </c>
      <c r="O350" s="557">
        <v>6</v>
      </c>
      <c r="P350" s="530">
        <v>1</v>
      </c>
      <c r="Q350" s="568" t="s">
        <v>83</v>
      </c>
      <c r="R350" s="558" t="s">
        <v>84</v>
      </c>
      <c r="S350" s="587">
        <v>2000000</v>
      </c>
      <c r="T350" s="587">
        <v>12000000</v>
      </c>
      <c r="U350" s="559" t="s">
        <v>698</v>
      </c>
      <c r="V350" s="530" t="s">
        <v>78</v>
      </c>
      <c r="W350" s="530">
        <v>0</v>
      </c>
      <c r="X350" s="530" t="s">
        <v>501</v>
      </c>
      <c r="Y350" s="530" t="s">
        <v>2765</v>
      </c>
      <c r="Z350" s="530" t="s">
        <v>77</v>
      </c>
      <c r="AA350" s="530" t="s">
        <v>2810</v>
      </c>
    </row>
    <row r="351" spans="1:27" s="532" customFormat="1" ht="124">
      <c r="A351" s="530" t="s">
        <v>740</v>
      </c>
      <c r="B351" s="530" t="s">
        <v>70</v>
      </c>
      <c r="C351" s="530" t="s">
        <v>71</v>
      </c>
      <c r="D351" s="530" t="s">
        <v>455</v>
      </c>
      <c r="E351" s="530" t="s">
        <v>456</v>
      </c>
      <c r="F351" s="557">
        <v>8131</v>
      </c>
      <c r="G351" s="557">
        <v>2024110010238</v>
      </c>
      <c r="H351" s="530" t="s">
        <v>28</v>
      </c>
      <c r="I351" s="530" t="s">
        <v>457</v>
      </c>
      <c r="J351" s="530" t="s">
        <v>30</v>
      </c>
      <c r="K351" s="530">
        <v>80111600</v>
      </c>
      <c r="L351" s="530" t="s">
        <v>2028</v>
      </c>
      <c r="M351" s="530" t="s">
        <v>459</v>
      </c>
      <c r="N351" s="557" t="s">
        <v>459</v>
      </c>
      <c r="O351" s="557">
        <v>7</v>
      </c>
      <c r="P351" s="530">
        <v>1</v>
      </c>
      <c r="Q351" s="530" t="s">
        <v>83</v>
      </c>
      <c r="R351" s="558" t="s">
        <v>84</v>
      </c>
      <c r="S351" s="587">
        <v>4500000</v>
      </c>
      <c r="T351" s="587">
        <v>31500000</v>
      </c>
      <c r="U351" s="530" t="s">
        <v>698</v>
      </c>
      <c r="V351" s="530" t="s">
        <v>122</v>
      </c>
      <c r="W351" s="530" t="s">
        <v>461</v>
      </c>
      <c r="X351" s="530" t="s">
        <v>501</v>
      </c>
      <c r="Y351" s="530" t="s">
        <v>2765</v>
      </c>
      <c r="Z351" s="530" t="s">
        <v>77</v>
      </c>
      <c r="AA351" s="530" t="s">
        <v>2810</v>
      </c>
    </row>
    <row r="352" spans="1:27" s="532" customFormat="1" ht="124">
      <c r="A352" s="530" t="s">
        <v>743</v>
      </c>
      <c r="B352" s="530" t="s">
        <v>70</v>
      </c>
      <c r="C352" s="530" t="s">
        <v>71</v>
      </c>
      <c r="D352" s="530" t="s">
        <v>455</v>
      </c>
      <c r="E352" s="530" t="s">
        <v>456</v>
      </c>
      <c r="F352" s="557">
        <v>8131</v>
      </c>
      <c r="G352" s="557">
        <v>2024110010238</v>
      </c>
      <c r="H352" s="530" t="s">
        <v>28</v>
      </c>
      <c r="I352" s="530" t="s">
        <v>457</v>
      </c>
      <c r="J352" s="530" t="s">
        <v>30</v>
      </c>
      <c r="K352" s="530">
        <v>80111600</v>
      </c>
      <c r="L352" s="530" t="s">
        <v>2030</v>
      </c>
      <c r="M352" s="530" t="s">
        <v>307</v>
      </c>
      <c r="N352" s="557" t="s">
        <v>307</v>
      </c>
      <c r="O352" s="557">
        <v>6</v>
      </c>
      <c r="P352" s="530">
        <v>1</v>
      </c>
      <c r="Q352" s="568" t="s">
        <v>83</v>
      </c>
      <c r="R352" s="558" t="s">
        <v>84</v>
      </c>
      <c r="S352" s="587">
        <v>4200000</v>
      </c>
      <c r="T352" s="587">
        <v>25200000</v>
      </c>
      <c r="U352" s="559" t="s">
        <v>698</v>
      </c>
      <c r="V352" s="530" t="s">
        <v>122</v>
      </c>
      <c r="W352" s="530">
        <v>0</v>
      </c>
      <c r="X352" s="530" t="s">
        <v>501</v>
      </c>
      <c r="Y352" s="530" t="s">
        <v>2765</v>
      </c>
      <c r="Z352" s="530" t="s">
        <v>77</v>
      </c>
      <c r="AA352" s="530" t="s">
        <v>2810</v>
      </c>
    </row>
    <row r="353" spans="1:27" s="532" customFormat="1" ht="124">
      <c r="A353" s="530" t="s">
        <v>745</v>
      </c>
      <c r="B353" s="530" t="s">
        <v>70</v>
      </c>
      <c r="C353" s="530" t="s">
        <v>71</v>
      </c>
      <c r="D353" s="530" t="s">
        <v>455</v>
      </c>
      <c r="E353" s="530" t="s">
        <v>456</v>
      </c>
      <c r="F353" s="557">
        <v>8131</v>
      </c>
      <c r="G353" s="557">
        <v>2024110010238</v>
      </c>
      <c r="H353" s="530" t="s">
        <v>28</v>
      </c>
      <c r="I353" s="530" t="s">
        <v>457</v>
      </c>
      <c r="J353" s="530" t="s">
        <v>30</v>
      </c>
      <c r="K353" s="530">
        <v>80111600</v>
      </c>
      <c r="L353" s="530" t="s">
        <v>2030</v>
      </c>
      <c r="M353" s="530" t="s">
        <v>307</v>
      </c>
      <c r="N353" s="557" t="s">
        <v>307</v>
      </c>
      <c r="O353" s="557">
        <v>6</v>
      </c>
      <c r="P353" s="530">
        <v>1</v>
      </c>
      <c r="Q353" s="568" t="s">
        <v>83</v>
      </c>
      <c r="R353" s="558" t="s">
        <v>84</v>
      </c>
      <c r="S353" s="587">
        <v>4200000</v>
      </c>
      <c r="T353" s="587">
        <v>25200000</v>
      </c>
      <c r="U353" s="559" t="s">
        <v>698</v>
      </c>
      <c r="V353" s="530" t="s">
        <v>122</v>
      </c>
      <c r="W353" s="530">
        <v>0</v>
      </c>
      <c r="X353" s="530" t="s">
        <v>501</v>
      </c>
      <c r="Y353" s="530" t="s">
        <v>2765</v>
      </c>
      <c r="Z353" s="530" t="s">
        <v>77</v>
      </c>
      <c r="AA353" s="530" t="s">
        <v>2810</v>
      </c>
    </row>
    <row r="354" spans="1:27" s="532" customFormat="1" ht="124">
      <c r="A354" s="530" t="s">
        <v>747</v>
      </c>
      <c r="B354" s="530" t="s">
        <v>70</v>
      </c>
      <c r="C354" s="530" t="s">
        <v>71</v>
      </c>
      <c r="D354" s="530" t="s">
        <v>455</v>
      </c>
      <c r="E354" s="530" t="s">
        <v>456</v>
      </c>
      <c r="F354" s="557">
        <v>8131</v>
      </c>
      <c r="G354" s="557">
        <v>2024110010238</v>
      </c>
      <c r="H354" s="530" t="s">
        <v>28</v>
      </c>
      <c r="I354" s="530" t="s">
        <v>457</v>
      </c>
      <c r="J354" s="530" t="s">
        <v>30</v>
      </c>
      <c r="K354" s="530">
        <v>80111600</v>
      </c>
      <c r="L354" s="530" t="s">
        <v>2257</v>
      </c>
      <c r="M354" s="530" t="s">
        <v>673</v>
      </c>
      <c r="N354" s="557" t="s">
        <v>777</v>
      </c>
      <c r="O354" s="557">
        <v>5</v>
      </c>
      <c r="P354" s="530">
        <v>1</v>
      </c>
      <c r="Q354" s="568" t="s">
        <v>83</v>
      </c>
      <c r="R354" s="558" t="s">
        <v>84</v>
      </c>
      <c r="S354" s="587">
        <v>4057001</v>
      </c>
      <c r="T354" s="587">
        <v>20285005</v>
      </c>
      <c r="U354" s="559" t="s">
        <v>698</v>
      </c>
      <c r="V354" s="530" t="s">
        <v>122</v>
      </c>
      <c r="W354" s="530" t="s">
        <v>461</v>
      </c>
      <c r="X354" s="530" t="s">
        <v>501</v>
      </c>
      <c r="Y354" s="530" t="s">
        <v>2765</v>
      </c>
      <c r="Z354" s="530" t="s">
        <v>77</v>
      </c>
      <c r="AA354" s="530" t="s">
        <v>2810</v>
      </c>
    </row>
    <row r="355" spans="1:27" s="532" customFormat="1" ht="124">
      <c r="A355" s="530" t="s">
        <v>749</v>
      </c>
      <c r="B355" s="530" t="s">
        <v>70</v>
      </c>
      <c r="C355" s="530" t="s">
        <v>71</v>
      </c>
      <c r="D355" s="530" t="s">
        <v>455</v>
      </c>
      <c r="E355" s="530" t="s">
        <v>456</v>
      </c>
      <c r="F355" s="557">
        <v>8131</v>
      </c>
      <c r="G355" s="557">
        <v>2024110010238</v>
      </c>
      <c r="H355" s="530" t="s">
        <v>28</v>
      </c>
      <c r="I355" s="530" t="s">
        <v>457</v>
      </c>
      <c r="J355" s="530" t="s">
        <v>29</v>
      </c>
      <c r="K355" s="530">
        <v>80111600</v>
      </c>
      <c r="L355" s="530" t="s">
        <v>2691</v>
      </c>
      <c r="M355" s="530" t="s">
        <v>673</v>
      </c>
      <c r="N355" s="557" t="s">
        <v>777</v>
      </c>
      <c r="O355" s="557">
        <v>6</v>
      </c>
      <c r="P355" s="530">
        <v>1</v>
      </c>
      <c r="Q355" s="530" t="s">
        <v>83</v>
      </c>
      <c r="R355" s="558" t="s">
        <v>84</v>
      </c>
      <c r="S355" s="587">
        <v>4057001</v>
      </c>
      <c r="T355" s="587">
        <v>24342006</v>
      </c>
      <c r="U355" s="530" t="s">
        <v>698</v>
      </c>
      <c r="V355" s="530" t="s">
        <v>122</v>
      </c>
      <c r="W355" s="530" t="s">
        <v>461</v>
      </c>
      <c r="X355" s="530" t="s">
        <v>501</v>
      </c>
      <c r="Y355" s="530" t="s">
        <v>2765</v>
      </c>
      <c r="Z355" s="530" t="s">
        <v>77</v>
      </c>
      <c r="AA355" s="530" t="s">
        <v>2810</v>
      </c>
    </row>
    <row r="356" spans="1:27" s="532" customFormat="1" ht="93">
      <c r="A356" s="560" t="s">
        <v>752</v>
      </c>
      <c r="B356" s="560" t="s">
        <v>70</v>
      </c>
      <c r="C356" s="560" t="s">
        <v>71</v>
      </c>
      <c r="D356" s="560" t="s">
        <v>455</v>
      </c>
      <c r="E356" s="560" t="s">
        <v>456</v>
      </c>
      <c r="F356" s="561">
        <v>8131</v>
      </c>
      <c r="G356" s="561">
        <v>2024110010238</v>
      </c>
      <c r="H356" s="560" t="s">
        <v>28</v>
      </c>
      <c r="I356" s="560" t="s">
        <v>457</v>
      </c>
      <c r="J356" s="560" t="s">
        <v>29</v>
      </c>
      <c r="K356" s="560">
        <v>80111600</v>
      </c>
      <c r="L356" s="560" t="s">
        <v>754</v>
      </c>
      <c r="M356" s="560" t="s">
        <v>649</v>
      </c>
      <c r="N356" s="561" t="s">
        <v>673</v>
      </c>
      <c r="O356" s="561">
        <v>6</v>
      </c>
      <c r="P356" s="560">
        <v>1</v>
      </c>
      <c r="Q356" s="560" t="s">
        <v>83</v>
      </c>
      <c r="R356" s="562" t="s">
        <v>84</v>
      </c>
      <c r="S356" s="590">
        <v>4200000</v>
      </c>
      <c r="T356" s="590">
        <v>25200000</v>
      </c>
      <c r="U356" s="560" t="s">
        <v>698</v>
      </c>
      <c r="V356" s="560" t="s">
        <v>122</v>
      </c>
      <c r="W356" s="560" t="s">
        <v>461</v>
      </c>
      <c r="X356" s="560" t="s">
        <v>501</v>
      </c>
      <c r="Y356" s="560" t="s">
        <v>2765</v>
      </c>
      <c r="Z356" s="560" t="s">
        <v>77</v>
      </c>
      <c r="AA356" s="530" t="s">
        <v>2810</v>
      </c>
    </row>
    <row r="357" spans="1:27" s="532" customFormat="1" ht="108.5">
      <c r="A357" s="530" t="s">
        <v>755</v>
      </c>
      <c r="B357" s="530" t="s">
        <v>70</v>
      </c>
      <c r="C357" s="530" t="s">
        <v>71</v>
      </c>
      <c r="D357" s="530" t="s">
        <v>455</v>
      </c>
      <c r="E357" s="530" t="s">
        <v>456</v>
      </c>
      <c r="F357" s="557">
        <v>8131</v>
      </c>
      <c r="G357" s="557">
        <v>2024110010238</v>
      </c>
      <c r="H357" s="530" t="s">
        <v>28</v>
      </c>
      <c r="I357" s="530" t="s">
        <v>457</v>
      </c>
      <c r="J357" s="530" t="s">
        <v>29</v>
      </c>
      <c r="K357" s="530">
        <v>80111600</v>
      </c>
      <c r="L357" s="530" t="s">
        <v>2017</v>
      </c>
      <c r="M357" s="530" t="s">
        <v>459</v>
      </c>
      <c r="N357" s="557" t="s">
        <v>307</v>
      </c>
      <c r="O357" s="557">
        <v>6</v>
      </c>
      <c r="P357" s="530">
        <v>1</v>
      </c>
      <c r="Q357" s="530" t="s">
        <v>83</v>
      </c>
      <c r="R357" s="558" t="s">
        <v>84</v>
      </c>
      <c r="S357" s="587">
        <v>4200000</v>
      </c>
      <c r="T357" s="587">
        <v>25200000</v>
      </c>
      <c r="U357" s="530" t="s">
        <v>698</v>
      </c>
      <c r="V357" s="530" t="s">
        <v>122</v>
      </c>
      <c r="W357" s="530" t="s">
        <v>461</v>
      </c>
      <c r="X357" s="530" t="s">
        <v>501</v>
      </c>
      <c r="Y357" s="530" t="s">
        <v>2765</v>
      </c>
      <c r="Z357" s="530" t="s">
        <v>77</v>
      </c>
      <c r="AA357" s="530" t="s">
        <v>2810</v>
      </c>
    </row>
    <row r="358" spans="1:27" s="532" customFormat="1" ht="108.5">
      <c r="A358" s="530" t="s">
        <v>758</v>
      </c>
      <c r="B358" s="530" t="s">
        <v>70</v>
      </c>
      <c r="C358" s="530" t="s">
        <v>71</v>
      </c>
      <c r="D358" s="530" t="s">
        <v>455</v>
      </c>
      <c r="E358" s="530" t="s">
        <v>456</v>
      </c>
      <c r="F358" s="557">
        <v>8131</v>
      </c>
      <c r="G358" s="557">
        <v>2024110010238</v>
      </c>
      <c r="H358" s="530" t="s">
        <v>28</v>
      </c>
      <c r="I358" s="530" t="s">
        <v>457</v>
      </c>
      <c r="J358" s="530" t="s">
        <v>29</v>
      </c>
      <c r="K358" s="530">
        <v>80111601</v>
      </c>
      <c r="L358" s="530" t="s">
        <v>2018</v>
      </c>
      <c r="M358" s="530" t="s">
        <v>307</v>
      </c>
      <c r="N358" s="557" t="s">
        <v>673</v>
      </c>
      <c r="O358" s="557">
        <v>6</v>
      </c>
      <c r="P358" s="530">
        <v>1</v>
      </c>
      <c r="Q358" s="568" t="s">
        <v>83</v>
      </c>
      <c r="R358" s="558" t="s">
        <v>84</v>
      </c>
      <c r="S358" s="587">
        <v>4200000</v>
      </c>
      <c r="T358" s="587">
        <v>25200000</v>
      </c>
      <c r="U358" s="559" t="s">
        <v>698</v>
      </c>
      <c r="V358" s="530" t="s">
        <v>122</v>
      </c>
      <c r="W358" s="530">
        <v>0</v>
      </c>
      <c r="X358" s="530" t="s">
        <v>501</v>
      </c>
      <c r="Y358" s="530" t="s">
        <v>2765</v>
      </c>
      <c r="Z358" s="530" t="s">
        <v>77</v>
      </c>
      <c r="AA358" s="530" t="s">
        <v>2810</v>
      </c>
    </row>
    <row r="359" spans="1:27" s="532" customFormat="1" ht="93">
      <c r="A359" s="530" t="s">
        <v>760</v>
      </c>
      <c r="B359" s="530" t="s">
        <v>70</v>
      </c>
      <c r="C359" s="530" t="s">
        <v>71</v>
      </c>
      <c r="D359" s="530" t="s">
        <v>455</v>
      </c>
      <c r="E359" s="530" t="s">
        <v>456</v>
      </c>
      <c r="F359" s="557">
        <v>8131</v>
      </c>
      <c r="G359" s="557">
        <v>2024110010238</v>
      </c>
      <c r="H359" s="530" t="s">
        <v>28</v>
      </c>
      <c r="I359" s="530" t="s">
        <v>457</v>
      </c>
      <c r="J359" s="530" t="s">
        <v>29</v>
      </c>
      <c r="K359" s="530">
        <v>80111600</v>
      </c>
      <c r="L359" s="530" t="s">
        <v>1612</v>
      </c>
      <c r="M359" s="530" t="s">
        <v>459</v>
      </c>
      <c r="N359" s="557" t="s">
        <v>307</v>
      </c>
      <c r="O359" s="557">
        <v>6</v>
      </c>
      <c r="P359" s="530">
        <v>1</v>
      </c>
      <c r="Q359" s="530" t="s">
        <v>83</v>
      </c>
      <c r="R359" s="558" t="s">
        <v>84</v>
      </c>
      <c r="S359" s="587">
        <v>4200000</v>
      </c>
      <c r="T359" s="587">
        <v>25200000</v>
      </c>
      <c r="U359" s="530" t="s">
        <v>698</v>
      </c>
      <c r="V359" s="530" t="s">
        <v>122</v>
      </c>
      <c r="W359" s="530" t="s">
        <v>461</v>
      </c>
      <c r="X359" s="530" t="s">
        <v>501</v>
      </c>
      <c r="Y359" s="530" t="s">
        <v>2765</v>
      </c>
      <c r="Z359" s="530" t="s">
        <v>77</v>
      </c>
      <c r="AA359" s="530" t="s">
        <v>2810</v>
      </c>
    </row>
    <row r="360" spans="1:27" s="532" customFormat="1" ht="93">
      <c r="A360" s="530" t="s">
        <v>763</v>
      </c>
      <c r="B360" s="530" t="s">
        <v>70</v>
      </c>
      <c r="C360" s="530" t="s">
        <v>71</v>
      </c>
      <c r="D360" s="530" t="s">
        <v>455</v>
      </c>
      <c r="E360" s="530" t="s">
        <v>456</v>
      </c>
      <c r="F360" s="557">
        <v>8131</v>
      </c>
      <c r="G360" s="557">
        <v>2024110010238</v>
      </c>
      <c r="H360" s="530" t="s">
        <v>28</v>
      </c>
      <c r="I360" s="530" t="s">
        <v>457</v>
      </c>
      <c r="J360" s="530" t="s">
        <v>29</v>
      </c>
      <c r="K360" s="530">
        <v>80111601</v>
      </c>
      <c r="L360" s="530" t="s">
        <v>2022</v>
      </c>
      <c r="M360" s="530" t="s">
        <v>307</v>
      </c>
      <c r="N360" s="557" t="s">
        <v>673</v>
      </c>
      <c r="O360" s="557">
        <v>6</v>
      </c>
      <c r="P360" s="530">
        <v>1</v>
      </c>
      <c r="Q360" s="568" t="s">
        <v>83</v>
      </c>
      <c r="R360" s="558" t="s">
        <v>84</v>
      </c>
      <c r="S360" s="587">
        <v>4500000</v>
      </c>
      <c r="T360" s="587">
        <v>27000000</v>
      </c>
      <c r="U360" s="559" t="s">
        <v>698</v>
      </c>
      <c r="V360" s="530" t="s">
        <v>122</v>
      </c>
      <c r="W360" s="530">
        <v>0</v>
      </c>
      <c r="X360" s="530" t="s">
        <v>501</v>
      </c>
      <c r="Y360" s="530" t="s">
        <v>2765</v>
      </c>
      <c r="Z360" s="530" t="s">
        <v>77</v>
      </c>
      <c r="AA360" s="530" t="s">
        <v>2810</v>
      </c>
    </row>
    <row r="361" spans="1:27" s="532" customFormat="1" ht="93">
      <c r="A361" s="530" t="s">
        <v>765</v>
      </c>
      <c r="B361" s="530" t="s">
        <v>70</v>
      </c>
      <c r="C361" s="530" t="s">
        <v>71</v>
      </c>
      <c r="D361" s="530" t="s">
        <v>455</v>
      </c>
      <c r="E361" s="530" t="s">
        <v>456</v>
      </c>
      <c r="F361" s="557">
        <v>8131</v>
      </c>
      <c r="G361" s="557">
        <v>2024110010238</v>
      </c>
      <c r="H361" s="530" t="s">
        <v>28</v>
      </c>
      <c r="I361" s="530" t="s">
        <v>457</v>
      </c>
      <c r="J361" s="530" t="s">
        <v>29</v>
      </c>
      <c r="K361" s="530">
        <v>80111600</v>
      </c>
      <c r="L361" s="530" t="s">
        <v>2302</v>
      </c>
      <c r="M361" s="530" t="s">
        <v>459</v>
      </c>
      <c r="N361" s="557" t="s">
        <v>307</v>
      </c>
      <c r="O361" s="557">
        <v>5</v>
      </c>
      <c r="P361" s="530">
        <v>1</v>
      </c>
      <c r="Q361" s="530" t="s">
        <v>83</v>
      </c>
      <c r="R361" s="558" t="s">
        <v>84</v>
      </c>
      <c r="S361" s="587">
        <v>3500000</v>
      </c>
      <c r="T361" s="587">
        <v>17500000</v>
      </c>
      <c r="U361" s="530" t="s">
        <v>698</v>
      </c>
      <c r="V361" s="530" t="s">
        <v>78</v>
      </c>
      <c r="W361" s="530" t="s">
        <v>461</v>
      </c>
      <c r="X361" s="530" t="s">
        <v>501</v>
      </c>
      <c r="Y361" s="530" t="s">
        <v>2765</v>
      </c>
      <c r="Z361" s="530" t="s">
        <v>77</v>
      </c>
      <c r="AA361" s="530" t="s">
        <v>2810</v>
      </c>
    </row>
    <row r="362" spans="1:27" s="532" customFormat="1" ht="77.5">
      <c r="A362" s="530" t="s">
        <v>768</v>
      </c>
      <c r="B362" s="530" t="s">
        <v>70</v>
      </c>
      <c r="C362" s="530" t="s">
        <v>71</v>
      </c>
      <c r="D362" s="530" t="s">
        <v>455</v>
      </c>
      <c r="E362" s="530" t="s">
        <v>456</v>
      </c>
      <c r="F362" s="557">
        <v>8131</v>
      </c>
      <c r="G362" s="557">
        <v>2024110010238</v>
      </c>
      <c r="H362" s="530" t="s">
        <v>28</v>
      </c>
      <c r="I362" s="530" t="s">
        <v>457</v>
      </c>
      <c r="J362" s="530" t="s">
        <v>30</v>
      </c>
      <c r="K362" s="530">
        <v>80111600</v>
      </c>
      <c r="L362" s="530" t="s">
        <v>770</v>
      </c>
      <c r="M362" s="530" t="s">
        <v>459</v>
      </c>
      <c r="N362" s="557" t="s">
        <v>307</v>
      </c>
      <c r="O362" s="557">
        <v>5</v>
      </c>
      <c r="P362" s="530">
        <v>1</v>
      </c>
      <c r="Q362" s="530" t="s">
        <v>83</v>
      </c>
      <c r="R362" s="558" t="s">
        <v>84</v>
      </c>
      <c r="S362" s="587">
        <v>10000000</v>
      </c>
      <c r="T362" s="587">
        <v>50000000</v>
      </c>
      <c r="U362" s="530" t="s">
        <v>698</v>
      </c>
      <c r="V362" s="530" t="s">
        <v>122</v>
      </c>
      <c r="W362" s="530" t="s">
        <v>461</v>
      </c>
      <c r="X362" s="530" t="s">
        <v>501</v>
      </c>
      <c r="Y362" s="530" t="s">
        <v>2765</v>
      </c>
      <c r="Z362" s="530" t="s">
        <v>77</v>
      </c>
      <c r="AA362" s="530" t="s">
        <v>2810</v>
      </c>
    </row>
    <row r="363" spans="1:27" s="532" customFormat="1" ht="77.5">
      <c r="A363" s="530" t="s">
        <v>771</v>
      </c>
      <c r="B363" s="530" t="s">
        <v>70</v>
      </c>
      <c r="C363" s="530" t="s">
        <v>71</v>
      </c>
      <c r="D363" s="530" t="s">
        <v>455</v>
      </c>
      <c r="E363" s="530" t="s">
        <v>456</v>
      </c>
      <c r="F363" s="557">
        <v>8131</v>
      </c>
      <c r="G363" s="557">
        <v>2024110010238</v>
      </c>
      <c r="H363" s="530" t="s">
        <v>28</v>
      </c>
      <c r="I363" s="530" t="s">
        <v>457</v>
      </c>
      <c r="J363" s="530" t="s">
        <v>30</v>
      </c>
      <c r="K363" s="530">
        <v>80111600</v>
      </c>
      <c r="L363" s="530" t="s">
        <v>773</v>
      </c>
      <c r="M363" s="530" t="s">
        <v>649</v>
      </c>
      <c r="N363" s="557" t="s">
        <v>307</v>
      </c>
      <c r="O363" s="557">
        <v>9</v>
      </c>
      <c r="P363" s="530">
        <v>1</v>
      </c>
      <c r="Q363" s="530" t="s">
        <v>410</v>
      </c>
      <c r="R363" s="558" t="s">
        <v>84</v>
      </c>
      <c r="S363" s="587">
        <v>33769045</v>
      </c>
      <c r="T363" s="587">
        <v>33769045</v>
      </c>
      <c r="U363" s="530" t="s">
        <v>698</v>
      </c>
      <c r="V363" s="530" t="s">
        <v>78</v>
      </c>
      <c r="W363" s="530" t="s">
        <v>461</v>
      </c>
      <c r="X363" s="530" t="s">
        <v>501</v>
      </c>
      <c r="Y363" s="530" t="s">
        <v>2765</v>
      </c>
      <c r="Z363" s="530" t="s">
        <v>77</v>
      </c>
      <c r="AA363" s="530" t="s">
        <v>2810</v>
      </c>
    </row>
    <row r="364" spans="1:27" s="532" customFormat="1" ht="108.5">
      <c r="A364" s="530" t="s">
        <v>774</v>
      </c>
      <c r="B364" s="530" t="s">
        <v>70</v>
      </c>
      <c r="C364" s="530" t="s">
        <v>71</v>
      </c>
      <c r="D364" s="530" t="s">
        <v>455</v>
      </c>
      <c r="E364" s="530" t="s">
        <v>456</v>
      </c>
      <c r="F364" s="557">
        <v>8131</v>
      </c>
      <c r="G364" s="557">
        <v>2024110010238</v>
      </c>
      <c r="H364" s="530" t="s">
        <v>28</v>
      </c>
      <c r="I364" s="530" t="s">
        <v>457</v>
      </c>
      <c r="J364" s="530" t="s">
        <v>30</v>
      </c>
      <c r="K364" s="530">
        <v>80111600</v>
      </c>
      <c r="L364" s="530" t="s">
        <v>776</v>
      </c>
      <c r="M364" s="530" t="s">
        <v>649</v>
      </c>
      <c r="N364" s="530" t="s">
        <v>777</v>
      </c>
      <c r="O364" s="530">
        <v>1</v>
      </c>
      <c r="P364" s="530">
        <v>1</v>
      </c>
      <c r="Q364" s="530" t="s">
        <v>410</v>
      </c>
      <c r="R364" s="558" t="s">
        <v>84</v>
      </c>
      <c r="S364" s="587">
        <v>0</v>
      </c>
      <c r="T364" s="587">
        <v>0</v>
      </c>
      <c r="U364" s="530" t="s">
        <v>698</v>
      </c>
      <c r="V364" s="530" t="s">
        <v>2769</v>
      </c>
      <c r="W364" s="530" t="s">
        <v>461</v>
      </c>
      <c r="X364" s="530" t="s">
        <v>501</v>
      </c>
      <c r="Y364" s="530" t="s">
        <v>2765</v>
      </c>
      <c r="Z364" s="530" t="s">
        <v>77</v>
      </c>
      <c r="AA364" s="530" t="s">
        <v>2841</v>
      </c>
    </row>
    <row r="365" spans="1:27" s="532" customFormat="1" ht="155">
      <c r="A365" s="530" t="s">
        <v>779</v>
      </c>
      <c r="B365" s="530" t="s">
        <v>70</v>
      </c>
      <c r="C365" s="530" t="s">
        <v>71</v>
      </c>
      <c r="D365" s="530" t="s">
        <v>455</v>
      </c>
      <c r="E365" s="530" t="s">
        <v>456</v>
      </c>
      <c r="F365" s="557">
        <v>8131</v>
      </c>
      <c r="G365" s="557">
        <v>2024110010238</v>
      </c>
      <c r="H365" s="530" t="s">
        <v>28</v>
      </c>
      <c r="I365" s="530" t="s">
        <v>457</v>
      </c>
      <c r="J365" s="530" t="s">
        <v>30</v>
      </c>
      <c r="K365" s="530">
        <v>80111600</v>
      </c>
      <c r="L365" s="530" t="s">
        <v>3001</v>
      </c>
      <c r="M365" s="530" t="s">
        <v>782</v>
      </c>
      <c r="N365" s="530" t="s">
        <v>783</v>
      </c>
      <c r="O365" s="530">
        <v>1</v>
      </c>
      <c r="P365" s="530">
        <v>1</v>
      </c>
      <c r="Q365" s="530" t="s">
        <v>83</v>
      </c>
      <c r="R365" s="558" t="s">
        <v>84</v>
      </c>
      <c r="S365" s="587">
        <v>360000000</v>
      </c>
      <c r="T365" s="587">
        <v>360000000</v>
      </c>
      <c r="U365" s="530" t="s">
        <v>698</v>
      </c>
      <c r="V365" s="530" t="s">
        <v>78</v>
      </c>
      <c r="W365" s="530" t="s">
        <v>461</v>
      </c>
      <c r="X365" s="530" t="s">
        <v>501</v>
      </c>
      <c r="Y365" s="530" t="s">
        <v>2765</v>
      </c>
      <c r="Z365" s="530" t="s">
        <v>77</v>
      </c>
      <c r="AA365" s="530" t="s">
        <v>2841</v>
      </c>
    </row>
    <row r="366" spans="1:27" s="532" customFormat="1" ht="77.5">
      <c r="A366" s="530" t="s">
        <v>784</v>
      </c>
      <c r="B366" s="530" t="s">
        <v>70</v>
      </c>
      <c r="C366" s="530" t="s">
        <v>71</v>
      </c>
      <c r="D366" s="530" t="s">
        <v>455</v>
      </c>
      <c r="E366" s="530" t="s">
        <v>456</v>
      </c>
      <c r="F366" s="557">
        <v>8131</v>
      </c>
      <c r="G366" s="557">
        <v>2024110010238</v>
      </c>
      <c r="H366" s="530" t="s">
        <v>28</v>
      </c>
      <c r="I366" s="530" t="s">
        <v>457</v>
      </c>
      <c r="J366" s="530" t="s">
        <v>31</v>
      </c>
      <c r="K366" s="530">
        <v>80111600</v>
      </c>
      <c r="L366" s="530" t="s">
        <v>2121</v>
      </c>
      <c r="M366" s="530" t="s">
        <v>409</v>
      </c>
      <c r="N366" s="557" t="s">
        <v>459</v>
      </c>
      <c r="O366" s="557">
        <v>6</v>
      </c>
      <c r="P366" s="530">
        <v>1</v>
      </c>
      <c r="Q366" s="530" t="s">
        <v>83</v>
      </c>
      <c r="R366" s="558" t="s">
        <v>84</v>
      </c>
      <c r="S366" s="587">
        <v>4200000</v>
      </c>
      <c r="T366" s="587">
        <v>25200000</v>
      </c>
      <c r="U366" s="559" t="s">
        <v>85</v>
      </c>
      <c r="V366" s="530" t="s">
        <v>78</v>
      </c>
      <c r="W366" s="530" t="s">
        <v>461</v>
      </c>
      <c r="X366" s="530" t="s">
        <v>501</v>
      </c>
      <c r="Y366" s="530" t="s">
        <v>2765</v>
      </c>
      <c r="Z366" s="530" t="s">
        <v>77</v>
      </c>
      <c r="AA366" s="530" t="s">
        <v>2810</v>
      </c>
    </row>
    <row r="367" spans="1:27" s="532" customFormat="1" ht="77.5">
      <c r="A367" s="530" t="s">
        <v>785</v>
      </c>
      <c r="B367" s="530" t="s">
        <v>70</v>
      </c>
      <c r="C367" s="530" t="s">
        <v>71</v>
      </c>
      <c r="D367" s="530" t="s">
        <v>455</v>
      </c>
      <c r="E367" s="530" t="s">
        <v>456</v>
      </c>
      <c r="F367" s="557">
        <v>8131</v>
      </c>
      <c r="G367" s="557">
        <v>2024110010238</v>
      </c>
      <c r="H367" s="530" t="s">
        <v>28</v>
      </c>
      <c r="I367" s="530" t="s">
        <v>457</v>
      </c>
      <c r="J367" s="530" t="s">
        <v>31</v>
      </c>
      <c r="K367" s="530">
        <v>80111600</v>
      </c>
      <c r="L367" s="530" t="s">
        <v>786</v>
      </c>
      <c r="M367" s="530" t="s">
        <v>409</v>
      </c>
      <c r="N367" s="530" t="s">
        <v>459</v>
      </c>
      <c r="O367" s="530">
        <v>7</v>
      </c>
      <c r="P367" s="530">
        <v>1</v>
      </c>
      <c r="Q367" s="530" t="s">
        <v>83</v>
      </c>
      <c r="R367" s="572" t="s">
        <v>84</v>
      </c>
      <c r="S367" s="587">
        <v>5000000</v>
      </c>
      <c r="T367" s="587">
        <v>35000000</v>
      </c>
      <c r="U367" s="530" t="s">
        <v>85</v>
      </c>
      <c r="V367" s="530" t="s">
        <v>78</v>
      </c>
      <c r="W367" s="530" t="s">
        <v>461</v>
      </c>
      <c r="X367" s="530" t="s">
        <v>501</v>
      </c>
      <c r="Y367" s="530" t="s">
        <v>2765</v>
      </c>
      <c r="Z367" s="530" t="s">
        <v>77</v>
      </c>
      <c r="AA367" s="530" t="s">
        <v>2810</v>
      </c>
    </row>
    <row r="368" spans="1:27" s="532" customFormat="1" ht="77.5">
      <c r="A368" s="530" t="s">
        <v>787</v>
      </c>
      <c r="B368" s="530" t="s">
        <v>70</v>
      </c>
      <c r="C368" s="530" t="s">
        <v>71</v>
      </c>
      <c r="D368" s="530" t="s">
        <v>455</v>
      </c>
      <c r="E368" s="530" t="s">
        <v>456</v>
      </c>
      <c r="F368" s="557">
        <v>8131</v>
      </c>
      <c r="G368" s="557">
        <v>2024110010238</v>
      </c>
      <c r="H368" s="530" t="s">
        <v>28</v>
      </c>
      <c r="I368" s="530" t="s">
        <v>457</v>
      </c>
      <c r="J368" s="530" t="s">
        <v>31</v>
      </c>
      <c r="K368" s="530">
        <v>80111600</v>
      </c>
      <c r="L368" s="530" t="s">
        <v>2121</v>
      </c>
      <c r="M368" s="530" t="s">
        <v>409</v>
      </c>
      <c r="N368" s="557" t="s">
        <v>459</v>
      </c>
      <c r="O368" s="557">
        <v>5</v>
      </c>
      <c r="P368" s="530">
        <v>1</v>
      </c>
      <c r="Q368" s="530" t="s">
        <v>83</v>
      </c>
      <c r="R368" s="558" t="s">
        <v>84</v>
      </c>
      <c r="S368" s="587">
        <v>4700000</v>
      </c>
      <c r="T368" s="587">
        <v>23500000</v>
      </c>
      <c r="U368" s="559" t="s">
        <v>85</v>
      </c>
      <c r="V368" s="530" t="s">
        <v>78</v>
      </c>
      <c r="W368" s="530" t="s">
        <v>461</v>
      </c>
      <c r="X368" s="530" t="s">
        <v>501</v>
      </c>
      <c r="Y368" s="530" t="s">
        <v>2765</v>
      </c>
      <c r="Z368" s="530" t="s">
        <v>77</v>
      </c>
      <c r="AA368" s="530" t="s">
        <v>2810</v>
      </c>
    </row>
    <row r="369" spans="1:27" s="532" customFormat="1" ht="77.5">
      <c r="A369" s="530" t="s">
        <v>788</v>
      </c>
      <c r="B369" s="530" t="s">
        <v>70</v>
      </c>
      <c r="C369" s="530" t="s">
        <v>71</v>
      </c>
      <c r="D369" s="530" t="s">
        <v>455</v>
      </c>
      <c r="E369" s="530" t="s">
        <v>456</v>
      </c>
      <c r="F369" s="557">
        <v>8131</v>
      </c>
      <c r="G369" s="557">
        <v>2024110010238</v>
      </c>
      <c r="H369" s="530" t="s">
        <v>28</v>
      </c>
      <c r="I369" s="530" t="s">
        <v>457</v>
      </c>
      <c r="J369" s="530" t="s">
        <v>31</v>
      </c>
      <c r="K369" s="530">
        <v>80111600</v>
      </c>
      <c r="L369" s="530" t="s">
        <v>789</v>
      </c>
      <c r="M369" s="530" t="s">
        <v>459</v>
      </c>
      <c r="N369" s="557" t="s">
        <v>459</v>
      </c>
      <c r="O369" s="557">
        <v>5</v>
      </c>
      <c r="P369" s="530">
        <v>1</v>
      </c>
      <c r="Q369" s="530" t="s">
        <v>83</v>
      </c>
      <c r="R369" s="558" t="s">
        <v>84</v>
      </c>
      <c r="S369" s="587">
        <v>3600000</v>
      </c>
      <c r="T369" s="587">
        <v>18000000</v>
      </c>
      <c r="U369" s="530" t="s">
        <v>85</v>
      </c>
      <c r="V369" s="530" t="s">
        <v>78</v>
      </c>
      <c r="W369" s="530" t="s">
        <v>461</v>
      </c>
      <c r="X369" s="530" t="s">
        <v>501</v>
      </c>
      <c r="Y369" s="530" t="s">
        <v>2765</v>
      </c>
      <c r="Z369" s="530" t="s">
        <v>77</v>
      </c>
      <c r="AA369" s="530" t="s">
        <v>2810</v>
      </c>
    </row>
    <row r="370" spans="1:27" s="532" customFormat="1" ht="77.5">
      <c r="A370" s="530" t="s">
        <v>790</v>
      </c>
      <c r="B370" s="530" t="s">
        <v>70</v>
      </c>
      <c r="C370" s="530" t="s">
        <v>71</v>
      </c>
      <c r="D370" s="530" t="s">
        <v>455</v>
      </c>
      <c r="E370" s="530" t="s">
        <v>456</v>
      </c>
      <c r="F370" s="557">
        <v>8131</v>
      </c>
      <c r="G370" s="557">
        <v>2024110010238</v>
      </c>
      <c r="H370" s="530" t="s">
        <v>28</v>
      </c>
      <c r="I370" s="530" t="s">
        <v>457</v>
      </c>
      <c r="J370" s="530" t="s">
        <v>31</v>
      </c>
      <c r="K370" s="530">
        <v>80111600</v>
      </c>
      <c r="L370" s="530" t="s">
        <v>786</v>
      </c>
      <c r="M370" s="530" t="s">
        <v>409</v>
      </c>
      <c r="N370" s="530" t="s">
        <v>459</v>
      </c>
      <c r="O370" s="530">
        <v>7</v>
      </c>
      <c r="P370" s="530">
        <v>1</v>
      </c>
      <c r="Q370" s="530" t="s">
        <v>83</v>
      </c>
      <c r="R370" s="572" t="s">
        <v>84</v>
      </c>
      <c r="S370" s="587">
        <v>4500000</v>
      </c>
      <c r="T370" s="587">
        <v>31500000</v>
      </c>
      <c r="U370" s="530" t="s">
        <v>85</v>
      </c>
      <c r="V370" s="530" t="s">
        <v>78</v>
      </c>
      <c r="W370" s="530" t="s">
        <v>461</v>
      </c>
      <c r="X370" s="530" t="s">
        <v>501</v>
      </c>
      <c r="Y370" s="530" t="s">
        <v>2765</v>
      </c>
      <c r="Z370" s="530" t="s">
        <v>77</v>
      </c>
      <c r="AA370" s="530" t="s">
        <v>2810</v>
      </c>
    </row>
    <row r="371" spans="1:27" s="532" customFormat="1" ht="77.5">
      <c r="A371" s="530" t="s">
        <v>791</v>
      </c>
      <c r="B371" s="530" t="s">
        <v>70</v>
      </c>
      <c r="C371" s="530" t="s">
        <v>71</v>
      </c>
      <c r="D371" s="530" t="s">
        <v>455</v>
      </c>
      <c r="E371" s="530" t="s">
        <v>456</v>
      </c>
      <c r="F371" s="557">
        <v>8131</v>
      </c>
      <c r="G371" s="557">
        <v>2024110010238</v>
      </c>
      <c r="H371" s="530" t="s">
        <v>28</v>
      </c>
      <c r="I371" s="530" t="s">
        <v>457</v>
      </c>
      <c r="J371" s="530" t="s">
        <v>31</v>
      </c>
      <c r="K371" s="530">
        <v>80111600</v>
      </c>
      <c r="L371" s="530" t="s">
        <v>789</v>
      </c>
      <c r="M371" s="530" t="s">
        <v>459</v>
      </c>
      <c r="N371" s="557" t="s">
        <v>459</v>
      </c>
      <c r="O371" s="557">
        <v>5</v>
      </c>
      <c r="P371" s="530">
        <v>1</v>
      </c>
      <c r="Q371" s="530" t="s">
        <v>83</v>
      </c>
      <c r="R371" s="558" t="s">
        <v>84</v>
      </c>
      <c r="S371" s="587">
        <v>3156000</v>
      </c>
      <c r="T371" s="587">
        <v>15780000</v>
      </c>
      <c r="U371" s="530" t="s">
        <v>85</v>
      </c>
      <c r="V371" s="530" t="s">
        <v>78</v>
      </c>
      <c r="W371" s="530" t="s">
        <v>461</v>
      </c>
      <c r="X371" s="530" t="s">
        <v>501</v>
      </c>
      <c r="Y371" s="530" t="s">
        <v>2765</v>
      </c>
      <c r="Z371" s="530" t="s">
        <v>77</v>
      </c>
      <c r="AA371" s="530" t="s">
        <v>2810</v>
      </c>
    </row>
    <row r="372" spans="1:27" s="532" customFormat="1" ht="77.5">
      <c r="A372" s="530" t="s">
        <v>793</v>
      </c>
      <c r="B372" s="530" t="s">
        <v>70</v>
      </c>
      <c r="C372" s="530" t="s">
        <v>71</v>
      </c>
      <c r="D372" s="530" t="s">
        <v>455</v>
      </c>
      <c r="E372" s="530" t="s">
        <v>456</v>
      </c>
      <c r="F372" s="557">
        <v>8131</v>
      </c>
      <c r="G372" s="557">
        <v>2024110010238</v>
      </c>
      <c r="H372" s="530" t="s">
        <v>28</v>
      </c>
      <c r="I372" s="530" t="s">
        <v>457</v>
      </c>
      <c r="J372" s="530" t="s">
        <v>31</v>
      </c>
      <c r="K372" s="530">
        <v>80111600</v>
      </c>
      <c r="L372" s="530" t="s">
        <v>786</v>
      </c>
      <c r="M372" s="530" t="s">
        <v>409</v>
      </c>
      <c r="N372" s="530" t="s">
        <v>459</v>
      </c>
      <c r="O372" s="530">
        <v>5</v>
      </c>
      <c r="P372" s="530">
        <v>1</v>
      </c>
      <c r="Q372" s="530" t="s">
        <v>83</v>
      </c>
      <c r="R372" s="572" t="s">
        <v>84</v>
      </c>
      <c r="S372" s="587">
        <v>4500000</v>
      </c>
      <c r="T372" s="587">
        <v>22500000</v>
      </c>
      <c r="U372" s="530" t="s">
        <v>85</v>
      </c>
      <c r="V372" s="530" t="s">
        <v>78</v>
      </c>
      <c r="W372" s="530" t="s">
        <v>461</v>
      </c>
      <c r="X372" s="530" t="s">
        <v>501</v>
      </c>
      <c r="Y372" s="530" t="s">
        <v>2765</v>
      </c>
      <c r="Z372" s="530" t="s">
        <v>77</v>
      </c>
      <c r="AA372" s="530" t="s">
        <v>2810</v>
      </c>
    </row>
    <row r="373" spans="1:27" s="532" customFormat="1" ht="77.5">
      <c r="A373" s="530" t="s">
        <v>795</v>
      </c>
      <c r="B373" s="530" t="s">
        <v>70</v>
      </c>
      <c r="C373" s="530" t="s">
        <v>71</v>
      </c>
      <c r="D373" s="530" t="s">
        <v>455</v>
      </c>
      <c r="E373" s="530" t="s">
        <v>456</v>
      </c>
      <c r="F373" s="557">
        <v>8131</v>
      </c>
      <c r="G373" s="557">
        <v>2024110010238</v>
      </c>
      <c r="H373" s="530" t="s">
        <v>28</v>
      </c>
      <c r="I373" s="530" t="s">
        <v>457</v>
      </c>
      <c r="J373" s="530" t="s">
        <v>31</v>
      </c>
      <c r="K373" s="530">
        <v>80111600</v>
      </c>
      <c r="L373" s="530" t="s">
        <v>786</v>
      </c>
      <c r="M373" s="530" t="s">
        <v>459</v>
      </c>
      <c r="N373" s="557" t="s">
        <v>459</v>
      </c>
      <c r="O373" s="557">
        <v>5</v>
      </c>
      <c r="P373" s="530">
        <v>1</v>
      </c>
      <c r="Q373" s="530" t="s">
        <v>83</v>
      </c>
      <c r="R373" s="558" t="s">
        <v>84</v>
      </c>
      <c r="S373" s="587">
        <v>5200000</v>
      </c>
      <c r="T373" s="587">
        <v>26000000</v>
      </c>
      <c r="U373" s="530" t="s">
        <v>85</v>
      </c>
      <c r="V373" s="530" t="s">
        <v>78</v>
      </c>
      <c r="W373" s="530" t="s">
        <v>461</v>
      </c>
      <c r="X373" s="530" t="s">
        <v>501</v>
      </c>
      <c r="Y373" s="530" t="s">
        <v>2765</v>
      </c>
      <c r="Z373" s="530" t="s">
        <v>77</v>
      </c>
      <c r="AA373" s="530" t="s">
        <v>2810</v>
      </c>
    </row>
    <row r="374" spans="1:27" s="532" customFormat="1" ht="77.5">
      <c r="A374" s="530" t="s">
        <v>796</v>
      </c>
      <c r="B374" s="530" t="s">
        <v>70</v>
      </c>
      <c r="C374" s="530" t="s">
        <v>71</v>
      </c>
      <c r="D374" s="530" t="s">
        <v>476</v>
      </c>
      <c r="E374" s="530" t="s">
        <v>456</v>
      </c>
      <c r="F374" s="530">
        <v>8131</v>
      </c>
      <c r="G374" s="557">
        <v>2024110010238</v>
      </c>
      <c r="H374" s="530" t="s">
        <v>28</v>
      </c>
      <c r="I374" s="530" t="s">
        <v>457</v>
      </c>
      <c r="J374" s="530" t="s">
        <v>32</v>
      </c>
      <c r="K374" s="530">
        <v>80111600</v>
      </c>
      <c r="L374" s="530" t="s">
        <v>797</v>
      </c>
      <c r="M374" s="530" t="s">
        <v>459</v>
      </c>
      <c r="N374" s="557" t="s">
        <v>459</v>
      </c>
      <c r="O374" s="557">
        <v>5</v>
      </c>
      <c r="P374" s="530">
        <v>1</v>
      </c>
      <c r="Q374" s="530" t="s">
        <v>83</v>
      </c>
      <c r="R374" s="558" t="s">
        <v>84</v>
      </c>
      <c r="S374" s="587">
        <v>6500000</v>
      </c>
      <c r="T374" s="587">
        <v>32500000</v>
      </c>
      <c r="U374" s="530" t="s">
        <v>85</v>
      </c>
      <c r="V374" s="530" t="s">
        <v>78</v>
      </c>
      <c r="W374" s="530" t="s">
        <v>479</v>
      </c>
      <c r="X374" s="530" t="s">
        <v>489</v>
      </c>
      <c r="Y374" s="530" t="s">
        <v>2765</v>
      </c>
      <c r="Z374" s="530" t="s">
        <v>77</v>
      </c>
      <c r="AA374" s="530" t="s">
        <v>2810</v>
      </c>
    </row>
    <row r="375" spans="1:27" s="532" customFormat="1" ht="77.5">
      <c r="A375" s="530" t="s">
        <v>798</v>
      </c>
      <c r="B375" s="530" t="s">
        <v>70</v>
      </c>
      <c r="C375" s="530" t="s">
        <v>71</v>
      </c>
      <c r="D375" s="530" t="s">
        <v>455</v>
      </c>
      <c r="E375" s="530" t="s">
        <v>456</v>
      </c>
      <c r="F375" s="557">
        <v>8131</v>
      </c>
      <c r="G375" s="557">
        <v>2024110010238</v>
      </c>
      <c r="H375" s="530" t="s">
        <v>28</v>
      </c>
      <c r="I375" s="530" t="s">
        <v>457</v>
      </c>
      <c r="J375" s="530" t="s">
        <v>31</v>
      </c>
      <c r="K375" s="530">
        <v>80111600</v>
      </c>
      <c r="L375" s="530" t="s">
        <v>2121</v>
      </c>
      <c r="M375" s="530" t="s">
        <v>409</v>
      </c>
      <c r="N375" s="557" t="s">
        <v>459</v>
      </c>
      <c r="O375" s="557">
        <v>5</v>
      </c>
      <c r="P375" s="530">
        <v>1</v>
      </c>
      <c r="Q375" s="530" t="s">
        <v>83</v>
      </c>
      <c r="R375" s="558" t="s">
        <v>84</v>
      </c>
      <c r="S375" s="587">
        <v>4700000</v>
      </c>
      <c r="T375" s="587">
        <v>23500000</v>
      </c>
      <c r="U375" s="559" t="s">
        <v>85</v>
      </c>
      <c r="V375" s="530" t="s">
        <v>78</v>
      </c>
      <c r="W375" s="530" t="s">
        <v>461</v>
      </c>
      <c r="X375" s="530" t="s">
        <v>501</v>
      </c>
      <c r="Y375" s="530" t="s">
        <v>2765</v>
      </c>
      <c r="Z375" s="530" t="s">
        <v>77</v>
      </c>
      <c r="AA375" s="530" t="s">
        <v>2810</v>
      </c>
    </row>
    <row r="376" spans="1:27" s="532" customFormat="1" ht="77.5">
      <c r="A376" s="530" t="s">
        <v>799</v>
      </c>
      <c r="B376" s="530" t="s">
        <v>70</v>
      </c>
      <c r="C376" s="530" t="s">
        <v>71</v>
      </c>
      <c r="D376" s="530" t="s">
        <v>455</v>
      </c>
      <c r="E376" s="530" t="s">
        <v>456</v>
      </c>
      <c r="F376" s="557">
        <v>8131</v>
      </c>
      <c r="G376" s="557">
        <v>2024110010238</v>
      </c>
      <c r="H376" s="530" t="s">
        <v>28</v>
      </c>
      <c r="I376" s="530" t="s">
        <v>457</v>
      </c>
      <c r="J376" s="530" t="s">
        <v>31</v>
      </c>
      <c r="K376" s="530">
        <v>80111600</v>
      </c>
      <c r="L376" s="530" t="s">
        <v>2121</v>
      </c>
      <c r="M376" s="530" t="s">
        <v>409</v>
      </c>
      <c r="N376" s="557" t="s">
        <v>459</v>
      </c>
      <c r="O376" s="557">
        <v>5</v>
      </c>
      <c r="P376" s="530">
        <v>1</v>
      </c>
      <c r="Q376" s="530" t="s">
        <v>83</v>
      </c>
      <c r="R376" s="558" t="s">
        <v>84</v>
      </c>
      <c r="S376" s="587">
        <v>4700000</v>
      </c>
      <c r="T376" s="587">
        <v>23500000</v>
      </c>
      <c r="U376" s="559" t="s">
        <v>85</v>
      </c>
      <c r="V376" s="530" t="s">
        <v>78</v>
      </c>
      <c r="W376" s="530" t="s">
        <v>461</v>
      </c>
      <c r="X376" s="530" t="s">
        <v>501</v>
      </c>
      <c r="Y376" s="530" t="s">
        <v>2765</v>
      </c>
      <c r="Z376" s="530" t="s">
        <v>77</v>
      </c>
      <c r="AA376" s="530" t="s">
        <v>2810</v>
      </c>
    </row>
    <row r="377" spans="1:27" s="532" customFormat="1" ht="93">
      <c r="A377" s="530" t="s">
        <v>800</v>
      </c>
      <c r="B377" s="530" t="s">
        <v>70</v>
      </c>
      <c r="C377" s="530" t="s">
        <v>71</v>
      </c>
      <c r="D377" s="530" t="s">
        <v>455</v>
      </c>
      <c r="E377" s="530" t="s">
        <v>456</v>
      </c>
      <c r="F377" s="557">
        <v>8131</v>
      </c>
      <c r="G377" s="557">
        <v>2024110010238</v>
      </c>
      <c r="H377" s="530" t="s">
        <v>28</v>
      </c>
      <c r="I377" s="530" t="s">
        <v>457</v>
      </c>
      <c r="J377" s="530" t="s">
        <v>31</v>
      </c>
      <c r="K377" s="530">
        <v>80111600</v>
      </c>
      <c r="L377" s="530" t="s">
        <v>2124</v>
      </c>
      <c r="M377" s="530" t="s">
        <v>409</v>
      </c>
      <c r="N377" s="557" t="s">
        <v>459</v>
      </c>
      <c r="O377" s="557">
        <v>8</v>
      </c>
      <c r="P377" s="530">
        <v>1</v>
      </c>
      <c r="Q377" s="530" t="s">
        <v>83</v>
      </c>
      <c r="R377" s="558" t="s">
        <v>84</v>
      </c>
      <c r="S377" s="587">
        <v>6000000</v>
      </c>
      <c r="T377" s="587">
        <v>48000000</v>
      </c>
      <c r="U377" s="559" t="s">
        <v>85</v>
      </c>
      <c r="V377" s="530" t="s">
        <v>78</v>
      </c>
      <c r="W377" s="530" t="s">
        <v>461</v>
      </c>
      <c r="X377" s="530" t="s">
        <v>501</v>
      </c>
      <c r="Y377" s="530" t="s">
        <v>2765</v>
      </c>
      <c r="Z377" s="530" t="s">
        <v>77</v>
      </c>
      <c r="AA377" s="530" t="s">
        <v>2810</v>
      </c>
    </row>
    <row r="378" spans="1:27" s="532" customFormat="1" ht="77.5">
      <c r="A378" s="530" t="s">
        <v>801</v>
      </c>
      <c r="B378" s="530" t="s">
        <v>70</v>
      </c>
      <c r="C378" s="530" t="s">
        <v>71</v>
      </c>
      <c r="D378" s="530" t="s">
        <v>455</v>
      </c>
      <c r="E378" s="530" t="s">
        <v>456</v>
      </c>
      <c r="F378" s="557">
        <v>8131</v>
      </c>
      <c r="G378" s="557">
        <v>2024110010238</v>
      </c>
      <c r="H378" s="530" t="s">
        <v>28</v>
      </c>
      <c r="I378" s="530" t="s">
        <v>457</v>
      </c>
      <c r="J378" s="530" t="s">
        <v>31</v>
      </c>
      <c r="K378" s="530">
        <v>80111600</v>
      </c>
      <c r="L378" s="530" t="s">
        <v>2126</v>
      </c>
      <c r="M378" s="530" t="s">
        <v>459</v>
      </c>
      <c r="N378" s="557" t="s">
        <v>307</v>
      </c>
      <c r="O378" s="557">
        <v>6</v>
      </c>
      <c r="P378" s="530">
        <v>1</v>
      </c>
      <c r="Q378" s="530" t="s">
        <v>83</v>
      </c>
      <c r="R378" s="558" t="s">
        <v>84</v>
      </c>
      <c r="S378" s="587">
        <v>4500000</v>
      </c>
      <c r="T378" s="587">
        <v>27000000</v>
      </c>
      <c r="U378" s="559" t="s">
        <v>85</v>
      </c>
      <c r="V378" s="530" t="s">
        <v>78</v>
      </c>
      <c r="W378" s="530" t="s">
        <v>461</v>
      </c>
      <c r="X378" s="530" t="s">
        <v>501</v>
      </c>
      <c r="Y378" s="530" t="s">
        <v>2765</v>
      </c>
      <c r="Z378" s="530" t="s">
        <v>77</v>
      </c>
      <c r="AA378" s="530" t="s">
        <v>2810</v>
      </c>
    </row>
    <row r="379" spans="1:27" s="532" customFormat="1" ht="93">
      <c r="A379" s="530" t="s">
        <v>802</v>
      </c>
      <c r="B379" s="530" t="s">
        <v>70</v>
      </c>
      <c r="C379" s="530" t="s">
        <v>71</v>
      </c>
      <c r="D379" s="530" t="s">
        <v>455</v>
      </c>
      <c r="E379" s="530" t="s">
        <v>456</v>
      </c>
      <c r="F379" s="557">
        <v>8131</v>
      </c>
      <c r="G379" s="557">
        <v>2024110010238</v>
      </c>
      <c r="H379" s="530" t="s">
        <v>28</v>
      </c>
      <c r="I379" s="530" t="s">
        <v>457</v>
      </c>
      <c r="J379" s="530" t="s">
        <v>31</v>
      </c>
      <c r="K379" s="530">
        <v>80111600</v>
      </c>
      <c r="L379" s="530" t="s">
        <v>2124</v>
      </c>
      <c r="M379" s="530" t="s">
        <v>409</v>
      </c>
      <c r="N379" s="557" t="s">
        <v>459</v>
      </c>
      <c r="O379" s="557">
        <v>6</v>
      </c>
      <c r="P379" s="530">
        <v>1</v>
      </c>
      <c r="Q379" s="530" t="s">
        <v>83</v>
      </c>
      <c r="R379" s="558" t="s">
        <v>84</v>
      </c>
      <c r="S379" s="587">
        <v>6000000</v>
      </c>
      <c r="T379" s="587">
        <v>36000000</v>
      </c>
      <c r="U379" s="559" t="s">
        <v>85</v>
      </c>
      <c r="V379" s="530" t="s">
        <v>78</v>
      </c>
      <c r="W379" s="530" t="s">
        <v>461</v>
      </c>
      <c r="X379" s="530" t="s">
        <v>501</v>
      </c>
      <c r="Y379" s="530" t="s">
        <v>2765</v>
      </c>
      <c r="Z379" s="530" t="s">
        <v>77</v>
      </c>
      <c r="AA379" s="530" t="s">
        <v>2810</v>
      </c>
    </row>
    <row r="380" spans="1:27" s="532" customFormat="1" ht="93">
      <c r="A380" s="530" t="s">
        <v>803</v>
      </c>
      <c r="B380" s="530" t="s">
        <v>70</v>
      </c>
      <c r="C380" s="530" t="s">
        <v>71</v>
      </c>
      <c r="D380" s="530" t="s">
        <v>455</v>
      </c>
      <c r="E380" s="530" t="s">
        <v>456</v>
      </c>
      <c r="F380" s="557">
        <v>8131</v>
      </c>
      <c r="G380" s="557">
        <v>2024110010238</v>
      </c>
      <c r="H380" s="530" t="s">
        <v>28</v>
      </c>
      <c r="I380" s="530" t="s">
        <v>457</v>
      </c>
      <c r="J380" s="530" t="s">
        <v>31</v>
      </c>
      <c r="K380" s="530">
        <v>80111600</v>
      </c>
      <c r="L380" s="530" t="s">
        <v>2128</v>
      </c>
      <c r="M380" s="530" t="s">
        <v>409</v>
      </c>
      <c r="N380" s="557" t="s">
        <v>459</v>
      </c>
      <c r="O380" s="557">
        <v>6</v>
      </c>
      <c r="P380" s="530">
        <v>1</v>
      </c>
      <c r="Q380" s="530" t="s">
        <v>83</v>
      </c>
      <c r="R380" s="558" t="s">
        <v>84</v>
      </c>
      <c r="S380" s="587">
        <v>3800000</v>
      </c>
      <c r="T380" s="587">
        <v>22800000</v>
      </c>
      <c r="U380" s="559" t="s">
        <v>85</v>
      </c>
      <c r="V380" s="530" t="s">
        <v>78</v>
      </c>
      <c r="W380" s="530" t="s">
        <v>461</v>
      </c>
      <c r="X380" s="530" t="s">
        <v>501</v>
      </c>
      <c r="Y380" s="530" t="s">
        <v>2765</v>
      </c>
      <c r="Z380" s="530" t="s">
        <v>77</v>
      </c>
      <c r="AA380" s="530" t="s">
        <v>2810</v>
      </c>
    </row>
    <row r="381" spans="1:27" s="532" customFormat="1" ht="77.5">
      <c r="A381" s="530" t="s">
        <v>804</v>
      </c>
      <c r="B381" s="530" t="s">
        <v>70</v>
      </c>
      <c r="C381" s="530" t="s">
        <v>71</v>
      </c>
      <c r="D381" s="530" t="s">
        <v>455</v>
      </c>
      <c r="E381" s="530" t="s">
        <v>456</v>
      </c>
      <c r="F381" s="557">
        <v>8131</v>
      </c>
      <c r="G381" s="557">
        <v>2024110010238</v>
      </c>
      <c r="H381" s="530" t="s">
        <v>28</v>
      </c>
      <c r="I381" s="530" t="s">
        <v>457</v>
      </c>
      <c r="J381" s="530" t="s">
        <v>31</v>
      </c>
      <c r="K381" s="530">
        <v>80111600</v>
      </c>
      <c r="L381" s="530" t="s">
        <v>2267</v>
      </c>
      <c r="M381" s="530" t="s">
        <v>673</v>
      </c>
      <c r="N381" s="530" t="s">
        <v>2639</v>
      </c>
      <c r="O381" s="573">
        <v>1</v>
      </c>
      <c r="P381" s="573">
        <v>1</v>
      </c>
      <c r="Q381" s="530" t="s">
        <v>83</v>
      </c>
      <c r="R381" s="558" t="s">
        <v>84</v>
      </c>
      <c r="S381" s="587">
        <v>6476167</v>
      </c>
      <c r="T381" s="587">
        <v>6476167</v>
      </c>
      <c r="U381" s="530" t="s">
        <v>85</v>
      </c>
      <c r="V381" s="530" t="s">
        <v>78</v>
      </c>
      <c r="W381" s="530" t="s">
        <v>461</v>
      </c>
      <c r="X381" s="530" t="s">
        <v>501</v>
      </c>
      <c r="Y381" s="530" t="s">
        <v>2765</v>
      </c>
      <c r="Z381" s="530" t="s">
        <v>77</v>
      </c>
      <c r="AA381" s="530" t="s">
        <v>2810</v>
      </c>
    </row>
    <row r="382" spans="1:27" s="532" customFormat="1" ht="108.5">
      <c r="A382" s="530" t="s">
        <v>805</v>
      </c>
      <c r="B382" s="530" t="s">
        <v>70</v>
      </c>
      <c r="C382" s="530" t="s">
        <v>71</v>
      </c>
      <c r="D382" s="530" t="s">
        <v>476</v>
      </c>
      <c r="E382" s="530" t="s">
        <v>456</v>
      </c>
      <c r="F382" s="530">
        <v>8131</v>
      </c>
      <c r="G382" s="557">
        <v>2024110010238</v>
      </c>
      <c r="H382" s="530" t="s">
        <v>28</v>
      </c>
      <c r="I382" s="530" t="s">
        <v>457</v>
      </c>
      <c r="J382" s="530" t="s">
        <v>32</v>
      </c>
      <c r="K382" s="530">
        <v>80111600</v>
      </c>
      <c r="L382" s="530" t="s">
        <v>806</v>
      </c>
      <c r="M382" s="530" t="s">
        <v>409</v>
      </c>
      <c r="N382" s="530" t="s">
        <v>459</v>
      </c>
      <c r="O382" s="530">
        <v>9</v>
      </c>
      <c r="P382" s="530">
        <v>1</v>
      </c>
      <c r="Q382" s="530" t="s">
        <v>83</v>
      </c>
      <c r="R382" s="572" t="s">
        <v>84</v>
      </c>
      <c r="S382" s="587">
        <v>6000000</v>
      </c>
      <c r="T382" s="587">
        <v>54000000</v>
      </c>
      <c r="U382" s="530" t="s">
        <v>85</v>
      </c>
      <c r="V382" s="530" t="s">
        <v>78</v>
      </c>
      <c r="W382" s="530" t="s">
        <v>479</v>
      </c>
      <c r="X382" s="530" t="s">
        <v>489</v>
      </c>
      <c r="Y382" s="530" t="s">
        <v>2765</v>
      </c>
      <c r="Z382" s="530" t="s">
        <v>77</v>
      </c>
      <c r="AA382" s="530" t="s">
        <v>2810</v>
      </c>
    </row>
    <row r="383" spans="1:27" s="532" customFormat="1" ht="77.5">
      <c r="A383" s="530" t="s">
        <v>807</v>
      </c>
      <c r="B383" s="530" t="s">
        <v>70</v>
      </c>
      <c r="C383" s="530" t="s">
        <v>71</v>
      </c>
      <c r="D383" s="530" t="s">
        <v>455</v>
      </c>
      <c r="E383" s="530" t="s">
        <v>456</v>
      </c>
      <c r="F383" s="557">
        <v>8131</v>
      </c>
      <c r="G383" s="557">
        <v>2024110010238</v>
      </c>
      <c r="H383" s="530" t="s">
        <v>28</v>
      </c>
      <c r="I383" s="530" t="s">
        <v>457</v>
      </c>
      <c r="J383" s="530" t="s">
        <v>31</v>
      </c>
      <c r="K383" s="530">
        <v>80111600</v>
      </c>
      <c r="L383" s="530" t="s">
        <v>789</v>
      </c>
      <c r="M383" s="530" t="s">
        <v>459</v>
      </c>
      <c r="N383" s="530" t="s">
        <v>459</v>
      </c>
      <c r="O383" s="530">
        <v>5</v>
      </c>
      <c r="P383" s="530">
        <v>1</v>
      </c>
      <c r="Q383" s="530" t="s">
        <v>83</v>
      </c>
      <c r="R383" s="572" t="s">
        <v>84</v>
      </c>
      <c r="S383" s="587">
        <v>3156000</v>
      </c>
      <c r="T383" s="587">
        <v>15780000</v>
      </c>
      <c r="U383" s="530" t="s">
        <v>85</v>
      </c>
      <c r="V383" s="530" t="s">
        <v>78</v>
      </c>
      <c r="W383" s="530" t="s">
        <v>461</v>
      </c>
      <c r="X383" s="530" t="s">
        <v>501</v>
      </c>
      <c r="Y383" s="530" t="s">
        <v>2765</v>
      </c>
      <c r="Z383" s="530" t="s">
        <v>77</v>
      </c>
      <c r="AA383" s="530" t="s">
        <v>2810</v>
      </c>
    </row>
    <row r="384" spans="1:27" s="532" customFormat="1" ht="77.5">
      <c r="A384" s="530" t="s">
        <v>808</v>
      </c>
      <c r="B384" s="530" t="s">
        <v>70</v>
      </c>
      <c r="C384" s="530" t="s">
        <v>71</v>
      </c>
      <c r="D384" s="530" t="s">
        <v>455</v>
      </c>
      <c r="E384" s="530" t="s">
        <v>456</v>
      </c>
      <c r="F384" s="557">
        <v>8131</v>
      </c>
      <c r="G384" s="557">
        <v>2024110010238</v>
      </c>
      <c r="H384" s="530" t="s">
        <v>28</v>
      </c>
      <c r="I384" s="530" t="s">
        <v>457</v>
      </c>
      <c r="J384" s="530" t="s">
        <v>31</v>
      </c>
      <c r="K384" s="530">
        <v>80111600</v>
      </c>
      <c r="L384" s="530" t="s">
        <v>786</v>
      </c>
      <c r="M384" s="530" t="s">
        <v>409</v>
      </c>
      <c r="N384" s="530" t="s">
        <v>459</v>
      </c>
      <c r="O384" s="530">
        <v>6</v>
      </c>
      <c r="P384" s="530">
        <v>1</v>
      </c>
      <c r="Q384" s="530" t="s">
        <v>83</v>
      </c>
      <c r="R384" s="572" t="s">
        <v>84</v>
      </c>
      <c r="S384" s="587">
        <v>4500000</v>
      </c>
      <c r="T384" s="587">
        <v>27000000</v>
      </c>
      <c r="U384" s="530" t="s">
        <v>85</v>
      </c>
      <c r="V384" s="530" t="s">
        <v>78</v>
      </c>
      <c r="W384" s="530" t="s">
        <v>461</v>
      </c>
      <c r="X384" s="530" t="s">
        <v>501</v>
      </c>
      <c r="Y384" s="530" t="s">
        <v>2765</v>
      </c>
      <c r="Z384" s="530" t="s">
        <v>77</v>
      </c>
      <c r="AA384" s="530" t="s">
        <v>2810</v>
      </c>
    </row>
    <row r="385" spans="1:27" s="532" customFormat="1" ht="93">
      <c r="A385" s="530" t="s">
        <v>809</v>
      </c>
      <c r="B385" s="530" t="s">
        <v>70</v>
      </c>
      <c r="C385" s="530" t="s">
        <v>71</v>
      </c>
      <c r="D385" s="530" t="s">
        <v>455</v>
      </c>
      <c r="E385" s="530" t="s">
        <v>456</v>
      </c>
      <c r="F385" s="557">
        <v>8131</v>
      </c>
      <c r="G385" s="557">
        <v>2024110010238</v>
      </c>
      <c r="H385" s="530" t="s">
        <v>28</v>
      </c>
      <c r="I385" s="530" t="s">
        <v>457</v>
      </c>
      <c r="J385" s="530" t="s">
        <v>31</v>
      </c>
      <c r="K385" s="530">
        <v>80111600</v>
      </c>
      <c r="L385" s="530" t="s">
        <v>2129</v>
      </c>
      <c r="M385" s="530" t="s">
        <v>409</v>
      </c>
      <c r="N385" s="557" t="s">
        <v>459</v>
      </c>
      <c r="O385" s="557">
        <v>6</v>
      </c>
      <c r="P385" s="530">
        <v>1</v>
      </c>
      <c r="Q385" s="530" t="s">
        <v>83</v>
      </c>
      <c r="R385" s="558" t="s">
        <v>84</v>
      </c>
      <c r="S385" s="587">
        <v>5000000</v>
      </c>
      <c r="T385" s="587">
        <v>30000000</v>
      </c>
      <c r="U385" s="559" t="s">
        <v>85</v>
      </c>
      <c r="V385" s="530" t="s">
        <v>78</v>
      </c>
      <c r="W385" s="530" t="s">
        <v>461</v>
      </c>
      <c r="X385" s="530" t="s">
        <v>501</v>
      </c>
      <c r="Y385" s="530" t="s">
        <v>2765</v>
      </c>
      <c r="Z385" s="530" t="s">
        <v>77</v>
      </c>
      <c r="AA385" s="530" t="s">
        <v>2810</v>
      </c>
    </row>
    <row r="386" spans="1:27" s="532" customFormat="1" ht="124">
      <c r="A386" s="530" t="s">
        <v>810</v>
      </c>
      <c r="B386" s="530" t="s">
        <v>70</v>
      </c>
      <c r="C386" s="530" t="s">
        <v>71</v>
      </c>
      <c r="D386" s="530" t="s">
        <v>476</v>
      </c>
      <c r="E386" s="530" t="s">
        <v>456</v>
      </c>
      <c r="F386" s="530">
        <v>8131</v>
      </c>
      <c r="G386" s="557">
        <v>2024110010238</v>
      </c>
      <c r="H386" s="530" t="s">
        <v>28</v>
      </c>
      <c r="I386" s="530" t="s">
        <v>457</v>
      </c>
      <c r="J386" s="530" t="s">
        <v>32</v>
      </c>
      <c r="K386" s="530">
        <v>80111600</v>
      </c>
      <c r="L386" s="530" t="s">
        <v>2292</v>
      </c>
      <c r="M386" s="530" t="s">
        <v>2639</v>
      </c>
      <c r="N386" s="557" t="s">
        <v>1060</v>
      </c>
      <c r="O386" s="557">
        <v>7</v>
      </c>
      <c r="P386" s="530">
        <v>1</v>
      </c>
      <c r="Q386" s="530" t="s">
        <v>83</v>
      </c>
      <c r="R386" s="558" t="s">
        <v>84</v>
      </c>
      <c r="S386" s="587">
        <v>8000000</v>
      </c>
      <c r="T386" s="587">
        <v>56000000</v>
      </c>
      <c r="U386" s="559" t="s">
        <v>85</v>
      </c>
      <c r="V386" s="530" t="s">
        <v>78</v>
      </c>
      <c r="W386" s="530" t="s">
        <v>479</v>
      </c>
      <c r="X386" s="530" t="s">
        <v>489</v>
      </c>
      <c r="Y386" s="530" t="s">
        <v>2765</v>
      </c>
      <c r="Z386" s="530" t="s">
        <v>77</v>
      </c>
      <c r="AA386" s="530" t="s">
        <v>2810</v>
      </c>
    </row>
    <row r="387" spans="1:27" s="532" customFormat="1" ht="77.5">
      <c r="A387" s="530" t="s">
        <v>811</v>
      </c>
      <c r="B387" s="530" t="s">
        <v>70</v>
      </c>
      <c r="C387" s="530" t="s">
        <v>71</v>
      </c>
      <c r="D387" s="530" t="s">
        <v>455</v>
      </c>
      <c r="E387" s="530" t="s">
        <v>456</v>
      </c>
      <c r="F387" s="557">
        <v>8131</v>
      </c>
      <c r="G387" s="557">
        <v>2024110010238</v>
      </c>
      <c r="H387" s="530" t="s">
        <v>28</v>
      </c>
      <c r="I387" s="530" t="s">
        <v>457</v>
      </c>
      <c r="J387" s="530" t="s">
        <v>31</v>
      </c>
      <c r="K387" s="530">
        <v>80111600</v>
      </c>
      <c r="L387" s="530" t="s">
        <v>2131</v>
      </c>
      <c r="M387" s="530" t="s">
        <v>409</v>
      </c>
      <c r="N387" s="557" t="s">
        <v>459</v>
      </c>
      <c r="O387" s="557">
        <v>6</v>
      </c>
      <c r="P387" s="530">
        <v>1</v>
      </c>
      <c r="Q387" s="530" t="s">
        <v>83</v>
      </c>
      <c r="R387" s="558" t="s">
        <v>84</v>
      </c>
      <c r="S387" s="587">
        <v>5200000</v>
      </c>
      <c r="T387" s="587">
        <v>31200000</v>
      </c>
      <c r="U387" s="530" t="s">
        <v>85</v>
      </c>
      <c r="V387" s="530" t="s">
        <v>78</v>
      </c>
      <c r="W387" s="530" t="s">
        <v>461</v>
      </c>
      <c r="X387" s="530" t="s">
        <v>501</v>
      </c>
      <c r="Y387" s="530" t="s">
        <v>2765</v>
      </c>
      <c r="Z387" s="530" t="s">
        <v>77</v>
      </c>
      <c r="AA387" s="530" t="s">
        <v>2810</v>
      </c>
    </row>
    <row r="388" spans="1:27" s="532" customFormat="1" ht="93">
      <c r="A388" s="530" t="s">
        <v>812</v>
      </c>
      <c r="B388" s="530" t="s">
        <v>70</v>
      </c>
      <c r="C388" s="530" t="s">
        <v>71</v>
      </c>
      <c r="D388" s="530" t="s">
        <v>476</v>
      </c>
      <c r="E388" s="530" t="s">
        <v>456</v>
      </c>
      <c r="F388" s="530">
        <v>8131</v>
      </c>
      <c r="G388" s="557">
        <v>2024110010238</v>
      </c>
      <c r="H388" s="530" t="s">
        <v>28</v>
      </c>
      <c r="I388" s="530" t="s">
        <v>457</v>
      </c>
      <c r="J388" s="530" t="s">
        <v>32</v>
      </c>
      <c r="K388" s="530">
        <v>80111600</v>
      </c>
      <c r="L388" s="530" t="s">
        <v>2132</v>
      </c>
      <c r="M388" s="530" t="s">
        <v>459</v>
      </c>
      <c r="N388" s="557" t="s">
        <v>459</v>
      </c>
      <c r="O388" s="557">
        <v>5</v>
      </c>
      <c r="P388" s="530">
        <v>1</v>
      </c>
      <c r="Q388" s="530" t="s">
        <v>83</v>
      </c>
      <c r="R388" s="558" t="s">
        <v>84</v>
      </c>
      <c r="S388" s="587">
        <v>6000000</v>
      </c>
      <c r="T388" s="587">
        <v>30000000</v>
      </c>
      <c r="U388" s="530" t="s">
        <v>85</v>
      </c>
      <c r="V388" s="530" t="s">
        <v>78</v>
      </c>
      <c r="W388" s="530" t="s">
        <v>479</v>
      </c>
      <c r="X388" s="530" t="s">
        <v>489</v>
      </c>
      <c r="Y388" s="530" t="s">
        <v>2765</v>
      </c>
      <c r="Z388" s="530" t="s">
        <v>77</v>
      </c>
      <c r="AA388" s="530" t="s">
        <v>2810</v>
      </c>
    </row>
    <row r="389" spans="1:27" s="532" customFormat="1" ht="77.5">
      <c r="A389" s="530" t="s">
        <v>813</v>
      </c>
      <c r="B389" s="530" t="s">
        <v>70</v>
      </c>
      <c r="C389" s="530" t="s">
        <v>71</v>
      </c>
      <c r="D389" s="530" t="s">
        <v>455</v>
      </c>
      <c r="E389" s="530" t="s">
        <v>456</v>
      </c>
      <c r="F389" s="557">
        <v>8131</v>
      </c>
      <c r="G389" s="557">
        <v>2024110010238</v>
      </c>
      <c r="H389" s="530" t="s">
        <v>28</v>
      </c>
      <c r="I389" s="530" t="s">
        <v>457</v>
      </c>
      <c r="J389" s="530" t="s">
        <v>31</v>
      </c>
      <c r="K389" s="530">
        <v>80111600</v>
      </c>
      <c r="L389" s="530" t="s">
        <v>2692</v>
      </c>
      <c r="M389" s="530" t="s">
        <v>459</v>
      </c>
      <c r="N389" s="530" t="s">
        <v>459</v>
      </c>
      <c r="O389" s="530">
        <v>6</v>
      </c>
      <c r="P389" s="530">
        <v>1</v>
      </c>
      <c r="Q389" s="530" t="s">
        <v>83</v>
      </c>
      <c r="R389" s="572" t="s">
        <v>84</v>
      </c>
      <c r="S389" s="587">
        <v>4500000</v>
      </c>
      <c r="T389" s="587">
        <v>27000000</v>
      </c>
      <c r="U389" s="530" t="s">
        <v>85</v>
      </c>
      <c r="V389" s="530" t="s">
        <v>78</v>
      </c>
      <c r="W389" s="530" t="s">
        <v>461</v>
      </c>
      <c r="X389" s="530" t="s">
        <v>501</v>
      </c>
      <c r="Y389" s="530" t="s">
        <v>2765</v>
      </c>
      <c r="Z389" s="530" t="s">
        <v>77</v>
      </c>
      <c r="AA389" s="530" t="s">
        <v>2810</v>
      </c>
    </row>
    <row r="390" spans="1:27" s="532" customFormat="1" ht="77.5">
      <c r="A390" s="530" t="s">
        <v>815</v>
      </c>
      <c r="B390" s="530" t="s">
        <v>70</v>
      </c>
      <c r="C390" s="530" t="s">
        <v>71</v>
      </c>
      <c r="D390" s="530" t="s">
        <v>455</v>
      </c>
      <c r="E390" s="530" t="s">
        <v>456</v>
      </c>
      <c r="F390" s="557">
        <v>8131</v>
      </c>
      <c r="G390" s="557">
        <v>2024110010238</v>
      </c>
      <c r="H390" s="530" t="s">
        <v>28</v>
      </c>
      <c r="I390" s="530" t="s">
        <v>457</v>
      </c>
      <c r="J390" s="530" t="s">
        <v>31</v>
      </c>
      <c r="K390" s="530">
        <v>80111600</v>
      </c>
      <c r="L390" s="530" t="s">
        <v>2131</v>
      </c>
      <c r="M390" s="530" t="s">
        <v>409</v>
      </c>
      <c r="N390" s="557" t="s">
        <v>459</v>
      </c>
      <c r="O390" s="557">
        <v>6</v>
      </c>
      <c r="P390" s="530">
        <v>1</v>
      </c>
      <c r="Q390" s="530" t="s">
        <v>83</v>
      </c>
      <c r="R390" s="558" t="s">
        <v>84</v>
      </c>
      <c r="S390" s="587">
        <v>5200000</v>
      </c>
      <c r="T390" s="587">
        <v>31200000</v>
      </c>
      <c r="U390" s="530" t="s">
        <v>85</v>
      </c>
      <c r="V390" s="530" t="s">
        <v>78</v>
      </c>
      <c r="W390" s="530" t="s">
        <v>461</v>
      </c>
      <c r="X390" s="530" t="s">
        <v>501</v>
      </c>
      <c r="Y390" s="530" t="s">
        <v>2765</v>
      </c>
      <c r="Z390" s="530" t="s">
        <v>77</v>
      </c>
      <c r="AA390" s="530" t="s">
        <v>2810</v>
      </c>
    </row>
    <row r="391" spans="1:27" s="532" customFormat="1" ht="93">
      <c r="A391" s="530" t="s">
        <v>816</v>
      </c>
      <c r="B391" s="530" t="s">
        <v>70</v>
      </c>
      <c r="C391" s="530" t="s">
        <v>71</v>
      </c>
      <c r="D391" s="530" t="s">
        <v>455</v>
      </c>
      <c r="E391" s="530" t="s">
        <v>456</v>
      </c>
      <c r="F391" s="557">
        <v>8131</v>
      </c>
      <c r="G391" s="557">
        <v>2024110010238</v>
      </c>
      <c r="H391" s="530" t="s">
        <v>28</v>
      </c>
      <c r="I391" s="530" t="s">
        <v>457</v>
      </c>
      <c r="J391" s="530" t="s">
        <v>31</v>
      </c>
      <c r="K391" s="530">
        <v>80111600</v>
      </c>
      <c r="L391" s="530" t="s">
        <v>2129</v>
      </c>
      <c r="M391" s="530" t="s">
        <v>409</v>
      </c>
      <c r="N391" s="557" t="s">
        <v>459</v>
      </c>
      <c r="O391" s="557">
        <v>6</v>
      </c>
      <c r="P391" s="530">
        <v>1</v>
      </c>
      <c r="Q391" s="530" t="s">
        <v>83</v>
      </c>
      <c r="R391" s="558" t="s">
        <v>84</v>
      </c>
      <c r="S391" s="587">
        <v>5000000</v>
      </c>
      <c r="T391" s="587">
        <v>30000000</v>
      </c>
      <c r="U391" s="530" t="s">
        <v>85</v>
      </c>
      <c r="V391" s="530" t="s">
        <v>78</v>
      </c>
      <c r="W391" s="530" t="s">
        <v>461</v>
      </c>
      <c r="X391" s="530" t="s">
        <v>501</v>
      </c>
      <c r="Y391" s="530" t="s">
        <v>2765</v>
      </c>
      <c r="Z391" s="530" t="s">
        <v>77</v>
      </c>
      <c r="AA391" s="530" t="s">
        <v>2810</v>
      </c>
    </row>
    <row r="392" spans="1:27" s="532" customFormat="1" ht="93">
      <c r="A392" s="530" t="s">
        <v>817</v>
      </c>
      <c r="B392" s="530" t="s">
        <v>70</v>
      </c>
      <c r="C392" s="530" t="s">
        <v>71</v>
      </c>
      <c r="D392" s="530" t="s">
        <v>455</v>
      </c>
      <c r="E392" s="530" t="s">
        <v>456</v>
      </c>
      <c r="F392" s="557">
        <v>8131</v>
      </c>
      <c r="G392" s="557">
        <v>2024110010238</v>
      </c>
      <c r="H392" s="530" t="s">
        <v>28</v>
      </c>
      <c r="I392" s="530" t="s">
        <v>457</v>
      </c>
      <c r="J392" s="530" t="s">
        <v>31</v>
      </c>
      <c r="K392" s="530">
        <v>80111600</v>
      </c>
      <c r="L392" s="530" t="s">
        <v>2124</v>
      </c>
      <c r="M392" s="530" t="s">
        <v>409</v>
      </c>
      <c r="N392" s="557" t="s">
        <v>459</v>
      </c>
      <c r="O392" s="557">
        <v>8.5</v>
      </c>
      <c r="P392" s="530">
        <v>1</v>
      </c>
      <c r="Q392" s="530" t="s">
        <v>83</v>
      </c>
      <c r="R392" s="558" t="s">
        <v>84</v>
      </c>
      <c r="S392" s="587">
        <v>6000000</v>
      </c>
      <c r="T392" s="587">
        <v>51000000</v>
      </c>
      <c r="U392" s="530" t="s">
        <v>85</v>
      </c>
      <c r="V392" s="530" t="s">
        <v>78</v>
      </c>
      <c r="W392" s="530" t="s">
        <v>461</v>
      </c>
      <c r="X392" s="530" t="s">
        <v>501</v>
      </c>
      <c r="Y392" s="530" t="s">
        <v>2765</v>
      </c>
      <c r="Z392" s="530" t="s">
        <v>77</v>
      </c>
      <c r="AA392" s="530" t="s">
        <v>2810</v>
      </c>
    </row>
    <row r="393" spans="1:27" s="532" customFormat="1" ht="77.5">
      <c r="A393" s="530" t="s">
        <v>818</v>
      </c>
      <c r="B393" s="530" t="s">
        <v>70</v>
      </c>
      <c r="C393" s="530" t="s">
        <v>71</v>
      </c>
      <c r="D393" s="530" t="s">
        <v>455</v>
      </c>
      <c r="E393" s="530" t="s">
        <v>456</v>
      </c>
      <c r="F393" s="557">
        <v>8131</v>
      </c>
      <c r="G393" s="557">
        <v>2024110010238</v>
      </c>
      <c r="H393" s="530" t="s">
        <v>28</v>
      </c>
      <c r="I393" s="530" t="s">
        <v>457</v>
      </c>
      <c r="J393" s="530" t="s">
        <v>31</v>
      </c>
      <c r="K393" s="530">
        <v>80111600</v>
      </c>
      <c r="L393" s="530" t="s">
        <v>819</v>
      </c>
      <c r="M393" s="530" t="s">
        <v>459</v>
      </c>
      <c r="N393" s="557" t="s">
        <v>459</v>
      </c>
      <c r="O393" s="557">
        <v>5</v>
      </c>
      <c r="P393" s="530">
        <v>1</v>
      </c>
      <c r="Q393" s="530" t="s">
        <v>83</v>
      </c>
      <c r="R393" s="558" t="s">
        <v>84</v>
      </c>
      <c r="S393" s="587">
        <v>7700000</v>
      </c>
      <c r="T393" s="587">
        <v>38500000</v>
      </c>
      <c r="U393" s="530" t="s">
        <v>85</v>
      </c>
      <c r="V393" s="530" t="s">
        <v>78</v>
      </c>
      <c r="W393" s="530" t="s">
        <v>461</v>
      </c>
      <c r="X393" s="530" t="s">
        <v>501</v>
      </c>
      <c r="Y393" s="530" t="s">
        <v>2765</v>
      </c>
      <c r="Z393" s="530" t="s">
        <v>77</v>
      </c>
      <c r="AA393" s="530" t="s">
        <v>2810</v>
      </c>
    </row>
    <row r="394" spans="1:27" s="532" customFormat="1" ht="93">
      <c r="A394" s="530" t="s">
        <v>820</v>
      </c>
      <c r="B394" s="530" t="s">
        <v>70</v>
      </c>
      <c r="C394" s="530" t="s">
        <v>71</v>
      </c>
      <c r="D394" s="530" t="s">
        <v>455</v>
      </c>
      <c r="E394" s="530" t="s">
        <v>456</v>
      </c>
      <c r="F394" s="557">
        <v>8131</v>
      </c>
      <c r="G394" s="557">
        <v>2024110010238</v>
      </c>
      <c r="H394" s="530" t="s">
        <v>28</v>
      </c>
      <c r="I394" s="530" t="s">
        <v>457</v>
      </c>
      <c r="J394" s="530" t="s">
        <v>31</v>
      </c>
      <c r="K394" s="530">
        <v>80111600</v>
      </c>
      <c r="L394" s="530" t="s">
        <v>2128</v>
      </c>
      <c r="M394" s="530" t="s">
        <v>409</v>
      </c>
      <c r="N394" s="557" t="s">
        <v>459</v>
      </c>
      <c r="O394" s="557">
        <v>6</v>
      </c>
      <c r="P394" s="530">
        <v>1</v>
      </c>
      <c r="Q394" s="530" t="s">
        <v>83</v>
      </c>
      <c r="R394" s="558" t="s">
        <v>84</v>
      </c>
      <c r="S394" s="587">
        <v>3800000</v>
      </c>
      <c r="T394" s="587">
        <v>22800000</v>
      </c>
      <c r="U394" s="530" t="s">
        <v>85</v>
      </c>
      <c r="V394" s="530" t="s">
        <v>78</v>
      </c>
      <c r="W394" s="530" t="s">
        <v>461</v>
      </c>
      <c r="X394" s="530" t="s">
        <v>501</v>
      </c>
      <c r="Y394" s="530" t="s">
        <v>2765</v>
      </c>
      <c r="Z394" s="530" t="s">
        <v>77</v>
      </c>
      <c r="AA394" s="530" t="s">
        <v>2810</v>
      </c>
    </row>
    <row r="395" spans="1:27" s="532" customFormat="1" ht="77.5">
      <c r="A395" s="530" t="s">
        <v>821</v>
      </c>
      <c r="B395" s="530" t="s">
        <v>70</v>
      </c>
      <c r="C395" s="530" t="s">
        <v>71</v>
      </c>
      <c r="D395" s="530" t="s">
        <v>455</v>
      </c>
      <c r="E395" s="530" t="s">
        <v>456</v>
      </c>
      <c r="F395" s="557">
        <v>8131</v>
      </c>
      <c r="G395" s="557">
        <v>2024110010238</v>
      </c>
      <c r="H395" s="530" t="s">
        <v>28</v>
      </c>
      <c r="I395" s="530" t="s">
        <v>457</v>
      </c>
      <c r="J395" s="530" t="s">
        <v>31</v>
      </c>
      <c r="K395" s="530">
        <v>80111600</v>
      </c>
      <c r="L395" s="530" t="s">
        <v>2131</v>
      </c>
      <c r="M395" s="530" t="s">
        <v>409</v>
      </c>
      <c r="N395" s="557" t="s">
        <v>459</v>
      </c>
      <c r="O395" s="557">
        <v>6</v>
      </c>
      <c r="P395" s="530">
        <v>1</v>
      </c>
      <c r="Q395" s="530" t="s">
        <v>83</v>
      </c>
      <c r="R395" s="558" t="s">
        <v>84</v>
      </c>
      <c r="S395" s="587">
        <v>5200000</v>
      </c>
      <c r="T395" s="587">
        <v>31200000</v>
      </c>
      <c r="U395" s="530" t="s">
        <v>85</v>
      </c>
      <c r="V395" s="530" t="s">
        <v>78</v>
      </c>
      <c r="W395" s="530" t="s">
        <v>461</v>
      </c>
      <c r="X395" s="530" t="s">
        <v>501</v>
      </c>
      <c r="Y395" s="530" t="s">
        <v>2765</v>
      </c>
      <c r="Z395" s="530" t="s">
        <v>77</v>
      </c>
      <c r="AA395" s="530" t="s">
        <v>2810</v>
      </c>
    </row>
    <row r="396" spans="1:27" s="532" customFormat="1" ht="77.5">
      <c r="A396" s="530" t="s">
        <v>822</v>
      </c>
      <c r="B396" s="530" t="s">
        <v>70</v>
      </c>
      <c r="C396" s="530" t="s">
        <v>71</v>
      </c>
      <c r="D396" s="530" t="s">
        <v>455</v>
      </c>
      <c r="E396" s="530" t="s">
        <v>456</v>
      </c>
      <c r="F396" s="557">
        <v>8131</v>
      </c>
      <c r="G396" s="557">
        <v>2024110010238</v>
      </c>
      <c r="H396" s="530" t="s">
        <v>28</v>
      </c>
      <c r="I396" s="530" t="s">
        <v>457</v>
      </c>
      <c r="J396" s="530" t="s">
        <v>31</v>
      </c>
      <c r="K396" s="530">
        <v>80111600</v>
      </c>
      <c r="L396" s="530" t="s">
        <v>786</v>
      </c>
      <c r="M396" s="530" t="s">
        <v>459</v>
      </c>
      <c r="N396" s="530" t="s">
        <v>459</v>
      </c>
      <c r="O396" s="530">
        <v>5</v>
      </c>
      <c r="P396" s="530">
        <v>1</v>
      </c>
      <c r="Q396" s="530" t="s">
        <v>83</v>
      </c>
      <c r="R396" s="572" t="s">
        <v>84</v>
      </c>
      <c r="S396" s="587">
        <v>4500000</v>
      </c>
      <c r="T396" s="587">
        <v>22500000</v>
      </c>
      <c r="U396" s="530" t="s">
        <v>85</v>
      </c>
      <c r="V396" s="530" t="s">
        <v>78</v>
      </c>
      <c r="W396" s="530" t="s">
        <v>461</v>
      </c>
      <c r="X396" s="530" t="s">
        <v>501</v>
      </c>
      <c r="Y396" s="530" t="s">
        <v>2765</v>
      </c>
      <c r="Z396" s="530" t="s">
        <v>77</v>
      </c>
      <c r="AA396" s="530" t="s">
        <v>2810</v>
      </c>
    </row>
    <row r="397" spans="1:27" s="532" customFormat="1" ht="108.5">
      <c r="A397" s="560" t="s">
        <v>823</v>
      </c>
      <c r="B397" s="560" t="s">
        <v>70</v>
      </c>
      <c r="C397" s="560" t="s">
        <v>71</v>
      </c>
      <c r="D397" s="560" t="s">
        <v>455</v>
      </c>
      <c r="E397" s="560" t="s">
        <v>456</v>
      </c>
      <c r="F397" s="561">
        <v>8131</v>
      </c>
      <c r="G397" s="561">
        <v>2024110010238</v>
      </c>
      <c r="H397" s="560" t="s">
        <v>28</v>
      </c>
      <c r="I397" s="560" t="s">
        <v>457</v>
      </c>
      <c r="J397" s="560" t="s">
        <v>31</v>
      </c>
      <c r="K397" s="560">
        <v>80111600</v>
      </c>
      <c r="L397" s="560" t="s">
        <v>2932</v>
      </c>
      <c r="M397" s="560" t="s">
        <v>1472</v>
      </c>
      <c r="N397" s="561" t="s">
        <v>1472</v>
      </c>
      <c r="O397" s="561">
        <v>133</v>
      </c>
      <c r="P397" s="560">
        <v>0</v>
      </c>
      <c r="Q397" s="560" t="s">
        <v>83</v>
      </c>
      <c r="R397" s="562" t="s">
        <v>84</v>
      </c>
      <c r="S397" s="590">
        <v>4500000</v>
      </c>
      <c r="T397" s="590">
        <v>19950000</v>
      </c>
      <c r="U397" s="560" t="s">
        <v>85</v>
      </c>
      <c r="V397" s="560" t="s">
        <v>78</v>
      </c>
      <c r="W397" s="560" t="s">
        <v>461</v>
      </c>
      <c r="X397" s="560" t="s">
        <v>501</v>
      </c>
      <c r="Y397" s="560" t="s">
        <v>2765</v>
      </c>
      <c r="Z397" s="560" t="s">
        <v>77</v>
      </c>
      <c r="AA397" s="530" t="s">
        <v>2841</v>
      </c>
    </row>
    <row r="398" spans="1:27" s="532" customFormat="1" ht="77.5">
      <c r="A398" s="530" t="s">
        <v>824</v>
      </c>
      <c r="B398" s="530" t="s">
        <v>70</v>
      </c>
      <c r="C398" s="530" t="s">
        <v>71</v>
      </c>
      <c r="D398" s="530" t="s">
        <v>455</v>
      </c>
      <c r="E398" s="530" t="s">
        <v>456</v>
      </c>
      <c r="F398" s="557">
        <v>8131</v>
      </c>
      <c r="G398" s="557">
        <v>2024110010238</v>
      </c>
      <c r="H398" s="530" t="s">
        <v>28</v>
      </c>
      <c r="I398" s="530" t="s">
        <v>457</v>
      </c>
      <c r="J398" s="530" t="s">
        <v>31</v>
      </c>
      <c r="K398" s="530">
        <v>80111600</v>
      </c>
      <c r="L398" s="530" t="s">
        <v>786</v>
      </c>
      <c r="M398" s="530" t="s">
        <v>409</v>
      </c>
      <c r="N398" s="530" t="s">
        <v>459</v>
      </c>
      <c r="O398" s="530">
        <v>6</v>
      </c>
      <c r="P398" s="530">
        <v>1</v>
      </c>
      <c r="Q398" s="530" t="s">
        <v>83</v>
      </c>
      <c r="R398" s="572" t="s">
        <v>84</v>
      </c>
      <c r="S398" s="587">
        <v>4500000</v>
      </c>
      <c r="T398" s="587">
        <v>27000000</v>
      </c>
      <c r="U398" s="530" t="s">
        <v>85</v>
      </c>
      <c r="V398" s="530" t="s">
        <v>78</v>
      </c>
      <c r="W398" s="530" t="s">
        <v>461</v>
      </c>
      <c r="X398" s="530" t="s">
        <v>501</v>
      </c>
      <c r="Y398" s="530" t="s">
        <v>2765</v>
      </c>
      <c r="Z398" s="530" t="s">
        <v>77</v>
      </c>
      <c r="AA398" s="530" t="s">
        <v>2810</v>
      </c>
    </row>
    <row r="399" spans="1:27" s="532" customFormat="1" ht="108.5">
      <c r="A399" s="560" t="s">
        <v>825</v>
      </c>
      <c r="B399" s="560" t="s">
        <v>70</v>
      </c>
      <c r="C399" s="560" t="s">
        <v>71</v>
      </c>
      <c r="D399" s="560" t="s">
        <v>455</v>
      </c>
      <c r="E399" s="560" t="s">
        <v>456</v>
      </c>
      <c r="F399" s="561">
        <v>8131</v>
      </c>
      <c r="G399" s="561">
        <v>2024110010238</v>
      </c>
      <c r="H399" s="560" t="s">
        <v>28</v>
      </c>
      <c r="I399" s="560" t="s">
        <v>457</v>
      </c>
      <c r="J399" s="560" t="s">
        <v>31</v>
      </c>
      <c r="K399" s="560">
        <v>80111600</v>
      </c>
      <c r="L399" s="560" t="s">
        <v>2932</v>
      </c>
      <c r="M399" s="560" t="s">
        <v>1472</v>
      </c>
      <c r="N399" s="561" t="s">
        <v>1472</v>
      </c>
      <c r="O399" s="561">
        <v>133</v>
      </c>
      <c r="P399" s="560">
        <v>0</v>
      </c>
      <c r="Q399" s="560" t="s">
        <v>83</v>
      </c>
      <c r="R399" s="562" t="s">
        <v>84</v>
      </c>
      <c r="S399" s="590">
        <v>4500000</v>
      </c>
      <c r="T399" s="590">
        <v>19950000</v>
      </c>
      <c r="U399" s="560" t="s">
        <v>85</v>
      </c>
      <c r="V399" s="560" t="s">
        <v>78</v>
      </c>
      <c r="W399" s="560" t="s">
        <v>461</v>
      </c>
      <c r="X399" s="560" t="s">
        <v>501</v>
      </c>
      <c r="Y399" s="560" t="s">
        <v>2765</v>
      </c>
      <c r="Z399" s="560" t="s">
        <v>77</v>
      </c>
      <c r="AA399" s="530" t="s">
        <v>2841</v>
      </c>
    </row>
    <row r="400" spans="1:27" s="532" customFormat="1" ht="77.5">
      <c r="A400" s="530" t="s">
        <v>826</v>
      </c>
      <c r="B400" s="530" t="s">
        <v>70</v>
      </c>
      <c r="C400" s="530" t="s">
        <v>71</v>
      </c>
      <c r="D400" s="530" t="s">
        <v>455</v>
      </c>
      <c r="E400" s="530" t="s">
        <v>456</v>
      </c>
      <c r="F400" s="557">
        <v>8131</v>
      </c>
      <c r="G400" s="557">
        <v>2024110010238</v>
      </c>
      <c r="H400" s="530" t="s">
        <v>28</v>
      </c>
      <c r="I400" s="530" t="s">
        <v>457</v>
      </c>
      <c r="J400" s="530" t="s">
        <v>31</v>
      </c>
      <c r="K400" s="530">
        <v>80111600</v>
      </c>
      <c r="L400" s="530" t="s">
        <v>786</v>
      </c>
      <c r="M400" s="530" t="s">
        <v>459</v>
      </c>
      <c r="N400" s="530" t="s">
        <v>459</v>
      </c>
      <c r="O400" s="530">
        <v>8</v>
      </c>
      <c r="P400" s="530">
        <v>1</v>
      </c>
      <c r="Q400" s="530" t="s">
        <v>83</v>
      </c>
      <c r="R400" s="572" t="s">
        <v>84</v>
      </c>
      <c r="S400" s="587">
        <v>4200000</v>
      </c>
      <c r="T400" s="587">
        <v>33600000</v>
      </c>
      <c r="U400" s="530" t="s">
        <v>85</v>
      </c>
      <c r="V400" s="530" t="s">
        <v>78</v>
      </c>
      <c r="W400" s="530" t="s">
        <v>461</v>
      </c>
      <c r="X400" s="530" t="s">
        <v>501</v>
      </c>
      <c r="Y400" s="530" t="s">
        <v>2765</v>
      </c>
      <c r="Z400" s="530" t="s">
        <v>77</v>
      </c>
      <c r="AA400" s="530" t="s">
        <v>2810</v>
      </c>
    </row>
    <row r="401" spans="1:27" s="532" customFormat="1" ht="108.5">
      <c r="A401" s="530" t="s">
        <v>827</v>
      </c>
      <c r="B401" s="530" t="s">
        <v>70</v>
      </c>
      <c r="C401" s="530" t="s">
        <v>71</v>
      </c>
      <c r="D401" s="530" t="s">
        <v>476</v>
      </c>
      <c r="E401" s="530" t="s">
        <v>456</v>
      </c>
      <c r="F401" s="530">
        <v>8131</v>
      </c>
      <c r="G401" s="557">
        <v>2024110010238</v>
      </c>
      <c r="H401" s="530" t="s">
        <v>28</v>
      </c>
      <c r="I401" s="530" t="s">
        <v>457</v>
      </c>
      <c r="J401" s="530" t="s">
        <v>32</v>
      </c>
      <c r="K401" s="530">
        <v>80111600</v>
      </c>
      <c r="L401" s="530" t="s">
        <v>806</v>
      </c>
      <c r="M401" s="530" t="s">
        <v>409</v>
      </c>
      <c r="N401" s="530" t="s">
        <v>459</v>
      </c>
      <c r="O401" s="530">
        <v>9</v>
      </c>
      <c r="P401" s="530">
        <v>1</v>
      </c>
      <c r="Q401" s="530" t="s">
        <v>83</v>
      </c>
      <c r="R401" s="572" t="s">
        <v>84</v>
      </c>
      <c r="S401" s="587">
        <v>6500000</v>
      </c>
      <c r="T401" s="587">
        <v>58500000</v>
      </c>
      <c r="U401" s="530" t="s">
        <v>85</v>
      </c>
      <c r="V401" s="530" t="s">
        <v>78</v>
      </c>
      <c r="W401" s="530" t="s">
        <v>479</v>
      </c>
      <c r="X401" s="530" t="s">
        <v>489</v>
      </c>
      <c r="Y401" s="530" t="s">
        <v>2765</v>
      </c>
      <c r="Z401" s="530" t="s">
        <v>77</v>
      </c>
      <c r="AA401" s="530" t="s">
        <v>2810</v>
      </c>
    </row>
    <row r="402" spans="1:27" s="532" customFormat="1" ht="108.5">
      <c r="A402" s="530" t="s">
        <v>828</v>
      </c>
      <c r="B402" s="530" t="s">
        <v>70</v>
      </c>
      <c r="C402" s="530" t="s">
        <v>71</v>
      </c>
      <c r="D402" s="530" t="s">
        <v>476</v>
      </c>
      <c r="E402" s="530" t="s">
        <v>456</v>
      </c>
      <c r="F402" s="530">
        <v>8131</v>
      </c>
      <c r="G402" s="557">
        <v>2024110010238</v>
      </c>
      <c r="H402" s="530" t="s">
        <v>28</v>
      </c>
      <c r="I402" s="530" t="s">
        <v>457</v>
      </c>
      <c r="J402" s="530" t="s">
        <v>32</v>
      </c>
      <c r="K402" s="530">
        <v>80111600</v>
      </c>
      <c r="L402" s="530" t="s">
        <v>2693</v>
      </c>
      <c r="M402" s="530" t="s">
        <v>2640</v>
      </c>
      <c r="N402" s="530" t="s">
        <v>2627</v>
      </c>
      <c r="O402" s="530">
        <v>5</v>
      </c>
      <c r="P402" s="530">
        <v>1</v>
      </c>
      <c r="Q402" s="530" t="s">
        <v>83</v>
      </c>
      <c r="R402" s="530" t="s">
        <v>84</v>
      </c>
      <c r="S402" s="589">
        <v>5000000</v>
      </c>
      <c r="T402" s="591">
        <v>25000000</v>
      </c>
      <c r="U402" s="530" t="s">
        <v>85</v>
      </c>
      <c r="V402" s="530" t="s">
        <v>78</v>
      </c>
      <c r="W402" s="530" t="s">
        <v>479</v>
      </c>
      <c r="X402" s="530" t="s">
        <v>489</v>
      </c>
      <c r="Y402" s="530" t="s">
        <v>2765</v>
      </c>
      <c r="Z402" s="530" t="s">
        <v>77</v>
      </c>
      <c r="AA402" s="530" t="s">
        <v>2810</v>
      </c>
    </row>
    <row r="403" spans="1:27" s="532" customFormat="1" ht="93">
      <c r="A403" s="530" t="s">
        <v>829</v>
      </c>
      <c r="B403" s="530" t="s">
        <v>70</v>
      </c>
      <c r="C403" s="530" t="s">
        <v>71</v>
      </c>
      <c r="D403" s="530" t="s">
        <v>455</v>
      </c>
      <c r="E403" s="530" t="s">
        <v>456</v>
      </c>
      <c r="F403" s="557">
        <v>8131</v>
      </c>
      <c r="G403" s="557">
        <v>2024110010238</v>
      </c>
      <c r="H403" s="530" t="s">
        <v>28</v>
      </c>
      <c r="I403" s="530" t="s">
        <v>457</v>
      </c>
      <c r="J403" s="530" t="s">
        <v>31</v>
      </c>
      <c r="K403" s="530">
        <v>80111600</v>
      </c>
      <c r="L403" s="530" t="s">
        <v>2128</v>
      </c>
      <c r="M403" s="530" t="s">
        <v>409</v>
      </c>
      <c r="N403" s="557" t="s">
        <v>459</v>
      </c>
      <c r="O403" s="557">
        <v>7</v>
      </c>
      <c r="P403" s="530">
        <v>1</v>
      </c>
      <c r="Q403" s="530" t="s">
        <v>83</v>
      </c>
      <c r="R403" s="558" t="s">
        <v>84</v>
      </c>
      <c r="S403" s="587">
        <v>3800000</v>
      </c>
      <c r="T403" s="587">
        <v>26600000</v>
      </c>
      <c r="U403" s="530" t="s">
        <v>85</v>
      </c>
      <c r="V403" s="530" t="s">
        <v>78</v>
      </c>
      <c r="W403" s="530" t="s">
        <v>461</v>
      </c>
      <c r="X403" s="530" t="s">
        <v>501</v>
      </c>
      <c r="Y403" s="530" t="s">
        <v>2765</v>
      </c>
      <c r="Z403" s="530" t="s">
        <v>77</v>
      </c>
      <c r="AA403" s="530" t="s">
        <v>2810</v>
      </c>
    </row>
    <row r="404" spans="1:27" s="532" customFormat="1" ht="108.5">
      <c r="A404" s="560" t="s">
        <v>830</v>
      </c>
      <c r="B404" s="560" t="s">
        <v>70</v>
      </c>
      <c r="C404" s="560" t="s">
        <v>71</v>
      </c>
      <c r="D404" s="560" t="s">
        <v>455</v>
      </c>
      <c r="E404" s="560" t="s">
        <v>456</v>
      </c>
      <c r="F404" s="561">
        <v>8131</v>
      </c>
      <c r="G404" s="561">
        <v>2024110010238</v>
      </c>
      <c r="H404" s="560" t="s">
        <v>28</v>
      </c>
      <c r="I404" s="560" t="s">
        <v>457</v>
      </c>
      <c r="J404" s="560" t="s">
        <v>31</v>
      </c>
      <c r="K404" s="560">
        <v>80111600</v>
      </c>
      <c r="L404" s="560" t="s">
        <v>2932</v>
      </c>
      <c r="M404" s="560" t="s">
        <v>1472</v>
      </c>
      <c r="N404" s="561" t="s">
        <v>1472</v>
      </c>
      <c r="O404" s="561">
        <v>133</v>
      </c>
      <c r="P404" s="560">
        <v>0</v>
      </c>
      <c r="Q404" s="560" t="s">
        <v>83</v>
      </c>
      <c r="R404" s="562" t="s">
        <v>84</v>
      </c>
      <c r="S404" s="590">
        <v>4500000</v>
      </c>
      <c r="T404" s="590">
        <v>19950000</v>
      </c>
      <c r="U404" s="560" t="s">
        <v>85</v>
      </c>
      <c r="V404" s="560" t="s">
        <v>78</v>
      </c>
      <c r="W404" s="560" t="s">
        <v>461</v>
      </c>
      <c r="X404" s="560" t="s">
        <v>501</v>
      </c>
      <c r="Y404" s="560" t="s">
        <v>2765</v>
      </c>
      <c r="Z404" s="560" t="s">
        <v>77</v>
      </c>
      <c r="AA404" s="530" t="s">
        <v>2841</v>
      </c>
    </row>
    <row r="405" spans="1:27" s="532" customFormat="1" ht="77.5">
      <c r="A405" s="530" t="s">
        <v>831</v>
      </c>
      <c r="B405" s="530" t="s">
        <v>70</v>
      </c>
      <c r="C405" s="530" t="s">
        <v>71</v>
      </c>
      <c r="D405" s="530" t="s">
        <v>455</v>
      </c>
      <c r="E405" s="530" t="s">
        <v>456</v>
      </c>
      <c r="F405" s="557">
        <v>8131</v>
      </c>
      <c r="G405" s="557">
        <v>2024110010238</v>
      </c>
      <c r="H405" s="530" t="s">
        <v>28</v>
      </c>
      <c r="I405" s="530" t="s">
        <v>457</v>
      </c>
      <c r="J405" s="530" t="s">
        <v>31</v>
      </c>
      <c r="K405" s="530">
        <v>80111600</v>
      </c>
      <c r="L405" s="530" t="s">
        <v>786</v>
      </c>
      <c r="M405" s="530" t="s">
        <v>459</v>
      </c>
      <c r="N405" s="557" t="s">
        <v>307</v>
      </c>
      <c r="O405" s="557">
        <v>5</v>
      </c>
      <c r="P405" s="530">
        <v>1</v>
      </c>
      <c r="Q405" s="530" t="s">
        <v>83</v>
      </c>
      <c r="R405" s="558" t="s">
        <v>84</v>
      </c>
      <c r="S405" s="587">
        <v>5500000</v>
      </c>
      <c r="T405" s="587">
        <v>27500000</v>
      </c>
      <c r="U405" s="530" t="s">
        <v>85</v>
      </c>
      <c r="V405" s="530" t="s">
        <v>78</v>
      </c>
      <c r="W405" s="530" t="s">
        <v>461</v>
      </c>
      <c r="X405" s="530" t="s">
        <v>501</v>
      </c>
      <c r="Y405" s="530" t="s">
        <v>2765</v>
      </c>
      <c r="Z405" s="530" t="s">
        <v>77</v>
      </c>
      <c r="AA405" s="530" t="s">
        <v>2810</v>
      </c>
    </row>
    <row r="406" spans="1:27" s="532" customFormat="1" ht="93">
      <c r="A406" s="530" t="s">
        <v>832</v>
      </c>
      <c r="B406" s="530" t="s">
        <v>70</v>
      </c>
      <c r="C406" s="530" t="s">
        <v>71</v>
      </c>
      <c r="D406" s="530" t="s">
        <v>455</v>
      </c>
      <c r="E406" s="530" t="s">
        <v>456</v>
      </c>
      <c r="F406" s="557">
        <v>8131</v>
      </c>
      <c r="G406" s="557">
        <v>2024110010238</v>
      </c>
      <c r="H406" s="530" t="s">
        <v>28</v>
      </c>
      <c r="I406" s="530" t="s">
        <v>457</v>
      </c>
      <c r="J406" s="530" t="s">
        <v>31</v>
      </c>
      <c r="K406" s="530">
        <v>80111600</v>
      </c>
      <c r="L406" s="530" t="s">
        <v>2128</v>
      </c>
      <c r="M406" s="530" t="s">
        <v>409</v>
      </c>
      <c r="N406" s="557" t="s">
        <v>459</v>
      </c>
      <c r="O406" s="557">
        <v>6</v>
      </c>
      <c r="P406" s="530">
        <v>1</v>
      </c>
      <c r="Q406" s="530" t="s">
        <v>83</v>
      </c>
      <c r="R406" s="558" t="s">
        <v>84</v>
      </c>
      <c r="S406" s="587">
        <v>3800000</v>
      </c>
      <c r="T406" s="587">
        <v>22800000</v>
      </c>
      <c r="U406" s="530" t="s">
        <v>85</v>
      </c>
      <c r="V406" s="530" t="s">
        <v>78</v>
      </c>
      <c r="W406" s="530" t="s">
        <v>461</v>
      </c>
      <c r="X406" s="530" t="s">
        <v>501</v>
      </c>
      <c r="Y406" s="530" t="s">
        <v>2765</v>
      </c>
      <c r="Z406" s="530" t="s">
        <v>77</v>
      </c>
      <c r="AA406" s="530" t="s">
        <v>2810</v>
      </c>
    </row>
    <row r="407" spans="1:27" s="532" customFormat="1" ht="77.5">
      <c r="A407" s="530" t="s">
        <v>833</v>
      </c>
      <c r="B407" s="530" t="s">
        <v>70</v>
      </c>
      <c r="C407" s="530" t="s">
        <v>71</v>
      </c>
      <c r="D407" s="530" t="s">
        <v>455</v>
      </c>
      <c r="E407" s="530" t="s">
        <v>456</v>
      </c>
      <c r="F407" s="557">
        <v>8131</v>
      </c>
      <c r="G407" s="557">
        <v>2024110010238</v>
      </c>
      <c r="H407" s="530" t="s">
        <v>28</v>
      </c>
      <c r="I407" s="530" t="s">
        <v>457</v>
      </c>
      <c r="J407" s="530" t="s">
        <v>31</v>
      </c>
      <c r="K407" s="530">
        <v>80111600</v>
      </c>
      <c r="L407" s="530" t="s">
        <v>2126</v>
      </c>
      <c r="M407" s="530" t="s">
        <v>409</v>
      </c>
      <c r="N407" s="557" t="s">
        <v>459</v>
      </c>
      <c r="O407" s="557">
        <v>6</v>
      </c>
      <c r="P407" s="530">
        <v>1</v>
      </c>
      <c r="Q407" s="530" t="s">
        <v>83</v>
      </c>
      <c r="R407" s="558" t="s">
        <v>84</v>
      </c>
      <c r="S407" s="587">
        <v>4500000</v>
      </c>
      <c r="T407" s="587">
        <v>27000000</v>
      </c>
      <c r="U407" s="530" t="s">
        <v>85</v>
      </c>
      <c r="V407" s="530" t="s">
        <v>78</v>
      </c>
      <c r="W407" s="530" t="s">
        <v>461</v>
      </c>
      <c r="X407" s="530" t="s">
        <v>501</v>
      </c>
      <c r="Y407" s="530" t="s">
        <v>2765</v>
      </c>
      <c r="Z407" s="530" t="s">
        <v>77</v>
      </c>
      <c r="AA407" s="530" t="s">
        <v>2810</v>
      </c>
    </row>
    <row r="408" spans="1:27" s="532" customFormat="1" ht="77.5">
      <c r="A408" s="530" t="s">
        <v>834</v>
      </c>
      <c r="B408" s="530" t="s">
        <v>70</v>
      </c>
      <c r="C408" s="530" t="s">
        <v>71</v>
      </c>
      <c r="D408" s="530" t="s">
        <v>455</v>
      </c>
      <c r="E408" s="530" t="s">
        <v>456</v>
      </c>
      <c r="F408" s="557">
        <v>8131</v>
      </c>
      <c r="G408" s="557">
        <v>2024110010238</v>
      </c>
      <c r="H408" s="530" t="s">
        <v>28</v>
      </c>
      <c r="I408" s="530" t="s">
        <v>457</v>
      </c>
      <c r="J408" s="530" t="s">
        <v>30</v>
      </c>
      <c r="K408" s="530">
        <v>80111600</v>
      </c>
      <c r="L408" s="530" t="s">
        <v>2134</v>
      </c>
      <c r="M408" s="530" t="s">
        <v>409</v>
      </c>
      <c r="N408" s="557" t="s">
        <v>459</v>
      </c>
      <c r="O408" s="557">
        <v>6</v>
      </c>
      <c r="P408" s="530">
        <v>1</v>
      </c>
      <c r="Q408" s="530" t="s">
        <v>83</v>
      </c>
      <c r="R408" s="558" t="s">
        <v>84</v>
      </c>
      <c r="S408" s="587">
        <v>4200000</v>
      </c>
      <c r="T408" s="587">
        <v>25200000</v>
      </c>
      <c r="U408" s="530" t="s">
        <v>85</v>
      </c>
      <c r="V408" s="530" t="s">
        <v>78</v>
      </c>
      <c r="W408" s="530" t="s">
        <v>461</v>
      </c>
      <c r="X408" s="530" t="s">
        <v>501</v>
      </c>
      <c r="Y408" s="530" t="s">
        <v>2765</v>
      </c>
      <c r="Z408" s="530" t="s">
        <v>77</v>
      </c>
      <c r="AA408" s="530" t="s">
        <v>2810</v>
      </c>
    </row>
    <row r="409" spans="1:27" s="532" customFormat="1" ht="108.5">
      <c r="A409" s="530" t="s">
        <v>835</v>
      </c>
      <c r="B409" s="530" t="s">
        <v>70</v>
      </c>
      <c r="C409" s="530" t="s">
        <v>71</v>
      </c>
      <c r="D409" s="530" t="s">
        <v>476</v>
      </c>
      <c r="E409" s="530" t="s">
        <v>456</v>
      </c>
      <c r="F409" s="530">
        <v>8131</v>
      </c>
      <c r="G409" s="557">
        <v>2024110010238</v>
      </c>
      <c r="H409" s="530" t="s">
        <v>28</v>
      </c>
      <c r="I409" s="530" t="s">
        <v>457</v>
      </c>
      <c r="J409" s="530" t="s">
        <v>32</v>
      </c>
      <c r="K409" s="530">
        <v>80111600</v>
      </c>
      <c r="L409" s="530" t="s">
        <v>2136</v>
      </c>
      <c r="M409" s="530" t="s">
        <v>409</v>
      </c>
      <c r="N409" s="557" t="s">
        <v>459</v>
      </c>
      <c r="O409" s="557">
        <v>6</v>
      </c>
      <c r="P409" s="530">
        <v>1</v>
      </c>
      <c r="Q409" s="530" t="s">
        <v>83</v>
      </c>
      <c r="R409" s="558" t="s">
        <v>84</v>
      </c>
      <c r="S409" s="587">
        <v>4500000</v>
      </c>
      <c r="T409" s="587">
        <v>27000000</v>
      </c>
      <c r="U409" s="530" t="s">
        <v>85</v>
      </c>
      <c r="V409" s="530" t="s">
        <v>78</v>
      </c>
      <c r="W409" s="530" t="s">
        <v>479</v>
      </c>
      <c r="X409" s="530" t="s">
        <v>489</v>
      </c>
      <c r="Y409" s="530" t="s">
        <v>2765</v>
      </c>
      <c r="Z409" s="530" t="s">
        <v>77</v>
      </c>
      <c r="AA409" s="530" t="s">
        <v>2810</v>
      </c>
    </row>
    <row r="410" spans="1:27" s="532" customFormat="1" ht="108.5">
      <c r="A410" s="530" t="s">
        <v>836</v>
      </c>
      <c r="B410" s="530" t="s">
        <v>70</v>
      </c>
      <c r="C410" s="530" t="s">
        <v>71</v>
      </c>
      <c r="D410" s="530" t="s">
        <v>476</v>
      </c>
      <c r="E410" s="530" t="s">
        <v>456</v>
      </c>
      <c r="F410" s="530">
        <v>8131</v>
      </c>
      <c r="G410" s="557">
        <v>2024110010238</v>
      </c>
      <c r="H410" s="530" t="s">
        <v>28</v>
      </c>
      <c r="I410" s="530" t="s">
        <v>457</v>
      </c>
      <c r="J410" s="530" t="s">
        <v>32</v>
      </c>
      <c r="K410" s="530">
        <v>80111600</v>
      </c>
      <c r="L410" s="530" t="s">
        <v>2136</v>
      </c>
      <c r="M410" s="530" t="s">
        <v>409</v>
      </c>
      <c r="N410" s="557" t="s">
        <v>459</v>
      </c>
      <c r="O410" s="557">
        <v>6</v>
      </c>
      <c r="P410" s="530">
        <v>1</v>
      </c>
      <c r="Q410" s="530" t="s">
        <v>83</v>
      </c>
      <c r="R410" s="558" t="s">
        <v>84</v>
      </c>
      <c r="S410" s="587">
        <v>4500000</v>
      </c>
      <c r="T410" s="587">
        <v>27000000</v>
      </c>
      <c r="U410" s="530" t="s">
        <v>85</v>
      </c>
      <c r="V410" s="530" t="s">
        <v>78</v>
      </c>
      <c r="W410" s="530" t="s">
        <v>479</v>
      </c>
      <c r="X410" s="530" t="s">
        <v>489</v>
      </c>
      <c r="Y410" s="530" t="s">
        <v>2765</v>
      </c>
      <c r="Z410" s="530" t="s">
        <v>77</v>
      </c>
      <c r="AA410" s="530" t="s">
        <v>2810</v>
      </c>
    </row>
    <row r="411" spans="1:27" s="532" customFormat="1" ht="77.5">
      <c r="A411" s="530" t="s">
        <v>837</v>
      </c>
      <c r="B411" s="530" t="s">
        <v>70</v>
      </c>
      <c r="C411" s="530" t="s">
        <v>71</v>
      </c>
      <c r="D411" s="530" t="s">
        <v>455</v>
      </c>
      <c r="E411" s="530" t="s">
        <v>456</v>
      </c>
      <c r="F411" s="557">
        <v>8131</v>
      </c>
      <c r="G411" s="557">
        <v>2024110010238</v>
      </c>
      <c r="H411" s="530" t="s">
        <v>28</v>
      </c>
      <c r="I411" s="530" t="s">
        <v>457</v>
      </c>
      <c r="J411" s="530" t="s">
        <v>31</v>
      </c>
      <c r="K411" s="530">
        <v>80111600</v>
      </c>
      <c r="L411" s="530" t="s">
        <v>2137</v>
      </c>
      <c r="M411" s="530" t="s">
        <v>459</v>
      </c>
      <c r="N411" s="557" t="s">
        <v>459</v>
      </c>
      <c r="O411" s="557">
        <v>6</v>
      </c>
      <c r="P411" s="530">
        <v>1</v>
      </c>
      <c r="Q411" s="530" t="s">
        <v>83</v>
      </c>
      <c r="R411" s="558" t="s">
        <v>84</v>
      </c>
      <c r="S411" s="587">
        <v>9000000</v>
      </c>
      <c r="T411" s="587">
        <v>54000000</v>
      </c>
      <c r="U411" s="530" t="s">
        <v>85</v>
      </c>
      <c r="V411" s="530" t="s">
        <v>78</v>
      </c>
      <c r="W411" s="530" t="s">
        <v>461</v>
      </c>
      <c r="X411" s="530" t="s">
        <v>501</v>
      </c>
      <c r="Y411" s="530" t="s">
        <v>2765</v>
      </c>
      <c r="Z411" s="530" t="s">
        <v>77</v>
      </c>
      <c r="AA411" s="530" t="s">
        <v>2810</v>
      </c>
    </row>
    <row r="412" spans="1:27" s="532" customFormat="1" ht="77.5">
      <c r="A412" s="530" t="s">
        <v>838</v>
      </c>
      <c r="B412" s="530" t="s">
        <v>70</v>
      </c>
      <c r="C412" s="530" t="s">
        <v>71</v>
      </c>
      <c r="D412" s="530" t="s">
        <v>455</v>
      </c>
      <c r="E412" s="530" t="s">
        <v>456</v>
      </c>
      <c r="F412" s="557">
        <v>8131</v>
      </c>
      <c r="G412" s="557">
        <v>2024110010238</v>
      </c>
      <c r="H412" s="530" t="s">
        <v>28</v>
      </c>
      <c r="I412" s="530" t="s">
        <v>457</v>
      </c>
      <c r="J412" s="530" t="s">
        <v>31</v>
      </c>
      <c r="K412" s="530">
        <v>80111600</v>
      </c>
      <c r="L412" s="530" t="s">
        <v>2126</v>
      </c>
      <c r="M412" s="530" t="s">
        <v>409</v>
      </c>
      <c r="N412" s="557" t="s">
        <v>459</v>
      </c>
      <c r="O412" s="557">
        <v>6</v>
      </c>
      <c r="P412" s="530">
        <v>1</v>
      </c>
      <c r="Q412" s="530" t="s">
        <v>83</v>
      </c>
      <c r="R412" s="558" t="s">
        <v>84</v>
      </c>
      <c r="S412" s="587">
        <v>4500000</v>
      </c>
      <c r="T412" s="587">
        <v>27000000</v>
      </c>
      <c r="U412" s="530" t="s">
        <v>85</v>
      </c>
      <c r="V412" s="530" t="s">
        <v>78</v>
      </c>
      <c r="W412" s="530" t="s">
        <v>461</v>
      </c>
      <c r="X412" s="530" t="s">
        <v>501</v>
      </c>
      <c r="Y412" s="530" t="s">
        <v>2765</v>
      </c>
      <c r="Z412" s="530" t="s">
        <v>77</v>
      </c>
      <c r="AA412" s="530" t="s">
        <v>2810</v>
      </c>
    </row>
    <row r="413" spans="1:27" s="532" customFormat="1" ht="108.5">
      <c r="A413" s="530" t="s">
        <v>839</v>
      </c>
      <c r="B413" s="530" t="s">
        <v>70</v>
      </c>
      <c r="C413" s="530" t="s">
        <v>71</v>
      </c>
      <c r="D413" s="530" t="s">
        <v>476</v>
      </c>
      <c r="E413" s="530" t="s">
        <v>456</v>
      </c>
      <c r="F413" s="530">
        <v>8131</v>
      </c>
      <c r="G413" s="557">
        <v>2024110010238</v>
      </c>
      <c r="H413" s="530" t="s">
        <v>28</v>
      </c>
      <c r="I413" s="530" t="s">
        <v>457</v>
      </c>
      <c r="J413" s="530" t="s">
        <v>32</v>
      </c>
      <c r="K413" s="530">
        <v>80111600</v>
      </c>
      <c r="L413" s="530" t="s">
        <v>840</v>
      </c>
      <c r="M413" s="530" t="s">
        <v>409</v>
      </c>
      <c r="N413" s="530" t="s">
        <v>459</v>
      </c>
      <c r="O413" s="530">
        <v>9.5</v>
      </c>
      <c r="P413" s="530">
        <v>1</v>
      </c>
      <c r="Q413" s="530" t="s">
        <v>83</v>
      </c>
      <c r="R413" s="572" t="s">
        <v>84</v>
      </c>
      <c r="S413" s="587">
        <v>3800000</v>
      </c>
      <c r="T413" s="587">
        <v>36100000</v>
      </c>
      <c r="U413" s="530" t="s">
        <v>85</v>
      </c>
      <c r="V413" s="530" t="s">
        <v>78</v>
      </c>
      <c r="W413" s="530" t="s">
        <v>479</v>
      </c>
      <c r="X413" s="530" t="s">
        <v>489</v>
      </c>
      <c r="Y413" s="530" t="s">
        <v>2765</v>
      </c>
      <c r="Z413" s="530" t="s">
        <v>77</v>
      </c>
      <c r="AA413" s="530" t="s">
        <v>2810</v>
      </c>
    </row>
    <row r="414" spans="1:27" s="532" customFormat="1" ht="108.5">
      <c r="A414" s="560" t="s">
        <v>841</v>
      </c>
      <c r="B414" s="560" t="s">
        <v>70</v>
      </c>
      <c r="C414" s="560" t="s">
        <v>71</v>
      </c>
      <c r="D414" s="560" t="s">
        <v>476</v>
      </c>
      <c r="E414" s="560" t="s">
        <v>456</v>
      </c>
      <c r="F414" s="561">
        <v>8131</v>
      </c>
      <c r="G414" s="561">
        <v>2024110010238</v>
      </c>
      <c r="H414" s="560" t="s">
        <v>28</v>
      </c>
      <c r="I414" s="560" t="s">
        <v>457</v>
      </c>
      <c r="J414" s="560" t="s">
        <v>32</v>
      </c>
      <c r="K414" s="560">
        <v>80111600</v>
      </c>
      <c r="L414" s="560" t="s">
        <v>2932</v>
      </c>
      <c r="M414" s="560" t="s">
        <v>1472</v>
      </c>
      <c r="N414" s="561" t="s">
        <v>1472</v>
      </c>
      <c r="O414" s="561">
        <v>128</v>
      </c>
      <c r="P414" s="560">
        <v>0</v>
      </c>
      <c r="Q414" s="560" t="s">
        <v>83</v>
      </c>
      <c r="R414" s="562" t="s">
        <v>84</v>
      </c>
      <c r="S414" s="590">
        <v>4500000</v>
      </c>
      <c r="T414" s="590">
        <v>19200000</v>
      </c>
      <c r="U414" s="560" t="s">
        <v>85</v>
      </c>
      <c r="V414" s="560" t="s">
        <v>78</v>
      </c>
      <c r="W414" s="560" t="s">
        <v>479</v>
      </c>
      <c r="X414" s="560" t="s">
        <v>489</v>
      </c>
      <c r="Y414" s="560" t="s">
        <v>2765</v>
      </c>
      <c r="Z414" s="560" t="s">
        <v>77</v>
      </c>
      <c r="AA414" s="530" t="s">
        <v>2841</v>
      </c>
    </row>
    <row r="415" spans="1:27" s="532" customFormat="1" ht="155">
      <c r="A415" s="530" t="s">
        <v>842</v>
      </c>
      <c r="B415" s="530" t="s">
        <v>70</v>
      </c>
      <c r="C415" s="530" t="s">
        <v>71</v>
      </c>
      <c r="D415" s="530" t="s">
        <v>455</v>
      </c>
      <c r="E415" s="530" t="s">
        <v>456</v>
      </c>
      <c r="F415" s="557">
        <v>8131</v>
      </c>
      <c r="G415" s="557">
        <v>2024110010238</v>
      </c>
      <c r="H415" s="530" t="s">
        <v>28</v>
      </c>
      <c r="I415" s="530" t="s">
        <v>457</v>
      </c>
      <c r="J415" s="530" t="s">
        <v>31</v>
      </c>
      <c r="K415" s="530">
        <v>80111600</v>
      </c>
      <c r="L415" s="530" t="s">
        <v>2263</v>
      </c>
      <c r="M415" s="530" t="s">
        <v>673</v>
      </c>
      <c r="N415" s="530" t="s">
        <v>2639</v>
      </c>
      <c r="O415" s="530">
        <v>1</v>
      </c>
      <c r="P415" s="530">
        <v>1</v>
      </c>
      <c r="Q415" s="530" t="s">
        <v>555</v>
      </c>
      <c r="R415" s="572" t="s">
        <v>84</v>
      </c>
      <c r="S415" s="587">
        <v>39000000</v>
      </c>
      <c r="T415" s="587">
        <v>39000000</v>
      </c>
      <c r="U415" s="530" t="s">
        <v>85</v>
      </c>
      <c r="V415" s="530" t="s">
        <v>78</v>
      </c>
      <c r="W415" s="530" t="s">
        <v>461</v>
      </c>
      <c r="X415" s="530" t="s">
        <v>501</v>
      </c>
      <c r="Y415" s="530" t="s">
        <v>2765</v>
      </c>
      <c r="Z415" s="530" t="s">
        <v>77</v>
      </c>
      <c r="AA415" s="530" t="s">
        <v>2810</v>
      </c>
    </row>
    <row r="416" spans="1:27" s="532" customFormat="1" ht="108.5">
      <c r="A416" s="530" t="s">
        <v>844</v>
      </c>
      <c r="B416" s="530" t="s">
        <v>70</v>
      </c>
      <c r="C416" s="530" t="s">
        <v>71</v>
      </c>
      <c r="D416" s="530" t="s">
        <v>455</v>
      </c>
      <c r="E416" s="530" t="s">
        <v>456</v>
      </c>
      <c r="F416" s="557">
        <v>8131</v>
      </c>
      <c r="G416" s="557">
        <v>2024110010238</v>
      </c>
      <c r="H416" s="530" t="s">
        <v>28</v>
      </c>
      <c r="I416" s="530" t="s">
        <v>457</v>
      </c>
      <c r="J416" s="530" t="s">
        <v>31</v>
      </c>
      <c r="K416" s="530" t="s">
        <v>2264</v>
      </c>
      <c r="L416" s="530" t="s">
        <v>1201</v>
      </c>
      <c r="M416" s="530" t="s">
        <v>673</v>
      </c>
      <c r="N416" s="557" t="s">
        <v>2639</v>
      </c>
      <c r="O416" s="557">
        <v>1</v>
      </c>
      <c r="P416" s="530">
        <v>1</v>
      </c>
      <c r="Q416" s="530" t="s">
        <v>2265</v>
      </c>
      <c r="R416" s="558" t="s">
        <v>84</v>
      </c>
      <c r="S416" s="587">
        <v>620000000</v>
      </c>
      <c r="T416" s="587">
        <v>620000000</v>
      </c>
      <c r="U416" s="530" t="s">
        <v>85</v>
      </c>
      <c r="V416" s="530" t="s">
        <v>78</v>
      </c>
      <c r="W416" s="530" t="s">
        <v>461</v>
      </c>
      <c r="X416" s="530" t="s">
        <v>501</v>
      </c>
      <c r="Y416" s="530" t="s">
        <v>2765</v>
      </c>
      <c r="Z416" s="530" t="s">
        <v>77</v>
      </c>
      <c r="AA416" s="530" t="s">
        <v>2810</v>
      </c>
    </row>
    <row r="417" spans="1:27" s="532" customFormat="1" ht="139.5">
      <c r="A417" s="530" t="s">
        <v>846</v>
      </c>
      <c r="B417" s="530" t="s">
        <v>70</v>
      </c>
      <c r="C417" s="530" t="s">
        <v>71</v>
      </c>
      <c r="D417" s="530" t="s">
        <v>455</v>
      </c>
      <c r="E417" s="530" t="s">
        <v>456</v>
      </c>
      <c r="F417" s="557">
        <v>8131</v>
      </c>
      <c r="G417" s="557">
        <v>2024110010238</v>
      </c>
      <c r="H417" s="530" t="s">
        <v>28</v>
      </c>
      <c r="I417" s="530" t="s">
        <v>457</v>
      </c>
      <c r="J417" s="530" t="s">
        <v>31</v>
      </c>
      <c r="K417" s="530">
        <v>80111600</v>
      </c>
      <c r="L417" s="530" t="s">
        <v>2266</v>
      </c>
      <c r="M417" s="530" t="s">
        <v>673</v>
      </c>
      <c r="N417" s="530" t="s">
        <v>2639</v>
      </c>
      <c r="O417" s="530">
        <v>1</v>
      </c>
      <c r="P417" s="530">
        <v>1</v>
      </c>
      <c r="Q417" s="530" t="s">
        <v>83</v>
      </c>
      <c r="R417" s="572" t="s">
        <v>84</v>
      </c>
      <c r="S417" s="587">
        <v>736200000</v>
      </c>
      <c r="T417" s="587">
        <v>736200000</v>
      </c>
      <c r="U417" s="530" t="s">
        <v>85</v>
      </c>
      <c r="V417" s="530" t="s">
        <v>78</v>
      </c>
      <c r="W417" s="530" t="s">
        <v>461</v>
      </c>
      <c r="X417" s="530" t="s">
        <v>501</v>
      </c>
      <c r="Y417" s="530" t="s">
        <v>2765</v>
      </c>
      <c r="Z417" s="530" t="s">
        <v>77</v>
      </c>
      <c r="AA417" s="530" t="s">
        <v>2810</v>
      </c>
    </row>
    <row r="418" spans="1:27" s="532" customFormat="1" ht="108.5">
      <c r="A418" s="530" t="s">
        <v>848</v>
      </c>
      <c r="B418" s="530" t="s">
        <v>70</v>
      </c>
      <c r="C418" s="530" t="s">
        <v>71</v>
      </c>
      <c r="D418" s="530" t="s">
        <v>476</v>
      </c>
      <c r="E418" s="530" t="s">
        <v>456</v>
      </c>
      <c r="F418" s="530">
        <v>8131</v>
      </c>
      <c r="G418" s="557">
        <v>2024110010238</v>
      </c>
      <c r="H418" s="530" t="s">
        <v>28</v>
      </c>
      <c r="I418" s="530" t="s">
        <v>457</v>
      </c>
      <c r="J418" s="530" t="s">
        <v>32</v>
      </c>
      <c r="K418" s="530">
        <v>80111600</v>
      </c>
      <c r="L418" s="530" t="s">
        <v>2136</v>
      </c>
      <c r="M418" s="530" t="s">
        <v>409</v>
      </c>
      <c r="N418" s="557" t="s">
        <v>459</v>
      </c>
      <c r="O418" s="557">
        <v>6</v>
      </c>
      <c r="P418" s="530">
        <v>1</v>
      </c>
      <c r="Q418" s="530" t="s">
        <v>83</v>
      </c>
      <c r="R418" s="558" t="s">
        <v>84</v>
      </c>
      <c r="S418" s="587">
        <v>4500000</v>
      </c>
      <c r="T418" s="587">
        <v>27000000</v>
      </c>
      <c r="U418" s="530" t="s">
        <v>85</v>
      </c>
      <c r="V418" s="530" t="s">
        <v>78</v>
      </c>
      <c r="W418" s="530" t="s">
        <v>479</v>
      </c>
      <c r="X418" s="530" t="s">
        <v>489</v>
      </c>
      <c r="Y418" s="530" t="s">
        <v>2765</v>
      </c>
      <c r="Z418" s="530" t="s">
        <v>77</v>
      </c>
      <c r="AA418" s="530" t="s">
        <v>2810</v>
      </c>
    </row>
    <row r="419" spans="1:27" s="532" customFormat="1" ht="93">
      <c r="A419" s="530" t="s">
        <v>849</v>
      </c>
      <c r="B419" s="530" t="s">
        <v>70</v>
      </c>
      <c r="C419" s="530" t="s">
        <v>71</v>
      </c>
      <c r="D419" s="530" t="s">
        <v>455</v>
      </c>
      <c r="E419" s="530" t="s">
        <v>456</v>
      </c>
      <c r="F419" s="557">
        <v>8131</v>
      </c>
      <c r="G419" s="557">
        <v>2024110010238</v>
      </c>
      <c r="H419" s="530" t="s">
        <v>28</v>
      </c>
      <c r="I419" s="530" t="s">
        <v>457</v>
      </c>
      <c r="J419" s="530" t="s">
        <v>30</v>
      </c>
      <c r="K419" s="530">
        <v>80111600</v>
      </c>
      <c r="L419" s="530" t="s">
        <v>1410</v>
      </c>
      <c r="M419" s="530" t="s">
        <v>409</v>
      </c>
      <c r="N419" s="530" t="s">
        <v>459</v>
      </c>
      <c r="O419" s="530">
        <v>7</v>
      </c>
      <c r="P419" s="530">
        <v>1</v>
      </c>
      <c r="Q419" s="530" t="s">
        <v>83</v>
      </c>
      <c r="R419" s="572" t="s">
        <v>84</v>
      </c>
      <c r="S419" s="587">
        <v>5200000</v>
      </c>
      <c r="T419" s="587">
        <v>36400000</v>
      </c>
      <c r="U419" s="530" t="s">
        <v>85</v>
      </c>
      <c r="V419" s="530" t="s">
        <v>78</v>
      </c>
      <c r="W419" s="530" t="s">
        <v>461</v>
      </c>
      <c r="X419" s="530" t="s">
        <v>501</v>
      </c>
      <c r="Y419" s="530" t="s">
        <v>2765</v>
      </c>
      <c r="Z419" s="530" t="s">
        <v>77</v>
      </c>
      <c r="AA419" s="530" t="s">
        <v>2810</v>
      </c>
    </row>
    <row r="420" spans="1:27" s="532" customFormat="1" ht="77.5">
      <c r="A420" s="530" t="s">
        <v>851</v>
      </c>
      <c r="B420" s="530" t="s">
        <v>70</v>
      </c>
      <c r="C420" s="530" t="s">
        <v>71</v>
      </c>
      <c r="D420" s="530" t="s">
        <v>476</v>
      </c>
      <c r="E420" s="530" t="s">
        <v>456</v>
      </c>
      <c r="F420" s="530">
        <v>8131</v>
      </c>
      <c r="G420" s="557">
        <v>2024110010238</v>
      </c>
      <c r="H420" s="530" t="s">
        <v>28</v>
      </c>
      <c r="I420" s="530" t="s">
        <v>457</v>
      </c>
      <c r="J420" s="530" t="s">
        <v>32</v>
      </c>
      <c r="K420" s="530">
        <v>80111600</v>
      </c>
      <c r="L420" s="530" t="s">
        <v>797</v>
      </c>
      <c r="M420" s="530" t="s">
        <v>459</v>
      </c>
      <c r="N420" s="557" t="s">
        <v>459</v>
      </c>
      <c r="O420" s="557">
        <v>5</v>
      </c>
      <c r="P420" s="530">
        <v>1</v>
      </c>
      <c r="Q420" s="530" t="s">
        <v>83</v>
      </c>
      <c r="R420" s="558" t="s">
        <v>84</v>
      </c>
      <c r="S420" s="587">
        <v>4200000</v>
      </c>
      <c r="T420" s="587">
        <v>21000000</v>
      </c>
      <c r="U420" s="530" t="s">
        <v>85</v>
      </c>
      <c r="V420" s="530" t="s">
        <v>78</v>
      </c>
      <c r="W420" s="530" t="s">
        <v>479</v>
      </c>
      <c r="X420" s="530" t="s">
        <v>489</v>
      </c>
      <c r="Y420" s="530" t="s">
        <v>2765</v>
      </c>
      <c r="Z420" s="530" t="s">
        <v>77</v>
      </c>
      <c r="AA420" s="530" t="s">
        <v>2810</v>
      </c>
    </row>
    <row r="421" spans="1:27" s="532" customFormat="1" ht="62">
      <c r="A421" s="530" t="s">
        <v>852</v>
      </c>
      <c r="B421" s="530" t="s">
        <v>70</v>
      </c>
      <c r="C421" s="530" t="s">
        <v>71</v>
      </c>
      <c r="D421" s="530" t="s">
        <v>455</v>
      </c>
      <c r="E421" s="530" t="s">
        <v>456</v>
      </c>
      <c r="F421" s="557">
        <v>8131</v>
      </c>
      <c r="G421" s="557">
        <v>2024110010238</v>
      </c>
      <c r="H421" s="530" t="s">
        <v>28</v>
      </c>
      <c r="I421" s="530" t="s">
        <v>457</v>
      </c>
      <c r="J421" s="530" t="s">
        <v>29</v>
      </c>
      <c r="K421" s="530">
        <v>80111600</v>
      </c>
      <c r="L421" s="530" t="s">
        <v>2140</v>
      </c>
      <c r="M421" s="530" t="s">
        <v>459</v>
      </c>
      <c r="N421" s="530" t="s">
        <v>307</v>
      </c>
      <c r="O421" s="530">
        <v>5</v>
      </c>
      <c r="P421" s="530">
        <v>1</v>
      </c>
      <c r="Q421" s="530" t="s">
        <v>83</v>
      </c>
      <c r="R421" s="572" t="s">
        <v>84</v>
      </c>
      <c r="S421" s="587">
        <v>6000000</v>
      </c>
      <c r="T421" s="587">
        <v>30000000</v>
      </c>
      <c r="U421" s="530" t="s">
        <v>85</v>
      </c>
      <c r="V421" s="530" t="s">
        <v>78</v>
      </c>
      <c r="W421" s="530" t="s">
        <v>461</v>
      </c>
      <c r="X421" s="530" t="s">
        <v>489</v>
      </c>
      <c r="Y421" s="530" t="s">
        <v>2765</v>
      </c>
      <c r="Z421" s="530" t="s">
        <v>77</v>
      </c>
      <c r="AA421" s="530" t="s">
        <v>2810</v>
      </c>
    </row>
    <row r="422" spans="1:27" s="532" customFormat="1" ht="93">
      <c r="A422" s="530" t="s">
        <v>854</v>
      </c>
      <c r="B422" s="530" t="s">
        <v>70</v>
      </c>
      <c r="C422" s="530" t="s">
        <v>71</v>
      </c>
      <c r="D422" s="530" t="s">
        <v>455</v>
      </c>
      <c r="E422" s="530" t="s">
        <v>456</v>
      </c>
      <c r="F422" s="557">
        <v>8131</v>
      </c>
      <c r="G422" s="557">
        <v>2024110010238</v>
      </c>
      <c r="H422" s="530" t="s">
        <v>28</v>
      </c>
      <c r="I422" s="530" t="s">
        <v>457</v>
      </c>
      <c r="J422" s="530" t="s">
        <v>31</v>
      </c>
      <c r="K422" s="530">
        <v>80111600</v>
      </c>
      <c r="L422" s="530" t="s">
        <v>2124</v>
      </c>
      <c r="M422" s="530" t="s">
        <v>459</v>
      </c>
      <c r="N422" s="557" t="s">
        <v>459</v>
      </c>
      <c r="O422" s="557">
        <v>7</v>
      </c>
      <c r="P422" s="530">
        <v>1</v>
      </c>
      <c r="Q422" s="530" t="s">
        <v>83</v>
      </c>
      <c r="R422" s="558" t="s">
        <v>84</v>
      </c>
      <c r="S422" s="587">
        <v>6000000</v>
      </c>
      <c r="T422" s="587">
        <v>42000000</v>
      </c>
      <c r="U422" s="530" t="s">
        <v>85</v>
      </c>
      <c r="V422" s="530" t="s">
        <v>78</v>
      </c>
      <c r="W422" s="530" t="s">
        <v>461</v>
      </c>
      <c r="X422" s="530" t="s">
        <v>501</v>
      </c>
      <c r="Y422" s="530" t="s">
        <v>2765</v>
      </c>
      <c r="Z422" s="530" t="s">
        <v>77</v>
      </c>
      <c r="AA422" s="530" t="s">
        <v>2810</v>
      </c>
    </row>
    <row r="423" spans="1:27" s="532" customFormat="1" ht="77.5">
      <c r="A423" s="530" t="s">
        <v>855</v>
      </c>
      <c r="B423" s="530" t="s">
        <v>70</v>
      </c>
      <c r="C423" s="530" t="s">
        <v>71</v>
      </c>
      <c r="D423" s="530" t="s">
        <v>455</v>
      </c>
      <c r="E423" s="530" t="s">
        <v>456</v>
      </c>
      <c r="F423" s="557">
        <v>8131</v>
      </c>
      <c r="G423" s="557">
        <v>2024110010238</v>
      </c>
      <c r="H423" s="530" t="s">
        <v>28</v>
      </c>
      <c r="I423" s="530" t="s">
        <v>457</v>
      </c>
      <c r="J423" s="530" t="s">
        <v>29</v>
      </c>
      <c r="K423" s="530">
        <v>80111600</v>
      </c>
      <c r="L423" s="530" t="s">
        <v>2139</v>
      </c>
      <c r="M423" s="530" t="s">
        <v>459</v>
      </c>
      <c r="N423" s="557" t="s">
        <v>307</v>
      </c>
      <c r="O423" s="557">
        <v>8</v>
      </c>
      <c r="P423" s="530">
        <v>1</v>
      </c>
      <c r="Q423" s="530" t="s">
        <v>83</v>
      </c>
      <c r="R423" s="558" t="s">
        <v>84</v>
      </c>
      <c r="S423" s="587">
        <v>3800000</v>
      </c>
      <c r="T423" s="587">
        <v>30400000</v>
      </c>
      <c r="U423" s="530" t="s">
        <v>85</v>
      </c>
      <c r="V423" s="530" t="s">
        <v>78</v>
      </c>
      <c r="W423" s="530" t="s">
        <v>461</v>
      </c>
      <c r="X423" s="530" t="s">
        <v>489</v>
      </c>
      <c r="Y423" s="530" t="s">
        <v>2765</v>
      </c>
      <c r="Z423" s="530" t="s">
        <v>77</v>
      </c>
      <c r="AA423" s="530" t="s">
        <v>2810</v>
      </c>
    </row>
    <row r="424" spans="1:27" s="532" customFormat="1" ht="62">
      <c r="A424" s="530" t="s">
        <v>856</v>
      </c>
      <c r="B424" s="530" t="s">
        <v>70</v>
      </c>
      <c r="C424" s="530" t="s">
        <v>71</v>
      </c>
      <c r="D424" s="530" t="s">
        <v>455</v>
      </c>
      <c r="E424" s="530" t="s">
        <v>456</v>
      </c>
      <c r="F424" s="557">
        <v>8131</v>
      </c>
      <c r="G424" s="557">
        <v>2024110010238</v>
      </c>
      <c r="H424" s="530" t="s">
        <v>28</v>
      </c>
      <c r="I424" s="530" t="s">
        <v>457</v>
      </c>
      <c r="J424" s="530" t="s">
        <v>29</v>
      </c>
      <c r="K424" s="530">
        <v>80111600</v>
      </c>
      <c r="L424" s="530" t="s">
        <v>2141</v>
      </c>
      <c r="M424" s="530" t="s">
        <v>459</v>
      </c>
      <c r="N424" s="557" t="s">
        <v>307</v>
      </c>
      <c r="O424" s="557">
        <v>9</v>
      </c>
      <c r="P424" s="530">
        <v>1</v>
      </c>
      <c r="Q424" s="530" t="s">
        <v>83</v>
      </c>
      <c r="R424" s="558" t="s">
        <v>84</v>
      </c>
      <c r="S424" s="587">
        <v>2900000</v>
      </c>
      <c r="T424" s="587">
        <v>26100000</v>
      </c>
      <c r="U424" s="530" t="s">
        <v>85</v>
      </c>
      <c r="V424" s="530" t="s">
        <v>78</v>
      </c>
      <c r="W424" s="530" t="s">
        <v>461</v>
      </c>
      <c r="X424" s="530" t="s">
        <v>489</v>
      </c>
      <c r="Y424" s="530" t="s">
        <v>2765</v>
      </c>
      <c r="Z424" s="530" t="s">
        <v>77</v>
      </c>
      <c r="AA424" s="530" t="s">
        <v>2810</v>
      </c>
    </row>
    <row r="425" spans="1:27" s="532" customFormat="1" ht="77.5">
      <c r="A425" s="530" t="s">
        <v>857</v>
      </c>
      <c r="B425" s="530" t="s">
        <v>70</v>
      </c>
      <c r="C425" s="530" t="s">
        <v>71</v>
      </c>
      <c r="D425" s="530" t="s">
        <v>455</v>
      </c>
      <c r="E425" s="530" t="s">
        <v>456</v>
      </c>
      <c r="F425" s="557">
        <v>8131</v>
      </c>
      <c r="G425" s="557">
        <v>2024110010238</v>
      </c>
      <c r="H425" s="530" t="s">
        <v>28</v>
      </c>
      <c r="I425" s="530" t="s">
        <v>457</v>
      </c>
      <c r="J425" s="530" t="s">
        <v>29</v>
      </c>
      <c r="K425" s="530">
        <v>80111600</v>
      </c>
      <c r="L425" s="530" t="s">
        <v>2139</v>
      </c>
      <c r="M425" s="530" t="s">
        <v>459</v>
      </c>
      <c r="N425" s="557" t="s">
        <v>307</v>
      </c>
      <c r="O425" s="557">
        <v>6</v>
      </c>
      <c r="P425" s="530">
        <v>1</v>
      </c>
      <c r="Q425" s="530" t="s">
        <v>83</v>
      </c>
      <c r="R425" s="558" t="s">
        <v>84</v>
      </c>
      <c r="S425" s="587">
        <v>3800000</v>
      </c>
      <c r="T425" s="587">
        <v>22800000</v>
      </c>
      <c r="U425" s="530" t="s">
        <v>85</v>
      </c>
      <c r="V425" s="530" t="s">
        <v>78</v>
      </c>
      <c r="W425" s="530" t="s">
        <v>461</v>
      </c>
      <c r="X425" s="530" t="s">
        <v>489</v>
      </c>
      <c r="Y425" s="530" t="s">
        <v>2765</v>
      </c>
      <c r="Z425" s="530" t="s">
        <v>77</v>
      </c>
      <c r="AA425" s="530" t="s">
        <v>2810</v>
      </c>
    </row>
    <row r="426" spans="1:27" s="532" customFormat="1" ht="77.5">
      <c r="A426" s="530" t="s">
        <v>858</v>
      </c>
      <c r="B426" s="530" t="s">
        <v>70</v>
      </c>
      <c r="C426" s="530" t="s">
        <v>71</v>
      </c>
      <c r="D426" s="530" t="s">
        <v>455</v>
      </c>
      <c r="E426" s="530" t="s">
        <v>456</v>
      </c>
      <c r="F426" s="557">
        <v>8131</v>
      </c>
      <c r="G426" s="557">
        <v>2024110010238</v>
      </c>
      <c r="H426" s="530" t="s">
        <v>28</v>
      </c>
      <c r="I426" s="530" t="s">
        <v>457</v>
      </c>
      <c r="J426" s="530" t="s">
        <v>29</v>
      </c>
      <c r="K426" s="530">
        <v>80111600</v>
      </c>
      <c r="L426" s="530" t="s">
        <v>2139</v>
      </c>
      <c r="M426" s="530" t="s">
        <v>459</v>
      </c>
      <c r="N426" s="557" t="s">
        <v>307</v>
      </c>
      <c r="O426" s="557">
        <v>6</v>
      </c>
      <c r="P426" s="530">
        <v>1</v>
      </c>
      <c r="Q426" s="530" t="s">
        <v>83</v>
      </c>
      <c r="R426" s="558" t="s">
        <v>84</v>
      </c>
      <c r="S426" s="587">
        <v>3800000</v>
      </c>
      <c r="T426" s="587">
        <v>22800000</v>
      </c>
      <c r="U426" s="530" t="s">
        <v>85</v>
      </c>
      <c r="V426" s="530" t="s">
        <v>78</v>
      </c>
      <c r="W426" s="530" t="s">
        <v>461</v>
      </c>
      <c r="X426" s="530" t="s">
        <v>489</v>
      </c>
      <c r="Y426" s="530" t="s">
        <v>2765</v>
      </c>
      <c r="Z426" s="530" t="s">
        <v>77</v>
      </c>
      <c r="AA426" s="530" t="s">
        <v>2810</v>
      </c>
    </row>
    <row r="427" spans="1:27" s="532" customFormat="1" ht="77.5">
      <c r="A427" s="530" t="s">
        <v>859</v>
      </c>
      <c r="B427" s="530" t="s">
        <v>70</v>
      </c>
      <c r="C427" s="530" t="s">
        <v>71</v>
      </c>
      <c r="D427" s="530" t="s">
        <v>455</v>
      </c>
      <c r="E427" s="530" t="s">
        <v>456</v>
      </c>
      <c r="F427" s="557">
        <v>8131</v>
      </c>
      <c r="G427" s="557">
        <v>2024110010238</v>
      </c>
      <c r="H427" s="530" t="s">
        <v>28</v>
      </c>
      <c r="I427" s="530" t="s">
        <v>457</v>
      </c>
      <c r="J427" s="530" t="s">
        <v>29</v>
      </c>
      <c r="K427" s="530">
        <v>80111600</v>
      </c>
      <c r="L427" s="530" t="s">
        <v>2141</v>
      </c>
      <c r="M427" s="530" t="s">
        <v>459</v>
      </c>
      <c r="N427" s="557" t="s">
        <v>307</v>
      </c>
      <c r="O427" s="557">
        <v>6</v>
      </c>
      <c r="P427" s="530">
        <v>1</v>
      </c>
      <c r="Q427" s="530" t="s">
        <v>83</v>
      </c>
      <c r="R427" s="558" t="s">
        <v>84</v>
      </c>
      <c r="S427" s="587">
        <v>2800000</v>
      </c>
      <c r="T427" s="587">
        <v>16800000</v>
      </c>
      <c r="U427" s="530" t="s">
        <v>85</v>
      </c>
      <c r="V427" s="530" t="s">
        <v>78</v>
      </c>
      <c r="W427" s="530" t="s">
        <v>461</v>
      </c>
      <c r="X427" s="530" t="s">
        <v>501</v>
      </c>
      <c r="Y427" s="530" t="s">
        <v>2765</v>
      </c>
      <c r="Z427" s="530" t="s">
        <v>77</v>
      </c>
      <c r="AA427" s="530" t="s">
        <v>2810</v>
      </c>
    </row>
    <row r="428" spans="1:27" s="532" customFormat="1" ht="62">
      <c r="A428" s="530" t="s">
        <v>860</v>
      </c>
      <c r="B428" s="530" t="s">
        <v>70</v>
      </c>
      <c r="C428" s="530" t="s">
        <v>71</v>
      </c>
      <c r="D428" s="530" t="s">
        <v>455</v>
      </c>
      <c r="E428" s="530" t="s">
        <v>456</v>
      </c>
      <c r="F428" s="557">
        <v>8131</v>
      </c>
      <c r="G428" s="557">
        <v>2024110010238</v>
      </c>
      <c r="H428" s="530" t="s">
        <v>28</v>
      </c>
      <c r="I428" s="530" t="s">
        <v>457</v>
      </c>
      <c r="J428" s="530" t="s">
        <v>29</v>
      </c>
      <c r="K428" s="530">
        <v>80111600</v>
      </c>
      <c r="L428" s="530" t="s">
        <v>2141</v>
      </c>
      <c r="M428" s="530" t="s">
        <v>459</v>
      </c>
      <c r="N428" s="557" t="s">
        <v>307</v>
      </c>
      <c r="O428" s="557">
        <v>6</v>
      </c>
      <c r="P428" s="530">
        <v>1</v>
      </c>
      <c r="Q428" s="530" t="s">
        <v>83</v>
      </c>
      <c r="R428" s="558" t="s">
        <v>84</v>
      </c>
      <c r="S428" s="587">
        <v>2900000</v>
      </c>
      <c r="T428" s="587">
        <v>17400000</v>
      </c>
      <c r="U428" s="530" t="s">
        <v>85</v>
      </c>
      <c r="V428" s="530" t="s">
        <v>78</v>
      </c>
      <c r="W428" s="530" t="s">
        <v>461</v>
      </c>
      <c r="X428" s="530" t="s">
        <v>489</v>
      </c>
      <c r="Y428" s="530" t="s">
        <v>2765</v>
      </c>
      <c r="Z428" s="530" t="s">
        <v>77</v>
      </c>
      <c r="AA428" s="530" t="s">
        <v>2810</v>
      </c>
    </row>
    <row r="429" spans="1:27" s="532" customFormat="1" ht="77.5">
      <c r="A429" s="530" t="s">
        <v>861</v>
      </c>
      <c r="B429" s="530" t="s">
        <v>70</v>
      </c>
      <c r="C429" s="530" t="s">
        <v>71</v>
      </c>
      <c r="D429" s="530" t="s">
        <v>455</v>
      </c>
      <c r="E429" s="530" t="s">
        <v>456</v>
      </c>
      <c r="F429" s="557">
        <v>8131</v>
      </c>
      <c r="G429" s="557">
        <v>2024110010238</v>
      </c>
      <c r="H429" s="530" t="s">
        <v>28</v>
      </c>
      <c r="I429" s="530" t="s">
        <v>457</v>
      </c>
      <c r="J429" s="530" t="s">
        <v>29</v>
      </c>
      <c r="K429" s="530">
        <v>80111600</v>
      </c>
      <c r="L429" s="530" t="s">
        <v>2139</v>
      </c>
      <c r="M429" s="530" t="s">
        <v>459</v>
      </c>
      <c r="N429" s="557" t="s">
        <v>307</v>
      </c>
      <c r="O429" s="557">
        <v>6</v>
      </c>
      <c r="P429" s="530">
        <v>1</v>
      </c>
      <c r="Q429" s="530" t="s">
        <v>83</v>
      </c>
      <c r="R429" s="558" t="s">
        <v>84</v>
      </c>
      <c r="S429" s="587">
        <v>3800000</v>
      </c>
      <c r="T429" s="587">
        <v>23300000</v>
      </c>
      <c r="U429" s="530" t="s">
        <v>85</v>
      </c>
      <c r="V429" s="530" t="s">
        <v>78</v>
      </c>
      <c r="W429" s="530" t="s">
        <v>461</v>
      </c>
      <c r="X429" s="530" t="s">
        <v>489</v>
      </c>
      <c r="Y429" s="530" t="s">
        <v>2765</v>
      </c>
      <c r="Z429" s="530" t="s">
        <v>77</v>
      </c>
      <c r="AA429" s="530" t="s">
        <v>2810</v>
      </c>
    </row>
    <row r="430" spans="1:27" s="532" customFormat="1" ht="77.5">
      <c r="A430" s="530" t="s">
        <v>862</v>
      </c>
      <c r="B430" s="530" t="s">
        <v>70</v>
      </c>
      <c r="C430" s="530" t="s">
        <v>71</v>
      </c>
      <c r="D430" s="530" t="s">
        <v>455</v>
      </c>
      <c r="E430" s="530" t="s">
        <v>456</v>
      </c>
      <c r="F430" s="557">
        <v>8131</v>
      </c>
      <c r="G430" s="557">
        <v>2024110010238</v>
      </c>
      <c r="H430" s="530" t="s">
        <v>28</v>
      </c>
      <c r="I430" s="530" t="s">
        <v>457</v>
      </c>
      <c r="J430" s="530" t="s">
        <v>31</v>
      </c>
      <c r="K430" s="530">
        <v>80111600</v>
      </c>
      <c r="L430" s="530" t="s">
        <v>2126</v>
      </c>
      <c r="M430" s="530" t="s">
        <v>409</v>
      </c>
      <c r="N430" s="557" t="s">
        <v>459</v>
      </c>
      <c r="O430" s="557">
        <v>6</v>
      </c>
      <c r="P430" s="530">
        <v>1</v>
      </c>
      <c r="Q430" s="530" t="s">
        <v>83</v>
      </c>
      <c r="R430" s="558" t="s">
        <v>84</v>
      </c>
      <c r="S430" s="587">
        <v>4500000</v>
      </c>
      <c r="T430" s="587">
        <v>27000000</v>
      </c>
      <c r="U430" s="530" t="s">
        <v>85</v>
      </c>
      <c r="V430" s="530" t="s">
        <v>78</v>
      </c>
      <c r="W430" s="530" t="s">
        <v>461</v>
      </c>
      <c r="X430" s="530" t="s">
        <v>501</v>
      </c>
      <c r="Y430" s="530" t="s">
        <v>2765</v>
      </c>
      <c r="Z430" s="530" t="s">
        <v>77</v>
      </c>
      <c r="AA430" s="530" t="s">
        <v>2810</v>
      </c>
    </row>
    <row r="431" spans="1:27" s="532" customFormat="1" ht="77.5">
      <c r="A431" s="530" t="s">
        <v>863</v>
      </c>
      <c r="B431" s="530" t="s">
        <v>70</v>
      </c>
      <c r="C431" s="530" t="s">
        <v>71</v>
      </c>
      <c r="D431" s="530" t="s">
        <v>455</v>
      </c>
      <c r="E431" s="530" t="s">
        <v>456</v>
      </c>
      <c r="F431" s="557">
        <v>8131</v>
      </c>
      <c r="G431" s="557">
        <v>2024110010238</v>
      </c>
      <c r="H431" s="530" t="s">
        <v>28</v>
      </c>
      <c r="I431" s="530" t="s">
        <v>457</v>
      </c>
      <c r="J431" s="530" t="s">
        <v>31</v>
      </c>
      <c r="K431" s="530">
        <v>80111600</v>
      </c>
      <c r="L431" s="530" t="s">
        <v>2126</v>
      </c>
      <c r="M431" s="530" t="s">
        <v>409</v>
      </c>
      <c r="N431" s="557" t="s">
        <v>459</v>
      </c>
      <c r="O431" s="557">
        <v>6</v>
      </c>
      <c r="P431" s="530">
        <v>1</v>
      </c>
      <c r="Q431" s="530" t="s">
        <v>83</v>
      </c>
      <c r="R431" s="558" t="s">
        <v>84</v>
      </c>
      <c r="S431" s="587">
        <v>4500000</v>
      </c>
      <c r="T431" s="587">
        <v>27000000</v>
      </c>
      <c r="U431" s="530" t="s">
        <v>85</v>
      </c>
      <c r="V431" s="530" t="s">
        <v>78</v>
      </c>
      <c r="W431" s="530" t="s">
        <v>461</v>
      </c>
      <c r="X431" s="530" t="s">
        <v>501</v>
      </c>
      <c r="Y431" s="530" t="s">
        <v>2765</v>
      </c>
      <c r="Z431" s="530" t="s">
        <v>77</v>
      </c>
      <c r="AA431" s="530" t="s">
        <v>2810</v>
      </c>
    </row>
    <row r="432" spans="1:27" s="532" customFormat="1" ht="77.5">
      <c r="A432" s="530" t="s">
        <v>864</v>
      </c>
      <c r="B432" s="530" t="s">
        <v>70</v>
      </c>
      <c r="C432" s="530" t="s">
        <v>71</v>
      </c>
      <c r="D432" s="530" t="s">
        <v>455</v>
      </c>
      <c r="E432" s="530" t="s">
        <v>456</v>
      </c>
      <c r="F432" s="557">
        <v>8131</v>
      </c>
      <c r="G432" s="557">
        <v>2024110010238</v>
      </c>
      <c r="H432" s="530" t="s">
        <v>28</v>
      </c>
      <c r="I432" s="530" t="s">
        <v>457</v>
      </c>
      <c r="J432" s="530" t="s">
        <v>31</v>
      </c>
      <c r="K432" s="530">
        <v>80111600</v>
      </c>
      <c r="L432" s="530" t="s">
        <v>2126</v>
      </c>
      <c r="M432" s="530" t="s">
        <v>459</v>
      </c>
      <c r="N432" s="557" t="s">
        <v>459</v>
      </c>
      <c r="O432" s="557">
        <v>6</v>
      </c>
      <c r="P432" s="530">
        <v>1</v>
      </c>
      <c r="Q432" s="530" t="s">
        <v>83</v>
      </c>
      <c r="R432" s="558" t="s">
        <v>84</v>
      </c>
      <c r="S432" s="587">
        <v>4500000</v>
      </c>
      <c r="T432" s="587">
        <v>27000000</v>
      </c>
      <c r="U432" s="530" t="s">
        <v>85</v>
      </c>
      <c r="V432" s="530" t="s">
        <v>78</v>
      </c>
      <c r="W432" s="530" t="s">
        <v>461</v>
      </c>
      <c r="X432" s="530" t="s">
        <v>501</v>
      </c>
      <c r="Y432" s="530" t="s">
        <v>2765</v>
      </c>
      <c r="Z432" s="530" t="s">
        <v>77</v>
      </c>
      <c r="AA432" s="530" t="s">
        <v>2810</v>
      </c>
    </row>
    <row r="433" spans="1:27" s="532" customFormat="1" ht="77.5">
      <c r="A433" s="530" t="s">
        <v>865</v>
      </c>
      <c r="B433" s="530" t="s">
        <v>70</v>
      </c>
      <c r="C433" s="530" t="s">
        <v>71</v>
      </c>
      <c r="D433" s="530" t="s">
        <v>455</v>
      </c>
      <c r="E433" s="530" t="s">
        <v>456</v>
      </c>
      <c r="F433" s="557">
        <v>8131</v>
      </c>
      <c r="G433" s="557">
        <v>2024110010238</v>
      </c>
      <c r="H433" s="530" t="s">
        <v>28</v>
      </c>
      <c r="I433" s="530" t="s">
        <v>457</v>
      </c>
      <c r="J433" s="530" t="s">
        <v>31</v>
      </c>
      <c r="K433" s="530">
        <v>80111600</v>
      </c>
      <c r="L433" s="530" t="s">
        <v>2126</v>
      </c>
      <c r="M433" s="530" t="s">
        <v>459</v>
      </c>
      <c r="N433" s="557" t="s">
        <v>459</v>
      </c>
      <c r="O433" s="557">
        <v>6</v>
      </c>
      <c r="P433" s="530">
        <v>1</v>
      </c>
      <c r="Q433" s="530" t="s">
        <v>83</v>
      </c>
      <c r="R433" s="558" t="s">
        <v>84</v>
      </c>
      <c r="S433" s="587">
        <v>4500000</v>
      </c>
      <c r="T433" s="587">
        <v>27000000</v>
      </c>
      <c r="U433" s="530" t="s">
        <v>85</v>
      </c>
      <c r="V433" s="530" t="s">
        <v>78</v>
      </c>
      <c r="W433" s="530" t="s">
        <v>461</v>
      </c>
      <c r="X433" s="530" t="s">
        <v>501</v>
      </c>
      <c r="Y433" s="530" t="s">
        <v>2765</v>
      </c>
      <c r="Z433" s="530" t="s">
        <v>77</v>
      </c>
      <c r="AA433" s="530" t="s">
        <v>2810</v>
      </c>
    </row>
    <row r="434" spans="1:27" s="532" customFormat="1" ht="77.5">
      <c r="A434" s="530" t="s">
        <v>866</v>
      </c>
      <c r="B434" s="530" t="s">
        <v>70</v>
      </c>
      <c r="C434" s="530" t="s">
        <v>71</v>
      </c>
      <c r="D434" s="530" t="s">
        <v>455</v>
      </c>
      <c r="E434" s="530" t="s">
        <v>456</v>
      </c>
      <c r="F434" s="557">
        <v>8131</v>
      </c>
      <c r="G434" s="557">
        <v>2024110010238</v>
      </c>
      <c r="H434" s="530" t="s">
        <v>28</v>
      </c>
      <c r="I434" s="530" t="s">
        <v>457</v>
      </c>
      <c r="J434" s="530" t="s">
        <v>31</v>
      </c>
      <c r="K434" s="530">
        <v>80111600</v>
      </c>
      <c r="L434" s="530" t="s">
        <v>2126</v>
      </c>
      <c r="M434" s="530" t="s">
        <v>459</v>
      </c>
      <c r="N434" s="557" t="s">
        <v>459</v>
      </c>
      <c r="O434" s="557">
        <v>6</v>
      </c>
      <c r="P434" s="530">
        <v>1</v>
      </c>
      <c r="Q434" s="530" t="s">
        <v>83</v>
      </c>
      <c r="R434" s="558" t="s">
        <v>84</v>
      </c>
      <c r="S434" s="587">
        <v>4500000</v>
      </c>
      <c r="T434" s="587">
        <v>27000000</v>
      </c>
      <c r="U434" s="530" t="s">
        <v>85</v>
      </c>
      <c r="V434" s="530" t="s">
        <v>78</v>
      </c>
      <c r="W434" s="530" t="s">
        <v>461</v>
      </c>
      <c r="X434" s="530" t="s">
        <v>501</v>
      </c>
      <c r="Y434" s="530" t="s">
        <v>2765</v>
      </c>
      <c r="Z434" s="530" t="s">
        <v>77</v>
      </c>
      <c r="AA434" s="530" t="s">
        <v>2810</v>
      </c>
    </row>
    <row r="435" spans="1:27" s="532" customFormat="1" ht="77.5">
      <c r="A435" s="530" t="s">
        <v>867</v>
      </c>
      <c r="B435" s="530" t="s">
        <v>70</v>
      </c>
      <c r="C435" s="530" t="s">
        <v>71</v>
      </c>
      <c r="D435" s="530" t="s">
        <v>455</v>
      </c>
      <c r="E435" s="530" t="s">
        <v>456</v>
      </c>
      <c r="F435" s="557">
        <v>8131</v>
      </c>
      <c r="G435" s="557">
        <v>2024110010238</v>
      </c>
      <c r="H435" s="530" t="s">
        <v>28</v>
      </c>
      <c r="I435" s="530" t="s">
        <v>457</v>
      </c>
      <c r="J435" s="530" t="s">
        <v>31</v>
      </c>
      <c r="K435" s="530">
        <v>80111600</v>
      </c>
      <c r="L435" s="530" t="s">
        <v>2126</v>
      </c>
      <c r="M435" s="530" t="s">
        <v>459</v>
      </c>
      <c r="N435" s="557" t="s">
        <v>459</v>
      </c>
      <c r="O435" s="557">
        <v>6</v>
      </c>
      <c r="P435" s="530">
        <v>1</v>
      </c>
      <c r="Q435" s="530" t="s">
        <v>83</v>
      </c>
      <c r="R435" s="558" t="s">
        <v>84</v>
      </c>
      <c r="S435" s="587">
        <v>4500000</v>
      </c>
      <c r="T435" s="587">
        <v>27000000</v>
      </c>
      <c r="U435" s="530" t="s">
        <v>85</v>
      </c>
      <c r="V435" s="530" t="s">
        <v>78</v>
      </c>
      <c r="W435" s="530" t="s">
        <v>461</v>
      </c>
      <c r="X435" s="530" t="s">
        <v>501</v>
      </c>
      <c r="Y435" s="530" t="s">
        <v>2765</v>
      </c>
      <c r="Z435" s="530" t="s">
        <v>77</v>
      </c>
      <c r="AA435" s="530" t="s">
        <v>2810</v>
      </c>
    </row>
    <row r="436" spans="1:27" s="532" customFormat="1" ht="77.5">
      <c r="A436" s="530" t="s">
        <v>868</v>
      </c>
      <c r="B436" s="530" t="s">
        <v>70</v>
      </c>
      <c r="C436" s="530" t="s">
        <v>71</v>
      </c>
      <c r="D436" s="530" t="s">
        <v>455</v>
      </c>
      <c r="E436" s="530" t="s">
        <v>456</v>
      </c>
      <c r="F436" s="557">
        <v>8131</v>
      </c>
      <c r="G436" s="557">
        <v>2024110010238</v>
      </c>
      <c r="H436" s="530" t="s">
        <v>28</v>
      </c>
      <c r="I436" s="530" t="s">
        <v>457</v>
      </c>
      <c r="J436" s="530" t="s">
        <v>31</v>
      </c>
      <c r="K436" s="530">
        <v>80111600</v>
      </c>
      <c r="L436" s="530" t="s">
        <v>2121</v>
      </c>
      <c r="M436" s="530" t="s">
        <v>409</v>
      </c>
      <c r="N436" s="557" t="s">
        <v>459</v>
      </c>
      <c r="O436" s="557">
        <v>7</v>
      </c>
      <c r="P436" s="530">
        <v>1</v>
      </c>
      <c r="Q436" s="530" t="s">
        <v>83</v>
      </c>
      <c r="R436" s="558" t="s">
        <v>84</v>
      </c>
      <c r="S436" s="587">
        <v>4200000</v>
      </c>
      <c r="T436" s="587">
        <v>29400000</v>
      </c>
      <c r="U436" s="530" t="s">
        <v>85</v>
      </c>
      <c r="V436" s="530" t="s">
        <v>78</v>
      </c>
      <c r="W436" s="530" t="s">
        <v>461</v>
      </c>
      <c r="X436" s="530" t="s">
        <v>501</v>
      </c>
      <c r="Y436" s="530" t="s">
        <v>2765</v>
      </c>
      <c r="Z436" s="530" t="s">
        <v>77</v>
      </c>
      <c r="AA436" s="530" t="s">
        <v>2810</v>
      </c>
    </row>
    <row r="437" spans="1:27" s="532" customFormat="1" ht="108.5">
      <c r="A437" s="530" t="s">
        <v>869</v>
      </c>
      <c r="B437" s="530" t="s">
        <v>70</v>
      </c>
      <c r="C437" s="530" t="s">
        <v>71</v>
      </c>
      <c r="D437" s="530" t="s">
        <v>455</v>
      </c>
      <c r="E437" s="530" t="s">
        <v>456</v>
      </c>
      <c r="F437" s="557">
        <v>8131</v>
      </c>
      <c r="G437" s="557">
        <v>2024110010238</v>
      </c>
      <c r="H437" s="530" t="s">
        <v>28</v>
      </c>
      <c r="I437" s="530" t="s">
        <v>457</v>
      </c>
      <c r="J437" s="530" t="s">
        <v>31</v>
      </c>
      <c r="K437" s="530">
        <v>80111600</v>
      </c>
      <c r="L437" s="530" t="s">
        <v>2932</v>
      </c>
      <c r="M437" s="530" t="s">
        <v>1982</v>
      </c>
      <c r="N437" s="557" t="s">
        <v>1982</v>
      </c>
      <c r="O437" s="557">
        <v>109</v>
      </c>
      <c r="P437" s="530">
        <v>0</v>
      </c>
      <c r="Q437" s="530" t="s">
        <v>83</v>
      </c>
      <c r="R437" s="558" t="s">
        <v>84</v>
      </c>
      <c r="S437" s="587">
        <v>4500000</v>
      </c>
      <c r="T437" s="587">
        <v>16350000</v>
      </c>
      <c r="U437" s="530" t="s">
        <v>85</v>
      </c>
      <c r="V437" s="530" t="s">
        <v>78</v>
      </c>
      <c r="W437" s="530" t="s">
        <v>479</v>
      </c>
      <c r="X437" s="530" t="s">
        <v>501</v>
      </c>
      <c r="Y437" s="530" t="s">
        <v>2765</v>
      </c>
      <c r="Z437" s="530" t="s">
        <v>77</v>
      </c>
      <c r="AA437" s="530" t="s">
        <v>2841</v>
      </c>
    </row>
    <row r="438" spans="1:27" s="532" customFormat="1" ht="93">
      <c r="A438" s="530" t="s">
        <v>870</v>
      </c>
      <c r="B438" s="530" t="s">
        <v>70</v>
      </c>
      <c r="C438" s="530" t="s">
        <v>71</v>
      </c>
      <c r="D438" s="530" t="s">
        <v>455</v>
      </c>
      <c r="E438" s="530" t="s">
        <v>456</v>
      </c>
      <c r="F438" s="557">
        <v>8131</v>
      </c>
      <c r="G438" s="557">
        <v>2024110010238</v>
      </c>
      <c r="H438" s="530" t="s">
        <v>28</v>
      </c>
      <c r="I438" s="530" t="s">
        <v>457</v>
      </c>
      <c r="J438" s="530" t="s">
        <v>31</v>
      </c>
      <c r="K438" s="530">
        <v>80111600</v>
      </c>
      <c r="L438" s="530" t="s">
        <v>3005</v>
      </c>
      <c r="M438" s="530" t="s">
        <v>1982</v>
      </c>
      <c r="N438" s="557" t="s">
        <v>1982</v>
      </c>
      <c r="O438" s="557">
        <v>100</v>
      </c>
      <c r="P438" s="530">
        <v>0</v>
      </c>
      <c r="Q438" s="530" t="s">
        <v>83</v>
      </c>
      <c r="R438" s="558" t="s">
        <v>84</v>
      </c>
      <c r="S438" s="587">
        <v>4500000</v>
      </c>
      <c r="T438" s="587">
        <v>15000000</v>
      </c>
      <c r="U438" s="530" t="s">
        <v>85</v>
      </c>
      <c r="V438" s="530" t="s">
        <v>78</v>
      </c>
      <c r="W438" s="530" t="s">
        <v>479</v>
      </c>
      <c r="X438" s="530" t="s">
        <v>501</v>
      </c>
      <c r="Y438" s="530" t="s">
        <v>2765</v>
      </c>
      <c r="Z438" s="530" t="s">
        <v>77</v>
      </c>
      <c r="AA438" s="530" t="s">
        <v>2841</v>
      </c>
    </row>
    <row r="439" spans="1:27" s="532" customFormat="1" ht="77.5">
      <c r="A439" s="530" t="s">
        <v>871</v>
      </c>
      <c r="B439" s="530" t="s">
        <v>70</v>
      </c>
      <c r="C439" s="530" t="s">
        <v>71</v>
      </c>
      <c r="D439" s="530" t="s">
        <v>455</v>
      </c>
      <c r="E439" s="530" t="s">
        <v>456</v>
      </c>
      <c r="F439" s="557">
        <v>8131</v>
      </c>
      <c r="G439" s="557">
        <v>2024110010238</v>
      </c>
      <c r="H439" s="530" t="s">
        <v>28</v>
      </c>
      <c r="I439" s="530" t="s">
        <v>457</v>
      </c>
      <c r="J439" s="530" t="s">
        <v>31</v>
      </c>
      <c r="K439" s="530">
        <v>80111600</v>
      </c>
      <c r="L439" s="530" t="s">
        <v>3006</v>
      </c>
      <c r="M439" s="530" t="s">
        <v>1982</v>
      </c>
      <c r="N439" s="557" t="s">
        <v>1982</v>
      </c>
      <c r="O439" s="557">
        <v>108</v>
      </c>
      <c r="P439" s="530">
        <v>0</v>
      </c>
      <c r="Q439" s="530" t="s">
        <v>83</v>
      </c>
      <c r="R439" s="558" t="s">
        <v>84</v>
      </c>
      <c r="S439" s="587">
        <v>4700000</v>
      </c>
      <c r="T439" s="587">
        <v>16920000</v>
      </c>
      <c r="U439" s="530" t="s">
        <v>85</v>
      </c>
      <c r="V439" s="530" t="s">
        <v>78</v>
      </c>
      <c r="W439" s="530" t="s">
        <v>461</v>
      </c>
      <c r="X439" s="530" t="s">
        <v>501</v>
      </c>
      <c r="Y439" s="530" t="s">
        <v>2765</v>
      </c>
      <c r="Z439" s="530" t="s">
        <v>77</v>
      </c>
      <c r="AA439" s="530" t="s">
        <v>2841</v>
      </c>
    </row>
    <row r="440" spans="1:27" s="532" customFormat="1" ht="93">
      <c r="A440" s="530" t="s">
        <v>872</v>
      </c>
      <c r="B440" s="530" t="s">
        <v>70</v>
      </c>
      <c r="C440" s="530" t="s">
        <v>71</v>
      </c>
      <c r="D440" s="530" t="s">
        <v>455</v>
      </c>
      <c r="E440" s="530" t="s">
        <v>456</v>
      </c>
      <c r="F440" s="557">
        <v>8131</v>
      </c>
      <c r="G440" s="557">
        <v>2024110010238</v>
      </c>
      <c r="H440" s="530" t="s">
        <v>28</v>
      </c>
      <c r="I440" s="530" t="s">
        <v>457</v>
      </c>
      <c r="J440" s="530" t="s">
        <v>31</v>
      </c>
      <c r="K440" s="530">
        <v>80111600</v>
      </c>
      <c r="L440" s="530" t="s">
        <v>3008</v>
      </c>
      <c r="M440" s="530" t="s">
        <v>1982</v>
      </c>
      <c r="N440" s="557" t="s">
        <v>1982</v>
      </c>
      <c r="O440" s="557">
        <v>103</v>
      </c>
      <c r="P440" s="530">
        <v>0</v>
      </c>
      <c r="Q440" s="530" t="s">
        <v>83</v>
      </c>
      <c r="R440" s="558" t="s">
        <v>84</v>
      </c>
      <c r="S440" s="587">
        <v>4200000</v>
      </c>
      <c r="T440" s="587">
        <v>14420000</v>
      </c>
      <c r="U440" s="530" t="s">
        <v>85</v>
      </c>
      <c r="V440" s="530" t="s">
        <v>78</v>
      </c>
      <c r="W440" s="530" t="s">
        <v>461</v>
      </c>
      <c r="X440" s="530" t="s">
        <v>501</v>
      </c>
      <c r="Y440" s="530" t="s">
        <v>2765</v>
      </c>
      <c r="Z440" s="530" t="s">
        <v>77</v>
      </c>
      <c r="AA440" s="530" t="s">
        <v>2841</v>
      </c>
    </row>
    <row r="441" spans="1:27" s="532" customFormat="1" ht="93">
      <c r="A441" s="530" t="s">
        <v>873</v>
      </c>
      <c r="B441" s="530" t="s">
        <v>70</v>
      </c>
      <c r="C441" s="530" t="s">
        <v>71</v>
      </c>
      <c r="D441" s="530" t="s">
        <v>455</v>
      </c>
      <c r="E441" s="530" t="s">
        <v>456</v>
      </c>
      <c r="F441" s="557">
        <v>8131</v>
      </c>
      <c r="G441" s="557">
        <v>2024110010238</v>
      </c>
      <c r="H441" s="530" t="s">
        <v>28</v>
      </c>
      <c r="I441" s="530" t="s">
        <v>457</v>
      </c>
      <c r="J441" s="530" t="s">
        <v>31</v>
      </c>
      <c r="K441" s="530">
        <v>80111600</v>
      </c>
      <c r="L441" s="530" t="s">
        <v>2129</v>
      </c>
      <c r="M441" s="530" t="s">
        <v>459</v>
      </c>
      <c r="N441" s="557" t="s">
        <v>459</v>
      </c>
      <c r="O441" s="557">
        <v>5</v>
      </c>
      <c r="P441" s="530">
        <v>1</v>
      </c>
      <c r="Q441" s="530" t="s">
        <v>83</v>
      </c>
      <c r="R441" s="558" t="s">
        <v>84</v>
      </c>
      <c r="S441" s="587">
        <v>5000000</v>
      </c>
      <c r="T441" s="587">
        <v>25000000</v>
      </c>
      <c r="U441" s="530" t="s">
        <v>85</v>
      </c>
      <c r="V441" s="530" t="s">
        <v>78</v>
      </c>
      <c r="W441" s="530" t="s">
        <v>461</v>
      </c>
      <c r="X441" s="530" t="s">
        <v>501</v>
      </c>
      <c r="Y441" s="530" t="s">
        <v>2765</v>
      </c>
      <c r="Z441" s="530" t="s">
        <v>77</v>
      </c>
      <c r="AA441" s="530" t="s">
        <v>2810</v>
      </c>
    </row>
    <row r="442" spans="1:27" s="532" customFormat="1" ht="93">
      <c r="A442" s="530" t="s">
        <v>874</v>
      </c>
      <c r="B442" s="530" t="s">
        <v>70</v>
      </c>
      <c r="C442" s="530" t="s">
        <v>71</v>
      </c>
      <c r="D442" s="530" t="s">
        <v>455</v>
      </c>
      <c r="E442" s="530" t="s">
        <v>456</v>
      </c>
      <c r="F442" s="557">
        <v>8131</v>
      </c>
      <c r="G442" s="557">
        <v>2024110010238</v>
      </c>
      <c r="H442" s="530" t="s">
        <v>28</v>
      </c>
      <c r="I442" s="530" t="s">
        <v>457</v>
      </c>
      <c r="J442" s="530" t="s">
        <v>31</v>
      </c>
      <c r="K442" s="530">
        <v>80111600</v>
      </c>
      <c r="L442" s="530" t="s">
        <v>2128</v>
      </c>
      <c r="M442" s="530" t="s">
        <v>409</v>
      </c>
      <c r="N442" s="557" t="s">
        <v>459</v>
      </c>
      <c r="O442" s="557">
        <v>5</v>
      </c>
      <c r="P442" s="530">
        <v>1</v>
      </c>
      <c r="Q442" s="530" t="s">
        <v>83</v>
      </c>
      <c r="R442" s="558" t="s">
        <v>84</v>
      </c>
      <c r="S442" s="587">
        <v>3800000</v>
      </c>
      <c r="T442" s="587">
        <v>20584000</v>
      </c>
      <c r="U442" s="530" t="s">
        <v>85</v>
      </c>
      <c r="V442" s="530" t="s">
        <v>78</v>
      </c>
      <c r="W442" s="530" t="s">
        <v>461</v>
      </c>
      <c r="X442" s="530" t="s">
        <v>501</v>
      </c>
      <c r="Y442" s="530" t="s">
        <v>2765</v>
      </c>
      <c r="Z442" s="530" t="s">
        <v>77</v>
      </c>
      <c r="AA442" s="530" t="s">
        <v>2810</v>
      </c>
    </row>
    <row r="443" spans="1:27" s="532" customFormat="1" ht="93">
      <c r="A443" s="530" t="s">
        <v>875</v>
      </c>
      <c r="B443" s="530" t="s">
        <v>70</v>
      </c>
      <c r="C443" s="530" t="s">
        <v>71</v>
      </c>
      <c r="D443" s="530" t="s">
        <v>876</v>
      </c>
      <c r="E443" s="530" t="s">
        <v>877</v>
      </c>
      <c r="F443" s="557">
        <v>8146</v>
      </c>
      <c r="G443" s="557">
        <v>2024110010254</v>
      </c>
      <c r="H443" s="530" t="s">
        <v>17</v>
      </c>
      <c r="I443" s="530" t="s">
        <v>878</v>
      </c>
      <c r="J443" s="530" t="s">
        <v>20</v>
      </c>
      <c r="K443" s="530">
        <v>80111601</v>
      </c>
      <c r="L443" s="530" t="s">
        <v>2168</v>
      </c>
      <c r="M443" s="530" t="s">
        <v>459</v>
      </c>
      <c r="N443" s="557" t="s">
        <v>459</v>
      </c>
      <c r="O443" s="557">
        <v>8</v>
      </c>
      <c r="P443" s="530">
        <v>1</v>
      </c>
      <c r="Q443" s="530" t="s">
        <v>83</v>
      </c>
      <c r="R443" s="558" t="s">
        <v>884</v>
      </c>
      <c r="S443" s="587">
        <v>5000000</v>
      </c>
      <c r="T443" s="587">
        <v>40000000</v>
      </c>
      <c r="U443" s="530" t="s">
        <v>3023</v>
      </c>
      <c r="V443" s="530" t="s">
        <v>122</v>
      </c>
      <c r="W443" s="530" t="s">
        <v>886</v>
      </c>
      <c r="X443" s="530" t="s">
        <v>533</v>
      </c>
      <c r="Y443" s="530" t="s">
        <v>2765</v>
      </c>
      <c r="Z443" s="530" t="s">
        <v>77</v>
      </c>
      <c r="AA443" s="530" t="s">
        <v>2810</v>
      </c>
    </row>
    <row r="444" spans="1:27" s="532" customFormat="1" ht="93">
      <c r="A444" s="530" t="s">
        <v>879</v>
      </c>
      <c r="B444" s="530" t="s">
        <v>70</v>
      </c>
      <c r="C444" s="530" t="s">
        <v>71</v>
      </c>
      <c r="D444" s="530" t="s">
        <v>876</v>
      </c>
      <c r="E444" s="530" t="s">
        <v>877</v>
      </c>
      <c r="F444" s="557">
        <v>8146</v>
      </c>
      <c r="G444" s="557">
        <v>2024110010254</v>
      </c>
      <c r="H444" s="530" t="s">
        <v>17</v>
      </c>
      <c r="I444" s="530" t="s">
        <v>878</v>
      </c>
      <c r="J444" s="530" t="s">
        <v>20</v>
      </c>
      <c r="K444" s="530">
        <v>80111601</v>
      </c>
      <c r="L444" s="530" t="s">
        <v>2154</v>
      </c>
      <c r="M444" s="530" t="s">
        <v>459</v>
      </c>
      <c r="N444" s="557" t="s">
        <v>459</v>
      </c>
      <c r="O444" s="557">
        <v>8</v>
      </c>
      <c r="P444" s="530">
        <v>1</v>
      </c>
      <c r="Q444" s="530" t="s">
        <v>83</v>
      </c>
      <c r="R444" s="558" t="s">
        <v>884</v>
      </c>
      <c r="S444" s="587">
        <v>5380000</v>
      </c>
      <c r="T444" s="587">
        <v>43040000</v>
      </c>
      <c r="U444" s="530" t="s">
        <v>3023</v>
      </c>
      <c r="V444" s="530" t="s">
        <v>122</v>
      </c>
      <c r="W444" s="530" t="s">
        <v>886</v>
      </c>
      <c r="X444" s="530" t="s">
        <v>533</v>
      </c>
      <c r="Y444" s="530" t="s">
        <v>2765</v>
      </c>
      <c r="Z444" s="530" t="s">
        <v>77</v>
      </c>
      <c r="AA444" s="530" t="s">
        <v>2810</v>
      </c>
    </row>
    <row r="445" spans="1:27" s="532" customFormat="1" ht="93">
      <c r="A445" s="530" t="s">
        <v>880</v>
      </c>
      <c r="B445" s="530" t="s">
        <v>70</v>
      </c>
      <c r="C445" s="530" t="s">
        <v>71</v>
      </c>
      <c r="D445" s="530" t="s">
        <v>876</v>
      </c>
      <c r="E445" s="530" t="s">
        <v>877</v>
      </c>
      <c r="F445" s="557">
        <v>8146</v>
      </c>
      <c r="G445" s="557">
        <v>2024110010254</v>
      </c>
      <c r="H445" s="530" t="s">
        <v>17</v>
      </c>
      <c r="I445" s="530" t="s">
        <v>878</v>
      </c>
      <c r="J445" s="530" t="s">
        <v>20</v>
      </c>
      <c r="K445" s="530">
        <v>80111601</v>
      </c>
      <c r="L445" s="530" t="s">
        <v>1418</v>
      </c>
      <c r="M445" s="530" t="s">
        <v>459</v>
      </c>
      <c r="N445" s="557" t="s">
        <v>459</v>
      </c>
      <c r="O445" s="557">
        <v>6</v>
      </c>
      <c r="P445" s="530">
        <v>1</v>
      </c>
      <c r="Q445" s="530" t="s">
        <v>83</v>
      </c>
      <c r="R445" s="558" t="s">
        <v>884</v>
      </c>
      <c r="S445" s="587">
        <v>4277000</v>
      </c>
      <c r="T445" s="587">
        <v>25662000</v>
      </c>
      <c r="U445" s="530" t="s">
        <v>3023</v>
      </c>
      <c r="V445" s="530" t="s">
        <v>122</v>
      </c>
      <c r="W445" s="530" t="s">
        <v>886</v>
      </c>
      <c r="X445" s="530" t="s">
        <v>533</v>
      </c>
      <c r="Y445" s="530" t="s">
        <v>2765</v>
      </c>
      <c r="Z445" s="530" t="s">
        <v>77</v>
      </c>
      <c r="AA445" s="530" t="s">
        <v>2810</v>
      </c>
    </row>
    <row r="446" spans="1:27" s="532" customFormat="1" ht="139.5">
      <c r="A446" s="530" t="s">
        <v>881</v>
      </c>
      <c r="B446" s="530" t="s">
        <v>70</v>
      </c>
      <c r="C446" s="530" t="s">
        <v>71</v>
      </c>
      <c r="D446" s="530" t="s">
        <v>876</v>
      </c>
      <c r="E446" s="530" t="s">
        <v>877</v>
      </c>
      <c r="F446" s="557">
        <v>8146</v>
      </c>
      <c r="G446" s="557">
        <v>2024110010254</v>
      </c>
      <c r="H446" s="530" t="s">
        <v>17</v>
      </c>
      <c r="I446" s="530" t="s">
        <v>878</v>
      </c>
      <c r="J446" s="530" t="s">
        <v>20</v>
      </c>
      <c r="K446" s="530">
        <v>80111601</v>
      </c>
      <c r="L446" s="530" t="s">
        <v>2728</v>
      </c>
      <c r="M446" s="530" t="s">
        <v>459</v>
      </c>
      <c r="N446" s="530" t="s">
        <v>459</v>
      </c>
      <c r="O446" s="530">
        <v>6</v>
      </c>
      <c r="P446" s="530">
        <v>1</v>
      </c>
      <c r="Q446" s="530" t="s">
        <v>83</v>
      </c>
      <c r="R446" s="572" t="s">
        <v>884</v>
      </c>
      <c r="S446" s="587">
        <v>5500000</v>
      </c>
      <c r="T446" s="587">
        <v>33000000</v>
      </c>
      <c r="U446" s="530" t="s">
        <v>3023</v>
      </c>
      <c r="V446" s="530" t="s">
        <v>122</v>
      </c>
      <c r="W446" s="530" t="s">
        <v>886</v>
      </c>
      <c r="X446" s="530" t="s">
        <v>533</v>
      </c>
      <c r="Y446" s="530" t="s">
        <v>2765</v>
      </c>
      <c r="Z446" s="530" t="s">
        <v>77</v>
      </c>
      <c r="AA446" s="530" t="s">
        <v>2810</v>
      </c>
    </row>
    <row r="447" spans="1:27" s="532" customFormat="1" ht="93">
      <c r="A447" s="530" t="s">
        <v>887</v>
      </c>
      <c r="B447" s="530" t="s">
        <v>70</v>
      </c>
      <c r="C447" s="530" t="s">
        <v>71</v>
      </c>
      <c r="D447" s="530" t="s">
        <v>876</v>
      </c>
      <c r="E447" s="530" t="s">
        <v>877</v>
      </c>
      <c r="F447" s="557">
        <v>8146</v>
      </c>
      <c r="G447" s="557">
        <v>2024110010254</v>
      </c>
      <c r="H447" s="530" t="s">
        <v>17</v>
      </c>
      <c r="I447" s="530" t="s">
        <v>878</v>
      </c>
      <c r="J447" s="530" t="s">
        <v>20</v>
      </c>
      <c r="K447" s="530">
        <v>80111601</v>
      </c>
      <c r="L447" s="530" t="s">
        <v>2327</v>
      </c>
      <c r="M447" s="530" t="s">
        <v>1060</v>
      </c>
      <c r="N447" s="557" t="s">
        <v>1060</v>
      </c>
      <c r="O447" s="557">
        <v>5.5</v>
      </c>
      <c r="P447" s="530">
        <v>1</v>
      </c>
      <c r="Q447" s="530" t="s">
        <v>83</v>
      </c>
      <c r="R447" s="558" t="s">
        <v>884</v>
      </c>
      <c r="S447" s="587">
        <v>5000000</v>
      </c>
      <c r="T447" s="587">
        <v>27500000</v>
      </c>
      <c r="U447" s="530" t="s">
        <v>3023</v>
      </c>
      <c r="V447" s="530" t="s">
        <v>122</v>
      </c>
      <c r="W447" s="530" t="s">
        <v>886</v>
      </c>
      <c r="X447" s="530" t="s">
        <v>533</v>
      </c>
      <c r="Y447" s="530" t="s">
        <v>2765</v>
      </c>
      <c r="Z447" s="530" t="s">
        <v>77</v>
      </c>
      <c r="AA447" s="530" t="s">
        <v>2810</v>
      </c>
    </row>
    <row r="448" spans="1:27" s="532" customFormat="1" ht="93">
      <c r="A448" s="530" t="s">
        <v>888</v>
      </c>
      <c r="B448" s="530" t="s">
        <v>70</v>
      </c>
      <c r="C448" s="530" t="s">
        <v>71</v>
      </c>
      <c r="D448" s="530" t="s">
        <v>876</v>
      </c>
      <c r="E448" s="530" t="s">
        <v>877</v>
      </c>
      <c r="F448" s="557">
        <v>8146</v>
      </c>
      <c r="G448" s="557">
        <v>2024110010254</v>
      </c>
      <c r="H448" s="530" t="s">
        <v>17</v>
      </c>
      <c r="I448" s="530" t="s">
        <v>878</v>
      </c>
      <c r="J448" s="530" t="s">
        <v>20</v>
      </c>
      <c r="K448" s="530">
        <v>80111601</v>
      </c>
      <c r="L448" s="530" t="s">
        <v>2729</v>
      </c>
      <c r="M448" s="530" t="s">
        <v>1421</v>
      </c>
      <c r="N448" s="557" t="s">
        <v>1421</v>
      </c>
      <c r="O448" s="557">
        <v>1</v>
      </c>
      <c r="P448" s="530">
        <v>1</v>
      </c>
      <c r="Q448" s="530" t="s">
        <v>83</v>
      </c>
      <c r="R448" s="558" t="s">
        <v>884</v>
      </c>
      <c r="S448" s="587" t="s">
        <v>1724</v>
      </c>
      <c r="T448" s="587">
        <v>10798000</v>
      </c>
      <c r="U448" s="530" t="s">
        <v>3023</v>
      </c>
      <c r="V448" s="530" t="s">
        <v>122</v>
      </c>
      <c r="W448" s="530" t="s">
        <v>886</v>
      </c>
      <c r="X448" s="530" t="s">
        <v>533</v>
      </c>
      <c r="Y448" s="530" t="s">
        <v>2765</v>
      </c>
      <c r="Z448" s="530" t="s">
        <v>77</v>
      </c>
      <c r="AA448" s="530" t="s">
        <v>2810</v>
      </c>
    </row>
    <row r="449" spans="1:27" s="532" customFormat="1" ht="93">
      <c r="A449" s="530" t="s">
        <v>889</v>
      </c>
      <c r="B449" s="530" t="s">
        <v>70</v>
      </c>
      <c r="C449" s="530" t="s">
        <v>71</v>
      </c>
      <c r="D449" s="530" t="s">
        <v>890</v>
      </c>
      <c r="E449" s="530" t="s">
        <v>877</v>
      </c>
      <c r="F449" s="557">
        <v>8146</v>
      </c>
      <c r="G449" s="557">
        <v>2024110010254</v>
      </c>
      <c r="H449" s="530" t="s">
        <v>17</v>
      </c>
      <c r="I449" s="530" t="s">
        <v>878</v>
      </c>
      <c r="J449" s="530" t="s">
        <v>2791</v>
      </c>
      <c r="K449" s="530" t="s">
        <v>2694</v>
      </c>
      <c r="L449" s="530" t="s">
        <v>892</v>
      </c>
      <c r="M449" s="530" t="s">
        <v>673</v>
      </c>
      <c r="N449" s="530" t="s">
        <v>673</v>
      </c>
      <c r="O449" s="530">
        <v>1</v>
      </c>
      <c r="P449" s="530">
        <v>1</v>
      </c>
      <c r="Q449" s="530" t="s">
        <v>555</v>
      </c>
      <c r="R449" s="572" t="s">
        <v>884</v>
      </c>
      <c r="S449" s="587" t="s">
        <v>2655</v>
      </c>
      <c r="T449" s="587">
        <v>0</v>
      </c>
      <c r="U449" s="530" t="s">
        <v>3023</v>
      </c>
      <c r="V449" s="530" t="s">
        <v>78</v>
      </c>
      <c r="W449" s="530" t="s">
        <v>886</v>
      </c>
      <c r="X449" s="530" t="s">
        <v>533</v>
      </c>
      <c r="Y449" s="530" t="s">
        <v>2765</v>
      </c>
      <c r="Z449" s="530" t="s">
        <v>77</v>
      </c>
      <c r="AA449" s="560" t="s">
        <v>2843</v>
      </c>
    </row>
    <row r="450" spans="1:27" s="532" customFormat="1" ht="93">
      <c r="A450" s="530" t="s">
        <v>895</v>
      </c>
      <c r="B450" s="530" t="s">
        <v>70</v>
      </c>
      <c r="C450" s="530" t="s">
        <v>71</v>
      </c>
      <c r="D450" s="530" t="s">
        <v>890</v>
      </c>
      <c r="E450" s="530" t="s">
        <v>877</v>
      </c>
      <c r="F450" s="557">
        <v>8146</v>
      </c>
      <c r="G450" s="557">
        <v>2024110010254</v>
      </c>
      <c r="H450" s="530" t="s">
        <v>17</v>
      </c>
      <c r="I450" s="530" t="s">
        <v>878</v>
      </c>
      <c r="J450" s="530" t="s">
        <v>2791</v>
      </c>
      <c r="K450" s="530">
        <v>80111601</v>
      </c>
      <c r="L450" s="530" t="s">
        <v>2730</v>
      </c>
      <c r="M450" s="530" t="s">
        <v>459</v>
      </c>
      <c r="N450" s="557" t="s">
        <v>459</v>
      </c>
      <c r="O450" s="557">
        <v>9</v>
      </c>
      <c r="P450" s="530">
        <v>1</v>
      </c>
      <c r="Q450" s="530" t="s">
        <v>83</v>
      </c>
      <c r="R450" s="558" t="s">
        <v>884</v>
      </c>
      <c r="S450" s="587">
        <v>9000000</v>
      </c>
      <c r="T450" s="587">
        <v>81000000</v>
      </c>
      <c r="U450" s="530" t="s">
        <v>3023</v>
      </c>
      <c r="V450" s="530" t="s">
        <v>122</v>
      </c>
      <c r="W450" s="530" t="s">
        <v>886</v>
      </c>
      <c r="X450" s="530" t="s">
        <v>533</v>
      </c>
      <c r="Y450" s="530" t="s">
        <v>2765</v>
      </c>
      <c r="Z450" s="530" t="s">
        <v>77</v>
      </c>
      <c r="AA450" s="530" t="s">
        <v>2810</v>
      </c>
    </row>
    <row r="451" spans="1:27" s="532" customFormat="1" ht="93">
      <c r="A451" s="530" t="s">
        <v>2493</v>
      </c>
      <c r="B451" s="530" t="s">
        <v>70</v>
      </c>
      <c r="C451" s="530" t="s">
        <v>71</v>
      </c>
      <c r="D451" s="530" t="s">
        <v>890</v>
      </c>
      <c r="E451" s="530" t="s">
        <v>877</v>
      </c>
      <c r="F451" s="557">
        <v>8146</v>
      </c>
      <c r="G451" s="557">
        <v>2024110010254</v>
      </c>
      <c r="H451" s="530" t="s">
        <v>17</v>
      </c>
      <c r="I451" s="530" t="s">
        <v>878</v>
      </c>
      <c r="J451" s="530" t="s">
        <v>22</v>
      </c>
      <c r="K451" s="530">
        <v>80111601</v>
      </c>
      <c r="L451" s="530" t="s">
        <v>2842</v>
      </c>
      <c r="M451" s="530" t="s">
        <v>1421</v>
      </c>
      <c r="N451" s="557" t="s">
        <v>1421</v>
      </c>
      <c r="O451" s="557">
        <v>1.5</v>
      </c>
      <c r="P451" s="530">
        <v>1</v>
      </c>
      <c r="Q451" s="530" t="s">
        <v>83</v>
      </c>
      <c r="R451" s="558" t="s">
        <v>884</v>
      </c>
      <c r="S451" s="587">
        <v>9000000</v>
      </c>
      <c r="T451" s="587">
        <v>0</v>
      </c>
      <c r="U451" s="530" t="s">
        <v>3023</v>
      </c>
      <c r="V451" s="530" t="s">
        <v>122</v>
      </c>
      <c r="W451" s="530" t="s">
        <v>886</v>
      </c>
      <c r="X451" s="530" t="s">
        <v>533</v>
      </c>
      <c r="Y451" s="530" t="s">
        <v>2765</v>
      </c>
      <c r="Z451" s="530" t="s">
        <v>77</v>
      </c>
      <c r="AA451" s="530" t="s">
        <v>2843</v>
      </c>
    </row>
    <row r="452" spans="1:27" s="532" customFormat="1" ht="93">
      <c r="A452" s="530" t="s">
        <v>898</v>
      </c>
      <c r="B452" s="530" t="s">
        <v>70</v>
      </c>
      <c r="C452" s="530" t="s">
        <v>71</v>
      </c>
      <c r="D452" s="530" t="s">
        <v>890</v>
      </c>
      <c r="E452" s="530" t="s">
        <v>877</v>
      </c>
      <c r="F452" s="557">
        <v>8146</v>
      </c>
      <c r="G452" s="557">
        <v>2024110010254</v>
      </c>
      <c r="H452" s="530" t="s">
        <v>17</v>
      </c>
      <c r="I452" s="530" t="s">
        <v>878</v>
      </c>
      <c r="J452" s="530" t="s">
        <v>2791</v>
      </c>
      <c r="K452" s="530">
        <v>80111601</v>
      </c>
      <c r="L452" s="530" t="s">
        <v>2695</v>
      </c>
      <c r="M452" s="530" t="s">
        <v>459</v>
      </c>
      <c r="N452" s="530" t="s">
        <v>459</v>
      </c>
      <c r="O452" s="530">
        <v>8</v>
      </c>
      <c r="P452" s="530">
        <v>1</v>
      </c>
      <c r="Q452" s="530" t="s">
        <v>83</v>
      </c>
      <c r="R452" s="572" t="s">
        <v>884</v>
      </c>
      <c r="S452" s="587">
        <v>8000000</v>
      </c>
      <c r="T452" s="587">
        <v>64000000</v>
      </c>
      <c r="U452" s="530" t="s">
        <v>3023</v>
      </c>
      <c r="V452" s="530" t="s">
        <v>122</v>
      </c>
      <c r="W452" s="530" t="s">
        <v>886</v>
      </c>
      <c r="X452" s="530" t="s">
        <v>533</v>
      </c>
      <c r="Y452" s="530" t="s">
        <v>2765</v>
      </c>
      <c r="Z452" s="530" t="s">
        <v>77</v>
      </c>
      <c r="AA452" s="530" t="s">
        <v>2810</v>
      </c>
    </row>
    <row r="453" spans="1:27" s="532" customFormat="1" ht="93">
      <c r="A453" s="530" t="s">
        <v>2311</v>
      </c>
      <c r="B453" s="530" t="s">
        <v>70</v>
      </c>
      <c r="C453" s="530" t="s">
        <v>71</v>
      </c>
      <c r="D453" s="530" t="s">
        <v>890</v>
      </c>
      <c r="E453" s="530" t="s">
        <v>877</v>
      </c>
      <c r="F453" s="557">
        <v>8146</v>
      </c>
      <c r="G453" s="557">
        <v>2024110010254</v>
      </c>
      <c r="H453" s="530" t="s">
        <v>17</v>
      </c>
      <c r="I453" s="530" t="s">
        <v>878</v>
      </c>
      <c r="J453" s="530" t="s">
        <v>22</v>
      </c>
      <c r="K453" s="530">
        <v>80111601</v>
      </c>
      <c r="L453" s="530" t="s">
        <v>2312</v>
      </c>
      <c r="M453" s="530" t="s">
        <v>1060</v>
      </c>
      <c r="N453" s="530" t="s">
        <v>1060</v>
      </c>
      <c r="O453" s="530">
        <v>2</v>
      </c>
      <c r="P453" s="530">
        <v>1</v>
      </c>
      <c r="Q453" s="530" t="s">
        <v>83</v>
      </c>
      <c r="R453" s="572" t="s">
        <v>884</v>
      </c>
      <c r="S453" s="587">
        <v>8000000</v>
      </c>
      <c r="T453" s="587">
        <v>0</v>
      </c>
      <c r="U453" s="530" t="s">
        <v>3023</v>
      </c>
      <c r="V453" s="530" t="s">
        <v>122</v>
      </c>
      <c r="W453" s="530" t="s">
        <v>886</v>
      </c>
      <c r="X453" s="530" t="s">
        <v>533</v>
      </c>
      <c r="Y453" s="530" t="s">
        <v>2765</v>
      </c>
      <c r="Z453" s="530" t="s">
        <v>77</v>
      </c>
      <c r="AA453" s="530" t="s">
        <v>2843</v>
      </c>
    </row>
    <row r="454" spans="1:27" s="532" customFormat="1" ht="93">
      <c r="A454" s="530" t="s">
        <v>900</v>
      </c>
      <c r="B454" s="530" t="s">
        <v>70</v>
      </c>
      <c r="C454" s="530" t="s">
        <v>71</v>
      </c>
      <c r="D454" s="530" t="s">
        <v>890</v>
      </c>
      <c r="E454" s="530" t="s">
        <v>877</v>
      </c>
      <c r="F454" s="557">
        <v>8146</v>
      </c>
      <c r="G454" s="557">
        <v>2024110010254</v>
      </c>
      <c r="H454" s="530" t="s">
        <v>17</v>
      </c>
      <c r="I454" s="530" t="s">
        <v>878</v>
      </c>
      <c r="J454" s="530" t="s">
        <v>2791</v>
      </c>
      <c r="K454" s="530">
        <v>80111601</v>
      </c>
      <c r="L454" s="530" t="s">
        <v>901</v>
      </c>
      <c r="M454" s="530" t="s">
        <v>459</v>
      </c>
      <c r="N454" s="557" t="s">
        <v>459</v>
      </c>
      <c r="O454" s="557">
        <v>8</v>
      </c>
      <c r="P454" s="530">
        <v>1</v>
      </c>
      <c r="Q454" s="530" t="s">
        <v>83</v>
      </c>
      <c r="R454" s="558" t="s">
        <v>884</v>
      </c>
      <c r="S454" s="587">
        <v>8000000</v>
      </c>
      <c r="T454" s="587">
        <v>64000000</v>
      </c>
      <c r="U454" s="530" t="s">
        <v>3023</v>
      </c>
      <c r="V454" s="530" t="s">
        <v>122</v>
      </c>
      <c r="W454" s="530" t="s">
        <v>886</v>
      </c>
      <c r="X454" s="530" t="s">
        <v>533</v>
      </c>
      <c r="Y454" s="530" t="s">
        <v>2765</v>
      </c>
      <c r="Z454" s="530" t="s">
        <v>77</v>
      </c>
      <c r="AA454" s="530" t="s">
        <v>2810</v>
      </c>
    </row>
    <row r="455" spans="1:27" s="532" customFormat="1" ht="93">
      <c r="A455" s="530" t="s">
        <v>902</v>
      </c>
      <c r="B455" s="530" t="s">
        <v>70</v>
      </c>
      <c r="C455" s="530" t="s">
        <v>71</v>
      </c>
      <c r="D455" s="530" t="s">
        <v>890</v>
      </c>
      <c r="E455" s="530" t="s">
        <v>877</v>
      </c>
      <c r="F455" s="557">
        <v>8146</v>
      </c>
      <c r="G455" s="557">
        <v>2024110010254</v>
      </c>
      <c r="H455" s="530" t="s">
        <v>17</v>
      </c>
      <c r="I455" s="530" t="s">
        <v>878</v>
      </c>
      <c r="J455" s="530" t="s">
        <v>2791</v>
      </c>
      <c r="K455" s="530">
        <v>80111601</v>
      </c>
      <c r="L455" s="530" t="s">
        <v>903</v>
      </c>
      <c r="M455" s="530" t="s">
        <v>459</v>
      </c>
      <c r="N455" s="557" t="s">
        <v>459</v>
      </c>
      <c r="O455" s="557">
        <v>6.5</v>
      </c>
      <c r="P455" s="530">
        <v>1</v>
      </c>
      <c r="Q455" s="530" t="s">
        <v>83</v>
      </c>
      <c r="R455" s="558" t="s">
        <v>884</v>
      </c>
      <c r="S455" s="587">
        <v>3156000</v>
      </c>
      <c r="T455" s="587">
        <v>20514000</v>
      </c>
      <c r="U455" s="530" t="s">
        <v>3023</v>
      </c>
      <c r="V455" s="530" t="s">
        <v>122</v>
      </c>
      <c r="W455" s="530" t="s">
        <v>886</v>
      </c>
      <c r="X455" s="530" t="s">
        <v>533</v>
      </c>
      <c r="Y455" s="530" t="s">
        <v>2765</v>
      </c>
      <c r="Z455" s="530" t="s">
        <v>77</v>
      </c>
      <c r="AA455" s="530" t="s">
        <v>2810</v>
      </c>
    </row>
    <row r="456" spans="1:27" s="532" customFormat="1" ht="93">
      <c r="A456" s="530" t="s">
        <v>2315</v>
      </c>
      <c r="B456" s="530" t="s">
        <v>70</v>
      </c>
      <c r="C456" s="530" t="s">
        <v>71</v>
      </c>
      <c r="D456" s="530" t="s">
        <v>890</v>
      </c>
      <c r="E456" s="530" t="s">
        <v>877</v>
      </c>
      <c r="F456" s="557">
        <v>8146</v>
      </c>
      <c r="G456" s="557">
        <v>2024110010254</v>
      </c>
      <c r="H456" s="530" t="s">
        <v>17</v>
      </c>
      <c r="I456" s="530" t="s">
        <v>878</v>
      </c>
      <c r="J456" s="530" t="s">
        <v>2791</v>
      </c>
      <c r="K456" s="530">
        <v>80111601</v>
      </c>
      <c r="L456" s="530" t="s">
        <v>2316</v>
      </c>
      <c r="M456" s="530" t="s">
        <v>1060</v>
      </c>
      <c r="N456" s="557" t="s">
        <v>1060</v>
      </c>
      <c r="O456" s="557">
        <v>2</v>
      </c>
      <c r="P456" s="530">
        <v>1</v>
      </c>
      <c r="Q456" s="530" t="s">
        <v>83</v>
      </c>
      <c r="R456" s="558" t="s">
        <v>884</v>
      </c>
      <c r="S456" s="587">
        <v>0</v>
      </c>
      <c r="T456" s="587">
        <v>0</v>
      </c>
      <c r="U456" s="530" t="s">
        <v>3023</v>
      </c>
      <c r="V456" s="530" t="s">
        <v>122</v>
      </c>
      <c r="W456" s="530" t="s">
        <v>886</v>
      </c>
      <c r="X456" s="530" t="s">
        <v>533</v>
      </c>
      <c r="Y456" s="530" t="s">
        <v>2765</v>
      </c>
      <c r="Z456" s="530" t="s">
        <v>77</v>
      </c>
      <c r="AA456" s="530" t="s">
        <v>2810</v>
      </c>
    </row>
    <row r="457" spans="1:27" s="532" customFormat="1" ht="93">
      <c r="A457" s="530" t="s">
        <v>904</v>
      </c>
      <c r="B457" s="530" t="s">
        <v>70</v>
      </c>
      <c r="C457" s="530" t="s">
        <v>71</v>
      </c>
      <c r="D457" s="530" t="s">
        <v>890</v>
      </c>
      <c r="E457" s="530" t="s">
        <v>877</v>
      </c>
      <c r="F457" s="557">
        <v>8146</v>
      </c>
      <c r="G457" s="557">
        <v>2024110010254</v>
      </c>
      <c r="H457" s="530" t="s">
        <v>17</v>
      </c>
      <c r="I457" s="530" t="s">
        <v>878</v>
      </c>
      <c r="J457" s="530" t="s">
        <v>2791</v>
      </c>
      <c r="K457" s="530">
        <v>80111601</v>
      </c>
      <c r="L457" s="530" t="s">
        <v>2696</v>
      </c>
      <c r="M457" s="530" t="s">
        <v>459</v>
      </c>
      <c r="N457" s="530" t="s">
        <v>459</v>
      </c>
      <c r="O457" s="530">
        <v>4</v>
      </c>
      <c r="P457" s="530">
        <v>1</v>
      </c>
      <c r="Q457" s="530" t="s">
        <v>83</v>
      </c>
      <c r="R457" s="572" t="s">
        <v>884</v>
      </c>
      <c r="S457" s="587">
        <v>3600000</v>
      </c>
      <c r="T457" s="587">
        <v>14400000</v>
      </c>
      <c r="U457" s="530" t="s">
        <v>3023</v>
      </c>
      <c r="V457" s="530" t="s">
        <v>122</v>
      </c>
      <c r="W457" s="530" t="s">
        <v>886</v>
      </c>
      <c r="X457" s="530" t="s">
        <v>533</v>
      </c>
      <c r="Y457" s="530" t="s">
        <v>2765</v>
      </c>
      <c r="Z457" s="530" t="s">
        <v>77</v>
      </c>
      <c r="AA457" s="530" t="s">
        <v>2810</v>
      </c>
    </row>
    <row r="458" spans="1:27" s="532" customFormat="1" ht="93">
      <c r="A458" s="530" t="s">
        <v>906</v>
      </c>
      <c r="B458" s="530" t="s">
        <v>70</v>
      </c>
      <c r="C458" s="530" t="s">
        <v>71</v>
      </c>
      <c r="D458" s="530" t="s">
        <v>890</v>
      </c>
      <c r="E458" s="530" t="s">
        <v>877</v>
      </c>
      <c r="F458" s="557">
        <v>8146</v>
      </c>
      <c r="G458" s="557">
        <v>2024110010254</v>
      </c>
      <c r="H458" s="530" t="s">
        <v>17</v>
      </c>
      <c r="I458" s="530" t="s">
        <v>878</v>
      </c>
      <c r="J458" s="530" t="s">
        <v>2791</v>
      </c>
      <c r="K458" s="530">
        <v>80111601</v>
      </c>
      <c r="L458" s="530" t="s">
        <v>2732</v>
      </c>
      <c r="M458" s="530" t="s">
        <v>459</v>
      </c>
      <c r="N458" s="557" t="s">
        <v>459</v>
      </c>
      <c r="O458" s="557">
        <v>7</v>
      </c>
      <c r="P458" s="530">
        <v>1</v>
      </c>
      <c r="Q458" s="530" t="s">
        <v>83</v>
      </c>
      <c r="R458" s="558" t="s">
        <v>884</v>
      </c>
      <c r="S458" s="587">
        <v>3156000</v>
      </c>
      <c r="T458" s="587">
        <v>22092000</v>
      </c>
      <c r="U458" s="530" t="s">
        <v>3023</v>
      </c>
      <c r="V458" s="530" t="s">
        <v>122</v>
      </c>
      <c r="W458" s="530" t="s">
        <v>886</v>
      </c>
      <c r="X458" s="530" t="s">
        <v>533</v>
      </c>
      <c r="Y458" s="530" t="s">
        <v>2765</v>
      </c>
      <c r="Z458" s="530" t="s">
        <v>77</v>
      </c>
      <c r="AA458" s="530" t="s">
        <v>2810</v>
      </c>
    </row>
    <row r="459" spans="1:27" s="532" customFormat="1" ht="93">
      <c r="A459" s="530" t="s">
        <v>2317</v>
      </c>
      <c r="B459" s="530" t="s">
        <v>70</v>
      </c>
      <c r="C459" s="530" t="s">
        <v>71</v>
      </c>
      <c r="D459" s="530" t="s">
        <v>890</v>
      </c>
      <c r="E459" s="530" t="s">
        <v>877</v>
      </c>
      <c r="F459" s="557">
        <v>8146</v>
      </c>
      <c r="G459" s="557">
        <v>2024110010254</v>
      </c>
      <c r="H459" s="530" t="s">
        <v>17</v>
      </c>
      <c r="I459" s="530" t="s">
        <v>878</v>
      </c>
      <c r="J459" s="530" t="s">
        <v>22</v>
      </c>
      <c r="K459" s="530">
        <v>80111601</v>
      </c>
      <c r="L459" s="530" t="s">
        <v>2844</v>
      </c>
      <c r="M459" s="530" t="s">
        <v>1060</v>
      </c>
      <c r="N459" s="557" t="s">
        <v>1060</v>
      </c>
      <c r="O459" s="557">
        <v>2</v>
      </c>
      <c r="P459" s="530">
        <v>1</v>
      </c>
      <c r="Q459" s="530" t="s">
        <v>83</v>
      </c>
      <c r="R459" s="558" t="s">
        <v>884</v>
      </c>
      <c r="S459" s="587">
        <v>3156000</v>
      </c>
      <c r="T459" s="587">
        <v>0</v>
      </c>
      <c r="U459" s="530" t="s">
        <v>3023</v>
      </c>
      <c r="V459" s="530" t="s">
        <v>122</v>
      </c>
      <c r="W459" s="530" t="s">
        <v>886</v>
      </c>
      <c r="X459" s="530" t="s">
        <v>533</v>
      </c>
      <c r="Y459" s="530" t="s">
        <v>2765</v>
      </c>
      <c r="Z459" s="530" t="s">
        <v>77</v>
      </c>
      <c r="AA459" s="530" t="s">
        <v>2843</v>
      </c>
    </row>
    <row r="460" spans="1:27" s="532" customFormat="1" ht="93">
      <c r="A460" s="530" t="s">
        <v>908</v>
      </c>
      <c r="B460" s="530" t="s">
        <v>70</v>
      </c>
      <c r="C460" s="530" t="s">
        <v>71</v>
      </c>
      <c r="D460" s="530" t="s">
        <v>890</v>
      </c>
      <c r="E460" s="530" t="s">
        <v>877</v>
      </c>
      <c r="F460" s="557">
        <v>8146</v>
      </c>
      <c r="G460" s="557">
        <v>2024110010254</v>
      </c>
      <c r="H460" s="530" t="s">
        <v>17</v>
      </c>
      <c r="I460" s="530" t="s">
        <v>878</v>
      </c>
      <c r="J460" s="530" t="s">
        <v>2791</v>
      </c>
      <c r="K460" s="530">
        <v>80111601</v>
      </c>
      <c r="L460" s="530" t="s">
        <v>2734</v>
      </c>
      <c r="M460" s="530" t="s">
        <v>307</v>
      </c>
      <c r="N460" s="557" t="s">
        <v>307</v>
      </c>
      <c r="O460" s="557">
        <v>5</v>
      </c>
      <c r="P460" s="530">
        <v>1</v>
      </c>
      <c r="Q460" s="530" t="s">
        <v>83</v>
      </c>
      <c r="R460" s="558" t="s">
        <v>884</v>
      </c>
      <c r="S460" s="587">
        <v>4000000</v>
      </c>
      <c r="T460" s="587">
        <v>20000000</v>
      </c>
      <c r="U460" s="530" t="s">
        <v>3023</v>
      </c>
      <c r="V460" s="530" t="s">
        <v>122</v>
      </c>
      <c r="W460" s="530" t="s">
        <v>886</v>
      </c>
      <c r="X460" s="530" t="s">
        <v>533</v>
      </c>
      <c r="Y460" s="530" t="s">
        <v>2765</v>
      </c>
      <c r="Z460" s="530" t="s">
        <v>77</v>
      </c>
      <c r="AA460" s="530" t="s">
        <v>2810</v>
      </c>
    </row>
    <row r="461" spans="1:27" s="532" customFormat="1" ht="93">
      <c r="A461" s="530" t="s">
        <v>909</v>
      </c>
      <c r="B461" s="530" t="s">
        <v>70</v>
      </c>
      <c r="C461" s="530" t="s">
        <v>71</v>
      </c>
      <c r="D461" s="530" t="s">
        <v>890</v>
      </c>
      <c r="E461" s="530" t="s">
        <v>877</v>
      </c>
      <c r="F461" s="557">
        <v>8146</v>
      </c>
      <c r="G461" s="557">
        <v>2024110010254</v>
      </c>
      <c r="H461" s="530" t="s">
        <v>17</v>
      </c>
      <c r="I461" s="530" t="s">
        <v>878</v>
      </c>
      <c r="J461" s="530" t="s">
        <v>2791</v>
      </c>
      <c r="K461" s="530">
        <v>80111601</v>
      </c>
      <c r="L461" s="530" t="s">
        <v>2735</v>
      </c>
      <c r="M461" s="530" t="s">
        <v>459</v>
      </c>
      <c r="N461" s="557" t="s">
        <v>459</v>
      </c>
      <c r="O461" s="557">
        <v>8</v>
      </c>
      <c r="P461" s="530">
        <v>1</v>
      </c>
      <c r="Q461" s="530" t="s">
        <v>83</v>
      </c>
      <c r="R461" s="558" t="s">
        <v>884</v>
      </c>
      <c r="S461" s="587">
        <v>9000000</v>
      </c>
      <c r="T461" s="587">
        <v>72000000</v>
      </c>
      <c r="U461" s="530" t="s">
        <v>3023</v>
      </c>
      <c r="V461" s="530" t="s">
        <v>122</v>
      </c>
      <c r="W461" s="530" t="s">
        <v>886</v>
      </c>
      <c r="X461" s="530" t="s">
        <v>533</v>
      </c>
      <c r="Y461" s="530" t="s">
        <v>2765</v>
      </c>
      <c r="Z461" s="530" t="s">
        <v>77</v>
      </c>
      <c r="AA461" s="530" t="s">
        <v>2810</v>
      </c>
    </row>
    <row r="462" spans="1:27" s="532" customFormat="1" ht="155">
      <c r="A462" s="530" t="s">
        <v>911</v>
      </c>
      <c r="B462" s="530" t="s">
        <v>70</v>
      </c>
      <c r="C462" s="530" t="s">
        <v>71</v>
      </c>
      <c r="D462" s="530" t="s">
        <v>890</v>
      </c>
      <c r="E462" s="530" t="s">
        <v>877</v>
      </c>
      <c r="F462" s="557">
        <v>8146</v>
      </c>
      <c r="G462" s="557">
        <v>2024110010254</v>
      </c>
      <c r="H462" s="530" t="s">
        <v>17</v>
      </c>
      <c r="I462" s="530" t="s">
        <v>878</v>
      </c>
      <c r="J462" s="530" t="s">
        <v>2791</v>
      </c>
      <c r="K462" s="530">
        <v>80111601</v>
      </c>
      <c r="L462" s="530" t="s">
        <v>2281</v>
      </c>
      <c r="M462" s="530" t="s">
        <v>777</v>
      </c>
      <c r="N462" s="557" t="s">
        <v>777</v>
      </c>
      <c r="O462" s="557">
        <v>5</v>
      </c>
      <c r="P462" s="530">
        <v>1</v>
      </c>
      <c r="Q462" s="530" t="s">
        <v>83</v>
      </c>
      <c r="R462" s="558" t="s">
        <v>884</v>
      </c>
      <c r="S462" s="587">
        <v>4500000</v>
      </c>
      <c r="T462" s="587">
        <v>22500000</v>
      </c>
      <c r="U462" s="530" t="s">
        <v>3023</v>
      </c>
      <c r="V462" s="530" t="s">
        <v>122</v>
      </c>
      <c r="W462" s="530" t="s">
        <v>886</v>
      </c>
      <c r="X462" s="530" t="s">
        <v>533</v>
      </c>
      <c r="Y462" s="530" t="s">
        <v>2765</v>
      </c>
      <c r="Z462" s="530" t="s">
        <v>77</v>
      </c>
      <c r="AA462" s="530" t="s">
        <v>2810</v>
      </c>
    </row>
    <row r="463" spans="1:27" s="532" customFormat="1" ht="93">
      <c r="A463" s="530" t="s">
        <v>913</v>
      </c>
      <c r="B463" s="530" t="s">
        <v>70</v>
      </c>
      <c r="C463" s="530" t="s">
        <v>71</v>
      </c>
      <c r="D463" s="530" t="s">
        <v>890</v>
      </c>
      <c r="E463" s="530" t="s">
        <v>877</v>
      </c>
      <c r="F463" s="557">
        <v>8146</v>
      </c>
      <c r="G463" s="557">
        <v>2024110010254</v>
      </c>
      <c r="H463" s="530" t="s">
        <v>17</v>
      </c>
      <c r="I463" s="530" t="s">
        <v>878</v>
      </c>
      <c r="J463" s="530" t="s">
        <v>2791</v>
      </c>
      <c r="K463" s="530">
        <v>80111601</v>
      </c>
      <c r="L463" s="530" t="s">
        <v>2697</v>
      </c>
      <c r="M463" s="530" t="s">
        <v>459</v>
      </c>
      <c r="N463" s="530" t="s">
        <v>459</v>
      </c>
      <c r="O463" s="530">
        <v>6</v>
      </c>
      <c r="P463" s="530">
        <v>1</v>
      </c>
      <c r="Q463" s="530" t="s">
        <v>83</v>
      </c>
      <c r="R463" s="572" t="s">
        <v>884</v>
      </c>
      <c r="S463" s="587">
        <v>4600000</v>
      </c>
      <c r="T463" s="587">
        <v>27600000</v>
      </c>
      <c r="U463" s="530" t="s">
        <v>3023</v>
      </c>
      <c r="V463" s="530" t="s">
        <v>122</v>
      </c>
      <c r="W463" s="530" t="s">
        <v>886</v>
      </c>
      <c r="X463" s="530" t="s">
        <v>533</v>
      </c>
      <c r="Y463" s="530" t="s">
        <v>2765</v>
      </c>
      <c r="Z463" s="530" t="s">
        <v>77</v>
      </c>
      <c r="AA463" s="530" t="s">
        <v>2810</v>
      </c>
    </row>
    <row r="464" spans="1:27" s="532" customFormat="1" ht="93">
      <c r="A464" s="530" t="s">
        <v>915</v>
      </c>
      <c r="B464" s="530" t="s">
        <v>70</v>
      </c>
      <c r="C464" s="530" t="s">
        <v>71</v>
      </c>
      <c r="D464" s="530" t="s">
        <v>890</v>
      </c>
      <c r="E464" s="530" t="s">
        <v>877</v>
      </c>
      <c r="F464" s="557">
        <v>8146</v>
      </c>
      <c r="G464" s="557">
        <v>2024110010254</v>
      </c>
      <c r="H464" s="530" t="s">
        <v>17</v>
      </c>
      <c r="I464" s="530" t="s">
        <v>878</v>
      </c>
      <c r="J464" s="530" t="s">
        <v>2791</v>
      </c>
      <c r="K464" s="530">
        <v>80111601</v>
      </c>
      <c r="L464" s="530" t="s">
        <v>2178</v>
      </c>
      <c r="M464" s="530" t="s">
        <v>459</v>
      </c>
      <c r="N464" s="557" t="s">
        <v>459</v>
      </c>
      <c r="O464" s="557">
        <v>8</v>
      </c>
      <c r="P464" s="530">
        <v>1</v>
      </c>
      <c r="Q464" s="530" t="s">
        <v>83</v>
      </c>
      <c r="R464" s="558" t="s">
        <v>884</v>
      </c>
      <c r="S464" s="587">
        <v>3200000</v>
      </c>
      <c r="T464" s="587">
        <v>25600000</v>
      </c>
      <c r="U464" s="530" t="s">
        <v>3023</v>
      </c>
      <c r="V464" s="530" t="s">
        <v>122</v>
      </c>
      <c r="W464" s="530" t="s">
        <v>886</v>
      </c>
      <c r="X464" s="530" t="s">
        <v>533</v>
      </c>
      <c r="Y464" s="530" t="s">
        <v>2765</v>
      </c>
      <c r="Z464" s="530" t="s">
        <v>77</v>
      </c>
      <c r="AA464" s="530" t="s">
        <v>2810</v>
      </c>
    </row>
    <row r="465" spans="1:27" s="532" customFormat="1" ht="108.5">
      <c r="A465" s="530" t="s">
        <v>916</v>
      </c>
      <c r="B465" s="530" t="s">
        <v>70</v>
      </c>
      <c r="C465" s="530" t="s">
        <v>71</v>
      </c>
      <c r="D465" s="530" t="s">
        <v>890</v>
      </c>
      <c r="E465" s="530" t="s">
        <v>877</v>
      </c>
      <c r="F465" s="557">
        <v>8146</v>
      </c>
      <c r="G465" s="557">
        <v>2024110010254</v>
      </c>
      <c r="H465" s="530" t="s">
        <v>17</v>
      </c>
      <c r="I465" s="530" t="s">
        <v>878</v>
      </c>
      <c r="J465" s="530" t="s">
        <v>2791</v>
      </c>
      <c r="K465" s="530">
        <v>80111601</v>
      </c>
      <c r="L465" s="530" t="s">
        <v>917</v>
      </c>
      <c r="M465" s="530" t="s">
        <v>459</v>
      </c>
      <c r="N465" s="557" t="s">
        <v>459</v>
      </c>
      <c r="O465" s="557">
        <v>6</v>
      </c>
      <c r="P465" s="530">
        <v>1</v>
      </c>
      <c r="Q465" s="530" t="s">
        <v>83</v>
      </c>
      <c r="R465" s="558" t="s">
        <v>884</v>
      </c>
      <c r="S465" s="587">
        <v>10000000</v>
      </c>
      <c r="T465" s="587">
        <v>60000000</v>
      </c>
      <c r="U465" s="530" t="s">
        <v>3023</v>
      </c>
      <c r="V465" s="530" t="s">
        <v>122</v>
      </c>
      <c r="W465" s="530" t="s">
        <v>886</v>
      </c>
      <c r="X465" s="530" t="s">
        <v>533</v>
      </c>
      <c r="Y465" s="530" t="s">
        <v>2765</v>
      </c>
      <c r="Z465" s="530" t="s">
        <v>77</v>
      </c>
      <c r="AA465" s="530" t="s">
        <v>2810</v>
      </c>
    </row>
    <row r="466" spans="1:27" s="532" customFormat="1" ht="93">
      <c r="A466" s="530" t="s">
        <v>918</v>
      </c>
      <c r="B466" s="530" t="s">
        <v>70</v>
      </c>
      <c r="C466" s="530" t="s">
        <v>71</v>
      </c>
      <c r="D466" s="530" t="s">
        <v>890</v>
      </c>
      <c r="E466" s="530" t="s">
        <v>877</v>
      </c>
      <c r="F466" s="557">
        <v>8146</v>
      </c>
      <c r="G466" s="557">
        <v>2024110010254</v>
      </c>
      <c r="H466" s="530" t="s">
        <v>17</v>
      </c>
      <c r="I466" s="530" t="s">
        <v>878</v>
      </c>
      <c r="J466" s="530" t="s">
        <v>2791</v>
      </c>
      <c r="K466" s="530">
        <v>80111601</v>
      </c>
      <c r="L466" s="530" t="s">
        <v>2736</v>
      </c>
      <c r="M466" s="530" t="s">
        <v>459</v>
      </c>
      <c r="N466" s="530" t="s">
        <v>459</v>
      </c>
      <c r="O466" s="530">
        <v>6</v>
      </c>
      <c r="P466" s="530">
        <v>1</v>
      </c>
      <c r="Q466" s="530" t="s">
        <v>83</v>
      </c>
      <c r="R466" s="572" t="s">
        <v>884</v>
      </c>
      <c r="S466" s="587">
        <v>3421000</v>
      </c>
      <c r="T466" s="587">
        <v>20526000</v>
      </c>
      <c r="U466" s="530" t="s">
        <v>3023</v>
      </c>
      <c r="V466" s="530" t="s">
        <v>122</v>
      </c>
      <c r="W466" s="530" t="s">
        <v>886</v>
      </c>
      <c r="X466" s="530" t="s">
        <v>533</v>
      </c>
      <c r="Y466" s="530" t="s">
        <v>2765</v>
      </c>
      <c r="Z466" s="530" t="s">
        <v>77</v>
      </c>
      <c r="AA466" s="530" t="s">
        <v>2810</v>
      </c>
    </row>
    <row r="467" spans="1:27" s="532" customFormat="1" ht="93">
      <c r="A467" s="530" t="s">
        <v>920</v>
      </c>
      <c r="B467" s="530" t="s">
        <v>70</v>
      </c>
      <c r="C467" s="530" t="s">
        <v>71</v>
      </c>
      <c r="D467" s="530" t="s">
        <v>890</v>
      </c>
      <c r="E467" s="530" t="s">
        <v>877</v>
      </c>
      <c r="F467" s="557">
        <v>8146</v>
      </c>
      <c r="G467" s="557">
        <v>2024110010254</v>
      </c>
      <c r="H467" s="530" t="s">
        <v>17</v>
      </c>
      <c r="I467" s="530" t="s">
        <v>878</v>
      </c>
      <c r="J467" s="530" t="s">
        <v>2791</v>
      </c>
      <c r="K467" s="530">
        <v>80111601</v>
      </c>
      <c r="L467" s="530" t="s">
        <v>2737</v>
      </c>
      <c r="M467" s="530" t="s">
        <v>307</v>
      </c>
      <c r="N467" s="557" t="s">
        <v>307</v>
      </c>
      <c r="O467" s="557">
        <v>4</v>
      </c>
      <c r="P467" s="530">
        <v>1</v>
      </c>
      <c r="Q467" s="530" t="s">
        <v>83</v>
      </c>
      <c r="R467" s="558" t="s">
        <v>884</v>
      </c>
      <c r="S467" s="587" t="s">
        <v>277</v>
      </c>
      <c r="T467" s="587">
        <v>0</v>
      </c>
      <c r="U467" s="530" t="s">
        <v>3023</v>
      </c>
      <c r="V467" s="530" t="s">
        <v>122</v>
      </c>
      <c r="W467" s="530" t="s">
        <v>886</v>
      </c>
      <c r="X467" s="530" t="s">
        <v>533</v>
      </c>
      <c r="Y467" s="530" t="s">
        <v>2765</v>
      </c>
      <c r="Z467" s="530" t="s">
        <v>77</v>
      </c>
      <c r="AA467" s="530" t="s">
        <v>2810</v>
      </c>
    </row>
    <row r="468" spans="1:27" s="532" customFormat="1" ht="93">
      <c r="A468" s="530" t="s">
        <v>923</v>
      </c>
      <c r="B468" s="530" t="s">
        <v>70</v>
      </c>
      <c r="C468" s="530" t="s">
        <v>71</v>
      </c>
      <c r="D468" s="530" t="s">
        <v>890</v>
      </c>
      <c r="E468" s="530" t="s">
        <v>877</v>
      </c>
      <c r="F468" s="557">
        <v>8146</v>
      </c>
      <c r="G468" s="557">
        <v>2024110010254</v>
      </c>
      <c r="H468" s="530" t="s">
        <v>17</v>
      </c>
      <c r="I468" s="530" t="s">
        <v>878</v>
      </c>
      <c r="J468" s="530" t="s">
        <v>2791</v>
      </c>
      <c r="K468" s="530">
        <v>80111601</v>
      </c>
      <c r="L468" s="530" t="s">
        <v>2176</v>
      </c>
      <c r="M468" s="530" t="s">
        <v>307</v>
      </c>
      <c r="N468" s="557" t="s">
        <v>307</v>
      </c>
      <c r="O468" s="557">
        <v>5</v>
      </c>
      <c r="P468" s="530">
        <v>1</v>
      </c>
      <c r="Q468" s="530" t="s">
        <v>83</v>
      </c>
      <c r="R468" s="558" t="s">
        <v>884</v>
      </c>
      <c r="S468" s="587">
        <v>5000000</v>
      </c>
      <c r="T468" s="587">
        <v>25000000</v>
      </c>
      <c r="U468" s="530" t="s">
        <v>3023</v>
      </c>
      <c r="V468" s="530" t="s">
        <v>122</v>
      </c>
      <c r="W468" s="530" t="s">
        <v>886</v>
      </c>
      <c r="X468" s="530" t="s">
        <v>533</v>
      </c>
      <c r="Y468" s="530" t="s">
        <v>2765</v>
      </c>
      <c r="Z468" s="530" t="s">
        <v>77</v>
      </c>
      <c r="AA468" s="530" t="s">
        <v>2810</v>
      </c>
    </row>
    <row r="469" spans="1:27" s="532" customFormat="1" ht="93">
      <c r="A469" s="530" t="s">
        <v>924</v>
      </c>
      <c r="B469" s="530" t="s">
        <v>70</v>
      </c>
      <c r="C469" s="530" t="s">
        <v>71</v>
      </c>
      <c r="D469" s="530" t="s">
        <v>890</v>
      </c>
      <c r="E469" s="530" t="s">
        <v>877</v>
      </c>
      <c r="F469" s="557">
        <v>8146</v>
      </c>
      <c r="G469" s="557">
        <v>2024110010254</v>
      </c>
      <c r="H469" s="530" t="s">
        <v>17</v>
      </c>
      <c r="I469" s="530" t="s">
        <v>878</v>
      </c>
      <c r="J469" s="530" t="s">
        <v>22</v>
      </c>
      <c r="K469" s="530">
        <v>80111601</v>
      </c>
      <c r="L469" s="530" t="s">
        <v>925</v>
      </c>
      <c r="M469" s="530" t="s">
        <v>459</v>
      </c>
      <c r="N469" s="530" t="s">
        <v>459</v>
      </c>
      <c r="O469" s="530">
        <v>11</v>
      </c>
      <c r="P469" s="530">
        <v>1</v>
      </c>
      <c r="Q469" s="530" t="s">
        <v>83</v>
      </c>
      <c r="R469" s="572" t="s">
        <v>884</v>
      </c>
      <c r="S469" s="587">
        <v>10500000</v>
      </c>
      <c r="T469" s="587">
        <v>115000000</v>
      </c>
      <c r="U469" s="530" t="s">
        <v>3023</v>
      </c>
      <c r="V469" s="530" t="s">
        <v>122</v>
      </c>
      <c r="W469" s="530" t="s">
        <v>886</v>
      </c>
      <c r="X469" s="530" t="s">
        <v>533</v>
      </c>
      <c r="Y469" s="530" t="s">
        <v>2765</v>
      </c>
      <c r="Z469" s="530" t="s">
        <v>77</v>
      </c>
      <c r="AA469" s="530" t="s">
        <v>2841</v>
      </c>
    </row>
    <row r="470" spans="1:27" s="532" customFormat="1" ht="93">
      <c r="A470" s="530" t="s">
        <v>926</v>
      </c>
      <c r="B470" s="530" t="s">
        <v>70</v>
      </c>
      <c r="C470" s="530" t="s">
        <v>71</v>
      </c>
      <c r="D470" s="530" t="s">
        <v>890</v>
      </c>
      <c r="E470" s="530" t="s">
        <v>877</v>
      </c>
      <c r="F470" s="557">
        <v>8146</v>
      </c>
      <c r="G470" s="557">
        <v>2024110010254</v>
      </c>
      <c r="H470" s="530" t="s">
        <v>17</v>
      </c>
      <c r="I470" s="530" t="s">
        <v>878</v>
      </c>
      <c r="J470" s="530" t="s">
        <v>22</v>
      </c>
      <c r="K470" s="530">
        <v>80111601</v>
      </c>
      <c r="L470" s="530" t="s">
        <v>2283</v>
      </c>
      <c r="M470" s="530" t="s">
        <v>1699</v>
      </c>
      <c r="N470" s="530" t="s">
        <v>1699</v>
      </c>
      <c r="O470" s="530">
        <v>5</v>
      </c>
      <c r="P470" s="530">
        <v>1</v>
      </c>
      <c r="Q470" s="530" t="s">
        <v>83</v>
      </c>
      <c r="R470" s="572" t="s">
        <v>884</v>
      </c>
      <c r="S470" s="587">
        <v>6195778</v>
      </c>
      <c r="T470" s="587">
        <v>30978890</v>
      </c>
      <c r="U470" s="530" t="s">
        <v>3023</v>
      </c>
      <c r="V470" s="530" t="s">
        <v>122</v>
      </c>
      <c r="W470" s="530" t="s">
        <v>886</v>
      </c>
      <c r="X470" s="530" t="s">
        <v>533</v>
      </c>
      <c r="Y470" s="530" t="s">
        <v>2765</v>
      </c>
      <c r="Z470" s="530" t="s">
        <v>77</v>
      </c>
      <c r="AA470" s="530" t="s">
        <v>2841</v>
      </c>
    </row>
    <row r="471" spans="1:27" s="532" customFormat="1" ht="93">
      <c r="A471" s="530" t="s">
        <v>928</v>
      </c>
      <c r="B471" s="530" t="s">
        <v>70</v>
      </c>
      <c r="C471" s="530" t="s">
        <v>71</v>
      </c>
      <c r="D471" s="530" t="s">
        <v>890</v>
      </c>
      <c r="E471" s="530" t="s">
        <v>877</v>
      </c>
      <c r="F471" s="557">
        <v>8146</v>
      </c>
      <c r="G471" s="557">
        <v>2024110010254</v>
      </c>
      <c r="H471" s="530" t="s">
        <v>17</v>
      </c>
      <c r="I471" s="530" t="s">
        <v>878</v>
      </c>
      <c r="J471" s="530" t="s">
        <v>2791</v>
      </c>
      <c r="K471" s="530">
        <v>80111601</v>
      </c>
      <c r="L471" s="530" t="s">
        <v>2739</v>
      </c>
      <c r="M471" s="530" t="s">
        <v>459</v>
      </c>
      <c r="N471" s="557" t="s">
        <v>459</v>
      </c>
      <c r="O471" s="557">
        <v>5</v>
      </c>
      <c r="P471" s="530">
        <v>1</v>
      </c>
      <c r="Q471" s="530" t="s">
        <v>83</v>
      </c>
      <c r="R471" s="558" t="s">
        <v>884</v>
      </c>
      <c r="S471" s="587">
        <v>3156000</v>
      </c>
      <c r="T471" s="587">
        <v>15780000</v>
      </c>
      <c r="U471" s="530" t="s">
        <v>3023</v>
      </c>
      <c r="V471" s="530" t="s">
        <v>122</v>
      </c>
      <c r="W471" s="530" t="s">
        <v>886</v>
      </c>
      <c r="X471" s="530" t="s">
        <v>533</v>
      </c>
      <c r="Y471" s="530" t="s">
        <v>2765</v>
      </c>
      <c r="Z471" s="530" t="s">
        <v>77</v>
      </c>
      <c r="AA471" s="530" t="s">
        <v>2810</v>
      </c>
    </row>
    <row r="472" spans="1:27" s="532" customFormat="1" ht="93">
      <c r="A472" s="530" t="s">
        <v>929</v>
      </c>
      <c r="B472" s="530" t="s">
        <v>70</v>
      </c>
      <c r="C472" s="530" t="s">
        <v>71</v>
      </c>
      <c r="D472" s="530" t="s">
        <v>890</v>
      </c>
      <c r="E472" s="530" t="s">
        <v>877</v>
      </c>
      <c r="F472" s="557">
        <v>8146</v>
      </c>
      <c r="G472" s="557">
        <v>2024110010254</v>
      </c>
      <c r="H472" s="530" t="s">
        <v>17</v>
      </c>
      <c r="I472" s="530" t="s">
        <v>878</v>
      </c>
      <c r="J472" s="530" t="s">
        <v>2791</v>
      </c>
      <c r="K472" s="530">
        <v>80111601</v>
      </c>
      <c r="L472" s="530" t="s">
        <v>2740</v>
      </c>
      <c r="M472" s="530" t="s">
        <v>307</v>
      </c>
      <c r="N472" s="557" t="s">
        <v>307</v>
      </c>
      <c r="O472" s="557">
        <v>5</v>
      </c>
      <c r="P472" s="530">
        <v>1</v>
      </c>
      <c r="Q472" s="530" t="s">
        <v>83</v>
      </c>
      <c r="R472" s="558" t="s">
        <v>884</v>
      </c>
      <c r="S472" s="587">
        <v>4400000</v>
      </c>
      <c r="T472" s="587">
        <v>22000000</v>
      </c>
      <c r="U472" s="530" t="s">
        <v>3023</v>
      </c>
      <c r="V472" s="530" t="s">
        <v>122</v>
      </c>
      <c r="W472" s="530" t="s">
        <v>886</v>
      </c>
      <c r="X472" s="530" t="s">
        <v>533</v>
      </c>
      <c r="Y472" s="530" t="s">
        <v>2765</v>
      </c>
      <c r="Z472" s="530" t="s">
        <v>77</v>
      </c>
      <c r="AA472" s="530" t="s">
        <v>2810</v>
      </c>
    </row>
    <row r="473" spans="1:27" s="532" customFormat="1" ht="170.5">
      <c r="A473" s="530" t="s">
        <v>930</v>
      </c>
      <c r="B473" s="530" t="s">
        <v>70</v>
      </c>
      <c r="C473" s="530" t="s">
        <v>71</v>
      </c>
      <c r="D473" s="530" t="s">
        <v>890</v>
      </c>
      <c r="E473" s="530" t="s">
        <v>877</v>
      </c>
      <c r="F473" s="557">
        <v>8146</v>
      </c>
      <c r="G473" s="557">
        <v>2024110010254</v>
      </c>
      <c r="H473" s="530" t="s">
        <v>17</v>
      </c>
      <c r="I473" s="530" t="s">
        <v>878</v>
      </c>
      <c r="J473" s="530" t="s">
        <v>2791</v>
      </c>
      <c r="K473" s="530">
        <v>80111601</v>
      </c>
      <c r="L473" s="530" t="s">
        <v>2741</v>
      </c>
      <c r="M473" s="530" t="s">
        <v>459</v>
      </c>
      <c r="N473" s="557" t="s">
        <v>459</v>
      </c>
      <c r="O473" s="557">
        <v>5</v>
      </c>
      <c r="P473" s="530">
        <v>1</v>
      </c>
      <c r="Q473" s="530" t="s">
        <v>83</v>
      </c>
      <c r="R473" s="558" t="s">
        <v>884</v>
      </c>
      <c r="S473" s="587">
        <v>4000000</v>
      </c>
      <c r="T473" s="587">
        <v>20000000</v>
      </c>
      <c r="U473" s="530" t="s">
        <v>3023</v>
      </c>
      <c r="V473" s="530" t="s">
        <v>122</v>
      </c>
      <c r="W473" s="530" t="s">
        <v>886</v>
      </c>
      <c r="X473" s="530" t="s">
        <v>533</v>
      </c>
      <c r="Y473" s="530" t="s">
        <v>2765</v>
      </c>
      <c r="Z473" s="530" t="s">
        <v>77</v>
      </c>
      <c r="AA473" s="530" t="s">
        <v>2810</v>
      </c>
    </row>
    <row r="474" spans="1:27" s="532" customFormat="1" ht="139.5">
      <c r="A474" s="530" t="s">
        <v>932</v>
      </c>
      <c r="B474" s="530" t="s">
        <v>70</v>
      </c>
      <c r="C474" s="530" t="s">
        <v>71</v>
      </c>
      <c r="D474" s="530" t="s">
        <v>890</v>
      </c>
      <c r="E474" s="530" t="s">
        <v>877</v>
      </c>
      <c r="F474" s="557">
        <v>8146</v>
      </c>
      <c r="G474" s="557">
        <v>2024110010254</v>
      </c>
      <c r="H474" s="530" t="s">
        <v>17</v>
      </c>
      <c r="I474" s="530" t="s">
        <v>878</v>
      </c>
      <c r="J474" s="530" t="s">
        <v>2791</v>
      </c>
      <c r="K474" s="530">
        <v>80111601</v>
      </c>
      <c r="L474" s="530" t="s">
        <v>2157</v>
      </c>
      <c r="M474" s="530" t="s">
        <v>459</v>
      </c>
      <c r="N474" s="557" t="s">
        <v>459</v>
      </c>
      <c r="O474" s="557">
        <v>5</v>
      </c>
      <c r="P474" s="530">
        <v>1</v>
      </c>
      <c r="Q474" s="530" t="s">
        <v>83</v>
      </c>
      <c r="R474" s="558" t="s">
        <v>884</v>
      </c>
      <c r="S474" s="587">
        <v>5500000</v>
      </c>
      <c r="T474" s="587">
        <v>27500000</v>
      </c>
      <c r="U474" s="530" t="s">
        <v>3023</v>
      </c>
      <c r="V474" s="530" t="s">
        <v>122</v>
      </c>
      <c r="W474" s="530" t="s">
        <v>886</v>
      </c>
      <c r="X474" s="530" t="s">
        <v>533</v>
      </c>
      <c r="Y474" s="530" t="s">
        <v>2765</v>
      </c>
      <c r="Z474" s="530" t="s">
        <v>77</v>
      </c>
      <c r="AA474" s="530" t="s">
        <v>2810</v>
      </c>
    </row>
    <row r="475" spans="1:27" s="532" customFormat="1" ht="170.5">
      <c r="A475" s="530" t="s">
        <v>933</v>
      </c>
      <c r="B475" s="530" t="s">
        <v>70</v>
      </c>
      <c r="C475" s="530" t="s">
        <v>71</v>
      </c>
      <c r="D475" s="530" t="s">
        <v>890</v>
      </c>
      <c r="E475" s="530" t="s">
        <v>877</v>
      </c>
      <c r="F475" s="557">
        <v>8146</v>
      </c>
      <c r="G475" s="557">
        <v>2024110010254</v>
      </c>
      <c r="H475" s="530" t="s">
        <v>17</v>
      </c>
      <c r="I475" s="530" t="s">
        <v>878</v>
      </c>
      <c r="J475" s="530" t="s">
        <v>2791</v>
      </c>
      <c r="K475" s="530">
        <v>80111601</v>
      </c>
      <c r="L475" s="530" t="s">
        <v>2742</v>
      </c>
      <c r="M475" s="530" t="s">
        <v>459</v>
      </c>
      <c r="N475" s="530" t="s">
        <v>459</v>
      </c>
      <c r="O475" s="530">
        <v>6</v>
      </c>
      <c r="P475" s="530">
        <v>1</v>
      </c>
      <c r="Q475" s="530" t="s">
        <v>83</v>
      </c>
      <c r="R475" s="572" t="s">
        <v>884</v>
      </c>
      <c r="S475" s="587">
        <v>4000000</v>
      </c>
      <c r="T475" s="587">
        <v>24000000</v>
      </c>
      <c r="U475" s="530" t="s">
        <v>3023</v>
      </c>
      <c r="V475" s="530" t="s">
        <v>122</v>
      </c>
      <c r="W475" s="530" t="s">
        <v>886</v>
      </c>
      <c r="X475" s="530" t="s">
        <v>533</v>
      </c>
      <c r="Y475" s="530" t="s">
        <v>2765</v>
      </c>
      <c r="Z475" s="530" t="s">
        <v>77</v>
      </c>
      <c r="AA475" s="530" t="s">
        <v>2810</v>
      </c>
    </row>
    <row r="476" spans="1:27" s="532" customFormat="1" ht="170.5">
      <c r="A476" s="530" t="s">
        <v>935</v>
      </c>
      <c r="B476" s="530" t="s">
        <v>70</v>
      </c>
      <c r="C476" s="530" t="s">
        <v>71</v>
      </c>
      <c r="D476" s="530" t="s">
        <v>890</v>
      </c>
      <c r="E476" s="530" t="s">
        <v>877</v>
      </c>
      <c r="F476" s="557">
        <v>8146</v>
      </c>
      <c r="G476" s="557">
        <v>2024110010254</v>
      </c>
      <c r="H476" s="530" t="s">
        <v>17</v>
      </c>
      <c r="I476" s="530" t="s">
        <v>878</v>
      </c>
      <c r="J476" s="530" t="s">
        <v>2791</v>
      </c>
      <c r="K476" s="530">
        <v>80111601</v>
      </c>
      <c r="L476" s="530" t="s">
        <v>2741</v>
      </c>
      <c r="M476" s="530" t="s">
        <v>307</v>
      </c>
      <c r="N476" s="557" t="s">
        <v>307</v>
      </c>
      <c r="O476" s="557">
        <v>5</v>
      </c>
      <c r="P476" s="530">
        <v>1</v>
      </c>
      <c r="Q476" s="530" t="s">
        <v>83</v>
      </c>
      <c r="R476" s="558" t="s">
        <v>884</v>
      </c>
      <c r="S476" s="587">
        <v>4000000</v>
      </c>
      <c r="T476" s="587">
        <v>20000000</v>
      </c>
      <c r="U476" s="530" t="s">
        <v>3023</v>
      </c>
      <c r="V476" s="530" t="s">
        <v>122</v>
      </c>
      <c r="W476" s="530" t="s">
        <v>886</v>
      </c>
      <c r="X476" s="530" t="s">
        <v>533</v>
      </c>
      <c r="Y476" s="530" t="s">
        <v>2765</v>
      </c>
      <c r="Z476" s="530" t="s">
        <v>77</v>
      </c>
      <c r="AA476" s="530" t="s">
        <v>2810</v>
      </c>
    </row>
    <row r="477" spans="1:27" s="532" customFormat="1" ht="170.5">
      <c r="A477" s="560" t="s">
        <v>936</v>
      </c>
      <c r="B477" s="560" t="s">
        <v>70</v>
      </c>
      <c r="C477" s="560" t="s">
        <v>71</v>
      </c>
      <c r="D477" s="560" t="s">
        <v>890</v>
      </c>
      <c r="E477" s="560" t="s">
        <v>877</v>
      </c>
      <c r="F477" s="561">
        <v>8146</v>
      </c>
      <c r="G477" s="561">
        <v>2024110010254</v>
      </c>
      <c r="H477" s="560" t="s">
        <v>17</v>
      </c>
      <c r="I477" s="560" t="s">
        <v>878</v>
      </c>
      <c r="J477" s="560" t="s">
        <v>2791</v>
      </c>
      <c r="K477" s="560">
        <v>80111601</v>
      </c>
      <c r="L477" s="560" t="s">
        <v>2743</v>
      </c>
      <c r="M477" s="560" t="s">
        <v>459</v>
      </c>
      <c r="N477" s="561" t="s">
        <v>459</v>
      </c>
      <c r="O477" s="561">
        <v>8</v>
      </c>
      <c r="P477" s="560">
        <v>1</v>
      </c>
      <c r="Q477" s="560" t="s">
        <v>83</v>
      </c>
      <c r="R477" s="562" t="s">
        <v>884</v>
      </c>
      <c r="S477" s="590">
        <v>4500000</v>
      </c>
      <c r="T477" s="590">
        <v>36000000</v>
      </c>
      <c r="U477" s="560" t="s">
        <v>3023</v>
      </c>
      <c r="V477" s="560" t="s">
        <v>122</v>
      </c>
      <c r="W477" s="560" t="s">
        <v>886</v>
      </c>
      <c r="X477" s="560" t="s">
        <v>533</v>
      </c>
      <c r="Y477" s="560" t="s">
        <v>2765</v>
      </c>
      <c r="Z477" s="560" t="s">
        <v>77</v>
      </c>
      <c r="AA477" s="530" t="s">
        <v>2810</v>
      </c>
    </row>
    <row r="478" spans="1:27" s="532" customFormat="1" ht="170.5">
      <c r="A478" s="530" t="s">
        <v>2318</v>
      </c>
      <c r="B478" s="530" t="s">
        <v>70</v>
      </c>
      <c r="C478" s="530" t="s">
        <v>71</v>
      </c>
      <c r="D478" s="530" t="s">
        <v>890</v>
      </c>
      <c r="E478" s="530" t="s">
        <v>877</v>
      </c>
      <c r="F478" s="557">
        <v>8146</v>
      </c>
      <c r="G478" s="557">
        <v>2024110010254</v>
      </c>
      <c r="H478" s="530" t="s">
        <v>17</v>
      </c>
      <c r="I478" s="530" t="s">
        <v>878</v>
      </c>
      <c r="J478" s="530" t="s">
        <v>22</v>
      </c>
      <c r="K478" s="530">
        <v>80111601</v>
      </c>
      <c r="L478" s="530" t="s">
        <v>2319</v>
      </c>
      <c r="M478" s="530" t="s">
        <v>1060</v>
      </c>
      <c r="N478" s="557" t="s">
        <v>1060</v>
      </c>
      <c r="O478" s="557">
        <v>2</v>
      </c>
      <c r="P478" s="530">
        <v>1</v>
      </c>
      <c r="Q478" s="530" t="s">
        <v>83</v>
      </c>
      <c r="R478" s="558" t="s">
        <v>884</v>
      </c>
      <c r="S478" s="587">
        <v>4500000</v>
      </c>
      <c r="T478" s="587">
        <v>0</v>
      </c>
      <c r="U478" s="530" t="s">
        <v>3023</v>
      </c>
      <c r="V478" s="530" t="s">
        <v>122</v>
      </c>
      <c r="W478" s="530" t="s">
        <v>886</v>
      </c>
      <c r="X478" s="530" t="s">
        <v>533</v>
      </c>
      <c r="Y478" s="530" t="s">
        <v>2765</v>
      </c>
      <c r="Z478" s="530" t="s">
        <v>77</v>
      </c>
      <c r="AA478" s="530" t="s">
        <v>2843</v>
      </c>
    </row>
    <row r="479" spans="1:27" s="532" customFormat="1" ht="139.5">
      <c r="A479" s="530" t="s">
        <v>938</v>
      </c>
      <c r="B479" s="530" t="s">
        <v>70</v>
      </c>
      <c r="C479" s="530" t="s">
        <v>71</v>
      </c>
      <c r="D479" s="530" t="s">
        <v>890</v>
      </c>
      <c r="E479" s="530" t="s">
        <v>877</v>
      </c>
      <c r="F479" s="557">
        <v>8146</v>
      </c>
      <c r="G479" s="557">
        <v>2024110010254</v>
      </c>
      <c r="H479" s="530" t="s">
        <v>17</v>
      </c>
      <c r="I479" s="530" t="s">
        <v>878</v>
      </c>
      <c r="J479" s="530" t="s">
        <v>2791</v>
      </c>
      <c r="K479" s="530">
        <v>80111601</v>
      </c>
      <c r="L479" s="530" t="s">
        <v>2151</v>
      </c>
      <c r="M479" s="530" t="s">
        <v>459</v>
      </c>
      <c r="N479" s="557" t="s">
        <v>459</v>
      </c>
      <c r="O479" s="557">
        <v>4</v>
      </c>
      <c r="P479" s="530">
        <v>1</v>
      </c>
      <c r="Q479" s="530" t="s">
        <v>83</v>
      </c>
      <c r="R479" s="558" t="s">
        <v>884</v>
      </c>
      <c r="S479" s="587">
        <v>4500000</v>
      </c>
      <c r="T479" s="587">
        <v>18000000</v>
      </c>
      <c r="U479" s="530" t="s">
        <v>3023</v>
      </c>
      <c r="V479" s="530" t="s">
        <v>122</v>
      </c>
      <c r="W479" s="530" t="s">
        <v>886</v>
      </c>
      <c r="X479" s="530" t="s">
        <v>533</v>
      </c>
      <c r="Y479" s="530" t="s">
        <v>2765</v>
      </c>
      <c r="Z479" s="530" t="s">
        <v>77</v>
      </c>
      <c r="AA479" s="530" t="s">
        <v>2810</v>
      </c>
    </row>
    <row r="480" spans="1:27" s="532" customFormat="1" ht="170.5">
      <c r="A480" s="530" t="s">
        <v>939</v>
      </c>
      <c r="B480" s="530" t="s">
        <v>70</v>
      </c>
      <c r="C480" s="530" t="s">
        <v>71</v>
      </c>
      <c r="D480" s="530" t="s">
        <v>890</v>
      </c>
      <c r="E480" s="530" t="s">
        <v>877</v>
      </c>
      <c r="F480" s="557">
        <v>8146</v>
      </c>
      <c r="G480" s="557">
        <v>2024110010254</v>
      </c>
      <c r="H480" s="530" t="s">
        <v>17</v>
      </c>
      <c r="I480" s="530" t="s">
        <v>878</v>
      </c>
      <c r="J480" s="530" t="s">
        <v>2791</v>
      </c>
      <c r="K480" s="530">
        <v>80111601</v>
      </c>
      <c r="L480" s="530" t="s">
        <v>2741</v>
      </c>
      <c r="M480" s="530" t="s">
        <v>307</v>
      </c>
      <c r="N480" s="557" t="s">
        <v>307</v>
      </c>
      <c r="O480" s="557">
        <v>7</v>
      </c>
      <c r="P480" s="530">
        <v>1</v>
      </c>
      <c r="Q480" s="530" t="s">
        <v>83</v>
      </c>
      <c r="R480" s="558" t="s">
        <v>884</v>
      </c>
      <c r="S480" s="587">
        <v>4000000</v>
      </c>
      <c r="T480" s="587">
        <v>28000000</v>
      </c>
      <c r="U480" s="530" t="s">
        <v>3023</v>
      </c>
      <c r="V480" s="530" t="s">
        <v>122</v>
      </c>
      <c r="W480" s="530" t="s">
        <v>886</v>
      </c>
      <c r="X480" s="530" t="s">
        <v>533</v>
      </c>
      <c r="Y480" s="530" t="s">
        <v>2765</v>
      </c>
      <c r="Z480" s="530" t="s">
        <v>77</v>
      </c>
      <c r="AA480" s="530" t="s">
        <v>2810</v>
      </c>
    </row>
    <row r="481" spans="1:27" s="532" customFormat="1" ht="170.5">
      <c r="A481" s="530" t="s">
        <v>940</v>
      </c>
      <c r="B481" s="530" t="s">
        <v>70</v>
      </c>
      <c r="C481" s="530" t="s">
        <v>71</v>
      </c>
      <c r="D481" s="530" t="s">
        <v>890</v>
      </c>
      <c r="E481" s="530" t="s">
        <v>877</v>
      </c>
      <c r="F481" s="557">
        <v>8146</v>
      </c>
      <c r="G481" s="557">
        <v>2024110010254</v>
      </c>
      <c r="H481" s="530" t="s">
        <v>17</v>
      </c>
      <c r="I481" s="530" t="s">
        <v>878</v>
      </c>
      <c r="J481" s="530" t="s">
        <v>2791</v>
      </c>
      <c r="K481" s="530">
        <v>80111601</v>
      </c>
      <c r="L481" s="530" t="s">
        <v>2741</v>
      </c>
      <c r="M481" s="530" t="s">
        <v>307</v>
      </c>
      <c r="N481" s="557" t="s">
        <v>307</v>
      </c>
      <c r="O481" s="557">
        <v>7</v>
      </c>
      <c r="P481" s="530">
        <v>1</v>
      </c>
      <c r="Q481" s="530" t="s">
        <v>83</v>
      </c>
      <c r="R481" s="558" t="s">
        <v>884</v>
      </c>
      <c r="S481" s="587">
        <v>4000000</v>
      </c>
      <c r="T481" s="587">
        <v>28000000</v>
      </c>
      <c r="U481" s="530" t="s">
        <v>3023</v>
      </c>
      <c r="V481" s="530" t="s">
        <v>122</v>
      </c>
      <c r="W481" s="530" t="s">
        <v>886</v>
      </c>
      <c r="X481" s="530" t="s">
        <v>533</v>
      </c>
      <c r="Y481" s="530" t="s">
        <v>2765</v>
      </c>
      <c r="Z481" s="530" t="s">
        <v>77</v>
      </c>
      <c r="AA481" s="530" t="s">
        <v>2810</v>
      </c>
    </row>
    <row r="482" spans="1:27" s="532" customFormat="1" ht="170.5">
      <c r="A482" s="530" t="s">
        <v>941</v>
      </c>
      <c r="B482" s="530" t="s">
        <v>70</v>
      </c>
      <c r="C482" s="530" t="s">
        <v>71</v>
      </c>
      <c r="D482" s="530" t="s">
        <v>890</v>
      </c>
      <c r="E482" s="530" t="s">
        <v>877</v>
      </c>
      <c r="F482" s="557">
        <v>8146</v>
      </c>
      <c r="G482" s="557">
        <v>2024110010254</v>
      </c>
      <c r="H482" s="530" t="s">
        <v>17</v>
      </c>
      <c r="I482" s="530" t="s">
        <v>878</v>
      </c>
      <c r="J482" s="530" t="s">
        <v>2791</v>
      </c>
      <c r="K482" s="530">
        <v>80111601</v>
      </c>
      <c r="L482" s="530" t="s">
        <v>2741</v>
      </c>
      <c r="M482" s="530" t="s">
        <v>459</v>
      </c>
      <c r="N482" s="557" t="s">
        <v>459</v>
      </c>
      <c r="O482" s="557">
        <v>9</v>
      </c>
      <c r="P482" s="530">
        <v>1</v>
      </c>
      <c r="Q482" s="530" t="s">
        <v>83</v>
      </c>
      <c r="R482" s="558" t="s">
        <v>884</v>
      </c>
      <c r="S482" s="587">
        <v>4000000</v>
      </c>
      <c r="T482" s="587">
        <v>36000000</v>
      </c>
      <c r="U482" s="530" t="s">
        <v>3023</v>
      </c>
      <c r="V482" s="530" t="s">
        <v>122</v>
      </c>
      <c r="W482" s="530" t="s">
        <v>886</v>
      </c>
      <c r="X482" s="530" t="s">
        <v>533</v>
      </c>
      <c r="Y482" s="530" t="s">
        <v>2765</v>
      </c>
      <c r="Z482" s="530" t="s">
        <v>77</v>
      </c>
      <c r="AA482" s="530" t="s">
        <v>2810</v>
      </c>
    </row>
    <row r="483" spans="1:27" s="532" customFormat="1" ht="155">
      <c r="A483" s="530" t="s">
        <v>942</v>
      </c>
      <c r="B483" s="530" t="s">
        <v>70</v>
      </c>
      <c r="C483" s="530" t="s">
        <v>71</v>
      </c>
      <c r="D483" s="530" t="s">
        <v>890</v>
      </c>
      <c r="E483" s="530" t="s">
        <v>877</v>
      </c>
      <c r="F483" s="557">
        <v>8146</v>
      </c>
      <c r="G483" s="557">
        <v>2024110010254</v>
      </c>
      <c r="H483" s="530" t="s">
        <v>17</v>
      </c>
      <c r="I483" s="530" t="s">
        <v>878</v>
      </c>
      <c r="J483" s="530" t="s">
        <v>22</v>
      </c>
      <c r="K483" s="530">
        <v>80111601</v>
      </c>
      <c r="L483" s="530" t="s">
        <v>2281</v>
      </c>
      <c r="M483" s="530" t="s">
        <v>459</v>
      </c>
      <c r="N483" s="530" t="s">
        <v>459</v>
      </c>
      <c r="O483" s="530">
        <v>6</v>
      </c>
      <c r="P483" s="530">
        <v>1</v>
      </c>
      <c r="Q483" s="530" t="s">
        <v>83</v>
      </c>
      <c r="R483" s="572" t="s">
        <v>884</v>
      </c>
      <c r="S483" s="587">
        <v>4500000</v>
      </c>
      <c r="T483" s="587">
        <v>22500000</v>
      </c>
      <c r="U483" s="530" t="s">
        <v>3023</v>
      </c>
      <c r="V483" s="530" t="s">
        <v>122</v>
      </c>
      <c r="W483" s="530" t="s">
        <v>886</v>
      </c>
      <c r="X483" s="530" t="s">
        <v>533</v>
      </c>
      <c r="Y483" s="530" t="s">
        <v>2765</v>
      </c>
      <c r="Z483" s="530" t="s">
        <v>77</v>
      </c>
      <c r="AA483" s="530" t="s">
        <v>2841</v>
      </c>
    </row>
    <row r="484" spans="1:27" s="532" customFormat="1" ht="93">
      <c r="A484" s="530" t="s">
        <v>944</v>
      </c>
      <c r="B484" s="530" t="s">
        <v>70</v>
      </c>
      <c r="C484" s="530" t="s">
        <v>71</v>
      </c>
      <c r="D484" s="530" t="s">
        <v>890</v>
      </c>
      <c r="E484" s="530" t="s">
        <v>877</v>
      </c>
      <c r="F484" s="557">
        <v>8146</v>
      </c>
      <c r="G484" s="557">
        <v>2024110010254</v>
      </c>
      <c r="H484" s="530" t="s">
        <v>17</v>
      </c>
      <c r="I484" s="530" t="s">
        <v>878</v>
      </c>
      <c r="J484" s="530" t="s">
        <v>2791</v>
      </c>
      <c r="K484" s="530">
        <v>80111601</v>
      </c>
      <c r="L484" s="530" t="s">
        <v>2331</v>
      </c>
      <c r="M484" s="530" t="s">
        <v>1060</v>
      </c>
      <c r="N484" s="530" t="s">
        <v>1060</v>
      </c>
      <c r="O484" s="530">
        <v>5</v>
      </c>
      <c r="P484" s="530">
        <v>1</v>
      </c>
      <c r="Q484" s="530" t="s">
        <v>83</v>
      </c>
      <c r="R484" s="572" t="s">
        <v>884</v>
      </c>
      <c r="S484" s="587">
        <v>3600000</v>
      </c>
      <c r="T484" s="587">
        <v>18000000</v>
      </c>
      <c r="U484" s="530" t="s">
        <v>3023</v>
      </c>
      <c r="V484" s="530" t="s">
        <v>122</v>
      </c>
      <c r="W484" s="530" t="s">
        <v>886</v>
      </c>
      <c r="X484" s="530" t="s">
        <v>533</v>
      </c>
      <c r="Y484" s="530" t="s">
        <v>2765</v>
      </c>
      <c r="Z484" s="530" t="s">
        <v>77</v>
      </c>
      <c r="AA484" s="530" t="s">
        <v>2810</v>
      </c>
    </row>
    <row r="485" spans="1:27" s="532" customFormat="1" ht="124">
      <c r="A485" s="530" t="s">
        <v>947</v>
      </c>
      <c r="B485" s="530" t="s">
        <v>70</v>
      </c>
      <c r="C485" s="530" t="s">
        <v>71</v>
      </c>
      <c r="D485" s="530" t="s">
        <v>890</v>
      </c>
      <c r="E485" s="530" t="s">
        <v>877</v>
      </c>
      <c r="F485" s="557">
        <v>8146</v>
      </c>
      <c r="G485" s="557">
        <v>2024110010254</v>
      </c>
      <c r="H485" s="530" t="s">
        <v>17</v>
      </c>
      <c r="I485" s="530" t="s">
        <v>878</v>
      </c>
      <c r="J485" s="530" t="s">
        <v>2791</v>
      </c>
      <c r="K485" s="530">
        <v>80111601</v>
      </c>
      <c r="L485" s="530" t="s">
        <v>2744</v>
      </c>
      <c r="M485" s="530" t="s">
        <v>459</v>
      </c>
      <c r="N485" s="557" t="s">
        <v>459</v>
      </c>
      <c r="O485" s="557">
        <v>8.9</v>
      </c>
      <c r="P485" s="530">
        <v>1</v>
      </c>
      <c r="Q485" s="530" t="s">
        <v>83</v>
      </c>
      <c r="R485" s="558" t="s">
        <v>884</v>
      </c>
      <c r="S485" s="587">
        <v>4289466</v>
      </c>
      <c r="T485" s="587">
        <v>38176247.399999999</v>
      </c>
      <c r="U485" s="530" t="s">
        <v>3023</v>
      </c>
      <c r="V485" s="530" t="s">
        <v>122</v>
      </c>
      <c r="W485" s="530" t="s">
        <v>886</v>
      </c>
      <c r="X485" s="530" t="s">
        <v>533</v>
      </c>
      <c r="Y485" s="530" t="s">
        <v>2765</v>
      </c>
      <c r="Z485" s="530" t="s">
        <v>77</v>
      </c>
      <c r="AA485" s="530" t="s">
        <v>2810</v>
      </c>
    </row>
    <row r="486" spans="1:27" s="532" customFormat="1" ht="93">
      <c r="A486" s="530" t="s">
        <v>948</v>
      </c>
      <c r="B486" s="530" t="s">
        <v>70</v>
      </c>
      <c r="C486" s="530" t="s">
        <v>71</v>
      </c>
      <c r="D486" s="530" t="s">
        <v>890</v>
      </c>
      <c r="E486" s="530" t="s">
        <v>877</v>
      </c>
      <c r="F486" s="557">
        <v>8146</v>
      </c>
      <c r="G486" s="557">
        <v>2024110010254</v>
      </c>
      <c r="H486" s="530" t="s">
        <v>17</v>
      </c>
      <c r="I486" s="530" t="s">
        <v>878</v>
      </c>
      <c r="J486" s="530" t="s">
        <v>2791</v>
      </c>
      <c r="K486" s="530">
        <v>80111601</v>
      </c>
      <c r="L486" s="530" t="s">
        <v>2745</v>
      </c>
      <c r="M486" s="530" t="s">
        <v>459</v>
      </c>
      <c r="N486" s="530" t="s">
        <v>459</v>
      </c>
      <c r="O486" s="530">
        <v>8</v>
      </c>
      <c r="P486" s="530">
        <v>1</v>
      </c>
      <c r="Q486" s="530" t="s">
        <v>83</v>
      </c>
      <c r="R486" s="572" t="s">
        <v>884</v>
      </c>
      <c r="S486" s="587">
        <v>7000000</v>
      </c>
      <c r="T486" s="587">
        <v>56000000</v>
      </c>
      <c r="U486" s="530" t="s">
        <v>3023</v>
      </c>
      <c r="V486" s="530" t="s">
        <v>122</v>
      </c>
      <c r="W486" s="530" t="s">
        <v>886</v>
      </c>
      <c r="X486" s="530" t="s">
        <v>533</v>
      </c>
      <c r="Y486" s="530" t="s">
        <v>2765</v>
      </c>
      <c r="Z486" s="530" t="s">
        <v>77</v>
      </c>
      <c r="AA486" s="530" t="s">
        <v>2810</v>
      </c>
    </row>
    <row r="487" spans="1:27" s="532" customFormat="1" ht="108.5">
      <c r="A487" s="530" t="s">
        <v>2320</v>
      </c>
      <c r="B487" s="530" t="s">
        <v>70</v>
      </c>
      <c r="C487" s="530" t="s">
        <v>71</v>
      </c>
      <c r="D487" s="530" t="s">
        <v>890</v>
      </c>
      <c r="E487" s="530" t="s">
        <v>877</v>
      </c>
      <c r="F487" s="557">
        <v>8146</v>
      </c>
      <c r="G487" s="557">
        <v>2024110010254</v>
      </c>
      <c r="H487" s="530" t="s">
        <v>17</v>
      </c>
      <c r="I487" s="530" t="s">
        <v>878</v>
      </c>
      <c r="J487" s="530" t="s">
        <v>22</v>
      </c>
      <c r="K487" s="530">
        <v>80111601</v>
      </c>
      <c r="L487" s="530" t="s">
        <v>2321</v>
      </c>
      <c r="M487" s="530" t="s">
        <v>1060</v>
      </c>
      <c r="N487" s="530" t="s">
        <v>1060</v>
      </c>
      <c r="O487" s="530">
        <v>2</v>
      </c>
      <c r="P487" s="530">
        <v>1</v>
      </c>
      <c r="Q487" s="530" t="s">
        <v>83</v>
      </c>
      <c r="R487" s="572" t="s">
        <v>884</v>
      </c>
      <c r="S487" s="587">
        <v>7000000</v>
      </c>
      <c r="T487" s="587">
        <v>0</v>
      </c>
      <c r="U487" s="530" t="s">
        <v>3023</v>
      </c>
      <c r="V487" s="530" t="s">
        <v>122</v>
      </c>
      <c r="W487" s="530" t="s">
        <v>886</v>
      </c>
      <c r="X487" s="530" t="s">
        <v>533</v>
      </c>
      <c r="Y487" s="530" t="s">
        <v>2765</v>
      </c>
      <c r="Z487" s="530" t="s">
        <v>77</v>
      </c>
      <c r="AA487" s="530" t="s">
        <v>2843</v>
      </c>
    </row>
    <row r="488" spans="1:27" s="532" customFormat="1" ht="93">
      <c r="A488" s="530" t="s">
        <v>950</v>
      </c>
      <c r="B488" s="530" t="s">
        <v>70</v>
      </c>
      <c r="C488" s="530" t="s">
        <v>71</v>
      </c>
      <c r="D488" s="530" t="s">
        <v>890</v>
      </c>
      <c r="E488" s="530" t="s">
        <v>877</v>
      </c>
      <c r="F488" s="557">
        <v>8146</v>
      </c>
      <c r="G488" s="557">
        <v>2024110010254</v>
      </c>
      <c r="H488" s="530" t="s">
        <v>17</v>
      </c>
      <c r="I488" s="530" t="s">
        <v>878</v>
      </c>
      <c r="J488" s="530" t="s">
        <v>2791</v>
      </c>
      <c r="K488" s="530">
        <v>80111601</v>
      </c>
      <c r="L488" s="530" t="s">
        <v>2746</v>
      </c>
      <c r="M488" s="530" t="s">
        <v>307</v>
      </c>
      <c r="N488" s="557" t="s">
        <v>307</v>
      </c>
      <c r="O488" s="557">
        <v>5</v>
      </c>
      <c r="P488" s="530">
        <v>1</v>
      </c>
      <c r="Q488" s="530" t="s">
        <v>83</v>
      </c>
      <c r="R488" s="558" t="s">
        <v>884</v>
      </c>
      <c r="S488" s="587">
        <v>2253000</v>
      </c>
      <c r="T488" s="587">
        <v>11265000</v>
      </c>
      <c r="U488" s="530" t="s">
        <v>3023</v>
      </c>
      <c r="V488" s="530" t="s">
        <v>122</v>
      </c>
      <c r="W488" s="530" t="s">
        <v>886</v>
      </c>
      <c r="X488" s="530" t="s">
        <v>533</v>
      </c>
      <c r="Y488" s="530" t="s">
        <v>2765</v>
      </c>
      <c r="Z488" s="530" t="s">
        <v>77</v>
      </c>
      <c r="AA488" s="530" t="s">
        <v>2810</v>
      </c>
    </row>
    <row r="489" spans="1:27" s="532" customFormat="1" ht="93">
      <c r="A489" s="560" t="s">
        <v>951</v>
      </c>
      <c r="B489" s="560" t="s">
        <v>70</v>
      </c>
      <c r="C489" s="560" t="s">
        <v>71</v>
      </c>
      <c r="D489" s="560" t="s">
        <v>890</v>
      </c>
      <c r="E489" s="560" t="s">
        <v>877</v>
      </c>
      <c r="F489" s="561">
        <v>8146</v>
      </c>
      <c r="G489" s="561">
        <v>2024110010254</v>
      </c>
      <c r="H489" s="560" t="s">
        <v>17</v>
      </c>
      <c r="I489" s="560" t="s">
        <v>878</v>
      </c>
      <c r="J489" s="560" t="s">
        <v>22</v>
      </c>
      <c r="K489" s="560">
        <v>80111601</v>
      </c>
      <c r="L489" s="560" t="s">
        <v>1439</v>
      </c>
      <c r="M489" s="560" t="s">
        <v>1421</v>
      </c>
      <c r="N489" s="561" t="s">
        <v>1421</v>
      </c>
      <c r="O489" s="561">
        <v>1</v>
      </c>
      <c r="P489" s="560">
        <v>1</v>
      </c>
      <c r="Q489" s="560" t="s">
        <v>83</v>
      </c>
      <c r="R489" s="562" t="s">
        <v>884</v>
      </c>
      <c r="S489" s="590" t="s">
        <v>1724</v>
      </c>
      <c r="T489" s="590">
        <f>57525362.6+85124000+168-26000000-13500000</f>
        <v>103149530.59999999</v>
      </c>
      <c r="U489" s="560" t="s">
        <v>3023</v>
      </c>
      <c r="V489" s="560" t="s">
        <v>122</v>
      </c>
      <c r="W489" s="560" t="s">
        <v>886</v>
      </c>
      <c r="X489" s="560" t="s">
        <v>533</v>
      </c>
      <c r="Y489" s="560" t="s">
        <v>2765</v>
      </c>
      <c r="Z489" s="560" t="s">
        <v>77</v>
      </c>
      <c r="AA489" s="530" t="s">
        <v>2841</v>
      </c>
    </row>
    <row r="490" spans="1:27" s="532" customFormat="1" ht="93">
      <c r="A490" s="530" t="s">
        <v>956</v>
      </c>
      <c r="B490" s="530" t="s">
        <v>70</v>
      </c>
      <c r="C490" s="530" t="s">
        <v>71</v>
      </c>
      <c r="D490" s="530" t="s">
        <v>953</v>
      </c>
      <c r="E490" s="530" t="s">
        <v>877</v>
      </c>
      <c r="F490" s="557">
        <v>8146</v>
      </c>
      <c r="G490" s="557">
        <v>2024110010254</v>
      </c>
      <c r="H490" s="530" t="s">
        <v>17</v>
      </c>
      <c r="I490" s="530" t="s">
        <v>878</v>
      </c>
      <c r="J490" s="530" t="s">
        <v>23</v>
      </c>
      <c r="K490" s="530">
        <v>80111601</v>
      </c>
      <c r="L490" s="530" t="s">
        <v>957</v>
      </c>
      <c r="M490" s="530" t="s">
        <v>459</v>
      </c>
      <c r="N490" s="557" t="s">
        <v>459</v>
      </c>
      <c r="O490" s="557">
        <v>6</v>
      </c>
      <c r="P490" s="530">
        <v>1</v>
      </c>
      <c r="Q490" s="530" t="s">
        <v>83</v>
      </c>
      <c r="R490" s="558" t="s">
        <v>884</v>
      </c>
      <c r="S490" s="587">
        <v>4633000</v>
      </c>
      <c r="T490" s="587">
        <v>27798000</v>
      </c>
      <c r="U490" s="530" t="s">
        <v>3023</v>
      </c>
      <c r="V490" s="530" t="s">
        <v>122</v>
      </c>
      <c r="W490" s="530" t="s">
        <v>886</v>
      </c>
      <c r="X490" s="530" t="s">
        <v>955</v>
      </c>
      <c r="Y490" s="530" t="s">
        <v>2765</v>
      </c>
      <c r="Z490" s="530" t="s">
        <v>77</v>
      </c>
      <c r="AA490" s="530" t="s">
        <v>2810</v>
      </c>
    </row>
    <row r="491" spans="1:27" s="532" customFormat="1" ht="93">
      <c r="A491" s="530" t="s">
        <v>958</v>
      </c>
      <c r="B491" s="530" t="s">
        <v>70</v>
      </c>
      <c r="C491" s="530" t="s">
        <v>71</v>
      </c>
      <c r="D491" s="530" t="s">
        <v>953</v>
      </c>
      <c r="E491" s="530" t="s">
        <v>877</v>
      </c>
      <c r="F491" s="557">
        <v>8146</v>
      </c>
      <c r="G491" s="557">
        <v>2024110010254</v>
      </c>
      <c r="H491" s="530" t="s">
        <v>17</v>
      </c>
      <c r="I491" s="530" t="s">
        <v>878</v>
      </c>
      <c r="J491" s="530" t="s">
        <v>23</v>
      </c>
      <c r="K491" s="530">
        <v>80111601</v>
      </c>
      <c r="L491" s="530" t="s">
        <v>2698</v>
      </c>
      <c r="M491" s="530" t="s">
        <v>409</v>
      </c>
      <c r="N491" s="530" t="s">
        <v>409</v>
      </c>
      <c r="O491" s="530">
        <v>6</v>
      </c>
      <c r="P491" s="530">
        <v>1</v>
      </c>
      <c r="Q491" s="530" t="s">
        <v>83</v>
      </c>
      <c r="R491" s="572" t="s">
        <v>884</v>
      </c>
      <c r="S491" s="587">
        <v>4277000</v>
      </c>
      <c r="T491" s="587">
        <v>25662000</v>
      </c>
      <c r="U491" s="530" t="s">
        <v>3023</v>
      </c>
      <c r="V491" s="530" t="s">
        <v>122</v>
      </c>
      <c r="W491" s="530" t="s">
        <v>886</v>
      </c>
      <c r="X491" s="530" t="s">
        <v>955</v>
      </c>
      <c r="Y491" s="530" t="s">
        <v>2765</v>
      </c>
      <c r="Z491" s="530" t="s">
        <v>77</v>
      </c>
      <c r="AA491" s="530" t="s">
        <v>2810</v>
      </c>
    </row>
    <row r="492" spans="1:27" s="532" customFormat="1" ht="93">
      <c r="A492" s="530" t="s">
        <v>962</v>
      </c>
      <c r="B492" s="530" t="s">
        <v>70</v>
      </c>
      <c r="C492" s="530" t="s">
        <v>71</v>
      </c>
      <c r="D492" s="530" t="s">
        <v>953</v>
      </c>
      <c r="E492" s="530" t="s">
        <v>877</v>
      </c>
      <c r="F492" s="557">
        <v>8146</v>
      </c>
      <c r="G492" s="557">
        <v>2024110010254</v>
      </c>
      <c r="H492" s="530" t="s">
        <v>17</v>
      </c>
      <c r="I492" s="530" t="s">
        <v>878</v>
      </c>
      <c r="J492" s="530" t="s">
        <v>23</v>
      </c>
      <c r="K492" s="530">
        <v>80111601</v>
      </c>
      <c r="L492" s="530" t="s">
        <v>2748</v>
      </c>
      <c r="M492" s="530" t="s">
        <v>459</v>
      </c>
      <c r="N492" s="530" t="s">
        <v>459</v>
      </c>
      <c r="O492" s="530">
        <v>8</v>
      </c>
      <c r="P492" s="530">
        <v>1</v>
      </c>
      <c r="Q492" s="530" t="s">
        <v>83</v>
      </c>
      <c r="R492" s="572" t="s">
        <v>884</v>
      </c>
      <c r="S492" s="587">
        <v>4500000</v>
      </c>
      <c r="T492" s="587">
        <v>36000000</v>
      </c>
      <c r="U492" s="530" t="s">
        <v>3023</v>
      </c>
      <c r="V492" s="530" t="s">
        <v>122</v>
      </c>
      <c r="W492" s="530" t="s">
        <v>886</v>
      </c>
      <c r="X492" s="530" t="s">
        <v>955</v>
      </c>
      <c r="Y492" s="530" t="s">
        <v>2765</v>
      </c>
      <c r="Z492" s="530" t="s">
        <v>77</v>
      </c>
      <c r="AA492" s="530" t="s">
        <v>2810</v>
      </c>
    </row>
    <row r="493" spans="1:27" s="532" customFormat="1" ht="93">
      <c r="A493" s="560" t="s">
        <v>2322</v>
      </c>
      <c r="B493" s="560" t="s">
        <v>70</v>
      </c>
      <c r="C493" s="560" t="s">
        <v>71</v>
      </c>
      <c r="D493" s="560" t="s">
        <v>953</v>
      </c>
      <c r="E493" s="560" t="s">
        <v>877</v>
      </c>
      <c r="F493" s="561">
        <v>8146</v>
      </c>
      <c r="G493" s="561">
        <v>2024110010254</v>
      </c>
      <c r="H493" s="560" t="s">
        <v>17</v>
      </c>
      <c r="I493" s="560" t="s">
        <v>878</v>
      </c>
      <c r="J493" s="560" t="s">
        <v>23</v>
      </c>
      <c r="K493" s="560">
        <v>80111601</v>
      </c>
      <c r="L493" s="560" t="s">
        <v>2865</v>
      </c>
      <c r="M493" s="560" t="s">
        <v>1060</v>
      </c>
      <c r="N493" s="561" t="s">
        <v>1060</v>
      </c>
      <c r="O493" s="561">
        <v>2</v>
      </c>
      <c r="P493" s="560">
        <v>1</v>
      </c>
      <c r="Q493" s="560" t="s">
        <v>83</v>
      </c>
      <c r="R493" s="562" t="s">
        <v>884</v>
      </c>
      <c r="S493" s="590">
        <v>4500000</v>
      </c>
      <c r="T493" s="590">
        <v>0</v>
      </c>
      <c r="U493" s="560" t="s">
        <v>3023</v>
      </c>
      <c r="V493" s="560" t="s">
        <v>122</v>
      </c>
      <c r="W493" s="560" t="s">
        <v>886</v>
      </c>
      <c r="X493" s="560" t="s">
        <v>955</v>
      </c>
      <c r="Y493" s="560" t="s">
        <v>2765</v>
      </c>
      <c r="Z493" s="560" t="s">
        <v>77</v>
      </c>
      <c r="AA493" s="560" t="s">
        <v>2843</v>
      </c>
    </row>
    <row r="494" spans="1:27" s="532" customFormat="1" ht="93">
      <c r="A494" s="530" t="s">
        <v>964</v>
      </c>
      <c r="B494" s="530" t="s">
        <v>70</v>
      </c>
      <c r="C494" s="530" t="s">
        <v>71</v>
      </c>
      <c r="D494" s="530" t="s">
        <v>953</v>
      </c>
      <c r="E494" s="530" t="s">
        <v>877</v>
      </c>
      <c r="F494" s="557">
        <v>8146</v>
      </c>
      <c r="G494" s="557">
        <v>2024110010254</v>
      </c>
      <c r="H494" s="530" t="s">
        <v>17</v>
      </c>
      <c r="I494" s="530" t="s">
        <v>878</v>
      </c>
      <c r="J494" s="530" t="s">
        <v>23</v>
      </c>
      <c r="K494" s="530">
        <v>80111601</v>
      </c>
      <c r="L494" s="530" t="s">
        <v>2750</v>
      </c>
      <c r="M494" s="530" t="s">
        <v>459</v>
      </c>
      <c r="N494" s="530" t="s">
        <v>459</v>
      </c>
      <c r="O494" s="530">
        <v>9</v>
      </c>
      <c r="P494" s="530">
        <v>1</v>
      </c>
      <c r="Q494" s="530" t="s">
        <v>83</v>
      </c>
      <c r="R494" s="572" t="s">
        <v>884</v>
      </c>
      <c r="S494" s="587">
        <v>3156000</v>
      </c>
      <c r="T494" s="587">
        <v>28404000</v>
      </c>
      <c r="U494" s="530" t="s">
        <v>3023</v>
      </c>
      <c r="V494" s="530" t="s">
        <v>122</v>
      </c>
      <c r="W494" s="530" t="s">
        <v>886</v>
      </c>
      <c r="X494" s="530" t="s">
        <v>955</v>
      </c>
      <c r="Y494" s="530" t="s">
        <v>2765</v>
      </c>
      <c r="Z494" s="530" t="s">
        <v>77</v>
      </c>
      <c r="AA494" s="530" t="s">
        <v>2810</v>
      </c>
    </row>
    <row r="495" spans="1:27" s="532" customFormat="1" ht="93">
      <c r="A495" s="560" t="s">
        <v>2323</v>
      </c>
      <c r="B495" s="560" t="s">
        <v>70</v>
      </c>
      <c r="C495" s="560" t="s">
        <v>71</v>
      </c>
      <c r="D495" s="560" t="s">
        <v>953</v>
      </c>
      <c r="E495" s="560" t="s">
        <v>877</v>
      </c>
      <c r="F495" s="561">
        <v>8146</v>
      </c>
      <c r="G495" s="561">
        <v>2024110010254</v>
      </c>
      <c r="H495" s="560" t="s">
        <v>17</v>
      </c>
      <c r="I495" s="560" t="s">
        <v>878</v>
      </c>
      <c r="J495" s="560" t="s">
        <v>23</v>
      </c>
      <c r="K495" s="560">
        <v>80111601</v>
      </c>
      <c r="L495" s="560" t="s">
        <v>2866</v>
      </c>
      <c r="M495" s="560" t="s">
        <v>1060</v>
      </c>
      <c r="N495" s="561" t="s">
        <v>1060</v>
      </c>
      <c r="O495" s="561">
        <v>1</v>
      </c>
      <c r="P495" s="560">
        <v>1</v>
      </c>
      <c r="Q495" s="560" t="s">
        <v>83</v>
      </c>
      <c r="R495" s="562" t="s">
        <v>884</v>
      </c>
      <c r="S495" s="590">
        <v>3156000</v>
      </c>
      <c r="T495" s="590">
        <v>0</v>
      </c>
      <c r="U495" s="560" t="s">
        <v>3023</v>
      </c>
      <c r="V495" s="560" t="s">
        <v>122</v>
      </c>
      <c r="W495" s="560" t="s">
        <v>886</v>
      </c>
      <c r="X495" s="560" t="s">
        <v>955</v>
      </c>
      <c r="Y495" s="560" t="s">
        <v>2765</v>
      </c>
      <c r="Z495" s="560" t="s">
        <v>77</v>
      </c>
      <c r="AA495" s="560" t="s">
        <v>2843</v>
      </c>
    </row>
    <row r="496" spans="1:27" s="532" customFormat="1" ht="93">
      <c r="A496" s="530" t="s">
        <v>966</v>
      </c>
      <c r="B496" s="530" t="s">
        <v>70</v>
      </c>
      <c r="C496" s="530" t="s">
        <v>71</v>
      </c>
      <c r="D496" s="530" t="s">
        <v>953</v>
      </c>
      <c r="E496" s="530" t="s">
        <v>877</v>
      </c>
      <c r="F496" s="557">
        <v>8146</v>
      </c>
      <c r="G496" s="557">
        <v>2024110010254</v>
      </c>
      <c r="H496" s="530" t="s">
        <v>17</v>
      </c>
      <c r="I496" s="530" t="s">
        <v>878</v>
      </c>
      <c r="J496" s="530" t="s">
        <v>23</v>
      </c>
      <c r="K496" s="530">
        <v>80111601</v>
      </c>
      <c r="L496" s="530" t="s">
        <v>2752</v>
      </c>
      <c r="M496" s="530" t="s">
        <v>459</v>
      </c>
      <c r="N496" s="557" t="s">
        <v>459</v>
      </c>
      <c r="O496" s="557">
        <v>5</v>
      </c>
      <c r="P496" s="530">
        <v>1</v>
      </c>
      <c r="Q496" s="530" t="s">
        <v>83</v>
      </c>
      <c r="R496" s="558" t="s">
        <v>884</v>
      </c>
      <c r="S496" s="587">
        <v>2253000</v>
      </c>
      <c r="T496" s="587">
        <v>11265000</v>
      </c>
      <c r="U496" s="530" t="s">
        <v>3023</v>
      </c>
      <c r="V496" s="530" t="s">
        <v>122</v>
      </c>
      <c r="W496" s="530" t="s">
        <v>886</v>
      </c>
      <c r="X496" s="530" t="s">
        <v>955</v>
      </c>
      <c r="Y496" s="530" t="s">
        <v>2765</v>
      </c>
      <c r="Z496" s="530" t="s">
        <v>77</v>
      </c>
      <c r="AA496" s="530" t="s">
        <v>2810</v>
      </c>
    </row>
    <row r="497" spans="1:27" s="532" customFormat="1" ht="93">
      <c r="A497" s="530" t="s">
        <v>967</v>
      </c>
      <c r="B497" s="530" t="s">
        <v>70</v>
      </c>
      <c r="C497" s="530" t="s">
        <v>71</v>
      </c>
      <c r="D497" s="530" t="s">
        <v>953</v>
      </c>
      <c r="E497" s="530" t="s">
        <v>877</v>
      </c>
      <c r="F497" s="557">
        <v>8146</v>
      </c>
      <c r="G497" s="557">
        <v>2024110010254</v>
      </c>
      <c r="H497" s="530" t="s">
        <v>17</v>
      </c>
      <c r="I497" s="530" t="s">
        <v>878</v>
      </c>
      <c r="J497" s="530" t="s">
        <v>23</v>
      </c>
      <c r="K497" s="530">
        <v>80111601</v>
      </c>
      <c r="L497" s="530" t="s">
        <v>2753</v>
      </c>
      <c r="M497" s="530" t="s">
        <v>307</v>
      </c>
      <c r="N497" s="557" t="s">
        <v>307</v>
      </c>
      <c r="O497" s="557">
        <v>8.5</v>
      </c>
      <c r="P497" s="530">
        <v>1</v>
      </c>
      <c r="Q497" s="530" t="s">
        <v>83</v>
      </c>
      <c r="R497" s="558" t="s">
        <v>884</v>
      </c>
      <c r="S497" s="587">
        <v>4277000</v>
      </c>
      <c r="T497" s="587">
        <v>36354500</v>
      </c>
      <c r="U497" s="530" t="s">
        <v>3023</v>
      </c>
      <c r="V497" s="530" t="s">
        <v>122</v>
      </c>
      <c r="W497" s="530" t="s">
        <v>886</v>
      </c>
      <c r="X497" s="530" t="s">
        <v>955</v>
      </c>
      <c r="Y497" s="530" t="s">
        <v>2765</v>
      </c>
      <c r="Z497" s="530" t="s">
        <v>77</v>
      </c>
      <c r="AA497" s="530" t="s">
        <v>2810</v>
      </c>
    </row>
    <row r="498" spans="1:27" s="532" customFormat="1" ht="108.5">
      <c r="A498" s="530" t="s">
        <v>968</v>
      </c>
      <c r="B498" s="530" t="s">
        <v>70</v>
      </c>
      <c r="C498" s="530" t="s">
        <v>71</v>
      </c>
      <c r="D498" s="530" t="s">
        <v>953</v>
      </c>
      <c r="E498" s="530" t="s">
        <v>877</v>
      </c>
      <c r="F498" s="557">
        <v>8146</v>
      </c>
      <c r="G498" s="557">
        <v>2024110010254</v>
      </c>
      <c r="H498" s="530" t="s">
        <v>17</v>
      </c>
      <c r="I498" s="530" t="s">
        <v>878</v>
      </c>
      <c r="J498" s="530" t="s">
        <v>23</v>
      </c>
      <c r="K498" s="530">
        <v>80111601</v>
      </c>
      <c r="L498" s="530" t="s">
        <v>2180</v>
      </c>
      <c r="M498" s="530" t="s">
        <v>307</v>
      </c>
      <c r="N498" s="557" t="s">
        <v>307</v>
      </c>
      <c r="O498" s="557">
        <v>5</v>
      </c>
      <c r="P498" s="530">
        <v>1</v>
      </c>
      <c r="Q498" s="530" t="s">
        <v>83</v>
      </c>
      <c r="R498" s="558" t="s">
        <v>884</v>
      </c>
      <c r="S498" s="587">
        <v>4500000</v>
      </c>
      <c r="T498" s="587">
        <v>22500000</v>
      </c>
      <c r="U498" s="530" t="s">
        <v>3023</v>
      </c>
      <c r="V498" s="530" t="s">
        <v>122</v>
      </c>
      <c r="W498" s="530" t="s">
        <v>886</v>
      </c>
      <c r="X498" s="530" t="s">
        <v>955</v>
      </c>
      <c r="Y498" s="530" t="s">
        <v>2765</v>
      </c>
      <c r="Z498" s="530" t="s">
        <v>77</v>
      </c>
      <c r="AA498" s="530" t="s">
        <v>2810</v>
      </c>
    </row>
    <row r="499" spans="1:27" s="532" customFormat="1" ht="93">
      <c r="A499" s="530" t="s">
        <v>969</v>
      </c>
      <c r="B499" s="530" t="s">
        <v>70</v>
      </c>
      <c r="C499" s="530" t="s">
        <v>71</v>
      </c>
      <c r="D499" s="530" t="s">
        <v>953</v>
      </c>
      <c r="E499" s="530" t="s">
        <v>877</v>
      </c>
      <c r="F499" s="557">
        <v>8146</v>
      </c>
      <c r="G499" s="557">
        <v>2024110010254</v>
      </c>
      <c r="H499" s="530" t="s">
        <v>17</v>
      </c>
      <c r="I499" s="530" t="s">
        <v>878</v>
      </c>
      <c r="J499" s="530" t="s">
        <v>23</v>
      </c>
      <c r="K499" s="530">
        <v>80111601</v>
      </c>
      <c r="L499" s="530" t="s">
        <v>2163</v>
      </c>
      <c r="M499" s="530" t="s">
        <v>459</v>
      </c>
      <c r="N499" s="557" t="s">
        <v>459</v>
      </c>
      <c r="O499" s="557">
        <v>6</v>
      </c>
      <c r="P499" s="530">
        <v>1</v>
      </c>
      <c r="Q499" s="530" t="s">
        <v>83</v>
      </c>
      <c r="R499" s="558" t="s">
        <v>884</v>
      </c>
      <c r="S499" s="587">
        <v>2253000</v>
      </c>
      <c r="T499" s="587">
        <v>13518000</v>
      </c>
      <c r="U499" s="530" t="s">
        <v>3023</v>
      </c>
      <c r="V499" s="530" t="s">
        <v>122</v>
      </c>
      <c r="W499" s="530" t="s">
        <v>886</v>
      </c>
      <c r="X499" s="530" t="s">
        <v>955</v>
      </c>
      <c r="Y499" s="530" t="s">
        <v>2765</v>
      </c>
      <c r="Z499" s="530" t="s">
        <v>77</v>
      </c>
      <c r="AA499" s="530" t="s">
        <v>2810</v>
      </c>
    </row>
    <row r="500" spans="1:27" s="532" customFormat="1" ht="93">
      <c r="A500" s="530" t="s">
        <v>970</v>
      </c>
      <c r="B500" s="530" t="s">
        <v>70</v>
      </c>
      <c r="C500" s="530" t="s">
        <v>71</v>
      </c>
      <c r="D500" s="530" t="s">
        <v>953</v>
      </c>
      <c r="E500" s="530" t="s">
        <v>877</v>
      </c>
      <c r="F500" s="557">
        <v>8146</v>
      </c>
      <c r="G500" s="557">
        <v>2024110010254</v>
      </c>
      <c r="H500" s="530" t="s">
        <v>17</v>
      </c>
      <c r="I500" s="530" t="s">
        <v>878</v>
      </c>
      <c r="J500" s="530" t="s">
        <v>23</v>
      </c>
      <c r="K500" s="530">
        <v>80111601</v>
      </c>
      <c r="L500" s="530" t="s">
        <v>2754</v>
      </c>
      <c r="M500" s="530" t="s">
        <v>459</v>
      </c>
      <c r="N500" s="557" t="s">
        <v>459</v>
      </c>
      <c r="O500" s="557">
        <v>6</v>
      </c>
      <c r="P500" s="530">
        <v>1</v>
      </c>
      <c r="Q500" s="530" t="s">
        <v>83</v>
      </c>
      <c r="R500" s="558" t="s">
        <v>884</v>
      </c>
      <c r="S500" s="587">
        <v>2253000</v>
      </c>
      <c r="T500" s="587">
        <v>13518000</v>
      </c>
      <c r="U500" s="530" t="s">
        <v>3023</v>
      </c>
      <c r="V500" s="530" t="s">
        <v>122</v>
      </c>
      <c r="W500" s="530" t="s">
        <v>886</v>
      </c>
      <c r="X500" s="530" t="s">
        <v>955</v>
      </c>
      <c r="Y500" s="530" t="s">
        <v>2765</v>
      </c>
      <c r="Z500" s="530" t="s">
        <v>77</v>
      </c>
      <c r="AA500" s="530" t="s">
        <v>2810</v>
      </c>
    </row>
    <row r="501" spans="1:27" s="532" customFormat="1" ht="108.5">
      <c r="A501" s="530" t="s">
        <v>972</v>
      </c>
      <c r="B501" s="530" t="s">
        <v>70</v>
      </c>
      <c r="C501" s="530" t="s">
        <v>71</v>
      </c>
      <c r="D501" s="530" t="s">
        <v>953</v>
      </c>
      <c r="E501" s="530" t="s">
        <v>877</v>
      </c>
      <c r="F501" s="557">
        <v>8146</v>
      </c>
      <c r="G501" s="557">
        <v>2024110010254</v>
      </c>
      <c r="H501" s="530" t="s">
        <v>17</v>
      </c>
      <c r="I501" s="530" t="s">
        <v>878</v>
      </c>
      <c r="J501" s="530" t="s">
        <v>23</v>
      </c>
      <c r="K501" s="530">
        <v>80111601</v>
      </c>
      <c r="L501" s="530" t="s">
        <v>2330</v>
      </c>
      <c r="M501" s="530" t="s">
        <v>1060</v>
      </c>
      <c r="N501" s="530" t="s">
        <v>1060</v>
      </c>
      <c r="O501" s="530">
        <v>6</v>
      </c>
      <c r="P501" s="530">
        <v>1</v>
      </c>
      <c r="Q501" s="530" t="s">
        <v>83</v>
      </c>
      <c r="R501" s="572" t="s">
        <v>884</v>
      </c>
      <c r="S501" s="587">
        <v>4000000</v>
      </c>
      <c r="T501" s="587">
        <v>24000000</v>
      </c>
      <c r="U501" s="530" t="s">
        <v>3023</v>
      </c>
      <c r="V501" s="530" t="s">
        <v>122</v>
      </c>
      <c r="W501" s="530" t="s">
        <v>886</v>
      </c>
      <c r="X501" s="530" t="s">
        <v>955</v>
      </c>
      <c r="Y501" s="530" t="s">
        <v>2765</v>
      </c>
      <c r="Z501" s="530" t="s">
        <v>77</v>
      </c>
      <c r="AA501" s="530" t="s">
        <v>2810</v>
      </c>
    </row>
    <row r="502" spans="1:27" s="532" customFormat="1" ht="93">
      <c r="A502" s="530" t="s">
        <v>976</v>
      </c>
      <c r="B502" s="530" t="s">
        <v>70</v>
      </c>
      <c r="C502" s="530" t="s">
        <v>71</v>
      </c>
      <c r="D502" s="530" t="s">
        <v>953</v>
      </c>
      <c r="E502" s="530" t="s">
        <v>877</v>
      </c>
      <c r="F502" s="557">
        <v>8146</v>
      </c>
      <c r="G502" s="557">
        <v>2024110010254</v>
      </c>
      <c r="H502" s="530" t="s">
        <v>17</v>
      </c>
      <c r="I502" s="530" t="s">
        <v>878</v>
      </c>
      <c r="J502" s="530" t="s">
        <v>23</v>
      </c>
      <c r="K502" s="530">
        <v>80111601</v>
      </c>
      <c r="L502" s="530" t="s">
        <v>2755</v>
      </c>
      <c r="M502" s="530" t="s">
        <v>459</v>
      </c>
      <c r="N502" s="530" t="s">
        <v>459</v>
      </c>
      <c r="O502" s="530">
        <v>6</v>
      </c>
      <c r="P502" s="530">
        <v>1</v>
      </c>
      <c r="Q502" s="530" t="s">
        <v>83</v>
      </c>
      <c r="R502" s="572" t="s">
        <v>884</v>
      </c>
      <c r="S502" s="587">
        <v>5500000</v>
      </c>
      <c r="T502" s="587">
        <v>33000000</v>
      </c>
      <c r="U502" s="530" t="s">
        <v>3023</v>
      </c>
      <c r="V502" s="530" t="s">
        <v>122</v>
      </c>
      <c r="W502" s="530" t="s">
        <v>886</v>
      </c>
      <c r="X502" s="530" t="s">
        <v>955</v>
      </c>
      <c r="Y502" s="530" t="s">
        <v>2765</v>
      </c>
      <c r="Z502" s="530" t="s">
        <v>77</v>
      </c>
      <c r="AA502" s="530" t="s">
        <v>2810</v>
      </c>
    </row>
    <row r="503" spans="1:27" s="532" customFormat="1" ht="93">
      <c r="A503" s="530" t="s">
        <v>2494</v>
      </c>
      <c r="B503" s="530" t="s">
        <v>70</v>
      </c>
      <c r="C503" s="530" t="s">
        <v>71</v>
      </c>
      <c r="D503" s="530" t="s">
        <v>953</v>
      </c>
      <c r="E503" s="530" t="s">
        <v>877</v>
      </c>
      <c r="F503" s="557">
        <v>8146</v>
      </c>
      <c r="G503" s="557">
        <v>2024110010254</v>
      </c>
      <c r="H503" s="530" t="s">
        <v>17</v>
      </c>
      <c r="I503" s="530" t="s">
        <v>878</v>
      </c>
      <c r="J503" s="530" t="s">
        <v>23</v>
      </c>
      <c r="K503" s="530">
        <v>80111601</v>
      </c>
      <c r="L503" s="530" t="s">
        <v>2756</v>
      </c>
      <c r="M503" s="530" t="s">
        <v>1421</v>
      </c>
      <c r="N503" s="530" t="s">
        <v>1421</v>
      </c>
      <c r="O503" s="530">
        <v>3</v>
      </c>
      <c r="P503" s="530">
        <v>1</v>
      </c>
      <c r="Q503" s="530" t="s">
        <v>83</v>
      </c>
      <c r="R503" s="572" t="s">
        <v>884</v>
      </c>
      <c r="S503" s="587">
        <v>5500000</v>
      </c>
      <c r="T503" s="587">
        <v>16500000</v>
      </c>
      <c r="U503" s="530" t="s">
        <v>3023</v>
      </c>
      <c r="V503" s="530" t="s">
        <v>122</v>
      </c>
      <c r="W503" s="530" t="s">
        <v>886</v>
      </c>
      <c r="X503" s="530" t="s">
        <v>955</v>
      </c>
      <c r="Y503" s="530" t="s">
        <v>2765</v>
      </c>
      <c r="Z503" s="530" t="s">
        <v>77</v>
      </c>
      <c r="AA503" s="530" t="s">
        <v>2810</v>
      </c>
    </row>
    <row r="504" spans="1:27" s="532" customFormat="1" ht="93">
      <c r="A504" s="530" t="s">
        <v>978</v>
      </c>
      <c r="B504" s="530" t="s">
        <v>70</v>
      </c>
      <c r="C504" s="530" t="s">
        <v>71</v>
      </c>
      <c r="D504" s="530" t="s">
        <v>953</v>
      </c>
      <c r="E504" s="530" t="s">
        <v>877</v>
      </c>
      <c r="F504" s="557">
        <v>8146</v>
      </c>
      <c r="G504" s="557">
        <v>2024110010254</v>
      </c>
      <c r="H504" s="530" t="s">
        <v>17</v>
      </c>
      <c r="I504" s="530" t="s">
        <v>878</v>
      </c>
      <c r="J504" s="530" t="s">
        <v>23</v>
      </c>
      <c r="K504" s="530">
        <v>80111601</v>
      </c>
      <c r="L504" s="530" t="s">
        <v>2757</v>
      </c>
      <c r="M504" s="530" t="s">
        <v>459</v>
      </c>
      <c r="N504" s="557" t="s">
        <v>459</v>
      </c>
      <c r="O504" s="557">
        <v>6</v>
      </c>
      <c r="P504" s="530">
        <v>1</v>
      </c>
      <c r="Q504" s="530" t="s">
        <v>83</v>
      </c>
      <c r="R504" s="558" t="s">
        <v>884</v>
      </c>
      <c r="S504" s="587">
        <v>4500000</v>
      </c>
      <c r="T504" s="587">
        <v>27000000</v>
      </c>
      <c r="U504" s="530" t="s">
        <v>3023</v>
      </c>
      <c r="V504" s="530" t="s">
        <v>122</v>
      </c>
      <c r="W504" s="530" t="s">
        <v>886</v>
      </c>
      <c r="X504" s="530" t="s">
        <v>955</v>
      </c>
      <c r="Y504" s="530" t="s">
        <v>2765</v>
      </c>
      <c r="Z504" s="530" t="s">
        <v>77</v>
      </c>
      <c r="AA504" s="530" t="s">
        <v>2810</v>
      </c>
    </row>
    <row r="505" spans="1:27" s="532" customFormat="1" ht="93">
      <c r="A505" s="530" t="s">
        <v>979</v>
      </c>
      <c r="B505" s="530" t="s">
        <v>70</v>
      </c>
      <c r="C505" s="530" t="s">
        <v>71</v>
      </c>
      <c r="D505" s="530" t="s">
        <v>953</v>
      </c>
      <c r="E505" s="530" t="s">
        <v>877</v>
      </c>
      <c r="F505" s="557">
        <v>8146</v>
      </c>
      <c r="G505" s="557">
        <v>2024110010254</v>
      </c>
      <c r="H505" s="530" t="s">
        <v>17</v>
      </c>
      <c r="I505" s="530" t="s">
        <v>878</v>
      </c>
      <c r="J505" s="530" t="s">
        <v>23</v>
      </c>
      <c r="K505" s="530">
        <v>80111601</v>
      </c>
      <c r="L505" s="530" t="s">
        <v>2758</v>
      </c>
      <c r="M505" s="530" t="s">
        <v>307</v>
      </c>
      <c r="N505" s="557" t="s">
        <v>307</v>
      </c>
      <c r="O505" s="557">
        <v>8</v>
      </c>
      <c r="P505" s="530">
        <v>1</v>
      </c>
      <c r="Q505" s="530" t="s">
        <v>83</v>
      </c>
      <c r="R505" s="558" t="s">
        <v>884</v>
      </c>
      <c r="S505" s="587">
        <v>4500000</v>
      </c>
      <c r="T505" s="587">
        <v>36000000</v>
      </c>
      <c r="U505" s="530" t="s">
        <v>3023</v>
      </c>
      <c r="V505" s="530" t="s">
        <v>122</v>
      </c>
      <c r="W505" s="530" t="s">
        <v>886</v>
      </c>
      <c r="X505" s="530" t="s">
        <v>955</v>
      </c>
      <c r="Y505" s="530" t="s">
        <v>2765</v>
      </c>
      <c r="Z505" s="530" t="s">
        <v>77</v>
      </c>
      <c r="AA505" s="530" t="s">
        <v>2810</v>
      </c>
    </row>
    <row r="506" spans="1:27" s="532" customFormat="1" ht="93">
      <c r="A506" s="530" t="s">
        <v>981</v>
      </c>
      <c r="B506" s="530" t="s">
        <v>70</v>
      </c>
      <c r="C506" s="530" t="s">
        <v>71</v>
      </c>
      <c r="D506" s="530" t="s">
        <v>953</v>
      </c>
      <c r="E506" s="530" t="s">
        <v>877</v>
      </c>
      <c r="F506" s="557">
        <v>8146</v>
      </c>
      <c r="G506" s="557">
        <v>2024110010254</v>
      </c>
      <c r="H506" s="530" t="s">
        <v>17</v>
      </c>
      <c r="I506" s="530" t="s">
        <v>878</v>
      </c>
      <c r="J506" s="530" t="s">
        <v>23</v>
      </c>
      <c r="K506" s="530">
        <v>80111601</v>
      </c>
      <c r="L506" s="530" t="s">
        <v>2759</v>
      </c>
      <c r="M506" s="530" t="s">
        <v>459</v>
      </c>
      <c r="N506" s="557" t="s">
        <v>459</v>
      </c>
      <c r="O506" s="557">
        <v>5</v>
      </c>
      <c r="P506" s="530">
        <v>1</v>
      </c>
      <c r="Q506" s="530" t="s">
        <v>83</v>
      </c>
      <c r="R506" s="558" t="s">
        <v>884</v>
      </c>
      <c r="S506" s="587">
        <v>9000000</v>
      </c>
      <c r="T506" s="587">
        <v>45000000</v>
      </c>
      <c r="U506" s="530" t="s">
        <v>3023</v>
      </c>
      <c r="V506" s="530" t="s">
        <v>122</v>
      </c>
      <c r="W506" s="530" t="s">
        <v>886</v>
      </c>
      <c r="X506" s="530" t="s">
        <v>955</v>
      </c>
      <c r="Y506" s="530" t="s">
        <v>2765</v>
      </c>
      <c r="Z506" s="530" t="s">
        <v>77</v>
      </c>
      <c r="AA506" s="530" t="s">
        <v>2810</v>
      </c>
    </row>
    <row r="507" spans="1:27" s="532" customFormat="1" ht="93">
      <c r="A507" s="560" t="s">
        <v>983</v>
      </c>
      <c r="B507" s="560" t="s">
        <v>70</v>
      </c>
      <c r="C507" s="560" t="s">
        <v>71</v>
      </c>
      <c r="D507" s="560" t="s">
        <v>953</v>
      </c>
      <c r="E507" s="560" t="s">
        <v>877</v>
      </c>
      <c r="F507" s="561">
        <v>8146</v>
      </c>
      <c r="G507" s="561">
        <v>2024110010254</v>
      </c>
      <c r="H507" s="560" t="s">
        <v>17</v>
      </c>
      <c r="I507" s="560" t="s">
        <v>878</v>
      </c>
      <c r="J507" s="560" t="s">
        <v>23</v>
      </c>
      <c r="K507" s="560">
        <v>80111601</v>
      </c>
      <c r="L507" s="560" t="s">
        <v>2328</v>
      </c>
      <c r="M507" s="560" t="s">
        <v>1060</v>
      </c>
      <c r="N507" s="561" t="s">
        <v>1060</v>
      </c>
      <c r="O507" s="561">
        <v>5</v>
      </c>
      <c r="P507" s="560">
        <v>1</v>
      </c>
      <c r="Q507" s="560" t="s">
        <v>83</v>
      </c>
      <c r="R507" s="562" t="s">
        <v>884</v>
      </c>
      <c r="S507" s="590">
        <v>5000000</v>
      </c>
      <c r="T507" s="590">
        <v>24500000</v>
      </c>
      <c r="U507" s="560" t="s">
        <v>3023</v>
      </c>
      <c r="V507" s="560" t="s">
        <v>122</v>
      </c>
      <c r="W507" s="560" t="s">
        <v>886</v>
      </c>
      <c r="X507" s="560" t="s">
        <v>955</v>
      </c>
      <c r="Y507" s="560" t="s">
        <v>2765</v>
      </c>
      <c r="Z507" s="560" t="s">
        <v>77</v>
      </c>
      <c r="AA507" s="530" t="s">
        <v>2841</v>
      </c>
    </row>
    <row r="508" spans="1:27" s="532" customFormat="1" ht="108.5">
      <c r="A508" s="530" t="s">
        <v>985</v>
      </c>
      <c r="B508" s="530" t="s">
        <v>70</v>
      </c>
      <c r="C508" s="530" t="s">
        <v>71</v>
      </c>
      <c r="D508" s="530" t="s">
        <v>953</v>
      </c>
      <c r="E508" s="530" t="s">
        <v>877</v>
      </c>
      <c r="F508" s="557">
        <v>8146</v>
      </c>
      <c r="G508" s="557">
        <v>2024110010254</v>
      </c>
      <c r="H508" s="530" t="s">
        <v>17</v>
      </c>
      <c r="I508" s="530" t="s">
        <v>878</v>
      </c>
      <c r="J508" s="530" t="s">
        <v>23</v>
      </c>
      <c r="K508" s="530">
        <v>80111601</v>
      </c>
      <c r="L508" s="530" t="s">
        <v>986</v>
      </c>
      <c r="M508" s="530" t="s">
        <v>1060</v>
      </c>
      <c r="N508" s="557" t="s">
        <v>1060</v>
      </c>
      <c r="O508" s="557">
        <v>6</v>
      </c>
      <c r="P508" s="530">
        <v>1</v>
      </c>
      <c r="Q508" s="530" t="s">
        <v>83</v>
      </c>
      <c r="R508" s="558" t="s">
        <v>884</v>
      </c>
      <c r="S508" s="587">
        <v>4500000</v>
      </c>
      <c r="T508" s="587">
        <v>22500000</v>
      </c>
      <c r="U508" s="530" t="s">
        <v>3023</v>
      </c>
      <c r="V508" s="530" t="s">
        <v>122</v>
      </c>
      <c r="W508" s="530" t="s">
        <v>886</v>
      </c>
      <c r="X508" s="530" t="s">
        <v>955</v>
      </c>
      <c r="Y508" s="530" t="s">
        <v>2765</v>
      </c>
      <c r="Z508" s="530" t="s">
        <v>77</v>
      </c>
      <c r="AA508" s="530" t="s">
        <v>2841</v>
      </c>
    </row>
    <row r="509" spans="1:27" s="532" customFormat="1" ht="93">
      <c r="A509" s="530" t="s">
        <v>987</v>
      </c>
      <c r="B509" s="530" t="s">
        <v>70</v>
      </c>
      <c r="C509" s="530" t="s">
        <v>71</v>
      </c>
      <c r="D509" s="530" t="s">
        <v>953</v>
      </c>
      <c r="E509" s="530" t="s">
        <v>877</v>
      </c>
      <c r="F509" s="557">
        <v>8146</v>
      </c>
      <c r="G509" s="557">
        <v>2024110010254</v>
      </c>
      <c r="H509" s="530" t="s">
        <v>17</v>
      </c>
      <c r="I509" s="530" t="s">
        <v>878</v>
      </c>
      <c r="J509" s="530" t="s">
        <v>23</v>
      </c>
      <c r="K509" s="530">
        <v>80111601</v>
      </c>
      <c r="L509" s="530" t="s">
        <v>1873</v>
      </c>
      <c r="M509" s="530" t="s">
        <v>307</v>
      </c>
      <c r="N509" s="557" t="s">
        <v>307</v>
      </c>
      <c r="O509" s="557">
        <v>5</v>
      </c>
      <c r="P509" s="530">
        <v>1</v>
      </c>
      <c r="Q509" s="530" t="s">
        <v>83</v>
      </c>
      <c r="R509" s="558" t="s">
        <v>884</v>
      </c>
      <c r="S509" s="587">
        <v>2253000</v>
      </c>
      <c r="T509" s="587">
        <v>11265000</v>
      </c>
      <c r="U509" s="530" t="s">
        <v>3023</v>
      </c>
      <c r="V509" s="530" t="s">
        <v>122</v>
      </c>
      <c r="W509" s="530" t="s">
        <v>886</v>
      </c>
      <c r="X509" s="530" t="s">
        <v>955</v>
      </c>
      <c r="Y509" s="530" t="s">
        <v>2765</v>
      </c>
      <c r="Z509" s="530" t="s">
        <v>77</v>
      </c>
      <c r="AA509" s="530" t="s">
        <v>2810</v>
      </c>
    </row>
    <row r="510" spans="1:27" s="532" customFormat="1" ht="124">
      <c r="A510" s="530" t="s">
        <v>990</v>
      </c>
      <c r="B510" s="530" t="s">
        <v>70</v>
      </c>
      <c r="C510" s="530" t="s">
        <v>71</v>
      </c>
      <c r="D510" s="530" t="s">
        <v>953</v>
      </c>
      <c r="E510" s="530" t="s">
        <v>877</v>
      </c>
      <c r="F510" s="557">
        <v>8146</v>
      </c>
      <c r="G510" s="557">
        <v>2024110010254</v>
      </c>
      <c r="H510" s="530" t="s">
        <v>17</v>
      </c>
      <c r="I510" s="530" t="s">
        <v>878</v>
      </c>
      <c r="J510" s="530" t="s">
        <v>23</v>
      </c>
      <c r="K510" s="530">
        <v>80111601</v>
      </c>
      <c r="L510" s="530" t="s">
        <v>2699</v>
      </c>
      <c r="M510" s="530" t="s">
        <v>777</v>
      </c>
      <c r="N510" s="557" t="s">
        <v>777</v>
      </c>
      <c r="O510" s="557">
        <v>5</v>
      </c>
      <c r="P510" s="530">
        <v>1</v>
      </c>
      <c r="Q510" s="530" t="s">
        <v>83</v>
      </c>
      <c r="R510" s="558" t="s">
        <v>884</v>
      </c>
      <c r="S510" s="587">
        <v>9000000</v>
      </c>
      <c r="T510" s="587">
        <v>45000000</v>
      </c>
      <c r="U510" s="530" t="s">
        <v>3023</v>
      </c>
      <c r="V510" s="530" t="s">
        <v>122</v>
      </c>
      <c r="W510" s="530" t="s">
        <v>886</v>
      </c>
      <c r="X510" s="530" t="s">
        <v>955</v>
      </c>
      <c r="Y510" s="530" t="s">
        <v>2765</v>
      </c>
      <c r="Z510" s="530" t="s">
        <v>77</v>
      </c>
      <c r="AA510" s="530" t="s">
        <v>2810</v>
      </c>
    </row>
    <row r="511" spans="1:27" s="532" customFormat="1" ht="93">
      <c r="A511" s="530" t="s">
        <v>992</v>
      </c>
      <c r="B511" s="530" t="s">
        <v>70</v>
      </c>
      <c r="C511" s="530" t="s">
        <v>71</v>
      </c>
      <c r="D511" s="530" t="s">
        <v>953</v>
      </c>
      <c r="E511" s="530" t="s">
        <v>877</v>
      </c>
      <c r="F511" s="557">
        <v>8146</v>
      </c>
      <c r="G511" s="557">
        <v>2024110010254</v>
      </c>
      <c r="H511" s="530" t="s">
        <v>17</v>
      </c>
      <c r="I511" s="530" t="s">
        <v>878</v>
      </c>
      <c r="J511" s="530" t="s">
        <v>23</v>
      </c>
      <c r="K511" s="530">
        <v>80111601</v>
      </c>
      <c r="L511" s="530" t="s">
        <v>2760</v>
      </c>
      <c r="M511" s="530" t="s">
        <v>459</v>
      </c>
      <c r="N511" s="530" t="s">
        <v>459</v>
      </c>
      <c r="O511" s="530">
        <v>6</v>
      </c>
      <c r="P511" s="530">
        <v>1</v>
      </c>
      <c r="Q511" s="530" t="s">
        <v>83</v>
      </c>
      <c r="R511" s="572" t="s">
        <v>884</v>
      </c>
      <c r="S511" s="587">
        <v>5000000</v>
      </c>
      <c r="T511" s="587">
        <v>30000000</v>
      </c>
      <c r="U511" s="530" t="s">
        <v>3023</v>
      </c>
      <c r="V511" s="530" t="s">
        <v>122</v>
      </c>
      <c r="W511" s="530" t="s">
        <v>886</v>
      </c>
      <c r="X511" s="530" t="s">
        <v>955</v>
      </c>
      <c r="Y511" s="530" t="s">
        <v>2765</v>
      </c>
      <c r="Z511" s="530" t="s">
        <v>77</v>
      </c>
      <c r="AA511" s="530" t="s">
        <v>2810</v>
      </c>
    </row>
    <row r="512" spans="1:27" s="532" customFormat="1" ht="93">
      <c r="A512" s="530" t="s">
        <v>994</v>
      </c>
      <c r="B512" s="530" t="s">
        <v>70</v>
      </c>
      <c r="C512" s="530" t="s">
        <v>71</v>
      </c>
      <c r="D512" s="530" t="s">
        <v>953</v>
      </c>
      <c r="E512" s="530" t="s">
        <v>877</v>
      </c>
      <c r="F512" s="557">
        <v>8146</v>
      </c>
      <c r="G512" s="557">
        <v>2024110010254</v>
      </c>
      <c r="H512" s="530" t="s">
        <v>17</v>
      </c>
      <c r="I512" s="530" t="s">
        <v>878</v>
      </c>
      <c r="J512" s="530" t="s">
        <v>23</v>
      </c>
      <c r="K512" s="530">
        <v>80111601</v>
      </c>
      <c r="L512" s="530" t="s">
        <v>2326</v>
      </c>
      <c r="M512" s="530" t="s">
        <v>1060</v>
      </c>
      <c r="N512" s="557" t="s">
        <v>1060</v>
      </c>
      <c r="O512" s="557">
        <v>5</v>
      </c>
      <c r="P512" s="530">
        <v>1</v>
      </c>
      <c r="Q512" s="530" t="s">
        <v>83</v>
      </c>
      <c r="R512" s="558" t="s">
        <v>884</v>
      </c>
      <c r="S512" s="587">
        <v>8000000</v>
      </c>
      <c r="T512" s="587">
        <v>40000000</v>
      </c>
      <c r="U512" s="530" t="s">
        <v>3023</v>
      </c>
      <c r="V512" s="530" t="s">
        <v>122</v>
      </c>
      <c r="W512" s="530" t="s">
        <v>886</v>
      </c>
      <c r="X512" s="530" t="s">
        <v>955</v>
      </c>
      <c r="Y512" s="530" t="s">
        <v>2765</v>
      </c>
      <c r="Z512" s="530" t="s">
        <v>77</v>
      </c>
      <c r="AA512" s="530" t="s">
        <v>2810</v>
      </c>
    </row>
    <row r="513" spans="1:27" s="532" customFormat="1" ht="93">
      <c r="A513" s="530" t="s">
        <v>995</v>
      </c>
      <c r="B513" s="530" t="s">
        <v>70</v>
      </c>
      <c r="C513" s="530" t="s">
        <v>71</v>
      </c>
      <c r="D513" s="530" t="s">
        <v>953</v>
      </c>
      <c r="E513" s="530" t="s">
        <v>877</v>
      </c>
      <c r="F513" s="557">
        <v>8146</v>
      </c>
      <c r="G513" s="557">
        <v>2024110010254</v>
      </c>
      <c r="H513" s="530" t="s">
        <v>17</v>
      </c>
      <c r="I513" s="530" t="s">
        <v>878</v>
      </c>
      <c r="J513" s="530" t="s">
        <v>23</v>
      </c>
      <c r="K513" s="530">
        <v>80111601</v>
      </c>
      <c r="L513" s="530" t="s">
        <v>2761</v>
      </c>
      <c r="M513" s="530" t="s">
        <v>307</v>
      </c>
      <c r="N513" s="557" t="s">
        <v>307</v>
      </c>
      <c r="O513" s="557">
        <v>6</v>
      </c>
      <c r="P513" s="530">
        <v>1</v>
      </c>
      <c r="Q513" s="530" t="s">
        <v>83</v>
      </c>
      <c r="R513" s="558" t="s">
        <v>884</v>
      </c>
      <c r="S513" s="587">
        <v>3157000</v>
      </c>
      <c r="T513" s="587">
        <v>18942000</v>
      </c>
      <c r="U513" s="530" t="s">
        <v>3023</v>
      </c>
      <c r="V513" s="530" t="s">
        <v>122</v>
      </c>
      <c r="W513" s="530" t="s">
        <v>886</v>
      </c>
      <c r="X513" s="530" t="s">
        <v>955</v>
      </c>
      <c r="Y513" s="530" t="s">
        <v>2765</v>
      </c>
      <c r="Z513" s="530" t="s">
        <v>77</v>
      </c>
      <c r="AA513" s="530" t="s">
        <v>2810</v>
      </c>
    </row>
    <row r="514" spans="1:27" s="532" customFormat="1" ht="93">
      <c r="A514" s="530" t="s">
        <v>996</v>
      </c>
      <c r="B514" s="530" t="s">
        <v>70</v>
      </c>
      <c r="C514" s="530" t="s">
        <v>71</v>
      </c>
      <c r="D514" s="530" t="s">
        <v>953</v>
      </c>
      <c r="E514" s="530" t="s">
        <v>877</v>
      </c>
      <c r="F514" s="557">
        <v>8146</v>
      </c>
      <c r="G514" s="557">
        <v>2024110010254</v>
      </c>
      <c r="H514" s="530" t="s">
        <v>17</v>
      </c>
      <c r="I514" s="530" t="s">
        <v>878</v>
      </c>
      <c r="J514" s="530" t="s">
        <v>23</v>
      </c>
      <c r="K514" s="530">
        <v>80111601</v>
      </c>
      <c r="L514" s="530" t="s">
        <v>2329</v>
      </c>
      <c r="M514" s="530" t="s">
        <v>1060</v>
      </c>
      <c r="N514" s="530" t="s">
        <v>1060</v>
      </c>
      <c r="O514" s="530">
        <v>5</v>
      </c>
      <c r="P514" s="530">
        <v>1</v>
      </c>
      <c r="Q514" s="530" t="s">
        <v>83</v>
      </c>
      <c r="R514" s="572" t="s">
        <v>884</v>
      </c>
      <c r="S514" s="587">
        <v>4500000</v>
      </c>
      <c r="T514" s="587">
        <v>22500000</v>
      </c>
      <c r="U514" s="530" t="s">
        <v>3023</v>
      </c>
      <c r="V514" s="530" t="s">
        <v>122</v>
      </c>
      <c r="W514" s="530" t="s">
        <v>886</v>
      </c>
      <c r="X514" s="530" t="s">
        <v>955</v>
      </c>
      <c r="Y514" s="530" t="s">
        <v>2765</v>
      </c>
      <c r="Z514" s="530" t="s">
        <v>77</v>
      </c>
      <c r="AA514" s="530" t="s">
        <v>2810</v>
      </c>
    </row>
    <row r="515" spans="1:27" s="532" customFormat="1" ht="93">
      <c r="A515" s="530" t="s">
        <v>998</v>
      </c>
      <c r="B515" s="530" t="s">
        <v>70</v>
      </c>
      <c r="C515" s="530" t="s">
        <v>71</v>
      </c>
      <c r="D515" s="530" t="s">
        <v>953</v>
      </c>
      <c r="E515" s="530" t="s">
        <v>877</v>
      </c>
      <c r="F515" s="557">
        <v>8146</v>
      </c>
      <c r="G515" s="557">
        <v>2024110010254</v>
      </c>
      <c r="H515" s="530" t="s">
        <v>17</v>
      </c>
      <c r="I515" s="530" t="s">
        <v>878</v>
      </c>
      <c r="J515" s="530" t="s">
        <v>23</v>
      </c>
      <c r="K515" s="530">
        <v>80111601</v>
      </c>
      <c r="L515" s="530" t="s">
        <v>999</v>
      </c>
      <c r="M515" s="530" t="s">
        <v>459</v>
      </c>
      <c r="N515" s="557" t="s">
        <v>459</v>
      </c>
      <c r="O515" s="557">
        <v>7</v>
      </c>
      <c r="P515" s="530">
        <v>1</v>
      </c>
      <c r="Q515" s="530" t="s">
        <v>83</v>
      </c>
      <c r="R515" s="558" t="s">
        <v>884</v>
      </c>
      <c r="S515" s="587">
        <v>6000000</v>
      </c>
      <c r="T515" s="587">
        <v>42000000</v>
      </c>
      <c r="U515" s="530" t="s">
        <v>3023</v>
      </c>
      <c r="V515" s="530" t="s">
        <v>122</v>
      </c>
      <c r="W515" s="530" t="s">
        <v>886</v>
      </c>
      <c r="X515" s="530" t="s">
        <v>955</v>
      </c>
      <c r="Y515" s="530" t="s">
        <v>2765</v>
      </c>
      <c r="Z515" s="530" t="s">
        <v>77</v>
      </c>
      <c r="AA515" s="530" t="s">
        <v>2810</v>
      </c>
    </row>
    <row r="516" spans="1:27" s="532" customFormat="1" ht="93">
      <c r="A516" s="560" t="s">
        <v>2324</v>
      </c>
      <c r="B516" s="560" t="s">
        <v>70</v>
      </c>
      <c r="C516" s="560" t="s">
        <v>71</v>
      </c>
      <c r="D516" s="560" t="s">
        <v>953</v>
      </c>
      <c r="E516" s="560" t="s">
        <v>877</v>
      </c>
      <c r="F516" s="561">
        <v>8146</v>
      </c>
      <c r="G516" s="561">
        <v>2024110010254</v>
      </c>
      <c r="H516" s="560" t="s">
        <v>17</v>
      </c>
      <c r="I516" s="560" t="s">
        <v>878</v>
      </c>
      <c r="J516" s="560" t="s">
        <v>23</v>
      </c>
      <c r="K516" s="560">
        <v>80111601</v>
      </c>
      <c r="L516" s="560" t="s">
        <v>2325</v>
      </c>
      <c r="M516" s="560" t="s">
        <v>1060</v>
      </c>
      <c r="N516" s="561" t="s">
        <v>1060</v>
      </c>
      <c r="O516" s="561">
        <v>3</v>
      </c>
      <c r="P516" s="560">
        <v>1</v>
      </c>
      <c r="Q516" s="560" t="s">
        <v>83</v>
      </c>
      <c r="R516" s="562" t="s">
        <v>884</v>
      </c>
      <c r="S516" s="590">
        <v>6000000</v>
      </c>
      <c r="T516" s="590">
        <v>0</v>
      </c>
      <c r="U516" s="560" t="s">
        <v>3023</v>
      </c>
      <c r="V516" s="560" t="s">
        <v>122</v>
      </c>
      <c r="W516" s="560" t="s">
        <v>886</v>
      </c>
      <c r="X516" s="560" t="s">
        <v>955</v>
      </c>
      <c r="Y516" s="560" t="s">
        <v>2765</v>
      </c>
      <c r="Z516" s="560" t="s">
        <v>77</v>
      </c>
      <c r="AA516" s="560" t="s">
        <v>2843</v>
      </c>
    </row>
    <row r="517" spans="1:27" s="532" customFormat="1" ht="93">
      <c r="A517" s="530" t="s">
        <v>1000</v>
      </c>
      <c r="B517" s="530" t="s">
        <v>70</v>
      </c>
      <c r="C517" s="530" t="s">
        <v>71</v>
      </c>
      <c r="D517" s="530" t="s">
        <v>953</v>
      </c>
      <c r="E517" s="530" t="s">
        <v>877</v>
      </c>
      <c r="F517" s="557">
        <v>8146</v>
      </c>
      <c r="G517" s="557">
        <v>2024110010254</v>
      </c>
      <c r="H517" s="530" t="s">
        <v>17</v>
      </c>
      <c r="I517" s="530" t="s">
        <v>878</v>
      </c>
      <c r="J517" s="530" t="s">
        <v>23</v>
      </c>
      <c r="K517" s="530">
        <v>80111601</v>
      </c>
      <c r="L517" s="530" t="s">
        <v>2762</v>
      </c>
      <c r="M517" s="530" t="s">
        <v>459</v>
      </c>
      <c r="N517" s="557" t="s">
        <v>459</v>
      </c>
      <c r="O517" s="557">
        <v>6</v>
      </c>
      <c r="P517" s="530">
        <v>1</v>
      </c>
      <c r="Q517" s="530" t="s">
        <v>83</v>
      </c>
      <c r="R517" s="558" t="s">
        <v>884</v>
      </c>
      <c r="S517" s="587">
        <v>5000000</v>
      </c>
      <c r="T517" s="587">
        <v>30000000</v>
      </c>
      <c r="U517" s="530" t="s">
        <v>3023</v>
      </c>
      <c r="V517" s="530" t="s">
        <v>122</v>
      </c>
      <c r="W517" s="530" t="s">
        <v>886</v>
      </c>
      <c r="X517" s="530" t="s">
        <v>955</v>
      </c>
      <c r="Y517" s="530" t="s">
        <v>2765</v>
      </c>
      <c r="Z517" s="530" t="s">
        <v>77</v>
      </c>
      <c r="AA517" s="530" t="s">
        <v>2810</v>
      </c>
    </row>
    <row r="518" spans="1:27" s="532" customFormat="1" ht="93">
      <c r="A518" s="560" t="s">
        <v>1002</v>
      </c>
      <c r="B518" s="560" t="s">
        <v>70</v>
      </c>
      <c r="C518" s="560" t="s">
        <v>71</v>
      </c>
      <c r="D518" s="560" t="s">
        <v>953</v>
      </c>
      <c r="E518" s="560" t="s">
        <v>877</v>
      </c>
      <c r="F518" s="561">
        <v>8146</v>
      </c>
      <c r="G518" s="561">
        <v>2024110010254</v>
      </c>
      <c r="H518" s="560" t="s">
        <v>17</v>
      </c>
      <c r="I518" s="560" t="s">
        <v>878</v>
      </c>
      <c r="J518" s="560" t="s">
        <v>23</v>
      </c>
      <c r="K518" s="560">
        <v>80111601</v>
      </c>
      <c r="L518" s="560" t="s">
        <v>1555</v>
      </c>
      <c r="M518" s="560" t="s">
        <v>1421</v>
      </c>
      <c r="N518" s="561" t="s">
        <v>1421</v>
      </c>
      <c r="O518" s="561">
        <v>1</v>
      </c>
      <c r="P518" s="560">
        <v>1</v>
      </c>
      <c r="Q518" s="560" t="s">
        <v>83</v>
      </c>
      <c r="R518" s="562" t="s">
        <v>884</v>
      </c>
      <c r="S518" s="590" t="s">
        <v>1724</v>
      </c>
      <c r="T518" s="590">
        <v>0</v>
      </c>
      <c r="U518" s="560" t="s">
        <v>3023</v>
      </c>
      <c r="V518" s="560" t="s">
        <v>122</v>
      </c>
      <c r="W518" s="560" t="s">
        <v>886</v>
      </c>
      <c r="X518" s="560" t="s">
        <v>955</v>
      </c>
      <c r="Y518" s="560" t="s">
        <v>2765</v>
      </c>
      <c r="Z518" s="560" t="s">
        <v>77</v>
      </c>
      <c r="AA518" s="560" t="s">
        <v>2843</v>
      </c>
    </row>
    <row r="519" spans="1:27" s="532" customFormat="1" ht="93">
      <c r="A519" s="530" t="s">
        <v>1003</v>
      </c>
      <c r="B519" s="530" t="s">
        <v>70</v>
      </c>
      <c r="C519" s="530" t="s">
        <v>71</v>
      </c>
      <c r="D519" s="530" t="s">
        <v>1004</v>
      </c>
      <c r="E519" s="530" t="s">
        <v>877</v>
      </c>
      <c r="F519" s="557">
        <v>8146</v>
      </c>
      <c r="G519" s="557">
        <v>2024110010254</v>
      </c>
      <c r="H519" s="530" t="s">
        <v>17</v>
      </c>
      <c r="I519" s="530" t="s">
        <v>878</v>
      </c>
      <c r="J519" s="530" t="s">
        <v>2764</v>
      </c>
      <c r="K519" s="530">
        <v>80111600</v>
      </c>
      <c r="L519" s="530" t="s">
        <v>2700</v>
      </c>
      <c r="M519" s="530" t="s">
        <v>459</v>
      </c>
      <c r="N519" s="530" t="s">
        <v>459</v>
      </c>
      <c r="O519" s="530">
        <v>6</v>
      </c>
      <c r="P519" s="530">
        <v>1</v>
      </c>
      <c r="Q519" s="530" t="s">
        <v>83</v>
      </c>
      <c r="R519" s="572" t="s">
        <v>884</v>
      </c>
      <c r="S519" s="587">
        <v>7000000</v>
      </c>
      <c r="T519" s="587">
        <v>42000000</v>
      </c>
      <c r="U519" s="530" t="s">
        <v>1009</v>
      </c>
      <c r="V519" s="530" t="s">
        <v>122</v>
      </c>
      <c r="W519" s="530" t="s">
        <v>886</v>
      </c>
      <c r="X519" s="530" t="s">
        <v>533</v>
      </c>
      <c r="Y519" s="530" t="s">
        <v>2765</v>
      </c>
      <c r="Z519" s="530" t="s">
        <v>77</v>
      </c>
      <c r="AA519" s="530" t="s">
        <v>2810</v>
      </c>
    </row>
    <row r="520" spans="1:27" s="532" customFormat="1" ht="93">
      <c r="A520" s="560" t="s">
        <v>1007</v>
      </c>
      <c r="B520" s="560" t="s">
        <v>70</v>
      </c>
      <c r="C520" s="560" t="s">
        <v>71</v>
      </c>
      <c r="D520" s="560" t="s">
        <v>1004</v>
      </c>
      <c r="E520" s="560" t="s">
        <v>877</v>
      </c>
      <c r="F520" s="561">
        <v>8146</v>
      </c>
      <c r="G520" s="561">
        <v>2024110010254</v>
      </c>
      <c r="H520" s="560" t="s">
        <v>17</v>
      </c>
      <c r="I520" s="560" t="s">
        <v>878</v>
      </c>
      <c r="J520" s="560" t="s">
        <v>24</v>
      </c>
      <c r="K520" s="560">
        <v>80111600</v>
      </c>
      <c r="L520" s="560" t="s">
        <v>2303</v>
      </c>
      <c r="M520" s="560" t="s">
        <v>1060</v>
      </c>
      <c r="N520" s="561" t="s">
        <v>1060</v>
      </c>
      <c r="O520" s="561">
        <v>6</v>
      </c>
      <c r="P520" s="560">
        <v>1</v>
      </c>
      <c r="Q520" s="560" t="s">
        <v>83</v>
      </c>
      <c r="R520" s="562" t="s">
        <v>884</v>
      </c>
      <c r="S520" s="590">
        <v>5000000</v>
      </c>
      <c r="T520" s="590">
        <v>0</v>
      </c>
      <c r="U520" s="560" t="s">
        <v>1009</v>
      </c>
      <c r="V520" s="560" t="s">
        <v>122</v>
      </c>
      <c r="W520" s="560" t="s">
        <v>886</v>
      </c>
      <c r="X520" s="560" t="s">
        <v>533</v>
      </c>
      <c r="Y520" s="560" t="s">
        <v>2765</v>
      </c>
      <c r="Z520" s="560" t="s">
        <v>77</v>
      </c>
      <c r="AA520" s="560" t="s">
        <v>2843</v>
      </c>
    </row>
    <row r="521" spans="1:27" s="532" customFormat="1" ht="93">
      <c r="A521" s="530" t="s">
        <v>1010</v>
      </c>
      <c r="B521" s="530" t="s">
        <v>70</v>
      </c>
      <c r="C521" s="530" t="s">
        <v>71</v>
      </c>
      <c r="D521" s="530" t="s">
        <v>1004</v>
      </c>
      <c r="E521" s="530" t="s">
        <v>877</v>
      </c>
      <c r="F521" s="557">
        <v>8146</v>
      </c>
      <c r="G521" s="557">
        <v>2024110010254</v>
      </c>
      <c r="H521" s="530" t="s">
        <v>17</v>
      </c>
      <c r="I521" s="530" t="s">
        <v>878</v>
      </c>
      <c r="J521" s="530" t="s">
        <v>2764</v>
      </c>
      <c r="K521" s="530">
        <v>80111600</v>
      </c>
      <c r="L521" s="530" t="s">
        <v>2701</v>
      </c>
      <c r="M521" s="530" t="s">
        <v>409</v>
      </c>
      <c r="N521" s="530" t="s">
        <v>459</v>
      </c>
      <c r="O521" s="530">
        <v>10</v>
      </c>
      <c r="P521" s="530">
        <v>1</v>
      </c>
      <c r="Q521" s="530" t="s">
        <v>83</v>
      </c>
      <c r="R521" s="572" t="s">
        <v>884</v>
      </c>
      <c r="S521" s="587">
        <v>5500000</v>
      </c>
      <c r="T521" s="587">
        <v>55000000</v>
      </c>
      <c r="U521" s="530" t="s">
        <v>1009</v>
      </c>
      <c r="V521" s="530" t="s">
        <v>122</v>
      </c>
      <c r="W521" s="530" t="s">
        <v>886</v>
      </c>
      <c r="X521" s="530" t="s">
        <v>533</v>
      </c>
      <c r="Y521" s="530" t="s">
        <v>2765</v>
      </c>
      <c r="Z521" s="530" t="s">
        <v>77</v>
      </c>
      <c r="AA521" s="530" t="s">
        <v>2810</v>
      </c>
    </row>
    <row r="522" spans="1:27" s="532" customFormat="1" ht="93">
      <c r="A522" s="560" t="s">
        <v>1012</v>
      </c>
      <c r="B522" s="560" t="s">
        <v>70</v>
      </c>
      <c r="C522" s="560" t="s">
        <v>71</v>
      </c>
      <c r="D522" s="560" t="s">
        <v>1004</v>
      </c>
      <c r="E522" s="560" t="s">
        <v>877</v>
      </c>
      <c r="F522" s="561">
        <v>8146</v>
      </c>
      <c r="G522" s="561">
        <v>2024110010254</v>
      </c>
      <c r="H522" s="560" t="s">
        <v>17</v>
      </c>
      <c r="I522" s="560" t="s">
        <v>878</v>
      </c>
      <c r="J522" s="560" t="s">
        <v>24</v>
      </c>
      <c r="K522" s="560">
        <v>80111600</v>
      </c>
      <c r="L522" s="560" t="s">
        <v>1013</v>
      </c>
      <c r="M522" s="560" t="s">
        <v>459</v>
      </c>
      <c r="N522" s="561" t="s">
        <v>459</v>
      </c>
      <c r="O522" s="561">
        <v>6</v>
      </c>
      <c r="P522" s="560">
        <v>1</v>
      </c>
      <c r="Q522" s="560" t="s">
        <v>83</v>
      </c>
      <c r="R522" s="562" t="s">
        <v>884</v>
      </c>
      <c r="S522" s="590">
        <v>4500000</v>
      </c>
      <c r="T522" s="590">
        <v>27000000</v>
      </c>
      <c r="U522" s="560" t="s">
        <v>1009</v>
      </c>
      <c r="V522" s="560" t="s">
        <v>122</v>
      </c>
      <c r="W522" s="560" t="s">
        <v>886</v>
      </c>
      <c r="X522" s="560" t="s">
        <v>533</v>
      </c>
      <c r="Y522" s="560" t="s">
        <v>2765</v>
      </c>
      <c r="Z522" s="560" t="s">
        <v>77</v>
      </c>
      <c r="AA522" s="560" t="s">
        <v>2841</v>
      </c>
    </row>
    <row r="523" spans="1:27" s="532" customFormat="1" ht="93">
      <c r="A523" s="560" t="s">
        <v>1014</v>
      </c>
      <c r="B523" s="560" t="s">
        <v>70</v>
      </c>
      <c r="C523" s="560" t="s">
        <v>71</v>
      </c>
      <c r="D523" s="560" t="s">
        <v>1004</v>
      </c>
      <c r="E523" s="560" t="s">
        <v>877</v>
      </c>
      <c r="F523" s="561">
        <v>8146</v>
      </c>
      <c r="G523" s="561">
        <v>2024110010254</v>
      </c>
      <c r="H523" s="560" t="s">
        <v>17</v>
      </c>
      <c r="I523" s="560" t="s">
        <v>878</v>
      </c>
      <c r="J523" s="560" t="s">
        <v>24</v>
      </c>
      <c r="K523" s="560">
        <v>80111600</v>
      </c>
      <c r="L523" s="560" t="s">
        <v>1015</v>
      </c>
      <c r="M523" s="560" t="s">
        <v>459</v>
      </c>
      <c r="N523" s="561" t="s">
        <v>459</v>
      </c>
      <c r="O523" s="561">
        <v>6</v>
      </c>
      <c r="P523" s="560">
        <v>1</v>
      </c>
      <c r="Q523" s="560" t="s">
        <v>83</v>
      </c>
      <c r="R523" s="562" t="s">
        <v>884</v>
      </c>
      <c r="S523" s="590">
        <v>3000000</v>
      </c>
      <c r="T523" s="590">
        <v>16800000</v>
      </c>
      <c r="U523" s="560" t="s">
        <v>1009</v>
      </c>
      <c r="V523" s="560" t="s">
        <v>122</v>
      </c>
      <c r="W523" s="560" t="s">
        <v>886</v>
      </c>
      <c r="X523" s="560" t="s">
        <v>533</v>
      </c>
      <c r="Y523" s="560" t="s">
        <v>2765</v>
      </c>
      <c r="Z523" s="560" t="s">
        <v>77</v>
      </c>
      <c r="AA523" s="560" t="s">
        <v>2841</v>
      </c>
    </row>
    <row r="524" spans="1:27" s="532" customFormat="1" ht="93">
      <c r="A524" s="560" t="s">
        <v>1016</v>
      </c>
      <c r="B524" s="560" t="s">
        <v>70</v>
      </c>
      <c r="C524" s="560" t="s">
        <v>71</v>
      </c>
      <c r="D524" s="560" t="s">
        <v>1004</v>
      </c>
      <c r="E524" s="560" t="s">
        <v>877</v>
      </c>
      <c r="F524" s="561">
        <v>8146</v>
      </c>
      <c r="G524" s="561">
        <v>2024110010254</v>
      </c>
      <c r="H524" s="560" t="s">
        <v>17</v>
      </c>
      <c r="I524" s="560" t="s">
        <v>878</v>
      </c>
      <c r="J524" s="560" t="s">
        <v>24</v>
      </c>
      <c r="K524" s="560">
        <v>80111600</v>
      </c>
      <c r="L524" s="560" t="s">
        <v>2888</v>
      </c>
      <c r="M524" s="560" t="s">
        <v>673</v>
      </c>
      <c r="N524" s="561" t="s">
        <v>673</v>
      </c>
      <c r="O524" s="561">
        <v>5</v>
      </c>
      <c r="P524" s="560">
        <v>1</v>
      </c>
      <c r="Q524" s="560" t="s">
        <v>83</v>
      </c>
      <c r="R524" s="562" t="s">
        <v>884</v>
      </c>
      <c r="S524" s="590">
        <v>3600000</v>
      </c>
      <c r="T524" s="590">
        <v>18000000</v>
      </c>
      <c r="U524" s="560" t="s">
        <v>1009</v>
      </c>
      <c r="V524" s="560" t="s">
        <v>122</v>
      </c>
      <c r="W524" s="560" t="s">
        <v>886</v>
      </c>
      <c r="X524" s="560" t="s">
        <v>533</v>
      </c>
      <c r="Y524" s="560" t="s">
        <v>2765</v>
      </c>
      <c r="Z524" s="560" t="s">
        <v>77</v>
      </c>
      <c r="AA524" s="560" t="s">
        <v>2841</v>
      </c>
    </row>
    <row r="525" spans="1:27" s="532" customFormat="1" ht="93">
      <c r="A525" s="530" t="s">
        <v>1018</v>
      </c>
      <c r="B525" s="530" t="s">
        <v>70</v>
      </c>
      <c r="C525" s="530" t="s">
        <v>71</v>
      </c>
      <c r="D525" s="530" t="s">
        <v>1004</v>
      </c>
      <c r="E525" s="530" t="s">
        <v>877</v>
      </c>
      <c r="F525" s="557">
        <v>8146</v>
      </c>
      <c r="G525" s="557">
        <v>2024110010254</v>
      </c>
      <c r="H525" s="530" t="s">
        <v>17</v>
      </c>
      <c r="I525" s="530" t="s">
        <v>878</v>
      </c>
      <c r="J525" s="530" t="s">
        <v>2764</v>
      </c>
      <c r="K525" s="530">
        <v>80111600</v>
      </c>
      <c r="L525" s="530" t="s">
        <v>2702</v>
      </c>
      <c r="M525" s="530" t="s">
        <v>459</v>
      </c>
      <c r="N525" s="530" t="s">
        <v>459</v>
      </c>
      <c r="O525" s="530">
        <v>10</v>
      </c>
      <c r="P525" s="530">
        <v>1</v>
      </c>
      <c r="Q525" s="530" t="s">
        <v>83</v>
      </c>
      <c r="R525" s="572" t="s">
        <v>884</v>
      </c>
      <c r="S525" s="587">
        <v>3800000</v>
      </c>
      <c r="T525" s="587">
        <v>38000000</v>
      </c>
      <c r="U525" s="530" t="s">
        <v>1009</v>
      </c>
      <c r="V525" s="530" t="s">
        <v>122</v>
      </c>
      <c r="W525" s="530" t="s">
        <v>886</v>
      </c>
      <c r="X525" s="530" t="s">
        <v>533</v>
      </c>
      <c r="Y525" s="530" t="s">
        <v>2765</v>
      </c>
      <c r="Z525" s="530" t="s">
        <v>77</v>
      </c>
      <c r="AA525" s="530" t="s">
        <v>2810</v>
      </c>
    </row>
    <row r="526" spans="1:27" s="532" customFormat="1" ht="93">
      <c r="A526" s="560" t="s">
        <v>1020</v>
      </c>
      <c r="B526" s="560" t="s">
        <v>70</v>
      </c>
      <c r="C526" s="560" t="s">
        <v>71</v>
      </c>
      <c r="D526" s="560" t="s">
        <v>1004</v>
      </c>
      <c r="E526" s="560" t="s">
        <v>877</v>
      </c>
      <c r="F526" s="561">
        <v>8146</v>
      </c>
      <c r="G526" s="561">
        <v>2024110010254</v>
      </c>
      <c r="H526" s="560" t="s">
        <v>17</v>
      </c>
      <c r="I526" s="560" t="s">
        <v>878</v>
      </c>
      <c r="J526" s="560" t="s">
        <v>24</v>
      </c>
      <c r="K526" s="560">
        <v>80111600</v>
      </c>
      <c r="L526" s="560" t="s">
        <v>1021</v>
      </c>
      <c r="M526" s="560" t="s">
        <v>459</v>
      </c>
      <c r="N526" s="561" t="s">
        <v>459</v>
      </c>
      <c r="O526" s="561">
        <v>10</v>
      </c>
      <c r="P526" s="560">
        <v>1</v>
      </c>
      <c r="Q526" s="560" t="s">
        <v>83</v>
      </c>
      <c r="R526" s="562" t="s">
        <v>884</v>
      </c>
      <c r="S526" s="590">
        <v>7000000</v>
      </c>
      <c r="T526" s="590">
        <v>66500000</v>
      </c>
      <c r="U526" s="560" t="s">
        <v>1009</v>
      </c>
      <c r="V526" s="560" t="s">
        <v>78</v>
      </c>
      <c r="W526" s="560" t="s">
        <v>886</v>
      </c>
      <c r="X526" s="560" t="s">
        <v>533</v>
      </c>
      <c r="Y526" s="560" t="s">
        <v>2765</v>
      </c>
      <c r="Z526" s="560" t="s">
        <v>77</v>
      </c>
      <c r="AA526" s="560" t="s">
        <v>2841</v>
      </c>
    </row>
    <row r="527" spans="1:27" s="532" customFormat="1" ht="108.5">
      <c r="A527" s="530" t="s">
        <v>1022</v>
      </c>
      <c r="B527" s="530" t="s">
        <v>70</v>
      </c>
      <c r="C527" s="530" t="s">
        <v>71</v>
      </c>
      <c r="D527" s="530" t="s">
        <v>1004</v>
      </c>
      <c r="E527" s="530" t="s">
        <v>877</v>
      </c>
      <c r="F527" s="557">
        <v>8146</v>
      </c>
      <c r="G527" s="557">
        <v>2024110010254</v>
      </c>
      <c r="H527" s="530" t="s">
        <v>17</v>
      </c>
      <c r="I527" s="530" t="s">
        <v>878</v>
      </c>
      <c r="J527" s="530" t="s">
        <v>2764</v>
      </c>
      <c r="K527" s="530">
        <v>80111600</v>
      </c>
      <c r="L527" s="530" t="s">
        <v>1023</v>
      </c>
      <c r="M527" s="530" t="s">
        <v>459</v>
      </c>
      <c r="N527" s="557" t="s">
        <v>459</v>
      </c>
      <c r="O527" s="557">
        <v>6</v>
      </c>
      <c r="P527" s="530">
        <v>1</v>
      </c>
      <c r="Q527" s="530" t="s">
        <v>83</v>
      </c>
      <c r="R527" s="558" t="s">
        <v>884</v>
      </c>
      <c r="S527" s="587">
        <v>4000000</v>
      </c>
      <c r="T527" s="587">
        <v>24000000</v>
      </c>
      <c r="U527" s="530" t="s">
        <v>1009</v>
      </c>
      <c r="V527" s="530" t="s">
        <v>78</v>
      </c>
      <c r="W527" s="530" t="s">
        <v>886</v>
      </c>
      <c r="X527" s="530" t="s">
        <v>533</v>
      </c>
      <c r="Y527" s="530" t="s">
        <v>2765</v>
      </c>
      <c r="Z527" s="530" t="s">
        <v>77</v>
      </c>
      <c r="AA527" s="530" t="s">
        <v>2810</v>
      </c>
    </row>
    <row r="528" spans="1:27" s="532" customFormat="1" ht="93">
      <c r="A528" s="560" t="s">
        <v>1024</v>
      </c>
      <c r="B528" s="560" t="s">
        <v>70</v>
      </c>
      <c r="C528" s="560" t="s">
        <v>71</v>
      </c>
      <c r="D528" s="560" t="s">
        <v>1004</v>
      </c>
      <c r="E528" s="560" t="s">
        <v>877</v>
      </c>
      <c r="F528" s="561">
        <v>8146</v>
      </c>
      <c r="G528" s="561">
        <v>2024110010254</v>
      </c>
      <c r="H528" s="560" t="s">
        <v>17</v>
      </c>
      <c r="I528" s="560" t="s">
        <v>878</v>
      </c>
      <c r="J528" s="560" t="s">
        <v>24</v>
      </c>
      <c r="K528" s="560">
        <v>80111600</v>
      </c>
      <c r="L528" s="560" t="s">
        <v>1559</v>
      </c>
      <c r="M528" s="560" t="s">
        <v>307</v>
      </c>
      <c r="N528" s="561" t="s">
        <v>307</v>
      </c>
      <c r="O528" s="561">
        <v>9</v>
      </c>
      <c r="P528" s="560">
        <v>1</v>
      </c>
      <c r="Q528" s="560" t="s">
        <v>83</v>
      </c>
      <c r="R528" s="562" t="s">
        <v>884</v>
      </c>
      <c r="S528" s="590">
        <v>4000000</v>
      </c>
      <c r="T528" s="590">
        <v>34000000</v>
      </c>
      <c r="U528" s="560" t="s">
        <v>1009</v>
      </c>
      <c r="V528" s="560" t="s">
        <v>78</v>
      </c>
      <c r="W528" s="560" t="s">
        <v>886</v>
      </c>
      <c r="X528" s="560" t="s">
        <v>533</v>
      </c>
      <c r="Y528" s="560" t="s">
        <v>2765</v>
      </c>
      <c r="Z528" s="560" t="s">
        <v>77</v>
      </c>
      <c r="AA528" s="560" t="s">
        <v>2841</v>
      </c>
    </row>
    <row r="529" spans="1:27" s="532" customFormat="1" ht="93">
      <c r="A529" s="530" t="s">
        <v>1025</v>
      </c>
      <c r="B529" s="530" t="s">
        <v>70</v>
      </c>
      <c r="C529" s="530" t="s">
        <v>71</v>
      </c>
      <c r="D529" s="530" t="s">
        <v>1004</v>
      </c>
      <c r="E529" s="530" t="s">
        <v>877</v>
      </c>
      <c r="F529" s="557">
        <v>8146</v>
      </c>
      <c r="G529" s="557">
        <v>2024110010254</v>
      </c>
      <c r="H529" s="530" t="s">
        <v>17</v>
      </c>
      <c r="I529" s="530" t="s">
        <v>878</v>
      </c>
      <c r="J529" s="530" t="s">
        <v>2764</v>
      </c>
      <c r="K529" s="530">
        <v>80111600</v>
      </c>
      <c r="L529" s="530" t="s">
        <v>2287</v>
      </c>
      <c r="M529" s="530" t="s">
        <v>673</v>
      </c>
      <c r="N529" s="557" t="s">
        <v>673</v>
      </c>
      <c r="O529" s="557">
        <v>5</v>
      </c>
      <c r="P529" s="530">
        <v>1</v>
      </c>
      <c r="Q529" s="530" t="s">
        <v>83</v>
      </c>
      <c r="R529" s="558" t="s">
        <v>884</v>
      </c>
      <c r="S529" s="587">
        <v>5000000</v>
      </c>
      <c r="T529" s="587">
        <v>25000000</v>
      </c>
      <c r="U529" s="530" t="s">
        <v>1009</v>
      </c>
      <c r="V529" s="530" t="s">
        <v>78</v>
      </c>
      <c r="W529" s="530" t="s">
        <v>886</v>
      </c>
      <c r="X529" s="530" t="s">
        <v>533</v>
      </c>
      <c r="Y529" s="530" t="s">
        <v>2765</v>
      </c>
      <c r="Z529" s="530" t="s">
        <v>77</v>
      </c>
      <c r="AA529" s="530" t="s">
        <v>2810</v>
      </c>
    </row>
    <row r="530" spans="1:27" s="532" customFormat="1" ht="93">
      <c r="A530" s="530" t="s">
        <v>1027</v>
      </c>
      <c r="B530" s="530" t="s">
        <v>70</v>
      </c>
      <c r="C530" s="530" t="s">
        <v>71</v>
      </c>
      <c r="D530" s="530" t="s">
        <v>1004</v>
      </c>
      <c r="E530" s="530" t="s">
        <v>877</v>
      </c>
      <c r="F530" s="557">
        <v>8146</v>
      </c>
      <c r="G530" s="557">
        <v>2024110010254</v>
      </c>
      <c r="H530" s="530" t="s">
        <v>17</v>
      </c>
      <c r="I530" s="530" t="s">
        <v>878</v>
      </c>
      <c r="J530" s="530" t="s">
        <v>2764</v>
      </c>
      <c r="K530" s="530">
        <v>80111600</v>
      </c>
      <c r="L530" s="530" t="s">
        <v>2186</v>
      </c>
      <c r="M530" s="530" t="s">
        <v>307</v>
      </c>
      <c r="N530" s="557" t="s">
        <v>307</v>
      </c>
      <c r="O530" s="557">
        <v>7</v>
      </c>
      <c r="P530" s="530">
        <v>1</v>
      </c>
      <c r="Q530" s="530" t="s">
        <v>83</v>
      </c>
      <c r="R530" s="558" t="s">
        <v>884</v>
      </c>
      <c r="S530" s="587">
        <v>6000000</v>
      </c>
      <c r="T530" s="587">
        <v>42000000</v>
      </c>
      <c r="U530" s="530" t="s">
        <v>1009</v>
      </c>
      <c r="V530" s="530" t="s">
        <v>78</v>
      </c>
      <c r="W530" s="530" t="s">
        <v>886</v>
      </c>
      <c r="X530" s="530" t="s">
        <v>533</v>
      </c>
      <c r="Y530" s="530" t="s">
        <v>2765</v>
      </c>
      <c r="Z530" s="530" t="s">
        <v>77</v>
      </c>
      <c r="AA530" s="530" t="s">
        <v>2810</v>
      </c>
    </row>
    <row r="531" spans="1:27" s="532" customFormat="1" ht="93">
      <c r="A531" s="560" t="s">
        <v>1028</v>
      </c>
      <c r="B531" s="560" t="s">
        <v>70</v>
      </c>
      <c r="C531" s="560" t="s">
        <v>71</v>
      </c>
      <c r="D531" s="560" t="s">
        <v>1004</v>
      </c>
      <c r="E531" s="560" t="s">
        <v>877</v>
      </c>
      <c r="F531" s="561">
        <v>8146</v>
      </c>
      <c r="G531" s="561">
        <v>2024110010254</v>
      </c>
      <c r="H531" s="560" t="s">
        <v>17</v>
      </c>
      <c r="I531" s="560" t="s">
        <v>878</v>
      </c>
      <c r="J531" s="560" t="s">
        <v>24</v>
      </c>
      <c r="K531" s="560">
        <v>80111600</v>
      </c>
      <c r="L531" s="560" t="s">
        <v>1029</v>
      </c>
      <c r="M531" s="560" t="s">
        <v>459</v>
      </c>
      <c r="N531" s="561" t="s">
        <v>459</v>
      </c>
      <c r="O531" s="561">
        <v>10</v>
      </c>
      <c r="P531" s="560">
        <v>1</v>
      </c>
      <c r="Q531" s="560" t="s">
        <v>83</v>
      </c>
      <c r="R531" s="562" t="s">
        <v>884</v>
      </c>
      <c r="S531" s="590">
        <v>4700000</v>
      </c>
      <c r="T531" s="590">
        <v>44650000</v>
      </c>
      <c r="U531" s="560" t="s">
        <v>1009</v>
      </c>
      <c r="V531" s="560" t="s">
        <v>78</v>
      </c>
      <c r="W531" s="560" t="s">
        <v>886</v>
      </c>
      <c r="X531" s="560" t="s">
        <v>533</v>
      </c>
      <c r="Y531" s="560" t="s">
        <v>2765</v>
      </c>
      <c r="Z531" s="560" t="s">
        <v>77</v>
      </c>
      <c r="AA531" s="560" t="s">
        <v>2841</v>
      </c>
    </row>
    <row r="532" spans="1:27" s="532" customFormat="1" ht="108.5">
      <c r="A532" s="560" t="s">
        <v>1030</v>
      </c>
      <c r="B532" s="560" t="s">
        <v>70</v>
      </c>
      <c r="C532" s="560" t="s">
        <v>71</v>
      </c>
      <c r="D532" s="560" t="s">
        <v>1004</v>
      </c>
      <c r="E532" s="560" t="s">
        <v>877</v>
      </c>
      <c r="F532" s="561">
        <v>8146</v>
      </c>
      <c r="G532" s="561">
        <v>2024110010254</v>
      </c>
      <c r="H532" s="560" t="s">
        <v>17</v>
      </c>
      <c r="I532" s="560" t="s">
        <v>878</v>
      </c>
      <c r="J532" s="560" t="s">
        <v>24</v>
      </c>
      <c r="K532" s="560">
        <v>80111600</v>
      </c>
      <c r="L532" s="560" t="s">
        <v>2188</v>
      </c>
      <c r="M532" s="560" t="s">
        <v>459</v>
      </c>
      <c r="N532" s="561" t="s">
        <v>459</v>
      </c>
      <c r="O532" s="561">
        <v>10</v>
      </c>
      <c r="P532" s="560">
        <v>1</v>
      </c>
      <c r="Q532" s="560" t="s">
        <v>83</v>
      </c>
      <c r="R532" s="562" t="s">
        <v>884</v>
      </c>
      <c r="S532" s="590">
        <v>5000000</v>
      </c>
      <c r="T532" s="590">
        <v>40000000</v>
      </c>
      <c r="U532" s="560" t="s">
        <v>1009</v>
      </c>
      <c r="V532" s="560" t="s">
        <v>78</v>
      </c>
      <c r="W532" s="560" t="s">
        <v>886</v>
      </c>
      <c r="X532" s="560" t="s">
        <v>533</v>
      </c>
      <c r="Y532" s="560" t="s">
        <v>2765</v>
      </c>
      <c r="Z532" s="560" t="s">
        <v>77</v>
      </c>
      <c r="AA532" s="560" t="s">
        <v>2841</v>
      </c>
    </row>
    <row r="533" spans="1:27" s="532" customFormat="1" ht="93">
      <c r="A533" s="560" t="s">
        <v>1031</v>
      </c>
      <c r="B533" s="560" t="s">
        <v>70</v>
      </c>
      <c r="C533" s="560" t="s">
        <v>71</v>
      </c>
      <c r="D533" s="560" t="s">
        <v>1004</v>
      </c>
      <c r="E533" s="560" t="s">
        <v>877</v>
      </c>
      <c r="F533" s="561">
        <v>8146</v>
      </c>
      <c r="G533" s="561">
        <v>2024110010254</v>
      </c>
      <c r="H533" s="560" t="s">
        <v>17</v>
      </c>
      <c r="I533" s="560" t="s">
        <v>878</v>
      </c>
      <c r="J533" s="560" t="s">
        <v>24</v>
      </c>
      <c r="K533" s="560">
        <v>80111600</v>
      </c>
      <c r="L533" s="560" t="s">
        <v>2889</v>
      </c>
      <c r="M533" s="560" t="s">
        <v>673</v>
      </c>
      <c r="N533" s="561" t="s">
        <v>2286</v>
      </c>
      <c r="O533" s="561">
        <v>6</v>
      </c>
      <c r="P533" s="560">
        <v>1</v>
      </c>
      <c r="Q533" s="560" t="s">
        <v>83</v>
      </c>
      <c r="R533" s="562" t="s">
        <v>884</v>
      </c>
      <c r="S533" s="590">
        <v>5000000</v>
      </c>
      <c r="T533" s="590">
        <v>24000000</v>
      </c>
      <c r="U533" s="560" t="s">
        <v>1009</v>
      </c>
      <c r="V533" s="560" t="s">
        <v>78</v>
      </c>
      <c r="W533" s="560" t="s">
        <v>886</v>
      </c>
      <c r="X533" s="560" t="s">
        <v>533</v>
      </c>
      <c r="Y533" s="560" t="s">
        <v>2765</v>
      </c>
      <c r="Z533" s="560" t="s">
        <v>77</v>
      </c>
      <c r="AA533" s="560" t="s">
        <v>2841</v>
      </c>
    </row>
    <row r="534" spans="1:27" s="532" customFormat="1" ht="108.5">
      <c r="A534" s="560" t="s">
        <v>1032</v>
      </c>
      <c r="B534" s="560" t="s">
        <v>70</v>
      </c>
      <c r="C534" s="560" t="s">
        <v>71</v>
      </c>
      <c r="D534" s="560" t="s">
        <v>1004</v>
      </c>
      <c r="E534" s="560" t="s">
        <v>877</v>
      </c>
      <c r="F534" s="561">
        <v>8146</v>
      </c>
      <c r="G534" s="561">
        <v>2024110010254</v>
      </c>
      <c r="H534" s="560" t="s">
        <v>17</v>
      </c>
      <c r="I534" s="560" t="s">
        <v>878</v>
      </c>
      <c r="J534" s="560" t="s">
        <v>24</v>
      </c>
      <c r="K534" s="560">
        <v>80111600</v>
      </c>
      <c r="L534" s="560" t="s">
        <v>1033</v>
      </c>
      <c r="M534" s="560" t="s">
        <v>459</v>
      </c>
      <c r="N534" s="561" t="s">
        <v>459</v>
      </c>
      <c r="O534" s="561">
        <v>6</v>
      </c>
      <c r="P534" s="560">
        <v>1</v>
      </c>
      <c r="Q534" s="560" t="s">
        <v>83</v>
      </c>
      <c r="R534" s="562" t="s">
        <v>884</v>
      </c>
      <c r="S534" s="590">
        <v>6000000</v>
      </c>
      <c r="T534" s="590">
        <v>30000000</v>
      </c>
      <c r="U534" s="560" t="s">
        <v>1009</v>
      </c>
      <c r="V534" s="560" t="s">
        <v>78</v>
      </c>
      <c r="W534" s="560" t="s">
        <v>886</v>
      </c>
      <c r="X534" s="560" t="s">
        <v>533</v>
      </c>
      <c r="Y534" s="560" t="s">
        <v>2765</v>
      </c>
      <c r="Z534" s="560" t="s">
        <v>77</v>
      </c>
      <c r="AA534" s="560" t="s">
        <v>2841</v>
      </c>
    </row>
    <row r="535" spans="1:27" s="532" customFormat="1" ht="108.5">
      <c r="A535" s="530" t="s">
        <v>1034</v>
      </c>
      <c r="B535" s="530" t="s">
        <v>70</v>
      </c>
      <c r="C535" s="530" t="s">
        <v>71</v>
      </c>
      <c r="D535" s="530" t="s">
        <v>1004</v>
      </c>
      <c r="E535" s="530" t="s">
        <v>877</v>
      </c>
      <c r="F535" s="557">
        <v>8146</v>
      </c>
      <c r="G535" s="557">
        <v>2024110010254</v>
      </c>
      <c r="H535" s="530" t="s">
        <v>17</v>
      </c>
      <c r="I535" s="530" t="s">
        <v>878</v>
      </c>
      <c r="J535" s="530" t="s">
        <v>2764</v>
      </c>
      <c r="K535" s="530">
        <v>80111600</v>
      </c>
      <c r="L535" s="530" t="s">
        <v>1035</v>
      </c>
      <c r="M535" s="530" t="s">
        <v>459</v>
      </c>
      <c r="N535" s="557" t="s">
        <v>459</v>
      </c>
      <c r="O535" s="557">
        <v>4</v>
      </c>
      <c r="P535" s="530">
        <v>1</v>
      </c>
      <c r="Q535" s="530" t="s">
        <v>83</v>
      </c>
      <c r="R535" s="558" t="s">
        <v>884</v>
      </c>
      <c r="S535" s="587">
        <v>4800000</v>
      </c>
      <c r="T535" s="587">
        <v>19200000</v>
      </c>
      <c r="U535" s="530" t="s">
        <v>1009</v>
      </c>
      <c r="V535" s="530" t="s">
        <v>78</v>
      </c>
      <c r="W535" s="530" t="s">
        <v>886</v>
      </c>
      <c r="X535" s="530" t="s">
        <v>533</v>
      </c>
      <c r="Y535" s="530" t="s">
        <v>2765</v>
      </c>
      <c r="Z535" s="530" t="s">
        <v>77</v>
      </c>
      <c r="AA535" s="530" t="s">
        <v>2810</v>
      </c>
    </row>
    <row r="536" spans="1:27" s="532" customFormat="1" ht="108.5">
      <c r="A536" s="560" t="s">
        <v>1036</v>
      </c>
      <c r="B536" s="560" t="s">
        <v>70</v>
      </c>
      <c r="C536" s="560" t="s">
        <v>71</v>
      </c>
      <c r="D536" s="560" t="s">
        <v>1004</v>
      </c>
      <c r="E536" s="560" t="s">
        <v>877</v>
      </c>
      <c r="F536" s="561">
        <v>8146</v>
      </c>
      <c r="G536" s="561">
        <v>2024110010254</v>
      </c>
      <c r="H536" s="560" t="s">
        <v>17</v>
      </c>
      <c r="I536" s="560" t="s">
        <v>878</v>
      </c>
      <c r="J536" s="560" t="s">
        <v>24</v>
      </c>
      <c r="K536" s="560">
        <v>80111600</v>
      </c>
      <c r="L536" s="560" t="s">
        <v>1023</v>
      </c>
      <c r="M536" s="560" t="s">
        <v>459</v>
      </c>
      <c r="N536" s="561" t="s">
        <v>459</v>
      </c>
      <c r="O536" s="561">
        <v>10</v>
      </c>
      <c r="P536" s="560">
        <v>1</v>
      </c>
      <c r="Q536" s="560" t="s">
        <v>83</v>
      </c>
      <c r="R536" s="562" t="s">
        <v>884</v>
      </c>
      <c r="S536" s="590">
        <v>4000000</v>
      </c>
      <c r="T536" s="590">
        <v>36000000</v>
      </c>
      <c r="U536" s="560" t="s">
        <v>1009</v>
      </c>
      <c r="V536" s="560" t="s">
        <v>78</v>
      </c>
      <c r="W536" s="560" t="s">
        <v>886</v>
      </c>
      <c r="X536" s="560" t="s">
        <v>533</v>
      </c>
      <c r="Y536" s="560" t="s">
        <v>2765</v>
      </c>
      <c r="Z536" s="560" t="s">
        <v>77</v>
      </c>
      <c r="AA536" s="560" t="s">
        <v>2841</v>
      </c>
    </row>
    <row r="537" spans="1:27" s="532" customFormat="1" ht="108.5">
      <c r="A537" s="560" t="s">
        <v>1037</v>
      </c>
      <c r="B537" s="560" t="s">
        <v>70</v>
      </c>
      <c r="C537" s="560" t="s">
        <v>71</v>
      </c>
      <c r="D537" s="560" t="s">
        <v>1004</v>
      </c>
      <c r="E537" s="560" t="s">
        <v>877</v>
      </c>
      <c r="F537" s="561">
        <v>8146</v>
      </c>
      <c r="G537" s="561">
        <v>2024110010254</v>
      </c>
      <c r="H537" s="560" t="s">
        <v>17</v>
      </c>
      <c r="I537" s="560" t="s">
        <v>878</v>
      </c>
      <c r="J537" s="560" t="s">
        <v>24</v>
      </c>
      <c r="K537" s="560">
        <v>80111600</v>
      </c>
      <c r="L537" s="560" t="s">
        <v>1038</v>
      </c>
      <c r="M537" s="560" t="s">
        <v>459</v>
      </c>
      <c r="N537" s="561" t="s">
        <v>459</v>
      </c>
      <c r="O537" s="561">
        <v>6</v>
      </c>
      <c r="P537" s="560">
        <v>1</v>
      </c>
      <c r="Q537" s="560" t="s">
        <v>83</v>
      </c>
      <c r="R537" s="562" t="s">
        <v>884</v>
      </c>
      <c r="S537" s="590">
        <v>4000000</v>
      </c>
      <c r="T537" s="590">
        <v>20000000</v>
      </c>
      <c r="U537" s="560" t="s">
        <v>1009</v>
      </c>
      <c r="V537" s="560" t="s">
        <v>78</v>
      </c>
      <c r="W537" s="560" t="s">
        <v>886</v>
      </c>
      <c r="X537" s="560" t="s">
        <v>533</v>
      </c>
      <c r="Y537" s="560" t="s">
        <v>2765</v>
      </c>
      <c r="Z537" s="560" t="s">
        <v>77</v>
      </c>
      <c r="AA537" s="560" t="s">
        <v>2841</v>
      </c>
    </row>
    <row r="538" spans="1:27" s="532" customFormat="1" ht="93">
      <c r="A538" s="560" t="s">
        <v>1039</v>
      </c>
      <c r="B538" s="560" t="s">
        <v>70</v>
      </c>
      <c r="C538" s="560" t="s">
        <v>71</v>
      </c>
      <c r="D538" s="560" t="s">
        <v>1004</v>
      </c>
      <c r="E538" s="560" t="s">
        <v>877</v>
      </c>
      <c r="F538" s="561">
        <v>8146</v>
      </c>
      <c r="G538" s="561">
        <v>2024110010254</v>
      </c>
      <c r="H538" s="560" t="s">
        <v>17</v>
      </c>
      <c r="I538" s="560" t="s">
        <v>878</v>
      </c>
      <c r="J538" s="560" t="s">
        <v>24</v>
      </c>
      <c r="K538" s="560">
        <v>80111600</v>
      </c>
      <c r="L538" s="560" t="s">
        <v>1040</v>
      </c>
      <c r="M538" s="560" t="s">
        <v>459</v>
      </c>
      <c r="N538" s="561" t="s">
        <v>459</v>
      </c>
      <c r="O538" s="561">
        <v>6</v>
      </c>
      <c r="P538" s="560">
        <v>1</v>
      </c>
      <c r="Q538" s="560" t="s">
        <v>83</v>
      </c>
      <c r="R538" s="562" t="s">
        <v>884</v>
      </c>
      <c r="S538" s="590">
        <v>4000000</v>
      </c>
      <c r="T538" s="590">
        <v>20000000</v>
      </c>
      <c r="U538" s="560" t="s">
        <v>1009</v>
      </c>
      <c r="V538" s="560" t="s">
        <v>78</v>
      </c>
      <c r="W538" s="560" t="s">
        <v>886</v>
      </c>
      <c r="X538" s="560" t="s">
        <v>533</v>
      </c>
      <c r="Y538" s="560" t="s">
        <v>2765</v>
      </c>
      <c r="Z538" s="560" t="s">
        <v>77</v>
      </c>
      <c r="AA538" s="560" t="s">
        <v>2841</v>
      </c>
    </row>
    <row r="539" spans="1:27" s="532" customFormat="1" ht="93">
      <c r="A539" s="530" t="s">
        <v>1041</v>
      </c>
      <c r="B539" s="530" t="s">
        <v>70</v>
      </c>
      <c r="C539" s="530" t="s">
        <v>71</v>
      </c>
      <c r="D539" s="530" t="s">
        <v>1004</v>
      </c>
      <c r="E539" s="530" t="s">
        <v>877</v>
      </c>
      <c r="F539" s="557">
        <v>8146</v>
      </c>
      <c r="G539" s="557">
        <v>2024110010254</v>
      </c>
      <c r="H539" s="530" t="s">
        <v>17</v>
      </c>
      <c r="I539" s="530" t="s">
        <v>878</v>
      </c>
      <c r="J539" s="530" t="s">
        <v>2764</v>
      </c>
      <c r="K539" s="530">
        <v>80111600</v>
      </c>
      <c r="L539" s="530" t="s">
        <v>2288</v>
      </c>
      <c r="M539" s="530" t="s">
        <v>673</v>
      </c>
      <c r="N539" s="557" t="s">
        <v>673</v>
      </c>
      <c r="O539" s="557">
        <v>4</v>
      </c>
      <c r="P539" s="530">
        <v>1</v>
      </c>
      <c r="Q539" s="530" t="s">
        <v>83</v>
      </c>
      <c r="R539" s="558" t="s">
        <v>884</v>
      </c>
      <c r="S539" s="587">
        <v>3400000</v>
      </c>
      <c r="T539" s="587">
        <v>13600000</v>
      </c>
      <c r="U539" s="530" t="s">
        <v>1009</v>
      </c>
      <c r="V539" s="530" t="s">
        <v>78</v>
      </c>
      <c r="W539" s="530" t="s">
        <v>886</v>
      </c>
      <c r="X539" s="530" t="s">
        <v>533</v>
      </c>
      <c r="Y539" s="530" t="s">
        <v>2765</v>
      </c>
      <c r="Z539" s="530" t="s">
        <v>77</v>
      </c>
      <c r="AA539" s="530" t="s">
        <v>2810</v>
      </c>
    </row>
    <row r="540" spans="1:27" s="532" customFormat="1" ht="93">
      <c r="A540" s="530" t="s">
        <v>1043</v>
      </c>
      <c r="B540" s="530" t="s">
        <v>70</v>
      </c>
      <c r="C540" s="530" t="s">
        <v>71</v>
      </c>
      <c r="D540" s="530" t="s">
        <v>1004</v>
      </c>
      <c r="E540" s="530" t="s">
        <v>877</v>
      </c>
      <c r="F540" s="557">
        <v>8146</v>
      </c>
      <c r="G540" s="557">
        <v>2024110010254</v>
      </c>
      <c r="H540" s="530" t="s">
        <v>17</v>
      </c>
      <c r="I540" s="530" t="s">
        <v>878</v>
      </c>
      <c r="J540" s="530" t="s">
        <v>2764</v>
      </c>
      <c r="K540" s="530">
        <v>80111600</v>
      </c>
      <c r="L540" s="530" t="s">
        <v>1044</v>
      </c>
      <c r="M540" s="530" t="s">
        <v>459</v>
      </c>
      <c r="N540" s="557" t="s">
        <v>459</v>
      </c>
      <c r="O540" s="557">
        <v>6</v>
      </c>
      <c r="P540" s="530">
        <v>1</v>
      </c>
      <c r="Q540" s="530" t="s">
        <v>83</v>
      </c>
      <c r="R540" s="558" t="s">
        <v>884</v>
      </c>
      <c r="S540" s="587">
        <v>3600000</v>
      </c>
      <c r="T540" s="587">
        <v>21600000</v>
      </c>
      <c r="U540" s="530" t="s">
        <v>1009</v>
      </c>
      <c r="V540" s="530" t="s">
        <v>78</v>
      </c>
      <c r="W540" s="530" t="s">
        <v>886</v>
      </c>
      <c r="X540" s="530" t="s">
        <v>533</v>
      </c>
      <c r="Y540" s="530" t="s">
        <v>2765</v>
      </c>
      <c r="Z540" s="530" t="s">
        <v>77</v>
      </c>
      <c r="AA540" s="530" t="s">
        <v>2810</v>
      </c>
    </row>
    <row r="541" spans="1:27" s="532" customFormat="1" ht="93">
      <c r="A541" s="560" t="s">
        <v>1045</v>
      </c>
      <c r="B541" s="560" t="s">
        <v>70</v>
      </c>
      <c r="C541" s="560" t="s">
        <v>71</v>
      </c>
      <c r="D541" s="560" t="s">
        <v>1004</v>
      </c>
      <c r="E541" s="560" t="s">
        <v>877</v>
      </c>
      <c r="F541" s="561">
        <v>8146</v>
      </c>
      <c r="G541" s="561">
        <v>2024110010254</v>
      </c>
      <c r="H541" s="560" t="s">
        <v>17</v>
      </c>
      <c r="I541" s="560" t="s">
        <v>878</v>
      </c>
      <c r="J541" s="560" t="s">
        <v>24</v>
      </c>
      <c r="K541" s="560">
        <v>80111600</v>
      </c>
      <c r="L541" s="560" t="s">
        <v>1046</v>
      </c>
      <c r="M541" s="560" t="s">
        <v>459</v>
      </c>
      <c r="N541" s="561" t="s">
        <v>459</v>
      </c>
      <c r="O541" s="561">
        <v>10</v>
      </c>
      <c r="P541" s="560">
        <v>1</v>
      </c>
      <c r="Q541" s="560" t="s">
        <v>83</v>
      </c>
      <c r="R541" s="562" t="s">
        <v>884</v>
      </c>
      <c r="S541" s="590">
        <v>3000000</v>
      </c>
      <c r="T541" s="590">
        <v>27000000</v>
      </c>
      <c r="U541" s="560" t="s">
        <v>1009</v>
      </c>
      <c r="V541" s="560" t="s">
        <v>78</v>
      </c>
      <c r="W541" s="560" t="s">
        <v>886</v>
      </c>
      <c r="X541" s="560" t="s">
        <v>533</v>
      </c>
      <c r="Y541" s="560" t="s">
        <v>2765</v>
      </c>
      <c r="Z541" s="560" t="s">
        <v>77</v>
      </c>
      <c r="AA541" s="560" t="s">
        <v>2841</v>
      </c>
    </row>
    <row r="542" spans="1:27" s="532" customFormat="1" ht="93">
      <c r="A542" s="560" t="s">
        <v>1047</v>
      </c>
      <c r="B542" s="560" t="s">
        <v>70</v>
      </c>
      <c r="C542" s="560" t="s">
        <v>71</v>
      </c>
      <c r="D542" s="560" t="s">
        <v>1004</v>
      </c>
      <c r="E542" s="560" t="s">
        <v>877</v>
      </c>
      <c r="F542" s="561">
        <v>8146</v>
      </c>
      <c r="G542" s="561">
        <v>2024110010254</v>
      </c>
      <c r="H542" s="560" t="s">
        <v>17</v>
      </c>
      <c r="I542" s="560" t="s">
        <v>878</v>
      </c>
      <c r="J542" s="560" t="s">
        <v>24</v>
      </c>
      <c r="K542" s="560">
        <v>80111600</v>
      </c>
      <c r="L542" s="560" t="s">
        <v>1048</v>
      </c>
      <c r="M542" s="560" t="s">
        <v>459</v>
      </c>
      <c r="N542" s="561" t="s">
        <v>459</v>
      </c>
      <c r="O542" s="561">
        <v>6</v>
      </c>
      <c r="P542" s="560">
        <v>1</v>
      </c>
      <c r="Q542" s="560" t="s">
        <v>83</v>
      </c>
      <c r="R542" s="562" t="s">
        <v>884</v>
      </c>
      <c r="S542" s="590">
        <v>3000000</v>
      </c>
      <c r="T542" s="590">
        <v>15900000</v>
      </c>
      <c r="U542" s="560" t="s">
        <v>1009</v>
      </c>
      <c r="V542" s="560" t="s">
        <v>78</v>
      </c>
      <c r="W542" s="560" t="s">
        <v>886</v>
      </c>
      <c r="X542" s="560" t="s">
        <v>533</v>
      </c>
      <c r="Y542" s="560" t="s">
        <v>2765</v>
      </c>
      <c r="Z542" s="560" t="s">
        <v>77</v>
      </c>
      <c r="AA542" s="560" t="s">
        <v>2841</v>
      </c>
    </row>
    <row r="543" spans="1:27" s="532" customFormat="1" ht="93">
      <c r="A543" s="560" t="s">
        <v>1049</v>
      </c>
      <c r="B543" s="560" t="s">
        <v>70</v>
      </c>
      <c r="C543" s="560" t="s">
        <v>71</v>
      </c>
      <c r="D543" s="560" t="s">
        <v>1004</v>
      </c>
      <c r="E543" s="560" t="s">
        <v>877</v>
      </c>
      <c r="F543" s="561">
        <v>8146</v>
      </c>
      <c r="G543" s="561">
        <v>2024110010254</v>
      </c>
      <c r="H543" s="560" t="s">
        <v>17</v>
      </c>
      <c r="I543" s="560" t="s">
        <v>878</v>
      </c>
      <c r="J543" s="560" t="s">
        <v>24</v>
      </c>
      <c r="K543" s="560">
        <v>80111600</v>
      </c>
      <c r="L543" s="560" t="s">
        <v>1050</v>
      </c>
      <c r="M543" s="560" t="s">
        <v>459</v>
      </c>
      <c r="N543" s="561" t="s">
        <v>459</v>
      </c>
      <c r="O543" s="561">
        <v>6</v>
      </c>
      <c r="P543" s="560">
        <v>1</v>
      </c>
      <c r="Q543" s="560" t="s">
        <v>83</v>
      </c>
      <c r="R543" s="562" t="s">
        <v>884</v>
      </c>
      <c r="S543" s="590">
        <v>3000000</v>
      </c>
      <c r="T543" s="590">
        <v>15600000</v>
      </c>
      <c r="U543" s="560" t="s">
        <v>1009</v>
      </c>
      <c r="V543" s="560" t="s">
        <v>78</v>
      </c>
      <c r="W543" s="560" t="s">
        <v>886</v>
      </c>
      <c r="X543" s="560" t="s">
        <v>533</v>
      </c>
      <c r="Y543" s="560" t="s">
        <v>2765</v>
      </c>
      <c r="Z543" s="560" t="s">
        <v>77</v>
      </c>
      <c r="AA543" s="560" t="s">
        <v>2841</v>
      </c>
    </row>
    <row r="544" spans="1:27" s="532" customFormat="1" ht="93">
      <c r="A544" s="530" t="s">
        <v>1051</v>
      </c>
      <c r="B544" s="530" t="s">
        <v>70</v>
      </c>
      <c r="C544" s="530" t="s">
        <v>71</v>
      </c>
      <c r="D544" s="530" t="s">
        <v>1004</v>
      </c>
      <c r="E544" s="530" t="s">
        <v>877</v>
      </c>
      <c r="F544" s="557">
        <v>8146</v>
      </c>
      <c r="G544" s="557">
        <v>2024110010254</v>
      </c>
      <c r="H544" s="530" t="s">
        <v>17</v>
      </c>
      <c r="I544" s="530" t="s">
        <v>878</v>
      </c>
      <c r="J544" s="530" t="s">
        <v>2764</v>
      </c>
      <c r="K544" s="530">
        <v>80111600</v>
      </c>
      <c r="L544" s="530" t="s">
        <v>2187</v>
      </c>
      <c r="M544" s="530" t="s">
        <v>307</v>
      </c>
      <c r="N544" s="557" t="s">
        <v>307</v>
      </c>
      <c r="O544" s="557">
        <v>5</v>
      </c>
      <c r="P544" s="530">
        <v>1</v>
      </c>
      <c r="Q544" s="530" t="s">
        <v>83</v>
      </c>
      <c r="R544" s="558" t="s">
        <v>884</v>
      </c>
      <c r="S544" s="587">
        <v>3000000</v>
      </c>
      <c r="T544" s="587">
        <v>15000000</v>
      </c>
      <c r="U544" s="530" t="s">
        <v>1009</v>
      </c>
      <c r="V544" s="530" t="s">
        <v>78</v>
      </c>
      <c r="W544" s="530" t="s">
        <v>886</v>
      </c>
      <c r="X544" s="530" t="s">
        <v>533</v>
      </c>
      <c r="Y544" s="530" t="s">
        <v>2765</v>
      </c>
      <c r="Z544" s="530" t="s">
        <v>77</v>
      </c>
      <c r="AA544" s="530" t="s">
        <v>2810</v>
      </c>
    </row>
    <row r="545" spans="1:27" s="532" customFormat="1" ht="93">
      <c r="A545" s="530" t="s">
        <v>1052</v>
      </c>
      <c r="B545" s="530" t="s">
        <v>70</v>
      </c>
      <c r="C545" s="530" t="s">
        <v>71</v>
      </c>
      <c r="D545" s="530" t="s">
        <v>1004</v>
      </c>
      <c r="E545" s="530" t="s">
        <v>877</v>
      </c>
      <c r="F545" s="557">
        <v>8146</v>
      </c>
      <c r="G545" s="557">
        <v>2024110010254</v>
      </c>
      <c r="H545" s="530" t="s">
        <v>17</v>
      </c>
      <c r="I545" s="530" t="s">
        <v>878</v>
      </c>
      <c r="J545" s="530" t="s">
        <v>2764</v>
      </c>
      <c r="K545" s="530">
        <v>80111600</v>
      </c>
      <c r="L545" s="530" t="s">
        <v>1053</v>
      </c>
      <c r="M545" s="530" t="s">
        <v>459</v>
      </c>
      <c r="N545" s="557" t="s">
        <v>459</v>
      </c>
      <c r="O545" s="557">
        <v>5</v>
      </c>
      <c r="P545" s="530">
        <v>1</v>
      </c>
      <c r="Q545" s="530" t="s">
        <v>83</v>
      </c>
      <c r="R545" s="558" t="s">
        <v>884</v>
      </c>
      <c r="S545" s="587">
        <v>2250000</v>
      </c>
      <c r="T545" s="587">
        <v>11250000</v>
      </c>
      <c r="U545" s="530" t="s">
        <v>1009</v>
      </c>
      <c r="V545" s="530" t="s">
        <v>78</v>
      </c>
      <c r="W545" s="530" t="s">
        <v>886</v>
      </c>
      <c r="X545" s="530" t="s">
        <v>533</v>
      </c>
      <c r="Y545" s="530" t="s">
        <v>2765</v>
      </c>
      <c r="Z545" s="530" t="s">
        <v>77</v>
      </c>
      <c r="AA545" s="530" t="s">
        <v>2810</v>
      </c>
    </row>
    <row r="546" spans="1:27" s="532" customFormat="1" ht="93">
      <c r="A546" s="530" t="s">
        <v>1054</v>
      </c>
      <c r="B546" s="530" t="s">
        <v>70</v>
      </c>
      <c r="C546" s="530" t="s">
        <v>71</v>
      </c>
      <c r="D546" s="530" t="s">
        <v>1004</v>
      </c>
      <c r="E546" s="530" t="s">
        <v>877</v>
      </c>
      <c r="F546" s="557">
        <v>8146</v>
      </c>
      <c r="G546" s="557">
        <v>2024110010254</v>
      </c>
      <c r="H546" s="530" t="s">
        <v>17</v>
      </c>
      <c r="I546" s="530" t="s">
        <v>878</v>
      </c>
      <c r="J546" s="530" t="s">
        <v>2764</v>
      </c>
      <c r="K546" s="530" t="s">
        <v>1055</v>
      </c>
      <c r="L546" s="530" t="s">
        <v>2495</v>
      </c>
      <c r="M546" s="530" t="s">
        <v>1060</v>
      </c>
      <c r="N546" s="530" t="s">
        <v>1421</v>
      </c>
      <c r="O546" s="530">
        <v>3</v>
      </c>
      <c r="P546" s="530">
        <v>1</v>
      </c>
      <c r="Q546" s="530" t="s">
        <v>2265</v>
      </c>
      <c r="R546" s="572" t="s">
        <v>884</v>
      </c>
      <c r="S546" s="587" t="s">
        <v>2655</v>
      </c>
      <c r="T546" s="587">
        <v>135000000</v>
      </c>
      <c r="U546" s="530" t="s">
        <v>1009</v>
      </c>
      <c r="V546" s="530" t="s">
        <v>78</v>
      </c>
      <c r="W546" s="530" t="s">
        <v>886</v>
      </c>
      <c r="X546" s="530" t="s">
        <v>533</v>
      </c>
      <c r="Y546" s="530" t="s">
        <v>2765</v>
      </c>
      <c r="Z546" s="530" t="s">
        <v>77</v>
      </c>
      <c r="AA546" s="530" t="s">
        <v>2810</v>
      </c>
    </row>
    <row r="547" spans="1:27" s="532" customFormat="1" ht="93">
      <c r="A547" s="530" t="s">
        <v>1058</v>
      </c>
      <c r="B547" s="530" t="s">
        <v>70</v>
      </c>
      <c r="C547" s="530" t="s">
        <v>71</v>
      </c>
      <c r="D547" s="530" t="s">
        <v>1004</v>
      </c>
      <c r="E547" s="530" t="s">
        <v>877</v>
      </c>
      <c r="F547" s="557">
        <v>8146</v>
      </c>
      <c r="G547" s="557">
        <v>2024110010254</v>
      </c>
      <c r="H547" s="530" t="s">
        <v>17</v>
      </c>
      <c r="I547" s="530" t="s">
        <v>878</v>
      </c>
      <c r="J547" s="530" t="s">
        <v>2764</v>
      </c>
      <c r="K547" s="530" t="s">
        <v>407</v>
      </c>
      <c r="L547" s="530" t="s">
        <v>1059</v>
      </c>
      <c r="M547" s="530" t="s">
        <v>777</v>
      </c>
      <c r="N547" s="530" t="s">
        <v>1060</v>
      </c>
      <c r="O547" s="530">
        <v>6</v>
      </c>
      <c r="P547" s="530">
        <v>1</v>
      </c>
      <c r="Q547" s="530" t="s">
        <v>410</v>
      </c>
      <c r="R547" s="572" t="s">
        <v>884</v>
      </c>
      <c r="S547" s="587" t="s">
        <v>2655</v>
      </c>
      <c r="T547" s="587">
        <v>21150000</v>
      </c>
      <c r="U547" s="530" t="s">
        <v>1009</v>
      </c>
      <c r="V547" s="530" t="s">
        <v>78</v>
      </c>
      <c r="W547" s="530" t="s">
        <v>886</v>
      </c>
      <c r="X547" s="530" t="s">
        <v>533</v>
      </c>
      <c r="Y547" s="530" t="s">
        <v>2765</v>
      </c>
      <c r="Z547" s="530" t="s">
        <v>77</v>
      </c>
      <c r="AA547" s="530" t="s">
        <v>2810</v>
      </c>
    </row>
    <row r="548" spans="1:27" s="532" customFormat="1" ht="124">
      <c r="A548" s="560" t="s">
        <v>1062</v>
      </c>
      <c r="B548" s="560" t="s">
        <v>70</v>
      </c>
      <c r="C548" s="560" t="s">
        <v>71</v>
      </c>
      <c r="D548" s="560" t="s">
        <v>1004</v>
      </c>
      <c r="E548" s="560" t="s">
        <v>877</v>
      </c>
      <c r="F548" s="561">
        <v>8146</v>
      </c>
      <c r="G548" s="561">
        <v>2024110010254</v>
      </c>
      <c r="H548" s="560" t="s">
        <v>17</v>
      </c>
      <c r="I548" s="560" t="s">
        <v>878</v>
      </c>
      <c r="J548" s="560" t="s">
        <v>24</v>
      </c>
      <c r="K548" s="560">
        <v>80111600</v>
      </c>
      <c r="L548" s="560" t="s">
        <v>2890</v>
      </c>
      <c r="M548" s="560" t="s">
        <v>1982</v>
      </c>
      <c r="N548" s="561" t="s">
        <v>1982</v>
      </c>
      <c r="O548" s="561" t="s">
        <v>2911</v>
      </c>
      <c r="P548" s="560">
        <v>1</v>
      </c>
      <c r="Q548" s="560" t="s">
        <v>83</v>
      </c>
      <c r="R548" s="562" t="s">
        <v>884</v>
      </c>
      <c r="S548" s="590">
        <v>6000000</v>
      </c>
      <c r="T548" s="590">
        <v>15000000</v>
      </c>
      <c r="U548" s="560" t="s">
        <v>1006</v>
      </c>
      <c r="V548" s="560" t="s">
        <v>78</v>
      </c>
      <c r="W548" s="560" t="s">
        <v>886</v>
      </c>
      <c r="X548" s="560" t="s">
        <v>533</v>
      </c>
      <c r="Y548" s="560" t="s">
        <v>2765</v>
      </c>
      <c r="Z548" s="560" t="s">
        <v>77</v>
      </c>
      <c r="AA548" s="560" t="s">
        <v>2841</v>
      </c>
    </row>
    <row r="549" spans="1:27" s="532" customFormat="1" ht="93">
      <c r="A549" s="560" t="s">
        <v>1064</v>
      </c>
      <c r="B549" s="560" t="s">
        <v>70</v>
      </c>
      <c r="C549" s="560" t="s">
        <v>71</v>
      </c>
      <c r="D549" s="560" t="s">
        <v>1004</v>
      </c>
      <c r="E549" s="560" t="s">
        <v>877</v>
      </c>
      <c r="F549" s="561">
        <v>8146</v>
      </c>
      <c r="G549" s="561">
        <v>2024110010254</v>
      </c>
      <c r="H549" s="560" t="s">
        <v>17</v>
      </c>
      <c r="I549" s="560" t="s">
        <v>878</v>
      </c>
      <c r="J549" s="560" t="s">
        <v>24</v>
      </c>
      <c r="K549" s="560" t="s">
        <v>1055</v>
      </c>
      <c r="L549" s="560" t="s">
        <v>1066</v>
      </c>
      <c r="M549" s="560" t="s">
        <v>1472</v>
      </c>
      <c r="N549" s="561" t="s">
        <v>1472</v>
      </c>
      <c r="O549" s="561">
        <v>1</v>
      </c>
      <c r="P549" s="560">
        <v>1</v>
      </c>
      <c r="Q549" s="560" t="s">
        <v>83</v>
      </c>
      <c r="R549" s="562" t="s">
        <v>884</v>
      </c>
      <c r="S549" s="590">
        <v>0</v>
      </c>
      <c r="T549" s="590">
        <f>191975000+46000000</f>
        <v>237975000</v>
      </c>
      <c r="U549" s="560" t="s">
        <v>1006</v>
      </c>
      <c r="V549" s="560" t="s">
        <v>78</v>
      </c>
      <c r="W549" s="560" t="s">
        <v>886</v>
      </c>
      <c r="X549" s="560" t="s">
        <v>533</v>
      </c>
      <c r="Y549" s="560" t="s">
        <v>2765</v>
      </c>
      <c r="Z549" s="560" t="s">
        <v>77</v>
      </c>
      <c r="AA549" s="560" t="s">
        <v>2841</v>
      </c>
    </row>
    <row r="550" spans="1:27" s="532" customFormat="1" ht="93">
      <c r="A550" s="530" t="s">
        <v>1065</v>
      </c>
      <c r="B550" s="530" t="s">
        <v>70</v>
      </c>
      <c r="C550" s="530" t="s">
        <v>71</v>
      </c>
      <c r="D550" s="530" t="s">
        <v>1004</v>
      </c>
      <c r="E550" s="530" t="s">
        <v>877</v>
      </c>
      <c r="F550" s="557">
        <v>8146</v>
      </c>
      <c r="G550" s="557">
        <v>2024110010254</v>
      </c>
      <c r="H550" s="530" t="s">
        <v>17</v>
      </c>
      <c r="I550" s="530" t="s">
        <v>878</v>
      </c>
      <c r="J550" s="530" t="s">
        <v>2764</v>
      </c>
      <c r="K550" s="530" t="s">
        <v>1055</v>
      </c>
      <c r="L550" s="530" t="s">
        <v>2564</v>
      </c>
      <c r="M550" s="530" t="s">
        <v>1421</v>
      </c>
      <c r="N550" s="530" t="s">
        <v>1421</v>
      </c>
      <c r="O550" s="530">
        <v>2</v>
      </c>
      <c r="P550" s="530">
        <v>1</v>
      </c>
      <c r="Q550" s="530" t="s">
        <v>83</v>
      </c>
      <c r="R550" s="530" t="s">
        <v>884</v>
      </c>
      <c r="S550" s="589" t="s">
        <v>2655</v>
      </c>
      <c r="T550" s="589">
        <v>30000000</v>
      </c>
      <c r="U550" s="530" t="s">
        <v>1009</v>
      </c>
      <c r="V550" s="530" t="s">
        <v>78</v>
      </c>
      <c r="W550" s="530" t="s">
        <v>886</v>
      </c>
      <c r="X550" s="530" t="s">
        <v>533</v>
      </c>
      <c r="Y550" s="530" t="s">
        <v>2765</v>
      </c>
      <c r="Z550" s="530" t="s">
        <v>77</v>
      </c>
      <c r="AA550" s="530" t="s">
        <v>2810</v>
      </c>
    </row>
    <row r="551" spans="1:27" s="532" customFormat="1" ht="93">
      <c r="A551" s="530" t="s">
        <v>1067</v>
      </c>
      <c r="B551" s="530" t="s">
        <v>70</v>
      </c>
      <c r="C551" s="530" t="s">
        <v>71</v>
      </c>
      <c r="D551" s="530" t="s">
        <v>1004</v>
      </c>
      <c r="E551" s="530" t="s">
        <v>877</v>
      </c>
      <c r="F551" s="557">
        <v>8146</v>
      </c>
      <c r="G551" s="557">
        <v>2024110010254</v>
      </c>
      <c r="H551" s="530" t="s">
        <v>17</v>
      </c>
      <c r="I551" s="530" t="s">
        <v>878</v>
      </c>
      <c r="J551" s="530" t="s">
        <v>2764</v>
      </c>
      <c r="K551" s="530" t="s">
        <v>1055</v>
      </c>
      <c r="L551" s="530" t="s">
        <v>2565</v>
      </c>
      <c r="M551" s="530" t="s">
        <v>1421</v>
      </c>
      <c r="N551" s="530" t="s">
        <v>1421</v>
      </c>
      <c r="O551" s="530">
        <v>2</v>
      </c>
      <c r="P551" s="530">
        <v>1</v>
      </c>
      <c r="Q551" s="530" t="s">
        <v>83</v>
      </c>
      <c r="R551" s="530" t="s">
        <v>884</v>
      </c>
      <c r="S551" s="589" t="s">
        <v>2655</v>
      </c>
      <c r="T551" s="589">
        <v>30000000</v>
      </c>
      <c r="U551" s="530" t="s">
        <v>1009</v>
      </c>
      <c r="V551" s="530" t="s">
        <v>78</v>
      </c>
      <c r="W551" s="530" t="s">
        <v>886</v>
      </c>
      <c r="X551" s="530" t="s">
        <v>533</v>
      </c>
      <c r="Y551" s="530" t="s">
        <v>2765</v>
      </c>
      <c r="Z551" s="530" t="s">
        <v>77</v>
      </c>
      <c r="AA551" s="530" t="s">
        <v>2810</v>
      </c>
    </row>
    <row r="552" spans="1:27" s="532" customFormat="1" ht="93">
      <c r="A552" s="530" t="s">
        <v>1068</v>
      </c>
      <c r="B552" s="530" t="s">
        <v>70</v>
      </c>
      <c r="C552" s="530" t="s">
        <v>71</v>
      </c>
      <c r="D552" s="530" t="s">
        <v>1004</v>
      </c>
      <c r="E552" s="530" t="s">
        <v>877</v>
      </c>
      <c r="F552" s="557">
        <v>8146</v>
      </c>
      <c r="G552" s="557">
        <v>2024110010254</v>
      </c>
      <c r="H552" s="530" t="s">
        <v>17</v>
      </c>
      <c r="I552" s="530" t="s">
        <v>878</v>
      </c>
      <c r="J552" s="530" t="s">
        <v>2764</v>
      </c>
      <c r="K552" s="530" t="s">
        <v>1055</v>
      </c>
      <c r="L552" s="530" t="s">
        <v>2566</v>
      </c>
      <c r="M552" s="530" t="s">
        <v>1421</v>
      </c>
      <c r="N552" s="530" t="s">
        <v>1421</v>
      </c>
      <c r="O552" s="530">
        <v>2</v>
      </c>
      <c r="P552" s="530">
        <v>1</v>
      </c>
      <c r="Q552" s="530" t="s">
        <v>83</v>
      </c>
      <c r="R552" s="530" t="s">
        <v>884</v>
      </c>
      <c r="S552" s="589" t="s">
        <v>2655</v>
      </c>
      <c r="T552" s="589">
        <v>30000000</v>
      </c>
      <c r="U552" s="530" t="s">
        <v>1009</v>
      </c>
      <c r="V552" s="530" t="s">
        <v>78</v>
      </c>
      <c r="W552" s="530" t="s">
        <v>886</v>
      </c>
      <c r="X552" s="530" t="s">
        <v>533</v>
      </c>
      <c r="Y552" s="530" t="s">
        <v>2765</v>
      </c>
      <c r="Z552" s="530" t="s">
        <v>77</v>
      </c>
      <c r="AA552" s="530" t="s">
        <v>2810</v>
      </c>
    </row>
    <row r="553" spans="1:27" s="532" customFormat="1" ht="93">
      <c r="A553" s="530" t="s">
        <v>1069</v>
      </c>
      <c r="B553" s="530" t="s">
        <v>70</v>
      </c>
      <c r="C553" s="530" t="s">
        <v>71</v>
      </c>
      <c r="D553" s="530" t="s">
        <v>1004</v>
      </c>
      <c r="E553" s="530" t="s">
        <v>877</v>
      </c>
      <c r="F553" s="557">
        <v>8146</v>
      </c>
      <c r="G553" s="557">
        <v>2024110010254</v>
      </c>
      <c r="H553" s="530" t="s">
        <v>17</v>
      </c>
      <c r="I553" s="530" t="s">
        <v>878</v>
      </c>
      <c r="J553" s="530" t="s">
        <v>2764</v>
      </c>
      <c r="K553" s="530" t="s">
        <v>1055</v>
      </c>
      <c r="L553" s="530" t="s">
        <v>2567</v>
      </c>
      <c r="M553" s="530" t="s">
        <v>1421</v>
      </c>
      <c r="N553" s="530" t="s">
        <v>1421</v>
      </c>
      <c r="O553" s="530">
        <v>2</v>
      </c>
      <c r="P553" s="530">
        <v>1</v>
      </c>
      <c r="Q553" s="530" t="s">
        <v>83</v>
      </c>
      <c r="R553" s="530" t="s">
        <v>884</v>
      </c>
      <c r="S553" s="589" t="s">
        <v>2655</v>
      </c>
      <c r="T553" s="589">
        <v>30000000</v>
      </c>
      <c r="U553" s="530" t="s">
        <v>1009</v>
      </c>
      <c r="V553" s="530" t="s">
        <v>78</v>
      </c>
      <c r="W553" s="530" t="s">
        <v>886</v>
      </c>
      <c r="X553" s="530" t="s">
        <v>533</v>
      </c>
      <c r="Y553" s="530" t="s">
        <v>2765</v>
      </c>
      <c r="Z553" s="530" t="s">
        <v>77</v>
      </c>
      <c r="AA553" s="530" t="s">
        <v>2810</v>
      </c>
    </row>
    <row r="554" spans="1:27" s="532" customFormat="1" ht="93">
      <c r="A554" s="530" t="s">
        <v>1070</v>
      </c>
      <c r="B554" s="530" t="s">
        <v>70</v>
      </c>
      <c r="C554" s="530" t="s">
        <v>71</v>
      </c>
      <c r="D554" s="530" t="s">
        <v>1004</v>
      </c>
      <c r="E554" s="530" t="s">
        <v>877</v>
      </c>
      <c r="F554" s="557">
        <v>8146</v>
      </c>
      <c r="G554" s="557">
        <v>2024110010254</v>
      </c>
      <c r="H554" s="530" t="s">
        <v>17</v>
      </c>
      <c r="I554" s="530" t="s">
        <v>878</v>
      </c>
      <c r="J554" s="530" t="s">
        <v>2764</v>
      </c>
      <c r="K554" s="530" t="s">
        <v>1055</v>
      </c>
      <c r="L554" s="530" t="s">
        <v>2568</v>
      </c>
      <c r="M554" s="530" t="s">
        <v>1421</v>
      </c>
      <c r="N554" s="530" t="s">
        <v>1421</v>
      </c>
      <c r="O554" s="530">
        <v>2</v>
      </c>
      <c r="P554" s="530">
        <v>1</v>
      </c>
      <c r="Q554" s="530" t="s">
        <v>83</v>
      </c>
      <c r="R554" s="530" t="s">
        <v>884</v>
      </c>
      <c r="S554" s="589" t="s">
        <v>2655</v>
      </c>
      <c r="T554" s="589">
        <v>30000000</v>
      </c>
      <c r="U554" s="530" t="s">
        <v>1009</v>
      </c>
      <c r="V554" s="530" t="s">
        <v>78</v>
      </c>
      <c r="W554" s="530" t="s">
        <v>886</v>
      </c>
      <c r="X554" s="530" t="s">
        <v>533</v>
      </c>
      <c r="Y554" s="530" t="s">
        <v>2765</v>
      </c>
      <c r="Z554" s="530" t="s">
        <v>77</v>
      </c>
      <c r="AA554" s="530" t="s">
        <v>2810</v>
      </c>
    </row>
    <row r="555" spans="1:27" s="532" customFormat="1" ht="93">
      <c r="A555" s="530" t="s">
        <v>1071</v>
      </c>
      <c r="B555" s="530" t="s">
        <v>70</v>
      </c>
      <c r="C555" s="530" t="s">
        <v>71</v>
      </c>
      <c r="D555" s="530" t="s">
        <v>1004</v>
      </c>
      <c r="E555" s="530" t="s">
        <v>877</v>
      </c>
      <c r="F555" s="557">
        <v>8146</v>
      </c>
      <c r="G555" s="557">
        <v>2024110010254</v>
      </c>
      <c r="H555" s="530" t="s">
        <v>17</v>
      </c>
      <c r="I555" s="530" t="s">
        <v>878</v>
      </c>
      <c r="J555" s="530" t="s">
        <v>2764</v>
      </c>
      <c r="K555" s="530" t="s">
        <v>1055</v>
      </c>
      <c r="L555" s="530" t="s">
        <v>2569</v>
      </c>
      <c r="M555" s="530" t="s">
        <v>1421</v>
      </c>
      <c r="N555" s="530" t="s">
        <v>1421</v>
      </c>
      <c r="O555" s="530">
        <v>2</v>
      </c>
      <c r="P555" s="530">
        <v>1</v>
      </c>
      <c r="Q555" s="530" t="s">
        <v>83</v>
      </c>
      <c r="R555" s="530" t="s">
        <v>884</v>
      </c>
      <c r="S555" s="589" t="s">
        <v>2655</v>
      </c>
      <c r="T555" s="589">
        <v>30000000</v>
      </c>
      <c r="U555" s="530" t="s">
        <v>1009</v>
      </c>
      <c r="V555" s="530" t="s">
        <v>78</v>
      </c>
      <c r="W555" s="530" t="s">
        <v>886</v>
      </c>
      <c r="X555" s="530" t="s">
        <v>533</v>
      </c>
      <c r="Y555" s="530" t="s">
        <v>2765</v>
      </c>
      <c r="Z555" s="530" t="s">
        <v>77</v>
      </c>
      <c r="AA555" s="530" t="s">
        <v>2810</v>
      </c>
    </row>
    <row r="556" spans="1:27" s="532" customFormat="1" ht="93">
      <c r="A556" s="530" t="s">
        <v>1072</v>
      </c>
      <c r="B556" s="530" t="s">
        <v>70</v>
      </c>
      <c r="C556" s="530" t="s">
        <v>71</v>
      </c>
      <c r="D556" s="530" t="s">
        <v>1004</v>
      </c>
      <c r="E556" s="530" t="s">
        <v>877</v>
      </c>
      <c r="F556" s="557">
        <v>8146</v>
      </c>
      <c r="G556" s="557">
        <v>2024110010254</v>
      </c>
      <c r="H556" s="530" t="s">
        <v>17</v>
      </c>
      <c r="I556" s="530" t="s">
        <v>878</v>
      </c>
      <c r="J556" s="530" t="s">
        <v>2764</v>
      </c>
      <c r="K556" s="530" t="s">
        <v>1055</v>
      </c>
      <c r="L556" s="530" t="s">
        <v>2570</v>
      </c>
      <c r="M556" s="530" t="s">
        <v>1421</v>
      </c>
      <c r="N556" s="530" t="s">
        <v>1421</v>
      </c>
      <c r="O556" s="530">
        <v>2</v>
      </c>
      <c r="P556" s="530">
        <v>1</v>
      </c>
      <c r="Q556" s="530" t="s">
        <v>83</v>
      </c>
      <c r="R556" s="530" t="s">
        <v>884</v>
      </c>
      <c r="S556" s="589" t="s">
        <v>2655</v>
      </c>
      <c r="T556" s="589">
        <v>30000000</v>
      </c>
      <c r="U556" s="530" t="s">
        <v>1009</v>
      </c>
      <c r="V556" s="530" t="s">
        <v>78</v>
      </c>
      <c r="W556" s="530" t="s">
        <v>886</v>
      </c>
      <c r="X556" s="530" t="s">
        <v>533</v>
      </c>
      <c r="Y556" s="530" t="s">
        <v>2765</v>
      </c>
      <c r="Z556" s="530" t="s">
        <v>77</v>
      </c>
      <c r="AA556" s="530" t="s">
        <v>2810</v>
      </c>
    </row>
    <row r="557" spans="1:27" s="532" customFormat="1" ht="108.5">
      <c r="A557" s="530" t="s">
        <v>1073</v>
      </c>
      <c r="B557" s="530" t="s">
        <v>70</v>
      </c>
      <c r="C557" s="530" t="s">
        <v>71</v>
      </c>
      <c r="D557" s="530" t="s">
        <v>1004</v>
      </c>
      <c r="E557" s="530" t="s">
        <v>877</v>
      </c>
      <c r="F557" s="557">
        <v>8146</v>
      </c>
      <c r="G557" s="557">
        <v>2024110010254</v>
      </c>
      <c r="H557" s="530" t="s">
        <v>17</v>
      </c>
      <c r="I557" s="530" t="s">
        <v>878</v>
      </c>
      <c r="J557" s="530" t="s">
        <v>2764</v>
      </c>
      <c r="K557" s="530" t="s">
        <v>1055</v>
      </c>
      <c r="L557" s="530" t="s">
        <v>2571</v>
      </c>
      <c r="M557" s="530" t="s">
        <v>1421</v>
      </c>
      <c r="N557" s="530" t="s">
        <v>1421</v>
      </c>
      <c r="O557" s="530">
        <v>2</v>
      </c>
      <c r="P557" s="530">
        <v>1</v>
      </c>
      <c r="Q557" s="530" t="s">
        <v>83</v>
      </c>
      <c r="R557" s="530" t="s">
        <v>884</v>
      </c>
      <c r="S557" s="589" t="s">
        <v>2655</v>
      </c>
      <c r="T557" s="589">
        <v>30000000</v>
      </c>
      <c r="U557" s="530" t="s">
        <v>1009</v>
      </c>
      <c r="V557" s="530" t="s">
        <v>78</v>
      </c>
      <c r="W557" s="530" t="s">
        <v>886</v>
      </c>
      <c r="X557" s="530" t="s">
        <v>533</v>
      </c>
      <c r="Y557" s="530" t="s">
        <v>2765</v>
      </c>
      <c r="Z557" s="530" t="s">
        <v>77</v>
      </c>
      <c r="AA557" s="530" t="s">
        <v>2810</v>
      </c>
    </row>
    <row r="558" spans="1:27" s="532" customFormat="1" ht="93">
      <c r="A558" s="530" t="s">
        <v>1074</v>
      </c>
      <c r="B558" s="530" t="s">
        <v>70</v>
      </c>
      <c r="C558" s="530" t="s">
        <v>71</v>
      </c>
      <c r="D558" s="530" t="s">
        <v>1004</v>
      </c>
      <c r="E558" s="530" t="s">
        <v>877</v>
      </c>
      <c r="F558" s="557">
        <v>8146</v>
      </c>
      <c r="G558" s="557">
        <v>2024110010254</v>
      </c>
      <c r="H558" s="530" t="s">
        <v>17</v>
      </c>
      <c r="I558" s="530" t="s">
        <v>878</v>
      </c>
      <c r="J558" s="530" t="s">
        <v>2764</v>
      </c>
      <c r="K558" s="530" t="s">
        <v>1055</v>
      </c>
      <c r="L558" s="530" t="s">
        <v>2572</v>
      </c>
      <c r="M558" s="530" t="s">
        <v>1421</v>
      </c>
      <c r="N558" s="530" t="s">
        <v>1421</v>
      </c>
      <c r="O558" s="530">
        <v>2</v>
      </c>
      <c r="P558" s="530">
        <v>1</v>
      </c>
      <c r="Q558" s="530" t="s">
        <v>83</v>
      </c>
      <c r="R558" s="530" t="s">
        <v>884</v>
      </c>
      <c r="S558" s="589" t="s">
        <v>2655</v>
      </c>
      <c r="T558" s="589">
        <v>30000000</v>
      </c>
      <c r="U558" s="530" t="s">
        <v>1009</v>
      </c>
      <c r="V558" s="530" t="s">
        <v>78</v>
      </c>
      <c r="W558" s="530" t="s">
        <v>886</v>
      </c>
      <c r="X558" s="530" t="s">
        <v>533</v>
      </c>
      <c r="Y558" s="530" t="s">
        <v>2765</v>
      </c>
      <c r="Z558" s="530" t="s">
        <v>77</v>
      </c>
      <c r="AA558" s="530" t="s">
        <v>2810</v>
      </c>
    </row>
    <row r="559" spans="1:27" s="532" customFormat="1" ht="93">
      <c r="A559" s="530" t="s">
        <v>1075</v>
      </c>
      <c r="B559" s="530" t="s">
        <v>70</v>
      </c>
      <c r="C559" s="530" t="s">
        <v>71</v>
      </c>
      <c r="D559" s="530" t="s">
        <v>1004</v>
      </c>
      <c r="E559" s="530" t="s">
        <v>877</v>
      </c>
      <c r="F559" s="557">
        <v>8146</v>
      </c>
      <c r="G559" s="557">
        <v>2024110010254</v>
      </c>
      <c r="H559" s="530" t="s">
        <v>17</v>
      </c>
      <c r="I559" s="530" t="s">
        <v>878</v>
      </c>
      <c r="J559" s="530" t="s">
        <v>2764</v>
      </c>
      <c r="K559" s="530" t="s">
        <v>1055</v>
      </c>
      <c r="L559" s="530" t="s">
        <v>2573</v>
      </c>
      <c r="M559" s="530" t="s">
        <v>1421</v>
      </c>
      <c r="N559" s="530" t="s">
        <v>1421</v>
      </c>
      <c r="O559" s="530">
        <v>2</v>
      </c>
      <c r="P559" s="530">
        <v>1</v>
      </c>
      <c r="Q559" s="530" t="s">
        <v>83</v>
      </c>
      <c r="R559" s="530" t="s">
        <v>884</v>
      </c>
      <c r="S559" s="589" t="s">
        <v>2655</v>
      </c>
      <c r="T559" s="589">
        <v>30000000</v>
      </c>
      <c r="U559" s="530" t="s">
        <v>1009</v>
      </c>
      <c r="V559" s="530" t="s">
        <v>78</v>
      </c>
      <c r="W559" s="530" t="s">
        <v>886</v>
      </c>
      <c r="X559" s="530" t="s">
        <v>533</v>
      </c>
      <c r="Y559" s="530" t="s">
        <v>2765</v>
      </c>
      <c r="Z559" s="530" t="s">
        <v>77</v>
      </c>
      <c r="AA559" s="530" t="s">
        <v>2810</v>
      </c>
    </row>
    <row r="560" spans="1:27" s="532" customFormat="1" ht="93">
      <c r="A560" s="530" t="s">
        <v>1076</v>
      </c>
      <c r="B560" s="530" t="s">
        <v>70</v>
      </c>
      <c r="C560" s="530" t="s">
        <v>71</v>
      </c>
      <c r="D560" s="530" t="s">
        <v>1004</v>
      </c>
      <c r="E560" s="530" t="s">
        <v>877</v>
      </c>
      <c r="F560" s="557">
        <v>8146</v>
      </c>
      <c r="G560" s="557">
        <v>2024110010254</v>
      </c>
      <c r="H560" s="530" t="s">
        <v>17</v>
      </c>
      <c r="I560" s="530" t="s">
        <v>878</v>
      </c>
      <c r="J560" s="530" t="s">
        <v>2764</v>
      </c>
      <c r="K560" s="530" t="s">
        <v>1055</v>
      </c>
      <c r="L560" s="530" t="s">
        <v>2574</v>
      </c>
      <c r="M560" s="530" t="s">
        <v>1421</v>
      </c>
      <c r="N560" s="530" t="s">
        <v>1421</v>
      </c>
      <c r="O560" s="530">
        <v>2</v>
      </c>
      <c r="P560" s="530">
        <v>1</v>
      </c>
      <c r="Q560" s="530" t="s">
        <v>83</v>
      </c>
      <c r="R560" s="530" t="s">
        <v>884</v>
      </c>
      <c r="S560" s="589" t="s">
        <v>2655</v>
      </c>
      <c r="T560" s="589">
        <v>30000000</v>
      </c>
      <c r="U560" s="530" t="s">
        <v>1009</v>
      </c>
      <c r="V560" s="530" t="s">
        <v>78</v>
      </c>
      <c r="W560" s="530" t="s">
        <v>886</v>
      </c>
      <c r="X560" s="530" t="s">
        <v>533</v>
      </c>
      <c r="Y560" s="530" t="s">
        <v>2765</v>
      </c>
      <c r="Z560" s="530" t="s">
        <v>77</v>
      </c>
      <c r="AA560" s="530" t="s">
        <v>2810</v>
      </c>
    </row>
    <row r="561" spans="1:27" s="532" customFormat="1" ht="93">
      <c r="A561" s="530" t="s">
        <v>1077</v>
      </c>
      <c r="B561" s="530" t="s">
        <v>70</v>
      </c>
      <c r="C561" s="530" t="s">
        <v>71</v>
      </c>
      <c r="D561" s="530" t="s">
        <v>1004</v>
      </c>
      <c r="E561" s="530" t="s">
        <v>877</v>
      </c>
      <c r="F561" s="557">
        <v>8146</v>
      </c>
      <c r="G561" s="557">
        <v>2024110010254</v>
      </c>
      <c r="H561" s="530" t="s">
        <v>17</v>
      </c>
      <c r="I561" s="530" t="s">
        <v>878</v>
      </c>
      <c r="J561" s="530" t="s">
        <v>2764</v>
      </c>
      <c r="K561" s="530" t="s">
        <v>1055</v>
      </c>
      <c r="L561" s="530" t="s">
        <v>2575</v>
      </c>
      <c r="M561" s="530" t="s">
        <v>1421</v>
      </c>
      <c r="N561" s="530" t="s">
        <v>1421</v>
      </c>
      <c r="O561" s="530">
        <v>2</v>
      </c>
      <c r="P561" s="530">
        <v>1</v>
      </c>
      <c r="Q561" s="530" t="s">
        <v>83</v>
      </c>
      <c r="R561" s="530" t="s">
        <v>884</v>
      </c>
      <c r="S561" s="589" t="s">
        <v>2655</v>
      </c>
      <c r="T561" s="589">
        <v>30000000</v>
      </c>
      <c r="U561" s="530" t="s">
        <v>1009</v>
      </c>
      <c r="V561" s="530" t="s">
        <v>78</v>
      </c>
      <c r="W561" s="530" t="s">
        <v>886</v>
      </c>
      <c r="X561" s="530" t="s">
        <v>533</v>
      </c>
      <c r="Y561" s="530" t="s">
        <v>2765</v>
      </c>
      <c r="Z561" s="530" t="s">
        <v>77</v>
      </c>
      <c r="AA561" s="530" t="s">
        <v>2810</v>
      </c>
    </row>
    <row r="562" spans="1:27" s="532" customFormat="1" ht="93">
      <c r="A562" s="530" t="s">
        <v>1078</v>
      </c>
      <c r="B562" s="530" t="s">
        <v>70</v>
      </c>
      <c r="C562" s="530" t="s">
        <v>71</v>
      </c>
      <c r="D562" s="530" t="s">
        <v>1004</v>
      </c>
      <c r="E562" s="530" t="s">
        <v>877</v>
      </c>
      <c r="F562" s="557">
        <v>8146</v>
      </c>
      <c r="G562" s="557">
        <v>2024110010254</v>
      </c>
      <c r="H562" s="530" t="s">
        <v>17</v>
      </c>
      <c r="I562" s="530" t="s">
        <v>878</v>
      </c>
      <c r="J562" s="530" t="s">
        <v>2764</v>
      </c>
      <c r="K562" s="530" t="s">
        <v>1055</v>
      </c>
      <c r="L562" s="530" t="s">
        <v>2576</v>
      </c>
      <c r="M562" s="530" t="s">
        <v>1421</v>
      </c>
      <c r="N562" s="530" t="s">
        <v>1421</v>
      </c>
      <c r="O562" s="530">
        <v>2</v>
      </c>
      <c r="P562" s="530">
        <v>1</v>
      </c>
      <c r="Q562" s="530" t="s">
        <v>83</v>
      </c>
      <c r="R562" s="530" t="s">
        <v>884</v>
      </c>
      <c r="S562" s="589" t="s">
        <v>2655</v>
      </c>
      <c r="T562" s="589">
        <v>30000000</v>
      </c>
      <c r="U562" s="530" t="s">
        <v>1009</v>
      </c>
      <c r="V562" s="530" t="s">
        <v>78</v>
      </c>
      <c r="W562" s="530" t="s">
        <v>886</v>
      </c>
      <c r="X562" s="530" t="s">
        <v>533</v>
      </c>
      <c r="Y562" s="530" t="s">
        <v>2765</v>
      </c>
      <c r="Z562" s="530" t="s">
        <v>77</v>
      </c>
      <c r="AA562" s="530" t="s">
        <v>2810</v>
      </c>
    </row>
    <row r="563" spans="1:27" s="532" customFormat="1" ht="93">
      <c r="A563" s="530" t="s">
        <v>1079</v>
      </c>
      <c r="B563" s="530" t="s">
        <v>70</v>
      </c>
      <c r="C563" s="530" t="s">
        <v>71</v>
      </c>
      <c r="D563" s="530" t="s">
        <v>1004</v>
      </c>
      <c r="E563" s="530" t="s">
        <v>877</v>
      </c>
      <c r="F563" s="557">
        <v>8146</v>
      </c>
      <c r="G563" s="557">
        <v>2024110010254</v>
      </c>
      <c r="H563" s="530" t="s">
        <v>17</v>
      </c>
      <c r="I563" s="530" t="s">
        <v>878</v>
      </c>
      <c r="J563" s="530" t="s">
        <v>2764</v>
      </c>
      <c r="K563" s="530" t="s">
        <v>1055</v>
      </c>
      <c r="L563" s="530" t="s">
        <v>2577</v>
      </c>
      <c r="M563" s="530" t="s">
        <v>1421</v>
      </c>
      <c r="N563" s="530" t="s">
        <v>1421</v>
      </c>
      <c r="O563" s="530">
        <v>2</v>
      </c>
      <c r="P563" s="530">
        <v>1</v>
      </c>
      <c r="Q563" s="530" t="s">
        <v>83</v>
      </c>
      <c r="R563" s="530" t="s">
        <v>884</v>
      </c>
      <c r="S563" s="589" t="s">
        <v>2655</v>
      </c>
      <c r="T563" s="589">
        <v>30000000</v>
      </c>
      <c r="U563" s="530" t="s">
        <v>1009</v>
      </c>
      <c r="V563" s="530" t="s">
        <v>78</v>
      </c>
      <c r="W563" s="530" t="s">
        <v>886</v>
      </c>
      <c r="X563" s="530" t="s">
        <v>533</v>
      </c>
      <c r="Y563" s="530" t="s">
        <v>2765</v>
      </c>
      <c r="Z563" s="530" t="s">
        <v>77</v>
      </c>
      <c r="AA563" s="530" t="s">
        <v>2810</v>
      </c>
    </row>
    <row r="564" spans="1:27" s="532" customFormat="1" ht="93">
      <c r="A564" s="530" t="s">
        <v>1080</v>
      </c>
      <c r="B564" s="530" t="s">
        <v>70</v>
      </c>
      <c r="C564" s="530" t="s">
        <v>71</v>
      </c>
      <c r="D564" s="530" t="s">
        <v>1004</v>
      </c>
      <c r="E564" s="530" t="s">
        <v>877</v>
      </c>
      <c r="F564" s="557">
        <v>8146</v>
      </c>
      <c r="G564" s="557">
        <v>2024110010254</v>
      </c>
      <c r="H564" s="530" t="s">
        <v>17</v>
      </c>
      <c r="I564" s="530" t="s">
        <v>878</v>
      </c>
      <c r="J564" s="530" t="s">
        <v>2764</v>
      </c>
      <c r="K564" s="530" t="s">
        <v>1055</v>
      </c>
      <c r="L564" s="530" t="s">
        <v>2578</v>
      </c>
      <c r="M564" s="530" t="s">
        <v>1421</v>
      </c>
      <c r="N564" s="530" t="s">
        <v>1421</v>
      </c>
      <c r="O564" s="530">
        <v>2</v>
      </c>
      <c r="P564" s="530">
        <v>1</v>
      </c>
      <c r="Q564" s="530" t="s">
        <v>83</v>
      </c>
      <c r="R564" s="530" t="s">
        <v>884</v>
      </c>
      <c r="S564" s="589" t="s">
        <v>2655</v>
      </c>
      <c r="T564" s="589">
        <v>30000000</v>
      </c>
      <c r="U564" s="530" t="s">
        <v>1009</v>
      </c>
      <c r="V564" s="530" t="s">
        <v>78</v>
      </c>
      <c r="W564" s="530" t="s">
        <v>886</v>
      </c>
      <c r="X564" s="530" t="s">
        <v>533</v>
      </c>
      <c r="Y564" s="530" t="s">
        <v>2765</v>
      </c>
      <c r="Z564" s="530" t="s">
        <v>77</v>
      </c>
      <c r="AA564" s="530" t="s">
        <v>2810</v>
      </c>
    </row>
    <row r="565" spans="1:27" s="532" customFormat="1" ht="93">
      <c r="A565" s="530" t="s">
        <v>1081</v>
      </c>
      <c r="B565" s="530" t="s">
        <v>70</v>
      </c>
      <c r="C565" s="530" t="s">
        <v>71</v>
      </c>
      <c r="D565" s="530" t="s">
        <v>1004</v>
      </c>
      <c r="E565" s="530" t="s">
        <v>877</v>
      </c>
      <c r="F565" s="557">
        <v>8146</v>
      </c>
      <c r="G565" s="557">
        <v>2024110010254</v>
      </c>
      <c r="H565" s="530" t="s">
        <v>17</v>
      </c>
      <c r="I565" s="530" t="s">
        <v>878</v>
      </c>
      <c r="J565" s="530" t="s">
        <v>2764</v>
      </c>
      <c r="K565" s="530" t="s">
        <v>1055</v>
      </c>
      <c r="L565" s="530" t="s">
        <v>2579</v>
      </c>
      <c r="M565" s="530" t="s">
        <v>1421</v>
      </c>
      <c r="N565" s="530" t="s">
        <v>1421</v>
      </c>
      <c r="O565" s="530">
        <v>2</v>
      </c>
      <c r="P565" s="530">
        <v>1</v>
      </c>
      <c r="Q565" s="530" t="s">
        <v>83</v>
      </c>
      <c r="R565" s="530" t="s">
        <v>884</v>
      </c>
      <c r="S565" s="589" t="s">
        <v>2655</v>
      </c>
      <c r="T565" s="589">
        <v>30000000</v>
      </c>
      <c r="U565" s="530" t="s">
        <v>1009</v>
      </c>
      <c r="V565" s="530" t="s">
        <v>78</v>
      </c>
      <c r="W565" s="530" t="s">
        <v>886</v>
      </c>
      <c r="X565" s="530" t="s">
        <v>533</v>
      </c>
      <c r="Y565" s="530" t="s">
        <v>2765</v>
      </c>
      <c r="Z565" s="530" t="s">
        <v>77</v>
      </c>
      <c r="AA565" s="530" t="s">
        <v>2810</v>
      </c>
    </row>
    <row r="566" spans="1:27" s="532" customFormat="1" ht="93">
      <c r="A566" s="530" t="s">
        <v>1082</v>
      </c>
      <c r="B566" s="530" t="s">
        <v>70</v>
      </c>
      <c r="C566" s="530" t="s">
        <v>71</v>
      </c>
      <c r="D566" s="530" t="s">
        <v>1004</v>
      </c>
      <c r="E566" s="530" t="s">
        <v>877</v>
      </c>
      <c r="F566" s="557">
        <v>8146</v>
      </c>
      <c r="G566" s="557">
        <v>2024110010254</v>
      </c>
      <c r="H566" s="530" t="s">
        <v>17</v>
      </c>
      <c r="I566" s="530" t="s">
        <v>878</v>
      </c>
      <c r="J566" s="530" t="s">
        <v>2764</v>
      </c>
      <c r="K566" s="530" t="s">
        <v>1055</v>
      </c>
      <c r="L566" s="530" t="s">
        <v>2580</v>
      </c>
      <c r="M566" s="530" t="s">
        <v>1421</v>
      </c>
      <c r="N566" s="530" t="s">
        <v>1421</v>
      </c>
      <c r="O566" s="530">
        <v>2</v>
      </c>
      <c r="P566" s="530">
        <v>1</v>
      </c>
      <c r="Q566" s="530" t="s">
        <v>83</v>
      </c>
      <c r="R566" s="530" t="s">
        <v>884</v>
      </c>
      <c r="S566" s="589" t="s">
        <v>2655</v>
      </c>
      <c r="T566" s="589">
        <v>30000000</v>
      </c>
      <c r="U566" s="530" t="s">
        <v>1009</v>
      </c>
      <c r="V566" s="530" t="s">
        <v>78</v>
      </c>
      <c r="W566" s="530" t="s">
        <v>886</v>
      </c>
      <c r="X566" s="530" t="s">
        <v>533</v>
      </c>
      <c r="Y566" s="530" t="s">
        <v>2765</v>
      </c>
      <c r="Z566" s="530" t="s">
        <v>77</v>
      </c>
      <c r="AA566" s="530" t="s">
        <v>2810</v>
      </c>
    </row>
    <row r="567" spans="1:27" s="532" customFormat="1" ht="93">
      <c r="A567" s="530" t="s">
        <v>1083</v>
      </c>
      <c r="B567" s="530" t="s">
        <v>70</v>
      </c>
      <c r="C567" s="530" t="s">
        <v>71</v>
      </c>
      <c r="D567" s="530" t="s">
        <v>1004</v>
      </c>
      <c r="E567" s="530" t="s">
        <v>877</v>
      </c>
      <c r="F567" s="557">
        <v>8146</v>
      </c>
      <c r="G567" s="557">
        <v>2024110010254</v>
      </c>
      <c r="H567" s="530" t="s">
        <v>17</v>
      </c>
      <c r="I567" s="530" t="s">
        <v>878</v>
      </c>
      <c r="J567" s="530" t="s">
        <v>2764</v>
      </c>
      <c r="K567" s="530" t="s">
        <v>1055</v>
      </c>
      <c r="L567" s="530" t="s">
        <v>2581</v>
      </c>
      <c r="M567" s="530" t="s">
        <v>1421</v>
      </c>
      <c r="N567" s="530" t="s">
        <v>1421</v>
      </c>
      <c r="O567" s="530">
        <v>2</v>
      </c>
      <c r="P567" s="530">
        <v>1</v>
      </c>
      <c r="Q567" s="530" t="s">
        <v>83</v>
      </c>
      <c r="R567" s="530" t="s">
        <v>884</v>
      </c>
      <c r="S567" s="589" t="s">
        <v>2655</v>
      </c>
      <c r="T567" s="589">
        <v>30000000</v>
      </c>
      <c r="U567" s="530" t="s">
        <v>1009</v>
      </c>
      <c r="V567" s="530" t="s">
        <v>78</v>
      </c>
      <c r="W567" s="530" t="s">
        <v>886</v>
      </c>
      <c r="X567" s="530" t="s">
        <v>533</v>
      </c>
      <c r="Y567" s="530" t="s">
        <v>2765</v>
      </c>
      <c r="Z567" s="530" t="s">
        <v>77</v>
      </c>
      <c r="AA567" s="530" t="s">
        <v>2810</v>
      </c>
    </row>
    <row r="568" spans="1:27" s="532" customFormat="1" ht="93">
      <c r="A568" s="530" t="s">
        <v>1084</v>
      </c>
      <c r="B568" s="530" t="s">
        <v>70</v>
      </c>
      <c r="C568" s="530" t="s">
        <v>71</v>
      </c>
      <c r="D568" s="530" t="s">
        <v>1004</v>
      </c>
      <c r="E568" s="530" t="s">
        <v>877</v>
      </c>
      <c r="F568" s="557">
        <v>8146</v>
      </c>
      <c r="G568" s="557">
        <v>2024110010254</v>
      </c>
      <c r="H568" s="530" t="s">
        <v>17</v>
      </c>
      <c r="I568" s="530" t="s">
        <v>878</v>
      </c>
      <c r="J568" s="530" t="s">
        <v>2764</v>
      </c>
      <c r="K568" s="530" t="s">
        <v>1055</v>
      </c>
      <c r="L568" s="530" t="s">
        <v>2582</v>
      </c>
      <c r="M568" s="530" t="s">
        <v>1421</v>
      </c>
      <c r="N568" s="530" t="s">
        <v>1421</v>
      </c>
      <c r="O568" s="530">
        <v>2</v>
      </c>
      <c r="P568" s="530">
        <v>1</v>
      </c>
      <c r="Q568" s="530" t="s">
        <v>83</v>
      </c>
      <c r="R568" s="530" t="s">
        <v>884</v>
      </c>
      <c r="S568" s="589" t="s">
        <v>2655</v>
      </c>
      <c r="T568" s="589">
        <v>30000000</v>
      </c>
      <c r="U568" s="530" t="s">
        <v>1009</v>
      </c>
      <c r="V568" s="530" t="s">
        <v>78</v>
      </c>
      <c r="W568" s="530" t="s">
        <v>886</v>
      </c>
      <c r="X568" s="530" t="s">
        <v>533</v>
      </c>
      <c r="Y568" s="530" t="s">
        <v>2765</v>
      </c>
      <c r="Z568" s="530" t="s">
        <v>77</v>
      </c>
      <c r="AA568" s="530" t="s">
        <v>2810</v>
      </c>
    </row>
    <row r="569" spans="1:27" s="532" customFormat="1" ht="93">
      <c r="A569" s="530" t="s">
        <v>1085</v>
      </c>
      <c r="B569" s="530" t="s">
        <v>70</v>
      </c>
      <c r="C569" s="530" t="s">
        <v>71</v>
      </c>
      <c r="D569" s="530" t="s">
        <v>1004</v>
      </c>
      <c r="E569" s="530" t="s">
        <v>877</v>
      </c>
      <c r="F569" s="557">
        <v>8146</v>
      </c>
      <c r="G569" s="557">
        <v>2024110010254</v>
      </c>
      <c r="H569" s="530" t="s">
        <v>17</v>
      </c>
      <c r="I569" s="530" t="s">
        <v>878</v>
      </c>
      <c r="J569" s="530" t="s">
        <v>2764</v>
      </c>
      <c r="K569" s="530" t="s">
        <v>1055</v>
      </c>
      <c r="L569" s="530" t="s">
        <v>2583</v>
      </c>
      <c r="M569" s="530" t="s">
        <v>1421</v>
      </c>
      <c r="N569" s="530" t="s">
        <v>1421</v>
      </c>
      <c r="O569" s="530">
        <v>2</v>
      </c>
      <c r="P569" s="530">
        <v>1</v>
      </c>
      <c r="Q569" s="530" t="s">
        <v>83</v>
      </c>
      <c r="R569" s="530" t="s">
        <v>884</v>
      </c>
      <c r="S569" s="589" t="s">
        <v>2655</v>
      </c>
      <c r="T569" s="589">
        <v>30000000</v>
      </c>
      <c r="U569" s="530" t="s">
        <v>1009</v>
      </c>
      <c r="V569" s="530" t="s">
        <v>78</v>
      </c>
      <c r="W569" s="530" t="s">
        <v>886</v>
      </c>
      <c r="X569" s="530" t="s">
        <v>533</v>
      </c>
      <c r="Y569" s="530" t="s">
        <v>2765</v>
      </c>
      <c r="Z569" s="530" t="s">
        <v>77</v>
      </c>
      <c r="AA569" s="530" t="s">
        <v>2810</v>
      </c>
    </row>
    <row r="570" spans="1:27" s="532" customFormat="1" ht="93">
      <c r="A570" s="530" t="s">
        <v>1086</v>
      </c>
      <c r="B570" s="530" t="s">
        <v>70</v>
      </c>
      <c r="C570" s="530" t="s">
        <v>71</v>
      </c>
      <c r="D570" s="530" t="s">
        <v>1004</v>
      </c>
      <c r="E570" s="530" t="s">
        <v>877</v>
      </c>
      <c r="F570" s="557">
        <v>8146</v>
      </c>
      <c r="G570" s="557">
        <v>2024110010254</v>
      </c>
      <c r="H570" s="530" t="s">
        <v>17</v>
      </c>
      <c r="I570" s="530" t="s">
        <v>878</v>
      </c>
      <c r="J570" s="530" t="s">
        <v>2764</v>
      </c>
      <c r="K570" s="530" t="s">
        <v>1055</v>
      </c>
      <c r="L570" s="530" t="s">
        <v>2584</v>
      </c>
      <c r="M570" s="530" t="s">
        <v>1421</v>
      </c>
      <c r="N570" s="530" t="s">
        <v>1421</v>
      </c>
      <c r="O570" s="530">
        <v>2</v>
      </c>
      <c r="P570" s="530">
        <v>1</v>
      </c>
      <c r="Q570" s="530" t="s">
        <v>83</v>
      </c>
      <c r="R570" s="530" t="s">
        <v>884</v>
      </c>
      <c r="S570" s="589" t="s">
        <v>2655</v>
      </c>
      <c r="T570" s="589">
        <v>30000000</v>
      </c>
      <c r="U570" s="530" t="s">
        <v>1009</v>
      </c>
      <c r="V570" s="530" t="s">
        <v>78</v>
      </c>
      <c r="W570" s="530" t="s">
        <v>886</v>
      </c>
      <c r="X570" s="530" t="s">
        <v>533</v>
      </c>
      <c r="Y570" s="530" t="s">
        <v>2765</v>
      </c>
      <c r="Z570" s="530" t="s">
        <v>77</v>
      </c>
      <c r="AA570" s="530" t="s">
        <v>2810</v>
      </c>
    </row>
    <row r="571" spans="1:27" s="532" customFormat="1" ht="108.5">
      <c r="A571" s="530" t="s">
        <v>1087</v>
      </c>
      <c r="B571" s="530" t="s">
        <v>70</v>
      </c>
      <c r="C571" s="530" t="s">
        <v>71</v>
      </c>
      <c r="D571" s="530" t="s">
        <v>1004</v>
      </c>
      <c r="E571" s="530" t="s">
        <v>877</v>
      </c>
      <c r="F571" s="557">
        <v>8146</v>
      </c>
      <c r="G571" s="557">
        <v>2024110010254</v>
      </c>
      <c r="H571" s="530" t="s">
        <v>17</v>
      </c>
      <c r="I571" s="530" t="s">
        <v>878</v>
      </c>
      <c r="J571" s="530" t="s">
        <v>2764</v>
      </c>
      <c r="K571" s="530" t="s">
        <v>1055</v>
      </c>
      <c r="L571" s="530" t="s">
        <v>2585</v>
      </c>
      <c r="M571" s="530" t="s">
        <v>1421</v>
      </c>
      <c r="N571" s="530" t="s">
        <v>1421</v>
      </c>
      <c r="O571" s="530">
        <v>2</v>
      </c>
      <c r="P571" s="530">
        <v>1</v>
      </c>
      <c r="Q571" s="530" t="s">
        <v>83</v>
      </c>
      <c r="R571" s="530" t="s">
        <v>884</v>
      </c>
      <c r="S571" s="589" t="s">
        <v>2655</v>
      </c>
      <c r="T571" s="589">
        <v>30000000</v>
      </c>
      <c r="U571" s="530" t="s">
        <v>1009</v>
      </c>
      <c r="V571" s="530" t="s">
        <v>78</v>
      </c>
      <c r="W571" s="530" t="s">
        <v>886</v>
      </c>
      <c r="X571" s="530" t="s">
        <v>533</v>
      </c>
      <c r="Y571" s="530" t="s">
        <v>2765</v>
      </c>
      <c r="Z571" s="530" t="s">
        <v>77</v>
      </c>
      <c r="AA571" s="530" t="s">
        <v>2810</v>
      </c>
    </row>
    <row r="572" spans="1:27" s="532" customFormat="1" ht="93">
      <c r="A572" s="530" t="s">
        <v>1088</v>
      </c>
      <c r="B572" s="530" t="s">
        <v>70</v>
      </c>
      <c r="C572" s="530" t="s">
        <v>71</v>
      </c>
      <c r="D572" s="530" t="s">
        <v>1004</v>
      </c>
      <c r="E572" s="530" t="s">
        <v>877</v>
      </c>
      <c r="F572" s="557">
        <v>8146</v>
      </c>
      <c r="G572" s="557">
        <v>2024110010254</v>
      </c>
      <c r="H572" s="530" t="s">
        <v>17</v>
      </c>
      <c r="I572" s="530" t="s">
        <v>878</v>
      </c>
      <c r="J572" s="530" t="s">
        <v>2764</v>
      </c>
      <c r="K572" s="530" t="s">
        <v>1055</v>
      </c>
      <c r="L572" s="530" t="s">
        <v>2586</v>
      </c>
      <c r="M572" s="530" t="s">
        <v>1421</v>
      </c>
      <c r="N572" s="530" t="s">
        <v>1421</v>
      </c>
      <c r="O572" s="530">
        <v>2</v>
      </c>
      <c r="P572" s="530">
        <v>1</v>
      </c>
      <c r="Q572" s="530" t="s">
        <v>83</v>
      </c>
      <c r="R572" s="530" t="s">
        <v>884</v>
      </c>
      <c r="S572" s="589" t="s">
        <v>2655</v>
      </c>
      <c r="T572" s="589">
        <v>30000000</v>
      </c>
      <c r="U572" s="530" t="s">
        <v>1009</v>
      </c>
      <c r="V572" s="530" t="s">
        <v>78</v>
      </c>
      <c r="W572" s="530" t="s">
        <v>886</v>
      </c>
      <c r="X572" s="530" t="s">
        <v>533</v>
      </c>
      <c r="Y572" s="530" t="s">
        <v>2765</v>
      </c>
      <c r="Z572" s="530" t="s">
        <v>77</v>
      </c>
      <c r="AA572" s="530" t="s">
        <v>2810</v>
      </c>
    </row>
    <row r="573" spans="1:27" s="532" customFormat="1" ht="93">
      <c r="A573" s="530" t="s">
        <v>1089</v>
      </c>
      <c r="B573" s="530" t="s">
        <v>70</v>
      </c>
      <c r="C573" s="530" t="s">
        <v>71</v>
      </c>
      <c r="D573" s="530" t="s">
        <v>1004</v>
      </c>
      <c r="E573" s="530" t="s">
        <v>877</v>
      </c>
      <c r="F573" s="557">
        <v>8146</v>
      </c>
      <c r="G573" s="557">
        <v>2024110010254</v>
      </c>
      <c r="H573" s="530" t="s">
        <v>17</v>
      </c>
      <c r="I573" s="530" t="s">
        <v>878</v>
      </c>
      <c r="J573" s="530" t="s">
        <v>2764</v>
      </c>
      <c r="K573" s="530" t="s">
        <v>1055</v>
      </c>
      <c r="L573" s="530" t="s">
        <v>2587</v>
      </c>
      <c r="M573" s="530" t="s">
        <v>1421</v>
      </c>
      <c r="N573" s="530" t="s">
        <v>1421</v>
      </c>
      <c r="O573" s="530">
        <v>2</v>
      </c>
      <c r="P573" s="530">
        <v>1</v>
      </c>
      <c r="Q573" s="530" t="s">
        <v>83</v>
      </c>
      <c r="R573" s="530" t="s">
        <v>884</v>
      </c>
      <c r="S573" s="589" t="s">
        <v>2655</v>
      </c>
      <c r="T573" s="589">
        <v>30000000</v>
      </c>
      <c r="U573" s="530" t="s">
        <v>1009</v>
      </c>
      <c r="V573" s="530" t="s">
        <v>78</v>
      </c>
      <c r="W573" s="530" t="s">
        <v>886</v>
      </c>
      <c r="X573" s="530" t="s">
        <v>533</v>
      </c>
      <c r="Y573" s="530" t="s">
        <v>2765</v>
      </c>
      <c r="Z573" s="530" t="s">
        <v>77</v>
      </c>
      <c r="AA573" s="530" t="s">
        <v>2810</v>
      </c>
    </row>
    <row r="574" spans="1:27" s="532" customFormat="1" ht="93">
      <c r="A574" s="530" t="s">
        <v>1090</v>
      </c>
      <c r="B574" s="530" t="s">
        <v>70</v>
      </c>
      <c r="C574" s="530" t="s">
        <v>71</v>
      </c>
      <c r="D574" s="530" t="s">
        <v>1004</v>
      </c>
      <c r="E574" s="530" t="s">
        <v>877</v>
      </c>
      <c r="F574" s="557">
        <v>8146</v>
      </c>
      <c r="G574" s="557">
        <v>2024110010254</v>
      </c>
      <c r="H574" s="530" t="s">
        <v>17</v>
      </c>
      <c r="I574" s="530" t="s">
        <v>878</v>
      </c>
      <c r="J574" s="530" t="s">
        <v>2764</v>
      </c>
      <c r="K574" s="530" t="s">
        <v>1055</v>
      </c>
      <c r="L574" s="530" t="s">
        <v>2588</v>
      </c>
      <c r="M574" s="530" t="s">
        <v>1421</v>
      </c>
      <c r="N574" s="530" t="s">
        <v>1421</v>
      </c>
      <c r="O574" s="530">
        <v>2</v>
      </c>
      <c r="P574" s="530">
        <v>1</v>
      </c>
      <c r="Q574" s="530" t="s">
        <v>83</v>
      </c>
      <c r="R574" s="530" t="s">
        <v>884</v>
      </c>
      <c r="S574" s="589" t="s">
        <v>2655</v>
      </c>
      <c r="T574" s="589">
        <v>30000000</v>
      </c>
      <c r="U574" s="530" t="s">
        <v>1009</v>
      </c>
      <c r="V574" s="530" t="s">
        <v>78</v>
      </c>
      <c r="W574" s="530" t="s">
        <v>886</v>
      </c>
      <c r="X574" s="530" t="s">
        <v>533</v>
      </c>
      <c r="Y574" s="530" t="s">
        <v>2765</v>
      </c>
      <c r="Z574" s="530" t="s">
        <v>77</v>
      </c>
      <c r="AA574" s="530" t="s">
        <v>2810</v>
      </c>
    </row>
    <row r="575" spans="1:27" s="532" customFormat="1" ht="93">
      <c r="A575" s="530" t="s">
        <v>1091</v>
      </c>
      <c r="B575" s="530" t="s">
        <v>70</v>
      </c>
      <c r="C575" s="530" t="s">
        <v>71</v>
      </c>
      <c r="D575" s="530" t="s">
        <v>1004</v>
      </c>
      <c r="E575" s="530" t="s">
        <v>877</v>
      </c>
      <c r="F575" s="557">
        <v>8146</v>
      </c>
      <c r="G575" s="557">
        <v>2024110010254</v>
      </c>
      <c r="H575" s="530" t="s">
        <v>17</v>
      </c>
      <c r="I575" s="530" t="s">
        <v>878</v>
      </c>
      <c r="J575" s="530" t="s">
        <v>2764</v>
      </c>
      <c r="K575" s="530" t="s">
        <v>1055</v>
      </c>
      <c r="L575" s="530" t="s">
        <v>2589</v>
      </c>
      <c r="M575" s="530" t="s">
        <v>1421</v>
      </c>
      <c r="N575" s="530" t="s">
        <v>1421</v>
      </c>
      <c r="O575" s="530">
        <v>2</v>
      </c>
      <c r="P575" s="530">
        <v>1</v>
      </c>
      <c r="Q575" s="530" t="s">
        <v>83</v>
      </c>
      <c r="R575" s="530" t="s">
        <v>884</v>
      </c>
      <c r="S575" s="589" t="s">
        <v>2655</v>
      </c>
      <c r="T575" s="589">
        <v>30000000</v>
      </c>
      <c r="U575" s="530" t="s">
        <v>1009</v>
      </c>
      <c r="V575" s="530" t="s">
        <v>78</v>
      </c>
      <c r="W575" s="530" t="s">
        <v>886</v>
      </c>
      <c r="X575" s="530" t="s">
        <v>533</v>
      </c>
      <c r="Y575" s="530" t="s">
        <v>2765</v>
      </c>
      <c r="Z575" s="530" t="s">
        <v>77</v>
      </c>
      <c r="AA575" s="530" t="s">
        <v>2810</v>
      </c>
    </row>
    <row r="576" spans="1:27" s="532" customFormat="1" ht="93">
      <c r="A576" s="530" t="s">
        <v>1092</v>
      </c>
      <c r="B576" s="530" t="s">
        <v>70</v>
      </c>
      <c r="C576" s="530" t="s">
        <v>71</v>
      </c>
      <c r="D576" s="530" t="s">
        <v>1004</v>
      </c>
      <c r="E576" s="530" t="s">
        <v>877</v>
      </c>
      <c r="F576" s="557">
        <v>8146</v>
      </c>
      <c r="G576" s="557">
        <v>2024110010254</v>
      </c>
      <c r="H576" s="530" t="s">
        <v>17</v>
      </c>
      <c r="I576" s="530" t="s">
        <v>878</v>
      </c>
      <c r="J576" s="530" t="s">
        <v>2764</v>
      </c>
      <c r="K576" s="530" t="s">
        <v>1055</v>
      </c>
      <c r="L576" s="530" t="s">
        <v>2590</v>
      </c>
      <c r="M576" s="530" t="s">
        <v>1421</v>
      </c>
      <c r="N576" s="530" t="s">
        <v>1421</v>
      </c>
      <c r="O576" s="530">
        <v>2</v>
      </c>
      <c r="P576" s="530">
        <v>1</v>
      </c>
      <c r="Q576" s="530" t="s">
        <v>83</v>
      </c>
      <c r="R576" s="530" t="s">
        <v>884</v>
      </c>
      <c r="S576" s="589" t="s">
        <v>2655</v>
      </c>
      <c r="T576" s="589">
        <v>30000000</v>
      </c>
      <c r="U576" s="530" t="s">
        <v>1009</v>
      </c>
      <c r="V576" s="530" t="s">
        <v>78</v>
      </c>
      <c r="W576" s="530" t="s">
        <v>886</v>
      </c>
      <c r="X576" s="530" t="s">
        <v>533</v>
      </c>
      <c r="Y576" s="530" t="s">
        <v>2765</v>
      </c>
      <c r="Z576" s="530" t="s">
        <v>77</v>
      </c>
      <c r="AA576" s="530" t="s">
        <v>2810</v>
      </c>
    </row>
    <row r="577" spans="1:27" s="532" customFormat="1" ht="93">
      <c r="A577" s="530" t="s">
        <v>1093</v>
      </c>
      <c r="B577" s="530" t="s">
        <v>70</v>
      </c>
      <c r="C577" s="530" t="s">
        <v>71</v>
      </c>
      <c r="D577" s="530" t="s">
        <v>1004</v>
      </c>
      <c r="E577" s="530" t="s">
        <v>877</v>
      </c>
      <c r="F577" s="557">
        <v>8146</v>
      </c>
      <c r="G577" s="557">
        <v>2024110010254</v>
      </c>
      <c r="H577" s="530" t="s">
        <v>17</v>
      </c>
      <c r="I577" s="530" t="s">
        <v>878</v>
      </c>
      <c r="J577" s="530" t="s">
        <v>2764</v>
      </c>
      <c r="K577" s="530" t="s">
        <v>1055</v>
      </c>
      <c r="L577" s="530" t="s">
        <v>2591</v>
      </c>
      <c r="M577" s="530" t="s">
        <v>1421</v>
      </c>
      <c r="N577" s="530" t="s">
        <v>1421</v>
      </c>
      <c r="O577" s="530">
        <v>2</v>
      </c>
      <c r="P577" s="530">
        <v>1</v>
      </c>
      <c r="Q577" s="530" t="s">
        <v>83</v>
      </c>
      <c r="R577" s="530" t="s">
        <v>884</v>
      </c>
      <c r="S577" s="589" t="s">
        <v>2655</v>
      </c>
      <c r="T577" s="589">
        <v>30000000</v>
      </c>
      <c r="U577" s="530" t="s">
        <v>1009</v>
      </c>
      <c r="V577" s="530" t="s">
        <v>78</v>
      </c>
      <c r="W577" s="530" t="s">
        <v>886</v>
      </c>
      <c r="X577" s="530" t="s">
        <v>533</v>
      </c>
      <c r="Y577" s="530" t="s">
        <v>2765</v>
      </c>
      <c r="Z577" s="530" t="s">
        <v>77</v>
      </c>
      <c r="AA577" s="530" t="s">
        <v>2810</v>
      </c>
    </row>
    <row r="578" spans="1:27" s="532" customFormat="1" ht="93">
      <c r="A578" s="530" t="s">
        <v>1094</v>
      </c>
      <c r="B578" s="530" t="s">
        <v>70</v>
      </c>
      <c r="C578" s="530" t="s">
        <v>71</v>
      </c>
      <c r="D578" s="530" t="s">
        <v>1004</v>
      </c>
      <c r="E578" s="530" t="s">
        <v>877</v>
      </c>
      <c r="F578" s="557">
        <v>8146</v>
      </c>
      <c r="G578" s="557">
        <v>2024110010254</v>
      </c>
      <c r="H578" s="530" t="s">
        <v>17</v>
      </c>
      <c r="I578" s="530" t="s">
        <v>878</v>
      </c>
      <c r="J578" s="530" t="s">
        <v>2764</v>
      </c>
      <c r="K578" s="530" t="s">
        <v>1055</v>
      </c>
      <c r="L578" s="530" t="s">
        <v>2592</v>
      </c>
      <c r="M578" s="530" t="s">
        <v>1421</v>
      </c>
      <c r="N578" s="530" t="s">
        <v>1421</v>
      </c>
      <c r="O578" s="530">
        <v>2</v>
      </c>
      <c r="P578" s="530">
        <v>1</v>
      </c>
      <c r="Q578" s="530" t="s">
        <v>83</v>
      </c>
      <c r="R578" s="530" t="s">
        <v>884</v>
      </c>
      <c r="S578" s="589" t="s">
        <v>2655</v>
      </c>
      <c r="T578" s="589">
        <v>30000000</v>
      </c>
      <c r="U578" s="530" t="s">
        <v>1009</v>
      </c>
      <c r="V578" s="530" t="s">
        <v>78</v>
      </c>
      <c r="W578" s="530" t="s">
        <v>886</v>
      </c>
      <c r="X578" s="530" t="s">
        <v>533</v>
      </c>
      <c r="Y578" s="530" t="s">
        <v>2765</v>
      </c>
      <c r="Z578" s="530" t="s">
        <v>77</v>
      </c>
      <c r="AA578" s="530" t="s">
        <v>2810</v>
      </c>
    </row>
    <row r="579" spans="1:27" s="532" customFormat="1" ht="93">
      <c r="A579" s="530" t="s">
        <v>1095</v>
      </c>
      <c r="B579" s="530" t="s">
        <v>70</v>
      </c>
      <c r="C579" s="530" t="s">
        <v>71</v>
      </c>
      <c r="D579" s="530" t="s">
        <v>1004</v>
      </c>
      <c r="E579" s="530" t="s">
        <v>877</v>
      </c>
      <c r="F579" s="557">
        <v>8146</v>
      </c>
      <c r="G579" s="557">
        <v>2024110010254</v>
      </c>
      <c r="H579" s="530" t="s">
        <v>17</v>
      </c>
      <c r="I579" s="530" t="s">
        <v>878</v>
      </c>
      <c r="J579" s="530" t="s">
        <v>2764</v>
      </c>
      <c r="K579" s="530" t="s">
        <v>1055</v>
      </c>
      <c r="L579" s="530" t="s">
        <v>2593</v>
      </c>
      <c r="M579" s="530" t="s">
        <v>1421</v>
      </c>
      <c r="N579" s="530" t="s">
        <v>1421</v>
      </c>
      <c r="O579" s="530">
        <v>2</v>
      </c>
      <c r="P579" s="530">
        <v>1</v>
      </c>
      <c r="Q579" s="530" t="s">
        <v>83</v>
      </c>
      <c r="R579" s="530" t="s">
        <v>884</v>
      </c>
      <c r="S579" s="589" t="s">
        <v>2655</v>
      </c>
      <c r="T579" s="589">
        <v>30000000</v>
      </c>
      <c r="U579" s="530" t="s">
        <v>1009</v>
      </c>
      <c r="V579" s="530" t="s">
        <v>78</v>
      </c>
      <c r="W579" s="530" t="s">
        <v>886</v>
      </c>
      <c r="X579" s="530" t="s">
        <v>533</v>
      </c>
      <c r="Y579" s="530" t="s">
        <v>2765</v>
      </c>
      <c r="Z579" s="530" t="s">
        <v>77</v>
      </c>
      <c r="AA579" s="530" t="s">
        <v>2810</v>
      </c>
    </row>
    <row r="580" spans="1:27" s="532" customFormat="1" ht="93">
      <c r="A580" s="530" t="s">
        <v>1096</v>
      </c>
      <c r="B580" s="530" t="s">
        <v>70</v>
      </c>
      <c r="C580" s="530" t="s">
        <v>71</v>
      </c>
      <c r="D580" s="530" t="s">
        <v>1004</v>
      </c>
      <c r="E580" s="530" t="s">
        <v>877</v>
      </c>
      <c r="F580" s="557">
        <v>8146</v>
      </c>
      <c r="G580" s="557">
        <v>2024110010254</v>
      </c>
      <c r="H580" s="530" t="s">
        <v>17</v>
      </c>
      <c r="I580" s="530" t="s">
        <v>878</v>
      </c>
      <c r="J580" s="530" t="s">
        <v>2764</v>
      </c>
      <c r="K580" s="530" t="s">
        <v>1055</v>
      </c>
      <c r="L580" s="530" t="s">
        <v>2594</v>
      </c>
      <c r="M580" s="530" t="s">
        <v>1421</v>
      </c>
      <c r="N580" s="530" t="s">
        <v>1421</v>
      </c>
      <c r="O580" s="530">
        <v>2</v>
      </c>
      <c r="P580" s="530">
        <v>1</v>
      </c>
      <c r="Q580" s="530" t="s">
        <v>83</v>
      </c>
      <c r="R580" s="530" t="s">
        <v>884</v>
      </c>
      <c r="S580" s="589" t="s">
        <v>2655</v>
      </c>
      <c r="T580" s="589">
        <v>30000000</v>
      </c>
      <c r="U580" s="530" t="s">
        <v>1009</v>
      </c>
      <c r="V580" s="530" t="s">
        <v>78</v>
      </c>
      <c r="W580" s="530" t="s">
        <v>886</v>
      </c>
      <c r="X580" s="530" t="s">
        <v>533</v>
      </c>
      <c r="Y580" s="530" t="s">
        <v>2765</v>
      </c>
      <c r="Z580" s="530" t="s">
        <v>77</v>
      </c>
      <c r="AA580" s="530" t="s">
        <v>2810</v>
      </c>
    </row>
    <row r="581" spans="1:27" s="532" customFormat="1" ht="93">
      <c r="A581" s="530" t="s">
        <v>1097</v>
      </c>
      <c r="B581" s="530" t="s">
        <v>70</v>
      </c>
      <c r="C581" s="530" t="s">
        <v>71</v>
      </c>
      <c r="D581" s="530" t="s">
        <v>1004</v>
      </c>
      <c r="E581" s="530" t="s">
        <v>877</v>
      </c>
      <c r="F581" s="557">
        <v>8146</v>
      </c>
      <c r="G581" s="557">
        <v>2024110010254</v>
      </c>
      <c r="H581" s="530" t="s">
        <v>17</v>
      </c>
      <c r="I581" s="530" t="s">
        <v>878</v>
      </c>
      <c r="J581" s="530" t="s">
        <v>2764</v>
      </c>
      <c r="K581" s="530" t="s">
        <v>1055</v>
      </c>
      <c r="L581" s="530" t="s">
        <v>2595</v>
      </c>
      <c r="M581" s="530" t="s">
        <v>1421</v>
      </c>
      <c r="N581" s="530" t="s">
        <v>1421</v>
      </c>
      <c r="O581" s="530">
        <v>2</v>
      </c>
      <c r="P581" s="530">
        <v>1</v>
      </c>
      <c r="Q581" s="530" t="s">
        <v>83</v>
      </c>
      <c r="R581" s="530" t="s">
        <v>884</v>
      </c>
      <c r="S581" s="589" t="s">
        <v>2655</v>
      </c>
      <c r="T581" s="589">
        <v>30000000</v>
      </c>
      <c r="U581" s="530" t="s">
        <v>1009</v>
      </c>
      <c r="V581" s="530" t="s">
        <v>78</v>
      </c>
      <c r="W581" s="530" t="s">
        <v>886</v>
      </c>
      <c r="X581" s="530" t="s">
        <v>533</v>
      </c>
      <c r="Y581" s="530" t="s">
        <v>2765</v>
      </c>
      <c r="Z581" s="530" t="s">
        <v>77</v>
      </c>
      <c r="AA581" s="530" t="s">
        <v>2810</v>
      </c>
    </row>
    <row r="582" spans="1:27" s="532" customFormat="1" ht="93">
      <c r="A582" s="530" t="s">
        <v>1098</v>
      </c>
      <c r="B582" s="530" t="s">
        <v>70</v>
      </c>
      <c r="C582" s="530" t="s">
        <v>71</v>
      </c>
      <c r="D582" s="530" t="s">
        <v>1004</v>
      </c>
      <c r="E582" s="530" t="s">
        <v>877</v>
      </c>
      <c r="F582" s="557">
        <v>8146</v>
      </c>
      <c r="G582" s="557">
        <v>2024110010254</v>
      </c>
      <c r="H582" s="530" t="s">
        <v>17</v>
      </c>
      <c r="I582" s="530" t="s">
        <v>878</v>
      </c>
      <c r="J582" s="530" t="s">
        <v>2764</v>
      </c>
      <c r="K582" s="530" t="s">
        <v>1055</v>
      </c>
      <c r="L582" s="530" t="s">
        <v>2596</v>
      </c>
      <c r="M582" s="530" t="s">
        <v>1421</v>
      </c>
      <c r="N582" s="530" t="s">
        <v>1421</v>
      </c>
      <c r="O582" s="530">
        <v>2</v>
      </c>
      <c r="P582" s="530">
        <v>1</v>
      </c>
      <c r="Q582" s="530" t="s">
        <v>83</v>
      </c>
      <c r="R582" s="530" t="s">
        <v>884</v>
      </c>
      <c r="S582" s="589" t="s">
        <v>2655</v>
      </c>
      <c r="T582" s="589">
        <v>30000000</v>
      </c>
      <c r="U582" s="530" t="s">
        <v>1009</v>
      </c>
      <c r="V582" s="530" t="s">
        <v>78</v>
      </c>
      <c r="W582" s="530" t="s">
        <v>886</v>
      </c>
      <c r="X582" s="530" t="s">
        <v>533</v>
      </c>
      <c r="Y582" s="530" t="s">
        <v>2765</v>
      </c>
      <c r="Z582" s="530" t="s">
        <v>77</v>
      </c>
      <c r="AA582" s="530" t="s">
        <v>2810</v>
      </c>
    </row>
    <row r="583" spans="1:27" s="532" customFormat="1" ht="93">
      <c r="A583" s="530" t="s">
        <v>1099</v>
      </c>
      <c r="B583" s="530" t="s">
        <v>70</v>
      </c>
      <c r="C583" s="530" t="s">
        <v>71</v>
      </c>
      <c r="D583" s="530" t="s">
        <v>1004</v>
      </c>
      <c r="E583" s="530" t="s">
        <v>877</v>
      </c>
      <c r="F583" s="557">
        <v>8146</v>
      </c>
      <c r="G583" s="557">
        <v>2024110010254</v>
      </c>
      <c r="H583" s="530" t="s">
        <v>17</v>
      </c>
      <c r="I583" s="530" t="s">
        <v>878</v>
      </c>
      <c r="J583" s="530" t="s">
        <v>2764</v>
      </c>
      <c r="K583" s="530" t="s">
        <v>1055</v>
      </c>
      <c r="L583" s="530" t="s">
        <v>2597</v>
      </c>
      <c r="M583" s="530" t="s">
        <v>1421</v>
      </c>
      <c r="N583" s="530" t="s">
        <v>1421</v>
      </c>
      <c r="O583" s="530">
        <v>2</v>
      </c>
      <c r="P583" s="530">
        <v>1</v>
      </c>
      <c r="Q583" s="530" t="s">
        <v>83</v>
      </c>
      <c r="R583" s="530" t="s">
        <v>884</v>
      </c>
      <c r="S583" s="589" t="s">
        <v>2655</v>
      </c>
      <c r="T583" s="589">
        <v>30000000</v>
      </c>
      <c r="U583" s="530" t="s">
        <v>1009</v>
      </c>
      <c r="V583" s="530" t="s">
        <v>78</v>
      </c>
      <c r="W583" s="530" t="s">
        <v>886</v>
      </c>
      <c r="X583" s="530" t="s">
        <v>533</v>
      </c>
      <c r="Y583" s="530" t="s">
        <v>2765</v>
      </c>
      <c r="Z583" s="530" t="s">
        <v>77</v>
      </c>
      <c r="AA583" s="530" t="s">
        <v>2810</v>
      </c>
    </row>
    <row r="584" spans="1:27" s="532" customFormat="1" ht="93">
      <c r="A584" s="530" t="s">
        <v>1100</v>
      </c>
      <c r="B584" s="530" t="s">
        <v>70</v>
      </c>
      <c r="C584" s="530" t="s">
        <v>71</v>
      </c>
      <c r="D584" s="530" t="s">
        <v>1004</v>
      </c>
      <c r="E584" s="530" t="s">
        <v>877</v>
      </c>
      <c r="F584" s="557">
        <v>8146</v>
      </c>
      <c r="G584" s="557">
        <v>2024110010254</v>
      </c>
      <c r="H584" s="530" t="s">
        <v>17</v>
      </c>
      <c r="I584" s="530" t="s">
        <v>878</v>
      </c>
      <c r="J584" s="530" t="s">
        <v>2764</v>
      </c>
      <c r="K584" s="530" t="s">
        <v>1055</v>
      </c>
      <c r="L584" s="530" t="s">
        <v>2598</v>
      </c>
      <c r="M584" s="530" t="s">
        <v>1421</v>
      </c>
      <c r="N584" s="530" t="s">
        <v>1421</v>
      </c>
      <c r="O584" s="530">
        <v>2</v>
      </c>
      <c r="P584" s="530">
        <v>1</v>
      </c>
      <c r="Q584" s="530" t="s">
        <v>83</v>
      </c>
      <c r="R584" s="530" t="s">
        <v>884</v>
      </c>
      <c r="S584" s="589" t="s">
        <v>2655</v>
      </c>
      <c r="T584" s="589">
        <v>30000000</v>
      </c>
      <c r="U584" s="530" t="s">
        <v>1009</v>
      </c>
      <c r="V584" s="530" t="s">
        <v>78</v>
      </c>
      <c r="W584" s="530" t="s">
        <v>886</v>
      </c>
      <c r="X584" s="530" t="s">
        <v>533</v>
      </c>
      <c r="Y584" s="530" t="s">
        <v>2765</v>
      </c>
      <c r="Z584" s="530" t="s">
        <v>77</v>
      </c>
      <c r="AA584" s="530" t="s">
        <v>2810</v>
      </c>
    </row>
    <row r="585" spans="1:27" s="532" customFormat="1" ht="93">
      <c r="A585" s="530" t="s">
        <v>1101</v>
      </c>
      <c r="B585" s="530" t="s">
        <v>70</v>
      </c>
      <c r="C585" s="530" t="s">
        <v>71</v>
      </c>
      <c r="D585" s="530" t="s">
        <v>1004</v>
      </c>
      <c r="E585" s="530" t="s">
        <v>877</v>
      </c>
      <c r="F585" s="557">
        <v>8146</v>
      </c>
      <c r="G585" s="557">
        <v>2024110010254</v>
      </c>
      <c r="H585" s="530" t="s">
        <v>17</v>
      </c>
      <c r="I585" s="530" t="s">
        <v>878</v>
      </c>
      <c r="J585" s="530" t="s">
        <v>2764</v>
      </c>
      <c r="K585" s="530" t="s">
        <v>1055</v>
      </c>
      <c r="L585" s="530" t="s">
        <v>2599</v>
      </c>
      <c r="M585" s="530" t="s">
        <v>1421</v>
      </c>
      <c r="N585" s="530" t="s">
        <v>1421</v>
      </c>
      <c r="O585" s="530">
        <v>2</v>
      </c>
      <c r="P585" s="530">
        <v>1</v>
      </c>
      <c r="Q585" s="530" t="s">
        <v>83</v>
      </c>
      <c r="R585" s="530" t="s">
        <v>884</v>
      </c>
      <c r="S585" s="589" t="s">
        <v>2655</v>
      </c>
      <c r="T585" s="589">
        <v>30000000</v>
      </c>
      <c r="U585" s="530" t="s">
        <v>1009</v>
      </c>
      <c r="V585" s="530" t="s">
        <v>78</v>
      </c>
      <c r="W585" s="530" t="s">
        <v>886</v>
      </c>
      <c r="X585" s="530" t="s">
        <v>533</v>
      </c>
      <c r="Y585" s="530" t="s">
        <v>2765</v>
      </c>
      <c r="Z585" s="530" t="s">
        <v>77</v>
      </c>
      <c r="AA585" s="530" t="s">
        <v>2810</v>
      </c>
    </row>
    <row r="586" spans="1:27" s="532" customFormat="1" ht="93">
      <c r="A586" s="530" t="s">
        <v>1102</v>
      </c>
      <c r="B586" s="530" t="s">
        <v>70</v>
      </c>
      <c r="C586" s="530" t="s">
        <v>71</v>
      </c>
      <c r="D586" s="530" t="s">
        <v>1004</v>
      </c>
      <c r="E586" s="530" t="s">
        <v>877</v>
      </c>
      <c r="F586" s="557">
        <v>8146</v>
      </c>
      <c r="G586" s="557">
        <v>2024110010254</v>
      </c>
      <c r="H586" s="530" t="s">
        <v>17</v>
      </c>
      <c r="I586" s="530" t="s">
        <v>878</v>
      </c>
      <c r="J586" s="530" t="s">
        <v>2764</v>
      </c>
      <c r="K586" s="530" t="s">
        <v>1055</v>
      </c>
      <c r="L586" s="530" t="s">
        <v>2600</v>
      </c>
      <c r="M586" s="530" t="s">
        <v>1421</v>
      </c>
      <c r="N586" s="530" t="s">
        <v>1421</v>
      </c>
      <c r="O586" s="530">
        <v>2</v>
      </c>
      <c r="P586" s="530">
        <v>1</v>
      </c>
      <c r="Q586" s="530" t="s">
        <v>83</v>
      </c>
      <c r="R586" s="530" t="s">
        <v>884</v>
      </c>
      <c r="S586" s="589" t="s">
        <v>2655</v>
      </c>
      <c r="T586" s="589">
        <v>30000000</v>
      </c>
      <c r="U586" s="530" t="s">
        <v>1009</v>
      </c>
      <c r="V586" s="530" t="s">
        <v>78</v>
      </c>
      <c r="W586" s="530" t="s">
        <v>886</v>
      </c>
      <c r="X586" s="530" t="s">
        <v>533</v>
      </c>
      <c r="Y586" s="530" t="s">
        <v>2765</v>
      </c>
      <c r="Z586" s="530" t="s">
        <v>77</v>
      </c>
      <c r="AA586" s="530" t="s">
        <v>2810</v>
      </c>
    </row>
    <row r="587" spans="1:27" s="532" customFormat="1" ht="93">
      <c r="A587" s="530" t="s">
        <v>1103</v>
      </c>
      <c r="B587" s="530" t="s">
        <v>70</v>
      </c>
      <c r="C587" s="530" t="s">
        <v>71</v>
      </c>
      <c r="D587" s="530" t="s">
        <v>1004</v>
      </c>
      <c r="E587" s="530" t="s">
        <v>877</v>
      </c>
      <c r="F587" s="557">
        <v>8146</v>
      </c>
      <c r="G587" s="557">
        <v>2024110010254</v>
      </c>
      <c r="H587" s="530" t="s">
        <v>17</v>
      </c>
      <c r="I587" s="530" t="s">
        <v>878</v>
      </c>
      <c r="J587" s="530" t="s">
        <v>2764</v>
      </c>
      <c r="K587" s="530" t="s">
        <v>1055</v>
      </c>
      <c r="L587" s="530" t="s">
        <v>2601</v>
      </c>
      <c r="M587" s="530" t="s">
        <v>1421</v>
      </c>
      <c r="N587" s="530" t="s">
        <v>1421</v>
      </c>
      <c r="O587" s="530">
        <v>2</v>
      </c>
      <c r="P587" s="530">
        <v>1</v>
      </c>
      <c r="Q587" s="530" t="s">
        <v>83</v>
      </c>
      <c r="R587" s="530" t="s">
        <v>884</v>
      </c>
      <c r="S587" s="589" t="s">
        <v>2655</v>
      </c>
      <c r="T587" s="589">
        <v>30000000</v>
      </c>
      <c r="U587" s="530" t="s">
        <v>1009</v>
      </c>
      <c r="V587" s="530" t="s">
        <v>78</v>
      </c>
      <c r="W587" s="530" t="s">
        <v>886</v>
      </c>
      <c r="X587" s="530" t="s">
        <v>533</v>
      </c>
      <c r="Y587" s="530" t="s">
        <v>2765</v>
      </c>
      <c r="Z587" s="530" t="s">
        <v>77</v>
      </c>
      <c r="AA587" s="530" t="s">
        <v>2810</v>
      </c>
    </row>
    <row r="588" spans="1:27" s="532" customFormat="1" ht="93">
      <c r="A588" s="530" t="s">
        <v>1104</v>
      </c>
      <c r="B588" s="530" t="s">
        <v>70</v>
      </c>
      <c r="C588" s="530" t="s">
        <v>71</v>
      </c>
      <c r="D588" s="530" t="s">
        <v>1004</v>
      </c>
      <c r="E588" s="530" t="s">
        <v>877</v>
      </c>
      <c r="F588" s="557">
        <v>8146</v>
      </c>
      <c r="G588" s="557">
        <v>2024110010254</v>
      </c>
      <c r="H588" s="530" t="s">
        <v>17</v>
      </c>
      <c r="I588" s="530" t="s">
        <v>878</v>
      </c>
      <c r="J588" s="530" t="s">
        <v>2764</v>
      </c>
      <c r="K588" s="530" t="s">
        <v>1055</v>
      </c>
      <c r="L588" s="530" t="s">
        <v>2602</v>
      </c>
      <c r="M588" s="530" t="s">
        <v>1421</v>
      </c>
      <c r="N588" s="530" t="s">
        <v>1421</v>
      </c>
      <c r="O588" s="530">
        <v>2</v>
      </c>
      <c r="P588" s="530">
        <v>1</v>
      </c>
      <c r="Q588" s="530" t="s">
        <v>83</v>
      </c>
      <c r="R588" s="530" t="s">
        <v>884</v>
      </c>
      <c r="S588" s="589" t="s">
        <v>2655</v>
      </c>
      <c r="T588" s="589">
        <v>30000000</v>
      </c>
      <c r="U588" s="530" t="s">
        <v>1009</v>
      </c>
      <c r="V588" s="530" t="s">
        <v>78</v>
      </c>
      <c r="W588" s="530" t="s">
        <v>886</v>
      </c>
      <c r="X588" s="530" t="s">
        <v>533</v>
      </c>
      <c r="Y588" s="530" t="s">
        <v>2765</v>
      </c>
      <c r="Z588" s="530" t="s">
        <v>77</v>
      </c>
      <c r="AA588" s="530" t="s">
        <v>2810</v>
      </c>
    </row>
    <row r="589" spans="1:27" s="532" customFormat="1" ht="93">
      <c r="A589" s="530" t="s">
        <v>1105</v>
      </c>
      <c r="B589" s="530" t="s">
        <v>70</v>
      </c>
      <c r="C589" s="530" t="s">
        <v>71</v>
      </c>
      <c r="D589" s="530" t="s">
        <v>1004</v>
      </c>
      <c r="E589" s="530" t="s">
        <v>877</v>
      </c>
      <c r="F589" s="557">
        <v>8146</v>
      </c>
      <c r="G589" s="557">
        <v>2024110010254</v>
      </c>
      <c r="H589" s="530" t="s">
        <v>17</v>
      </c>
      <c r="I589" s="530" t="s">
        <v>878</v>
      </c>
      <c r="J589" s="530" t="s">
        <v>2764</v>
      </c>
      <c r="K589" s="530" t="s">
        <v>1055</v>
      </c>
      <c r="L589" s="530" t="s">
        <v>2603</v>
      </c>
      <c r="M589" s="530" t="s">
        <v>1421</v>
      </c>
      <c r="N589" s="530" t="s">
        <v>1421</v>
      </c>
      <c r="O589" s="530">
        <v>2</v>
      </c>
      <c r="P589" s="530">
        <v>1</v>
      </c>
      <c r="Q589" s="530" t="s">
        <v>83</v>
      </c>
      <c r="R589" s="530" t="s">
        <v>884</v>
      </c>
      <c r="S589" s="589" t="s">
        <v>2655</v>
      </c>
      <c r="T589" s="589">
        <v>30000000</v>
      </c>
      <c r="U589" s="530" t="s">
        <v>1009</v>
      </c>
      <c r="V589" s="530" t="s">
        <v>78</v>
      </c>
      <c r="W589" s="530" t="s">
        <v>886</v>
      </c>
      <c r="X589" s="530" t="s">
        <v>533</v>
      </c>
      <c r="Y589" s="530" t="s">
        <v>2765</v>
      </c>
      <c r="Z589" s="530" t="s">
        <v>77</v>
      </c>
      <c r="AA589" s="530" t="s">
        <v>2810</v>
      </c>
    </row>
    <row r="590" spans="1:27" s="532" customFormat="1" ht="93">
      <c r="A590" s="530" t="s">
        <v>1106</v>
      </c>
      <c r="B590" s="530" t="s">
        <v>70</v>
      </c>
      <c r="C590" s="530" t="s">
        <v>71</v>
      </c>
      <c r="D590" s="530" t="s">
        <v>1004</v>
      </c>
      <c r="E590" s="530" t="s">
        <v>877</v>
      </c>
      <c r="F590" s="557">
        <v>8146</v>
      </c>
      <c r="G590" s="557">
        <v>2024110010254</v>
      </c>
      <c r="H590" s="530" t="s">
        <v>17</v>
      </c>
      <c r="I590" s="530" t="s">
        <v>878</v>
      </c>
      <c r="J590" s="530" t="s">
        <v>2764</v>
      </c>
      <c r="K590" s="530" t="s">
        <v>1055</v>
      </c>
      <c r="L590" s="530" t="s">
        <v>2604</v>
      </c>
      <c r="M590" s="530" t="s">
        <v>1421</v>
      </c>
      <c r="N590" s="530" t="s">
        <v>1421</v>
      </c>
      <c r="O590" s="530">
        <v>2</v>
      </c>
      <c r="P590" s="530">
        <v>1</v>
      </c>
      <c r="Q590" s="530" t="s">
        <v>83</v>
      </c>
      <c r="R590" s="530" t="s">
        <v>884</v>
      </c>
      <c r="S590" s="589" t="s">
        <v>2655</v>
      </c>
      <c r="T590" s="589">
        <v>30000000</v>
      </c>
      <c r="U590" s="530" t="s">
        <v>1009</v>
      </c>
      <c r="V590" s="530" t="s">
        <v>78</v>
      </c>
      <c r="W590" s="530" t="s">
        <v>886</v>
      </c>
      <c r="X590" s="530" t="s">
        <v>533</v>
      </c>
      <c r="Y590" s="530" t="s">
        <v>2765</v>
      </c>
      <c r="Z590" s="530" t="s">
        <v>77</v>
      </c>
      <c r="AA590" s="530" t="s">
        <v>2810</v>
      </c>
    </row>
    <row r="591" spans="1:27" s="532" customFormat="1" ht="93">
      <c r="A591" s="530" t="s">
        <v>1107</v>
      </c>
      <c r="B591" s="530" t="s">
        <v>70</v>
      </c>
      <c r="C591" s="530" t="s">
        <v>71</v>
      </c>
      <c r="D591" s="530" t="s">
        <v>1004</v>
      </c>
      <c r="E591" s="530" t="s">
        <v>877</v>
      </c>
      <c r="F591" s="557">
        <v>8146</v>
      </c>
      <c r="G591" s="557">
        <v>2024110010254</v>
      </c>
      <c r="H591" s="530" t="s">
        <v>17</v>
      </c>
      <c r="I591" s="530" t="s">
        <v>878</v>
      </c>
      <c r="J591" s="530" t="s">
        <v>2764</v>
      </c>
      <c r="K591" s="530" t="s">
        <v>1055</v>
      </c>
      <c r="L591" s="530" t="s">
        <v>2605</v>
      </c>
      <c r="M591" s="530" t="s">
        <v>1421</v>
      </c>
      <c r="N591" s="530" t="s">
        <v>1421</v>
      </c>
      <c r="O591" s="530">
        <v>2</v>
      </c>
      <c r="P591" s="530">
        <v>1</v>
      </c>
      <c r="Q591" s="530" t="s">
        <v>83</v>
      </c>
      <c r="R591" s="530" t="s">
        <v>884</v>
      </c>
      <c r="S591" s="589" t="s">
        <v>2655</v>
      </c>
      <c r="T591" s="589">
        <v>30000000</v>
      </c>
      <c r="U591" s="530" t="s">
        <v>1009</v>
      </c>
      <c r="V591" s="530" t="s">
        <v>78</v>
      </c>
      <c r="W591" s="530" t="s">
        <v>886</v>
      </c>
      <c r="X591" s="530" t="s">
        <v>533</v>
      </c>
      <c r="Y591" s="530" t="s">
        <v>2765</v>
      </c>
      <c r="Z591" s="530" t="s">
        <v>77</v>
      </c>
      <c r="AA591" s="530" t="s">
        <v>2810</v>
      </c>
    </row>
    <row r="592" spans="1:27" s="532" customFormat="1" ht="93">
      <c r="A592" s="530" t="s">
        <v>1108</v>
      </c>
      <c r="B592" s="530" t="s">
        <v>70</v>
      </c>
      <c r="C592" s="530" t="s">
        <v>71</v>
      </c>
      <c r="D592" s="530" t="s">
        <v>1004</v>
      </c>
      <c r="E592" s="530" t="s">
        <v>877</v>
      </c>
      <c r="F592" s="557">
        <v>8146</v>
      </c>
      <c r="G592" s="557">
        <v>2024110010254</v>
      </c>
      <c r="H592" s="530" t="s">
        <v>17</v>
      </c>
      <c r="I592" s="530" t="s">
        <v>878</v>
      </c>
      <c r="J592" s="530" t="s">
        <v>2764</v>
      </c>
      <c r="K592" s="530" t="s">
        <v>1055</v>
      </c>
      <c r="L592" s="530" t="s">
        <v>2606</v>
      </c>
      <c r="M592" s="530" t="s">
        <v>1421</v>
      </c>
      <c r="N592" s="530" t="s">
        <v>1421</v>
      </c>
      <c r="O592" s="530">
        <v>2</v>
      </c>
      <c r="P592" s="530">
        <v>1</v>
      </c>
      <c r="Q592" s="530" t="s">
        <v>83</v>
      </c>
      <c r="R592" s="530" t="s">
        <v>884</v>
      </c>
      <c r="S592" s="589" t="s">
        <v>2655</v>
      </c>
      <c r="T592" s="589">
        <v>30000000</v>
      </c>
      <c r="U592" s="530" t="s">
        <v>1009</v>
      </c>
      <c r="V592" s="530" t="s">
        <v>78</v>
      </c>
      <c r="W592" s="530" t="s">
        <v>886</v>
      </c>
      <c r="X592" s="530" t="s">
        <v>533</v>
      </c>
      <c r="Y592" s="530" t="s">
        <v>2765</v>
      </c>
      <c r="Z592" s="530" t="s">
        <v>77</v>
      </c>
      <c r="AA592" s="530" t="s">
        <v>2810</v>
      </c>
    </row>
    <row r="593" spans="1:27" s="532" customFormat="1" ht="93">
      <c r="A593" s="530" t="s">
        <v>1109</v>
      </c>
      <c r="B593" s="530" t="s">
        <v>70</v>
      </c>
      <c r="C593" s="530" t="s">
        <v>71</v>
      </c>
      <c r="D593" s="530" t="s">
        <v>1004</v>
      </c>
      <c r="E593" s="530" t="s">
        <v>877</v>
      </c>
      <c r="F593" s="557">
        <v>8146</v>
      </c>
      <c r="G593" s="557">
        <v>2024110010254</v>
      </c>
      <c r="H593" s="530" t="s">
        <v>17</v>
      </c>
      <c r="I593" s="530" t="s">
        <v>878</v>
      </c>
      <c r="J593" s="530" t="s">
        <v>2764</v>
      </c>
      <c r="K593" s="530" t="s">
        <v>1055</v>
      </c>
      <c r="L593" s="530" t="s">
        <v>2607</v>
      </c>
      <c r="M593" s="530" t="s">
        <v>1421</v>
      </c>
      <c r="N593" s="530" t="s">
        <v>1421</v>
      </c>
      <c r="O593" s="530">
        <v>2</v>
      </c>
      <c r="P593" s="530">
        <v>1</v>
      </c>
      <c r="Q593" s="530" t="s">
        <v>83</v>
      </c>
      <c r="R593" s="530" t="s">
        <v>884</v>
      </c>
      <c r="S593" s="589" t="s">
        <v>2655</v>
      </c>
      <c r="T593" s="589">
        <v>30000000</v>
      </c>
      <c r="U593" s="530" t="s">
        <v>1009</v>
      </c>
      <c r="V593" s="530" t="s">
        <v>78</v>
      </c>
      <c r="W593" s="530" t="s">
        <v>886</v>
      </c>
      <c r="X593" s="530" t="s">
        <v>533</v>
      </c>
      <c r="Y593" s="530" t="s">
        <v>2765</v>
      </c>
      <c r="Z593" s="530" t="s">
        <v>77</v>
      </c>
      <c r="AA593" s="530" t="s">
        <v>2810</v>
      </c>
    </row>
    <row r="594" spans="1:27" s="532" customFormat="1" ht="108.5">
      <c r="A594" s="530" t="s">
        <v>1110</v>
      </c>
      <c r="B594" s="530" t="s">
        <v>70</v>
      </c>
      <c r="C594" s="530" t="s">
        <v>71</v>
      </c>
      <c r="D594" s="530" t="s">
        <v>1004</v>
      </c>
      <c r="E594" s="530" t="s">
        <v>877</v>
      </c>
      <c r="F594" s="557">
        <v>8146</v>
      </c>
      <c r="G594" s="557">
        <v>2024110010254</v>
      </c>
      <c r="H594" s="530" t="s">
        <v>17</v>
      </c>
      <c r="I594" s="530" t="s">
        <v>878</v>
      </c>
      <c r="J594" s="530" t="s">
        <v>2764</v>
      </c>
      <c r="K594" s="530" t="s">
        <v>1055</v>
      </c>
      <c r="L594" s="530" t="s">
        <v>2608</v>
      </c>
      <c r="M594" s="530" t="s">
        <v>1421</v>
      </c>
      <c r="N594" s="530" t="s">
        <v>1421</v>
      </c>
      <c r="O594" s="530">
        <v>2</v>
      </c>
      <c r="P594" s="530">
        <v>1</v>
      </c>
      <c r="Q594" s="530" t="s">
        <v>83</v>
      </c>
      <c r="R594" s="530" t="s">
        <v>884</v>
      </c>
      <c r="S594" s="589" t="s">
        <v>2655</v>
      </c>
      <c r="T594" s="589">
        <v>30000000</v>
      </c>
      <c r="U594" s="530" t="s">
        <v>1009</v>
      </c>
      <c r="V594" s="530" t="s">
        <v>78</v>
      </c>
      <c r="W594" s="530" t="s">
        <v>886</v>
      </c>
      <c r="X594" s="530" t="s">
        <v>533</v>
      </c>
      <c r="Y594" s="530" t="s">
        <v>2765</v>
      </c>
      <c r="Z594" s="530" t="s">
        <v>77</v>
      </c>
      <c r="AA594" s="530" t="s">
        <v>2810</v>
      </c>
    </row>
    <row r="595" spans="1:27" s="532" customFormat="1" ht="93">
      <c r="A595" s="530" t="s">
        <v>1111</v>
      </c>
      <c r="B595" s="530" t="s">
        <v>70</v>
      </c>
      <c r="C595" s="530" t="s">
        <v>71</v>
      </c>
      <c r="D595" s="530" t="s">
        <v>1004</v>
      </c>
      <c r="E595" s="530" t="s">
        <v>877</v>
      </c>
      <c r="F595" s="557">
        <v>8146</v>
      </c>
      <c r="G595" s="557">
        <v>2024110010254</v>
      </c>
      <c r="H595" s="530" t="s">
        <v>17</v>
      </c>
      <c r="I595" s="530" t="s">
        <v>878</v>
      </c>
      <c r="J595" s="530" t="s">
        <v>2764</v>
      </c>
      <c r="K595" s="530" t="s">
        <v>1055</v>
      </c>
      <c r="L595" s="530" t="s">
        <v>2609</v>
      </c>
      <c r="M595" s="530" t="s">
        <v>1421</v>
      </c>
      <c r="N595" s="530" t="s">
        <v>1421</v>
      </c>
      <c r="O595" s="530">
        <v>2</v>
      </c>
      <c r="P595" s="530">
        <v>1</v>
      </c>
      <c r="Q595" s="530" t="s">
        <v>83</v>
      </c>
      <c r="R595" s="530" t="s">
        <v>884</v>
      </c>
      <c r="S595" s="589" t="s">
        <v>2655</v>
      </c>
      <c r="T595" s="589">
        <v>30000000</v>
      </c>
      <c r="U595" s="530" t="s">
        <v>1009</v>
      </c>
      <c r="V595" s="530" t="s">
        <v>78</v>
      </c>
      <c r="W595" s="530" t="s">
        <v>886</v>
      </c>
      <c r="X595" s="530" t="s">
        <v>533</v>
      </c>
      <c r="Y595" s="530" t="s">
        <v>2765</v>
      </c>
      <c r="Z595" s="530" t="s">
        <v>77</v>
      </c>
      <c r="AA595" s="530" t="s">
        <v>2810</v>
      </c>
    </row>
    <row r="596" spans="1:27" s="532" customFormat="1" ht="108.5">
      <c r="A596" s="530" t="s">
        <v>1112</v>
      </c>
      <c r="B596" s="530" t="s">
        <v>70</v>
      </c>
      <c r="C596" s="530" t="s">
        <v>71</v>
      </c>
      <c r="D596" s="530" t="s">
        <v>1004</v>
      </c>
      <c r="E596" s="530" t="s">
        <v>877</v>
      </c>
      <c r="F596" s="557">
        <v>8146</v>
      </c>
      <c r="G596" s="557">
        <v>2024110010254</v>
      </c>
      <c r="H596" s="530" t="s">
        <v>17</v>
      </c>
      <c r="I596" s="530" t="s">
        <v>878</v>
      </c>
      <c r="J596" s="530" t="s">
        <v>2764</v>
      </c>
      <c r="K596" s="530" t="s">
        <v>1055</v>
      </c>
      <c r="L596" s="530" t="s">
        <v>2610</v>
      </c>
      <c r="M596" s="530" t="s">
        <v>1421</v>
      </c>
      <c r="N596" s="530" t="s">
        <v>1421</v>
      </c>
      <c r="O596" s="530">
        <v>2</v>
      </c>
      <c r="P596" s="530">
        <v>1</v>
      </c>
      <c r="Q596" s="530" t="s">
        <v>83</v>
      </c>
      <c r="R596" s="530" t="s">
        <v>884</v>
      </c>
      <c r="S596" s="589" t="s">
        <v>2655</v>
      </c>
      <c r="T596" s="589">
        <v>30000000</v>
      </c>
      <c r="U596" s="530" t="s">
        <v>1009</v>
      </c>
      <c r="V596" s="530" t="s">
        <v>78</v>
      </c>
      <c r="W596" s="530" t="s">
        <v>886</v>
      </c>
      <c r="X596" s="530" t="s">
        <v>533</v>
      </c>
      <c r="Y596" s="530" t="s">
        <v>2765</v>
      </c>
      <c r="Z596" s="530" t="s">
        <v>77</v>
      </c>
      <c r="AA596" s="530" t="s">
        <v>2810</v>
      </c>
    </row>
    <row r="597" spans="1:27" s="532" customFormat="1" ht="93">
      <c r="A597" s="530" t="s">
        <v>1113</v>
      </c>
      <c r="B597" s="530" t="s">
        <v>70</v>
      </c>
      <c r="C597" s="530" t="s">
        <v>71</v>
      </c>
      <c r="D597" s="530" t="s">
        <v>1004</v>
      </c>
      <c r="E597" s="530" t="s">
        <v>877</v>
      </c>
      <c r="F597" s="557">
        <v>8146</v>
      </c>
      <c r="G597" s="557">
        <v>2024110010254</v>
      </c>
      <c r="H597" s="530" t="s">
        <v>17</v>
      </c>
      <c r="I597" s="530" t="s">
        <v>878</v>
      </c>
      <c r="J597" s="530" t="s">
        <v>2764</v>
      </c>
      <c r="K597" s="530" t="s">
        <v>1055</v>
      </c>
      <c r="L597" s="530" t="s">
        <v>2611</v>
      </c>
      <c r="M597" s="530" t="s">
        <v>1421</v>
      </c>
      <c r="N597" s="530" t="s">
        <v>1421</v>
      </c>
      <c r="O597" s="530">
        <v>2</v>
      </c>
      <c r="P597" s="530">
        <v>1</v>
      </c>
      <c r="Q597" s="530" t="s">
        <v>83</v>
      </c>
      <c r="R597" s="530" t="s">
        <v>884</v>
      </c>
      <c r="S597" s="589" t="s">
        <v>2655</v>
      </c>
      <c r="T597" s="589">
        <v>30000000</v>
      </c>
      <c r="U597" s="530" t="s">
        <v>1009</v>
      </c>
      <c r="V597" s="530" t="s">
        <v>78</v>
      </c>
      <c r="W597" s="530" t="s">
        <v>886</v>
      </c>
      <c r="X597" s="530" t="s">
        <v>533</v>
      </c>
      <c r="Y597" s="530" t="s">
        <v>2765</v>
      </c>
      <c r="Z597" s="530" t="s">
        <v>77</v>
      </c>
      <c r="AA597" s="530" t="s">
        <v>2810</v>
      </c>
    </row>
    <row r="598" spans="1:27" s="532" customFormat="1" ht="93">
      <c r="A598" s="530" t="s">
        <v>1114</v>
      </c>
      <c r="B598" s="530" t="s">
        <v>70</v>
      </c>
      <c r="C598" s="530" t="s">
        <v>71</v>
      </c>
      <c r="D598" s="530" t="s">
        <v>1004</v>
      </c>
      <c r="E598" s="530" t="s">
        <v>877</v>
      </c>
      <c r="F598" s="557">
        <v>8146</v>
      </c>
      <c r="G598" s="557">
        <v>2024110010254</v>
      </c>
      <c r="H598" s="530" t="s">
        <v>17</v>
      </c>
      <c r="I598" s="530" t="s">
        <v>878</v>
      </c>
      <c r="J598" s="530" t="s">
        <v>2764</v>
      </c>
      <c r="K598" s="530" t="s">
        <v>1055</v>
      </c>
      <c r="L598" s="530" t="s">
        <v>2612</v>
      </c>
      <c r="M598" s="530" t="s">
        <v>1421</v>
      </c>
      <c r="N598" s="530" t="s">
        <v>1421</v>
      </c>
      <c r="O598" s="530">
        <v>2</v>
      </c>
      <c r="P598" s="530">
        <v>1</v>
      </c>
      <c r="Q598" s="530" t="s">
        <v>83</v>
      </c>
      <c r="R598" s="530" t="s">
        <v>884</v>
      </c>
      <c r="S598" s="589" t="s">
        <v>2655</v>
      </c>
      <c r="T598" s="589">
        <v>30000000</v>
      </c>
      <c r="U598" s="530" t="s">
        <v>1009</v>
      </c>
      <c r="V598" s="530" t="s">
        <v>78</v>
      </c>
      <c r="W598" s="530" t="s">
        <v>886</v>
      </c>
      <c r="X598" s="530" t="s">
        <v>533</v>
      </c>
      <c r="Y598" s="530" t="s">
        <v>2765</v>
      </c>
      <c r="Z598" s="530" t="s">
        <v>77</v>
      </c>
      <c r="AA598" s="530" t="s">
        <v>2810</v>
      </c>
    </row>
    <row r="599" spans="1:27" s="532" customFormat="1" ht="108.5">
      <c r="A599" s="530" t="s">
        <v>1115</v>
      </c>
      <c r="B599" s="530" t="s">
        <v>70</v>
      </c>
      <c r="C599" s="530" t="s">
        <v>71</v>
      </c>
      <c r="D599" s="530" t="s">
        <v>1004</v>
      </c>
      <c r="E599" s="530" t="s">
        <v>877</v>
      </c>
      <c r="F599" s="557">
        <v>8146</v>
      </c>
      <c r="G599" s="557">
        <v>2024110010254</v>
      </c>
      <c r="H599" s="530" t="s">
        <v>17</v>
      </c>
      <c r="I599" s="530" t="s">
        <v>878</v>
      </c>
      <c r="J599" s="530" t="s">
        <v>2764</v>
      </c>
      <c r="K599" s="530" t="s">
        <v>1055</v>
      </c>
      <c r="L599" s="530" t="s">
        <v>2613</v>
      </c>
      <c r="M599" s="530" t="s">
        <v>1421</v>
      </c>
      <c r="N599" s="530" t="s">
        <v>1421</v>
      </c>
      <c r="O599" s="530">
        <v>2</v>
      </c>
      <c r="P599" s="530">
        <v>1</v>
      </c>
      <c r="Q599" s="530" t="s">
        <v>83</v>
      </c>
      <c r="R599" s="530" t="s">
        <v>884</v>
      </c>
      <c r="S599" s="589" t="s">
        <v>2655</v>
      </c>
      <c r="T599" s="589">
        <v>30000000</v>
      </c>
      <c r="U599" s="530" t="s">
        <v>1009</v>
      </c>
      <c r="V599" s="530" t="s">
        <v>78</v>
      </c>
      <c r="W599" s="530" t="s">
        <v>886</v>
      </c>
      <c r="X599" s="530" t="s">
        <v>533</v>
      </c>
      <c r="Y599" s="530" t="s">
        <v>2765</v>
      </c>
      <c r="Z599" s="530" t="s">
        <v>77</v>
      </c>
      <c r="AA599" s="530" t="s">
        <v>2810</v>
      </c>
    </row>
    <row r="600" spans="1:27" s="532" customFormat="1" ht="108.5">
      <c r="A600" s="530" t="s">
        <v>1146</v>
      </c>
      <c r="B600" s="530" t="s">
        <v>70</v>
      </c>
      <c r="C600" s="530" t="s">
        <v>71</v>
      </c>
      <c r="D600" s="530" t="s">
        <v>1004</v>
      </c>
      <c r="E600" s="530" t="s">
        <v>877</v>
      </c>
      <c r="F600" s="557">
        <v>8146</v>
      </c>
      <c r="G600" s="557">
        <v>2024110010254</v>
      </c>
      <c r="H600" s="530" t="s">
        <v>17</v>
      </c>
      <c r="I600" s="530" t="s">
        <v>878</v>
      </c>
      <c r="J600" s="530" t="s">
        <v>2764</v>
      </c>
      <c r="K600" s="530">
        <v>80111600</v>
      </c>
      <c r="L600" s="530" t="s">
        <v>1147</v>
      </c>
      <c r="M600" s="530" t="s">
        <v>459</v>
      </c>
      <c r="N600" s="530" t="s">
        <v>307</v>
      </c>
      <c r="O600" s="530">
        <v>8</v>
      </c>
      <c r="P600" s="530">
        <v>1</v>
      </c>
      <c r="Q600" s="530" t="s">
        <v>555</v>
      </c>
      <c r="R600" s="572" t="s">
        <v>84</v>
      </c>
      <c r="S600" s="587" t="s">
        <v>2655</v>
      </c>
      <c r="T600" s="587">
        <v>37963000</v>
      </c>
      <c r="U600" s="530" t="s">
        <v>1009</v>
      </c>
      <c r="V600" s="530" t="s">
        <v>2769</v>
      </c>
      <c r="W600" s="530" t="s">
        <v>886</v>
      </c>
      <c r="X600" s="530" t="s">
        <v>533</v>
      </c>
      <c r="Y600" s="530" t="s">
        <v>2765</v>
      </c>
      <c r="Z600" s="530" t="s">
        <v>77</v>
      </c>
      <c r="AA600" s="530" t="s">
        <v>2810</v>
      </c>
    </row>
    <row r="601" spans="1:27" s="532" customFormat="1" ht="93">
      <c r="A601" s="530" t="s">
        <v>1149</v>
      </c>
      <c r="B601" s="530" t="s">
        <v>70</v>
      </c>
      <c r="C601" s="530" t="s">
        <v>71</v>
      </c>
      <c r="D601" s="530" t="s">
        <v>1150</v>
      </c>
      <c r="E601" s="530" t="s">
        <v>877</v>
      </c>
      <c r="F601" s="557">
        <v>8146</v>
      </c>
      <c r="G601" s="557">
        <v>2024110010254</v>
      </c>
      <c r="H601" s="530" t="s">
        <v>17</v>
      </c>
      <c r="I601" s="530" t="s">
        <v>878</v>
      </c>
      <c r="J601" s="530" t="s">
        <v>21</v>
      </c>
      <c r="K601" s="530">
        <v>80111600</v>
      </c>
      <c r="L601" s="530" t="s">
        <v>2705</v>
      </c>
      <c r="M601" s="530" t="s">
        <v>459</v>
      </c>
      <c r="N601" s="530" t="s">
        <v>459</v>
      </c>
      <c r="O601" s="530">
        <v>5</v>
      </c>
      <c r="P601" s="530">
        <v>1</v>
      </c>
      <c r="Q601" s="530" t="s">
        <v>83</v>
      </c>
      <c r="R601" s="572" t="s">
        <v>84</v>
      </c>
      <c r="S601" s="587">
        <v>4800000</v>
      </c>
      <c r="T601" s="587">
        <v>24000000</v>
      </c>
      <c r="U601" s="530" t="s">
        <v>1152</v>
      </c>
      <c r="V601" s="530" t="s">
        <v>78</v>
      </c>
      <c r="W601" s="530" t="s">
        <v>1153</v>
      </c>
      <c r="X601" s="530" t="s">
        <v>533</v>
      </c>
      <c r="Y601" s="530" t="s">
        <v>2765</v>
      </c>
      <c r="Z601" s="530" t="s">
        <v>77</v>
      </c>
      <c r="AA601" s="530" t="s">
        <v>2810</v>
      </c>
    </row>
    <row r="602" spans="1:27" s="532" customFormat="1" ht="93">
      <c r="A602" s="530" t="s">
        <v>1154</v>
      </c>
      <c r="B602" s="530" t="s">
        <v>70</v>
      </c>
      <c r="C602" s="530" t="s">
        <v>71</v>
      </c>
      <c r="D602" s="530" t="s">
        <v>1150</v>
      </c>
      <c r="E602" s="530" t="s">
        <v>877</v>
      </c>
      <c r="F602" s="557">
        <v>8146</v>
      </c>
      <c r="G602" s="557">
        <v>2024110010254</v>
      </c>
      <c r="H602" s="530" t="s">
        <v>17</v>
      </c>
      <c r="I602" s="530" t="s">
        <v>878</v>
      </c>
      <c r="J602" s="530" t="s">
        <v>21</v>
      </c>
      <c r="K602" s="530">
        <v>80111600</v>
      </c>
      <c r="L602" s="530" t="s">
        <v>1155</v>
      </c>
      <c r="M602" s="530" t="s">
        <v>459</v>
      </c>
      <c r="N602" s="557" t="s">
        <v>459</v>
      </c>
      <c r="O602" s="557">
        <v>5</v>
      </c>
      <c r="P602" s="530">
        <v>1</v>
      </c>
      <c r="Q602" s="530" t="s">
        <v>83</v>
      </c>
      <c r="R602" s="558" t="s">
        <v>84</v>
      </c>
      <c r="S602" s="587">
        <v>6500000</v>
      </c>
      <c r="T602" s="587">
        <v>32500000</v>
      </c>
      <c r="U602" s="530" t="s">
        <v>1152</v>
      </c>
      <c r="V602" s="530" t="s">
        <v>78</v>
      </c>
      <c r="W602" s="530" t="s">
        <v>1153</v>
      </c>
      <c r="X602" s="530" t="s">
        <v>533</v>
      </c>
      <c r="Y602" s="530" t="s">
        <v>2765</v>
      </c>
      <c r="Z602" s="530" t="s">
        <v>77</v>
      </c>
      <c r="AA602" s="530" t="s">
        <v>2810</v>
      </c>
    </row>
    <row r="603" spans="1:27" s="532" customFormat="1" ht="93">
      <c r="A603" s="530" t="s">
        <v>1156</v>
      </c>
      <c r="B603" s="530" t="s">
        <v>70</v>
      </c>
      <c r="C603" s="530" t="s">
        <v>71</v>
      </c>
      <c r="D603" s="530" t="s">
        <v>1150</v>
      </c>
      <c r="E603" s="530" t="s">
        <v>877</v>
      </c>
      <c r="F603" s="557">
        <v>8146</v>
      </c>
      <c r="G603" s="557">
        <v>2024110010254</v>
      </c>
      <c r="H603" s="530" t="s">
        <v>17</v>
      </c>
      <c r="I603" s="530" t="s">
        <v>878</v>
      </c>
      <c r="J603" s="530" t="s">
        <v>21</v>
      </c>
      <c r="K603" s="530">
        <v>80111600</v>
      </c>
      <c r="L603" s="530" t="s">
        <v>1157</v>
      </c>
      <c r="M603" s="530" t="s">
        <v>459</v>
      </c>
      <c r="N603" s="530" t="s">
        <v>459</v>
      </c>
      <c r="O603" s="530">
        <v>5</v>
      </c>
      <c r="P603" s="530">
        <v>1</v>
      </c>
      <c r="Q603" s="530" t="s">
        <v>83</v>
      </c>
      <c r="R603" s="572" t="s">
        <v>84</v>
      </c>
      <c r="S603" s="587">
        <v>2440007</v>
      </c>
      <c r="T603" s="587">
        <v>12200035</v>
      </c>
      <c r="U603" s="530" t="s">
        <v>1152</v>
      </c>
      <c r="V603" s="530" t="s">
        <v>78</v>
      </c>
      <c r="W603" s="530" t="s">
        <v>1153</v>
      </c>
      <c r="X603" s="530" t="s">
        <v>533</v>
      </c>
      <c r="Y603" s="530" t="s">
        <v>2765</v>
      </c>
      <c r="Z603" s="530" t="s">
        <v>77</v>
      </c>
      <c r="AA603" s="530" t="s">
        <v>2810</v>
      </c>
    </row>
    <row r="604" spans="1:27" s="532" customFormat="1" ht="93">
      <c r="A604" s="530" t="s">
        <v>1158</v>
      </c>
      <c r="B604" s="530" t="s">
        <v>70</v>
      </c>
      <c r="C604" s="530" t="s">
        <v>71</v>
      </c>
      <c r="D604" s="530" t="s">
        <v>1150</v>
      </c>
      <c r="E604" s="530" t="s">
        <v>877</v>
      </c>
      <c r="F604" s="557">
        <v>8146</v>
      </c>
      <c r="G604" s="557">
        <v>2024110010254</v>
      </c>
      <c r="H604" s="530" t="s">
        <v>17</v>
      </c>
      <c r="I604" s="530" t="s">
        <v>878</v>
      </c>
      <c r="J604" s="530" t="s">
        <v>21</v>
      </c>
      <c r="K604" s="530">
        <v>80111600</v>
      </c>
      <c r="L604" s="530" t="s">
        <v>2201</v>
      </c>
      <c r="M604" s="530" t="s">
        <v>307</v>
      </c>
      <c r="N604" s="557" t="s">
        <v>459</v>
      </c>
      <c r="O604" s="557">
        <v>5</v>
      </c>
      <c r="P604" s="530">
        <v>1</v>
      </c>
      <c r="Q604" s="530" t="s">
        <v>83</v>
      </c>
      <c r="R604" s="558" t="s">
        <v>84</v>
      </c>
      <c r="S604" s="587">
        <v>4508000</v>
      </c>
      <c r="T604" s="587">
        <v>22540000</v>
      </c>
      <c r="U604" s="530" t="s">
        <v>1152</v>
      </c>
      <c r="V604" s="530" t="s">
        <v>78</v>
      </c>
      <c r="W604" s="530" t="s">
        <v>1153</v>
      </c>
      <c r="X604" s="530" t="s">
        <v>533</v>
      </c>
      <c r="Y604" s="530" t="s">
        <v>2765</v>
      </c>
      <c r="Z604" s="530" t="s">
        <v>77</v>
      </c>
      <c r="AA604" s="530" t="s">
        <v>2810</v>
      </c>
    </row>
    <row r="605" spans="1:27" s="532" customFormat="1" ht="108.5">
      <c r="A605" s="560" t="s">
        <v>1160</v>
      </c>
      <c r="B605" s="560" t="s">
        <v>70</v>
      </c>
      <c r="C605" s="560" t="s">
        <v>71</v>
      </c>
      <c r="D605" s="560" t="s">
        <v>1150</v>
      </c>
      <c r="E605" s="560" t="s">
        <v>877</v>
      </c>
      <c r="F605" s="561">
        <v>8146</v>
      </c>
      <c r="G605" s="561">
        <v>2024110010254</v>
      </c>
      <c r="H605" s="560" t="s">
        <v>17</v>
      </c>
      <c r="I605" s="560" t="s">
        <v>878</v>
      </c>
      <c r="J605" s="560" t="s">
        <v>21</v>
      </c>
      <c r="K605" s="560">
        <v>80111600</v>
      </c>
      <c r="L605" s="560" t="s">
        <v>1161</v>
      </c>
      <c r="M605" s="560" t="s">
        <v>459</v>
      </c>
      <c r="N605" s="561" t="s">
        <v>459</v>
      </c>
      <c r="O605" s="561">
        <v>5</v>
      </c>
      <c r="P605" s="560">
        <v>1</v>
      </c>
      <c r="Q605" s="560" t="s">
        <v>83</v>
      </c>
      <c r="R605" s="562" t="s">
        <v>84</v>
      </c>
      <c r="S605" s="590">
        <v>4350000</v>
      </c>
      <c r="T605" s="590">
        <v>0</v>
      </c>
      <c r="U605" s="560" t="s">
        <v>1152</v>
      </c>
      <c r="V605" s="560" t="s">
        <v>78</v>
      </c>
      <c r="W605" s="560" t="s">
        <v>1153</v>
      </c>
      <c r="X605" s="560" t="s">
        <v>533</v>
      </c>
      <c r="Y605" s="560" t="s">
        <v>2765</v>
      </c>
      <c r="Z605" s="560" t="s">
        <v>77</v>
      </c>
      <c r="AA605" s="560" t="s">
        <v>2843</v>
      </c>
    </row>
    <row r="606" spans="1:27" s="532" customFormat="1" ht="93">
      <c r="A606" s="530" t="s">
        <v>1162</v>
      </c>
      <c r="B606" s="530" t="s">
        <v>70</v>
      </c>
      <c r="C606" s="530" t="s">
        <v>71</v>
      </c>
      <c r="D606" s="530" t="s">
        <v>1150</v>
      </c>
      <c r="E606" s="530" t="s">
        <v>877</v>
      </c>
      <c r="F606" s="557">
        <v>8146</v>
      </c>
      <c r="G606" s="557">
        <v>2024110010254</v>
      </c>
      <c r="H606" s="530" t="s">
        <v>17</v>
      </c>
      <c r="I606" s="530" t="s">
        <v>878</v>
      </c>
      <c r="J606" s="530" t="s">
        <v>21</v>
      </c>
      <c r="K606" s="530">
        <v>80111600</v>
      </c>
      <c r="L606" s="530" t="s">
        <v>1163</v>
      </c>
      <c r="M606" s="530" t="s">
        <v>673</v>
      </c>
      <c r="N606" s="557" t="s">
        <v>673</v>
      </c>
      <c r="O606" s="557">
        <v>5</v>
      </c>
      <c r="P606" s="530">
        <v>1</v>
      </c>
      <c r="Q606" s="530" t="s">
        <v>83</v>
      </c>
      <c r="R606" s="558" t="s">
        <v>84</v>
      </c>
      <c r="S606" s="587">
        <v>4700000</v>
      </c>
      <c r="T606" s="587">
        <v>23500000</v>
      </c>
      <c r="U606" s="530" t="s">
        <v>1152</v>
      </c>
      <c r="V606" s="530" t="s">
        <v>78</v>
      </c>
      <c r="W606" s="530" t="s">
        <v>1153</v>
      </c>
      <c r="X606" s="530" t="s">
        <v>533</v>
      </c>
      <c r="Y606" s="530" t="s">
        <v>2765</v>
      </c>
      <c r="Z606" s="530" t="s">
        <v>77</v>
      </c>
      <c r="AA606" s="530" t="s">
        <v>2810</v>
      </c>
    </row>
    <row r="607" spans="1:27" s="532" customFormat="1" ht="93">
      <c r="A607" s="530" t="s">
        <v>1164</v>
      </c>
      <c r="B607" s="530" t="s">
        <v>70</v>
      </c>
      <c r="C607" s="530" t="s">
        <v>71</v>
      </c>
      <c r="D607" s="530" t="s">
        <v>1150</v>
      </c>
      <c r="E607" s="530" t="s">
        <v>877</v>
      </c>
      <c r="F607" s="557">
        <v>8146</v>
      </c>
      <c r="G607" s="557">
        <v>2024110010254</v>
      </c>
      <c r="H607" s="530" t="s">
        <v>17</v>
      </c>
      <c r="I607" s="530" t="s">
        <v>878</v>
      </c>
      <c r="J607" s="530" t="s">
        <v>21</v>
      </c>
      <c r="K607" s="530">
        <v>80111600</v>
      </c>
      <c r="L607" s="530" t="s">
        <v>2707</v>
      </c>
      <c r="M607" s="530" t="s">
        <v>459</v>
      </c>
      <c r="N607" s="530" t="s">
        <v>459</v>
      </c>
      <c r="O607" s="530">
        <v>5</v>
      </c>
      <c r="P607" s="530">
        <v>1</v>
      </c>
      <c r="Q607" s="530" t="s">
        <v>83</v>
      </c>
      <c r="R607" s="572" t="s">
        <v>84</v>
      </c>
      <c r="S607" s="587">
        <v>3600000</v>
      </c>
      <c r="T607" s="587">
        <v>18000000</v>
      </c>
      <c r="U607" s="530" t="s">
        <v>1152</v>
      </c>
      <c r="V607" s="530" t="s">
        <v>78</v>
      </c>
      <c r="W607" s="530" t="s">
        <v>1153</v>
      </c>
      <c r="X607" s="530" t="s">
        <v>533</v>
      </c>
      <c r="Y607" s="530" t="s">
        <v>2765</v>
      </c>
      <c r="Z607" s="530" t="s">
        <v>77</v>
      </c>
      <c r="AA607" s="530" t="s">
        <v>2810</v>
      </c>
    </row>
    <row r="608" spans="1:27" s="532" customFormat="1" ht="93">
      <c r="A608" s="530" t="s">
        <v>1166</v>
      </c>
      <c r="B608" s="530" t="s">
        <v>70</v>
      </c>
      <c r="C608" s="530" t="s">
        <v>71</v>
      </c>
      <c r="D608" s="530" t="s">
        <v>1150</v>
      </c>
      <c r="E608" s="530" t="s">
        <v>877</v>
      </c>
      <c r="F608" s="557">
        <v>8146</v>
      </c>
      <c r="G608" s="557">
        <v>2024110010254</v>
      </c>
      <c r="H608" s="530" t="s">
        <v>17</v>
      </c>
      <c r="I608" s="530" t="s">
        <v>878</v>
      </c>
      <c r="J608" s="530" t="s">
        <v>21</v>
      </c>
      <c r="K608" s="530">
        <v>80111600</v>
      </c>
      <c r="L608" s="530" t="s">
        <v>2708</v>
      </c>
      <c r="M608" s="530" t="s">
        <v>459</v>
      </c>
      <c r="N608" s="530" t="s">
        <v>459</v>
      </c>
      <c r="O608" s="530">
        <v>5</v>
      </c>
      <c r="P608" s="530">
        <v>1</v>
      </c>
      <c r="Q608" s="530" t="s">
        <v>83</v>
      </c>
      <c r="R608" s="572" t="s">
        <v>84</v>
      </c>
      <c r="S608" s="587">
        <v>4350000</v>
      </c>
      <c r="T608" s="587">
        <v>21750000</v>
      </c>
      <c r="U608" s="530" t="s">
        <v>1152</v>
      </c>
      <c r="V608" s="530" t="s">
        <v>78</v>
      </c>
      <c r="W608" s="530" t="s">
        <v>1153</v>
      </c>
      <c r="X608" s="530" t="s">
        <v>533</v>
      </c>
      <c r="Y608" s="530" t="s">
        <v>2765</v>
      </c>
      <c r="Z608" s="530" t="s">
        <v>77</v>
      </c>
      <c r="AA608" s="530" t="s">
        <v>2810</v>
      </c>
    </row>
    <row r="609" spans="1:27" s="532" customFormat="1" ht="93">
      <c r="A609" s="530" t="s">
        <v>1168</v>
      </c>
      <c r="B609" s="530" t="s">
        <v>70</v>
      </c>
      <c r="C609" s="530" t="s">
        <v>71</v>
      </c>
      <c r="D609" s="530" t="s">
        <v>1150</v>
      </c>
      <c r="E609" s="530" t="s">
        <v>877</v>
      </c>
      <c r="F609" s="557">
        <v>8146</v>
      </c>
      <c r="G609" s="557">
        <v>2024110010254</v>
      </c>
      <c r="H609" s="530" t="s">
        <v>17</v>
      </c>
      <c r="I609" s="530" t="s">
        <v>878</v>
      </c>
      <c r="J609" s="530" t="s">
        <v>21</v>
      </c>
      <c r="K609" s="530">
        <v>80111600</v>
      </c>
      <c r="L609" s="530" t="s">
        <v>1169</v>
      </c>
      <c r="M609" s="530" t="s">
        <v>459</v>
      </c>
      <c r="N609" s="530" t="s">
        <v>459</v>
      </c>
      <c r="O609" s="530">
        <v>5</v>
      </c>
      <c r="P609" s="530">
        <v>1</v>
      </c>
      <c r="Q609" s="530" t="s">
        <v>83</v>
      </c>
      <c r="R609" s="572" t="s">
        <v>84</v>
      </c>
      <c r="S609" s="587">
        <v>4508000</v>
      </c>
      <c r="T609" s="587">
        <v>22540000</v>
      </c>
      <c r="U609" s="530" t="s">
        <v>1152</v>
      </c>
      <c r="V609" s="530" t="s">
        <v>78</v>
      </c>
      <c r="W609" s="530" t="s">
        <v>1153</v>
      </c>
      <c r="X609" s="530" t="s">
        <v>533</v>
      </c>
      <c r="Y609" s="530" t="s">
        <v>2765</v>
      </c>
      <c r="Z609" s="530" t="s">
        <v>77</v>
      </c>
      <c r="AA609" s="530" t="s">
        <v>2810</v>
      </c>
    </row>
    <row r="610" spans="1:27" s="532" customFormat="1" ht="93">
      <c r="A610" s="530" t="s">
        <v>1170</v>
      </c>
      <c r="B610" s="530" t="s">
        <v>70</v>
      </c>
      <c r="C610" s="530" t="s">
        <v>71</v>
      </c>
      <c r="D610" s="530" t="s">
        <v>1150</v>
      </c>
      <c r="E610" s="530" t="s">
        <v>877</v>
      </c>
      <c r="F610" s="557">
        <v>8146</v>
      </c>
      <c r="G610" s="557">
        <v>2024110010254</v>
      </c>
      <c r="H610" s="530" t="s">
        <v>17</v>
      </c>
      <c r="I610" s="530" t="s">
        <v>878</v>
      </c>
      <c r="J610" s="530" t="s">
        <v>21</v>
      </c>
      <c r="K610" s="530">
        <v>80111600</v>
      </c>
      <c r="L610" s="530" t="s">
        <v>2284</v>
      </c>
      <c r="M610" s="530" t="s">
        <v>307</v>
      </c>
      <c r="N610" s="557" t="s">
        <v>307</v>
      </c>
      <c r="O610" s="557">
        <v>5</v>
      </c>
      <c r="P610" s="530">
        <v>1</v>
      </c>
      <c r="Q610" s="530" t="s">
        <v>83</v>
      </c>
      <c r="R610" s="558" t="s">
        <v>84</v>
      </c>
      <c r="S610" s="587">
        <v>4500000</v>
      </c>
      <c r="T610" s="587">
        <v>22500000</v>
      </c>
      <c r="U610" s="530" t="s">
        <v>1152</v>
      </c>
      <c r="V610" s="530" t="s">
        <v>78</v>
      </c>
      <c r="W610" s="530" t="s">
        <v>1153</v>
      </c>
      <c r="X610" s="530" t="s">
        <v>533</v>
      </c>
      <c r="Y610" s="530" t="s">
        <v>2765</v>
      </c>
      <c r="Z610" s="530" t="s">
        <v>77</v>
      </c>
      <c r="AA610" s="530" t="s">
        <v>2810</v>
      </c>
    </row>
    <row r="611" spans="1:27" s="532" customFormat="1" ht="108.5">
      <c r="A611" s="530" t="s">
        <v>1171</v>
      </c>
      <c r="B611" s="530" t="s">
        <v>70</v>
      </c>
      <c r="C611" s="530" t="s">
        <v>71</v>
      </c>
      <c r="D611" s="530" t="s">
        <v>1150</v>
      </c>
      <c r="E611" s="530" t="s">
        <v>877</v>
      </c>
      <c r="F611" s="557">
        <v>8146</v>
      </c>
      <c r="G611" s="557">
        <v>2024110010254</v>
      </c>
      <c r="H611" s="530" t="s">
        <v>17</v>
      </c>
      <c r="I611" s="530" t="s">
        <v>878</v>
      </c>
      <c r="J611" s="530" t="s">
        <v>21</v>
      </c>
      <c r="K611" s="530">
        <v>80111600</v>
      </c>
      <c r="L611" s="530" t="s">
        <v>2192</v>
      </c>
      <c r="M611" s="530" t="s">
        <v>307</v>
      </c>
      <c r="N611" s="557" t="s">
        <v>459</v>
      </c>
      <c r="O611" s="557">
        <v>5</v>
      </c>
      <c r="P611" s="530">
        <v>1</v>
      </c>
      <c r="Q611" s="530" t="s">
        <v>83</v>
      </c>
      <c r="R611" s="558" t="s">
        <v>84</v>
      </c>
      <c r="S611" s="587">
        <v>4508000</v>
      </c>
      <c r="T611" s="587">
        <v>22540000</v>
      </c>
      <c r="U611" s="530" t="s">
        <v>1152</v>
      </c>
      <c r="V611" s="530" t="s">
        <v>78</v>
      </c>
      <c r="W611" s="530" t="s">
        <v>1153</v>
      </c>
      <c r="X611" s="530" t="s">
        <v>533</v>
      </c>
      <c r="Y611" s="530" t="s">
        <v>2765</v>
      </c>
      <c r="Z611" s="530" t="s">
        <v>77</v>
      </c>
      <c r="AA611" s="530" t="s">
        <v>2810</v>
      </c>
    </row>
    <row r="612" spans="1:27" s="532" customFormat="1" ht="124">
      <c r="A612" s="530" t="s">
        <v>1172</v>
      </c>
      <c r="B612" s="530" t="s">
        <v>70</v>
      </c>
      <c r="C612" s="530" t="s">
        <v>71</v>
      </c>
      <c r="D612" s="530" t="s">
        <v>1150</v>
      </c>
      <c r="E612" s="530" t="s">
        <v>877</v>
      </c>
      <c r="F612" s="557">
        <v>8146</v>
      </c>
      <c r="G612" s="557">
        <v>2024110010254</v>
      </c>
      <c r="H612" s="530" t="s">
        <v>17</v>
      </c>
      <c r="I612" s="530" t="s">
        <v>878</v>
      </c>
      <c r="J612" s="530" t="s">
        <v>21</v>
      </c>
      <c r="K612" s="530">
        <v>80111600</v>
      </c>
      <c r="L612" s="530" t="s">
        <v>1173</v>
      </c>
      <c r="M612" s="530" t="s">
        <v>459</v>
      </c>
      <c r="N612" s="557" t="s">
        <v>459</v>
      </c>
      <c r="O612" s="557">
        <v>3</v>
      </c>
      <c r="P612" s="530">
        <v>1</v>
      </c>
      <c r="Q612" s="530" t="s">
        <v>83</v>
      </c>
      <c r="R612" s="558" t="s">
        <v>84</v>
      </c>
      <c r="S612" s="587">
        <v>6500000</v>
      </c>
      <c r="T612" s="587">
        <v>19500000</v>
      </c>
      <c r="U612" s="530" t="s">
        <v>1152</v>
      </c>
      <c r="V612" s="530" t="s">
        <v>78</v>
      </c>
      <c r="W612" s="530" t="s">
        <v>1153</v>
      </c>
      <c r="X612" s="530" t="s">
        <v>533</v>
      </c>
      <c r="Y612" s="530" t="s">
        <v>2765</v>
      </c>
      <c r="Z612" s="530" t="s">
        <v>77</v>
      </c>
      <c r="AA612" s="530" t="s">
        <v>2810</v>
      </c>
    </row>
    <row r="613" spans="1:27" s="532" customFormat="1" ht="93">
      <c r="A613" s="530" t="s">
        <v>1174</v>
      </c>
      <c r="B613" s="530" t="s">
        <v>70</v>
      </c>
      <c r="C613" s="530" t="s">
        <v>71</v>
      </c>
      <c r="D613" s="530" t="s">
        <v>1150</v>
      </c>
      <c r="E613" s="530" t="s">
        <v>877</v>
      </c>
      <c r="F613" s="557">
        <v>8146</v>
      </c>
      <c r="G613" s="557">
        <v>2024110010254</v>
      </c>
      <c r="H613" s="530" t="s">
        <v>17</v>
      </c>
      <c r="I613" s="530" t="s">
        <v>878</v>
      </c>
      <c r="J613" s="530" t="s">
        <v>21</v>
      </c>
      <c r="K613" s="530">
        <v>80111600</v>
      </c>
      <c r="L613" s="530" t="s">
        <v>1175</v>
      </c>
      <c r="M613" s="530" t="s">
        <v>459</v>
      </c>
      <c r="N613" s="557" t="s">
        <v>459</v>
      </c>
      <c r="O613" s="557">
        <v>5</v>
      </c>
      <c r="P613" s="530">
        <v>1</v>
      </c>
      <c r="Q613" s="530" t="s">
        <v>83</v>
      </c>
      <c r="R613" s="558" t="s">
        <v>84</v>
      </c>
      <c r="S613" s="587">
        <v>4800000</v>
      </c>
      <c r="T613" s="587">
        <v>23830000</v>
      </c>
      <c r="U613" s="530" t="s">
        <v>1152</v>
      </c>
      <c r="V613" s="530" t="s">
        <v>78</v>
      </c>
      <c r="W613" s="530" t="s">
        <v>1153</v>
      </c>
      <c r="X613" s="530" t="s">
        <v>533</v>
      </c>
      <c r="Y613" s="530" t="s">
        <v>2765</v>
      </c>
      <c r="Z613" s="530" t="s">
        <v>77</v>
      </c>
      <c r="AA613" s="530" t="s">
        <v>2810</v>
      </c>
    </row>
    <row r="614" spans="1:27" s="532" customFormat="1" ht="139.5">
      <c r="A614" s="560" t="s">
        <v>1176</v>
      </c>
      <c r="B614" s="560" t="s">
        <v>70</v>
      </c>
      <c r="C614" s="560" t="s">
        <v>71</v>
      </c>
      <c r="D614" s="560" t="s">
        <v>1150</v>
      </c>
      <c r="E614" s="560" t="s">
        <v>877</v>
      </c>
      <c r="F614" s="561">
        <v>8146</v>
      </c>
      <c r="G614" s="561">
        <v>2024110010254</v>
      </c>
      <c r="H614" s="560" t="s">
        <v>17</v>
      </c>
      <c r="I614" s="560" t="s">
        <v>878</v>
      </c>
      <c r="J614" s="560" t="s">
        <v>21</v>
      </c>
      <c r="K614" s="560">
        <v>80111600</v>
      </c>
      <c r="L614" s="560" t="s">
        <v>1177</v>
      </c>
      <c r="M614" s="560" t="s">
        <v>459</v>
      </c>
      <c r="N614" s="561" t="s">
        <v>459</v>
      </c>
      <c r="O614" s="561">
        <v>5</v>
      </c>
      <c r="P614" s="560">
        <v>1</v>
      </c>
      <c r="Q614" s="560" t="s">
        <v>83</v>
      </c>
      <c r="R614" s="562" t="s">
        <v>84</v>
      </c>
      <c r="S614" s="590">
        <v>4700000</v>
      </c>
      <c r="T614" s="590">
        <v>0</v>
      </c>
      <c r="U614" s="560" t="s">
        <v>1152</v>
      </c>
      <c r="V614" s="560" t="s">
        <v>78</v>
      </c>
      <c r="W614" s="560" t="s">
        <v>1153</v>
      </c>
      <c r="X614" s="560" t="s">
        <v>533</v>
      </c>
      <c r="Y614" s="560" t="s">
        <v>2765</v>
      </c>
      <c r="Z614" s="560" t="s">
        <v>77</v>
      </c>
      <c r="AA614" s="560" t="s">
        <v>2843</v>
      </c>
    </row>
    <row r="615" spans="1:27" s="532" customFormat="1" ht="108.5">
      <c r="A615" s="530" t="s">
        <v>1178</v>
      </c>
      <c r="B615" s="530" t="s">
        <v>70</v>
      </c>
      <c r="C615" s="530" t="s">
        <v>71</v>
      </c>
      <c r="D615" s="530" t="s">
        <v>1150</v>
      </c>
      <c r="E615" s="530" t="s">
        <v>877</v>
      </c>
      <c r="F615" s="557">
        <v>8146</v>
      </c>
      <c r="G615" s="557">
        <v>2024110010254</v>
      </c>
      <c r="H615" s="530" t="s">
        <v>17</v>
      </c>
      <c r="I615" s="530" t="s">
        <v>878</v>
      </c>
      <c r="J615" s="530" t="s">
        <v>21</v>
      </c>
      <c r="K615" s="530">
        <v>80111600</v>
      </c>
      <c r="L615" s="530" t="s">
        <v>2709</v>
      </c>
      <c r="M615" s="530" t="s">
        <v>459</v>
      </c>
      <c r="N615" s="530" t="s">
        <v>459</v>
      </c>
      <c r="O615" s="530">
        <v>5</v>
      </c>
      <c r="P615" s="530">
        <v>1</v>
      </c>
      <c r="Q615" s="530" t="s">
        <v>83</v>
      </c>
      <c r="R615" s="572" t="s">
        <v>84</v>
      </c>
      <c r="S615" s="587">
        <v>3000000</v>
      </c>
      <c r="T615" s="587">
        <v>15000000</v>
      </c>
      <c r="U615" s="530" t="s">
        <v>1152</v>
      </c>
      <c r="V615" s="530" t="s">
        <v>78</v>
      </c>
      <c r="W615" s="530" t="s">
        <v>1153</v>
      </c>
      <c r="X615" s="530" t="s">
        <v>533</v>
      </c>
      <c r="Y615" s="530" t="s">
        <v>2765</v>
      </c>
      <c r="Z615" s="530" t="s">
        <v>77</v>
      </c>
      <c r="AA615" s="530" t="s">
        <v>2810</v>
      </c>
    </row>
    <row r="616" spans="1:27" s="532" customFormat="1" ht="124">
      <c r="A616" s="530" t="s">
        <v>1180</v>
      </c>
      <c r="B616" s="530" t="s">
        <v>70</v>
      </c>
      <c r="C616" s="530" t="s">
        <v>71</v>
      </c>
      <c r="D616" s="530" t="s">
        <v>1150</v>
      </c>
      <c r="E616" s="530" t="s">
        <v>877</v>
      </c>
      <c r="F616" s="557">
        <v>8146</v>
      </c>
      <c r="G616" s="557">
        <v>2024110010254</v>
      </c>
      <c r="H616" s="530" t="s">
        <v>17</v>
      </c>
      <c r="I616" s="530" t="s">
        <v>878</v>
      </c>
      <c r="J616" s="530" t="s">
        <v>21</v>
      </c>
      <c r="K616" s="530">
        <v>80111600</v>
      </c>
      <c r="L616" s="530" t="s">
        <v>1181</v>
      </c>
      <c r="M616" s="530" t="s">
        <v>459</v>
      </c>
      <c r="N616" s="530" t="s">
        <v>459</v>
      </c>
      <c r="O616" s="530">
        <v>5</v>
      </c>
      <c r="P616" s="530">
        <v>1</v>
      </c>
      <c r="Q616" s="530" t="s">
        <v>83</v>
      </c>
      <c r="R616" s="572" t="s">
        <v>84</v>
      </c>
      <c r="S616" s="587">
        <v>4350000</v>
      </c>
      <c r="T616" s="587">
        <v>21750000</v>
      </c>
      <c r="U616" s="530" t="s">
        <v>1152</v>
      </c>
      <c r="V616" s="530" t="s">
        <v>78</v>
      </c>
      <c r="W616" s="530" t="s">
        <v>1153</v>
      </c>
      <c r="X616" s="530" t="s">
        <v>533</v>
      </c>
      <c r="Y616" s="530" t="s">
        <v>2765</v>
      </c>
      <c r="Z616" s="530" t="s">
        <v>77</v>
      </c>
      <c r="AA616" s="530" t="s">
        <v>2810</v>
      </c>
    </row>
    <row r="617" spans="1:27" s="532" customFormat="1" ht="93">
      <c r="A617" s="530" t="s">
        <v>1182</v>
      </c>
      <c r="B617" s="530" t="s">
        <v>70</v>
      </c>
      <c r="C617" s="530" t="s">
        <v>71</v>
      </c>
      <c r="D617" s="530" t="s">
        <v>1150</v>
      </c>
      <c r="E617" s="530" t="s">
        <v>877</v>
      </c>
      <c r="F617" s="557">
        <v>8146</v>
      </c>
      <c r="G617" s="557">
        <v>2024110010254</v>
      </c>
      <c r="H617" s="530" t="s">
        <v>17</v>
      </c>
      <c r="I617" s="530" t="s">
        <v>878</v>
      </c>
      <c r="J617" s="530" t="s">
        <v>21</v>
      </c>
      <c r="K617" s="530">
        <v>80111600</v>
      </c>
      <c r="L617" s="530" t="s">
        <v>1183</v>
      </c>
      <c r="M617" s="530" t="s">
        <v>459</v>
      </c>
      <c r="N617" s="530" t="s">
        <v>459</v>
      </c>
      <c r="O617" s="530">
        <v>5</v>
      </c>
      <c r="P617" s="530">
        <v>1</v>
      </c>
      <c r="Q617" s="530" t="s">
        <v>83</v>
      </c>
      <c r="R617" s="572" t="s">
        <v>84</v>
      </c>
      <c r="S617" s="587">
        <v>3600000</v>
      </c>
      <c r="T617" s="587">
        <v>18000000</v>
      </c>
      <c r="U617" s="530" t="s">
        <v>1152</v>
      </c>
      <c r="V617" s="530" t="s">
        <v>78</v>
      </c>
      <c r="W617" s="530" t="s">
        <v>1153</v>
      </c>
      <c r="X617" s="530" t="s">
        <v>533</v>
      </c>
      <c r="Y617" s="530" t="s">
        <v>2765</v>
      </c>
      <c r="Z617" s="530" t="s">
        <v>77</v>
      </c>
      <c r="AA617" s="530" t="s">
        <v>2810</v>
      </c>
    </row>
    <row r="618" spans="1:27" s="532" customFormat="1" ht="124">
      <c r="A618" s="560" t="s">
        <v>1184</v>
      </c>
      <c r="B618" s="560" t="s">
        <v>70</v>
      </c>
      <c r="C618" s="560" t="s">
        <v>71</v>
      </c>
      <c r="D618" s="560" t="s">
        <v>1150</v>
      </c>
      <c r="E618" s="560" t="s">
        <v>877</v>
      </c>
      <c r="F618" s="561">
        <v>8146</v>
      </c>
      <c r="G618" s="561">
        <v>2024110010254</v>
      </c>
      <c r="H618" s="560" t="s">
        <v>17</v>
      </c>
      <c r="I618" s="560" t="s">
        <v>878</v>
      </c>
      <c r="J618" s="560" t="s">
        <v>21</v>
      </c>
      <c r="K618" s="560">
        <v>80111600</v>
      </c>
      <c r="L618" s="560" t="s">
        <v>1185</v>
      </c>
      <c r="M618" s="560" t="s">
        <v>459</v>
      </c>
      <c r="N618" s="561" t="s">
        <v>459</v>
      </c>
      <c r="O618" s="561">
        <v>5</v>
      </c>
      <c r="P618" s="560">
        <v>1</v>
      </c>
      <c r="Q618" s="560" t="s">
        <v>83</v>
      </c>
      <c r="R618" s="562" t="s">
        <v>84</v>
      </c>
      <c r="S618" s="590">
        <v>5500000</v>
      </c>
      <c r="T618" s="590">
        <v>0</v>
      </c>
      <c r="U618" s="560" t="s">
        <v>1152</v>
      </c>
      <c r="V618" s="560" t="s">
        <v>78</v>
      </c>
      <c r="W618" s="560" t="s">
        <v>1153</v>
      </c>
      <c r="X618" s="560" t="s">
        <v>533</v>
      </c>
      <c r="Y618" s="560" t="s">
        <v>2765</v>
      </c>
      <c r="Z618" s="560" t="s">
        <v>77</v>
      </c>
      <c r="AA618" s="560" t="s">
        <v>2843</v>
      </c>
    </row>
    <row r="619" spans="1:27" s="532" customFormat="1" ht="93">
      <c r="A619" s="560" t="s">
        <v>1186</v>
      </c>
      <c r="B619" s="560" t="s">
        <v>70</v>
      </c>
      <c r="C619" s="560" t="s">
        <v>71</v>
      </c>
      <c r="D619" s="560" t="s">
        <v>1150</v>
      </c>
      <c r="E619" s="560" t="s">
        <v>877</v>
      </c>
      <c r="F619" s="561">
        <v>8146</v>
      </c>
      <c r="G619" s="561">
        <v>2024110010254</v>
      </c>
      <c r="H619" s="560" t="s">
        <v>17</v>
      </c>
      <c r="I619" s="560" t="s">
        <v>878</v>
      </c>
      <c r="J619" s="560" t="s">
        <v>21</v>
      </c>
      <c r="K619" s="560">
        <v>80111600</v>
      </c>
      <c r="L619" s="560" t="s">
        <v>1187</v>
      </c>
      <c r="M619" s="560" t="s">
        <v>459</v>
      </c>
      <c r="N619" s="561" t="s">
        <v>459</v>
      </c>
      <c r="O619" s="561">
        <v>5</v>
      </c>
      <c r="P619" s="560">
        <v>1</v>
      </c>
      <c r="Q619" s="560" t="s">
        <v>83</v>
      </c>
      <c r="R619" s="562" t="s">
        <v>84</v>
      </c>
      <c r="S619" s="590">
        <v>0</v>
      </c>
      <c r="T619" s="590">
        <v>0</v>
      </c>
      <c r="U619" s="560" t="s">
        <v>1152</v>
      </c>
      <c r="V619" s="560" t="s">
        <v>78</v>
      </c>
      <c r="W619" s="560" t="s">
        <v>1153</v>
      </c>
      <c r="X619" s="560" t="s">
        <v>533</v>
      </c>
      <c r="Y619" s="560" t="s">
        <v>2765</v>
      </c>
      <c r="Z619" s="560" t="s">
        <v>77</v>
      </c>
      <c r="AA619" s="560" t="s">
        <v>2843</v>
      </c>
    </row>
    <row r="620" spans="1:27" s="532" customFormat="1" ht="139.5">
      <c r="A620" s="530" t="s">
        <v>1188</v>
      </c>
      <c r="B620" s="530" t="s">
        <v>70</v>
      </c>
      <c r="C620" s="530" t="s">
        <v>71</v>
      </c>
      <c r="D620" s="530" t="s">
        <v>1150</v>
      </c>
      <c r="E620" s="530" t="s">
        <v>877</v>
      </c>
      <c r="F620" s="557">
        <v>8146</v>
      </c>
      <c r="G620" s="557">
        <v>2024110010254</v>
      </c>
      <c r="H620" s="530" t="s">
        <v>17</v>
      </c>
      <c r="I620" s="530" t="s">
        <v>878</v>
      </c>
      <c r="J620" s="530" t="s">
        <v>21</v>
      </c>
      <c r="K620" s="530">
        <v>80111600</v>
      </c>
      <c r="L620" s="530" t="s">
        <v>2712</v>
      </c>
      <c r="M620" s="530" t="s">
        <v>307</v>
      </c>
      <c r="N620" s="530" t="s">
        <v>307</v>
      </c>
      <c r="O620" s="530">
        <v>5</v>
      </c>
      <c r="P620" s="530">
        <v>1</v>
      </c>
      <c r="Q620" s="530" t="s">
        <v>83</v>
      </c>
      <c r="R620" s="572" t="s">
        <v>84</v>
      </c>
      <c r="S620" s="587">
        <v>4500000</v>
      </c>
      <c r="T620" s="587">
        <v>18000000</v>
      </c>
      <c r="U620" s="530" t="s">
        <v>1152</v>
      </c>
      <c r="V620" s="530" t="s">
        <v>78</v>
      </c>
      <c r="W620" s="530" t="s">
        <v>1153</v>
      </c>
      <c r="X620" s="530" t="s">
        <v>533</v>
      </c>
      <c r="Y620" s="530" t="s">
        <v>2765</v>
      </c>
      <c r="Z620" s="530" t="s">
        <v>77</v>
      </c>
      <c r="AA620" s="530" t="s">
        <v>2810</v>
      </c>
    </row>
    <row r="621" spans="1:27" s="532" customFormat="1" ht="155">
      <c r="A621" s="560" t="s">
        <v>1190</v>
      </c>
      <c r="B621" s="560" t="s">
        <v>70</v>
      </c>
      <c r="C621" s="560" t="s">
        <v>71</v>
      </c>
      <c r="D621" s="560" t="s">
        <v>1150</v>
      </c>
      <c r="E621" s="560" t="s">
        <v>877</v>
      </c>
      <c r="F621" s="561">
        <v>8146</v>
      </c>
      <c r="G621" s="561">
        <v>2024110010254</v>
      </c>
      <c r="H621" s="560" t="s">
        <v>17</v>
      </c>
      <c r="I621" s="560" t="s">
        <v>878</v>
      </c>
      <c r="J621" s="560" t="s">
        <v>21</v>
      </c>
      <c r="K621" s="560">
        <v>80111600</v>
      </c>
      <c r="L621" s="560" t="s">
        <v>1192</v>
      </c>
      <c r="M621" s="560" t="s">
        <v>1421</v>
      </c>
      <c r="N621" s="561" t="s">
        <v>1421</v>
      </c>
      <c r="O621" s="561">
        <v>1</v>
      </c>
      <c r="P621" s="560">
        <v>1</v>
      </c>
      <c r="Q621" s="560" t="s">
        <v>2947</v>
      </c>
      <c r="R621" s="562" t="s">
        <v>84</v>
      </c>
      <c r="S621" s="590" t="s">
        <v>257</v>
      </c>
      <c r="T621" s="590">
        <v>0</v>
      </c>
      <c r="U621" s="560" t="s">
        <v>1152</v>
      </c>
      <c r="V621" s="560" t="s">
        <v>78</v>
      </c>
      <c r="W621" s="560" t="s">
        <v>1153</v>
      </c>
      <c r="X621" s="560" t="s">
        <v>533</v>
      </c>
      <c r="Y621" s="560" t="s">
        <v>2765</v>
      </c>
      <c r="Z621" s="560" t="s">
        <v>77</v>
      </c>
      <c r="AA621" s="560" t="s">
        <v>2843</v>
      </c>
    </row>
    <row r="622" spans="1:27" s="532" customFormat="1" ht="93">
      <c r="A622" s="530" t="s">
        <v>1193</v>
      </c>
      <c r="B622" s="530" t="s">
        <v>70</v>
      </c>
      <c r="C622" s="530" t="s">
        <v>71</v>
      </c>
      <c r="D622" s="530" t="s">
        <v>1150</v>
      </c>
      <c r="E622" s="530" t="s">
        <v>877</v>
      </c>
      <c r="F622" s="557">
        <v>8146</v>
      </c>
      <c r="G622" s="557">
        <v>2024110010254</v>
      </c>
      <c r="H622" s="530" t="s">
        <v>17</v>
      </c>
      <c r="I622" s="530" t="s">
        <v>878</v>
      </c>
      <c r="J622" s="530" t="s">
        <v>21</v>
      </c>
      <c r="K622" s="530">
        <v>83121703</v>
      </c>
      <c r="L622" s="530" t="s">
        <v>1194</v>
      </c>
      <c r="M622" s="530" t="s">
        <v>307</v>
      </c>
      <c r="N622" s="530" t="s">
        <v>307</v>
      </c>
      <c r="O622" s="530">
        <v>5</v>
      </c>
      <c r="P622" s="530">
        <v>1</v>
      </c>
      <c r="Q622" s="530" t="s">
        <v>410</v>
      </c>
      <c r="R622" s="572" t="s">
        <v>84</v>
      </c>
      <c r="S622" s="587" t="s">
        <v>1195</v>
      </c>
      <c r="T622" s="587">
        <v>26334505</v>
      </c>
      <c r="U622" s="530" t="s">
        <v>1152</v>
      </c>
      <c r="V622" s="530" t="s">
        <v>78</v>
      </c>
      <c r="W622" s="530" t="s">
        <v>1153</v>
      </c>
      <c r="X622" s="530" t="s">
        <v>533</v>
      </c>
      <c r="Y622" s="530" t="s">
        <v>2765</v>
      </c>
      <c r="Z622" s="530" t="s">
        <v>77</v>
      </c>
      <c r="AA622" s="530" t="s">
        <v>2810</v>
      </c>
    </row>
    <row r="623" spans="1:27" s="532" customFormat="1" ht="93">
      <c r="A623" s="530" t="s">
        <v>1196</v>
      </c>
      <c r="B623" s="530" t="s">
        <v>70</v>
      </c>
      <c r="C623" s="530" t="s">
        <v>71</v>
      </c>
      <c r="D623" s="530" t="s">
        <v>1150</v>
      </c>
      <c r="E623" s="530" t="s">
        <v>877</v>
      </c>
      <c r="F623" s="557">
        <v>8146</v>
      </c>
      <c r="G623" s="557">
        <v>2024110010254</v>
      </c>
      <c r="H623" s="530" t="s">
        <v>17</v>
      </c>
      <c r="I623" s="530" t="s">
        <v>878</v>
      </c>
      <c r="J623" s="530" t="s">
        <v>21</v>
      </c>
      <c r="K623" s="530">
        <v>80111600</v>
      </c>
      <c r="L623" s="530" t="s">
        <v>1197</v>
      </c>
      <c r="M623" s="530" t="s">
        <v>459</v>
      </c>
      <c r="N623" s="530" t="s">
        <v>459</v>
      </c>
      <c r="O623" s="530">
        <v>5</v>
      </c>
      <c r="P623" s="530">
        <v>1</v>
      </c>
      <c r="Q623" s="530" t="s">
        <v>83</v>
      </c>
      <c r="R623" s="572" t="s">
        <v>84</v>
      </c>
      <c r="S623" s="587" t="s">
        <v>1195</v>
      </c>
      <c r="T623" s="592">
        <v>21934010</v>
      </c>
      <c r="U623" s="530" t="s">
        <v>1152</v>
      </c>
      <c r="V623" s="530" t="s">
        <v>78</v>
      </c>
      <c r="W623" s="530" t="s">
        <v>1153</v>
      </c>
      <c r="X623" s="530" t="s">
        <v>533</v>
      </c>
      <c r="Y623" s="530" t="s">
        <v>2765</v>
      </c>
      <c r="Z623" s="530" t="s">
        <v>77</v>
      </c>
      <c r="AA623" s="530" t="s">
        <v>2810</v>
      </c>
    </row>
    <row r="624" spans="1:27" s="532" customFormat="1" ht="93">
      <c r="A624" s="530" t="s">
        <v>1199</v>
      </c>
      <c r="B624" s="530" t="s">
        <v>70</v>
      </c>
      <c r="C624" s="530" t="s">
        <v>71</v>
      </c>
      <c r="D624" s="530" t="s">
        <v>1150</v>
      </c>
      <c r="E624" s="530" t="s">
        <v>877</v>
      </c>
      <c r="F624" s="557">
        <v>8146</v>
      </c>
      <c r="G624" s="557">
        <v>2024110010254</v>
      </c>
      <c r="H624" s="530" t="s">
        <v>17</v>
      </c>
      <c r="I624" s="530" t="s">
        <v>878</v>
      </c>
      <c r="J624" s="530" t="s">
        <v>21</v>
      </c>
      <c r="K624" s="530" t="s">
        <v>1200</v>
      </c>
      <c r="L624" s="530" t="s">
        <v>1201</v>
      </c>
      <c r="M624" s="530" t="s">
        <v>307</v>
      </c>
      <c r="N624" s="530" t="s">
        <v>307</v>
      </c>
      <c r="O624" s="530">
        <v>1</v>
      </c>
      <c r="P624" s="530">
        <v>1</v>
      </c>
      <c r="Q624" s="530" t="s">
        <v>410</v>
      </c>
      <c r="R624" s="572" t="s">
        <v>84</v>
      </c>
      <c r="S624" s="587" t="s">
        <v>1195</v>
      </c>
      <c r="T624" s="587">
        <v>100000000</v>
      </c>
      <c r="U624" s="530" t="s">
        <v>1152</v>
      </c>
      <c r="V624" s="530" t="s">
        <v>78</v>
      </c>
      <c r="W624" s="530" t="s">
        <v>1153</v>
      </c>
      <c r="X624" s="530" t="s">
        <v>533</v>
      </c>
      <c r="Y624" s="530" t="s">
        <v>2765</v>
      </c>
      <c r="Z624" s="530" t="s">
        <v>77</v>
      </c>
      <c r="AA624" s="530" t="s">
        <v>2810</v>
      </c>
    </row>
    <row r="625" spans="1:27" s="532" customFormat="1" ht="93">
      <c r="A625" s="530" t="s">
        <v>1202</v>
      </c>
      <c r="B625" s="530" t="s">
        <v>70</v>
      </c>
      <c r="C625" s="530" t="s">
        <v>71</v>
      </c>
      <c r="D625" s="530" t="s">
        <v>1150</v>
      </c>
      <c r="E625" s="530" t="s">
        <v>877</v>
      </c>
      <c r="F625" s="557">
        <v>8146</v>
      </c>
      <c r="G625" s="557">
        <v>2024110010254</v>
      </c>
      <c r="H625" s="530" t="s">
        <v>17</v>
      </c>
      <c r="I625" s="530" t="s">
        <v>878</v>
      </c>
      <c r="J625" s="530" t="s">
        <v>21</v>
      </c>
      <c r="K625" s="530">
        <v>81112101</v>
      </c>
      <c r="L625" s="530" t="s">
        <v>1203</v>
      </c>
      <c r="M625" s="530" t="s">
        <v>307</v>
      </c>
      <c r="N625" s="530" t="s">
        <v>307</v>
      </c>
      <c r="O625" s="530">
        <v>5</v>
      </c>
      <c r="P625" s="530">
        <v>1</v>
      </c>
      <c r="Q625" s="530" t="s">
        <v>410</v>
      </c>
      <c r="R625" s="572" t="s">
        <v>84</v>
      </c>
      <c r="S625" s="587" t="s">
        <v>1195</v>
      </c>
      <c r="T625" s="587">
        <v>15000000</v>
      </c>
      <c r="U625" s="530" t="s">
        <v>1152</v>
      </c>
      <c r="V625" s="530" t="s">
        <v>78</v>
      </c>
      <c r="W625" s="530" t="s">
        <v>1153</v>
      </c>
      <c r="X625" s="530" t="s">
        <v>533</v>
      </c>
      <c r="Y625" s="530" t="s">
        <v>2765</v>
      </c>
      <c r="Z625" s="530" t="s">
        <v>77</v>
      </c>
      <c r="AA625" s="530" t="s">
        <v>2810</v>
      </c>
    </row>
    <row r="626" spans="1:27" s="532" customFormat="1" ht="248">
      <c r="A626" s="530" t="s">
        <v>1204</v>
      </c>
      <c r="B626" s="530" t="s">
        <v>70</v>
      </c>
      <c r="C626" s="530" t="s">
        <v>71</v>
      </c>
      <c r="D626" s="530" t="s">
        <v>1150</v>
      </c>
      <c r="E626" s="530" t="s">
        <v>877</v>
      </c>
      <c r="F626" s="557">
        <v>8146</v>
      </c>
      <c r="G626" s="557">
        <v>2024110010254</v>
      </c>
      <c r="H626" s="530" t="s">
        <v>17</v>
      </c>
      <c r="I626" s="530" t="s">
        <v>878</v>
      </c>
      <c r="J626" s="530" t="s">
        <v>21</v>
      </c>
      <c r="K626" s="530">
        <v>80111600</v>
      </c>
      <c r="L626" s="530" t="s">
        <v>1205</v>
      </c>
      <c r="M626" s="530" t="s">
        <v>777</v>
      </c>
      <c r="N626" s="557" t="s">
        <v>777</v>
      </c>
      <c r="O626" s="557">
        <v>2</v>
      </c>
      <c r="P626" s="530">
        <v>1</v>
      </c>
      <c r="Q626" s="530" t="s">
        <v>83</v>
      </c>
      <c r="R626" s="558" t="s">
        <v>84</v>
      </c>
      <c r="S626" s="587" t="s">
        <v>1195</v>
      </c>
      <c r="T626" s="587">
        <v>5124600</v>
      </c>
      <c r="U626" s="530" t="s">
        <v>1152</v>
      </c>
      <c r="V626" s="530" t="s">
        <v>78</v>
      </c>
      <c r="W626" s="530" t="s">
        <v>1153</v>
      </c>
      <c r="X626" s="530" t="s">
        <v>533</v>
      </c>
      <c r="Y626" s="530" t="s">
        <v>2765</v>
      </c>
      <c r="Z626" s="530" t="s">
        <v>77</v>
      </c>
      <c r="AA626" s="530" t="s">
        <v>2810</v>
      </c>
    </row>
    <row r="627" spans="1:27" s="532" customFormat="1" ht="139.5">
      <c r="A627" s="530" t="s">
        <v>1206</v>
      </c>
      <c r="B627" s="530" t="s">
        <v>70</v>
      </c>
      <c r="C627" s="530" t="s">
        <v>71</v>
      </c>
      <c r="D627" s="530" t="s">
        <v>1150</v>
      </c>
      <c r="E627" s="530" t="s">
        <v>877</v>
      </c>
      <c r="F627" s="557">
        <v>8146</v>
      </c>
      <c r="G627" s="557">
        <v>2024110010254</v>
      </c>
      <c r="H627" s="530" t="s">
        <v>17</v>
      </c>
      <c r="I627" s="530" t="s">
        <v>878</v>
      </c>
      <c r="J627" s="530" t="s">
        <v>21</v>
      </c>
      <c r="K627" s="530">
        <v>80111600</v>
      </c>
      <c r="L627" s="530" t="s">
        <v>2285</v>
      </c>
      <c r="M627" s="530" t="s">
        <v>777</v>
      </c>
      <c r="N627" s="530" t="s">
        <v>777</v>
      </c>
      <c r="O627" s="530">
        <v>5</v>
      </c>
      <c r="P627" s="530">
        <v>1</v>
      </c>
      <c r="Q627" s="530" t="s">
        <v>83</v>
      </c>
      <c r="R627" s="572" t="s">
        <v>84</v>
      </c>
      <c r="S627" s="587" t="s">
        <v>1195</v>
      </c>
      <c r="T627" s="587">
        <v>17082000</v>
      </c>
      <c r="U627" s="530" t="s">
        <v>1152</v>
      </c>
      <c r="V627" s="530" t="s">
        <v>78</v>
      </c>
      <c r="W627" s="530" t="s">
        <v>1153</v>
      </c>
      <c r="X627" s="530" t="s">
        <v>533</v>
      </c>
      <c r="Y627" s="530" t="s">
        <v>2765</v>
      </c>
      <c r="Z627" s="530" t="s">
        <v>77</v>
      </c>
      <c r="AA627" s="530" t="s">
        <v>2810</v>
      </c>
    </row>
    <row r="628" spans="1:27" s="532" customFormat="1" ht="93">
      <c r="A628" s="560" t="s">
        <v>1208</v>
      </c>
      <c r="B628" s="560" t="s">
        <v>70</v>
      </c>
      <c r="C628" s="560" t="s">
        <v>71</v>
      </c>
      <c r="D628" s="560" t="s">
        <v>1150</v>
      </c>
      <c r="E628" s="560" t="s">
        <v>877</v>
      </c>
      <c r="F628" s="561">
        <v>8146</v>
      </c>
      <c r="G628" s="561">
        <v>2024110010254</v>
      </c>
      <c r="H628" s="560" t="s">
        <v>17</v>
      </c>
      <c r="I628" s="560" t="s">
        <v>878</v>
      </c>
      <c r="J628" s="560" t="s">
        <v>21</v>
      </c>
      <c r="K628" s="560">
        <v>80111600</v>
      </c>
      <c r="L628" s="560" t="s">
        <v>2557</v>
      </c>
      <c r="M628" s="560" t="s">
        <v>1982</v>
      </c>
      <c r="N628" s="561" t="s">
        <v>1982</v>
      </c>
      <c r="O628" s="561">
        <v>1</v>
      </c>
      <c r="P628" s="560">
        <v>1</v>
      </c>
      <c r="Q628" s="560" t="s">
        <v>83</v>
      </c>
      <c r="R628" s="562" t="s">
        <v>84</v>
      </c>
      <c r="S628" s="590">
        <v>0</v>
      </c>
      <c r="T628" s="590">
        <v>17370</v>
      </c>
      <c r="U628" s="560" t="s">
        <v>1152</v>
      </c>
      <c r="V628" s="560" t="s">
        <v>78</v>
      </c>
      <c r="W628" s="560" t="s">
        <v>1153</v>
      </c>
      <c r="X628" s="560" t="s">
        <v>533</v>
      </c>
      <c r="Y628" s="560" t="s">
        <v>2765</v>
      </c>
      <c r="Z628" s="560" t="s">
        <v>77</v>
      </c>
      <c r="AA628" s="560" t="s">
        <v>2841</v>
      </c>
    </row>
    <row r="629" spans="1:27" s="532" customFormat="1" ht="77.5">
      <c r="A629" s="530" t="s">
        <v>1209</v>
      </c>
      <c r="B629" s="530" t="s">
        <v>70</v>
      </c>
      <c r="C629" s="530" t="s">
        <v>1210</v>
      </c>
      <c r="D629" s="530" t="s">
        <v>1211</v>
      </c>
      <c r="E629" s="530" t="s">
        <v>1212</v>
      </c>
      <c r="F629" s="557">
        <v>8238</v>
      </c>
      <c r="G629" s="557">
        <v>2024110010322</v>
      </c>
      <c r="H629" s="530" t="s">
        <v>25</v>
      </c>
      <c r="I629" s="530" t="s">
        <v>1213</v>
      </c>
      <c r="J629" s="530" t="s">
        <v>1966</v>
      </c>
      <c r="K629" s="530">
        <v>80111600</v>
      </c>
      <c r="L629" s="530" t="s">
        <v>1214</v>
      </c>
      <c r="M629" s="530" t="s">
        <v>459</v>
      </c>
      <c r="N629" s="557" t="s">
        <v>459</v>
      </c>
      <c r="O629" s="557">
        <v>6</v>
      </c>
      <c r="P629" s="530">
        <v>1</v>
      </c>
      <c r="Q629" s="530" t="s">
        <v>83</v>
      </c>
      <c r="R629" s="558" t="s">
        <v>84</v>
      </c>
      <c r="S629" s="587">
        <v>6000000</v>
      </c>
      <c r="T629" s="587">
        <v>36000000</v>
      </c>
      <c r="U629" s="559" t="s">
        <v>286</v>
      </c>
      <c r="V629" s="530" t="s">
        <v>78</v>
      </c>
      <c r="W629" s="530" t="s">
        <v>1215</v>
      </c>
      <c r="X629" s="530" t="s">
        <v>315</v>
      </c>
      <c r="Y629" s="530" t="s">
        <v>2765</v>
      </c>
      <c r="Z629" s="530" t="s">
        <v>77</v>
      </c>
      <c r="AA629" s="530" t="s">
        <v>2810</v>
      </c>
    </row>
    <row r="630" spans="1:27" s="532" customFormat="1" ht="77.5">
      <c r="A630" s="530" t="s">
        <v>1216</v>
      </c>
      <c r="B630" s="530" t="s">
        <v>70</v>
      </c>
      <c r="C630" s="530" t="s">
        <v>1210</v>
      </c>
      <c r="D630" s="530" t="s">
        <v>1211</v>
      </c>
      <c r="E630" s="530" t="s">
        <v>1212</v>
      </c>
      <c r="F630" s="557">
        <v>8238</v>
      </c>
      <c r="G630" s="557">
        <v>2024110010322</v>
      </c>
      <c r="H630" s="530" t="s">
        <v>25</v>
      </c>
      <c r="I630" s="530" t="s">
        <v>1213</v>
      </c>
      <c r="J630" s="530" t="s">
        <v>1966</v>
      </c>
      <c r="K630" s="530">
        <v>80111601</v>
      </c>
      <c r="L630" s="530" t="s">
        <v>1484</v>
      </c>
      <c r="M630" s="530" t="s">
        <v>409</v>
      </c>
      <c r="N630" s="557" t="s">
        <v>409</v>
      </c>
      <c r="O630" s="557">
        <v>5</v>
      </c>
      <c r="P630" s="530">
        <v>1</v>
      </c>
      <c r="Q630" s="530" t="s">
        <v>83</v>
      </c>
      <c r="R630" s="558" t="s">
        <v>84</v>
      </c>
      <c r="S630" s="587">
        <v>5500000</v>
      </c>
      <c r="T630" s="587">
        <v>27500000</v>
      </c>
      <c r="U630" s="530" t="s">
        <v>286</v>
      </c>
      <c r="V630" s="530" t="s">
        <v>78</v>
      </c>
      <c r="W630" s="530" t="s">
        <v>1215</v>
      </c>
      <c r="X630" s="530" t="s">
        <v>315</v>
      </c>
      <c r="Y630" s="530" t="s">
        <v>2765</v>
      </c>
      <c r="Z630" s="530" t="s">
        <v>77</v>
      </c>
      <c r="AA630" s="530" t="s">
        <v>2810</v>
      </c>
    </row>
    <row r="631" spans="1:27" s="532" customFormat="1" ht="77.5">
      <c r="A631" s="530" t="s">
        <v>1217</v>
      </c>
      <c r="B631" s="530" t="s">
        <v>70</v>
      </c>
      <c r="C631" s="530" t="s">
        <v>1210</v>
      </c>
      <c r="D631" s="530" t="s">
        <v>1211</v>
      </c>
      <c r="E631" s="530" t="s">
        <v>1212</v>
      </c>
      <c r="F631" s="557">
        <v>8238</v>
      </c>
      <c r="G631" s="557">
        <v>2024110010322</v>
      </c>
      <c r="H631" s="530" t="s">
        <v>25</v>
      </c>
      <c r="I631" s="530" t="s">
        <v>1213</v>
      </c>
      <c r="J631" s="530" t="s">
        <v>1966</v>
      </c>
      <c r="K631" s="530">
        <v>80111600</v>
      </c>
      <c r="L631" s="530" t="s">
        <v>1540</v>
      </c>
      <c r="M631" s="530" t="s">
        <v>459</v>
      </c>
      <c r="N631" s="557" t="s">
        <v>459</v>
      </c>
      <c r="O631" s="557">
        <v>9</v>
      </c>
      <c r="P631" s="530">
        <v>1</v>
      </c>
      <c r="Q631" s="530" t="s">
        <v>83</v>
      </c>
      <c r="R631" s="558" t="s">
        <v>84</v>
      </c>
      <c r="S631" s="587">
        <v>3156000</v>
      </c>
      <c r="T631" s="587">
        <v>28404000</v>
      </c>
      <c r="U631" s="559" t="s">
        <v>286</v>
      </c>
      <c r="V631" s="530" t="s">
        <v>78</v>
      </c>
      <c r="W631" s="530" t="s">
        <v>1215</v>
      </c>
      <c r="X631" s="530" t="s">
        <v>315</v>
      </c>
      <c r="Y631" s="530" t="s">
        <v>2765</v>
      </c>
      <c r="Z631" s="530" t="s">
        <v>77</v>
      </c>
      <c r="AA631" s="530" t="s">
        <v>2810</v>
      </c>
    </row>
    <row r="632" spans="1:27" s="532" customFormat="1" ht="77.5">
      <c r="A632" s="530" t="s">
        <v>1218</v>
      </c>
      <c r="B632" s="530" t="s">
        <v>70</v>
      </c>
      <c r="C632" s="530" t="s">
        <v>1210</v>
      </c>
      <c r="D632" s="530" t="s">
        <v>1211</v>
      </c>
      <c r="E632" s="530" t="s">
        <v>1212</v>
      </c>
      <c r="F632" s="557">
        <v>8238</v>
      </c>
      <c r="G632" s="557">
        <v>2024110010322</v>
      </c>
      <c r="H632" s="530" t="s">
        <v>25</v>
      </c>
      <c r="I632" s="530" t="s">
        <v>1213</v>
      </c>
      <c r="J632" s="530" t="s">
        <v>1966</v>
      </c>
      <c r="K632" s="530">
        <v>80111600</v>
      </c>
      <c r="L632" s="530" t="s">
        <v>1540</v>
      </c>
      <c r="M632" s="530" t="s">
        <v>459</v>
      </c>
      <c r="N632" s="557" t="s">
        <v>459</v>
      </c>
      <c r="O632" s="557">
        <v>5</v>
      </c>
      <c r="P632" s="530">
        <v>1</v>
      </c>
      <c r="Q632" s="530" t="s">
        <v>83</v>
      </c>
      <c r="R632" s="558" t="s">
        <v>84</v>
      </c>
      <c r="S632" s="587">
        <v>7000000</v>
      </c>
      <c r="T632" s="587">
        <v>35000000</v>
      </c>
      <c r="U632" s="530" t="s">
        <v>286</v>
      </c>
      <c r="V632" s="530" t="s">
        <v>78</v>
      </c>
      <c r="W632" s="530" t="s">
        <v>1215</v>
      </c>
      <c r="X632" s="530" t="s">
        <v>315</v>
      </c>
      <c r="Y632" s="530" t="s">
        <v>2765</v>
      </c>
      <c r="Z632" s="530" t="s">
        <v>77</v>
      </c>
      <c r="AA632" s="530" t="s">
        <v>2810</v>
      </c>
    </row>
    <row r="633" spans="1:27" s="532" customFormat="1" ht="77.5">
      <c r="A633" s="530" t="s">
        <v>1219</v>
      </c>
      <c r="B633" s="530" t="s">
        <v>70</v>
      </c>
      <c r="C633" s="530" t="s">
        <v>1210</v>
      </c>
      <c r="D633" s="530" t="s">
        <v>1211</v>
      </c>
      <c r="E633" s="530" t="s">
        <v>1212</v>
      </c>
      <c r="F633" s="557">
        <v>8238</v>
      </c>
      <c r="G633" s="557">
        <v>2024110010322</v>
      </c>
      <c r="H633" s="530" t="s">
        <v>25</v>
      </c>
      <c r="I633" s="530" t="s">
        <v>1213</v>
      </c>
      <c r="J633" s="530" t="s">
        <v>26</v>
      </c>
      <c r="K633" s="530">
        <v>80111604</v>
      </c>
      <c r="L633" s="530" t="s">
        <v>1220</v>
      </c>
      <c r="M633" s="530" t="s">
        <v>307</v>
      </c>
      <c r="N633" s="530" t="s">
        <v>307</v>
      </c>
      <c r="O633" s="530">
        <v>5</v>
      </c>
      <c r="P633" s="530">
        <v>1</v>
      </c>
      <c r="Q633" s="530" t="s">
        <v>83</v>
      </c>
      <c r="R633" s="530" t="s">
        <v>84</v>
      </c>
      <c r="S633" s="589">
        <v>5500000</v>
      </c>
      <c r="T633" s="589">
        <v>22516666</v>
      </c>
      <c r="U633" s="530" t="s">
        <v>286</v>
      </c>
      <c r="V633" s="530" t="s">
        <v>78</v>
      </c>
      <c r="W633" s="530" t="s">
        <v>1215</v>
      </c>
      <c r="X633" s="530" t="s">
        <v>315</v>
      </c>
      <c r="Y633" s="530" t="s">
        <v>2765</v>
      </c>
      <c r="Z633" s="530" t="s">
        <v>77</v>
      </c>
      <c r="AA633" s="530" t="s">
        <v>2841</v>
      </c>
    </row>
    <row r="634" spans="1:27" s="532" customFormat="1" ht="77.5">
      <c r="A634" s="530" t="s">
        <v>1221</v>
      </c>
      <c r="B634" s="530" t="s">
        <v>70</v>
      </c>
      <c r="C634" s="530" t="s">
        <v>1210</v>
      </c>
      <c r="D634" s="530" t="s">
        <v>1211</v>
      </c>
      <c r="E634" s="530" t="s">
        <v>1212</v>
      </c>
      <c r="F634" s="557">
        <v>8238</v>
      </c>
      <c r="G634" s="557">
        <v>2024110010322</v>
      </c>
      <c r="H634" s="530" t="s">
        <v>25</v>
      </c>
      <c r="I634" s="530" t="s">
        <v>1213</v>
      </c>
      <c r="J634" s="530" t="s">
        <v>26</v>
      </c>
      <c r="K634" s="530">
        <v>80111600</v>
      </c>
      <c r="L634" s="530" t="s">
        <v>1220</v>
      </c>
      <c r="M634" s="530" t="s">
        <v>307</v>
      </c>
      <c r="N634" s="530" t="s">
        <v>307</v>
      </c>
      <c r="O634" s="530">
        <v>9</v>
      </c>
      <c r="P634" s="530">
        <v>1</v>
      </c>
      <c r="Q634" s="530" t="s">
        <v>83</v>
      </c>
      <c r="R634" s="530" t="s">
        <v>84</v>
      </c>
      <c r="S634" s="589">
        <v>5900000</v>
      </c>
      <c r="T634" s="589">
        <v>50150000</v>
      </c>
      <c r="U634" s="530" t="s">
        <v>286</v>
      </c>
      <c r="V634" s="530" t="s">
        <v>78</v>
      </c>
      <c r="W634" s="530" t="s">
        <v>1215</v>
      </c>
      <c r="X634" s="530" t="s">
        <v>315</v>
      </c>
      <c r="Y634" s="530" t="s">
        <v>2765</v>
      </c>
      <c r="Z634" s="530" t="s">
        <v>77</v>
      </c>
      <c r="AA634" s="530" t="s">
        <v>2841</v>
      </c>
    </row>
    <row r="635" spans="1:27" s="532" customFormat="1" ht="77.5">
      <c r="A635" s="530" t="s">
        <v>1222</v>
      </c>
      <c r="B635" s="530" t="s">
        <v>70</v>
      </c>
      <c r="C635" s="530" t="s">
        <v>1210</v>
      </c>
      <c r="D635" s="530" t="s">
        <v>1211</v>
      </c>
      <c r="E635" s="530" t="s">
        <v>1212</v>
      </c>
      <c r="F635" s="557">
        <v>8238</v>
      </c>
      <c r="G635" s="557">
        <v>2024110010322</v>
      </c>
      <c r="H635" s="530" t="s">
        <v>25</v>
      </c>
      <c r="I635" s="530" t="s">
        <v>1213</v>
      </c>
      <c r="J635" s="530" t="s">
        <v>26</v>
      </c>
      <c r="K635" s="530">
        <v>80111606</v>
      </c>
      <c r="L635" s="530" t="s">
        <v>1493</v>
      </c>
      <c r="M635" s="530" t="s">
        <v>459</v>
      </c>
      <c r="N635" s="530" t="s">
        <v>459</v>
      </c>
      <c r="O635" s="530">
        <v>2</v>
      </c>
      <c r="P635" s="530">
        <v>1</v>
      </c>
      <c r="Q635" s="530" t="s">
        <v>83</v>
      </c>
      <c r="R635" s="530" t="s">
        <v>84</v>
      </c>
      <c r="S635" s="589">
        <v>0</v>
      </c>
      <c r="T635" s="589">
        <v>69334</v>
      </c>
      <c r="U635" s="530" t="s">
        <v>286</v>
      </c>
      <c r="V635" s="530" t="s">
        <v>78</v>
      </c>
      <c r="W635" s="530" t="s">
        <v>1215</v>
      </c>
      <c r="X635" s="530" t="s">
        <v>315</v>
      </c>
      <c r="Y635" s="530" t="s">
        <v>2765</v>
      </c>
      <c r="Z635" s="530" t="s">
        <v>77</v>
      </c>
      <c r="AA635" s="530" t="s">
        <v>2841</v>
      </c>
    </row>
    <row r="636" spans="1:27" s="532" customFormat="1" ht="77.5">
      <c r="A636" s="530" t="s">
        <v>1223</v>
      </c>
      <c r="B636" s="530" t="s">
        <v>70</v>
      </c>
      <c r="C636" s="530" t="s">
        <v>1210</v>
      </c>
      <c r="D636" s="530" t="s">
        <v>1211</v>
      </c>
      <c r="E636" s="530" t="s">
        <v>1212</v>
      </c>
      <c r="F636" s="557">
        <v>8238</v>
      </c>
      <c r="G636" s="557">
        <v>2024110010322</v>
      </c>
      <c r="H636" s="530" t="s">
        <v>25</v>
      </c>
      <c r="I636" s="530" t="s">
        <v>1213</v>
      </c>
      <c r="J636" s="530" t="s">
        <v>1966</v>
      </c>
      <c r="K636" s="530">
        <v>80111607</v>
      </c>
      <c r="L636" s="530" t="s">
        <v>2714</v>
      </c>
      <c r="M636" s="530" t="s">
        <v>459</v>
      </c>
      <c r="N636" s="557" t="s">
        <v>459</v>
      </c>
      <c r="O636" s="557">
        <v>4</v>
      </c>
      <c r="P636" s="530">
        <v>1</v>
      </c>
      <c r="Q636" s="530" t="s">
        <v>83</v>
      </c>
      <c r="R636" s="558" t="s">
        <v>84</v>
      </c>
      <c r="S636" s="587">
        <v>3150000</v>
      </c>
      <c r="T636" s="587">
        <v>12600000</v>
      </c>
      <c r="U636" s="559" t="s">
        <v>286</v>
      </c>
      <c r="V636" s="530" t="s">
        <v>78</v>
      </c>
      <c r="W636" s="530" t="s">
        <v>1215</v>
      </c>
      <c r="X636" s="530" t="s">
        <v>315</v>
      </c>
      <c r="Y636" s="530" t="s">
        <v>2765</v>
      </c>
      <c r="Z636" s="530" t="s">
        <v>77</v>
      </c>
      <c r="AA636" s="530" t="s">
        <v>2810</v>
      </c>
    </row>
    <row r="637" spans="1:27" s="532" customFormat="1" ht="77.5">
      <c r="A637" s="530" t="s">
        <v>1225</v>
      </c>
      <c r="B637" s="530" t="s">
        <v>70</v>
      </c>
      <c r="C637" s="530" t="s">
        <v>1210</v>
      </c>
      <c r="D637" s="530" t="s">
        <v>1211</v>
      </c>
      <c r="E637" s="530" t="s">
        <v>1212</v>
      </c>
      <c r="F637" s="557">
        <v>8238</v>
      </c>
      <c r="G637" s="557">
        <v>2024110010322</v>
      </c>
      <c r="H637" s="530" t="s">
        <v>25</v>
      </c>
      <c r="I637" s="530" t="s">
        <v>1213</v>
      </c>
      <c r="J637" s="530" t="s">
        <v>1966</v>
      </c>
      <c r="K637" s="530">
        <v>80111600</v>
      </c>
      <c r="L637" s="530" t="s">
        <v>1227</v>
      </c>
      <c r="M637" s="530" t="s">
        <v>459</v>
      </c>
      <c r="N637" s="530" t="s">
        <v>459</v>
      </c>
      <c r="O637" s="530">
        <v>5</v>
      </c>
      <c r="P637" s="530">
        <v>1</v>
      </c>
      <c r="Q637" s="530" t="s">
        <v>83</v>
      </c>
      <c r="R637" s="530" t="s">
        <v>84</v>
      </c>
      <c r="S637" s="589">
        <v>3500000</v>
      </c>
      <c r="T637" s="589">
        <v>17500000</v>
      </c>
      <c r="U637" s="530" t="s">
        <v>286</v>
      </c>
      <c r="V637" s="530" t="s">
        <v>78</v>
      </c>
      <c r="W637" s="530" t="s">
        <v>1215</v>
      </c>
      <c r="X637" s="530" t="s">
        <v>315</v>
      </c>
      <c r="Y637" s="530" t="s">
        <v>2765</v>
      </c>
      <c r="Z637" s="530" t="s">
        <v>77</v>
      </c>
      <c r="AA637" s="530" t="s">
        <v>2810</v>
      </c>
    </row>
    <row r="638" spans="1:27" s="532" customFormat="1" ht="77.5">
      <c r="A638" s="530" t="s">
        <v>1226</v>
      </c>
      <c r="B638" s="530" t="s">
        <v>70</v>
      </c>
      <c r="C638" s="530" t="s">
        <v>1210</v>
      </c>
      <c r="D638" s="530" t="s">
        <v>1211</v>
      </c>
      <c r="E638" s="530" t="s">
        <v>1212</v>
      </c>
      <c r="F638" s="557">
        <v>8238</v>
      </c>
      <c r="G638" s="557">
        <v>2024110010322</v>
      </c>
      <c r="H638" s="530" t="s">
        <v>25</v>
      </c>
      <c r="I638" s="530" t="s">
        <v>1213</v>
      </c>
      <c r="J638" s="530" t="s">
        <v>1966</v>
      </c>
      <c r="K638" s="530">
        <v>80111609</v>
      </c>
      <c r="L638" s="530" t="s">
        <v>1227</v>
      </c>
      <c r="M638" s="530" t="s">
        <v>307</v>
      </c>
      <c r="N638" s="557" t="s">
        <v>307</v>
      </c>
      <c r="O638" s="557">
        <v>4</v>
      </c>
      <c r="P638" s="530">
        <v>1</v>
      </c>
      <c r="Q638" s="530" t="s">
        <v>83</v>
      </c>
      <c r="R638" s="558" t="s">
        <v>84</v>
      </c>
      <c r="S638" s="587">
        <v>3000000</v>
      </c>
      <c r="T638" s="587">
        <v>12000000</v>
      </c>
      <c r="U638" s="559" t="s">
        <v>286</v>
      </c>
      <c r="V638" s="530" t="s">
        <v>78</v>
      </c>
      <c r="W638" s="530" t="s">
        <v>1215</v>
      </c>
      <c r="X638" s="530" t="s">
        <v>315</v>
      </c>
      <c r="Y638" s="530" t="s">
        <v>2765</v>
      </c>
      <c r="Z638" s="530" t="s">
        <v>77</v>
      </c>
      <c r="AA638" s="530" t="s">
        <v>2810</v>
      </c>
    </row>
    <row r="639" spans="1:27" s="532" customFormat="1" ht="77.5">
      <c r="A639" s="530" t="s">
        <v>1229</v>
      </c>
      <c r="B639" s="530" t="s">
        <v>70</v>
      </c>
      <c r="C639" s="530" t="s">
        <v>1210</v>
      </c>
      <c r="D639" s="530" t="s">
        <v>1211</v>
      </c>
      <c r="E639" s="530" t="s">
        <v>1212</v>
      </c>
      <c r="F639" s="557">
        <v>8238</v>
      </c>
      <c r="G639" s="557">
        <v>2024110010322</v>
      </c>
      <c r="H639" s="530" t="s">
        <v>25</v>
      </c>
      <c r="I639" s="530" t="s">
        <v>1213</v>
      </c>
      <c r="J639" s="530" t="s">
        <v>27</v>
      </c>
      <c r="K639" s="530">
        <v>80111600</v>
      </c>
      <c r="L639" s="530" t="s">
        <v>1230</v>
      </c>
      <c r="M639" s="530" t="s">
        <v>459</v>
      </c>
      <c r="N639" s="557" t="s">
        <v>459</v>
      </c>
      <c r="O639" s="557">
        <v>6</v>
      </c>
      <c r="P639" s="530">
        <v>1</v>
      </c>
      <c r="Q639" s="530" t="s">
        <v>83</v>
      </c>
      <c r="R639" s="558" t="s">
        <v>84</v>
      </c>
      <c r="S639" s="587">
        <v>3310000</v>
      </c>
      <c r="T639" s="587">
        <v>16550000</v>
      </c>
      <c r="U639" s="559" t="s">
        <v>286</v>
      </c>
      <c r="V639" s="530" t="s">
        <v>78</v>
      </c>
      <c r="W639" s="530" t="s">
        <v>1215</v>
      </c>
      <c r="X639" s="530" t="s">
        <v>315</v>
      </c>
      <c r="Y639" s="530" t="s">
        <v>2765</v>
      </c>
      <c r="Z639" s="530" t="s">
        <v>77</v>
      </c>
      <c r="AA639" s="530" t="s">
        <v>2841</v>
      </c>
    </row>
    <row r="640" spans="1:27" s="532" customFormat="1" ht="155">
      <c r="A640" s="530" t="s">
        <v>1231</v>
      </c>
      <c r="B640" s="530" t="s">
        <v>70</v>
      </c>
      <c r="C640" s="530" t="s">
        <v>1210</v>
      </c>
      <c r="D640" s="530" t="s">
        <v>1211</v>
      </c>
      <c r="E640" s="530" t="s">
        <v>1212</v>
      </c>
      <c r="F640" s="557">
        <v>8238</v>
      </c>
      <c r="G640" s="557">
        <v>2024110010322</v>
      </c>
      <c r="H640" s="530" t="s">
        <v>25</v>
      </c>
      <c r="I640" s="530" t="s">
        <v>1213</v>
      </c>
      <c r="J640" s="530" t="s">
        <v>27</v>
      </c>
      <c r="K640" s="530" t="s">
        <v>1232</v>
      </c>
      <c r="L640" s="530" t="s">
        <v>3001</v>
      </c>
      <c r="M640" s="530" t="s">
        <v>459</v>
      </c>
      <c r="N640" s="530" t="s">
        <v>459</v>
      </c>
      <c r="O640" s="530">
        <v>1</v>
      </c>
      <c r="P640" s="530">
        <v>1</v>
      </c>
      <c r="Q640" s="530" t="s">
        <v>83</v>
      </c>
      <c r="R640" s="559" t="s">
        <v>84</v>
      </c>
      <c r="S640" s="587">
        <v>30050000</v>
      </c>
      <c r="T640" s="587">
        <v>30050000</v>
      </c>
      <c r="U640" s="559" t="s">
        <v>286</v>
      </c>
      <c r="V640" s="530" t="s">
        <v>78</v>
      </c>
      <c r="W640" s="530" t="s">
        <v>1215</v>
      </c>
      <c r="X640" s="530" t="s">
        <v>315</v>
      </c>
      <c r="Y640" s="530" t="s">
        <v>2765</v>
      </c>
      <c r="Z640" s="530" t="s">
        <v>77</v>
      </c>
      <c r="AA640" s="530" t="s">
        <v>2841</v>
      </c>
    </row>
    <row r="641" spans="1:27" s="532" customFormat="1" ht="77.5">
      <c r="A641" s="530" t="s">
        <v>1234</v>
      </c>
      <c r="B641" s="530" t="s">
        <v>70</v>
      </c>
      <c r="C641" s="530" t="s">
        <v>115</v>
      </c>
      <c r="D641" s="530" t="s">
        <v>116</v>
      </c>
      <c r="E641" s="530" t="s">
        <v>117</v>
      </c>
      <c r="F641" s="557">
        <v>8066</v>
      </c>
      <c r="G641" s="557">
        <v>2024110010194</v>
      </c>
      <c r="H641" s="567" t="s">
        <v>2644</v>
      </c>
      <c r="I641" s="530" t="s">
        <v>118</v>
      </c>
      <c r="J641" s="530" t="s">
        <v>16</v>
      </c>
      <c r="K641" s="530">
        <v>80111600</v>
      </c>
      <c r="L641" s="530" t="s">
        <v>1235</v>
      </c>
      <c r="M641" s="530" t="s">
        <v>459</v>
      </c>
      <c r="N641" s="557" t="s">
        <v>459</v>
      </c>
      <c r="O641" s="557">
        <v>6</v>
      </c>
      <c r="P641" s="530">
        <v>1</v>
      </c>
      <c r="Q641" s="530" t="s">
        <v>83</v>
      </c>
      <c r="R641" s="558" t="s">
        <v>84</v>
      </c>
      <c r="S641" s="587">
        <v>6000000</v>
      </c>
      <c r="T641" s="587">
        <v>36000000</v>
      </c>
      <c r="U641" s="530" t="s">
        <v>171</v>
      </c>
      <c r="V641" s="530" t="s">
        <v>122</v>
      </c>
      <c r="W641" s="530" t="s">
        <v>123</v>
      </c>
      <c r="X641" s="530" t="s">
        <v>75</v>
      </c>
      <c r="Y641" s="530" t="s">
        <v>2765</v>
      </c>
      <c r="Z641" s="530" t="s">
        <v>77</v>
      </c>
      <c r="AA641" s="530" t="s">
        <v>2810</v>
      </c>
    </row>
    <row r="642" spans="1:27" s="532" customFormat="1" ht="77.5">
      <c r="A642" s="530" t="s">
        <v>1236</v>
      </c>
      <c r="B642" s="530" t="s">
        <v>70</v>
      </c>
      <c r="C642" s="530" t="s">
        <v>1210</v>
      </c>
      <c r="D642" s="530" t="s">
        <v>1211</v>
      </c>
      <c r="E642" s="530" t="s">
        <v>1212</v>
      </c>
      <c r="F642" s="530">
        <v>8238</v>
      </c>
      <c r="G642" s="557">
        <v>2024110010322</v>
      </c>
      <c r="H642" s="530" t="s">
        <v>25</v>
      </c>
      <c r="I642" s="530" t="s">
        <v>1213</v>
      </c>
      <c r="J642" s="530" t="s">
        <v>1966</v>
      </c>
      <c r="K642" s="530">
        <v>80111609</v>
      </c>
      <c r="L642" s="530" t="s">
        <v>1237</v>
      </c>
      <c r="M642" s="530" t="s">
        <v>307</v>
      </c>
      <c r="N642" s="557" t="s">
        <v>307</v>
      </c>
      <c r="O642" s="557">
        <v>5</v>
      </c>
      <c r="P642" s="530">
        <v>1</v>
      </c>
      <c r="Q642" s="530" t="s">
        <v>83</v>
      </c>
      <c r="R642" s="558" t="s">
        <v>84</v>
      </c>
      <c r="S642" s="587">
        <v>4500000</v>
      </c>
      <c r="T642" s="587">
        <v>22500000</v>
      </c>
      <c r="U642" s="559" t="s">
        <v>286</v>
      </c>
      <c r="V642" s="530" t="s">
        <v>78</v>
      </c>
      <c r="W642" s="530" t="s">
        <v>1215</v>
      </c>
      <c r="X642" s="530" t="s">
        <v>315</v>
      </c>
      <c r="Y642" s="530" t="s">
        <v>2765</v>
      </c>
      <c r="Z642" s="530" t="s">
        <v>77</v>
      </c>
      <c r="AA642" s="530" t="s">
        <v>2810</v>
      </c>
    </row>
    <row r="643" spans="1:27" s="532" customFormat="1" ht="93">
      <c r="A643" s="530" t="s">
        <v>1238</v>
      </c>
      <c r="B643" s="530" t="s">
        <v>70</v>
      </c>
      <c r="C643" s="530" t="s">
        <v>71</v>
      </c>
      <c r="D643" s="530" t="s">
        <v>476</v>
      </c>
      <c r="E643" s="530" t="s">
        <v>456</v>
      </c>
      <c r="F643" s="530">
        <v>8131</v>
      </c>
      <c r="G643" s="557">
        <v>2024110010238</v>
      </c>
      <c r="H643" s="530" t="s">
        <v>28</v>
      </c>
      <c r="I643" s="530" t="s">
        <v>457</v>
      </c>
      <c r="J643" s="530" t="s">
        <v>32</v>
      </c>
      <c r="K643" s="530">
        <v>80111600</v>
      </c>
      <c r="L643" s="530" t="s">
        <v>2614</v>
      </c>
      <c r="M643" s="530" t="s">
        <v>2640</v>
      </c>
      <c r="N643" s="530" t="s">
        <v>2640</v>
      </c>
      <c r="O643" s="530">
        <v>5</v>
      </c>
      <c r="P643" s="530">
        <v>1</v>
      </c>
      <c r="Q643" s="530" t="s">
        <v>83</v>
      </c>
      <c r="R643" s="530" t="s">
        <v>84</v>
      </c>
      <c r="S643" s="589">
        <v>5599460</v>
      </c>
      <c r="T643" s="591">
        <v>28800000</v>
      </c>
      <c r="U643" s="530" t="s">
        <v>85</v>
      </c>
      <c r="V643" s="530" t="s">
        <v>78</v>
      </c>
      <c r="W643" s="530" t="s">
        <v>479</v>
      </c>
      <c r="X643" s="530" t="s">
        <v>489</v>
      </c>
      <c r="Y643" s="530" t="s">
        <v>2765</v>
      </c>
      <c r="Z643" s="530" t="s">
        <v>77</v>
      </c>
      <c r="AA643" s="530" t="s">
        <v>2810</v>
      </c>
    </row>
    <row r="644" spans="1:27" s="532" customFormat="1" ht="93">
      <c r="A644" s="530" t="s">
        <v>1239</v>
      </c>
      <c r="B644" s="530" t="s">
        <v>70</v>
      </c>
      <c r="C644" s="530" t="s">
        <v>71</v>
      </c>
      <c r="D644" s="530" t="s">
        <v>455</v>
      </c>
      <c r="E644" s="530" t="s">
        <v>456</v>
      </c>
      <c r="F644" s="530">
        <v>8131</v>
      </c>
      <c r="G644" s="557">
        <v>2024110010238</v>
      </c>
      <c r="H644" s="530" t="s">
        <v>28</v>
      </c>
      <c r="I644" s="530" t="s">
        <v>457</v>
      </c>
      <c r="J644" s="530" t="s">
        <v>31</v>
      </c>
      <c r="K644" s="530" t="s">
        <v>552</v>
      </c>
      <c r="L644" s="530" t="s">
        <v>2491</v>
      </c>
      <c r="M644" s="530" t="s">
        <v>1060</v>
      </c>
      <c r="N644" s="557" t="s">
        <v>1060</v>
      </c>
      <c r="O644" s="557">
        <v>1</v>
      </c>
      <c r="P644" s="530">
        <v>1</v>
      </c>
      <c r="Q644" s="530" t="s">
        <v>2492</v>
      </c>
      <c r="R644" s="558" t="s">
        <v>2715</v>
      </c>
      <c r="S644" s="587">
        <v>537323833</v>
      </c>
      <c r="T644" s="587">
        <v>537323833</v>
      </c>
      <c r="U644" s="530" t="s">
        <v>85</v>
      </c>
      <c r="V644" s="530" t="s">
        <v>78</v>
      </c>
      <c r="W644" s="530" t="s">
        <v>461</v>
      </c>
      <c r="X644" s="530"/>
      <c r="Y644" s="530" t="s">
        <v>2765</v>
      </c>
      <c r="Z644" s="530" t="s">
        <v>77</v>
      </c>
      <c r="AA644" s="530" t="s">
        <v>2810</v>
      </c>
    </row>
    <row r="645" spans="1:27" s="532" customFormat="1" ht="77.5">
      <c r="A645" s="530" t="s">
        <v>1240</v>
      </c>
      <c r="B645" s="530" t="s">
        <v>70</v>
      </c>
      <c r="C645" s="530" t="s">
        <v>71</v>
      </c>
      <c r="D645" s="530" t="s">
        <v>455</v>
      </c>
      <c r="E645" s="530" t="s">
        <v>456</v>
      </c>
      <c r="F645" s="530">
        <v>8131</v>
      </c>
      <c r="G645" s="557">
        <v>2024110010238</v>
      </c>
      <c r="H645" s="530" t="s">
        <v>28</v>
      </c>
      <c r="I645" s="530" t="s">
        <v>457</v>
      </c>
      <c r="J645" s="530" t="s">
        <v>31</v>
      </c>
      <c r="K645" s="530">
        <v>80111600</v>
      </c>
      <c r="L645" s="530" t="s">
        <v>2127</v>
      </c>
      <c r="M645" s="530" t="s">
        <v>459</v>
      </c>
      <c r="N645" s="557" t="s">
        <v>459</v>
      </c>
      <c r="O645" s="557">
        <v>6</v>
      </c>
      <c r="P645" s="530">
        <v>1</v>
      </c>
      <c r="Q645" s="530" t="s">
        <v>83</v>
      </c>
      <c r="R645" s="558" t="s">
        <v>84</v>
      </c>
      <c r="S645" s="587" t="s">
        <v>1724</v>
      </c>
      <c r="T645" s="587">
        <v>0</v>
      </c>
      <c r="U645" s="530" t="s">
        <v>85</v>
      </c>
      <c r="V645" s="530" t="s">
        <v>78</v>
      </c>
      <c r="W645" s="530" t="s">
        <v>461</v>
      </c>
      <c r="X645" s="530"/>
      <c r="Y645" s="530" t="s">
        <v>2765</v>
      </c>
      <c r="Z645" s="530" t="s">
        <v>77</v>
      </c>
      <c r="AA645" s="530" t="s">
        <v>2810</v>
      </c>
    </row>
    <row r="646" spans="1:27" s="532" customFormat="1" ht="108.5">
      <c r="A646" s="530" t="s">
        <v>1241</v>
      </c>
      <c r="B646" s="530" t="s">
        <v>70</v>
      </c>
      <c r="C646" s="530" t="s">
        <v>71</v>
      </c>
      <c r="D646" s="530" t="s">
        <v>476</v>
      </c>
      <c r="E646" s="530" t="s">
        <v>456</v>
      </c>
      <c r="F646" s="530">
        <v>8131</v>
      </c>
      <c r="G646" s="557">
        <v>2024110010238</v>
      </c>
      <c r="H646" s="530" t="s">
        <v>28</v>
      </c>
      <c r="I646" s="530" t="s">
        <v>457</v>
      </c>
      <c r="J646" s="530" t="s">
        <v>32</v>
      </c>
      <c r="K646" s="530">
        <v>80111600</v>
      </c>
      <c r="L646" s="530" t="s">
        <v>2555</v>
      </c>
      <c r="M646" s="530" t="s">
        <v>2640</v>
      </c>
      <c r="N646" s="530" t="s">
        <v>2640</v>
      </c>
      <c r="O646" s="530">
        <v>5</v>
      </c>
      <c r="P646" s="530">
        <v>1</v>
      </c>
      <c r="Q646" s="530" t="s">
        <v>83</v>
      </c>
      <c r="R646" s="530" t="s">
        <v>84</v>
      </c>
      <c r="S646" s="589">
        <v>4500000</v>
      </c>
      <c r="T646" s="591">
        <v>22500000</v>
      </c>
      <c r="U646" s="530" t="s">
        <v>85</v>
      </c>
      <c r="V646" s="530" t="s">
        <v>78</v>
      </c>
      <c r="W646" s="530" t="s">
        <v>479</v>
      </c>
      <c r="X646" s="530" t="s">
        <v>489</v>
      </c>
      <c r="Y646" s="530" t="s">
        <v>2765</v>
      </c>
      <c r="Z646" s="530" t="s">
        <v>77</v>
      </c>
      <c r="AA646" s="530" t="s">
        <v>2810</v>
      </c>
    </row>
    <row r="647" spans="1:27" s="532" customFormat="1" ht="77.5">
      <c r="A647" s="530" t="s">
        <v>1242</v>
      </c>
      <c r="B647" s="530" t="s">
        <v>70</v>
      </c>
      <c r="C647" s="530" t="s">
        <v>71</v>
      </c>
      <c r="D647" s="530" t="s">
        <v>455</v>
      </c>
      <c r="E647" s="530" t="s">
        <v>456</v>
      </c>
      <c r="F647" s="530">
        <v>8131</v>
      </c>
      <c r="G647" s="557">
        <v>2024110010238</v>
      </c>
      <c r="H647" s="530" t="s">
        <v>28</v>
      </c>
      <c r="I647" s="530" t="s">
        <v>457</v>
      </c>
      <c r="J647" s="530" t="s">
        <v>30</v>
      </c>
      <c r="K647" s="530">
        <v>80111600</v>
      </c>
      <c r="L647" s="530" t="s">
        <v>1495</v>
      </c>
      <c r="M647" s="530" t="s">
        <v>307</v>
      </c>
      <c r="N647" s="557" t="s">
        <v>673</v>
      </c>
      <c r="O647" s="557">
        <v>1</v>
      </c>
      <c r="P647" s="530">
        <v>1</v>
      </c>
      <c r="Q647" s="568" t="s">
        <v>83</v>
      </c>
      <c r="R647" s="558" t="s">
        <v>84</v>
      </c>
      <c r="S647" s="587">
        <v>0</v>
      </c>
      <c r="T647" s="591">
        <v>3636323</v>
      </c>
      <c r="U647" s="559" t="s">
        <v>698</v>
      </c>
      <c r="V647" s="530" t="s">
        <v>78</v>
      </c>
      <c r="W647" s="530" t="s">
        <v>461</v>
      </c>
      <c r="X647" s="530" t="s">
        <v>501</v>
      </c>
      <c r="Y647" s="530" t="s">
        <v>2765</v>
      </c>
      <c r="Z647" s="530" t="s">
        <v>77</v>
      </c>
      <c r="AA647" s="530" t="s">
        <v>2841</v>
      </c>
    </row>
    <row r="648" spans="1:27" s="532" customFormat="1" ht="108.5">
      <c r="A648" s="530" t="s">
        <v>1243</v>
      </c>
      <c r="B648" s="530" t="s">
        <v>70</v>
      </c>
      <c r="C648" s="530" t="s">
        <v>71</v>
      </c>
      <c r="D648" s="530" t="s">
        <v>282</v>
      </c>
      <c r="E648" s="530" t="s">
        <v>283</v>
      </c>
      <c r="F648" s="530">
        <v>8080</v>
      </c>
      <c r="G648" s="557">
        <v>2024110010212</v>
      </c>
      <c r="H648" s="530" t="s">
        <v>10</v>
      </c>
      <c r="I648" s="530" t="s">
        <v>413</v>
      </c>
      <c r="J648" s="530" t="s">
        <v>12</v>
      </c>
      <c r="K648" s="530">
        <v>80111600</v>
      </c>
      <c r="L648" s="530" t="s">
        <v>1244</v>
      </c>
      <c r="M648" s="530" t="s">
        <v>459</v>
      </c>
      <c r="N648" s="557" t="s">
        <v>459</v>
      </c>
      <c r="O648" s="557">
        <v>6</v>
      </c>
      <c r="P648" s="530">
        <v>1</v>
      </c>
      <c r="Q648" s="530" t="s">
        <v>83</v>
      </c>
      <c r="R648" s="558" t="s">
        <v>84</v>
      </c>
      <c r="S648" s="587">
        <v>4000000</v>
      </c>
      <c r="T648" s="587">
        <v>24000000</v>
      </c>
      <c r="U648" s="530" t="s">
        <v>286</v>
      </c>
      <c r="V648" s="530" t="s">
        <v>122</v>
      </c>
      <c r="W648" s="530" t="s">
        <v>287</v>
      </c>
      <c r="X648" s="530"/>
      <c r="Y648" s="530" t="s">
        <v>2765</v>
      </c>
      <c r="Z648" s="530" t="s">
        <v>77</v>
      </c>
      <c r="AA648" s="530" t="s">
        <v>2810</v>
      </c>
    </row>
    <row r="649" spans="1:27" s="532" customFormat="1" ht="93">
      <c r="A649" s="560" t="s">
        <v>1245</v>
      </c>
      <c r="B649" s="560" t="s">
        <v>70</v>
      </c>
      <c r="C649" s="560" t="s">
        <v>71</v>
      </c>
      <c r="D649" s="560" t="s">
        <v>1150</v>
      </c>
      <c r="E649" s="560" t="s">
        <v>877</v>
      </c>
      <c r="F649" s="561">
        <v>8146</v>
      </c>
      <c r="G649" s="561">
        <v>2024110010254</v>
      </c>
      <c r="H649" s="560" t="s">
        <v>17</v>
      </c>
      <c r="I649" s="560" t="s">
        <v>878</v>
      </c>
      <c r="J649" s="560" t="s">
        <v>21</v>
      </c>
      <c r="K649" s="560">
        <v>80111600</v>
      </c>
      <c r="L649" s="560" t="s">
        <v>2198</v>
      </c>
      <c r="M649" s="560" t="s">
        <v>459</v>
      </c>
      <c r="N649" s="561" t="s">
        <v>459</v>
      </c>
      <c r="O649" s="561">
        <v>5</v>
      </c>
      <c r="P649" s="560">
        <v>1</v>
      </c>
      <c r="Q649" s="560" t="s">
        <v>83</v>
      </c>
      <c r="R649" s="562" t="s">
        <v>84</v>
      </c>
      <c r="S649" s="590">
        <v>2382096</v>
      </c>
      <c r="T649" s="590">
        <f>S649*O649</f>
        <v>11910480</v>
      </c>
      <c r="U649" s="560" t="s">
        <v>1152</v>
      </c>
      <c r="V649" s="560" t="s">
        <v>78</v>
      </c>
      <c r="W649" s="560" t="s">
        <v>1153</v>
      </c>
      <c r="X649" s="560" t="s">
        <v>533</v>
      </c>
      <c r="Y649" s="560" t="s">
        <v>2765</v>
      </c>
      <c r="Z649" s="560" t="s">
        <v>77</v>
      </c>
      <c r="AA649" s="560" t="s">
        <v>2841</v>
      </c>
    </row>
    <row r="650" spans="1:27" s="532" customFormat="1" ht="93">
      <c r="A650" s="530" t="s">
        <v>1246</v>
      </c>
      <c r="B650" s="530" t="s">
        <v>70</v>
      </c>
      <c r="C650" s="530" t="s">
        <v>71</v>
      </c>
      <c r="D650" s="530" t="s">
        <v>282</v>
      </c>
      <c r="E650" s="530" t="s">
        <v>283</v>
      </c>
      <c r="F650" s="530">
        <v>8080</v>
      </c>
      <c r="G650" s="557">
        <v>2024110010212</v>
      </c>
      <c r="H650" s="530" t="s">
        <v>10</v>
      </c>
      <c r="I650" s="530" t="s">
        <v>284</v>
      </c>
      <c r="J650" s="530" t="s">
        <v>11</v>
      </c>
      <c r="K650" s="530">
        <v>80111600</v>
      </c>
      <c r="L650" s="530" t="s">
        <v>1247</v>
      </c>
      <c r="M650" s="530" t="s">
        <v>82</v>
      </c>
      <c r="N650" s="557" t="s">
        <v>82</v>
      </c>
      <c r="O650" s="557">
        <v>6</v>
      </c>
      <c r="P650" s="530">
        <v>1</v>
      </c>
      <c r="Q650" s="530" t="s">
        <v>83</v>
      </c>
      <c r="R650" s="558" t="s">
        <v>84</v>
      </c>
      <c r="S650" s="587">
        <v>7000000</v>
      </c>
      <c r="T650" s="587">
        <v>30018000</v>
      </c>
      <c r="U650" s="530" t="s">
        <v>286</v>
      </c>
      <c r="V650" s="530" t="s">
        <v>78</v>
      </c>
      <c r="W650" s="530" t="s">
        <v>287</v>
      </c>
      <c r="X650" s="530" t="s">
        <v>75</v>
      </c>
      <c r="Y650" s="530" t="s">
        <v>2765</v>
      </c>
      <c r="Z650" s="530" t="s">
        <v>77</v>
      </c>
      <c r="AA650" s="530" t="s">
        <v>2841</v>
      </c>
    </row>
    <row r="651" spans="1:27" s="532" customFormat="1" ht="93">
      <c r="A651" s="530" t="s">
        <v>1248</v>
      </c>
      <c r="B651" s="530" t="s">
        <v>70</v>
      </c>
      <c r="C651" s="530" t="s">
        <v>71</v>
      </c>
      <c r="D651" s="530" t="s">
        <v>282</v>
      </c>
      <c r="E651" s="530" t="s">
        <v>283</v>
      </c>
      <c r="F651" s="530">
        <v>8080</v>
      </c>
      <c r="G651" s="557">
        <v>2024110010212</v>
      </c>
      <c r="H651" s="530" t="s">
        <v>10</v>
      </c>
      <c r="I651" s="530" t="s">
        <v>284</v>
      </c>
      <c r="J651" s="530" t="s">
        <v>11</v>
      </c>
      <c r="K651" s="530">
        <v>80111600</v>
      </c>
      <c r="L651" s="530" t="s">
        <v>1249</v>
      </c>
      <c r="M651" s="530" t="s">
        <v>82</v>
      </c>
      <c r="N651" s="557" t="s">
        <v>82</v>
      </c>
      <c r="O651" s="557">
        <v>5</v>
      </c>
      <c r="P651" s="530">
        <v>1</v>
      </c>
      <c r="Q651" s="530" t="s">
        <v>83</v>
      </c>
      <c r="R651" s="558" t="s">
        <v>84</v>
      </c>
      <c r="S651" s="587">
        <v>5000000</v>
      </c>
      <c r="T651" s="587">
        <v>21447330</v>
      </c>
      <c r="U651" s="530" t="s">
        <v>286</v>
      </c>
      <c r="V651" s="530" t="s">
        <v>122</v>
      </c>
      <c r="W651" s="530" t="s">
        <v>287</v>
      </c>
      <c r="X651" s="530" t="s">
        <v>75</v>
      </c>
      <c r="Y651" s="530" t="s">
        <v>2765</v>
      </c>
      <c r="Z651" s="530" t="s">
        <v>77</v>
      </c>
      <c r="AA651" s="530" t="s">
        <v>2841</v>
      </c>
    </row>
    <row r="652" spans="1:27" s="532" customFormat="1" ht="93">
      <c r="A652" s="530" t="s">
        <v>1252</v>
      </c>
      <c r="B652" s="530" t="s">
        <v>70</v>
      </c>
      <c r="C652" s="530" t="s">
        <v>71</v>
      </c>
      <c r="D652" s="530" t="s">
        <v>282</v>
      </c>
      <c r="E652" s="530" t="s">
        <v>283</v>
      </c>
      <c r="F652" s="530">
        <v>8080</v>
      </c>
      <c r="G652" s="557">
        <v>2024110010212</v>
      </c>
      <c r="H652" s="530" t="s">
        <v>10</v>
      </c>
      <c r="I652" s="530" t="s">
        <v>284</v>
      </c>
      <c r="J652" s="530" t="s">
        <v>11</v>
      </c>
      <c r="K652" s="530">
        <v>80111600</v>
      </c>
      <c r="L652" s="530" t="s">
        <v>1954</v>
      </c>
      <c r="M652" s="530" t="s">
        <v>307</v>
      </c>
      <c r="N652" s="557" t="s">
        <v>307</v>
      </c>
      <c r="O652" s="557">
        <v>5</v>
      </c>
      <c r="P652" s="530">
        <v>1</v>
      </c>
      <c r="Q652" s="530" t="s">
        <v>83</v>
      </c>
      <c r="R652" s="558" t="s">
        <v>84</v>
      </c>
      <c r="S652" s="587">
        <v>2500000</v>
      </c>
      <c r="T652" s="587">
        <v>11910480</v>
      </c>
      <c r="U652" s="530" t="s">
        <v>286</v>
      </c>
      <c r="V652" s="530" t="s">
        <v>308</v>
      </c>
      <c r="W652" s="530" t="s">
        <v>287</v>
      </c>
      <c r="X652" s="530" t="s">
        <v>75</v>
      </c>
      <c r="Y652" s="530" t="s">
        <v>2765</v>
      </c>
      <c r="Z652" s="530" t="s">
        <v>77</v>
      </c>
      <c r="AA652" s="530" t="s">
        <v>2841</v>
      </c>
    </row>
    <row r="653" spans="1:27" s="532" customFormat="1" ht="93">
      <c r="A653" s="530" t="s">
        <v>1253</v>
      </c>
      <c r="B653" s="530" t="s">
        <v>70</v>
      </c>
      <c r="C653" s="530" t="s">
        <v>71</v>
      </c>
      <c r="D653" s="530" t="s">
        <v>282</v>
      </c>
      <c r="E653" s="530" t="s">
        <v>283</v>
      </c>
      <c r="F653" s="530">
        <v>8080</v>
      </c>
      <c r="G653" s="557">
        <v>2024110010212</v>
      </c>
      <c r="H653" s="530" t="s">
        <v>10</v>
      </c>
      <c r="I653" s="530" t="s">
        <v>284</v>
      </c>
      <c r="J653" s="530" t="s">
        <v>11</v>
      </c>
      <c r="K653" s="530">
        <v>80111600</v>
      </c>
      <c r="L653" s="530" t="s">
        <v>1955</v>
      </c>
      <c r="M653" s="530" t="s">
        <v>307</v>
      </c>
      <c r="N653" s="557" t="s">
        <v>307</v>
      </c>
      <c r="O653" s="557">
        <v>6</v>
      </c>
      <c r="P653" s="530">
        <v>1</v>
      </c>
      <c r="Q653" s="530" t="s">
        <v>83</v>
      </c>
      <c r="R653" s="558" t="s">
        <v>84</v>
      </c>
      <c r="S653" s="587">
        <v>4000000</v>
      </c>
      <c r="T653" s="587">
        <v>24000000</v>
      </c>
      <c r="U653" s="530" t="s">
        <v>286</v>
      </c>
      <c r="V653" s="530" t="s">
        <v>308</v>
      </c>
      <c r="W653" s="530" t="s">
        <v>287</v>
      </c>
      <c r="X653" s="530"/>
      <c r="Y653" s="530" t="s">
        <v>2765</v>
      </c>
      <c r="Z653" s="530" t="s">
        <v>77</v>
      </c>
      <c r="AA653" s="530" t="s">
        <v>2810</v>
      </c>
    </row>
    <row r="654" spans="1:27" s="532" customFormat="1" ht="93">
      <c r="A654" s="530" t="s">
        <v>1254</v>
      </c>
      <c r="B654" s="530" t="s">
        <v>70</v>
      </c>
      <c r="C654" s="530" t="s">
        <v>71</v>
      </c>
      <c r="D654" s="530" t="s">
        <v>282</v>
      </c>
      <c r="E654" s="530" t="s">
        <v>283</v>
      </c>
      <c r="F654" s="530">
        <v>8080</v>
      </c>
      <c r="G654" s="557">
        <v>2024110010212</v>
      </c>
      <c r="H654" s="530" t="s">
        <v>10</v>
      </c>
      <c r="I654" s="530" t="s">
        <v>284</v>
      </c>
      <c r="J654" s="530" t="s">
        <v>11</v>
      </c>
      <c r="K654" s="530">
        <v>80111600</v>
      </c>
      <c r="L654" s="530" t="s">
        <v>1956</v>
      </c>
      <c r="M654" s="530" t="s">
        <v>307</v>
      </c>
      <c r="N654" s="557" t="s">
        <v>307</v>
      </c>
      <c r="O654" s="557">
        <v>7</v>
      </c>
      <c r="P654" s="530">
        <v>1</v>
      </c>
      <c r="Q654" s="530" t="s">
        <v>83</v>
      </c>
      <c r="R654" s="558" t="s">
        <v>84</v>
      </c>
      <c r="S654" s="587">
        <v>2500000</v>
      </c>
      <c r="T654" s="587">
        <v>14292576</v>
      </c>
      <c r="U654" s="530" t="s">
        <v>286</v>
      </c>
      <c r="V654" s="530" t="s">
        <v>308</v>
      </c>
      <c r="W654" s="530" t="s">
        <v>287</v>
      </c>
      <c r="X654" s="530" t="s">
        <v>75</v>
      </c>
      <c r="Y654" s="530" t="s">
        <v>2765</v>
      </c>
      <c r="Z654" s="530" t="s">
        <v>77</v>
      </c>
      <c r="AA654" s="530" t="s">
        <v>2841</v>
      </c>
    </row>
    <row r="655" spans="1:27" s="532" customFormat="1" ht="93">
      <c r="A655" s="530" t="s">
        <v>1255</v>
      </c>
      <c r="B655" s="530" t="s">
        <v>70</v>
      </c>
      <c r="C655" s="530" t="s">
        <v>71</v>
      </c>
      <c r="D655" s="530" t="s">
        <v>282</v>
      </c>
      <c r="E655" s="530" t="s">
        <v>283</v>
      </c>
      <c r="F655" s="530">
        <v>8080</v>
      </c>
      <c r="G655" s="557">
        <v>2024110010212</v>
      </c>
      <c r="H655" s="530" t="s">
        <v>10</v>
      </c>
      <c r="I655" s="530" t="s">
        <v>284</v>
      </c>
      <c r="J655" s="530" t="s">
        <v>11</v>
      </c>
      <c r="K655" s="530">
        <v>80111600</v>
      </c>
      <c r="L655" s="530" t="s">
        <v>1957</v>
      </c>
      <c r="M655" s="530" t="s">
        <v>307</v>
      </c>
      <c r="N655" s="557" t="s">
        <v>307</v>
      </c>
      <c r="O655" s="557">
        <v>8.5</v>
      </c>
      <c r="P655" s="530">
        <v>1</v>
      </c>
      <c r="Q655" s="530" t="s">
        <v>83</v>
      </c>
      <c r="R655" s="558" t="s">
        <v>84</v>
      </c>
      <c r="S655" s="587">
        <v>5000000</v>
      </c>
      <c r="T655" s="587">
        <v>40000000</v>
      </c>
      <c r="U655" s="530" t="s">
        <v>286</v>
      </c>
      <c r="V655" s="530" t="s">
        <v>78</v>
      </c>
      <c r="W655" s="530" t="s">
        <v>287</v>
      </c>
      <c r="X655" s="530" t="s">
        <v>75</v>
      </c>
      <c r="Y655" s="530" t="s">
        <v>2765</v>
      </c>
      <c r="Z655" s="530" t="s">
        <v>77</v>
      </c>
      <c r="AA655" s="530" t="s">
        <v>2841</v>
      </c>
    </row>
    <row r="656" spans="1:27" s="532" customFormat="1" ht="93">
      <c r="A656" s="530" t="s">
        <v>1256</v>
      </c>
      <c r="B656" s="530" t="s">
        <v>70</v>
      </c>
      <c r="C656" s="530" t="s">
        <v>71</v>
      </c>
      <c r="D656" s="530" t="s">
        <v>282</v>
      </c>
      <c r="E656" s="530" t="s">
        <v>283</v>
      </c>
      <c r="F656" s="530">
        <v>8080</v>
      </c>
      <c r="G656" s="557">
        <v>2024110010212</v>
      </c>
      <c r="H656" s="530" t="s">
        <v>10</v>
      </c>
      <c r="I656" s="530" t="s">
        <v>284</v>
      </c>
      <c r="J656" s="530" t="s">
        <v>11</v>
      </c>
      <c r="K656" s="530">
        <v>80111600</v>
      </c>
      <c r="L656" s="530" t="s">
        <v>2277</v>
      </c>
      <c r="M656" s="530" t="s">
        <v>307</v>
      </c>
      <c r="N656" s="557" t="s">
        <v>307</v>
      </c>
      <c r="O656" s="557">
        <v>5</v>
      </c>
      <c r="P656" s="530">
        <v>1</v>
      </c>
      <c r="Q656" s="530" t="s">
        <v>83</v>
      </c>
      <c r="R656" s="558" t="s">
        <v>84</v>
      </c>
      <c r="S656" s="587">
        <v>2800000</v>
      </c>
      <c r="T656" s="587">
        <v>11910480</v>
      </c>
      <c r="U656" s="530" t="s">
        <v>286</v>
      </c>
      <c r="V656" s="530" t="s">
        <v>308</v>
      </c>
      <c r="W656" s="530" t="s">
        <v>287</v>
      </c>
      <c r="X656" s="530"/>
      <c r="Y656" s="530" t="s">
        <v>2765</v>
      </c>
      <c r="Z656" s="530" t="s">
        <v>77</v>
      </c>
      <c r="AA656" s="530" t="s">
        <v>2841</v>
      </c>
    </row>
    <row r="657" spans="1:27" s="532" customFormat="1" ht="93">
      <c r="A657" s="530" t="s">
        <v>1257</v>
      </c>
      <c r="B657" s="530" t="s">
        <v>70</v>
      </c>
      <c r="C657" s="530" t="s">
        <v>71</v>
      </c>
      <c r="D657" s="530" t="s">
        <v>282</v>
      </c>
      <c r="E657" s="530" t="s">
        <v>283</v>
      </c>
      <c r="F657" s="530">
        <v>8080</v>
      </c>
      <c r="G657" s="557">
        <v>2024110010212</v>
      </c>
      <c r="H657" s="530" t="s">
        <v>10</v>
      </c>
      <c r="I657" s="530" t="s">
        <v>284</v>
      </c>
      <c r="J657" s="530" t="s">
        <v>11</v>
      </c>
      <c r="K657" s="530">
        <v>80111600</v>
      </c>
      <c r="L657" s="530" t="s">
        <v>1959</v>
      </c>
      <c r="M657" s="530" t="s">
        <v>307</v>
      </c>
      <c r="N657" s="557" t="s">
        <v>307</v>
      </c>
      <c r="O657" s="557">
        <v>7</v>
      </c>
      <c r="P657" s="530">
        <v>1</v>
      </c>
      <c r="Q657" s="530" t="s">
        <v>83</v>
      </c>
      <c r="R657" s="558" t="s">
        <v>84</v>
      </c>
      <c r="S657" s="587">
        <v>5800000</v>
      </c>
      <c r="T657" s="587">
        <v>40600000</v>
      </c>
      <c r="U657" s="530" t="s">
        <v>286</v>
      </c>
      <c r="V657" s="530" t="s">
        <v>78</v>
      </c>
      <c r="W657" s="530" t="s">
        <v>287</v>
      </c>
      <c r="X657" s="530"/>
      <c r="Y657" s="530" t="s">
        <v>2765</v>
      </c>
      <c r="Z657" s="530" t="s">
        <v>77</v>
      </c>
      <c r="AA657" s="530" t="s">
        <v>2810</v>
      </c>
    </row>
    <row r="658" spans="1:27" s="532" customFormat="1" ht="93">
      <c r="A658" s="530" t="s">
        <v>1258</v>
      </c>
      <c r="B658" s="530" t="s">
        <v>70</v>
      </c>
      <c r="C658" s="530" t="s">
        <v>71</v>
      </c>
      <c r="D658" s="530" t="s">
        <v>282</v>
      </c>
      <c r="E658" s="530" t="s">
        <v>283</v>
      </c>
      <c r="F658" s="530">
        <v>8080</v>
      </c>
      <c r="G658" s="557">
        <v>2024110010212</v>
      </c>
      <c r="H658" s="530" t="s">
        <v>10</v>
      </c>
      <c r="I658" s="530" t="s">
        <v>284</v>
      </c>
      <c r="J658" s="530" t="s">
        <v>11</v>
      </c>
      <c r="K658" s="530">
        <v>80111600</v>
      </c>
      <c r="L658" s="530" t="s">
        <v>1960</v>
      </c>
      <c r="M658" s="530" t="s">
        <v>307</v>
      </c>
      <c r="N658" s="557" t="s">
        <v>307</v>
      </c>
      <c r="O658" s="557">
        <v>5</v>
      </c>
      <c r="P658" s="530">
        <v>1</v>
      </c>
      <c r="Q658" s="530" t="s">
        <v>83</v>
      </c>
      <c r="R658" s="558" t="s">
        <v>84</v>
      </c>
      <c r="S658" s="587">
        <v>4500000</v>
      </c>
      <c r="T658" s="587">
        <v>22500000</v>
      </c>
      <c r="U658" s="530" t="s">
        <v>286</v>
      </c>
      <c r="V658" s="530" t="s">
        <v>308</v>
      </c>
      <c r="W658" s="530" t="s">
        <v>287</v>
      </c>
      <c r="X658" s="530"/>
      <c r="Y658" s="530" t="s">
        <v>2765</v>
      </c>
      <c r="Z658" s="530" t="s">
        <v>77</v>
      </c>
      <c r="AA658" s="530" t="s">
        <v>2810</v>
      </c>
    </row>
    <row r="659" spans="1:27" ht="62">
      <c r="A659" s="560" t="s">
        <v>1261</v>
      </c>
      <c r="B659" s="560" t="s">
        <v>70</v>
      </c>
      <c r="C659" s="560" t="s">
        <v>700</v>
      </c>
      <c r="D659" s="560" t="s">
        <v>455</v>
      </c>
      <c r="E659" s="560" t="s">
        <v>456</v>
      </c>
      <c r="F659" s="561">
        <v>8131</v>
      </c>
      <c r="G659" s="561" t="s">
        <v>2297</v>
      </c>
      <c r="H659" s="560" t="s">
        <v>28</v>
      </c>
      <c r="I659" s="560" t="s">
        <v>457</v>
      </c>
      <c r="J659" s="560" t="s">
        <v>31</v>
      </c>
      <c r="K659" s="560">
        <v>80111600</v>
      </c>
      <c r="L659" s="560" t="s">
        <v>1996</v>
      </c>
      <c r="M659" s="560" t="s">
        <v>777</v>
      </c>
      <c r="N659" s="561" t="s">
        <v>777</v>
      </c>
      <c r="O659" s="561">
        <v>1</v>
      </c>
      <c r="P659" s="560">
        <v>1</v>
      </c>
      <c r="Q659" s="560" t="s">
        <v>83</v>
      </c>
      <c r="R659" s="562" t="s">
        <v>84</v>
      </c>
      <c r="S659" s="590">
        <v>0</v>
      </c>
      <c r="T659" s="590">
        <v>53569320</v>
      </c>
      <c r="U659" s="560" t="s">
        <v>1987</v>
      </c>
      <c r="V659" s="560" t="s">
        <v>78</v>
      </c>
      <c r="W659" s="560" t="s">
        <v>461</v>
      </c>
      <c r="X659" s="560" t="s">
        <v>510</v>
      </c>
      <c r="Y659" s="560" t="s">
        <v>2765</v>
      </c>
      <c r="Z659" s="560" t="s">
        <v>77</v>
      </c>
      <c r="AA659" s="530" t="s">
        <v>2841</v>
      </c>
    </row>
    <row r="660" spans="1:27" s="532" customFormat="1" ht="93">
      <c r="A660" s="530" t="s">
        <v>1262</v>
      </c>
      <c r="B660" s="530" t="s">
        <v>70</v>
      </c>
      <c r="C660" s="530" t="s">
        <v>71</v>
      </c>
      <c r="D660" s="530" t="s">
        <v>455</v>
      </c>
      <c r="E660" s="530" t="s">
        <v>456</v>
      </c>
      <c r="F660" s="530">
        <v>8131</v>
      </c>
      <c r="G660" s="557">
        <v>2024110010238</v>
      </c>
      <c r="H660" s="530" t="s">
        <v>28</v>
      </c>
      <c r="I660" s="530" t="s">
        <v>457</v>
      </c>
      <c r="J660" s="530" t="s">
        <v>31</v>
      </c>
      <c r="K660" s="530">
        <v>80111600</v>
      </c>
      <c r="L660" s="530" t="s">
        <v>2918</v>
      </c>
      <c r="M660" s="530" t="s">
        <v>1982</v>
      </c>
      <c r="N660" s="557" t="s">
        <v>1982</v>
      </c>
      <c r="O660" s="557">
        <v>3.5</v>
      </c>
      <c r="P660" s="530">
        <v>3.5</v>
      </c>
      <c r="Q660" s="530" t="s">
        <v>83</v>
      </c>
      <c r="R660" s="558" t="s">
        <v>84</v>
      </c>
      <c r="S660" s="587">
        <v>4600000</v>
      </c>
      <c r="T660" s="587">
        <v>16100000</v>
      </c>
      <c r="U660" s="559" t="s">
        <v>2792</v>
      </c>
      <c r="V660" s="530" t="s">
        <v>78</v>
      </c>
      <c r="W660" s="530" t="s">
        <v>461</v>
      </c>
      <c r="X660" s="530" t="s">
        <v>489</v>
      </c>
      <c r="Y660" s="530" t="s">
        <v>2765</v>
      </c>
      <c r="Z660" s="530" t="s">
        <v>77</v>
      </c>
      <c r="AA660" s="530" t="s">
        <v>2841</v>
      </c>
    </row>
    <row r="661" spans="1:27" s="532" customFormat="1" ht="93">
      <c r="A661" s="530" t="s">
        <v>2271</v>
      </c>
      <c r="B661" s="530" t="s">
        <v>70</v>
      </c>
      <c r="C661" s="530" t="s">
        <v>71</v>
      </c>
      <c r="D661" s="530" t="s">
        <v>282</v>
      </c>
      <c r="E661" s="530" t="s">
        <v>283</v>
      </c>
      <c r="F661" s="530">
        <v>8080</v>
      </c>
      <c r="G661" s="557" t="s">
        <v>2273</v>
      </c>
      <c r="H661" s="530" t="s">
        <v>10</v>
      </c>
      <c r="I661" s="530" t="s">
        <v>284</v>
      </c>
      <c r="J661" s="530" t="s">
        <v>11</v>
      </c>
      <c r="K661" s="530">
        <v>80111600</v>
      </c>
      <c r="L661" s="530" t="s">
        <v>2274</v>
      </c>
      <c r="M661" s="530" t="s">
        <v>673</v>
      </c>
      <c r="N661" s="530" t="s">
        <v>673</v>
      </c>
      <c r="O661" s="530">
        <v>5</v>
      </c>
      <c r="P661" s="530">
        <v>1</v>
      </c>
      <c r="Q661" s="530" t="s">
        <v>83</v>
      </c>
      <c r="R661" s="530" t="s">
        <v>84</v>
      </c>
      <c r="S661" s="587">
        <v>3600000</v>
      </c>
      <c r="T661" s="587">
        <v>18000000</v>
      </c>
      <c r="U661" s="530" t="s">
        <v>286</v>
      </c>
      <c r="V661" s="530" t="s">
        <v>122</v>
      </c>
      <c r="W661" s="530" t="s">
        <v>287</v>
      </c>
      <c r="X661" s="530"/>
      <c r="Y661" s="530" t="s">
        <v>2765</v>
      </c>
      <c r="Z661" s="530" t="s">
        <v>77</v>
      </c>
      <c r="AA661" s="530" t="s">
        <v>2810</v>
      </c>
    </row>
    <row r="662" spans="1:27" s="532" customFormat="1" ht="93">
      <c r="A662" s="530" t="s">
        <v>2272</v>
      </c>
      <c r="B662" s="530" t="s">
        <v>70</v>
      </c>
      <c r="C662" s="530" t="s">
        <v>71</v>
      </c>
      <c r="D662" s="530" t="s">
        <v>282</v>
      </c>
      <c r="E662" s="530" t="s">
        <v>283</v>
      </c>
      <c r="F662" s="530">
        <v>8080</v>
      </c>
      <c r="G662" s="557" t="s">
        <v>2273</v>
      </c>
      <c r="H662" s="530" t="s">
        <v>10</v>
      </c>
      <c r="I662" s="530" t="s">
        <v>284</v>
      </c>
      <c r="J662" s="530" t="s">
        <v>11</v>
      </c>
      <c r="K662" s="530">
        <v>80111600</v>
      </c>
      <c r="L662" s="530" t="s">
        <v>2275</v>
      </c>
      <c r="M662" s="530" t="s">
        <v>673</v>
      </c>
      <c r="N662" s="530" t="s">
        <v>673</v>
      </c>
      <c r="O662" s="530">
        <v>6</v>
      </c>
      <c r="P662" s="530">
        <v>1</v>
      </c>
      <c r="Q662" s="530" t="s">
        <v>83</v>
      </c>
      <c r="R662" s="530" t="s">
        <v>84</v>
      </c>
      <c r="S662" s="587">
        <v>4500000</v>
      </c>
      <c r="T662" s="587">
        <v>27000000</v>
      </c>
      <c r="U662" s="530" t="s">
        <v>286</v>
      </c>
      <c r="V662" s="530" t="s">
        <v>122</v>
      </c>
      <c r="W662" s="530" t="s">
        <v>287</v>
      </c>
      <c r="X662" s="530"/>
      <c r="Y662" s="530" t="s">
        <v>2765</v>
      </c>
      <c r="Z662" s="530" t="s">
        <v>77</v>
      </c>
      <c r="AA662" s="530" t="s">
        <v>2810</v>
      </c>
    </row>
    <row r="663" spans="1:27" s="532" customFormat="1" ht="93">
      <c r="A663" s="530" t="s">
        <v>2278</v>
      </c>
      <c r="B663" s="530" t="s">
        <v>70</v>
      </c>
      <c r="C663" s="530" t="s">
        <v>71</v>
      </c>
      <c r="D663" s="530" t="s">
        <v>282</v>
      </c>
      <c r="E663" s="530" t="s">
        <v>283</v>
      </c>
      <c r="F663" s="530">
        <v>8080</v>
      </c>
      <c r="G663" s="557">
        <v>2024110010212</v>
      </c>
      <c r="H663" s="530" t="s">
        <v>10</v>
      </c>
      <c r="I663" s="530" t="s">
        <v>284</v>
      </c>
      <c r="J663" s="530" t="s">
        <v>11</v>
      </c>
      <c r="K663" s="530">
        <v>80111600</v>
      </c>
      <c r="L663" s="530" t="s">
        <v>2279</v>
      </c>
      <c r="M663" s="530" t="s">
        <v>307</v>
      </c>
      <c r="N663" s="530" t="s">
        <v>307</v>
      </c>
      <c r="O663" s="530">
        <v>7</v>
      </c>
      <c r="P663" s="530">
        <v>1</v>
      </c>
      <c r="Q663" s="530" t="s">
        <v>83</v>
      </c>
      <c r="R663" s="530" t="s">
        <v>84</v>
      </c>
      <c r="S663" s="587">
        <v>7000000</v>
      </c>
      <c r="T663" s="587">
        <v>45500000</v>
      </c>
      <c r="U663" s="530" t="s">
        <v>286</v>
      </c>
      <c r="V663" s="530" t="s">
        <v>308</v>
      </c>
      <c r="W663" s="530" t="s">
        <v>287</v>
      </c>
      <c r="X663" s="530"/>
      <c r="Y663" s="530" t="s">
        <v>2765</v>
      </c>
      <c r="Z663" s="530" t="s">
        <v>77</v>
      </c>
      <c r="AA663" s="530" t="s">
        <v>2841</v>
      </c>
    </row>
    <row r="664" spans="1:27" s="532" customFormat="1" ht="77.5">
      <c r="A664" s="530" t="s">
        <v>2294</v>
      </c>
      <c r="B664" s="530" t="s">
        <v>70</v>
      </c>
      <c r="C664" s="530" t="s">
        <v>71</v>
      </c>
      <c r="D664" s="530" t="s">
        <v>455</v>
      </c>
      <c r="E664" s="530" t="s">
        <v>456</v>
      </c>
      <c r="F664" s="530">
        <v>8131</v>
      </c>
      <c r="G664" s="557">
        <v>2024110010238</v>
      </c>
      <c r="H664" s="530" t="s">
        <v>28</v>
      </c>
      <c r="I664" s="530" t="s">
        <v>457</v>
      </c>
      <c r="J664" s="530" t="s">
        <v>30</v>
      </c>
      <c r="K664" s="530">
        <v>80111600</v>
      </c>
      <c r="L664" s="530" t="s">
        <v>2717</v>
      </c>
      <c r="M664" s="530" t="s">
        <v>777</v>
      </c>
      <c r="N664" s="530" t="s">
        <v>777</v>
      </c>
      <c r="O664" s="530">
        <v>1</v>
      </c>
      <c r="P664" s="530">
        <v>0</v>
      </c>
      <c r="Q664" s="530" t="s">
        <v>83</v>
      </c>
      <c r="R664" s="530" t="s">
        <v>84</v>
      </c>
      <c r="S664" s="587">
        <v>0</v>
      </c>
      <c r="T664" s="587">
        <v>7000000</v>
      </c>
      <c r="U664" s="530" t="s">
        <v>588</v>
      </c>
      <c r="V664" s="530" t="s">
        <v>78</v>
      </c>
      <c r="W664" s="530" t="s">
        <v>461</v>
      </c>
      <c r="X664" s="530" t="s">
        <v>501</v>
      </c>
      <c r="Y664" s="530" t="s">
        <v>2765</v>
      </c>
      <c r="Z664" s="530" t="s">
        <v>77</v>
      </c>
      <c r="AA664" s="530" t="s">
        <v>2810</v>
      </c>
    </row>
    <row r="665" spans="1:27" s="532" customFormat="1" ht="155">
      <c r="A665" s="530" t="s">
        <v>2282</v>
      </c>
      <c r="B665" s="530" t="s">
        <v>70</v>
      </c>
      <c r="C665" s="530" t="s">
        <v>71</v>
      </c>
      <c r="D665" s="530" t="s">
        <v>890</v>
      </c>
      <c r="E665" s="530" t="s">
        <v>877</v>
      </c>
      <c r="F665" s="530">
        <v>8146</v>
      </c>
      <c r="G665" s="557">
        <v>2024110010254</v>
      </c>
      <c r="H665" s="530" t="s">
        <v>17</v>
      </c>
      <c r="I665" s="530" t="s">
        <v>878</v>
      </c>
      <c r="J665" s="530" t="s">
        <v>2791</v>
      </c>
      <c r="K665" s="530">
        <v>80111601</v>
      </c>
      <c r="L665" s="530" t="s">
        <v>2718</v>
      </c>
      <c r="M665" s="530" t="s">
        <v>777</v>
      </c>
      <c r="N665" s="557" t="s">
        <v>777</v>
      </c>
      <c r="O665" s="557">
        <v>5</v>
      </c>
      <c r="P665" s="530">
        <v>1</v>
      </c>
      <c r="Q665" s="530" t="s">
        <v>83</v>
      </c>
      <c r="R665" s="558" t="s">
        <v>884</v>
      </c>
      <c r="S665" s="587">
        <v>4000000</v>
      </c>
      <c r="T665" s="587">
        <v>20000000</v>
      </c>
      <c r="U665" s="530" t="s">
        <v>3023</v>
      </c>
      <c r="V665" s="530" t="s">
        <v>122</v>
      </c>
      <c r="W665" s="530" t="s">
        <v>886</v>
      </c>
      <c r="X665" s="530" t="s">
        <v>510</v>
      </c>
      <c r="Y665" s="530" t="s">
        <v>2765</v>
      </c>
      <c r="Z665" s="530" t="s">
        <v>77</v>
      </c>
      <c r="AA665" s="530" t="s">
        <v>2810</v>
      </c>
    </row>
    <row r="666" spans="1:27" s="532" customFormat="1" ht="93">
      <c r="A666" s="530" t="s">
        <v>2296</v>
      </c>
      <c r="B666" s="530" t="s">
        <v>70</v>
      </c>
      <c r="C666" s="530" t="s">
        <v>71</v>
      </c>
      <c r="D666" s="530" t="s">
        <v>455</v>
      </c>
      <c r="E666" s="530" t="s">
        <v>456</v>
      </c>
      <c r="F666" s="530">
        <v>8131</v>
      </c>
      <c r="G666" s="557" t="s">
        <v>2297</v>
      </c>
      <c r="H666" s="530" t="s">
        <v>28</v>
      </c>
      <c r="I666" s="530" t="s">
        <v>457</v>
      </c>
      <c r="J666" s="530" t="s">
        <v>31</v>
      </c>
      <c r="K666" s="530">
        <v>80111600</v>
      </c>
      <c r="L666" s="530" t="s">
        <v>689</v>
      </c>
      <c r="M666" s="530" t="s">
        <v>1060</v>
      </c>
      <c r="N666" s="557" t="s">
        <v>1060</v>
      </c>
      <c r="O666" s="557">
        <v>4</v>
      </c>
      <c r="P666" s="530">
        <v>1</v>
      </c>
      <c r="Q666" s="530" t="s">
        <v>83</v>
      </c>
      <c r="R666" s="558" t="s">
        <v>84</v>
      </c>
      <c r="S666" s="587">
        <v>3100000</v>
      </c>
      <c r="T666" s="587">
        <v>15293333</v>
      </c>
      <c r="U666" s="559" t="s">
        <v>2792</v>
      </c>
      <c r="V666" s="530" t="s">
        <v>78</v>
      </c>
      <c r="W666" s="530" t="s">
        <v>461</v>
      </c>
      <c r="X666" s="530" t="s">
        <v>501</v>
      </c>
      <c r="Y666" s="530" t="s">
        <v>2765</v>
      </c>
      <c r="Z666" s="530" t="s">
        <v>77</v>
      </c>
      <c r="AA666" s="530" t="s">
        <v>2810</v>
      </c>
    </row>
    <row r="667" spans="1:27" s="532" customFormat="1" ht="77.5">
      <c r="A667" s="530" t="s">
        <v>2298</v>
      </c>
      <c r="B667" s="530" t="s">
        <v>70</v>
      </c>
      <c r="C667" s="530" t="s">
        <v>71</v>
      </c>
      <c r="D667" s="530" t="s">
        <v>455</v>
      </c>
      <c r="E667" s="530" t="s">
        <v>456</v>
      </c>
      <c r="F667" s="530">
        <v>8131</v>
      </c>
      <c r="G667" s="557" t="s">
        <v>2297</v>
      </c>
      <c r="H667" s="530" t="s">
        <v>28</v>
      </c>
      <c r="I667" s="530" t="s">
        <v>457</v>
      </c>
      <c r="J667" s="530" t="s">
        <v>31</v>
      </c>
      <c r="K667" s="530" t="s">
        <v>2299</v>
      </c>
      <c r="L667" s="530" t="s">
        <v>2300</v>
      </c>
      <c r="M667" s="530" t="s">
        <v>777</v>
      </c>
      <c r="N667" s="557" t="s">
        <v>1060</v>
      </c>
      <c r="O667" s="557">
        <v>4</v>
      </c>
      <c r="P667" s="530">
        <v>1</v>
      </c>
      <c r="Q667" s="530" t="s">
        <v>2948</v>
      </c>
      <c r="R667" s="558" t="s">
        <v>84</v>
      </c>
      <c r="S667" s="587">
        <v>0</v>
      </c>
      <c r="T667" s="587">
        <v>13308552</v>
      </c>
      <c r="U667" s="559" t="s">
        <v>2792</v>
      </c>
      <c r="V667" s="530" t="s">
        <v>78</v>
      </c>
      <c r="W667" s="530" t="s">
        <v>461</v>
      </c>
      <c r="X667" s="530" t="s">
        <v>501</v>
      </c>
      <c r="Y667" s="530" t="s">
        <v>2765</v>
      </c>
      <c r="Z667" s="530" t="s">
        <v>77</v>
      </c>
      <c r="AA667" s="530" t="s">
        <v>2810</v>
      </c>
    </row>
    <row r="668" spans="1:27" s="532" customFormat="1" ht="124">
      <c r="A668" s="560" t="s">
        <v>2304</v>
      </c>
      <c r="B668" s="560" t="s">
        <v>70</v>
      </c>
      <c r="C668" s="560" t="s">
        <v>71</v>
      </c>
      <c r="D668" s="560" t="s">
        <v>1004</v>
      </c>
      <c r="E668" s="560" t="s">
        <v>877</v>
      </c>
      <c r="F668" s="561">
        <v>8146</v>
      </c>
      <c r="G668" s="561">
        <v>2024110010254</v>
      </c>
      <c r="H668" s="560" t="s">
        <v>17</v>
      </c>
      <c r="I668" s="560" t="s">
        <v>878</v>
      </c>
      <c r="J668" s="560" t="s">
        <v>24</v>
      </c>
      <c r="K668" s="560">
        <v>80111600</v>
      </c>
      <c r="L668" s="560" t="s">
        <v>2891</v>
      </c>
      <c r="M668" s="560" t="s">
        <v>1982</v>
      </c>
      <c r="N668" s="561" t="s">
        <v>1982</v>
      </c>
      <c r="O668" s="561">
        <v>3</v>
      </c>
      <c r="P668" s="560">
        <v>1</v>
      </c>
      <c r="Q668" s="560" t="s">
        <v>83</v>
      </c>
      <c r="R668" s="562" t="s">
        <v>884</v>
      </c>
      <c r="S668" s="590">
        <v>4000000</v>
      </c>
      <c r="T668" s="590">
        <v>12000000</v>
      </c>
      <c r="U668" s="560" t="s">
        <v>1009</v>
      </c>
      <c r="V668" s="560" t="s">
        <v>122</v>
      </c>
      <c r="W668" s="560" t="s">
        <v>886</v>
      </c>
      <c r="X668" s="560" t="s">
        <v>533</v>
      </c>
      <c r="Y668" s="560" t="s">
        <v>2765</v>
      </c>
      <c r="Z668" s="560" t="s">
        <v>77</v>
      </c>
      <c r="AA668" s="560" t="s">
        <v>2841</v>
      </c>
    </row>
    <row r="669" spans="1:27" s="532" customFormat="1" ht="108.5">
      <c r="A669" s="560" t="s">
        <v>2305</v>
      </c>
      <c r="B669" s="560" t="s">
        <v>70</v>
      </c>
      <c r="C669" s="560" t="s">
        <v>71</v>
      </c>
      <c r="D669" s="560" t="s">
        <v>1004</v>
      </c>
      <c r="E669" s="560" t="s">
        <v>877</v>
      </c>
      <c r="F669" s="561">
        <v>8146</v>
      </c>
      <c r="G669" s="561">
        <v>2024110010254</v>
      </c>
      <c r="H669" s="560" t="s">
        <v>17</v>
      </c>
      <c r="I669" s="560" t="s">
        <v>878</v>
      </c>
      <c r="J669" s="560" t="s">
        <v>24</v>
      </c>
      <c r="K669" s="560">
        <v>80111600</v>
      </c>
      <c r="L669" s="560" t="s">
        <v>2892</v>
      </c>
      <c r="M669" s="560" t="s">
        <v>1982</v>
      </c>
      <c r="N669" s="561" t="s">
        <v>1982</v>
      </c>
      <c r="O669" s="561">
        <v>3</v>
      </c>
      <c r="P669" s="560">
        <v>1</v>
      </c>
      <c r="Q669" s="560" t="s">
        <v>83</v>
      </c>
      <c r="R669" s="562" t="s">
        <v>884</v>
      </c>
      <c r="S669" s="590">
        <v>3600000</v>
      </c>
      <c r="T669" s="590">
        <v>10800000</v>
      </c>
      <c r="U669" s="560" t="s">
        <v>1009</v>
      </c>
      <c r="V669" s="560" t="s">
        <v>122</v>
      </c>
      <c r="W669" s="560" t="s">
        <v>886</v>
      </c>
      <c r="X669" s="560" t="s">
        <v>533</v>
      </c>
      <c r="Y669" s="560" t="s">
        <v>2765</v>
      </c>
      <c r="Z669" s="560" t="s">
        <v>77</v>
      </c>
      <c r="AA669" s="560" t="s">
        <v>2841</v>
      </c>
    </row>
    <row r="670" spans="1:27" s="532" customFormat="1" ht="108.5">
      <c r="A670" s="560" t="s">
        <v>2306</v>
      </c>
      <c r="B670" s="560" t="s">
        <v>70</v>
      </c>
      <c r="C670" s="560" t="s">
        <v>71</v>
      </c>
      <c r="D670" s="560" t="s">
        <v>1004</v>
      </c>
      <c r="E670" s="560" t="s">
        <v>877</v>
      </c>
      <c r="F670" s="561">
        <v>8146</v>
      </c>
      <c r="G670" s="561">
        <v>2024110010254</v>
      </c>
      <c r="H670" s="560" t="s">
        <v>17</v>
      </c>
      <c r="I670" s="560" t="s">
        <v>878</v>
      </c>
      <c r="J670" s="560" t="s">
        <v>24</v>
      </c>
      <c r="K670" s="560">
        <v>80111600</v>
      </c>
      <c r="L670" s="560" t="s">
        <v>2893</v>
      </c>
      <c r="M670" s="560" t="s">
        <v>1982</v>
      </c>
      <c r="N670" s="561" t="s">
        <v>1982</v>
      </c>
      <c r="O670" s="561" t="s">
        <v>2911</v>
      </c>
      <c r="P670" s="560">
        <v>1</v>
      </c>
      <c r="Q670" s="560" t="s">
        <v>83</v>
      </c>
      <c r="R670" s="562" t="s">
        <v>884</v>
      </c>
      <c r="S670" s="590">
        <v>4000000</v>
      </c>
      <c r="T670" s="590">
        <v>10000000</v>
      </c>
      <c r="U670" s="560" t="s">
        <v>1009</v>
      </c>
      <c r="V670" s="560" t="s">
        <v>122</v>
      </c>
      <c r="W670" s="560" t="s">
        <v>886</v>
      </c>
      <c r="X670" s="560" t="s">
        <v>533</v>
      </c>
      <c r="Y670" s="560" t="s">
        <v>2765</v>
      </c>
      <c r="Z670" s="560" t="s">
        <v>77</v>
      </c>
      <c r="AA670" s="560" t="s">
        <v>2841</v>
      </c>
    </row>
    <row r="671" spans="1:27" s="532" customFormat="1" ht="62">
      <c r="A671" s="530" t="s">
        <v>2386</v>
      </c>
      <c r="B671" s="530" t="s">
        <v>70</v>
      </c>
      <c r="C671" s="530" t="s">
        <v>71</v>
      </c>
      <c r="D671" s="530" t="s">
        <v>455</v>
      </c>
      <c r="E671" s="530" t="s">
        <v>456</v>
      </c>
      <c r="F671" s="557">
        <v>8131</v>
      </c>
      <c r="G671" s="557" t="s">
        <v>2297</v>
      </c>
      <c r="H671" s="530" t="s">
        <v>28</v>
      </c>
      <c r="I671" s="530" t="s">
        <v>457</v>
      </c>
      <c r="J671" s="530" t="s">
        <v>31</v>
      </c>
      <c r="K671" s="530">
        <v>80111600</v>
      </c>
      <c r="L671" s="573" t="s">
        <v>2489</v>
      </c>
      <c r="M671" s="573" t="s">
        <v>1421</v>
      </c>
      <c r="N671" s="574" t="s">
        <v>1421</v>
      </c>
      <c r="O671" s="574">
        <v>1</v>
      </c>
      <c r="P671" s="573">
        <v>1</v>
      </c>
      <c r="Q671" s="530" t="s">
        <v>83</v>
      </c>
      <c r="R671" s="566" t="s">
        <v>84</v>
      </c>
      <c r="S671" s="587">
        <v>2811471</v>
      </c>
      <c r="T671" s="587">
        <v>2811471</v>
      </c>
      <c r="U671" s="530" t="s">
        <v>609</v>
      </c>
      <c r="V671" s="530" t="s">
        <v>78</v>
      </c>
      <c r="W671" s="530" t="s">
        <v>461</v>
      </c>
      <c r="X671" s="530" t="s">
        <v>613</v>
      </c>
      <c r="Y671" s="530" t="s">
        <v>2765</v>
      </c>
      <c r="Z671" s="530" t="s">
        <v>77</v>
      </c>
      <c r="AA671" s="530" t="s">
        <v>2810</v>
      </c>
    </row>
    <row r="672" spans="1:27" s="532" customFormat="1" ht="77.5">
      <c r="A672" s="530" t="s">
        <v>2387</v>
      </c>
      <c r="B672" s="530" t="s">
        <v>70</v>
      </c>
      <c r="C672" s="530" t="s">
        <v>71</v>
      </c>
      <c r="D672" s="530" t="s">
        <v>455</v>
      </c>
      <c r="E672" s="530" t="s">
        <v>456</v>
      </c>
      <c r="F672" s="557">
        <v>8131</v>
      </c>
      <c r="G672" s="557" t="s">
        <v>2297</v>
      </c>
      <c r="H672" s="530" t="s">
        <v>28</v>
      </c>
      <c r="I672" s="530" t="s">
        <v>457</v>
      </c>
      <c r="J672" s="530" t="s">
        <v>31</v>
      </c>
      <c r="K672" s="530">
        <v>80111600</v>
      </c>
      <c r="L672" s="530" t="s">
        <v>2763</v>
      </c>
      <c r="M672" s="530" t="s">
        <v>1060</v>
      </c>
      <c r="N672" s="557" t="s">
        <v>1060</v>
      </c>
      <c r="O672" s="557">
        <v>5.7</v>
      </c>
      <c r="P672" s="530">
        <v>1</v>
      </c>
      <c r="Q672" s="530" t="s">
        <v>83</v>
      </c>
      <c r="R672" s="558" t="s">
        <v>84</v>
      </c>
      <c r="S672" s="587">
        <v>10300000</v>
      </c>
      <c r="T672" s="587">
        <v>59256000</v>
      </c>
      <c r="U672" s="530" t="s">
        <v>85</v>
      </c>
      <c r="V672" s="530" t="s">
        <v>78</v>
      </c>
      <c r="W672" s="530" t="s">
        <v>461</v>
      </c>
      <c r="X672" s="530" t="s">
        <v>613</v>
      </c>
      <c r="Y672" s="530" t="s">
        <v>2765</v>
      </c>
      <c r="Z672" s="530" t="s">
        <v>77</v>
      </c>
      <c r="AA672" s="530" t="s">
        <v>2810</v>
      </c>
    </row>
    <row r="673" spans="1:27" s="532" customFormat="1" ht="124">
      <c r="A673" s="530" t="s">
        <v>2388</v>
      </c>
      <c r="B673" s="530" t="s">
        <v>70</v>
      </c>
      <c r="C673" s="530" t="s">
        <v>71</v>
      </c>
      <c r="D673" s="530" t="s">
        <v>1004</v>
      </c>
      <c r="E673" s="530" t="s">
        <v>877</v>
      </c>
      <c r="F673" s="557">
        <v>8146</v>
      </c>
      <c r="G673" s="557">
        <v>2024110010254</v>
      </c>
      <c r="H673" s="530" t="s">
        <v>17</v>
      </c>
      <c r="I673" s="530" t="s">
        <v>878</v>
      </c>
      <c r="J673" s="530" t="s">
        <v>2764</v>
      </c>
      <c r="K673" s="530" t="s">
        <v>1055</v>
      </c>
      <c r="L673" s="530" t="s">
        <v>2496</v>
      </c>
      <c r="M673" s="530" t="s">
        <v>1982</v>
      </c>
      <c r="N673" s="557" t="s">
        <v>1982</v>
      </c>
      <c r="O673" s="557">
        <v>1</v>
      </c>
      <c r="P673" s="530">
        <v>1</v>
      </c>
      <c r="Q673" s="530" t="s">
        <v>83</v>
      </c>
      <c r="R673" s="558" t="s">
        <v>2501</v>
      </c>
      <c r="S673" s="587">
        <v>0</v>
      </c>
      <c r="T673" s="587">
        <v>10000000</v>
      </c>
      <c r="U673" s="530" t="s">
        <v>1009</v>
      </c>
      <c r="V673" s="530" t="s">
        <v>78</v>
      </c>
      <c r="W673" s="530" t="s">
        <v>886</v>
      </c>
      <c r="X673" s="530" t="s">
        <v>533</v>
      </c>
      <c r="Y673" s="530" t="s">
        <v>2765</v>
      </c>
      <c r="Z673" s="530" t="s">
        <v>77</v>
      </c>
      <c r="AA673" s="530" t="s">
        <v>2810</v>
      </c>
    </row>
    <row r="674" spans="1:27" s="532" customFormat="1" ht="124">
      <c r="A674" s="530" t="s">
        <v>2389</v>
      </c>
      <c r="B674" s="530" t="s">
        <v>70</v>
      </c>
      <c r="C674" s="530" t="s">
        <v>71</v>
      </c>
      <c r="D674" s="530" t="s">
        <v>1004</v>
      </c>
      <c r="E674" s="530" t="s">
        <v>877</v>
      </c>
      <c r="F674" s="557">
        <v>8146</v>
      </c>
      <c r="G674" s="557">
        <v>2024110010254</v>
      </c>
      <c r="H674" s="530" t="s">
        <v>17</v>
      </c>
      <c r="I674" s="530" t="s">
        <v>878</v>
      </c>
      <c r="J674" s="530" t="s">
        <v>2764</v>
      </c>
      <c r="K674" s="530" t="s">
        <v>1055</v>
      </c>
      <c r="L674" s="530" t="s">
        <v>2496</v>
      </c>
      <c r="M674" s="530" t="s">
        <v>1982</v>
      </c>
      <c r="N674" s="557" t="s">
        <v>1982</v>
      </c>
      <c r="O674" s="557">
        <v>1</v>
      </c>
      <c r="P674" s="530">
        <v>1</v>
      </c>
      <c r="Q674" s="530" t="s">
        <v>83</v>
      </c>
      <c r="R674" s="558" t="s">
        <v>2501</v>
      </c>
      <c r="S674" s="587">
        <v>0</v>
      </c>
      <c r="T674" s="587">
        <v>10000000</v>
      </c>
      <c r="U674" s="530" t="s">
        <v>1009</v>
      </c>
      <c r="V674" s="530" t="s">
        <v>78</v>
      </c>
      <c r="W674" s="530" t="s">
        <v>886</v>
      </c>
      <c r="X674" s="530" t="s">
        <v>533</v>
      </c>
      <c r="Y674" s="530" t="s">
        <v>2765</v>
      </c>
      <c r="Z674" s="530" t="s">
        <v>77</v>
      </c>
      <c r="AA674" s="530" t="s">
        <v>2810</v>
      </c>
    </row>
    <row r="675" spans="1:27" s="532" customFormat="1" ht="124">
      <c r="A675" s="530" t="s">
        <v>2390</v>
      </c>
      <c r="B675" s="530" t="s">
        <v>70</v>
      </c>
      <c r="C675" s="530" t="s">
        <v>71</v>
      </c>
      <c r="D675" s="530" t="s">
        <v>1004</v>
      </c>
      <c r="E675" s="530" t="s">
        <v>877</v>
      </c>
      <c r="F675" s="557">
        <v>8146</v>
      </c>
      <c r="G675" s="557">
        <v>2024110010254</v>
      </c>
      <c r="H675" s="530" t="s">
        <v>17</v>
      </c>
      <c r="I675" s="530" t="s">
        <v>878</v>
      </c>
      <c r="J675" s="530" t="s">
        <v>2764</v>
      </c>
      <c r="K675" s="530" t="s">
        <v>1055</v>
      </c>
      <c r="L675" s="530" t="s">
        <v>2496</v>
      </c>
      <c r="M675" s="530" t="s">
        <v>1982</v>
      </c>
      <c r="N675" s="557" t="s">
        <v>1982</v>
      </c>
      <c r="O675" s="557">
        <v>1</v>
      </c>
      <c r="P675" s="530">
        <v>1</v>
      </c>
      <c r="Q675" s="530" t="s">
        <v>83</v>
      </c>
      <c r="R675" s="558" t="s">
        <v>2501</v>
      </c>
      <c r="S675" s="587">
        <v>0</v>
      </c>
      <c r="T675" s="587">
        <v>10000000</v>
      </c>
      <c r="U675" s="530" t="s">
        <v>1009</v>
      </c>
      <c r="V675" s="530" t="s">
        <v>78</v>
      </c>
      <c r="W675" s="530" t="s">
        <v>886</v>
      </c>
      <c r="X675" s="530" t="s">
        <v>533</v>
      </c>
      <c r="Y675" s="530" t="s">
        <v>2765</v>
      </c>
      <c r="Z675" s="530" t="s">
        <v>77</v>
      </c>
      <c r="AA675" s="530" t="s">
        <v>2810</v>
      </c>
    </row>
    <row r="676" spans="1:27" s="532" customFormat="1" ht="124">
      <c r="A676" s="530" t="s">
        <v>2391</v>
      </c>
      <c r="B676" s="530" t="s">
        <v>70</v>
      </c>
      <c r="C676" s="530" t="s">
        <v>71</v>
      </c>
      <c r="D676" s="530" t="s">
        <v>1004</v>
      </c>
      <c r="E676" s="530" t="s">
        <v>877</v>
      </c>
      <c r="F676" s="557">
        <v>8146</v>
      </c>
      <c r="G676" s="557">
        <v>2024110010254</v>
      </c>
      <c r="H676" s="530" t="s">
        <v>17</v>
      </c>
      <c r="I676" s="530" t="s">
        <v>878</v>
      </c>
      <c r="J676" s="530" t="s">
        <v>2764</v>
      </c>
      <c r="K676" s="530" t="s">
        <v>1055</v>
      </c>
      <c r="L676" s="530" t="s">
        <v>2496</v>
      </c>
      <c r="M676" s="530" t="s">
        <v>1982</v>
      </c>
      <c r="N676" s="557" t="s">
        <v>1982</v>
      </c>
      <c r="O676" s="557">
        <v>1</v>
      </c>
      <c r="P676" s="530">
        <v>1</v>
      </c>
      <c r="Q676" s="530" t="s">
        <v>83</v>
      </c>
      <c r="R676" s="558" t="s">
        <v>2501</v>
      </c>
      <c r="S676" s="587">
        <v>0</v>
      </c>
      <c r="T676" s="587">
        <v>10000000</v>
      </c>
      <c r="U676" s="530" t="s">
        <v>1009</v>
      </c>
      <c r="V676" s="530" t="s">
        <v>78</v>
      </c>
      <c r="W676" s="530" t="s">
        <v>886</v>
      </c>
      <c r="X676" s="530" t="s">
        <v>533</v>
      </c>
      <c r="Y676" s="530" t="s">
        <v>2765</v>
      </c>
      <c r="Z676" s="530" t="s">
        <v>77</v>
      </c>
      <c r="AA676" s="530" t="s">
        <v>2810</v>
      </c>
    </row>
    <row r="677" spans="1:27" s="532" customFormat="1" ht="124">
      <c r="A677" s="530" t="s">
        <v>2392</v>
      </c>
      <c r="B677" s="530" t="s">
        <v>70</v>
      </c>
      <c r="C677" s="530" t="s">
        <v>71</v>
      </c>
      <c r="D677" s="530" t="s">
        <v>1004</v>
      </c>
      <c r="E677" s="530" t="s">
        <v>877</v>
      </c>
      <c r="F677" s="557">
        <v>8146</v>
      </c>
      <c r="G677" s="557">
        <v>2024110010254</v>
      </c>
      <c r="H677" s="530" t="s">
        <v>17</v>
      </c>
      <c r="I677" s="530" t="s">
        <v>878</v>
      </c>
      <c r="J677" s="530" t="s">
        <v>2764</v>
      </c>
      <c r="K677" s="530" t="s">
        <v>1055</v>
      </c>
      <c r="L677" s="530" t="s">
        <v>2496</v>
      </c>
      <c r="M677" s="530" t="s">
        <v>1982</v>
      </c>
      <c r="N677" s="557" t="s">
        <v>1982</v>
      </c>
      <c r="O677" s="557">
        <v>1</v>
      </c>
      <c r="P677" s="530">
        <v>1</v>
      </c>
      <c r="Q677" s="530" t="s">
        <v>83</v>
      </c>
      <c r="R677" s="558" t="s">
        <v>2501</v>
      </c>
      <c r="S677" s="587">
        <v>0</v>
      </c>
      <c r="T677" s="587">
        <v>10000000</v>
      </c>
      <c r="U677" s="530" t="s">
        <v>1009</v>
      </c>
      <c r="V677" s="530" t="s">
        <v>78</v>
      </c>
      <c r="W677" s="530" t="s">
        <v>886</v>
      </c>
      <c r="X677" s="530" t="s">
        <v>533</v>
      </c>
      <c r="Y677" s="530" t="s">
        <v>2765</v>
      </c>
      <c r="Z677" s="530" t="s">
        <v>77</v>
      </c>
      <c r="AA677" s="530" t="s">
        <v>2810</v>
      </c>
    </row>
    <row r="678" spans="1:27" s="532" customFormat="1" ht="124">
      <c r="A678" s="530" t="s">
        <v>2393</v>
      </c>
      <c r="B678" s="530" t="s">
        <v>70</v>
      </c>
      <c r="C678" s="530" t="s">
        <v>71</v>
      </c>
      <c r="D678" s="530" t="s">
        <v>1004</v>
      </c>
      <c r="E678" s="530" t="s">
        <v>877</v>
      </c>
      <c r="F678" s="557">
        <v>8146</v>
      </c>
      <c r="G678" s="557">
        <v>2024110010254</v>
      </c>
      <c r="H678" s="530" t="s">
        <v>17</v>
      </c>
      <c r="I678" s="530" t="s">
        <v>878</v>
      </c>
      <c r="J678" s="530" t="s">
        <v>2764</v>
      </c>
      <c r="K678" s="530" t="s">
        <v>1055</v>
      </c>
      <c r="L678" s="530" t="s">
        <v>2496</v>
      </c>
      <c r="M678" s="530" t="s">
        <v>1982</v>
      </c>
      <c r="N678" s="557" t="s">
        <v>1982</v>
      </c>
      <c r="O678" s="557">
        <v>1</v>
      </c>
      <c r="P678" s="530">
        <v>1</v>
      </c>
      <c r="Q678" s="530" t="s">
        <v>83</v>
      </c>
      <c r="R678" s="558" t="s">
        <v>2501</v>
      </c>
      <c r="S678" s="587">
        <v>0</v>
      </c>
      <c r="T678" s="587">
        <v>10000000</v>
      </c>
      <c r="U678" s="530" t="s">
        <v>1009</v>
      </c>
      <c r="V678" s="530" t="s">
        <v>78</v>
      </c>
      <c r="W678" s="530" t="s">
        <v>886</v>
      </c>
      <c r="X678" s="530" t="s">
        <v>533</v>
      </c>
      <c r="Y678" s="530" t="s">
        <v>2765</v>
      </c>
      <c r="Z678" s="530" t="s">
        <v>77</v>
      </c>
      <c r="AA678" s="530" t="s">
        <v>2810</v>
      </c>
    </row>
    <row r="679" spans="1:27" s="532" customFormat="1" ht="124">
      <c r="A679" s="530" t="s">
        <v>2394</v>
      </c>
      <c r="B679" s="530" t="s">
        <v>70</v>
      </c>
      <c r="C679" s="530" t="s">
        <v>71</v>
      </c>
      <c r="D679" s="530" t="s">
        <v>1004</v>
      </c>
      <c r="E679" s="530" t="s">
        <v>877</v>
      </c>
      <c r="F679" s="557">
        <v>8146</v>
      </c>
      <c r="G679" s="557">
        <v>2024110010254</v>
      </c>
      <c r="H679" s="530" t="s">
        <v>17</v>
      </c>
      <c r="I679" s="530" t="s">
        <v>878</v>
      </c>
      <c r="J679" s="530" t="s">
        <v>2764</v>
      </c>
      <c r="K679" s="530" t="s">
        <v>1055</v>
      </c>
      <c r="L679" s="530" t="s">
        <v>2496</v>
      </c>
      <c r="M679" s="530" t="s">
        <v>1982</v>
      </c>
      <c r="N679" s="557" t="s">
        <v>1982</v>
      </c>
      <c r="O679" s="557">
        <v>1</v>
      </c>
      <c r="P679" s="530">
        <v>1</v>
      </c>
      <c r="Q679" s="530" t="s">
        <v>83</v>
      </c>
      <c r="R679" s="558" t="s">
        <v>2501</v>
      </c>
      <c r="S679" s="587">
        <v>0</v>
      </c>
      <c r="T679" s="587">
        <v>10000000</v>
      </c>
      <c r="U679" s="530" t="s">
        <v>1009</v>
      </c>
      <c r="V679" s="530" t="s">
        <v>78</v>
      </c>
      <c r="W679" s="530" t="s">
        <v>886</v>
      </c>
      <c r="X679" s="530" t="s">
        <v>533</v>
      </c>
      <c r="Y679" s="530" t="s">
        <v>2765</v>
      </c>
      <c r="Z679" s="530" t="s">
        <v>77</v>
      </c>
      <c r="AA679" s="530" t="s">
        <v>2810</v>
      </c>
    </row>
    <row r="680" spans="1:27" s="532" customFormat="1" ht="124">
      <c r="A680" s="530" t="s">
        <v>2395</v>
      </c>
      <c r="B680" s="530" t="s">
        <v>70</v>
      </c>
      <c r="C680" s="530" t="s">
        <v>71</v>
      </c>
      <c r="D680" s="530" t="s">
        <v>1004</v>
      </c>
      <c r="E680" s="530" t="s">
        <v>877</v>
      </c>
      <c r="F680" s="557">
        <v>8146</v>
      </c>
      <c r="G680" s="557">
        <v>2024110010254</v>
      </c>
      <c r="H680" s="530" t="s">
        <v>17</v>
      </c>
      <c r="I680" s="530" t="s">
        <v>878</v>
      </c>
      <c r="J680" s="530" t="s">
        <v>2764</v>
      </c>
      <c r="K680" s="530" t="s">
        <v>1055</v>
      </c>
      <c r="L680" s="530" t="s">
        <v>2496</v>
      </c>
      <c r="M680" s="530" t="s">
        <v>1982</v>
      </c>
      <c r="N680" s="557" t="s">
        <v>1982</v>
      </c>
      <c r="O680" s="557">
        <v>1</v>
      </c>
      <c r="P680" s="530">
        <v>1</v>
      </c>
      <c r="Q680" s="530" t="s">
        <v>83</v>
      </c>
      <c r="R680" s="558" t="s">
        <v>2501</v>
      </c>
      <c r="S680" s="587">
        <v>0</v>
      </c>
      <c r="T680" s="587">
        <v>10000000</v>
      </c>
      <c r="U680" s="530" t="s">
        <v>1009</v>
      </c>
      <c r="V680" s="530" t="s">
        <v>78</v>
      </c>
      <c r="W680" s="530" t="s">
        <v>886</v>
      </c>
      <c r="X680" s="530" t="s">
        <v>533</v>
      </c>
      <c r="Y680" s="530" t="s">
        <v>2765</v>
      </c>
      <c r="Z680" s="530" t="s">
        <v>77</v>
      </c>
      <c r="AA680" s="530" t="s">
        <v>2810</v>
      </c>
    </row>
    <row r="681" spans="1:27" s="532" customFormat="1" ht="124">
      <c r="A681" s="530" t="s">
        <v>2396</v>
      </c>
      <c r="B681" s="530" t="s">
        <v>70</v>
      </c>
      <c r="C681" s="530" t="s">
        <v>71</v>
      </c>
      <c r="D681" s="530" t="s">
        <v>1004</v>
      </c>
      <c r="E681" s="530" t="s">
        <v>877</v>
      </c>
      <c r="F681" s="557">
        <v>8146</v>
      </c>
      <c r="G681" s="557">
        <v>2024110010254</v>
      </c>
      <c r="H681" s="530" t="s">
        <v>17</v>
      </c>
      <c r="I681" s="530" t="s">
        <v>878</v>
      </c>
      <c r="J681" s="530" t="s">
        <v>2764</v>
      </c>
      <c r="K681" s="530" t="s">
        <v>1055</v>
      </c>
      <c r="L681" s="530" t="s">
        <v>2496</v>
      </c>
      <c r="M681" s="530" t="s">
        <v>1982</v>
      </c>
      <c r="N681" s="557" t="s">
        <v>1982</v>
      </c>
      <c r="O681" s="557">
        <v>1</v>
      </c>
      <c r="P681" s="530">
        <v>1</v>
      </c>
      <c r="Q681" s="530" t="s">
        <v>83</v>
      </c>
      <c r="R681" s="558" t="s">
        <v>2501</v>
      </c>
      <c r="S681" s="587">
        <v>0</v>
      </c>
      <c r="T681" s="587">
        <v>10000000</v>
      </c>
      <c r="U681" s="530" t="s">
        <v>1009</v>
      </c>
      <c r="V681" s="530" t="s">
        <v>78</v>
      </c>
      <c r="W681" s="530" t="s">
        <v>886</v>
      </c>
      <c r="X681" s="530" t="s">
        <v>533</v>
      </c>
      <c r="Y681" s="530" t="s">
        <v>2765</v>
      </c>
      <c r="Z681" s="530" t="s">
        <v>77</v>
      </c>
      <c r="AA681" s="530" t="s">
        <v>2810</v>
      </c>
    </row>
    <row r="682" spans="1:27" s="532" customFormat="1" ht="124">
      <c r="A682" s="530" t="s">
        <v>2397</v>
      </c>
      <c r="B682" s="530" t="s">
        <v>70</v>
      </c>
      <c r="C682" s="530" t="s">
        <v>71</v>
      </c>
      <c r="D682" s="530" t="s">
        <v>1004</v>
      </c>
      <c r="E682" s="530" t="s">
        <v>877</v>
      </c>
      <c r="F682" s="557">
        <v>8146</v>
      </c>
      <c r="G682" s="557">
        <v>2024110010254</v>
      </c>
      <c r="H682" s="530" t="s">
        <v>17</v>
      </c>
      <c r="I682" s="530" t="s">
        <v>878</v>
      </c>
      <c r="J682" s="530" t="s">
        <v>2764</v>
      </c>
      <c r="K682" s="530" t="s">
        <v>1055</v>
      </c>
      <c r="L682" s="530" t="s">
        <v>2496</v>
      </c>
      <c r="M682" s="530" t="s">
        <v>1982</v>
      </c>
      <c r="N682" s="557" t="s">
        <v>1982</v>
      </c>
      <c r="O682" s="557">
        <v>1</v>
      </c>
      <c r="P682" s="530">
        <v>1</v>
      </c>
      <c r="Q682" s="530" t="s">
        <v>83</v>
      </c>
      <c r="R682" s="558" t="s">
        <v>2501</v>
      </c>
      <c r="S682" s="587">
        <v>0</v>
      </c>
      <c r="T682" s="587">
        <v>10000000</v>
      </c>
      <c r="U682" s="530" t="s">
        <v>1009</v>
      </c>
      <c r="V682" s="530" t="s">
        <v>78</v>
      </c>
      <c r="W682" s="530" t="s">
        <v>886</v>
      </c>
      <c r="X682" s="530" t="s">
        <v>533</v>
      </c>
      <c r="Y682" s="530" t="s">
        <v>2765</v>
      </c>
      <c r="Z682" s="530" t="s">
        <v>77</v>
      </c>
      <c r="AA682" s="530" t="s">
        <v>2810</v>
      </c>
    </row>
    <row r="683" spans="1:27" s="532" customFormat="1" ht="124">
      <c r="A683" s="530" t="s">
        <v>2398</v>
      </c>
      <c r="B683" s="530" t="s">
        <v>70</v>
      </c>
      <c r="C683" s="530" t="s">
        <v>71</v>
      </c>
      <c r="D683" s="530" t="s">
        <v>1004</v>
      </c>
      <c r="E683" s="530" t="s">
        <v>877</v>
      </c>
      <c r="F683" s="557">
        <v>8146</v>
      </c>
      <c r="G683" s="557">
        <v>2024110010254</v>
      </c>
      <c r="H683" s="530" t="s">
        <v>17</v>
      </c>
      <c r="I683" s="530" t="s">
        <v>878</v>
      </c>
      <c r="J683" s="530" t="s">
        <v>2764</v>
      </c>
      <c r="K683" s="530" t="s">
        <v>1055</v>
      </c>
      <c r="L683" s="530" t="s">
        <v>2496</v>
      </c>
      <c r="M683" s="530" t="s">
        <v>1982</v>
      </c>
      <c r="N683" s="557" t="s">
        <v>1982</v>
      </c>
      <c r="O683" s="557">
        <v>1</v>
      </c>
      <c r="P683" s="530">
        <v>1</v>
      </c>
      <c r="Q683" s="530" t="s">
        <v>83</v>
      </c>
      <c r="R683" s="558" t="s">
        <v>2501</v>
      </c>
      <c r="S683" s="587">
        <v>0</v>
      </c>
      <c r="T683" s="587">
        <v>10000000</v>
      </c>
      <c r="U683" s="530" t="s">
        <v>1009</v>
      </c>
      <c r="V683" s="530" t="s">
        <v>78</v>
      </c>
      <c r="W683" s="530" t="s">
        <v>886</v>
      </c>
      <c r="X683" s="530" t="s">
        <v>533</v>
      </c>
      <c r="Y683" s="530" t="s">
        <v>2765</v>
      </c>
      <c r="Z683" s="530" t="s">
        <v>77</v>
      </c>
      <c r="AA683" s="530" t="s">
        <v>2810</v>
      </c>
    </row>
    <row r="684" spans="1:27" s="532" customFormat="1" ht="124">
      <c r="A684" s="530" t="s">
        <v>2399</v>
      </c>
      <c r="B684" s="530" t="s">
        <v>70</v>
      </c>
      <c r="C684" s="530" t="s">
        <v>71</v>
      </c>
      <c r="D684" s="530" t="s">
        <v>1004</v>
      </c>
      <c r="E684" s="530" t="s">
        <v>877</v>
      </c>
      <c r="F684" s="557">
        <v>8146</v>
      </c>
      <c r="G684" s="557">
        <v>2024110010254</v>
      </c>
      <c r="H684" s="530" t="s">
        <v>17</v>
      </c>
      <c r="I684" s="530" t="s">
        <v>878</v>
      </c>
      <c r="J684" s="530" t="s">
        <v>2764</v>
      </c>
      <c r="K684" s="530" t="s">
        <v>1055</v>
      </c>
      <c r="L684" s="530" t="s">
        <v>2496</v>
      </c>
      <c r="M684" s="530" t="s">
        <v>1982</v>
      </c>
      <c r="N684" s="557" t="s">
        <v>1982</v>
      </c>
      <c r="O684" s="557">
        <v>1</v>
      </c>
      <c r="P684" s="530">
        <v>1</v>
      </c>
      <c r="Q684" s="530" t="s">
        <v>83</v>
      </c>
      <c r="R684" s="558" t="s">
        <v>2501</v>
      </c>
      <c r="S684" s="587">
        <v>0</v>
      </c>
      <c r="T684" s="587">
        <v>10000000</v>
      </c>
      <c r="U684" s="530" t="s">
        <v>1009</v>
      </c>
      <c r="V684" s="530" t="s">
        <v>78</v>
      </c>
      <c r="W684" s="530" t="s">
        <v>886</v>
      </c>
      <c r="X684" s="530" t="s">
        <v>533</v>
      </c>
      <c r="Y684" s="530" t="s">
        <v>2765</v>
      </c>
      <c r="Z684" s="530" t="s">
        <v>77</v>
      </c>
      <c r="AA684" s="530" t="s">
        <v>2810</v>
      </c>
    </row>
    <row r="685" spans="1:27" s="532" customFormat="1" ht="124">
      <c r="A685" s="530" t="s">
        <v>2400</v>
      </c>
      <c r="B685" s="530" t="s">
        <v>70</v>
      </c>
      <c r="C685" s="530" t="s">
        <v>71</v>
      </c>
      <c r="D685" s="530" t="s">
        <v>1004</v>
      </c>
      <c r="E685" s="530" t="s">
        <v>877</v>
      </c>
      <c r="F685" s="557">
        <v>8146</v>
      </c>
      <c r="G685" s="557">
        <v>2024110010254</v>
      </c>
      <c r="H685" s="530" t="s">
        <v>17</v>
      </c>
      <c r="I685" s="530" t="s">
        <v>878</v>
      </c>
      <c r="J685" s="530" t="s">
        <v>2764</v>
      </c>
      <c r="K685" s="530" t="s">
        <v>1055</v>
      </c>
      <c r="L685" s="530" t="s">
        <v>2496</v>
      </c>
      <c r="M685" s="530" t="s">
        <v>1982</v>
      </c>
      <c r="N685" s="557" t="s">
        <v>1982</v>
      </c>
      <c r="O685" s="557">
        <v>1</v>
      </c>
      <c r="P685" s="530">
        <v>1</v>
      </c>
      <c r="Q685" s="530" t="s">
        <v>83</v>
      </c>
      <c r="R685" s="558" t="s">
        <v>2501</v>
      </c>
      <c r="S685" s="587">
        <v>0</v>
      </c>
      <c r="T685" s="587">
        <v>10000000</v>
      </c>
      <c r="U685" s="530" t="s">
        <v>1009</v>
      </c>
      <c r="V685" s="530" t="s">
        <v>78</v>
      </c>
      <c r="W685" s="530" t="s">
        <v>886</v>
      </c>
      <c r="X685" s="530" t="s">
        <v>533</v>
      </c>
      <c r="Y685" s="530" t="s">
        <v>2765</v>
      </c>
      <c r="Z685" s="530" t="s">
        <v>77</v>
      </c>
      <c r="AA685" s="530" t="s">
        <v>2810</v>
      </c>
    </row>
    <row r="686" spans="1:27" s="532" customFormat="1" ht="124">
      <c r="A686" s="530" t="s">
        <v>2401</v>
      </c>
      <c r="B686" s="530" t="s">
        <v>70</v>
      </c>
      <c r="C686" s="530" t="s">
        <v>71</v>
      </c>
      <c r="D686" s="530" t="s">
        <v>1004</v>
      </c>
      <c r="E686" s="530" t="s">
        <v>877</v>
      </c>
      <c r="F686" s="557">
        <v>8146</v>
      </c>
      <c r="G686" s="557">
        <v>2024110010254</v>
      </c>
      <c r="H686" s="530" t="s">
        <v>17</v>
      </c>
      <c r="I686" s="530" t="s">
        <v>878</v>
      </c>
      <c r="J686" s="530" t="s">
        <v>2764</v>
      </c>
      <c r="K686" s="530" t="s">
        <v>1055</v>
      </c>
      <c r="L686" s="530" t="s">
        <v>2496</v>
      </c>
      <c r="M686" s="530" t="s">
        <v>1982</v>
      </c>
      <c r="N686" s="557" t="s">
        <v>1982</v>
      </c>
      <c r="O686" s="557">
        <v>1</v>
      </c>
      <c r="P686" s="530">
        <v>1</v>
      </c>
      <c r="Q686" s="530" t="s">
        <v>83</v>
      </c>
      <c r="R686" s="558" t="s">
        <v>2501</v>
      </c>
      <c r="S686" s="587">
        <v>0</v>
      </c>
      <c r="T686" s="587">
        <v>10000000</v>
      </c>
      <c r="U686" s="530" t="s">
        <v>1009</v>
      </c>
      <c r="V686" s="530" t="s">
        <v>78</v>
      </c>
      <c r="W686" s="530" t="s">
        <v>886</v>
      </c>
      <c r="X686" s="530" t="s">
        <v>533</v>
      </c>
      <c r="Y686" s="530" t="s">
        <v>2765</v>
      </c>
      <c r="Z686" s="530" t="s">
        <v>77</v>
      </c>
      <c r="AA686" s="530" t="s">
        <v>2810</v>
      </c>
    </row>
    <row r="687" spans="1:27" s="532" customFormat="1" ht="124">
      <c r="A687" s="530" t="s">
        <v>2402</v>
      </c>
      <c r="B687" s="530" t="s">
        <v>70</v>
      </c>
      <c r="C687" s="530" t="s">
        <v>71</v>
      </c>
      <c r="D687" s="530" t="s">
        <v>1004</v>
      </c>
      <c r="E687" s="530" t="s">
        <v>877</v>
      </c>
      <c r="F687" s="557">
        <v>8146</v>
      </c>
      <c r="G687" s="557">
        <v>2024110010254</v>
      </c>
      <c r="H687" s="530" t="s">
        <v>17</v>
      </c>
      <c r="I687" s="530" t="s">
        <v>878</v>
      </c>
      <c r="J687" s="530" t="s">
        <v>2764</v>
      </c>
      <c r="K687" s="530" t="s">
        <v>1055</v>
      </c>
      <c r="L687" s="530" t="s">
        <v>2496</v>
      </c>
      <c r="M687" s="530" t="s">
        <v>1982</v>
      </c>
      <c r="N687" s="557" t="s">
        <v>1982</v>
      </c>
      <c r="O687" s="557">
        <v>1</v>
      </c>
      <c r="P687" s="530">
        <v>1</v>
      </c>
      <c r="Q687" s="530" t="s">
        <v>83</v>
      </c>
      <c r="R687" s="558" t="s">
        <v>2501</v>
      </c>
      <c r="S687" s="587">
        <v>0</v>
      </c>
      <c r="T687" s="587">
        <v>10000000</v>
      </c>
      <c r="U687" s="530" t="s">
        <v>1009</v>
      </c>
      <c r="V687" s="530" t="s">
        <v>78</v>
      </c>
      <c r="W687" s="530" t="s">
        <v>886</v>
      </c>
      <c r="X687" s="530" t="s">
        <v>533</v>
      </c>
      <c r="Y687" s="530" t="s">
        <v>2765</v>
      </c>
      <c r="Z687" s="530" t="s">
        <v>77</v>
      </c>
      <c r="AA687" s="530" t="s">
        <v>2810</v>
      </c>
    </row>
    <row r="688" spans="1:27" s="532" customFormat="1" ht="124">
      <c r="A688" s="530" t="s">
        <v>2403</v>
      </c>
      <c r="B688" s="530" t="s">
        <v>70</v>
      </c>
      <c r="C688" s="530" t="s">
        <v>71</v>
      </c>
      <c r="D688" s="530" t="s">
        <v>1004</v>
      </c>
      <c r="E688" s="530" t="s">
        <v>877</v>
      </c>
      <c r="F688" s="557">
        <v>8146</v>
      </c>
      <c r="G688" s="557">
        <v>2024110010254</v>
      </c>
      <c r="H688" s="530" t="s">
        <v>17</v>
      </c>
      <c r="I688" s="530" t="s">
        <v>878</v>
      </c>
      <c r="J688" s="530" t="s">
        <v>2764</v>
      </c>
      <c r="K688" s="530" t="s">
        <v>1055</v>
      </c>
      <c r="L688" s="530" t="s">
        <v>2496</v>
      </c>
      <c r="M688" s="530" t="s">
        <v>1982</v>
      </c>
      <c r="N688" s="557" t="s">
        <v>1982</v>
      </c>
      <c r="O688" s="557">
        <v>1</v>
      </c>
      <c r="P688" s="530">
        <v>1</v>
      </c>
      <c r="Q688" s="530" t="s">
        <v>83</v>
      </c>
      <c r="R688" s="558" t="s">
        <v>2501</v>
      </c>
      <c r="S688" s="587">
        <v>0</v>
      </c>
      <c r="T688" s="587">
        <v>10000000</v>
      </c>
      <c r="U688" s="530" t="s">
        <v>1009</v>
      </c>
      <c r="V688" s="530" t="s">
        <v>78</v>
      </c>
      <c r="W688" s="530" t="s">
        <v>886</v>
      </c>
      <c r="X688" s="530" t="s">
        <v>533</v>
      </c>
      <c r="Y688" s="530" t="s">
        <v>2765</v>
      </c>
      <c r="Z688" s="530" t="s">
        <v>77</v>
      </c>
      <c r="AA688" s="530" t="s">
        <v>2810</v>
      </c>
    </row>
    <row r="689" spans="1:27" s="532" customFormat="1" ht="124">
      <c r="A689" s="530" t="s">
        <v>2404</v>
      </c>
      <c r="B689" s="530" t="s">
        <v>70</v>
      </c>
      <c r="C689" s="530" t="s">
        <v>71</v>
      </c>
      <c r="D689" s="530" t="s">
        <v>1004</v>
      </c>
      <c r="E689" s="530" t="s">
        <v>877</v>
      </c>
      <c r="F689" s="557">
        <v>8146</v>
      </c>
      <c r="G689" s="557">
        <v>2024110010254</v>
      </c>
      <c r="H689" s="530" t="s">
        <v>17</v>
      </c>
      <c r="I689" s="530" t="s">
        <v>878</v>
      </c>
      <c r="J689" s="530" t="s">
        <v>2764</v>
      </c>
      <c r="K689" s="530" t="s">
        <v>1055</v>
      </c>
      <c r="L689" s="530" t="s">
        <v>2496</v>
      </c>
      <c r="M689" s="530" t="s">
        <v>1982</v>
      </c>
      <c r="N689" s="557" t="s">
        <v>1982</v>
      </c>
      <c r="O689" s="557">
        <v>1</v>
      </c>
      <c r="P689" s="530">
        <v>1</v>
      </c>
      <c r="Q689" s="530" t="s">
        <v>83</v>
      </c>
      <c r="R689" s="558" t="s">
        <v>2501</v>
      </c>
      <c r="S689" s="587">
        <v>0</v>
      </c>
      <c r="T689" s="587">
        <v>10000000</v>
      </c>
      <c r="U689" s="530" t="s">
        <v>1009</v>
      </c>
      <c r="V689" s="530" t="s">
        <v>78</v>
      </c>
      <c r="W689" s="530" t="s">
        <v>886</v>
      </c>
      <c r="X689" s="530" t="s">
        <v>533</v>
      </c>
      <c r="Y689" s="530" t="s">
        <v>2765</v>
      </c>
      <c r="Z689" s="530" t="s">
        <v>77</v>
      </c>
      <c r="AA689" s="530" t="s">
        <v>2810</v>
      </c>
    </row>
    <row r="690" spans="1:27" s="532" customFormat="1" ht="124">
      <c r="A690" s="530" t="s">
        <v>2405</v>
      </c>
      <c r="B690" s="530" t="s">
        <v>70</v>
      </c>
      <c r="C690" s="530" t="s">
        <v>71</v>
      </c>
      <c r="D690" s="530" t="s">
        <v>1004</v>
      </c>
      <c r="E690" s="530" t="s">
        <v>877</v>
      </c>
      <c r="F690" s="557">
        <v>8146</v>
      </c>
      <c r="G690" s="557">
        <v>2024110010254</v>
      </c>
      <c r="H690" s="530" t="s">
        <v>17</v>
      </c>
      <c r="I690" s="530" t="s">
        <v>878</v>
      </c>
      <c r="J690" s="530" t="s">
        <v>2764</v>
      </c>
      <c r="K690" s="530" t="s">
        <v>1055</v>
      </c>
      <c r="L690" s="530" t="s">
        <v>2496</v>
      </c>
      <c r="M690" s="530" t="s">
        <v>1982</v>
      </c>
      <c r="N690" s="557" t="s">
        <v>1982</v>
      </c>
      <c r="O690" s="557">
        <v>1</v>
      </c>
      <c r="P690" s="530">
        <v>1</v>
      </c>
      <c r="Q690" s="530" t="s">
        <v>83</v>
      </c>
      <c r="R690" s="558" t="s">
        <v>2501</v>
      </c>
      <c r="S690" s="587">
        <v>0</v>
      </c>
      <c r="T690" s="587">
        <v>10000000</v>
      </c>
      <c r="U690" s="530" t="s">
        <v>1009</v>
      </c>
      <c r="V690" s="530" t="s">
        <v>78</v>
      </c>
      <c r="W690" s="530" t="s">
        <v>886</v>
      </c>
      <c r="X690" s="530" t="s">
        <v>533</v>
      </c>
      <c r="Y690" s="530" t="s">
        <v>2765</v>
      </c>
      <c r="Z690" s="530" t="s">
        <v>77</v>
      </c>
      <c r="AA690" s="530" t="s">
        <v>2810</v>
      </c>
    </row>
    <row r="691" spans="1:27" s="532" customFormat="1" ht="124">
      <c r="A691" s="530" t="s">
        <v>2406</v>
      </c>
      <c r="B691" s="530" t="s">
        <v>70</v>
      </c>
      <c r="C691" s="530" t="s">
        <v>71</v>
      </c>
      <c r="D691" s="530" t="s">
        <v>1004</v>
      </c>
      <c r="E691" s="530" t="s">
        <v>877</v>
      </c>
      <c r="F691" s="557">
        <v>8146</v>
      </c>
      <c r="G691" s="557">
        <v>2024110010254</v>
      </c>
      <c r="H691" s="530" t="s">
        <v>17</v>
      </c>
      <c r="I691" s="530" t="s">
        <v>878</v>
      </c>
      <c r="J691" s="530" t="s">
        <v>2764</v>
      </c>
      <c r="K691" s="530" t="s">
        <v>1055</v>
      </c>
      <c r="L691" s="530" t="s">
        <v>2496</v>
      </c>
      <c r="M691" s="530" t="s">
        <v>1982</v>
      </c>
      <c r="N691" s="557" t="s">
        <v>1982</v>
      </c>
      <c r="O691" s="557">
        <v>1</v>
      </c>
      <c r="P691" s="530">
        <v>1</v>
      </c>
      <c r="Q691" s="530" t="s">
        <v>83</v>
      </c>
      <c r="R691" s="558" t="s">
        <v>2501</v>
      </c>
      <c r="S691" s="587">
        <v>0</v>
      </c>
      <c r="T691" s="587">
        <v>10000000</v>
      </c>
      <c r="U691" s="530" t="s">
        <v>1009</v>
      </c>
      <c r="V691" s="530" t="s">
        <v>78</v>
      </c>
      <c r="W691" s="530" t="s">
        <v>886</v>
      </c>
      <c r="X691" s="530" t="s">
        <v>533</v>
      </c>
      <c r="Y691" s="530" t="s">
        <v>2765</v>
      </c>
      <c r="Z691" s="530" t="s">
        <v>77</v>
      </c>
      <c r="AA691" s="530" t="s">
        <v>2810</v>
      </c>
    </row>
    <row r="692" spans="1:27" s="532" customFormat="1" ht="124">
      <c r="A692" s="530" t="s">
        <v>2407</v>
      </c>
      <c r="B692" s="530" t="s">
        <v>70</v>
      </c>
      <c r="C692" s="530" t="s">
        <v>71</v>
      </c>
      <c r="D692" s="530" t="s">
        <v>1004</v>
      </c>
      <c r="E692" s="530" t="s">
        <v>877</v>
      </c>
      <c r="F692" s="557">
        <v>8146</v>
      </c>
      <c r="G692" s="557">
        <v>2024110010254</v>
      </c>
      <c r="H692" s="530" t="s">
        <v>17</v>
      </c>
      <c r="I692" s="530" t="s">
        <v>878</v>
      </c>
      <c r="J692" s="530" t="s">
        <v>2764</v>
      </c>
      <c r="K692" s="530" t="s">
        <v>1055</v>
      </c>
      <c r="L692" s="530" t="s">
        <v>2496</v>
      </c>
      <c r="M692" s="530" t="s">
        <v>1982</v>
      </c>
      <c r="N692" s="557" t="s">
        <v>1982</v>
      </c>
      <c r="O692" s="557">
        <v>1</v>
      </c>
      <c r="P692" s="530">
        <v>1</v>
      </c>
      <c r="Q692" s="530" t="s">
        <v>83</v>
      </c>
      <c r="R692" s="558" t="s">
        <v>2501</v>
      </c>
      <c r="S692" s="587">
        <v>0</v>
      </c>
      <c r="T692" s="587">
        <v>10000000</v>
      </c>
      <c r="U692" s="530" t="s">
        <v>1009</v>
      </c>
      <c r="V692" s="530" t="s">
        <v>78</v>
      </c>
      <c r="W692" s="530" t="s">
        <v>886</v>
      </c>
      <c r="X692" s="530" t="s">
        <v>533</v>
      </c>
      <c r="Y692" s="530" t="s">
        <v>2765</v>
      </c>
      <c r="Z692" s="530" t="s">
        <v>77</v>
      </c>
      <c r="AA692" s="530" t="s">
        <v>2810</v>
      </c>
    </row>
    <row r="693" spans="1:27" s="532" customFormat="1" ht="124">
      <c r="A693" s="530" t="s">
        <v>2408</v>
      </c>
      <c r="B693" s="530" t="s">
        <v>70</v>
      </c>
      <c r="C693" s="530" t="s">
        <v>71</v>
      </c>
      <c r="D693" s="530" t="s">
        <v>1004</v>
      </c>
      <c r="E693" s="530" t="s">
        <v>877</v>
      </c>
      <c r="F693" s="557">
        <v>8146</v>
      </c>
      <c r="G693" s="557">
        <v>2024110010254</v>
      </c>
      <c r="H693" s="530" t="s">
        <v>17</v>
      </c>
      <c r="I693" s="530" t="s">
        <v>878</v>
      </c>
      <c r="J693" s="530" t="s">
        <v>2764</v>
      </c>
      <c r="K693" s="530" t="s">
        <v>1055</v>
      </c>
      <c r="L693" s="530" t="s">
        <v>2496</v>
      </c>
      <c r="M693" s="530" t="s">
        <v>1982</v>
      </c>
      <c r="N693" s="557" t="s">
        <v>1982</v>
      </c>
      <c r="O693" s="557">
        <v>1</v>
      </c>
      <c r="P693" s="530">
        <v>1</v>
      </c>
      <c r="Q693" s="530" t="s">
        <v>83</v>
      </c>
      <c r="R693" s="558" t="s">
        <v>2501</v>
      </c>
      <c r="S693" s="587">
        <v>0</v>
      </c>
      <c r="T693" s="587">
        <v>10000000</v>
      </c>
      <c r="U693" s="530" t="s">
        <v>1009</v>
      </c>
      <c r="V693" s="530" t="s">
        <v>78</v>
      </c>
      <c r="W693" s="530" t="s">
        <v>886</v>
      </c>
      <c r="X693" s="530" t="s">
        <v>533</v>
      </c>
      <c r="Y693" s="530" t="s">
        <v>2765</v>
      </c>
      <c r="Z693" s="530" t="s">
        <v>77</v>
      </c>
      <c r="AA693" s="530" t="s">
        <v>2810</v>
      </c>
    </row>
    <row r="694" spans="1:27" s="532" customFormat="1" ht="124">
      <c r="A694" s="530" t="s">
        <v>2409</v>
      </c>
      <c r="B694" s="530" t="s">
        <v>70</v>
      </c>
      <c r="C694" s="530" t="s">
        <v>71</v>
      </c>
      <c r="D694" s="530" t="s">
        <v>1004</v>
      </c>
      <c r="E694" s="530" t="s">
        <v>877</v>
      </c>
      <c r="F694" s="557">
        <v>8146</v>
      </c>
      <c r="G694" s="557">
        <v>2024110010254</v>
      </c>
      <c r="H694" s="530" t="s">
        <v>17</v>
      </c>
      <c r="I694" s="530" t="s">
        <v>878</v>
      </c>
      <c r="J694" s="530" t="s">
        <v>2764</v>
      </c>
      <c r="K694" s="530" t="s">
        <v>1055</v>
      </c>
      <c r="L694" s="530" t="s">
        <v>2496</v>
      </c>
      <c r="M694" s="530" t="s">
        <v>1982</v>
      </c>
      <c r="N694" s="557" t="s">
        <v>1982</v>
      </c>
      <c r="O694" s="557">
        <v>1</v>
      </c>
      <c r="P694" s="530">
        <v>1</v>
      </c>
      <c r="Q694" s="530" t="s">
        <v>83</v>
      </c>
      <c r="R694" s="558" t="s">
        <v>2501</v>
      </c>
      <c r="S694" s="587">
        <v>0</v>
      </c>
      <c r="T694" s="587">
        <v>10000000</v>
      </c>
      <c r="U694" s="530" t="s">
        <v>1009</v>
      </c>
      <c r="V694" s="530" t="s">
        <v>78</v>
      </c>
      <c r="W694" s="530" t="s">
        <v>886</v>
      </c>
      <c r="X694" s="530" t="s">
        <v>533</v>
      </c>
      <c r="Y694" s="530" t="s">
        <v>2765</v>
      </c>
      <c r="Z694" s="530" t="s">
        <v>77</v>
      </c>
      <c r="AA694" s="530" t="s">
        <v>2810</v>
      </c>
    </row>
    <row r="695" spans="1:27" s="532" customFormat="1" ht="124">
      <c r="A695" s="530" t="s">
        <v>2410</v>
      </c>
      <c r="B695" s="530" t="s">
        <v>70</v>
      </c>
      <c r="C695" s="530" t="s">
        <v>71</v>
      </c>
      <c r="D695" s="530" t="s">
        <v>1004</v>
      </c>
      <c r="E695" s="530" t="s">
        <v>877</v>
      </c>
      <c r="F695" s="557">
        <v>8146</v>
      </c>
      <c r="G695" s="557">
        <v>2024110010254</v>
      </c>
      <c r="H695" s="530" t="s">
        <v>17</v>
      </c>
      <c r="I695" s="530" t="s">
        <v>878</v>
      </c>
      <c r="J695" s="530" t="s">
        <v>2764</v>
      </c>
      <c r="K695" s="530" t="s">
        <v>1055</v>
      </c>
      <c r="L695" s="530" t="s">
        <v>2496</v>
      </c>
      <c r="M695" s="530" t="s">
        <v>1982</v>
      </c>
      <c r="N695" s="557" t="s">
        <v>1982</v>
      </c>
      <c r="O695" s="557">
        <v>1</v>
      </c>
      <c r="P695" s="530">
        <v>1</v>
      </c>
      <c r="Q695" s="530" t="s">
        <v>83</v>
      </c>
      <c r="R695" s="558" t="s">
        <v>2501</v>
      </c>
      <c r="S695" s="587">
        <v>0</v>
      </c>
      <c r="T695" s="587">
        <v>10000000</v>
      </c>
      <c r="U695" s="530" t="s">
        <v>1009</v>
      </c>
      <c r="V695" s="530" t="s">
        <v>78</v>
      </c>
      <c r="W695" s="530" t="s">
        <v>886</v>
      </c>
      <c r="X695" s="530" t="s">
        <v>533</v>
      </c>
      <c r="Y695" s="530" t="s">
        <v>2765</v>
      </c>
      <c r="Z695" s="530" t="s">
        <v>77</v>
      </c>
      <c r="AA695" s="530" t="s">
        <v>2810</v>
      </c>
    </row>
    <row r="696" spans="1:27" s="532" customFormat="1" ht="124">
      <c r="A696" s="530" t="s">
        <v>2411</v>
      </c>
      <c r="B696" s="530" t="s">
        <v>70</v>
      </c>
      <c r="C696" s="530" t="s">
        <v>71</v>
      </c>
      <c r="D696" s="530" t="s">
        <v>1004</v>
      </c>
      <c r="E696" s="530" t="s">
        <v>877</v>
      </c>
      <c r="F696" s="557">
        <v>8146</v>
      </c>
      <c r="G696" s="557">
        <v>2024110010254</v>
      </c>
      <c r="H696" s="530" t="s">
        <v>17</v>
      </c>
      <c r="I696" s="530" t="s">
        <v>878</v>
      </c>
      <c r="J696" s="530" t="s">
        <v>2764</v>
      </c>
      <c r="K696" s="530" t="s">
        <v>1055</v>
      </c>
      <c r="L696" s="530" t="s">
        <v>2496</v>
      </c>
      <c r="M696" s="530" t="s">
        <v>1982</v>
      </c>
      <c r="N696" s="557" t="s">
        <v>1982</v>
      </c>
      <c r="O696" s="557">
        <v>1</v>
      </c>
      <c r="P696" s="530">
        <v>1</v>
      </c>
      <c r="Q696" s="530" t="s">
        <v>83</v>
      </c>
      <c r="R696" s="558" t="s">
        <v>2501</v>
      </c>
      <c r="S696" s="587">
        <v>0</v>
      </c>
      <c r="T696" s="587">
        <v>10000000</v>
      </c>
      <c r="U696" s="530" t="s">
        <v>1009</v>
      </c>
      <c r="V696" s="530" t="s">
        <v>78</v>
      </c>
      <c r="W696" s="530" t="s">
        <v>886</v>
      </c>
      <c r="X696" s="530" t="s">
        <v>533</v>
      </c>
      <c r="Y696" s="530" t="s">
        <v>2765</v>
      </c>
      <c r="Z696" s="530" t="s">
        <v>77</v>
      </c>
      <c r="AA696" s="530" t="s">
        <v>2810</v>
      </c>
    </row>
    <row r="697" spans="1:27" s="532" customFormat="1" ht="124">
      <c r="A697" s="530" t="s">
        <v>2412</v>
      </c>
      <c r="B697" s="530" t="s">
        <v>70</v>
      </c>
      <c r="C697" s="530" t="s">
        <v>71</v>
      </c>
      <c r="D697" s="530" t="s">
        <v>1004</v>
      </c>
      <c r="E697" s="530" t="s">
        <v>877</v>
      </c>
      <c r="F697" s="557">
        <v>8146</v>
      </c>
      <c r="G697" s="557">
        <v>2024110010254</v>
      </c>
      <c r="H697" s="530" t="s">
        <v>17</v>
      </c>
      <c r="I697" s="530" t="s">
        <v>878</v>
      </c>
      <c r="J697" s="530" t="s">
        <v>2764</v>
      </c>
      <c r="K697" s="530" t="s">
        <v>1055</v>
      </c>
      <c r="L697" s="530" t="s">
        <v>2496</v>
      </c>
      <c r="M697" s="530" t="s">
        <v>1982</v>
      </c>
      <c r="N697" s="557" t="s">
        <v>1982</v>
      </c>
      <c r="O697" s="557">
        <v>1</v>
      </c>
      <c r="P697" s="530">
        <v>1</v>
      </c>
      <c r="Q697" s="530" t="s">
        <v>83</v>
      </c>
      <c r="R697" s="558" t="s">
        <v>2501</v>
      </c>
      <c r="S697" s="587">
        <v>0</v>
      </c>
      <c r="T697" s="587">
        <v>10000000</v>
      </c>
      <c r="U697" s="530" t="s">
        <v>1009</v>
      </c>
      <c r="V697" s="530" t="s">
        <v>78</v>
      </c>
      <c r="W697" s="530" t="s">
        <v>886</v>
      </c>
      <c r="X697" s="530" t="s">
        <v>533</v>
      </c>
      <c r="Y697" s="530" t="s">
        <v>2765</v>
      </c>
      <c r="Z697" s="530" t="s">
        <v>77</v>
      </c>
      <c r="AA697" s="530" t="s">
        <v>2810</v>
      </c>
    </row>
    <row r="698" spans="1:27" s="532" customFormat="1" ht="124">
      <c r="A698" s="530" t="s">
        <v>2413</v>
      </c>
      <c r="B698" s="530" t="s">
        <v>70</v>
      </c>
      <c r="C698" s="530" t="s">
        <v>71</v>
      </c>
      <c r="D698" s="530" t="s">
        <v>1004</v>
      </c>
      <c r="E698" s="530" t="s">
        <v>877</v>
      </c>
      <c r="F698" s="557">
        <v>8146</v>
      </c>
      <c r="G698" s="557">
        <v>2024110010254</v>
      </c>
      <c r="H698" s="530" t="s">
        <v>17</v>
      </c>
      <c r="I698" s="530" t="s">
        <v>878</v>
      </c>
      <c r="J698" s="530" t="s">
        <v>2764</v>
      </c>
      <c r="K698" s="530" t="s">
        <v>1055</v>
      </c>
      <c r="L698" s="530" t="s">
        <v>2496</v>
      </c>
      <c r="M698" s="530" t="s">
        <v>1982</v>
      </c>
      <c r="N698" s="557" t="s">
        <v>1982</v>
      </c>
      <c r="O698" s="557">
        <v>1</v>
      </c>
      <c r="P698" s="530">
        <v>1</v>
      </c>
      <c r="Q698" s="530" t="s">
        <v>83</v>
      </c>
      <c r="R698" s="558" t="s">
        <v>2501</v>
      </c>
      <c r="S698" s="587">
        <v>0</v>
      </c>
      <c r="T698" s="587">
        <v>10000000</v>
      </c>
      <c r="U698" s="530" t="s">
        <v>1009</v>
      </c>
      <c r="V698" s="530" t="s">
        <v>78</v>
      </c>
      <c r="W698" s="530" t="s">
        <v>886</v>
      </c>
      <c r="X698" s="530" t="s">
        <v>533</v>
      </c>
      <c r="Y698" s="530" t="s">
        <v>2765</v>
      </c>
      <c r="Z698" s="530" t="s">
        <v>77</v>
      </c>
      <c r="AA698" s="530" t="s">
        <v>2810</v>
      </c>
    </row>
    <row r="699" spans="1:27" s="532" customFormat="1" ht="124">
      <c r="A699" s="530" t="s">
        <v>2414</v>
      </c>
      <c r="B699" s="530" t="s">
        <v>70</v>
      </c>
      <c r="C699" s="530" t="s">
        <v>71</v>
      </c>
      <c r="D699" s="530" t="s">
        <v>1004</v>
      </c>
      <c r="E699" s="530" t="s">
        <v>877</v>
      </c>
      <c r="F699" s="557">
        <v>8146</v>
      </c>
      <c r="G699" s="557">
        <v>2024110010254</v>
      </c>
      <c r="H699" s="530" t="s">
        <v>17</v>
      </c>
      <c r="I699" s="530" t="s">
        <v>878</v>
      </c>
      <c r="J699" s="530" t="s">
        <v>2764</v>
      </c>
      <c r="K699" s="530" t="s">
        <v>1055</v>
      </c>
      <c r="L699" s="530" t="s">
        <v>2496</v>
      </c>
      <c r="M699" s="530" t="s">
        <v>1982</v>
      </c>
      <c r="N699" s="557" t="s">
        <v>1982</v>
      </c>
      <c r="O699" s="557">
        <v>1</v>
      </c>
      <c r="P699" s="530">
        <v>1</v>
      </c>
      <c r="Q699" s="530" t="s">
        <v>83</v>
      </c>
      <c r="R699" s="558" t="s">
        <v>2501</v>
      </c>
      <c r="S699" s="587">
        <v>0</v>
      </c>
      <c r="T699" s="587">
        <v>10000000</v>
      </c>
      <c r="U699" s="530" t="s">
        <v>1009</v>
      </c>
      <c r="V699" s="530" t="s">
        <v>78</v>
      </c>
      <c r="W699" s="530" t="s">
        <v>886</v>
      </c>
      <c r="X699" s="530" t="s">
        <v>533</v>
      </c>
      <c r="Y699" s="530" t="s">
        <v>2765</v>
      </c>
      <c r="Z699" s="530" t="s">
        <v>77</v>
      </c>
      <c r="AA699" s="530" t="s">
        <v>2810</v>
      </c>
    </row>
    <row r="700" spans="1:27" s="532" customFormat="1" ht="124">
      <c r="A700" s="530" t="s">
        <v>2415</v>
      </c>
      <c r="B700" s="530" t="s">
        <v>70</v>
      </c>
      <c r="C700" s="530" t="s">
        <v>71</v>
      </c>
      <c r="D700" s="530" t="s">
        <v>1004</v>
      </c>
      <c r="E700" s="530" t="s">
        <v>877</v>
      </c>
      <c r="F700" s="557">
        <v>8146</v>
      </c>
      <c r="G700" s="557">
        <v>2024110010254</v>
      </c>
      <c r="H700" s="530" t="s">
        <v>17</v>
      </c>
      <c r="I700" s="530" t="s">
        <v>878</v>
      </c>
      <c r="J700" s="530" t="s">
        <v>2764</v>
      </c>
      <c r="K700" s="530" t="s">
        <v>1055</v>
      </c>
      <c r="L700" s="530" t="s">
        <v>2496</v>
      </c>
      <c r="M700" s="530" t="s">
        <v>1982</v>
      </c>
      <c r="N700" s="557" t="s">
        <v>1982</v>
      </c>
      <c r="O700" s="557">
        <v>1</v>
      </c>
      <c r="P700" s="530">
        <v>1</v>
      </c>
      <c r="Q700" s="530" t="s">
        <v>83</v>
      </c>
      <c r="R700" s="558" t="s">
        <v>2501</v>
      </c>
      <c r="S700" s="587">
        <v>0</v>
      </c>
      <c r="T700" s="587">
        <v>10000000</v>
      </c>
      <c r="U700" s="530" t="s">
        <v>1009</v>
      </c>
      <c r="V700" s="530" t="s">
        <v>78</v>
      </c>
      <c r="W700" s="530" t="s">
        <v>886</v>
      </c>
      <c r="X700" s="530" t="s">
        <v>533</v>
      </c>
      <c r="Y700" s="530" t="s">
        <v>2765</v>
      </c>
      <c r="Z700" s="530" t="s">
        <v>77</v>
      </c>
      <c r="AA700" s="530" t="s">
        <v>2810</v>
      </c>
    </row>
    <row r="701" spans="1:27" s="532" customFormat="1" ht="124">
      <c r="A701" s="530" t="s">
        <v>2416</v>
      </c>
      <c r="B701" s="530" t="s">
        <v>70</v>
      </c>
      <c r="C701" s="530" t="s">
        <v>71</v>
      </c>
      <c r="D701" s="530" t="s">
        <v>1004</v>
      </c>
      <c r="E701" s="530" t="s">
        <v>877</v>
      </c>
      <c r="F701" s="557">
        <v>8146</v>
      </c>
      <c r="G701" s="557">
        <v>2024110010254</v>
      </c>
      <c r="H701" s="530" t="s">
        <v>17</v>
      </c>
      <c r="I701" s="530" t="s">
        <v>878</v>
      </c>
      <c r="J701" s="530" t="s">
        <v>2764</v>
      </c>
      <c r="K701" s="530" t="s">
        <v>1055</v>
      </c>
      <c r="L701" s="530" t="s">
        <v>2496</v>
      </c>
      <c r="M701" s="530" t="s">
        <v>1982</v>
      </c>
      <c r="N701" s="557" t="s">
        <v>1982</v>
      </c>
      <c r="O701" s="557">
        <v>1</v>
      </c>
      <c r="P701" s="530">
        <v>1</v>
      </c>
      <c r="Q701" s="530" t="s">
        <v>83</v>
      </c>
      <c r="R701" s="558" t="s">
        <v>2501</v>
      </c>
      <c r="S701" s="587">
        <v>0</v>
      </c>
      <c r="T701" s="587">
        <v>10000000</v>
      </c>
      <c r="U701" s="530" t="s">
        <v>1009</v>
      </c>
      <c r="V701" s="530" t="s">
        <v>78</v>
      </c>
      <c r="W701" s="530" t="s">
        <v>886</v>
      </c>
      <c r="X701" s="530" t="s">
        <v>533</v>
      </c>
      <c r="Y701" s="530" t="s">
        <v>2765</v>
      </c>
      <c r="Z701" s="530" t="s">
        <v>77</v>
      </c>
      <c r="AA701" s="530" t="s">
        <v>2810</v>
      </c>
    </row>
    <row r="702" spans="1:27" s="532" customFormat="1" ht="124">
      <c r="A702" s="530" t="s">
        <v>2417</v>
      </c>
      <c r="B702" s="530" t="s">
        <v>70</v>
      </c>
      <c r="C702" s="530" t="s">
        <v>71</v>
      </c>
      <c r="D702" s="530" t="s">
        <v>1004</v>
      </c>
      <c r="E702" s="530" t="s">
        <v>877</v>
      </c>
      <c r="F702" s="557">
        <v>8146</v>
      </c>
      <c r="G702" s="557">
        <v>2024110010254</v>
      </c>
      <c r="H702" s="530" t="s">
        <v>17</v>
      </c>
      <c r="I702" s="530" t="s">
        <v>878</v>
      </c>
      <c r="J702" s="530" t="s">
        <v>2764</v>
      </c>
      <c r="K702" s="530" t="s">
        <v>1055</v>
      </c>
      <c r="L702" s="530" t="s">
        <v>2496</v>
      </c>
      <c r="M702" s="530" t="s">
        <v>1982</v>
      </c>
      <c r="N702" s="557" t="s">
        <v>1982</v>
      </c>
      <c r="O702" s="557">
        <v>1</v>
      </c>
      <c r="P702" s="530">
        <v>1</v>
      </c>
      <c r="Q702" s="530" t="s">
        <v>83</v>
      </c>
      <c r="R702" s="558" t="s">
        <v>2501</v>
      </c>
      <c r="S702" s="587">
        <v>0</v>
      </c>
      <c r="T702" s="587">
        <v>10000000</v>
      </c>
      <c r="U702" s="530" t="s">
        <v>1009</v>
      </c>
      <c r="V702" s="530" t="s">
        <v>78</v>
      </c>
      <c r="W702" s="530" t="s">
        <v>886</v>
      </c>
      <c r="X702" s="530" t="s">
        <v>533</v>
      </c>
      <c r="Y702" s="530" t="s">
        <v>2765</v>
      </c>
      <c r="Z702" s="530" t="s">
        <v>77</v>
      </c>
      <c r="AA702" s="530" t="s">
        <v>2810</v>
      </c>
    </row>
    <row r="703" spans="1:27" s="532" customFormat="1" ht="124">
      <c r="A703" s="530" t="s">
        <v>2418</v>
      </c>
      <c r="B703" s="530" t="s">
        <v>70</v>
      </c>
      <c r="C703" s="530" t="s">
        <v>71</v>
      </c>
      <c r="D703" s="530" t="s">
        <v>1004</v>
      </c>
      <c r="E703" s="530" t="s">
        <v>877</v>
      </c>
      <c r="F703" s="557">
        <v>8146</v>
      </c>
      <c r="G703" s="557">
        <v>2024110010254</v>
      </c>
      <c r="H703" s="530" t="s">
        <v>17</v>
      </c>
      <c r="I703" s="530" t="s">
        <v>878</v>
      </c>
      <c r="J703" s="530" t="s">
        <v>2764</v>
      </c>
      <c r="K703" s="530" t="s">
        <v>1055</v>
      </c>
      <c r="L703" s="530" t="s">
        <v>2496</v>
      </c>
      <c r="M703" s="530" t="s">
        <v>1982</v>
      </c>
      <c r="N703" s="557" t="s">
        <v>1982</v>
      </c>
      <c r="O703" s="557">
        <v>1</v>
      </c>
      <c r="P703" s="530">
        <v>1</v>
      </c>
      <c r="Q703" s="530" t="s">
        <v>83</v>
      </c>
      <c r="R703" s="558" t="s">
        <v>2501</v>
      </c>
      <c r="S703" s="587">
        <v>0</v>
      </c>
      <c r="T703" s="587">
        <v>10000000</v>
      </c>
      <c r="U703" s="530" t="s">
        <v>1009</v>
      </c>
      <c r="V703" s="530" t="s">
        <v>78</v>
      </c>
      <c r="W703" s="530" t="s">
        <v>886</v>
      </c>
      <c r="X703" s="530" t="s">
        <v>533</v>
      </c>
      <c r="Y703" s="530" t="s">
        <v>2765</v>
      </c>
      <c r="Z703" s="530" t="s">
        <v>77</v>
      </c>
      <c r="AA703" s="530" t="s">
        <v>2810</v>
      </c>
    </row>
    <row r="704" spans="1:27" s="532" customFormat="1" ht="124">
      <c r="A704" s="530" t="s">
        <v>2419</v>
      </c>
      <c r="B704" s="530" t="s">
        <v>70</v>
      </c>
      <c r="C704" s="530" t="s">
        <v>71</v>
      </c>
      <c r="D704" s="530" t="s">
        <v>1004</v>
      </c>
      <c r="E704" s="530" t="s">
        <v>877</v>
      </c>
      <c r="F704" s="557">
        <v>8146</v>
      </c>
      <c r="G704" s="557">
        <v>2024110010254</v>
      </c>
      <c r="H704" s="530" t="s">
        <v>17</v>
      </c>
      <c r="I704" s="530" t="s">
        <v>878</v>
      </c>
      <c r="J704" s="530" t="s">
        <v>2764</v>
      </c>
      <c r="K704" s="530" t="s">
        <v>1055</v>
      </c>
      <c r="L704" s="530" t="s">
        <v>2496</v>
      </c>
      <c r="M704" s="530" t="s">
        <v>1982</v>
      </c>
      <c r="N704" s="557" t="s">
        <v>1982</v>
      </c>
      <c r="O704" s="557">
        <v>1</v>
      </c>
      <c r="P704" s="530">
        <v>1</v>
      </c>
      <c r="Q704" s="530" t="s">
        <v>83</v>
      </c>
      <c r="R704" s="558" t="s">
        <v>2501</v>
      </c>
      <c r="S704" s="587">
        <v>0</v>
      </c>
      <c r="T704" s="587">
        <v>10000000</v>
      </c>
      <c r="U704" s="530" t="s">
        <v>1009</v>
      </c>
      <c r="V704" s="530" t="s">
        <v>78</v>
      </c>
      <c r="W704" s="530" t="s">
        <v>886</v>
      </c>
      <c r="X704" s="530" t="s">
        <v>533</v>
      </c>
      <c r="Y704" s="530" t="s">
        <v>2765</v>
      </c>
      <c r="Z704" s="530" t="s">
        <v>77</v>
      </c>
      <c r="AA704" s="530" t="s">
        <v>2810</v>
      </c>
    </row>
    <row r="705" spans="1:27" s="532" customFormat="1" ht="124">
      <c r="A705" s="530" t="s">
        <v>2420</v>
      </c>
      <c r="B705" s="530" t="s">
        <v>70</v>
      </c>
      <c r="C705" s="530" t="s">
        <v>71</v>
      </c>
      <c r="D705" s="530" t="s">
        <v>1004</v>
      </c>
      <c r="E705" s="530" t="s">
        <v>877</v>
      </c>
      <c r="F705" s="557">
        <v>8146</v>
      </c>
      <c r="G705" s="557">
        <v>2024110010254</v>
      </c>
      <c r="H705" s="530" t="s">
        <v>17</v>
      </c>
      <c r="I705" s="530" t="s">
        <v>878</v>
      </c>
      <c r="J705" s="530" t="s">
        <v>2764</v>
      </c>
      <c r="K705" s="530" t="s">
        <v>1055</v>
      </c>
      <c r="L705" s="530" t="s">
        <v>2496</v>
      </c>
      <c r="M705" s="530" t="s">
        <v>1982</v>
      </c>
      <c r="N705" s="557" t="s">
        <v>1982</v>
      </c>
      <c r="O705" s="557">
        <v>1</v>
      </c>
      <c r="P705" s="530">
        <v>1</v>
      </c>
      <c r="Q705" s="530" t="s">
        <v>83</v>
      </c>
      <c r="R705" s="558" t="s">
        <v>2501</v>
      </c>
      <c r="S705" s="587">
        <v>0</v>
      </c>
      <c r="T705" s="587">
        <v>10000000</v>
      </c>
      <c r="U705" s="530" t="s">
        <v>1009</v>
      </c>
      <c r="V705" s="530" t="s">
        <v>78</v>
      </c>
      <c r="W705" s="530" t="s">
        <v>886</v>
      </c>
      <c r="X705" s="530" t="s">
        <v>533</v>
      </c>
      <c r="Y705" s="530" t="s">
        <v>2765</v>
      </c>
      <c r="Z705" s="530" t="s">
        <v>77</v>
      </c>
      <c r="AA705" s="530" t="s">
        <v>2810</v>
      </c>
    </row>
    <row r="706" spans="1:27" s="532" customFormat="1" ht="124">
      <c r="A706" s="530" t="s">
        <v>2421</v>
      </c>
      <c r="B706" s="530" t="s">
        <v>70</v>
      </c>
      <c r="C706" s="530" t="s">
        <v>71</v>
      </c>
      <c r="D706" s="530" t="s">
        <v>1004</v>
      </c>
      <c r="E706" s="530" t="s">
        <v>877</v>
      </c>
      <c r="F706" s="557">
        <v>8146</v>
      </c>
      <c r="G706" s="557">
        <v>2024110010254</v>
      </c>
      <c r="H706" s="530" t="s">
        <v>17</v>
      </c>
      <c r="I706" s="530" t="s">
        <v>878</v>
      </c>
      <c r="J706" s="530" t="s">
        <v>2764</v>
      </c>
      <c r="K706" s="530" t="s">
        <v>1055</v>
      </c>
      <c r="L706" s="530" t="s">
        <v>2496</v>
      </c>
      <c r="M706" s="530" t="s">
        <v>1982</v>
      </c>
      <c r="N706" s="557" t="s">
        <v>1982</v>
      </c>
      <c r="O706" s="557">
        <v>1</v>
      </c>
      <c r="P706" s="530">
        <v>1</v>
      </c>
      <c r="Q706" s="530" t="s">
        <v>83</v>
      </c>
      <c r="R706" s="558" t="s">
        <v>2501</v>
      </c>
      <c r="S706" s="587">
        <v>0</v>
      </c>
      <c r="T706" s="587">
        <v>10000000</v>
      </c>
      <c r="U706" s="530" t="s">
        <v>1009</v>
      </c>
      <c r="V706" s="530" t="s">
        <v>78</v>
      </c>
      <c r="W706" s="530" t="s">
        <v>886</v>
      </c>
      <c r="X706" s="530" t="s">
        <v>533</v>
      </c>
      <c r="Y706" s="530" t="s">
        <v>2765</v>
      </c>
      <c r="Z706" s="530" t="s">
        <v>77</v>
      </c>
      <c r="AA706" s="530" t="s">
        <v>2810</v>
      </c>
    </row>
    <row r="707" spans="1:27" s="532" customFormat="1" ht="124">
      <c r="A707" s="530" t="s">
        <v>2422</v>
      </c>
      <c r="B707" s="530" t="s">
        <v>70</v>
      </c>
      <c r="C707" s="530" t="s">
        <v>71</v>
      </c>
      <c r="D707" s="530" t="s">
        <v>1004</v>
      </c>
      <c r="E707" s="530" t="s">
        <v>877</v>
      </c>
      <c r="F707" s="557">
        <v>8146</v>
      </c>
      <c r="G707" s="557">
        <v>2024110010254</v>
      </c>
      <c r="H707" s="530" t="s">
        <v>17</v>
      </c>
      <c r="I707" s="530" t="s">
        <v>878</v>
      </c>
      <c r="J707" s="530" t="s">
        <v>2764</v>
      </c>
      <c r="K707" s="530" t="s">
        <v>1055</v>
      </c>
      <c r="L707" s="530" t="s">
        <v>2496</v>
      </c>
      <c r="M707" s="530" t="s">
        <v>1982</v>
      </c>
      <c r="N707" s="557" t="s">
        <v>1982</v>
      </c>
      <c r="O707" s="557">
        <v>1</v>
      </c>
      <c r="P707" s="530">
        <v>1</v>
      </c>
      <c r="Q707" s="530" t="s">
        <v>83</v>
      </c>
      <c r="R707" s="558" t="s">
        <v>2501</v>
      </c>
      <c r="S707" s="587">
        <v>0</v>
      </c>
      <c r="T707" s="587">
        <v>10000000</v>
      </c>
      <c r="U707" s="530" t="s">
        <v>1009</v>
      </c>
      <c r="V707" s="530" t="s">
        <v>78</v>
      </c>
      <c r="W707" s="530" t="s">
        <v>886</v>
      </c>
      <c r="X707" s="530" t="s">
        <v>533</v>
      </c>
      <c r="Y707" s="530" t="s">
        <v>2765</v>
      </c>
      <c r="Z707" s="530" t="s">
        <v>77</v>
      </c>
      <c r="AA707" s="530" t="s">
        <v>2810</v>
      </c>
    </row>
    <row r="708" spans="1:27" s="532" customFormat="1" ht="124">
      <c r="A708" s="530" t="s">
        <v>2423</v>
      </c>
      <c r="B708" s="530" t="s">
        <v>70</v>
      </c>
      <c r="C708" s="530" t="s">
        <v>71</v>
      </c>
      <c r="D708" s="530" t="s">
        <v>1004</v>
      </c>
      <c r="E708" s="530" t="s">
        <v>877</v>
      </c>
      <c r="F708" s="557">
        <v>8146</v>
      </c>
      <c r="G708" s="557">
        <v>2024110010254</v>
      </c>
      <c r="H708" s="530" t="s">
        <v>17</v>
      </c>
      <c r="I708" s="530" t="s">
        <v>878</v>
      </c>
      <c r="J708" s="530" t="s">
        <v>2764</v>
      </c>
      <c r="K708" s="530" t="s">
        <v>1055</v>
      </c>
      <c r="L708" s="530" t="s">
        <v>2496</v>
      </c>
      <c r="M708" s="530" t="s">
        <v>1982</v>
      </c>
      <c r="N708" s="557" t="s">
        <v>1982</v>
      </c>
      <c r="O708" s="557">
        <v>1</v>
      </c>
      <c r="P708" s="530">
        <v>1</v>
      </c>
      <c r="Q708" s="530" t="s">
        <v>83</v>
      </c>
      <c r="R708" s="558" t="s">
        <v>2501</v>
      </c>
      <c r="S708" s="587">
        <v>0</v>
      </c>
      <c r="T708" s="587">
        <v>10000000</v>
      </c>
      <c r="U708" s="530" t="s">
        <v>1009</v>
      </c>
      <c r="V708" s="530" t="s">
        <v>78</v>
      </c>
      <c r="W708" s="530" t="s">
        <v>886</v>
      </c>
      <c r="X708" s="530" t="s">
        <v>533</v>
      </c>
      <c r="Y708" s="530" t="s">
        <v>2765</v>
      </c>
      <c r="Z708" s="530" t="s">
        <v>77</v>
      </c>
      <c r="AA708" s="530" t="s">
        <v>2810</v>
      </c>
    </row>
    <row r="709" spans="1:27" s="532" customFormat="1" ht="124">
      <c r="A709" s="530" t="s">
        <v>2424</v>
      </c>
      <c r="B709" s="530" t="s">
        <v>70</v>
      </c>
      <c r="C709" s="530" t="s">
        <v>71</v>
      </c>
      <c r="D709" s="530" t="s">
        <v>1004</v>
      </c>
      <c r="E709" s="530" t="s">
        <v>877</v>
      </c>
      <c r="F709" s="557">
        <v>8146</v>
      </c>
      <c r="G709" s="557">
        <v>2024110010254</v>
      </c>
      <c r="H709" s="530" t="s">
        <v>17</v>
      </c>
      <c r="I709" s="530" t="s">
        <v>878</v>
      </c>
      <c r="J709" s="530" t="s">
        <v>2764</v>
      </c>
      <c r="K709" s="530" t="s">
        <v>1055</v>
      </c>
      <c r="L709" s="530" t="s">
        <v>2496</v>
      </c>
      <c r="M709" s="530" t="s">
        <v>1982</v>
      </c>
      <c r="N709" s="557" t="s">
        <v>1982</v>
      </c>
      <c r="O709" s="557">
        <v>1</v>
      </c>
      <c r="P709" s="530">
        <v>1</v>
      </c>
      <c r="Q709" s="530" t="s">
        <v>83</v>
      </c>
      <c r="R709" s="558" t="s">
        <v>2501</v>
      </c>
      <c r="S709" s="587">
        <v>0</v>
      </c>
      <c r="T709" s="587">
        <v>10000000</v>
      </c>
      <c r="U709" s="530" t="s">
        <v>1009</v>
      </c>
      <c r="V709" s="530" t="s">
        <v>78</v>
      </c>
      <c r="W709" s="530" t="s">
        <v>886</v>
      </c>
      <c r="X709" s="530" t="s">
        <v>533</v>
      </c>
      <c r="Y709" s="530" t="s">
        <v>2765</v>
      </c>
      <c r="Z709" s="530" t="s">
        <v>77</v>
      </c>
      <c r="AA709" s="530" t="s">
        <v>2810</v>
      </c>
    </row>
    <row r="710" spans="1:27" s="532" customFormat="1" ht="124">
      <c r="A710" s="530" t="s">
        <v>2425</v>
      </c>
      <c r="B710" s="530" t="s">
        <v>70</v>
      </c>
      <c r="C710" s="530" t="s">
        <v>71</v>
      </c>
      <c r="D710" s="530" t="s">
        <v>1004</v>
      </c>
      <c r="E710" s="530" t="s">
        <v>877</v>
      </c>
      <c r="F710" s="557">
        <v>8146</v>
      </c>
      <c r="G710" s="557">
        <v>2024110010254</v>
      </c>
      <c r="H710" s="530" t="s">
        <v>17</v>
      </c>
      <c r="I710" s="530" t="s">
        <v>878</v>
      </c>
      <c r="J710" s="530" t="s">
        <v>2764</v>
      </c>
      <c r="K710" s="530" t="s">
        <v>1055</v>
      </c>
      <c r="L710" s="530" t="s">
        <v>2496</v>
      </c>
      <c r="M710" s="530" t="s">
        <v>1982</v>
      </c>
      <c r="N710" s="557" t="s">
        <v>1982</v>
      </c>
      <c r="O710" s="557">
        <v>1</v>
      </c>
      <c r="P710" s="530">
        <v>1</v>
      </c>
      <c r="Q710" s="530" t="s">
        <v>83</v>
      </c>
      <c r="R710" s="558" t="s">
        <v>2501</v>
      </c>
      <c r="S710" s="587">
        <v>0</v>
      </c>
      <c r="T710" s="587">
        <v>10000000</v>
      </c>
      <c r="U710" s="530" t="s">
        <v>1009</v>
      </c>
      <c r="V710" s="530" t="s">
        <v>78</v>
      </c>
      <c r="W710" s="530" t="s">
        <v>886</v>
      </c>
      <c r="X710" s="530" t="s">
        <v>533</v>
      </c>
      <c r="Y710" s="530" t="s">
        <v>2765</v>
      </c>
      <c r="Z710" s="530" t="s">
        <v>77</v>
      </c>
      <c r="AA710" s="530" t="s">
        <v>2810</v>
      </c>
    </row>
    <row r="711" spans="1:27" s="532" customFormat="1" ht="124">
      <c r="A711" s="530" t="s">
        <v>2426</v>
      </c>
      <c r="B711" s="530" t="s">
        <v>70</v>
      </c>
      <c r="C711" s="530" t="s">
        <v>71</v>
      </c>
      <c r="D711" s="530" t="s">
        <v>1004</v>
      </c>
      <c r="E711" s="530" t="s">
        <v>877</v>
      </c>
      <c r="F711" s="557">
        <v>8146</v>
      </c>
      <c r="G711" s="557">
        <v>2024110010254</v>
      </c>
      <c r="H711" s="530" t="s">
        <v>17</v>
      </c>
      <c r="I711" s="530" t="s">
        <v>878</v>
      </c>
      <c r="J711" s="530" t="s">
        <v>2764</v>
      </c>
      <c r="K711" s="530" t="s">
        <v>1055</v>
      </c>
      <c r="L711" s="530" t="s">
        <v>2496</v>
      </c>
      <c r="M711" s="530" t="s">
        <v>1982</v>
      </c>
      <c r="N711" s="557" t="s">
        <v>1982</v>
      </c>
      <c r="O711" s="557">
        <v>1</v>
      </c>
      <c r="P711" s="530">
        <v>1</v>
      </c>
      <c r="Q711" s="530" t="s">
        <v>83</v>
      </c>
      <c r="R711" s="558" t="s">
        <v>2501</v>
      </c>
      <c r="S711" s="587">
        <v>0</v>
      </c>
      <c r="T711" s="587">
        <v>10000000</v>
      </c>
      <c r="U711" s="530" t="s">
        <v>1009</v>
      </c>
      <c r="V711" s="530" t="s">
        <v>78</v>
      </c>
      <c r="W711" s="530" t="s">
        <v>886</v>
      </c>
      <c r="X711" s="530" t="s">
        <v>533</v>
      </c>
      <c r="Y711" s="530" t="s">
        <v>2765</v>
      </c>
      <c r="Z711" s="530" t="s">
        <v>77</v>
      </c>
      <c r="AA711" s="530" t="s">
        <v>2810</v>
      </c>
    </row>
    <row r="712" spans="1:27" s="532" customFormat="1" ht="124">
      <c r="A712" s="530" t="s">
        <v>2427</v>
      </c>
      <c r="B712" s="530" t="s">
        <v>70</v>
      </c>
      <c r="C712" s="530" t="s">
        <v>71</v>
      </c>
      <c r="D712" s="530" t="s">
        <v>1004</v>
      </c>
      <c r="E712" s="530" t="s">
        <v>877</v>
      </c>
      <c r="F712" s="557">
        <v>8146</v>
      </c>
      <c r="G712" s="557">
        <v>2024110010254</v>
      </c>
      <c r="H712" s="530" t="s">
        <v>17</v>
      </c>
      <c r="I712" s="530" t="s">
        <v>878</v>
      </c>
      <c r="J712" s="530" t="s">
        <v>2764</v>
      </c>
      <c r="K712" s="530" t="s">
        <v>1055</v>
      </c>
      <c r="L712" s="530" t="s">
        <v>2496</v>
      </c>
      <c r="M712" s="530" t="s">
        <v>1982</v>
      </c>
      <c r="N712" s="557" t="s">
        <v>1982</v>
      </c>
      <c r="O712" s="557">
        <v>1</v>
      </c>
      <c r="P712" s="530">
        <v>1</v>
      </c>
      <c r="Q712" s="530" t="s">
        <v>83</v>
      </c>
      <c r="R712" s="558" t="s">
        <v>2501</v>
      </c>
      <c r="S712" s="587">
        <v>0</v>
      </c>
      <c r="T712" s="587">
        <v>10000000</v>
      </c>
      <c r="U712" s="530" t="s">
        <v>1009</v>
      </c>
      <c r="V712" s="530" t="s">
        <v>78</v>
      </c>
      <c r="W712" s="530" t="s">
        <v>886</v>
      </c>
      <c r="X712" s="530" t="s">
        <v>533</v>
      </c>
      <c r="Y712" s="530" t="s">
        <v>2765</v>
      </c>
      <c r="Z712" s="530" t="s">
        <v>77</v>
      </c>
      <c r="AA712" s="530" t="s">
        <v>2810</v>
      </c>
    </row>
    <row r="713" spans="1:27" s="532" customFormat="1" ht="124">
      <c r="A713" s="530" t="s">
        <v>2428</v>
      </c>
      <c r="B713" s="530" t="s">
        <v>70</v>
      </c>
      <c r="C713" s="530" t="s">
        <v>71</v>
      </c>
      <c r="D713" s="530" t="s">
        <v>1004</v>
      </c>
      <c r="E713" s="530" t="s">
        <v>877</v>
      </c>
      <c r="F713" s="557">
        <v>8146</v>
      </c>
      <c r="G713" s="557">
        <v>2024110010254</v>
      </c>
      <c r="H713" s="530" t="s">
        <v>17</v>
      </c>
      <c r="I713" s="530" t="s">
        <v>878</v>
      </c>
      <c r="J713" s="530" t="s">
        <v>2764</v>
      </c>
      <c r="K713" s="530" t="s">
        <v>1055</v>
      </c>
      <c r="L713" s="530" t="s">
        <v>2496</v>
      </c>
      <c r="M713" s="530" t="s">
        <v>1982</v>
      </c>
      <c r="N713" s="557" t="s">
        <v>1982</v>
      </c>
      <c r="O713" s="557">
        <v>1</v>
      </c>
      <c r="P713" s="530">
        <v>1</v>
      </c>
      <c r="Q713" s="530" t="s">
        <v>83</v>
      </c>
      <c r="R713" s="558" t="s">
        <v>2501</v>
      </c>
      <c r="S713" s="587">
        <v>0</v>
      </c>
      <c r="T713" s="587">
        <v>10000000</v>
      </c>
      <c r="U713" s="530" t="s">
        <v>1009</v>
      </c>
      <c r="V713" s="530" t="s">
        <v>78</v>
      </c>
      <c r="W713" s="530" t="s">
        <v>886</v>
      </c>
      <c r="X713" s="530" t="s">
        <v>533</v>
      </c>
      <c r="Y713" s="530" t="s">
        <v>2765</v>
      </c>
      <c r="Z713" s="530" t="s">
        <v>77</v>
      </c>
      <c r="AA713" s="530" t="s">
        <v>2810</v>
      </c>
    </row>
    <row r="714" spans="1:27" s="532" customFormat="1" ht="124">
      <c r="A714" s="530" t="s">
        <v>2429</v>
      </c>
      <c r="B714" s="530" t="s">
        <v>70</v>
      </c>
      <c r="C714" s="530" t="s">
        <v>71</v>
      </c>
      <c r="D714" s="530" t="s">
        <v>1004</v>
      </c>
      <c r="E714" s="530" t="s">
        <v>877</v>
      </c>
      <c r="F714" s="557">
        <v>8146</v>
      </c>
      <c r="G714" s="557">
        <v>2024110010254</v>
      </c>
      <c r="H714" s="530" t="s">
        <v>17</v>
      </c>
      <c r="I714" s="530" t="s">
        <v>878</v>
      </c>
      <c r="J714" s="530" t="s">
        <v>2764</v>
      </c>
      <c r="K714" s="530" t="s">
        <v>1055</v>
      </c>
      <c r="L714" s="530" t="s">
        <v>2496</v>
      </c>
      <c r="M714" s="530" t="s">
        <v>1982</v>
      </c>
      <c r="N714" s="557" t="s">
        <v>1982</v>
      </c>
      <c r="O714" s="557">
        <v>1</v>
      </c>
      <c r="P714" s="530">
        <v>1</v>
      </c>
      <c r="Q714" s="530" t="s">
        <v>83</v>
      </c>
      <c r="R714" s="558" t="s">
        <v>2501</v>
      </c>
      <c r="S714" s="587">
        <v>0</v>
      </c>
      <c r="T714" s="587">
        <v>10000000</v>
      </c>
      <c r="U714" s="530" t="s">
        <v>1009</v>
      </c>
      <c r="V714" s="530" t="s">
        <v>78</v>
      </c>
      <c r="W714" s="530" t="s">
        <v>886</v>
      </c>
      <c r="X714" s="530" t="s">
        <v>533</v>
      </c>
      <c r="Y714" s="530" t="s">
        <v>2765</v>
      </c>
      <c r="Z714" s="530" t="s">
        <v>77</v>
      </c>
      <c r="AA714" s="530" t="s">
        <v>2810</v>
      </c>
    </row>
    <row r="715" spans="1:27" s="532" customFormat="1" ht="124">
      <c r="A715" s="530" t="s">
        <v>2430</v>
      </c>
      <c r="B715" s="530" t="s">
        <v>70</v>
      </c>
      <c r="C715" s="530" t="s">
        <v>71</v>
      </c>
      <c r="D715" s="530" t="s">
        <v>1004</v>
      </c>
      <c r="E715" s="530" t="s">
        <v>877</v>
      </c>
      <c r="F715" s="557">
        <v>8146</v>
      </c>
      <c r="G715" s="557">
        <v>2024110010254</v>
      </c>
      <c r="H715" s="530" t="s">
        <v>17</v>
      </c>
      <c r="I715" s="530" t="s">
        <v>878</v>
      </c>
      <c r="J715" s="530" t="s">
        <v>2764</v>
      </c>
      <c r="K715" s="530" t="s">
        <v>1055</v>
      </c>
      <c r="L715" s="530" t="s">
        <v>2496</v>
      </c>
      <c r="M715" s="530" t="s">
        <v>1982</v>
      </c>
      <c r="N715" s="557" t="s">
        <v>1982</v>
      </c>
      <c r="O715" s="557">
        <v>1</v>
      </c>
      <c r="P715" s="530">
        <v>1</v>
      </c>
      <c r="Q715" s="530" t="s">
        <v>83</v>
      </c>
      <c r="R715" s="558" t="s">
        <v>2501</v>
      </c>
      <c r="S715" s="587">
        <v>0</v>
      </c>
      <c r="T715" s="587">
        <v>10000000</v>
      </c>
      <c r="U715" s="530" t="s">
        <v>1009</v>
      </c>
      <c r="V715" s="530" t="s">
        <v>78</v>
      </c>
      <c r="W715" s="530" t="s">
        <v>886</v>
      </c>
      <c r="X715" s="530" t="s">
        <v>533</v>
      </c>
      <c r="Y715" s="530" t="s">
        <v>2765</v>
      </c>
      <c r="Z715" s="530" t="s">
        <v>77</v>
      </c>
      <c r="AA715" s="530" t="s">
        <v>2810</v>
      </c>
    </row>
    <row r="716" spans="1:27" s="532" customFormat="1" ht="124">
      <c r="A716" s="530" t="s">
        <v>2431</v>
      </c>
      <c r="B716" s="530" t="s">
        <v>70</v>
      </c>
      <c r="C716" s="530" t="s">
        <v>71</v>
      </c>
      <c r="D716" s="530" t="s">
        <v>1004</v>
      </c>
      <c r="E716" s="530" t="s">
        <v>877</v>
      </c>
      <c r="F716" s="557">
        <v>8146</v>
      </c>
      <c r="G716" s="557">
        <v>2024110010254</v>
      </c>
      <c r="H716" s="530" t="s">
        <v>17</v>
      </c>
      <c r="I716" s="530" t="s">
        <v>878</v>
      </c>
      <c r="J716" s="530" t="s">
        <v>2764</v>
      </c>
      <c r="K716" s="530" t="s">
        <v>1055</v>
      </c>
      <c r="L716" s="530" t="s">
        <v>2496</v>
      </c>
      <c r="M716" s="530" t="s">
        <v>1982</v>
      </c>
      <c r="N716" s="557" t="s">
        <v>1982</v>
      </c>
      <c r="O716" s="557">
        <v>1</v>
      </c>
      <c r="P716" s="530">
        <v>1</v>
      </c>
      <c r="Q716" s="530" t="s">
        <v>83</v>
      </c>
      <c r="R716" s="558" t="s">
        <v>2501</v>
      </c>
      <c r="S716" s="587">
        <v>0</v>
      </c>
      <c r="T716" s="587">
        <v>10000000</v>
      </c>
      <c r="U716" s="530" t="s">
        <v>1009</v>
      </c>
      <c r="V716" s="530" t="s">
        <v>78</v>
      </c>
      <c r="W716" s="530" t="s">
        <v>886</v>
      </c>
      <c r="X716" s="530" t="s">
        <v>533</v>
      </c>
      <c r="Y716" s="530" t="s">
        <v>2765</v>
      </c>
      <c r="Z716" s="530" t="s">
        <v>77</v>
      </c>
      <c r="AA716" s="530" t="s">
        <v>2810</v>
      </c>
    </row>
    <row r="717" spans="1:27" s="532" customFormat="1" ht="124">
      <c r="A717" s="530" t="s">
        <v>2432</v>
      </c>
      <c r="B717" s="530" t="s">
        <v>70</v>
      </c>
      <c r="C717" s="530" t="s">
        <v>71</v>
      </c>
      <c r="D717" s="530" t="s">
        <v>1004</v>
      </c>
      <c r="E717" s="530" t="s">
        <v>877</v>
      </c>
      <c r="F717" s="557">
        <v>8146</v>
      </c>
      <c r="G717" s="557">
        <v>2024110010254</v>
      </c>
      <c r="H717" s="530" t="s">
        <v>17</v>
      </c>
      <c r="I717" s="530" t="s">
        <v>878</v>
      </c>
      <c r="J717" s="530" t="s">
        <v>2764</v>
      </c>
      <c r="K717" s="530" t="s">
        <v>1055</v>
      </c>
      <c r="L717" s="530" t="s">
        <v>2496</v>
      </c>
      <c r="M717" s="530" t="s">
        <v>1982</v>
      </c>
      <c r="N717" s="557" t="s">
        <v>1982</v>
      </c>
      <c r="O717" s="557">
        <v>1</v>
      </c>
      <c r="P717" s="530">
        <v>1</v>
      </c>
      <c r="Q717" s="530" t="s">
        <v>83</v>
      </c>
      <c r="R717" s="558" t="s">
        <v>2501</v>
      </c>
      <c r="S717" s="587">
        <v>0</v>
      </c>
      <c r="T717" s="587">
        <v>10000000</v>
      </c>
      <c r="U717" s="530" t="s">
        <v>1009</v>
      </c>
      <c r="V717" s="530" t="s">
        <v>78</v>
      </c>
      <c r="W717" s="530" t="s">
        <v>886</v>
      </c>
      <c r="X717" s="530" t="s">
        <v>533</v>
      </c>
      <c r="Y717" s="530" t="s">
        <v>2765</v>
      </c>
      <c r="Z717" s="530" t="s">
        <v>77</v>
      </c>
      <c r="AA717" s="530" t="s">
        <v>2810</v>
      </c>
    </row>
    <row r="718" spans="1:27" s="532" customFormat="1" ht="124">
      <c r="A718" s="530" t="s">
        <v>2433</v>
      </c>
      <c r="B718" s="530" t="s">
        <v>70</v>
      </c>
      <c r="C718" s="530" t="s">
        <v>71</v>
      </c>
      <c r="D718" s="530" t="s">
        <v>1004</v>
      </c>
      <c r="E718" s="530" t="s">
        <v>877</v>
      </c>
      <c r="F718" s="557">
        <v>8146</v>
      </c>
      <c r="G718" s="557">
        <v>2024110010254</v>
      </c>
      <c r="H718" s="530" t="s">
        <v>17</v>
      </c>
      <c r="I718" s="530" t="s">
        <v>878</v>
      </c>
      <c r="J718" s="530" t="s">
        <v>2764</v>
      </c>
      <c r="K718" s="530" t="s">
        <v>1055</v>
      </c>
      <c r="L718" s="530" t="s">
        <v>2496</v>
      </c>
      <c r="M718" s="530" t="s">
        <v>1982</v>
      </c>
      <c r="N718" s="557" t="s">
        <v>1982</v>
      </c>
      <c r="O718" s="557">
        <v>1</v>
      </c>
      <c r="P718" s="530">
        <v>1</v>
      </c>
      <c r="Q718" s="530" t="s">
        <v>83</v>
      </c>
      <c r="R718" s="558" t="s">
        <v>2501</v>
      </c>
      <c r="S718" s="587">
        <v>0</v>
      </c>
      <c r="T718" s="587">
        <v>10000000</v>
      </c>
      <c r="U718" s="530" t="s">
        <v>1009</v>
      </c>
      <c r="V718" s="530" t="s">
        <v>78</v>
      </c>
      <c r="W718" s="530" t="s">
        <v>886</v>
      </c>
      <c r="X718" s="530" t="s">
        <v>533</v>
      </c>
      <c r="Y718" s="530" t="s">
        <v>2765</v>
      </c>
      <c r="Z718" s="530" t="s">
        <v>77</v>
      </c>
      <c r="AA718" s="530" t="s">
        <v>2810</v>
      </c>
    </row>
    <row r="719" spans="1:27" s="532" customFormat="1" ht="124">
      <c r="A719" s="530" t="s">
        <v>2434</v>
      </c>
      <c r="B719" s="530" t="s">
        <v>70</v>
      </c>
      <c r="C719" s="530" t="s">
        <v>71</v>
      </c>
      <c r="D719" s="530" t="s">
        <v>1004</v>
      </c>
      <c r="E719" s="530" t="s">
        <v>877</v>
      </c>
      <c r="F719" s="557">
        <v>8146</v>
      </c>
      <c r="G719" s="557">
        <v>2024110010254</v>
      </c>
      <c r="H719" s="530" t="s">
        <v>17</v>
      </c>
      <c r="I719" s="530" t="s">
        <v>878</v>
      </c>
      <c r="J719" s="530" t="s">
        <v>2764</v>
      </c>
      <c r="K719" s="530" t="s">
        <v>1055</v>
      </c>
      <c r="L719" s="530" t="s">
        <v>2496</v>
      </c>
      <c r="M719" s="530" t="s">
        <v>1982</v>
      </c>
      <c r="N719" s="557" t="s">
        <v>1982</v>
      </c>
      <c r="O719" s="557">
        <v>1</v>
      </c>
      <c r="P719" s="530">
        <v>1</v>
      </c>
      <c r="Q719" s="530" t="s">
        <v>83</v>
      </c>
      <c r="R719" s="558" t="s">
        <v>2501</v>
      </c>
      <c r="S719" s="587">
        <v>0</v>
      </c>
      <c r="T719" s="587">
        <v>10000000</v>
      </c>
      <c r="U719" s="530" t="s">
        <v>1009</v>
      </c>
      <c r="V719" s="530" t="s">
        <v>78</v>
      </c>
      <c r="W719" s="530" t="s">
        <v>886</v>
      </c>
      <c r="X719" s="530" t="s">
        <v>533</v>
      </c>
      <c r="Y719" s="530" t="s">
        <v>2765</v>
      </c>
      <c r="Z719" s="530" t="s">
        <v>77</v>
      </c>
      <c r="AA719" s="530" t="s">
        <v>2810</v>
      </c>
    </row>
    <row r="720" spans="1:27" s="532" customFormat="1" ht="124">
      <c r="A720" s="530" t="s">
        <v>2435</v>
      </c>
      <c r="B720" s="530" t="s">
        <v>70</v>
      </c>
      <c r="C720" s="530" t="s">
        <v>71</v>
      </c>
      <c r="D720" s="530" t="s">
        <v>1004</v>
      </c>
      <c r="E720" s="530" t="s">
        <v>877</v>
      </c>
      <c r="F720" s="557">
        <v>8146</v>
      </c>
      <c r="G720" s="557">
        <v>2024110010254</v>
      </c>
      <c r="H720" s="530" t="s">
        <v>17</v>
      </c>
      <c r="I720" s="530" t="s">
        <v>878</v>
      </c>
      <c r="J720" s="530" t="s">
        <v>2764</v>
      </c>
      <c r="K720" s="530" t="s">
        <v>1055</v>
      </c>
      <c r="L720" s="530" t="s">
        <v>2496</v>
      </c>
      <c r="M720" s="530" t="s">
        <v>1982</v>
      </c>
      <c r="N720" s="557" t="s">
        <v>1982</v>
      </c>
      <c r="O720" s="557">
        <v>1</v>
      </c>
      <c r="P720" s="530">
        <v>1</v>
      </c>
      <c r="Q720" s="530" t="s">
        <v>83</v>
      </c>
      <c r="R720" s="558" t="s">
        <v>2501</v>
      </c>
      <c r="S720" s="587">
        <v>0</v>
      </c>
      <c r="T720" s="587">
        <v>10000000</v>
      </c>
      <c r="U720" s="530" t="s">
        <v>1009</v>
      </c>
      <c r="V720" s="530" t="s">
        <v>78</v>
      </c>
      <c r="W720" s="530" t="s">
        <v>886</v>
      </c>
      <c r="X720" s="530" t="s">
        <v>533</v>
      </c>
      <c r="Y720" s="530" t="s">
        <v>2765</v>
      </c>
      <c r="Z720" s="530" t="s">
        <v>77</v>
      </c>
      <c r="AA720" s="530" t="s">
        <v>2810</v>
      </c>
    </row>
    <row r="721" spans="1:27" s="532" customFormat="1" ht="124">
      <c r="A721" s="530" t="s">
        <v>2436</v>
      </c>
      <c r="B721" s="530" t="s">
        <v>70</v>
      </c>
      <c r="C721" s="530" t="s">
        <v>71</v>
      </c>
      <c r="D721" s="530" t="s">
        <v>1004</v>
      </c>
      <c r="E721" s="530" t="s">
        <v>877</v>
      </c>
      <c r="F721" s="557">
        <v>8146</v>
      </c>
      <c r="G721" s="557">
        <v>2024110010254</v>
      </c>
      <c r="H721" s="530" t="s">
        <v>17</v>
      </c>
      <c r="I721" s="530" t="s">
        <v>878</v>
      </c>
      <c r="J721" s="530" t="s">
        <v>2764</v>
      </c>
      <c r="K721" s="530" t="s">
        <v>1055</v>
      </c>
      <c r="L721" s="530" t="s">
        <v>2496</v>
      </c>
      <c r="M721" s="530" t="s">
        <v>1982</v>
      </c>
      <c r="N721" s="557" t="s">
        <v>1982</v>
      </c>
      <c r="O721" s="557">
        <v>1</v>
      </c>
      <c r="P721" s="530">
        <v>1</v>
      </c>
      <c r="Q721" s="530" t="s">
        <v>83</v>
      </c>
      <c r="R721" s="558" t="s">
        <v>2501</v>
      </c>
      <c r="S721" s="587">
        <v>0</v>
      </c>
      <c r="T721" s="587">
        <v>10000000</v>
      </c>
      <c r="U721" s="530" t="s">
        <v>1009</v>
      </c>
      <c r="V721" s="530" t="s">
        <v>78</v>
      </c>
      <c r="W721" s="530" t="s">
        <v>886</v>
      </c>
      <c r="X721" s="530" t="s">
        <v>533</v>
      </c>
      <c r="Y721" s="530" t="s">
        <v>2765</v>
      </c>
      <c r="Z721" s="530" t="s">
        <v>77</v>
      </c>
      <c r="AA721" s="530" t="s">
        <v>2810</v>
      </c>
    </row>
    <row r="722" spans="1:27" s="532" customFormat="1" ht="124">
      <c r="A722" s="530" t="s">
        <v>2437</v>
      </c>
      <c r="B722" s="530" t="s">
        <v>70</v>
      </c>
      <c r="C722" s="530" t="s">
        <v>71</v>
      </c>
      <c r="D722" s="530" t="s">
        <v>1004</v>
      </c>
      <c r="E722" s="530" t="s">
        <v>877</v>
      </c>
      <c r="F722" s="557">
        <v>8146</v>
      </c>
      <c r="G722" s="557">
        <v>2024110010254</v>
      </c>
      <c r="H722" s="530" t="s">
        <v>17</v>
      </c>
      <c r="I722" s="530" t="s">
        <v>878</v>
      </c>
      <c r="J722" s="530" t="s">
        <v>2764</v>
      </c>
      <c r="K722" s="530" t="s">
        <v>1055</v>
      </c>
      <c r="L722" s="530" t="s">
        <v>2496</v>
      </c>
      <c r="M722" s="530" t="s">
        <v>1982</v>
      </c>
      <c r="N722" s="557" t="s">
        <v>1982</v>
      </c>
      <c r="O722" s="557">
        <v>1</v>
      </c>
      <c r="P722" s="530">
        <v>1</v>
      </c>
      <c r="Q722" s="530" t="s">
        <v>83</v>
      </c>
      <c r="R722" s="558" t="s">
        <v>2501</v>
      </c>
      <c r="S722" s="587">
        <v>0</v>
      </c>
      <c r="T722" s="587">
        <v>10000000</v>
      </c>
      <c r="U722" s="530" t="s">
        <v>1009</v>
      </c>
      <c r="V722" s="530" t="s">
        <v>78</v>
      </c>
      <c r="W722" s="530" t="s">
        <v>886</v>
      </c>
      <c r="X722" s="530" t="s">
        <v>533</v>
      </c>
      <c r="Y722" s="530" t="s">
        <v>2765</v>
      </c>
      <c r="Z722" s="530" t="s">
        <v>77</v>
      </c>
      <c r="AA722" s="530" t="s">
        <v>2810</v>
      </c>
    </row>
    <row r="723" spans="1:27" s="532" customFormat="1" ht="139.5">
      <c r="A723" s="530" t="s">
        <v>2438</v>
      </c>
      <c r="B723" s="530" t="s">
        <v>70</v>
      </c>
      <c r="C723" s="530" t="s">
        <v>71</v>
      </c>
      <c r="D723" s="530" t="s">
        <v>1004</v>
      </c>
      <c r="E723" s="530" t="s">
        <v>877</v>
      </c>
      <c r="F723" s="557">
        <v>8146</v>
      </c>
      <c r="G723" s="557">
        <v>2024110010254</v>
      </c>
      <c r="H723" s="530" t="s">
        <v>17</v>
      </c>
      <c r="I723" s="530" t="s">
        <v>878</v>
      </c>
      <c r="J723" s="530" t="s">
        <v>2764</v>
      </c>
      <c r="K723" s="530" t="s">
        <v>1055</v>
      </c>
      <c r="L723" s="530" t="s">
        <v>2497</v>
      </c>
      <c r="M723" s="530" t="s">
        <v>1982</v>
      </c>
      <c r="N723" s="557" t="s">
        <v>1982</v>
      </c>
      <c r="O723" s="557">
        <v>1</v>
      </c>
      <c r="P723" s="530">
        <v>1</v>
      </c>
      <c r="Q723" s="530" t="s">
        <v>83</v>
      </c>
      <c r="R723" s="558" t="s">
        <v>2501</v>
      </c>
      <c r="S723" s="587">
        <v>0</v>
      </c>
      <c r="T723" s="587">
        <v>10000000</v>
      </c>
      <c r="U723" s="530" t="s">
        <v>1009</v>
      </c>
      <c r="V723" s="530" t="s">
        <v>78</v>
      </c>
      <c r="W723" s="530" t="s">
        <v>886</v>
      </c>
      <c r="X723" s="530" t="s">
        <v>533</v>
      </c>
      <c r="Y723" s="530" t="s">
        <v>2765</v>
      </c>
      <c r="Z723" s="530" t="s">
        <v>77</v>
      </c>
      <c r="AA723" s="530" t="s">
        <v>2810</v>
      </c>
    </row>
    <row r="724" spans="1:27" s="532" customFormat="1" ht="139.5">
      <c r="A724" s="530" t="s">
        <v>2439</v>
      </c>
      <c r="B724" s="530" t="s">
        <v>70</v>
      </c>
      <c r="C724" s="530" t="s">
        <v>71</v>
      </c>
      <c r="D724" s="530" t="s">
        <v>1004</v>
      </c>
      <c r="E724" s="530" t="s">
        <v>877</v>
      </c>
      <c r="F724" s="557">
        <v>8146</v>
      </c>
      <c r="G724" s="557">
        <v>2024110010254</v>
      </c>
      <c r="H724" s="530" t="s">
        <v>17</v>
      </c>
      <c r="I724" s="530" t="s">
        <v>878</v>
      </c>
      <c r="J724" s="530" t="s">
        <v>2764</v>
      </c>
      <c r="K724" s="530" t="s">
        <v>1055</v>
      </c>
      <c r="L724" s="530" t="s">
        <v>2497</v>
      </c>
      <c r="M724" s="530" t="s">
        <v>1982</v>
      </c>
      <c r="N724" s="557" t="s">
        <v>1982</v>
      </c>
      <c r="O724" s="557">
        <v>1</v>
      </c>
      <c r="P724" s="530">
        <v>1</v>
      </c>
      <c r="Q724" s="530" t="s">
        <v>83</v>
      </c>
      <c r="R724" s="558" t="s">
        <v>2501</v>
      </c>
      <c r="S724" s="587">
        <v>0</v>
      </c>
      <c r="T724" s="587">
        <v>10000000</v>
      </c>
      <c r="U724" s="530" t="s">
        <v>1009</v>
      </c>
      <c r="V724" s="530" t="s">
        <v>78</v>
      </c>
      <c r="W724" s="530" t="s">
        <v>886</v>
      </c>
      <c r="X724" s="530" t="s">
        <v>533</v>
      </c>
      <c r="Y724" s="530" t="s">
        <v>2765</v>
      </c>
      <c r="Z724" s="530" t="s">
        <v>77</v>
      </c>
      <c r="AA724" s="530" t="s">
        <v>2810</v>
      </c>
    </row>
    <row r="725" spans="1:27" s="532" customFormat="1" ht="139.5">
      <c r="A725" s="530" t="s">
        <v>2440</v>
      </c>
      <c r="B725" s="530" t="s">
        <v>70</v>
      </c>
      <c r="C725" s="530" t="s">
        <v>71</v>
      </c>
      <c r="D725" s="530" t="s">
        <v>1004</v>
      </c>
      <c r="E725" s="530" t="s">
        <v>877</v>
      </c>
      <c r="F725" s="557">
        <v>8146</v>
      </c>
      <c r="G725" s="557">
        <v>2024110010254</v>
      </c>
      <c r="H725" s="530" t="s">
        <v>17</v>
      </c>
      <c r="I725" s="530" t="s">
        <v>878</v>
      </c>
      <c r="J725" s="530" t="s">
        <v>2764</v>
      </c>
      <c r="K725" s="530" t="s">
        <v>1055</v>
      </c>
      <c r="L725" s="530" t="s">
        <v>2497</v>
      </c>
      <c r="M725" s="530" t="s">
        <v>1982</v>
      </c>
      <c r="N725" s="557" t="s">
        <v>1982</v>
      </c>
      <c r="O725" s="557">
        <v>1</v>
      </c>
      <c r="P725" s="530">
        <v>1</v>
      </c>
      <c r="Q725" s="530" t="s">
        <v>83</v>
      </c>
      <c r="R725" s="558" t="s">
        <v>2501</v>
      </c>
      <c r="S725" s="587">
        <v>0</v>
      </c>
      <c r="T725" s="587">
        <v>10000000</v>
      </c>
      <c r="U725" s="530" t="s">
        <v>1009</v>
      </c>
      <c r="V725" s="530" t="s">
        <v>78</v>
      </c>
      <c r="W725" s="530" t="s">
        <v>886</v>
      </c>
      <c r="X725" s="530" t="s">
        <v>533</v>
      </c>
      <c r="Y725" s="530" t="s">
        <v>2765</v>
      </c>
      <c r="Z725" s="530" t="s">
        <v>77</v>
      </c>
      <c r="AA725" s="530" t="s">
        <v>2810</v>
      </c>
    </row>
    <row r="726" spans="1:27" s="532" customFormat="1" ht="139.5">
      <c r="A726" s="530" t="s">
        <v>2441</v>
      </c>
      <c r="B726" s="530" t="s">
        <v>70</v>
      </c>
      <c r="C726" s="530" t="s">
        <v>71</v>
      </c>
      <c r="D726" s="530" t="s">
        <v>1004</v>
      </c>
      <c r="E726" s="530" t="s">
        <v>877</v>
      </c>
      <c r="F726" s="557">
        <v>8146</v>
      </c>
      <c r="G726" s="557">
        <v>2024110010254</v>
      </c>
      <c r="H726" s="530" t="s">
        <v>17</v>
      </c>
      <c r="I726" s="530" t="s">
        <v>878</v>
      </c>
      <c r="J726" s="530" t="s">
        <v>2764</v>
      </c>
      <c r="K726" s="530" t="s">
        <v>1055</v>
      </c>
      <c r="L726" s="530" t="s">
        <v>2497</v>
      </c>
      <c r="M726" s="530" t="s">
        <v>1982</v>
      </c>
      <c r="N726" s="557" t="s">
        <v>1982</v>
      </c>
      <c r="O726" s="557">
        <v>1</v>
      </c>
      <c r="P726" s="530">
        <v>1</v>
      </c>
      <c r="Q726" s="530" t="s">
        <v>83</v>
      </c>
      <c r="R726" s="558" t="s">
        <v>2501</v>
      </c>
      <c r="S726" s="587">
        <v>0</v>
      </c>
      <c r="T726" s="587">
        <v>10000000</v>
      </c>
      <c r="U726" s="530" t="s">
        <v>1009</v>
      </c>
      <c r="V726" s="530" t="s">
        <v>78</v>
      </c>
      <c r="W726" s="530" t="s">
        <v>886</v>
      </c>
      <c r="X726" s="530" t="s">
        <v>533</v>
      </c>
      <c r="Y726" s="530" t="s">
        <v>2765</v>
      </c>
      <c r="Z726" s="530" t="s">
        <v>77</v>
      </c>
      <c r="AA726" s="530" t="s">
        <v>2810</v>
      </c>
    </row>
    <row r="727" spans="1:27" s="532" customFormat="1" ht="139.5">
      <c r="A727" s="530" t="s">
        <v>2442</v>
      </c>
      <c r="B727" s="530" t="s">
        <v>70</v>
      </c>
      <c r="C727" s="530" t="s">
        <v>71</v>
      </c>
      <c r="D727" s="530" t="s">
        <v>1004</v>
      </c>
      <c r="E727" s="530" t="s">
        <v>877</v>
      </c>
      <c r="F727" s="557">
        <v>8146</v>
      </c>
      <c r="G727" s="557">
        <v>2024110010254</v>
      </c>
      <c r="H727" s="530" t="s">
        <v>17</v>
      </c>
      <c r="I727" s="530" t="s">
        <v>878</v>
      </c>
      <c r="J727" s="530" t="s">
        <v>2764</v>
      </c>
      <c r="K727" s="530" t="s">
        <v>1055</v>
      </c>
      <c r="L727" s="530" t="s">
        <v>2497</v>
      </c>
      <c r="M727" s="530" t="s">
        <v>1982</v>
      </c>
      <c r="N727" s="557" t="s">
        <v>1982</v>
      </c>
      <c r="O727" s="557">
        <v>1</v>
      </c>
      <c r="P727" s="530">
        <v>1</v>
      </c>
      <c r="Q727" s="530" t="s">
        <v>83</v>
      </c>
      <c r="R727" s="558" t="s">
        <v>2501</v>
      </c>
      <c r="S727" s="587">
        <v>0</v>
      </c>
      <c r="T727" s="587">
        <v>10000000</v>
      </c>
      <c r="U727" s="530" t="s">
        <v>1009</v>
      </c>
      <c r="V727" s="530" t="s">
        <v>78</v>
      </c>
      <c r="W727" s="530" t="s">
        <v>886</v>
      </c>
      <c r="X727" s="530" t="s">
        <v>533</v>
      </c>
      <c r="Y727" s="530" t="s">
        <v>2765</v>
      </c>
      <c r="Z727" s="530" t="s">
        <v>77</v>
      </c>
      <c r="AA727" s="530" t="s">
        <v>2810</v>
      </c>
    </row>
    <row r="728" spans="1:27" s="532" customFormat="1" ht="139.5">
      <c r="A728" s="530" t="s">
        <v>2443</v>
      </c>
      <c r="B728" s="530" t="s">
        <v>70</v>
      </c>
      <c r="C728" s="530" t="s">
        <v>71</v>
      </c>
      <c r="D728" s="530" t="s">
        <v>1004</v>
      </c>
      <c r="E728" s="530" t="s">
        <v>877</v>
      </c>
      <c r="F728" s="557">
        <v>8146</v>
      </c>
      <c r="G728" s="557">
        <v>2024110010254</v>
      </c>
      <c r="H728" s="530" t="s">
        <v>17</v>
      </c>
      <c r="I728" s="530" t="s">
        <v>878</v>
      </c>
      <c r="J728" s="530" t="s">
        <v>2764</v>
      </c>
      <c r="K728" s="530" t="s">
        <v>1055</v>
      </c>
      <c r="L728" s="530" t="s">
        <v>2497</v>
      </c>
      <c r="M728" s="530" t="s">
        <v>1982</v>
      </c>
      <c r="N728" s="557" t="s">
        <v>1982</v>
      </c>
      <c r="O728" s="557">
        <v>1</v>
      </c>
      <c r="P728" s="530">
        <v>1</v>
      </c>
      <c r="Q728" s="530" t="s">
        <v>83</v>
      </c>
      <c r="R728" s="558" t="s">
        <v>2501</v>
      </c>
      <c r="S728" s="587">
        <v>0</v>
      </c>
      <c r="T728" s="587">
        <v>10000000</v>
      </c>
      <c r="U728" s="530" t="s">
        <v>1009</v>
      </c>
      <c r="V728" s="530" t="s">
        <v>78</v>
      </c>
      <c r="W728" s="530" t="s">
        <v>886</v>
      </c>
      <c r="X728" s="530" t="s">
        <v>533</v>
      </c>
      <c r="Y728" s="530" t="s">
        <v>2765</v>
      </c>
      <c r="Z728" s="530" t="s">
        <v>77</v>
      </c>
      <c r="AA728" s="530" t="s">
        <v>2810</v>
      </c>
    </row>
    <row r="729" spans="1:27" s="532" customFormat="1" ht="139.5">
      <c r="A729" s="530" t="s">
        <v>2444</v>
      </c>
      <c r="B729" s="530" t="s">
        <v>70</v>
      </c>
      <c r="C729" s="530" t="s">
        <v>71</v>
      </c>
      <c r="D729" s="530" t="s">
        <v>1004</v>
      </c>
      <c r="E729" s="530" t="s">
        <v>877</v>
      </c>
      <c r="F729" s="557">
        <v>8146</v>
      </c>
      <c r="G729" s="557">
        <v>2024110010254</v>
      </c>
      <c r="H729" s="530" t="s">
        <v>17</v>
      </c>
      <c r="I729" s="530" t="s">
        <v>878</v>
      </c>
      <c r="J729" s="530" t="s">
        <v>2764</v>
      </c>
      <c r="K729" s="530" t="s">
        <v>1055</v>
      </c>
      <c r="L729" s="530" t="s">
        <v>2497</v>
      </c>
      <c r="M729" s="530" t="s">
        <v>1982</v>
      </c>
      <c r="N729" s="557" t="s">
        <v>1982</v>
      </c>
      <c r="O729" s="557">
        <v>1</v>
      </c>
      <c r="P729" s="530">
        <v>1</v>
      </c>
      <c r="Q729" s="530" t="s">
        <v>83</v>
      </c>
      <c r="R729" s="558" t="s">
        <v>2501</v>
      </c>
      <c r="S729" s="587">
        <v>0</v>
      </c>
      <c r="T729" s="587">
        <v>10000000</v>
      </c>
      <c r="U729" s="530" t="s">
        <v>1009</v>
      </c>
      <c r="V729" s="530" t="s">
        <v>78</v>
      </c>
      <c r="W729" s="530" t="s">
        <v>886</v>
      </c>
      <c r="X729" s="530" t="s">
        <v>533</v>
      </c>
      <c r="Y729" s="530" t="s">
        <v>2765</v>
      </c>
      <c r="Z729" s="530" t="s">
        <v>77</v>
      </c>
      <c r="AA729" s="530" t="s">
        <v>2810</v>
      </c>
    </row>
    <row r="730" spans="1:27" s="532" customFormat="1" ht="139.5">
      <c r="A730" s="530" t="s">
        <v>2445</v>
      </c>
      <c r="B730" s="530" t="s">
        <v>70</v>
      </c>
      <c r="C730" s="530" t="s">
        <v>71</v>
      </c>
      <c r="D730" s="530" t="s">
        <v>1004</v>
      </c>
      <c r="E730" s="530" t="s">
        <v>877</v>
      </c>
      <c r="F730" s="557">
        <v>8146</v>
      </c>
      <c r="G730" s="557">
        <v>2024110010254</v>
      </c>
      <c r="H730" s="530" t="s">
        <v>17</v>
      </c>
      <c r="I730" s="530" t="s">
        <v>878</v>
      </c>
      <c r="J730" s="530" t="s">
        <v>2764</v>
      </c>
      <c r="K730" s="530" t="s">
        <v>1055</v>
      </c>
      <c r="L730" s="530" t="s">
        <v>2497</v>
      </c>
      <c r="M730" s="530" t="s">
        <v>1982</v>
      </c>
      <c r="N730" s="557" t="s">
        <v>1982</v>
      </c>
      <c r="O730" s="557">
        <v>1</v>
      </c>
      <c r="P730" s="530">
        <v>1</v>
      </c>
      <c r="Q730" s="530" t="s">
        <v>83</v>
      </c>
      <c r="R730" s="558" t="s">
        <v>2501</v>
      </c>
      <c r="S730" s="587">
        <v>0</v>
      </c>
      <c r="T730" s="587">
        <v>10000000</v>
      </c>
      <c r="U730" s="530" t="s">
        <v>1009</v>
      </c>
      <c r="V730" s="530" t="s">
        <v>78</v>
      </c>
      <c r="W730" s="530" t="s">
        <v>886</v>
      </c>
      <c r="X730" s="530" t="s">
        <v>533</v>
      </c>
      <c r="Y730" s="530" t="s">
        <v>2765</v>
      </c>
      <c r="Z730" s="530" t="s">
        <v>77</v>
      </c>
      <c r="AA730" s="530" t="s">
        <v>2810</v>
      </c>
    </row>
    <row r="731" spans="1:27" s="532" customFormat="1" ht="139.5">
      <c r="A731" s="530" t="s">
        <v>2446</v>
      </c>
      <c r="B731" s="530" t="s">
        <v>70</v>
      </c>
      <c r="C731" s="530" t="s">
        <v>71</v>
      </c>
      <c r="D731" s="530" t="s">
        <v>1004</v>
      </c>
      <c r="E731" s="530" t="s">
        <v>877</v>
      </c>
      <c r="F731" s="557">
        <v>8146</v>
      </c>
      <c r="G731" s="557">
        <v>2024110010254</v>
      </c>
      <c r="H731" s="530" t="s">
        <v>17</v>
      </c>
      <c r="I731" s="530" t="s">
        <v>878</v>
      </c>
      <c r="J731" s="530" t="s">
        <v>2764</v>
      </c>
      <c r="K731" s="530" t="s">
        <v>1055</v>
      </c>
      <c r="L731" s="530" t="s">
        <v>2497</v>
      </c>
      <c r="M731" s="530" t="s">
        <v>1982</v>
      </c>
      <c r="N731" s="557" t="s">
        <v>1982</v>
      </c>
      <c r="O731" s="557">
        <v>1</v>
      </c>
      <c r="P731" s="530">
        <v>1</v>
      </c>
      <c r="Q731" s="530" t="s">
        <v>83</v>
      </c>
      <c r="R731" s="558" t="s">
        <v>2501</v>
      </c>
      <c r="S731" s="587">
        <v>0</v>
      </c>
      <c r="T731" s="587">
        <v>10000000</v>
      </c>
      <c r="U731" s="530" t="s">
        <v>1009</v>
      </c>
      <c r="V731" s="530" t="s">
        <v>78</v>
      </c>
      <c r="W731" s="530" t="s">
        <v>886</v>
      </c>
      <c r="X731" s="530" t="s">
        <v>533</v>
      </c>
      <c r="Y731" s="530" t="s">
        <v>2765</v>
      </c>
      <c r="Z731" s="530" t="s">
        <v>77</v>
      </c>
      <c r="AA731" s="530" t="s">
        <v>2810</v>
      </c>
    </row>
    <row r="732" spans="1:27" s="532" customFormat="1" ht="139.5">
      <c r="A732" s="530" t="s">
        <v>2447</v>
      </c>
      <c r="B732" s="530" t="s">
        <v>70</v>
      </c>
      <c r="C732" s="530" t="s">
        <v>71</v>
      </c>
      <c r="D732" s="530" t="s">
        <v>1004</v>
      </c>
      <c r="E732" s="530" t="s">
        <v>877</v>
      </c>
      <c r="F732" s="557">
        <v>8146</v>
      </c>
      <c r="G732" s="557">
        <v>2024110010254</v>
      </c>
      <c r="H732" s="530" t="s">
        <v>17</v>
      </c>
      <c r="I732" s="530" t="s">
        <v>878</v>
      </c>
      <c r="J732" s="530" t="s">
        <v>2764</v>
      </c>
      <c r="K732" s="530" t="s">
        <v>1055</v>
      </c>
      <c r="L732" s="530" t="s">
        <v>2497</v>
      </c>
      <c r="M732" s="530" t="s">
        <v>1982</v>
      </c>
      <c r="N732" s="557" t="s">
        <v>1982</v>
      </c>
      <c r="O732" s="557">
        <v>1</v>
      </c>
      <c r="P732" s="530">
        <v>1</v>
      </c>
      <c r="Q732" s="530" t="s">
        <v>83</v>
      </c>
      <c r="R732" s="558" t="s">
        <v>2501</v>
      </c>
      <c r="S732" s="587">
        <v>0</v>
      </c>
      <c r="T732" s="587">
        <v>10000000</v>
      </c>
      <c r="U732" s="530" t="s">
        <v>1009</v>
      </c>
      <c r="V732" s="530" t="s">
        <v>78</v>
      </c>
      <c r="W732" s="530" t="s">
        <v>886</v>
      </c>
      <c r="X732" s="530" t="s">
        <v>533</v>
      </c>
      <c r="Y732" s="530" t="s">
        <v>2765</v>
      </c>
      <c r="Z732" s="530" t="s">
        <v>77</v>
      </c>
      <c r="AA732" s="530" t="s">
        <v>2810</v>
      </c>
    </row>
    <row r="733" spans="1:27" s="532" customFormat="1" ht="139.5">
      <c r="A733" s="530" t="s">
        <v>2448</v>
      </c>
      <c r="B733" s="530" t="s">
        <v>70</v>
      </c>
      <c r="C733" s="530" t="s">
        <v>71</v>
      </c>
      <c r="D733" s="530" t="s">
        <v>1004</v>
      </c>
      <c r="E733" s="530" t="s">
        <v>877</v>
      </c>
      <c r="F733" s="557">
        <v>8146</v>
      </c>
      <c r="G733" s="557">
        <v>2024110010254</v>
      </c>
      <c r="H733" s="530" t="s">
        <v>17</v>
      </c>
      <c r="I733" s="530" t="s">
        <v>878</v>
      </c>
      <c r="J733" s="530" t="s">
        <v>2764</v>
      </c>
      <c r="K733" s="530" t="s">
        <v>1055</v>
      </c>
      <c r="L733" s="530" t="s">
        <v>2497</v>
      </c>
      <c r="M733" s="530" t="s">
        <v>1982</v>
      </c>
      <c r="N733" s="557" t="s">
        <v>1982</v>
      </c>
      <c r="O733" s="557">
        <v>1</v>
      </c>
      <c r="P733" s="530">
        <v>1</v>
      </c>
      <c r="Q733" s="530" t="s">
        <v>83</v>
      </c>
      <c r="R733" s="558" t="s">
        <v>2501</v>
      </c>
      <c r="S733" s="587">
        <v>0</v>
      </c>
      <c r="T733" s="587">
        <v>10000000</v>
      </c>
      <c r="U733" s="530" t="s">
        <v>1009</v>
      </c>
      <c r="V733" s="530" t="s">
        <v>78</v>
      </c>
      <c r="W733" s="530" t="s">
        <v>886</v>
      </c>
      <c r="X733" s="530" t="s">
        <v>533</v>
      </c>
      <c r="Y733" s="530" t="s">
        <v>2765</v>
      </c>
      <c r="Z733" s="530" t="s">
        <v>77</v>
      </c>
      <c r="AA733" s="530" t="s">
        <v>2810</v>
      </c>
    </row>
    <row r="734" spans="1:27" s="532" customFormat="1" ht="139.5">
      <c r="A734" s="530" t="s">
        <v>2449</v>
      </c>
      <c r="B734" s="530" t="s">
        <v>70</v>
      </c>
      <c r="C734" s="530" t="s">
        <v>71</v>
      </c>
      <c r="D734" s="530" t="s">
        <v>1004</v>
      </c>
      <c r="E734" s="530" t="s">
        <v>877</v>
      </c>
      <c r="F734" s="557">
        <v>8146</v>
      </c>
      <c r="G734" s="557">
        <v>2024110010254</v>
      </c>
      <c r="H734" s="530" t="s">
        <v>17</v>
      </c>
      <c r="I734" s="530" t="s">
        <v>878</v>
      </c>
      <c r="J734" s="530" t="s">
        <v>2764</v>
      </c>
      <c r="K734" s="530" t="s">
        <v>1055</v>
      </c>
      <c r="L734" s="530" t="s">
        <v>2497</v>
      </c>
      <c r="M734" s="530" t="s">
        <v>1982</v>
      </c>
      <c r="N734" s="557" t="s">
        <v>1982</v>
      </c>
      <c r="O734" s="557">
        <v>1</v>
      </c>
      <c r="P734" s="530">
        <v>1</v>
      </c>
      <c r="Q734" s="530" t="s">
        <v>83</v>
      </c>
      <c r="R734" s="558" t="s">
        <v>2501</v>
      </c>
      <c r="S734" s="587">
        <v>0</v>
      </c>
      <c r="T734" s="587">
        <v>10000000</v>
      </c>
      <c r="U734" s="530" t="s">
        <v>1009</v>
      </c>
      <c r="V734" s="530" t="s">
        <v>78</v>
      </c>
      <c r="W734" s="530" t="s">
        <v>886</v>
      </c>
      <c r="X734" s="530" t="s">
        <v>533</v>
      </c>
      <c r="Y734" s="530" t="s">
        <v>2765</v>
      </c>
      <c r="Z734" s="530" t="s">
        <v>77</v>
      </c>
      <c r="AA734" s="530" t="s">
        <v>2810</v>
      </c>
    </row>
    <row r="735" spans="1:27" s="532" customFormat="1" ht="139.5">
      <c r="A735" s="530" t="s">
        <v>2450</v>
      </c>
      <c r="B735" s="530" t="s">
        <v>70</v>
      </c>
      <c r="C735" s="530" t="s">
        <v>71</v>
      </c>
      <c r="D735" s="530" t="s">
        <v>1004</v>
      </c>
      <c r="E735" s="530" t="s">
        <v>877</v>
      </c>
      <c r="F735" s="557">
        <v>8146</v>
      </c>
      <c r="G735" s="557">
        <v>2024110010254</v>
      </c>
      <c r="H735" s="530" t="s">
        <v>17</v>
      </c>
      <c r="I735" s="530" t="s">
        <v>878</v>
      </c>
      <c r="J735" s="530" t="s">
        <v>2764</v>
      </c>
      <c r="K735" s="530" t="s">
        <v>1055</v>
      </c>
      <c r="L735" s="530" t="s">
        <v>2497</v>
      </c>
      <c r="M735" s="530" t="s">
        <v>1982</v>
      </c>
      <c r="N735" s="557" t="s">
        <v>1982</v>
      </c>
      <c r="O735" s="557">
        <v>1</v>
      </c>
      <c r="P735" s="530">
        <v>1</v>
      </c>
      <c r="Q735" s="530" t="s">
        <v>83</v>
      </c>
      <c r="R735" s="558" t="s">
        <v>2501</v>
      </c>
      <c r="S735" s="587">
        <v>0</v>
      </c>
      <c r="T735" s="587">
        <v>10000000</v>
      </c>
      <c r="U735" s="530" t="s">
        <v>1009</v>
      </c>
      <c r="V735" s="530" t="s">
        <v>78</v>
      </c>
      <c r="W735" s="530" t="s">
        <v>886</v>
      </c>
      <c r="X735" s="530" t="s">
        <v>533</v>
      </c>
      <c r="Y735" s="530" t="s">
        <v>2765</v>
      </c>
      <c r="Z735" s="530" t="s">
        <v>77</v>
      </c>
      <c r="AA735" s="530" t="s">
        <v>2810</v>
      </c>
    </row>
    <row r="736" spans="1:27" s="532" customFormat="1" ht="139.5">
      <c r="A736" s="530" t="s">
        <v>2451</v>
      </c>
      <c r="B736" s="530" t="s">
        <v>70</v>
      </c>
      <c r="C736" s="530" t="s">
        <v>71</v>
      </c>
      <c r="D736" s="530" t="s">
        <v>1004</v>
      </c>
      <c r="E736" s="530" t="s">
        <v>877</v>
      </c>
      <c r="F736" s="557">
        <v>8146</v>
      </c>
      <c r="G736" s="557">
        <v>2024110010254</v>
      </c>
      <c r="H736" s="530" t="s">
        <v>17</v>
      </c>
      <c r="I736" s="530" t="s">
        <v>878</v>
      </c>
      <c r="J736" s="530" t="s">
        <v>2764</v>
      </c>
      <c r="K736" s="530" t="s">
        <v>1055</v>
      </c>
      <c r="L736" s="530" t="s">
        <v>2497</v>
      </c>
      <c r="M736" s="530" t="s">
        <v>1982</v>
      </c>
      <c r="N736" s="557" t="s">
        <v>1982</v>
      </c>
      <c r="O736" s="557">
        <v>1</v>
      </c>
      <c r="P736" s="530">
        <v>1</v>
      </c>
      <c r="Q736" s="530" t="s">
        <v>83</v>
      </c>
      <c r="R736" s="558" t="s">
        <v>2501</v>
      </c>
      <c r="S736" s="587">
        <v>0</v>
      </c>
      <c r="T736" s="587">
        <v>10000000</v>
      </c>
      <c r="U736" s="530" t="s">
        <v>1009</v>
      </c>
      <c r="V736" s="530" t="s">
        <v>78</v>
      </c>
      <c r="W736" s="530" t="s">
        <v>886</v>
      </c>
      <c r="X736" s="530" t="s">
        <v>533</v>
      </c>
      <c r="Y736" s="530" t="s">
        <v>2765</v>
      </c>
      <c r="Z736" s="530" t="s">
        <v>77</v>
      </c>
      <c r="AA736" s="530" t="s">
        <v>2810</v>
      </c>
    </row>
    <row r="737" spans="1:27" s="532" customFormat="1" ht="139.5">
      <c r="A737" s="530" t="s">
        <v>2452</v>
      </c>
      <c r="B737" s="530" t="s">
        <v>70</v>
      </c>
      <c r="C737" s="530" t="s">
        <v>71</v>
      </c>
      <c r="D737" s="530" t="s">
        <v>1004</v>
      </c>
      <c r="E737" s="530" t="s">
        <v>877</v>
      </c>
      <c r="F737" s="557">
        <v>8146</v>
      </c>
      <c r="G737" s="557">
        <v>2024110010254</v>
      </c>
      <c r="H737" s="530" t="s">
        <v>17</v>
      </c>
      <c r="I737" s="530" t="s">
        <v>878</v>
      </c>
      <c r="J737" s="530" t="s">
        <v>2764</v>
      </c>
      <c r="K737" s="530" t="s">
        <v>1055</v>
      </c>
      <c r="L737" s="530" t="s">
        <v>2497</v>
      </c>
      <c r="M737" s="530" t="s">
        <v>1982</v>
      </c>
      <c r="N737" s="557" t="s">
        <v>1982</v>
      </c>
      <c r="O737" s="557">
        <v>1</v>
      </c>
      <c r="P737" s="530">
        <v>1</v>
      </c>
      <c r="Q737" s="530" t="s">
        <v>83</v>
      </c>
      <c r="R737" s="558" t="s">
        <v>2501</v>
      </c>
      <c r="S737" s="587">
        <v>0</v>
      </c>
      <c r="T737" s="587">
        <v>10000000</v>
      </c>
      <c r="U737" s="530" t="s">
        <v>1009</v>
      </c>
      <c r="V737" s="530" t="s">
        <v>78</v>
      </c>
      <c r="W737" s="530" t="s">
        <v>886</v>
      </c>
      <c r="X737" s="530" t="s">
        <v>533</v>
      </c>
      <c r="Y737" s="530" t="s">
        <v>2765</v>
      </c>
      <c r="Z737" s="530" t="s">
        <v>77</v>
      </c>
      <c r="AA737" s="530" t="s">
        <v>2810</v>
      </c>
    </row>
    <row r="738" spans="1:27" s="532" customFormat="1" ht="139.5">
      <c r="A738" s="530" t="s">
        <v>2453</v>
      </c>
      <c r="B738" s="530" t="s">
        <v>70</v>
      </c>
      <c r="C738" s="530" t="s">
        <v>71</v>
      </c>
      <c r="D738" s="530" t="s">
        <v>1004</v>
      </c>
      <c r="E738" s="530" t="s">
        <v>877</v>
      </c>
      <c r="F738" s="557">
        <v>8146</v>
      </c>
      <c r="G738" s="557">
        <v>2024110010254</v>
      </c>
      <c r="H738" s="530" t="s">
        <v>17</v>
      </c>
      <c r="I738" s="530" t="s">
        <v>878</v>
      </c>
      <c r="J738" s="530" t="s">
        <v>2764</v>
      </c>
      <c r="K738" s="530" t="s">
        <v>1055</v>
      </c>
      <c r="L738" s="530" t="s">
        <v>2497</v>
      </c>
      <c r="M738" s="530" t="s">
        <v>1982</v>
      </c>
      <c r="N738" s="557" t="s">
        <v>1982</v>
      </c>
      <c r="O738" s="557">
        <v>1</v>
      </c>
      <c r="P738" s="530">
        <v>1</v>
      </c>
      <c r="Q738" s="530" t="s">
        <v>83</v>
      </c>
      <c r="R738" s="558" t="s">
        <v>2501</v>
      </c>
      <c r="S738" s="587">
        <v>0</v>
      </c>
      <c r="T738" s="587">
        <v>10000000</v>
      </c>
      <c r="U738" s="530" t="s">
        <v>1009</v>
      </c>
      <c r="V738" s="530" t="s">
        <v>78</v>
      </c>
      <c r="W738" s="530" t="s">
        <v>886</v>
      </c>
      <c r="X738" s="530" t="s">
        <v>533</v>
      </c>
      <c r="Y738" s="530" t="s">
        <v>2765</v>
      </c>
      <c r="Z738" s="530" t="s">
        <v>77</v>
      </c>
      <c r="AA738" s="530" t="s">
        <v>2810</v>
      </c>
    </row>
    <row r="739" spans="1:27" s="532" customFormat="1" ht="139.5">
      <c r="A739" s="530" t="s">
        <v>2454</v>
      </c>
      <c r="B739" s="530" t="s">
        <v>70</v>
      </c>
      <c r="C739" s="530" t="s">
        <v>71</v>
      </c>
      <c r="D739" s="530" t="s">
        <v>1004</v>
      </c>
      <c r="E739" s="530" t="s">
        <v>877</v>
      </c>
      <c r="F739" s="557">
        <v>8146</v>
      </c>
      <c r="G739" s="557">
        <v>2024110010254</v>
      </c>
      <c r="H739" s="530" t="s">
        <v>17</v>
      </c>
      <c r="I739" s="530" t="s">
        <v>878</v>
      </c>
      <c r="J739" s="530" t="s">
        <v>2764</v>
      </c>
      <c r="K739" s="530" t="s">
        <v>1055</v>
      </c>
      <c r="L739" s="530" t="s">
        <v>2497</v>
      </c>
      <c r="M739" s="530" t="s">
        <v>1982</v>
      </c>
      <c r="N739" s="557" t="s">
        <v>1982</v>
      </c>
      <c r="O739" s="557">
        <v>1</v>
      </c>
      <c r="P739" s="530">
        <v>1</v>
      </c>
      <c r="Q739" s="530" t="s">
        <v>83</v>
      </c>
      <c r="R739" s="558" t="s">
        <v>2501</v>
      </c>
      <c r="S739" s="587">
        <v>0</v>
      </c>
      <c r="T739" s="587">
        <v>10000000</v>
      </c>
      <c r="U739" s="530" t="s">
        <v>1009</v>
      </c>
      <c r="V739" s="530" t="s">
        <v>78</v>
      </c>
      <c r="W739" s="530" t="s">
        <v>886</v>
      </c>
      <c r="X739" s="530" t="s">
        <v>533</v>
      </c>
      <c r="Y739" s="530" t="s">
        <v>2765</v>
      </c>
      <c r="Z739" s="530" t="s">
        <v>77</v>
      </c>
      <c r="AA739" s="530" t="s">
        <v>2810</v>
      </c>
    </row>
    <row r="740" spans="1:27" s="532" customFormat="1" ht="139.5">
      <c r="A740" s="530" t="s">
        <v>2455</v>
      </c>
      <c r="B740" s="530" t="s">
        <v>70</v>
      </c>
      <c r="C740" s="530" t="s">
        <v>71</v>
      </c>
      <c r="D740" s="530" t="s">
        <v>1004</v>
      </c>
      <c r="E740" s="530" t="s">
        <v>877</v>
      </c>
      <c r="F740" s="557">
        <v>8146</v>
      </c>
      <c r="G740" s="557">
        <v>2024110010254</v>
      </c>
      <c r="H740" s="530" t="s">
        <v>17</v>
      </c>
      <c r="I740" s="530" t="s">
        <v>878</v>
      </c>
      <c r="J740" s="530" t="s">
        <v>2764</v>
      </c>
      <c r="K740" s="530" t="s">
        <v>1055</v>
      </c>
      <c r="L740" s="530" t="s">
        <v>2497</v>
      </c>
      <c r="M740" s="530" t="s">
        <v>1982</v>
      </c>
      <c r="N740" s="557" t="s">
        <v>1982</v>
      </c>
      <c r="O740" s="557">
        <v>1</v>
      </c>
      <c r="P740" s="530">
        <v>1</v>
      </c>
      <c r="Q740" s="530" t="s">
        <v>83</v>
      </c>
      <c r="R740" s="558" t="s">
        <v>2501</v>
      </c>
      <c r="S740" s="587">
        <v>0</v>
      </c>
      <c r="T740" s="587">
        <v>10000000</v>
      </c>
      <c r="U740" s="530" t="s">
        <v>1009</v>
      </c>
      <c r="V740" s="530" t="s">
        <v>78</v>
      </c>
      <c r="W740" s="530" t="s">
        <v>886</v>
      </c>
      <c r="X740" s="530" t="s">
        <v>533</v>
      </c>
      <c r="Y740" s="530" t="s">
        <v>2765</v>
      </c>
      <c r="Z740" s="530" t="s">
        <v>77</v>
      </c>
      <c r="AA740" s="530" t="s">
        <v>2810</v>
      </c>
    </row>
    <row r="741" spans="1:27" s="532" customFormat="1" ht="139.5">
      <c r="A741" s="530" t="s">
        <v>2456</v>
      </c>
      <c r="B741" s="530" t="s">
        <v>70</v>
      </c>
      <c r="C741" s="530" t="s">
        <v>71</v>
      </c>
      <c r="D741" s="530" t="s">
        <v>1004</v>
      </c>
      <c r="E741" s="530" t="s">
        <v>877</v>
      </c>
      <c r="F741" s="557">
        <v>8146</v>
      </c>
      <c r="G741" s="557">
        <v>2024110010254</v>
      </c>
      <c r="H741" s="530" t="s">
        <v>17</v>
      </c>
      <c r="I741" s="530" t="s">
        <v>878</v>
      </c>
      <c r="J741" s="530" t="s">
        <v>2764</v>
      </c>
      <c r="K741" s="530" t="s">
        <v>1055</v>
      </c>
      <c r="L741" s="530" t="s">
        <v>2497</v>
      </c>
      <c r="M741" s="530" t="s">
        <v>1982</v>
      </c>
      <c r="N741" s="557" t="s">
        <v>1982</v>
      </c>
      <c r="O741" s="557">
        <v>1</v>
      </c>
      <c r="P741" s="530">
        <v>1</v>
      </c>
      <c r="Q741" s="530" t="s">
        <v>83</v>
      </c>
      <c r="R741" s="558" t="s">
        <v>2501</v>
      </c>
      <c r="S741" s="587">
        <v>0</v>
      </c>
      <c r="T741" s="587">
        <v>10000000</v>
      </c>
      <c r="U741" s="530" t="s">
        <v>1009</v>
      </c>
      <c r="V741" s="530" t="s">
        <v>78</v>
      </c>
      <c r="W741" s="530" t="s">
        <v>886</v>
      </c>
      <c r="X741" s="530" t="s">
        <v>533</v>
      </c>
      <c r="Y741" s="530" t="s">
        <v>2765</v>
      </c>
      <c r="Z741" s="530" t="s">
        <v>77</v>
      </c>
      <c r="AA741" s="530" t="s">
        <v>2810</v>
      </c>
    </row>
    <row r="742" spans="1:27" s="532" customFormat="1" ht="139.5">
      <c r="A742" s="530" t="s">
        <v>2457</v>
      </c>
      <c r="B742" s="530" t="s">
        <v>70</v>
      </c>
      <c r="C742" s="530" t="s">
        <v>71</v>
      </c>
      <c r="D742" s="530" t="s">
        <v>1004</v>
      </c>
      <c r="E742" s="530" t="s">
        <v>877</v>
      </c>
      <c r="F742" s="557">
        <v>8146</v>
      </c>
      <c r="G742" s="557">
        <v>2024110010254</v>
      </c>
      <c r="H742" s="530" t="s">
        <v>17</v>
      </c>
      <c r="I742" s="530" t="s">
        <v>878</v>
      </c>
      <c r="J742" s="530" t="s">
        <v>2764</v>
      </c>
      <c r="K742" s="530" t="s">
        <v>1055</v>
      </c>
      <c r="L742" s="530" t="s">
        <v>2497</v>
      </c>
      <c r="M742" s="530" t="s">
        <v>1982</v>
      </c>
      <c r="N742" s="557" t="s">
        <v>1982</v>
      </c>
      <c r="O742" s="557">
        <v>1</v>
      </c>
      <c r="P742" s="530">
        <v>1</v>
      </c>
      <c r="Q742" s="530" t="s">
        <v>83</v>
      </c>
      <c r="R742" s="558" t="s">
        <v>2501</v>
      </c>
      <c r="S742" s="587">
        <v>0</v>
      </c>
      <c r="T742" s="587">
        <v>10000000</v>
      </c>
      <c r="U742" s="530" t="s">
        <v>1009</v>
      </c>
      <c r="V742" s="530" t="s">
        <v>78</v>
      </c>
      <c r="W742" s="530" t="s">
        <v>886</v>
      </c>
      <c r="X742" s="530" t="s">
        <v>533</v>
      </c>
      <c r="Y742" s="530" t="s">
        <v>2765</v>
      </c>
      <c r="Z742" s="530" t="s">
        <v>77</v>
      </c>
      <c r="AA742" s="530" t="s">
        <v>2810</v>
      </c>
    </row>
    <row r="743" spans="1:27" s="532" customFormat="1" ht="139.5">
      <c r="A743" s="530" t="s">
        <v>2458</v>
      </c>
      <c r="B743" s="530" t="s">
        <v>70</v>
      </c>
      <c r="C743" s="530" t="s">
        <v>71</v>
      </c>
      <c r="D743" s="530" t="s">
        <v>1004</v>
      </c>
      <c r="E743" s="530" t="s">
        <v>877</v>
      </c>
      <c r="F743" s="557">
        <v>8146</v>
      </c>
      <c r="G743" s="557">
        <v>2024110010254</v>
      </c>
      <c r="H743" s="530" t="s">
        <v>17</v>
      </c>
      <c r="I743" s="530" t="s">
        <v>878</v>
      </c>
      <c r="J743" s="530" t="s">
        <v>2764</v>
      </c>
      <c r="K743" s="530" t="s">
        <v>1055</v>
      </c>
      <c r="L743" s="530" t="s">
        <v>2497</v>
      </c>
      <c r="M743" s="530" t="s">
        <v>1982</v>
      </c>
      <c r="N743" s="557" t="s">
        <v>1982</v>
      </c>
      <c r="O743" s="557">
        <v>1</v>
      </c>
      <c r="P743" s="530">
        <v>1</v>
      </c>
      <c r="Q743" s="530" t="s">
        <v>83</v>
      </c>
      <c r="R743" s="558" t="s">
        <v>2501</v>
      </c>
      <c r="S743" s="587">
        <v>0</v>
      </c>
      <c r="T743" s="587">
        <v>10000000</v>
      </c>
      <c r="U743" s="530" t="s">
        <v>1009</v>
      </c>
      <c r="V743" s="530" t="s">
        <v>78</v>
      </c>
      <c r="W743" s="530" t="s">
        <v>886</v>
      </c>
      <c r="X743" s="530" t="s">
        <v>533</v>
      </c>
      <c r="Y743" s="530" t="s">
        <v>2765</v>
      </c>
      <c r="Z743" s="530" t="s">
        <v>77</v>
      </c>
      <c r="AA743" s="530" t="s">
        <v>2810</v>
      </c>
    </row>
    <row r="744" spans="1:27" s="532" customFormat="1" ht="139.5">
      <c r="A744" s="530" t="s">
        <v>2459</v>
      </c>
      <c r="B744" s="530" t="s">
        <v>70</v>
      </c>
      <c r="C744" s="530" t="s">
        <v>71</v>
      </c>
      <c r="D744" s="530" t="s">
        <v>1004</v>
      </c>
      <c r="E744" s="530" t="s">
        <v>877</v>
      </c>
      <c r="F744" s="557">
        <v>8146</v>
      </c>
      <c r="G744" s="557">
        <v>2024110010254</v>
      </c>
      <c r="H744" s="530" t="s">
        <v>17</v>
      </c>
      <c r="I744" s="530" t="s">
        <v>878</v>
      </c>
      <c r="J744" s="530" t="s">
        <v>2764</v>
      </c>
      <c r="K744" s="530" t="s">
        <v>1055</v>
      </c>
      <c r="L744" s="530" t="s">
        <v>2497</v>
      </c>
      <c r="M744" s="530" t="s">
        <v>1982</v>
      </c>
      <c r="N744" s="557" t="s">
        <v>1982</v>
      </c>
      <c r="O744" s="557">
        <v>1</v>
      </c>
      <c r="P744" s="530">
        <v>1</v>
      </c>
      <c r="Q744" s="530" t="s">
        <v>83</v>
      </c>
      <c r="R744" s="558" t="s">
        <v>2501</v>
      </c>
      <c r="S744" s="587">
        <v>0</v>
      </c>
      <c r="T744" s="587">
        <v>10000000</v>
      </c>
      <c r="U744" s="530" t="s">
        <v>1009</v>
      </c>
      <c r="V744" s="530" t="s">
        <v>78</v>
      </c>
      <c r="W744" s="530" t="s">
        <v>886</v>
      </c>
      <c r="X744" s="530" t="s">
        <v>533</v>
      </c>
      <c r="Y744" s="530" t="s">
        <v>2765</v>
      </c>
      <c r="Z744" s="530" t="s">
        <v>77</v>
      </c>
      <c r="AA744" s="530" t="s">
        <v>2810</v>
      </c>
    </row>
    <row r="745" spans="1:27" s="532" customFormat="1" ht="139.5">
      <c r="A745" s="530" t="s">
        <v>2460</v>
      </c>
      <c r="B745" s="530" t="s">
        <v>70</v>
      </c>
      <c r="C745" s="530" t="s">
        <v>71</v>
      </c>
      <c r="D745" s="530" t="s">
        <v>1004</v>
      </c>
      <c r="E745" s="530" t="s">
        <v>877</v>
      </c>
      <c r="F745" s="557">
        <v>8146</v>
      </c>
      <c r="G745" s="557">
        <v>2024110010254</v>
      </c>
      <c r="H745" s="530" t="s">
        <v>17</v>
      </c>
      <c r="I745" s="530" t="s">
        <v>878</v>
      </c>
      <c r="J745" s="530" t="s">
        <v>2764</v>
      </c>
      <c r="K745" s="530" t="s">
        <v>1055</v>
      </c>
      <c r="L745" s="530" t="s">
        <v>2497</v>
      </c>
      <c r="M745" s="530" t="s">
        <v>1982</v>
      </c>
      <c r="N745" s="557" t="s">
        <v>1982</v>
      </c>
      <c r="O745" s="557">
        <v>1</v>
      </c>
      <c r="P745" s="530">
        <v>1</v>
      </c>
      <c r="Q745" s="530" t="s">
        <v>83</v>
      </c>
      <c r="R745" s="558" t="s">
        <v>2501</v>
      </c>
      <c r="S745" s="587">
        <v>0</v>
      </c>
      <c r="T745" s="587">
        <v>10000000</v>
      </c>
      <c r="U745" s="530" t="s">
        <v>1009</v>
      </c>
      <c r="V745" s="530" t="s">
        <v>78</v>
      </c>
      <c r="W745" s="530" t="s">
        <v>886</v>
      </c>
      <c r="X745" s="530" t="s">
        <v>533</v>
      </c>
      <c r="Y745" s="530" t="s">
        <v>2765</v>
      </c>
      <c r="Z745" s="530" t="s">
        <v>77</v>
      </c>
      <c r="AA745" s="530" t="s">
        <v>2810</v>
      </c>
    </row>
    <row r="746" spans="1:27" s="532" customFormat="1" ht="139.5">
      <c r="A746" s="530" t="s">
        <v>2461</v>
      </c>
      <c r="B746" s="530" t="s">
        <v>70</v>
      </c>
      <c r="C746" s="530" t="s">
        <v>71</v>
      </c>
      <c r="D746" s="530" t="s">
        <v>1004</v>
      </c>
      <c r="E746" s="530" t="s">
        <v>877</v>
      </c>
      <c r="F746" s="557">
        <v>8146</v>
      </c>
      <c r="G746" s="557">
        <v>2024110010254</v>
      </c>
      <c r="H746" s="530" t="s">
        <v>17</v>
      </c>
      <c r="I746" s="530" t="s">
        <v>878</v>
      </c>
      <c r="J746" s="530" t="s">
        <v>2764</v>
      </c>
      <c r="K746" s="530" t="s">
        <v>1055</v>
      </c>
      <c r="L746" s="530" t="s">
        <v>2497</v>
      </c>
      <c r="M746" s="530" t="s">
        <v>1982</v>
      </c>
      <c r="N746" s="557" t="s">
        <v>1982</v>
      </c>
      <c r="O746" s="557">
        <v>1</v>
      </c>
      <c r="P746" s="530">
        <v>1</v>
      </c>
      <c r="Q746" s="530" t="s">
        <v>83</v>
      </c>
      <c r="R746" s="558" t="s">
        <v>2501</v>
      </c>
      <c r="S746" s="587">
        <v>0</v>
      </c>
      <c r="T746" s="587">
        <v>10000000</v>
      </c>
      <c r="U746" s="530" t="s">
        <v>1009</v>
      </c>
      <c r="V746" s="530" t="s">
        <v>78</v>
      </c>
      <c r="W746" s="530" t="s">
        <v>886</v>
      </c>
      <c r="X746" s="530" t="s">
        <v>533</v>
      </c>
      <c r="Y746" s="530" t="s">
        <v>2765</v>
      </c>
      <c r="Z746" s="530" t="s">
        <v>77</v>
      </c>
      <c r="AA746" s="530" t="s">
        <v>2810</v>
      </c>
    </row>
    <row r="747" spans="1:27" s="532" customFormat="1" ht="139.5">
      <c r="A747" s="530" t="s">
        <v>2462</v>
      </c>
      <c r="B747" s="530" t="s">
        <v>70</v>
      </c>
      <c r="C747" s="530" t="s">
        <v>71</v>
      </c>
      <c r="D747" s="530" t="s">
        <v>1004</v>
      </c>
      <c r="E747" s="530" t="s">
        <v>877</v>
      </c>
      <c r="F747" s="557">
        <v>8146</v>
      </c>
      <c r="G747" s="557">
        <v>2024110010254</v>
      </c>
      <c r="H747" s="530" t="s">
        <v>17</v>
      </c>
      <c r="I747" s="530" t="s">
        <v>878</v>
      </c>
      <c r="J747" s="530" t="s">
        <v>2764</v>
      </c>
      <c r="K747" s="530" t="s">
        <v>1055</v>
      </c>
      <c r="L747" s="530" t="s">
        <v>2497</v>
      </c>
      <c r="M747" s="530" t="s">
        <v>1982</v>
      </c>
      <c r="N747" s="557" t="s">
        <v>1982</v>
      </c>
      <c r="O747" s="557">
        <v>1</v>
      </c>
      <c r="P747" s="530">
        <v>1</v>
      </c>
      <c r="Q747" s="530" t="s">
        <v>83</v>
      </c>
      <c r="R747" s="558" t="s">
        <v>2501</v>
      </c>
      <c r="S747" s="587">
        <v>0</v>
      </c>
      <c r="T747" s="587">
        <v>10000000</v>
      </c>
      <c r="U747" s="530" t="s">
        <v>1009</v>
      </c>
      <c r="V747" s="530" t="s">
        <v>78</v>
      </c>
      <c r="W747" s="530" t="s">
        <v>886</v>
      </c>
      <c r="X747" s="530" t="s">
        <v>533</v>
      </c>
      <c r="Y747" s="530" t="s">
        <v>2765</v>
      </c>
      <c r="Z747" s="530" t="s">
        <v>77</v>
      </c>
      <c r="AA747" s="530" t="s">
        <v>2810</v>
      </c>
    </row>
    <row r="748" spans="1:27" s="532" customFormat="1" ht="139.5">
      <c r="A748" s="530" t="s">
        <v>2463</v>
      </c>
      <c r="B748" s="530" t="s">
        <v>70</v>
      </c>
      <c r="C748" s="530" t="s">
        <v>71</v>
      </c>
      <c r="D748" s="530" t="s">
        <v>1004</v>
      </c>
      <c r="E748" s="530" t="s">
        <v>877</v>
      </c>
      <c r="F748" s="557">
        <v>8146</v>
      </c>
      <c r="G748" s="557">
        <v>2024110010254</v>
      </c>
      <c r="H748" s="530" t="s">
        <v>17</v>
      </c>
      <c r="I748" s="530" t="s">
        <v>878</v>
      </c>
      <c r="J748" s="530" t="s">
        <v>2764</v>
      </c>
      <c r="K748" s="530" t="s">
        <v>1055</v>
      </c>
      <c r="L748" s="530" t="s">
        <v>2497</v>
      </c>
      <c r="M748" s="530" t="s">
        <v>1982</v>
      </c>
      <c r="N748" s="557" t="s">
        <v>1982</v>
      </c>
      <c r="O748" s="557">
        <v>1</v>
      </c>
      <c r="P748" s="530">
        <v>1</v>
      </c>
      <c r="Q748" s="530" t="s">
        <v>83</v>
      </c>
      <c r="R748" s="558" t="s">
        <v>2501</v>
      </c>
      <c r="S748" s="587">
        <v>0</v>
      </c>
      <c r="T748" s="587">
        <v>10000000</v>
      </c>
      <c r="U748" s="530" t="s">
        <v>1009</v>
      </c>
      <c r="V748" s="530" t="s">
        <v>78</v>
      </c>
      <c r="W748" s="530" t="s">
        <v>886</v>
      </c>
      <c r="X748" s="530" t="s">
        <v>533</v>
      </c>
      <c r="Y748" s="530" t="s">
        <v>2765</v>
      </c>
      <c r="Z748" s="530" t="s">
        <v>77</v>
      </c>
      <c r="AA748" s="530" t="s">
        <v>2810</v>
      </c>
    </row>
    <row r="749" spans="1:27" s="532" customFormat="1" ht="139.5">
      <c r="A749" s="530" t="s">
        <v>2464</v>
      </c>
      <c r="B749" s="530" t="s">
        <v>70</v>
      </c>
      <c r="C749" s="530" t="s">
        <v>71</v>
      </c>
      <c r="D749" s="530" t="s">
        <v>1004</v>
      </c>
      <c r="E749" s="530" t="s">
        <v>877</v>
      </c>
      <c r="F749" s="557">
        <v>8146</v>
      </c>
      <c r="G749" s="557">
        <v>2024110010254</v>
      </c>
      <c r="H749" s="530" t="s">
        <v>17</v>
      </c>
      <c r="I749" s="530" t="s">
        <v>878</v>
      </c>
      <c r="J749" s="530" t="s">
        <v>2764</v>
      </c>
      <c r="K749" s="530" t="s">
        <v>1055</v>
      </c>
      <c r="L749" s="530" t="s">
        <v>2497</v>
      </c>
      <c r="M749" s="530" t="s">
        <v>1982</v>
      </c>
      <c r="N749" s="557" t="s">
        <v>1982</v>
      </c>
      <c r="O749" s="557">
        <v>1</v>
      </c>
      <c r="P749" s="530">
        <v>1</v>
      </c>
      <c r="Q749" s="530" t="s">
        <v>83</v>
      </c>
      <c r="R749" s="558" t="s">
        <v>2501</v>
      </c>
      <c r="S749" s="587">
        <v>0</v>
      </c>
      <c r="T749" s="587">
        <v>10000000</v>
      </c>
      <c r="U749" s="530" t="s">
        <v>1009</v>
      </c>
      <c r="V749" s="530" t="s">
        <v>78</v>
      </c>
      <c r="W749" s="530" t="s">
        <v>886</v>
      </c>
      <c r="X749" s="530" t="s">
        <v>533</v>
      </c>
      <c r="Y749" s="530" t="s">
        <v>2765</v>
      </c>
      <c r="Z749" s="530" t="s">
        <v>77</v>
      </c>
      <c r="AA749" s="530" t="s">
        <v>2810</v>
      </c>
    </row>
    <row r="750" spans="1:27" s="532" customFormat="1" ht="139.5">
      <c r="A750" s="530" t="s">
        <v>2465</v>
      </c>
      <c r="B750" s="530" t="s">
        <v>70</v>
      </c>
      <c r="C750" s="530" t="s">
        <v>71</v>
      </c>
      <c r="D750" s="530" t="s">
        <v>1004</v>
      </c>
      <c r="E750" s="530" t="s">
        <v>877</v>
      </c>
      <c r="F750" s="557">
        <v>8146</v>
      </c>
      <c r="G750" s="557">
        <v>2024110010254</v>
      </c>
      <c r="H750" s="530" t="s">
        <v>17</v>
      </c>
      <c r="I750" s="530" t="s">
        <v>878</v>
      </c>
      <c r="J750" s="530" t="s">
        <v>2764</v>
      </c>
      <c r="K750" s="530" t="s">
        <v>1055</v>
      </c>
      <c r="L750" s="530" t="s">
        <v>2497</v>
      </c>
      <c r="M750" s="530" t="s">
        <v>1982</v>
      </c>
      <c r="N750" s="557" t="s">
        <v>1982</v>
      </c>
      <c r="O750" s="557">
        <v>1</v>
      </c>
      <c r="P750" s="530">
        <v>1</v>
      </c>
      <c r="Q750" s="530" t="s">
        <v>83</v>
      </c>
      <c r="R750" s="558" t="s">
        <v>2501</v>
      </c>
      <c r="S750" s="587">
        <v>0</v>
      </c>
      <c r="T750" s="587">
        <v>10000000</v>
      </c>
      <c r="U750" s="530" t="s">
        <v>1009</v>
      </c>
      <c r="V750" s="530" t="s">
        <v>78</v>
      </c>
      <c r="W750" s="530" t="s">
        <v>886</v>
      </c>
      <c r="X750" s="530" t="s">
        <v>533</v>
      </c>
      <c r="Y750" s="530" t="s">
        <v>2765</v>
      </c>
      <c r="Z750" s="530" t="s">
        <v>77</v>
      </c>
      <c r="AA750" s="530" t="s">
        <v>2810</v>
      </c>
    </row>
    <row r="751" spans="1:27" s="532" customFormat="1" ht="139.5">
      <c r="A751" s="530" t="s">
        <v>2466</v>
      </c>
      <c r="B751" s="530" t="s">
        <v>70</v>
      </c>
      <c r="C751" s="530" t="s">
        <v>71</v>
      </c>
      <c r="D751" s="530" t="s">
        <v>1004</v>
      </c>
      <c r="E751" s="530" t="s">
        <v>877</v>
      </c>
      <c r="F751" s="557">
        <v>8146</v>
      </c>
      <c r="G751" s="557">
        <v>2024110010254</v>
      </c>
      <c r="H751" s="530" t="s">
        <v>17</v>
      </c>
      <c r="I751" s="530" t="s">
        <v>878</v>
      </c>
      <c r="J751" s="530" t="s">
        <v>2764</v>
      </c>
      <c r="K751" s="530" t="s">
        <v>1055</v>
      </c>
      <c r="L751" s="530" t="s">
        <v>2497</v>
      </c>
      <c r="M751" s="530" t="s">
        <v>1982</v>
      </c>
      <c r="N751" s="557" t="s">
        <v>1982</v>
      </c>
      <c r="O751" s="557">
        <v>1</v>
      </c>
      <c r="P751" s="530">
        <v>1</v>
      </c>
      <c r="Q751" s="530" t="s">
        <v>83</v>
      </c>
      <c r="R751" s="558" t="s">
        <v>2501</v>
      </c>
      <c r="S751" s="587">
        <v>0</v>
      </c>
      <c r="T751" s="587">
        <v>10000000</v>
      </c>
      <c r="U751" s="530" t="s">
        <v>1009</v>
      </c>
      <c r="V751" s="530" t="s">
        <v>78</v>
      </c>
      <c r="W751" s="530" t="s">
        <v>886</v>
      </c>
      <c r="X751" s="530" t="s">
        <v>533</v>
      </c>
      <c r="Y751" s="530" t="s">
        <v>2765</v>
      </c>
      <c r="Z751" s="530" t="s">
        <v>77</v>
      </c>
      <c r="AA751" s="530" t="s">
        <v>2810</v>
      </c>
    </row>
    <row r="752" spans="1:27" s="532" customFormat="1" ht="139.5">
      <c r="A752" s="530" t="s">
        <v>2467</v>
      </c>
      <c r="B752" s="530" t="s">
        <v>70</v>
      </c>
      <c r="C752" s="530" t="s">
        <v>71</v>
      </c>
      <c r="D752" s="530" t="s">
        <v>1004</v>
      </c>
      <c r="E752" s="530" t="s">
        <v>877</v>
      </c>
      <c r="F752" s="557">
        <v>8146</v>
      </c>
      <c r="G752" s="557">
        <v>2024110010254</v>
      </c>
      <c r="H752" s="530" t="s">
        <v>17</v>
      </c>
      <c r="I752" s="530" t="s">
        <v>878</v>
      </c>
      <c r="J752" s="530" t="s">
        <v>2764</v>
      </c>
      <c r="K752" s="530" t="s">
        <v>1055</v>
      </c>
      <c r="L752" s="530" t="s">
        <v>2497</v>
      </c>
      <c r="M752" s="530" t="s">
        <v>1982</v>
      </c>
      <c r="N752" s="557" t="s">
        <v>1982</v>
      </c>
      <c r="O752" s="557">
        <v>1</v>
      </c>
      <c r="P752" s="530">
        <v>1</v>
      </c>
      <c r="Q752" s="530" t="s">
        <v>83</v>
      </c>
      <c r="R752" s="558" t="s">
        <v>2501</v>
      </c>
      <c r="S752" s="587">
        <v>0</v>
      </c>
      <c r="T752" s="587">
        <v>10000000</v>
      </c>
      <c r="U752" s="530" t="s">
        <v>1009</v>
      </c>
      <c r="V752" s="530" t="s">
        <v>78</v>
      </c>
      <c r="W752" s="530" t="s">
        <v>886</v>
      </c>
      <c r="X752" s="530" t="s">
        <v>533</v>
      </c>
      <c r="Y752" s="530" t="s">
        <v>2765</v>
      </c>
      <c r="Z752" s="530" t="s">
        <v>77</v>
      </c>
      <c r="AA752" s="530" t="s">
        <v>2810</v>
      </c>
    </row>
    <row r="753" spans="1:27" s="532" customFormat="1" ht="139.5">
      <c r="A753" s="530" t="s">
        <v>2468</v>
      </c>
      <c r="B753" s="530" t="s">
        <v>70</v>
      </c>
      <c r="C753" s="530" t="s">
        <v>71</v>
      </c>
      <c r="D753" s="530" t="s">
        <v>1004</v>
      </c>
      <c r="E753" s="530" t="s">
        <v>877</v>
      </c>
      <c r="F753" s="557">
        <v>8146</v>
      </c>
      <c r="G753" s="557">
        <v>2024110010254</v>
      </c>
      <c r="H753" s="530" t="s">
        <v>17</v>
      </c>
      <c r="I753" s="530" t="s">
        <v>878</v>
      </c>
      <c r="J753" s="530" t="s">
        <v>2764</v>
      </c>
      <c r="K753" s="530">
        <v>80111600</v>
      </c>
      <c r="L753" s="530" t="s">
        <v>2615</v>
      </c>
      <c r="M753" s="530" t="s">
        <v>1421</v>
      </c>
      <c r="N753" s="530" t="s">
        <v>1421</v>
      </c>
      <c r="O753" s="530" t="s">
        <v>2909</v>
      </c>
      <c r="P753" s="530">
        <v>1</v>
      </c>
      <c r="Q753" s="530" t="s">
        <v>83</v>
      </c>
      <c r="R753" s="530" t="s">
        <v>2501</v>
      </c>
      <c r="S753" s="589">
        <v>5000000</v>
      </c>
      <c r="T753" s="589">
        <v>30000000</v>
      </c>
      <c r="U753" s="530" t="s">
        <v>1009</v>
      </c>
      <c r="V753" s="530" t="s">
        <v>78</v>
      </c>
      <c r="W753" s="530" t="s">
        <v>886</v>
      </c>
      <c r="X753" s="530" t="s">
        <v>533</v>
      </c>
      <c r="Y753" s="530" t="s">
        <v>2765</v>
      </c>
      <c r="Z753" s="530" t="s">
        <v>77</v>
      </c>
      <c r="AA753" s="530" t="s">
        <v>2810</v>
      </c>
    </row>
    <row r="754" spans="1:27" s="532" customFormat="1" ht="139.5">
      <c r="A754" s="530" t="s">
        <v>2469</v>
      </c>
      <c r="B754" s="530" t="s">
        <v>70</v>
      </c>
      <c r="C754" s="530" t="s">
        <v>71</v>
      </c>
      <c r="D754" s="530" t="s">
        <v>1004</v>
      </c>
      <c r="E754" s="530" t="s">
        <v>877</v>
      </c>
      <c r="F754" s="557">
        <v>8146</v>
      </c>
      <c r="G754" s="557">
        <v>2024110010254</v>
      </c>
      <c r="H754" s="530" t="s">
        <v>17</v>
      </c>
      <c r="I754" s="530" t="s">
        <v>878</v>
      </c>
      <c r="J754" s="530" t="s">
        <v>2764</v>
      </c>
      <c r="K754" s="530">
        <v>80111600</v>
      </c>
      <c r="L754" s="530" t="s">
        <v>2616</v>
      </c>
      <c r="M754" s="530" t="s">
        <v>1421</v>
      </c>
      <c r="N754" s="530" t="s">
        <v>1421</v>
      </c>
      <c r="O754" s="530" t="s">
        <v>2909</v>
      </c>
      <c r="P754" s="530">
        <v>1</v>
      </c>
      <c r="Q754" s="530" t="s">
        <v>83</v>
      </c>
      <c r="R754" s="530" t="s">
        <v>2501</v>
      </c>
      <c r="S754" s="589">
        <v>5000000</v>
      </c>
      <c r="T754" s="589">
        <v>30000000</v>
      </c>
      <c r="U754" s="530" t="s">
        <v>1009</v>
      </c>
      <c r="V754" s="530" t="s">
        <v>78</v>
      </c>
      <c r="W754" s="530" t="s">
        <v>886</v>
      </c>
      <c r="X754" s="530" t="s">
        <v>533</v>
      </c>
      <c r="Y754" s="530" t="s">
        <v>2765</v>
      </c>
      <c r="Z754" s="530" t="s">
        <v>77</v>
      </c>
      <c r="AA754" s="530" t="s">
        <v>2810</v>
      </c>
    </row>
    <row r="755" spans="1:27" s="532" customFormat="1" ht="124">
      <c r="A755" s="530" t="s">
        <v>2470</v>
      </c>
      <c r="B755" s="530" t="s">
        <v>70</v>
      </c>
      <c r="C755" s="530" t="s">
        <v>71</v>
      </c>
      <c r="D755" s="530" t="s">
        <v>1004</v>
      </c>
      <c r="E755" s="530" t="s">
        <v>877</v>
      </c>
      <c r="F755" s="557">
        <v>8146</v>
      </c>
      <c r="G755" s="557">
        <v>2024110010254</v>
      </c>
      <c r="H755" s="530" t="s">
        <v>17</v>
      </c>
      <c r="I755" s="530" t="s">
        <v>878</v>
      </c>
      <c r="J755" s="530" t="s">
        <v>2764</v>
      </c>
      <c r="K755" s="530">
        <v>80111600</v>
      </c>
      <c r="L755" s="530" t="s">
        <v>2719</v>
      </c>
      <c r="M755" s="530" t="s">
        <v>1421</v>
      </c>
      <c r="N755" s="530" t="s">
        <v>1421</v>
      </c>
      <c r="O755" s="530" t="s">
        <v>2909</v>
      </c>
      <c r="P755" s="530">
        <v>1</v>
      </c>
      <c r="Q755" s="530" t="s">
        <v>83</v>
      </c>
      <c r="R755" s="530" t="s">
        <v>2501</v>
      </c>
      <c r="S755" s="589">
        <v>5000000</v>
      </c>
      <c r="T755" s="589">
        <v>30000000</v>
      </c>
      <c r="U755" s="530" t="s">
        <v>1009</v>
      </c>
      <c r="V755" s="530" t="s">
        <v>78</v>
      </c>
      <c r="W755" s="530" t="s">
        <v>886</v>
      </c>
      <c r="X755" s="530" t="s">
        <v>533</v>
      </c>
      <c r="Y755" s="530" t="s">
        <v>2765</v>
      </c>
      <c r="Z755" s="530" t="s">
        <v>77</v>
      </c>
      <c r="AA755" s="530" t="s">
        <v>2810</v>
      </c>
    </row>
    <row r="756" spans="1:27" s="532" customFormat="1" ht="139.5">
      <c r="A756" s="530" t="s">
        <v>2471</v>
      </c>
      <c r="B756" s="530" t="s">
        <v>70</v>
      </c>
      <c r="C756" s="530" t="s">
        <v>71</v>
      </c>
      <c r="D756" s="530" t="s">
        <v>1004</v>
      </c>
      <c r="E756" s="530" t="s">
        <v>877</v>
      </c>
      <c r="F756" s="557">
        <v>8146</v>
      </c>
      <c r="G756" s="557">
        <v>2024110010254</v>
      </c>
      <c r="H756" s="530" t="s">
        <v>17</v>
      </c>
      <c r="I756" s="530" t="s">
        <v>878</v>
      </c>
      <c r="J756" s="530" t="s">
        <v>2764</v>
      </c>
      <c r="K756" s="530">
        <v>80111600</v>
      </c>
      <c r="L756" s="530" t="s">
        <v>2616</v>
      </c>
      <c r="M756" s="530" t="s">
        <v>1421</v>
      </c>
      <c r="N756" s="530" t="s">
        <v>1421</v>
      </c>
      <c r="O756" s="530" t="s">
        <v>2909</v>
      </c>
      <c r="P756" s="530">
        <v>1</v>
      </c>
      <c r="Q756" s="530" t="s">
        <v>83</v>
      </c>
      <c r="R756" s="530" t="s">
        <v>2501</v>
      </c>
      <c r="S756" s="589">
        <v>5000000</v>
      </c>
      <c r="T756" s="589">
        <v>30000000</v>
      </c>
      <c r="U756" s="530" t="s">
        <v>1009</v>
      </c>
      <c r="V756" s="530" t="s">
        <v>78</v>
      </c>
      <c r="W756" s="530" t="s">
        <v>886</v>
      </c>
      <c r="X756" s="530" t="s">
        <v>533</v>
      </c>
      <c r="Y756" s="530" t="s">
        <v>2765</v>
      </c>
      <c r="Z756" s="530" t="s">
        <v>77</v>
      </c>
      <c r="AA756" s="530" t="s">
        <v>2810</v>
      </c>
    </row>
    <row r="757" spans="1:27" s="532" customFormat="1" ht="139.5">
      <c r="A757" s="530" t="s">
        <v>2472</v>
      </c>
      <c r="B757" s="530" t="s">
        <v>70</v>
      </c>
      <c r="C757" s="530" t="s">
        <v>71</v>
      </c>
      <c r="D757" s="530" t="s">
        <v>1004</v>
      </c>
      <c r="E757" s="530" t="s">
        <v>877</v>
      </c>
      <c r="F757" s="557">
        <v>8146</v>
      </c>
      <c r="G757" s="557">
        <v>2024110010254</v>
      </c>
      <c r="H757" s="530" t="s">
        <v>17</v>
      </c>
      <c r="I757" s="530" t="s">
        <v>878</v>
      </c>
      <c r="J757" s="530" t="s">
        <v>2764</v>
      </c>
      <c r="K757" s="530">
        <v>80111600</v>
      </c>
      <c r="L757" s="530" t="s">
        <v>2616</v>
      </c>
      <c r="M757" s="530" t="s">
        <v>1421</v>
      </c>
      <c r="N757" s="530" t="s">
        <v>1421</v>
      </c>
      <c r="O757" s="530" t="s">
        <v>2909</v>
      </c>
      <c r="P757" s="530">
        <v>1</v>
      </c>
      <c r="Q757" s="530" t="s">
        <v>83</v>
      </c>
      <c r="R757" s="530" t="s">
        <v>2501</v>
      </c>
      <c r="S757" s="589">
        <v>5000000</v>
      </c>
      <c r="T757" s="589">
        <v>30000000</v>
      </c>
      <c r="U757" s="530" t="s">
        <v>1009</v>
      </c>
      <c r="V757" s="530" t="s">
        <v>78</v>
      </c>
      <c r="W757" s="530" t="s">
        <v>886</v>
      </c>
      <c r="X757" s="530" t="s">
        <v>533</v>
      </c>
      <c r="Y757" s="530" t="s">
        <v>2765</v>
      </c>
      <c r="Z757" s="530" t="s">
        <v>77</v>
      </c>
      <c r="AA757" s="530" t="s">
        <v>2810</v>
      </c>
    </row>
    <row r="758" spans="1:27" s="532" customFormat="1" ht="155">
      <c r="A758" s="560" t="s">
        <v>2473</v>
      </c>
      <c r="B758" s="560" t="s">
        <v>70</v>
      </c>
      <c r="C758" s="560" t="s">
        <v>71</v>
      </c>
      <c r="D758" s="560" t="s">
        <v>1004</v>
      </c>
      <c r="E758" s="560" t="s">
        <v>877</v>
      </c>
      <c r="F758" s="561">
        <v>8146</v>
      </c>
      <c r="G758" s="561">
        <v>2024110010254</v>
      </c>
      <c r="H758" s="560" t="s">
        <v>17</v>
      </c>
      <c r="I758" s="560" t="s">
        <v>878</v>
      </c>
      <c r="J758" s="560" t="s">
        <v>24</v>
      </c>
      <c r="K758" s="560">
        <v>80111600</v>
      </c>
      <c r="L758" s="560" t="s">
        <v>2902</v>
      </c>
      <c r="M758" s="560" t="s">
        <v>1421</v>
      </c>
      <c r="N758" s="561" t="s">
        <v>1421</v>
      </c>
      <c r="O758" s="561" t="s">
        <v>2909</v>
      </c>
      <c r="P758" s="560">
        <v>1</v>
      </c>
      <c r="Q758" s="560" t="s">
        <v>83</v>
      </c>
      <c r="R758" s="562" t="s">
        <v>2501</v>
      </c>
      <c r="S758" s="590">
        <v>8333333</v>
      </c>
      <c r="T758" s="590">
        <v>50000000</v>
      </c>
      <c r="U758" s="560" t="s">
        <v>1009</v>
      </c>
      <c r="V758" s="560" t="s">
        <v>78</v>
      </c>
      <c r="W758" s="560" t="s">
        <v>886</v>
      </c>
      <c r="X758" s="560" t="s">
        <v>533</v>
      </c>
      <c r="Y758" s="560" t="s">
        <v>2765</v>
      </c>
      <c r="Z758" s="560" t="s">
        <v>77</v>
      </c>
      <c r="AA758" s="560" t="s">
        <v>2841</v>
      </c>
    </row>
    <row r="759" spans="1:27" s="532" customFormat="1" ht="139.5">
      <c r="A759" s="530" t="s">
        <v>2474</v>
      </c>
      <c r="B759" s="530" t="s">
        <v>70</v>
      </c>
      <c r="C759" s="530" t="s">
        <v>71</v>
      </c>
      <c r="D759" s="530" t="s">
        <v>1004</v>
      </c>
      <c r="E759" s="530" t="s">
        <v>877</v>
      </c>
      <c r="F759" s="557">
        <v>8146</v>
      </c>
      <c r="G759" s="557">
        <v>2024110010254</v>
      </c>
      <c r="H759" s="530" t="s">
        <v>17</v>
      </c>
      <c r="I759" s="530" t="s">
        <v>878</v>
      </c>
      <c r="J759" s="530" t="s">
        <v>2764</v>
      </c>
      <c r="K759" s="530">
        <v>80111600</v>
      </c>
      <c r="L759" s="530" t="s">
        <v>2617</v>
      </c>
      <c r="M759" s="530" t="s">
        <v>1421</v>
      </c>
      <c r="N759" s="530" t="s">
        <v>1421</v>
      </c>
      <c r="O759" s="530" t="s">
        <v>2909</v>
      </c>
      <c r="P759" s="530">
        <v>1</v>
      </c>
      <c r="Q759" s="530" t="s">
        <v>83</v>
      </c>
      <c r="R759" s="530" t="s">
        <v>2501</v>
      </c>
      <c r="S759" s="589">
        <v>8333333</v>
      </c>
      <c r="T759" s="589">
        <v>50000000</v>
      </c>
      <c r="U759" s="530" t="s">
        <v>1009</v>
      </c>
      <c r="V759" s="530" t="s">
        <v>78</v>
      </c>
      <c r="W759" s="530" t="s">
        <v>886</v>
      </c>
      <c r="X759" s="530" t="s">
        <v>533</v>
      </c>
      <c r="Y759" s="530" t="s">
        <v>2765</v>
      </c>
      <c r="Z759" s="530" t="s">
        <v>77</v>
      </c>
      <c r="AA759" s="530" t="s">
        <v>2810</v>
      </c>
    </row>
    <row r="760" spans="1:27" s="532" customFormat="1" ht="108.5">
      <c r="A760" s="530" t="s">
        <v>2475</v>
      </c>
      <c r="B760" s="530" t="s">
        <v>70</v>
      </c>
      <c r="C760" s="530" t="s">
        <v>71</v>
      </c>
      <c r="D760" s="530" t="s">
        <v>1004</v>
      </c>
      <c r="E760" s="530" t="s">
        <v>877</v>
      </c>
      <c r="F760" s="557">
        <v>8146</v>
      </c>
      <c r="G760" s="557">
        <v>2024110010254</v>
      </c>
      <c r="H760" s="530" t="s">
        <v>17</v>
      </c>
      <c r="I760" s="530" t="s">
        <v>878</v>
      </c>
      <c r="J760" s="530" t="s">
        <v>2764</v>
      </c>
      <c r="K760" s="530">
        <v>80111600</v>
      </c>
      <c r="L760" s="530" t="s">
        <v>2618</v>
      </c>
      <c r="M760" s="530" t="s">
        <v>1421</v>
      </c>
      <c r="N760" s="530" t="s">
        <v>1421</v>
      </c>
      <c r="O760" s="530" t="s">
        <v>2909</v>
      </c>
      <c r="P760" s="530">
        <v>1</v>
      </c>
      <c r="Q760" s="530" t="s">
        <v>83</v>
      </c>
      <c r="R760" s="530" t="s">
        <v>2501</v>
      </c>
      <c r="S760" s="589">
        <v>9000000</v>
      </c>
      <c r="T760" s="589">
        <v>54000000</v>
      </c>
      <c r="U760" s="530" t="s">
        <v>1009</v>
      </c>
      <c r="V760" s="530" t="s">
        <v>78</v>
      </c>
      <c r="W760" s="530" t="s">
        <v>886</v>
      </c>
      <c r="X760" s="530" t="s">
        <v>533</v>
      </c>
      <c r="Y760" s="530" t="s">
        <v>2765</v>
      </c>
      <c r="Z760" s="530" t="s">
        <v>77</v>
      </c>
      <c r="AA760" s="530" t="s">
        <v>2810</v>
      </c>
    </row>
    <row r="761" spans="1:27" s="532" customFormat="1" ht="93">
      <c r="A761" s="530" t="s">
        <v>2476</v>
      </c>
      <c r="B761" s="530" t="s">
        <v>70</v>
      </c>
      <c r="C761" s="530" t="s">
        <v>71</v>
      </c>
      <c r="D761" s="530" t="s">
        <v>282</v>
      </c>
      <c r="E761" s="530" t="s">
        <v>283</v>
      </c>
      <c r="F761" s="557">
        <v>8080</v>
      </c>
      <c r="G761" s="557">
        <v>2024110010212</v>
      </c>
      <c r="H761" s="530" t="s">
        <v>10</v>
      </c>
      <c r="I761" s="530" t="s">
        <v>284</v>
      </c>
      <c r="J761" s="530" t="s">
        <v>11</v>
      </c>
      <c r="K761" s="530" t="s">
        <v>407</v>
      </c>
      <c r="L761" s="530" t="s">
        <v>2498</v>
      </c>
      <c r="M761" s="530" t="s">
        <v>1060</v>
      </c>
      <c r="N761" s="557" t="s">
        <v>1060</v>
      </c>
      <c r="O761" s="557">
        <v>6</v>
      </c>
      <c r="P761" s="530">
        <v>1</v>
      </c>
      <c r="Q761" s="530" t="s">
        <v>83</v>
      </c>
      <c r="R761" s="558" t="s">
        <v>2501</v>
      </c>
      <c r="S761" s="587">
        <v>31672475</v>
      </c>
      <c r="T761" s="587">
        <v>190034850</v>
      </c>
      <c r="U761" s="530" t="s">
        <v>286</v>
      </c>
      <c r="V761" s="530" t="s">
        <v>78</v>
      </c>
      <c r="W761" s="530" t="s">
        <v>287</v>
      </c>
      <c r="X761" s="530" t="s">
        <v>288</v>
      </c>
      <c r="Y761" s="530" t="s">
        <v>2765</v>
      </c>
      <c r="Z761" s="530" t="s">
        <v>77</v>
      </c>
      <c r="AA761" s="530" t="s">
        <v>2810</v>
      </c>
    </row>
    <row r="762" spans="1:27" s="532" customFormat="1" ht="108.5">
      <c r="A762" s="530" t="s">
        <v>2477</v>
      </c>
      <c r="B762" s="530" t="s">
        <v>70</v>
      </c>
      <c r="C762" s="530" t="s">
        <v>71</v>
      </c>
      <c r="D762" s="530" t="s">
        <v>282</v>
      </c>
      <c r="E762" s="530" t="s">
        <v>283</v>
      </c>
      <c r="F762" s="557">
        <v>8080</v>
      </c>
      <c r="G762" s="557">
        <v>2024110010212</v>
      </c>
      <c r="H762" s="530" t="s">
        <v>10</v>
      </c>
      <c r="I762" s="530" t="s">
        <v>284</v>
      </c>
      <c r="J762" s="530" t="s">
        <v>11</v>
      </c>
      <c r="K762" s="530" t="s">
        <v>407</v>
      </c>
      <c r="L762" s="530" t="s">
        <v>2720</v>
      </c>
      <c r="M762" s="530" t="s">
        <v>1060</v>
      </c>
      <c r="N762" s="557" t="s">
        <v>1060</v>
      </c>
      <c r="O762" s="557">
        <v>6</v>
      </c>
      <c r="P762" s="530">
        <v>1</v>
      </c>
      <c r="Q762" s="530" t="s">
        <v>83</v>
      </c>
      <c r="R762" s="558" t="s">
        <v>2501</v>
      </c>
      <c r="S762" s="587">
        <v>9000000</v>
      </c>
      <c r="T762" s="587">
        <v>54000000</v>
      </c>
      <c r="U762" s="530" t="s">
        <v>286</v>
      </c>
      <c r="V762" s="530" t="s">
        <v>78</v>
      </c>
      <c r="W762" s="530" t="s">
        <v>287</v>
      </c>
      <c r="X762" s="530" t="s">
        <v>288</v>
      </c>
      <c r="Y762" s="530" t="s">
        <v>2765</v>
      </c>
      <c r="Z762" s="530" t="s">
        <v>77</v>
      </c>
      <c r="AA762" s="530" t="s">
        <v>2810</v>
      </c>
    </row>
    <row r="763" spans="1:27" s="532" customFormat="1" ht="124">
      <c r="A763" s="530" t="s">
        <v>2478</v>
      </c>
      <c r="B763" s="530" t="s">
        <v>70</v>
      </c>
      <c r="C763" s="530" t="s">
        <v>71</v>
      </c>
      <c r="D763" s="530" t="s">
        <v>282</v>
      </c>
      <c r="E763" s="530" t="s">
        <v>283</v>
      </c>
      <c r="F763" s="557">
        <v>8080</v>
      </c>
      <c r="G763" s="557">
        <v>2024110010212</v>
      </c>
      <c r="H763" s="530" t="s">
        <v>10</v>
      </c>
      <c r="I763" s="530" t="s">
        <v>284</v>
      </c>
      <c r="J763" s="530" t="s">
        <v>11</v>
      </c>
      <c r="K763" s="530" t="s">
        <v>407</v>
      </c>
      <c r="L763" s="530" t="s">
        <v>2499</v>
      </c>
      <c r="M763" s="530" t="s">
        <v>1060</v>
      </c>
      <c r="N763" s="557" t="s">
        <v>1060</v>
      </c>
      <c r="O763" s="557">
        <v>6</v>
      </c>
      <c r="P763" s="530">
        <v>1</v>
      </c>
      <c r="Q763" s="530" t="s">
        <v>83</v>
      </c>
      <c r="R763" s="558" t="s">
        <v>2501</v>
      </c>
      <c r="S763" s="587">
        <v>8330000</v>
      </c>
      <c r="T763" s="587">
        <v>49980000</v>
      </c>
      <c r="U763" s="530" t="s">
        <v>286</v>
      </c>
      <c r="V763" s="530" t="s">
        <v>78</v>
      </c>
      <c r="W763" s="530" t="s">
        <v>287</v>
      </c>
      <c r="X763" s="530" t="s">
        <v>288</v>
      </c>
      <c r="Y763" s="530" t="s">
        <v>2765</v>
      </c>
      <c r="Z763" s="530" t="s">
        <v>77</v>
      </c>
      <c r="AA763" s="530" t="s">
        <v>2810</v>
      </c>
    </row>
    <row r="764" spans="1:27" s="532" customFormat="1" ht="124">
      <c r="A764" s="530" t="s">
        <v>2479</v>
      </c>
      <c r="B764" s="530" t="s">
        <v>70</v>
      </c>
      <c r="C764" s="530" t="s">
        <v>71</v>
      </c>
      <c r="D764" s="530" t="s">
        <v>282</v>
      </c>
      <c r="E764" s="530" t="s">
        <v>283</v>
      </c>
      <c r="F764" s="557">
        <v>8080</v>
      </c>
      <c r="G764" s="557">
        <v>2024110010212</v>
      </c>
      <c r="H764" s="530" t="s">
        <v>10</v>
      </c>
      <c r="I764" s="530" t="s">
        <v>284</v>
      </c>
      <c r="J764" s="530" t="s">
        <v>11</v>
      </c>
      <c r="K764" s="530" t="s">
        <v>407</v>
      </c>
      <c r="L764" s="530" t="s">
        <v>2499</v>
      </c>
      <c r="M764" s="530" t="s">
        <v>1060</v>
      </c>
      <c r="N764" s="557" t="s">
        <v>1060</v>
      </c>
      <c r="O764" s="557">
        <v>6</v>
      </c>
      <c r="P764" s="530">
        <v>1</v>
      </c>
      <c r="Q764" s="530" t="s">
        <v>83</v>
      </c>
      <c r="R764" s="558" t="s">
        <v>2501</v>
      </c>
      <c r="S764" s="587">
        <v>8330000</v>
      </c>
      <c r="T764" s="587">
        <v>49980000</v>
      </c>
      <c r="U764" s="530" t="s">
        <v>286</v>
      </c>
      <c r="V764" s="530" t="s">
        <v>78</v>
      </c>
      <c r="W764" s="530" t="s">
        <v>287</v>
      </c>
      <c r="X764" s="530" t="s">
        <v>288</v>
      </c>
      <c r="Y764" s="530" t="s">
        <v>2765</v>
      </c>
      <c r="Z764" s="530" t="s">
        <v>77</v>
      </c>
      <c r="AA764" s="530" t="s">
        <v>2810</v>
      </c>
    </row>
    <row r="765" spans="1:27" s="532" customFormat="1" ht="124">
      <c r="A765" s="530" t="s">
        <v>2480</v>
      </c>
      <c r="B765" s="530" t="s">
        <v>70</v>
      </c>
      <c r="C765" s="530" t="s">
        <v>71</v>
      </c>
      <c r="D765" s="530" t="s">
        <v>282</v>
      </c>
      <c r="E765" s="530" t="s">
        <v>283</v>
      </c>
      <c r="F765" s="557">
        <v>8080</v>
      </c>
      <c r="G765" s="557">
        <v>2024110010212</v>
      </c>
      <c r="H765" s="530" t="s">
        <v>10</v>
      </c>
      <c r="I765" s="530" t="s">
        <v>284</v>
      </c>
      <c r="J765" s="530" t="s">
        <v>11</v>
      </c>
      <c r="K765" s="530" t="s">
        <v>407</v>
      </c>
      <c r="L765" s="530" t="s">
        <v>2721</v>
      </c>
      <c r="M765" s="530" t="s">
        <v>1060</v>
      </c>
      <c r="N765" s="557" t="s">
        <v>1060</v>
      </c>
      <c r="O765" s="557">
        <v>6</v>
      </c>
      <c r="P765" s="530">
        <v>1</v>
      </c>
      <c r="Q765" s="530" t="s">
        <v>83</v>
      </c>
      <c r="R765" s="558" t="s">
        <v>2501</v>
      </c>
      <c r="S765" s="587">
        <v>5000000</v>
      </c>
      <c r="T765" s="587">
        <v>25000000</v>
      </c>
      <c r="U765" s="530" t="s">
        <v>286</v>
      </c>
      <c r="V765" s="530" t="s">
        <v>78</v>
      </c>
      <c r="W765" s="530" t="s">
        <v>287</v>
      </c>
      <c r="X765" s="530" t="s">
        <v>288</v>
      </c>
      <c r="Y765" s="530" t="s">
        <v>2765</v>
      </c>
      <c r="Z765" s="530" t="s">
        <v>77</v>
      </c>
      <c r="AA765" s="530" t="s">
        <v>2810</v>
      </c>
    </row>
    <row r="766" spans="1:27" s="532" customFormat="1" ht="124">
      <c r="A766" s="530" t="s">
        <v>2481</v>
      </c>
      <c r="B766" s="530" t="s">
        <v>70</v>
      </c>
      <c r="C766" s="530" t="s">
        <v>71</v>
      </c>
      <c r="D766" s="530" t="s">
        <v>282</v>
      </c>
      <c r="E766" s="530" t="s">
        <v>283</v>
      </c>
      <c r="F766" s="557">
        <v>8080</v>
      </c>
      <c r="G766" s="557">
        <v>2024110010212</v>
      </c>
      <c r="H766" s="530" t="s">
        <v>10</v>
      </c>
      <c r="I766" s="530" t="s">
        <v>284</v>
      </c>
      <c r="J766" s="530" t="s">
        <v>11</v>
      </c>
      <c r="K766" s="530" t="s">
        <v>407</v>
      </c>
      <c r="L766" s="530" t="s">
        <v>2721</v>
      </c>
      <c r="M766" s="530" t="s">
        <v>1060</v>
      </c>
      <c r="N766" s="557" t="s">
        <v>1060</v>
      </c>
      <c r="O766" s="557">
        <v>6</v>
      </c>
      <c r="P766" s="530">
        <v>1</v>
      </c>
      <c r="Q766" s="530" t="s">
        <v>83</v>
      </c>
      <c r="R766" s="558" t="s">
        <v>2501</v>
      </c>
      <c r="S766" s="587">
        <v>5000000</v>
      </c>
      <c r="T766" s="587">
        <v>25000000</v>
      </c>
      <c r="U766" s="530" t="s">
        <v>286</v>
      </c>
      <c r="V766" s="530" t="s">
        <v>78</v>
      </c>
      <c r="W766" s="530" t="s">
        <v>287</v>
      </c>
      <c r="X766" s="530" t="s">
        <v>288</v>
      </c>
      <c r="Y766" s="530" t="s">
        <v>2765</v>
      </c>
      <c r="Z766" s="530" t="s">
        <v>77</v>
      </c>
      <c r="AA766" s="530" t="s">
        <v>2810</v>
      </c>
    </row>
    <row r="767" spans="1:27" s="532" customFormat="1" ht="124">
      <c r="A767" s="530" t="s">
        <v>2482</v>
      </c>
      <c r="B767" s="530" t="s">
        <v>70</v>
      </c>
      <c r="C767" s="530" t="s">
        <v>71</v>
      </c>
      <c r="D767" s="530" t="s">
        <v>282</v>
      </c>
      <c r="E767" s="530" t="s">
        <v>283</v>
      </c>
      <c r="F767" s="557">
        <v>8080</v>
      </c>
      <c r="G767" s="557">
        <v>2024110010212</v>
      </c>
      <c r="H767" s="530" t="s">
        <v>10</v>
      </c>
      <c r="I767" s="530" t="s">
        <v>284</v>
      </c>
      <c r="J767" s="530" t="s">
        <v>11</v>
      </c>
      <c r="K767" s="530" t="s">
        <v>407</v>
      </c>
      <c r="L767" s="530" t="s">
        <v>2721</v>
      </c>
      <c r="M767" s="530" t="s">
        <v>1060</v>
      </c>
      <c r="N767" s="557" t="s">
        <v>1060</v>
      </c>
      <c r="O767" s="557">
        <v>6</v>
      </c>
      <c r="P767" s="530">
        <v>1</v>
      </c>
      <c r="Q767" s="530" t="s">
        <v>83</v>
      </c>
      <c r="R767" s="558" t="s">
        <v>2501</v>
      </c>
      <c r="S767" s="587">
        <v>5000000</v>
      </c>
      <c r="T767" s="587">
        <v>25000000</v>
      </c>
      <c r="U767" s="530" t="s">
        <v>286</v>
      </c>
      <c r="V767" s="530" t="s">
        <v>78</v>
      </c>
      <c r="W767" s="530" t="s">
        <v>287</v>
      </c>
      <c r="X767" s="530" t="s">
        <v>288</v>
      </c>
      <c r="Y767" s="530" t="s">
        <v>2765</v>
      </c>
      <c r="Z767" s="530" t="s">
        <v>77</v>
      </c>
      <c r="AA767" s="530" t="s">
        <v>2810</v>
      </c>
    </row>
    <row r="768" spans="1:27" s="532" customFormat="1" ht="124">
      <c r="A768" s="530" t="s">
        <v>2483</v>
      </c>
      <c r="B768" s="530" t="s">
        <v>70</v>
      </c>
      <c r="C768" s="530" t="s">
        <v>71</v>
      </c>
      <c r="D768" s="530" t="s">
        <v>282</v>
      </c>
      <c r="E768" s="530" t="s">
        <v>283</v>
      </c>
      <c r="F768" s="557">
        <v>8080</v>
      </c>
      <c r="G768" s="557">
        <v>2024110010212</v>
      </c>
      <c r="H768" s="530" t="s">
        <v>10</v>
      </c>
      <c r="I768" s="530" t="s">
        <v>284</v>
      </c>
      <c r="J768" s="530" t="s">
        <v>11</v>
      </c>
      <c r="K768" s="530" t="s">
        <v>407</v>
      </c>
      <c r="L768" s="530" t="s">
        <v>2721</v>
      </c>
      <c r="M768" s="530" t="s">
        <v>1060</v>
      </c>
      <c r="N768" s="557" t="s">
        <v>1060</v>
      </c>
      <c r="O768" s="557">
        <v>6</v>
      </c>
      <c r="P768" s="530">
        <v>1</v>
      </c>
      <c r="Q768" s="530" t="s">
        <v>83</v>
      </c>
      <c r="R768" s="558" t="s">
        <v>2501</v>
      </c>
      <c r="S768" s="587">
        <v>5000000</v>
      </c>
      <c r="T768" s="587">
        <v>25000000</v>
      </c>
      <c r="U768" s="530" t="s">
        <v>286</v>
      </c>
      <c r="V768" s="530" t="s">
        <v>78</v>
      </c>
      <c r="W768" s="530" t="s">
        <v>287</v>
      </c>
      <c r="X768" s="530" t="s">
        <v>288</v>
      </c>
      <c r="Y768" s="530" t="s">
        <v>2765</v>
      </c>
      <c r="Z768" s="530" t="s">
        <v>77</v>
      </c>
      <c r="AA768" s="530" t="s">
        <v>2810</v>
      </c>
    </row>
    <row r="769" spans="1:27" s="532" customFormat="1" ht="124">
      <c r="A769" s="530" t="s">
        <v>2484</v>
      </c>
      <c r="B769" s="530" t="s">
        <v>70</v>
      </c>
      <c r="C769" s="530" t="s">
        <v>71</v>
      </c>
      <c r="D769" s="530" t="s">
        <v>282</v>
      </c>
      <c r="E769" s="530" t="s">
        <v>283</v>
      </c>
      <c r="F769" s="557">
        <v>8080</v>
      </c>
      <c r="G769" s="557">
        <v>2024110010212</v>
      </c>
      <c r="H769" s="530" t="s">
        <v>10</v>
      </c>
      <c r="I769" s="530" t="s">
        <v>284</v>
      </c>
      <c r="J769" s="530" t="s">
        <v>11</v>
      </c>
      <c r="K769" s="530" t="s">
        <v>407</v>
      </c>
      <c r="L769" s="530" t="s">
        <v>2721</v>
      </c>
      <c r="M769" s="530" t="s">
        <v>1060</v>
      </c>
      <c r="N769" s="557" t="s">
        <v>1060</v>
      </c>
      <c r="O769" s="557">
        <v>6</v>
      </c>
      <c r="P769" s="530">
        <v>1</v>
      </c>
      <c r="Q769" s="530" t="s">
        <v>83</v>
      </c>
      <c r="R769" s="558" t="s">
        <v>2501</v>
      </c>
      <c r="S769" s="587">
        <v>5000000</v>
      </c>
      <c r="T769" s="587">
        <v>25000000</v>
      </c>
      <c r="U769" s="530" t="s">
        <v>286</v>
      </c>
      <c r="V769" s="530" t="s">
        <v>78</v>
      </c>
      <c r="W769" s="530" t="s">
        <v>287</v>
      </c>
      <c r="X769" s="530" t="s">
        <v>288</v>
      </c>
      <c r="Y769" s="530" t="s">
        <v>2765</v>
      </c>
      <c r="Z769" s="530" t="s">
        <v>77</v>
      </c>
      <c r="AA769" s="530" t="s">
        <v>2810</v>
      </c>
    </row>
    <row r="770" spans="1:27" s="532" customFormat="1" ht="124">
      <c r="A770" s="530" t="s">
        <v>2485</v>
      </c>
      <c r="B770" s="530" t="s">
        <v>70</v>
      </c>
      <c r="C770" s="530" t="s">
        <v>71</v>
      </c>
      <c r="D770" s="530" t="s">
        <v>282</v>
      </c>
      <c r="E770" s="530" t="s">
        <v>283</v>
      </c>
      <c r="F770" s="557">
        <v>8080</v>
      </c>
      <c r="G770" s="557">
        <v>2024110010212</v>
      </c>
      <c r="H770" s="530" t="s">
        <v>10</v>
      </c>
      <c r="I770" s="530" t="s">
        <v>284</v>
      </c>
      <c r="J770" s="530" t="s">
        <v>11</v>
      </c>
      <c r="K770" s="530" t="s">
        <v>407</v>
      </c>
      <c r="L770" s="530" t="s">
        <v>2721</v>
      </c>
      <c r="M770" s="530" t="s">
        <v>1060</v>
      </c>
      <c r="N770" s="557" t="s">
        <v>1060</v>
      </c>
      <c r="O770" s="557">
        <v>6</v>
      </c>
      <c r="P770" s="530">
        <v>1</v>
      </c>
      <c r="Q770" s="530" t="s">
        <v>83</v>
      </c>
      <c r="R770" s="558" t="s">
        <v>2501</v>
      </c>
      <c r="S770" s="587">
        <v>5000000</v>
      </c>
      <c r="T770" s="587">
        <v>25000000</v>
      </c>
      <c r="U770" s="530" t="s">
        <v>286</v>
      </c>
      <c r="V770" s="530" t="s">
        <v>78</v>
      </c>
      <c r="W770" s="530" t="s">
        <v>287</v>
      </c>
      <c r="X770" s="530" t="s">
        <v>288</v>
      </c>
      <c r="Y770" s="530" t="s">
        <v>2765</v>
      </c>
      <c r="Z770" s="530" t="s">
        <v>77</v>
      </c>
      <c r="AA770" s="530" t="s">
        <v>2810</v>
      </c>
    </row>
    <row r="771" spans="1:27" s="532" customFormat="1" ht="124">
      <c r="A771" s="530" t="s">
        <v>2486</v>
      </c>
      <c r="B771" s="530" t="s">
        <v>70</v>
      </c>
      <c r="C771" s="530" t="s">
        <v>71</v>
      </c>
      <c r="D771" s="530" t="s">
        <v>282</v>
      </c>
      <c r="E771" s="530" t="s">
        <v>283</v>
      </c>
      <c r="F771" s="557">
        <v>8080</v>
      </c>
      <c r="G771" s="557">
        <v>2024110010212</v>
      </c>
      <c r="H771" s="530" t="s">
        <v>10</v>
      </c>
      <c r="I771" s="530" t="s">
        <v>284</v>
      </c>
      <c r="J771" s="530" t="s">
        <v>11</v>
      </c>
      <c r="K771" s="530" t="s">
        <v>407</v>
      </c>
      <c r="L771" s="530" t="s">
        <v>2721</v>
      </c>
      <c r="M771" s="530" t="s">
        <v>1060</v>
      </c>
      <c r="N771" s="557" t="s">
        <v>1060</v>
      </c>
      <c r="O771" s="557">
        <v>6</v>
      </c>
      <c r="P771" s="530">
        <v>1</v>
      </c>
      <c r="Q771" s="530" t="s">
        <v>83</v>
      </c>
      <c r="R771" s="558" t="s">
        <v>2501</v>
      </c>
      <c r="S771" s="587">
        <v>5000000</v>
      </c>
      <c r="T771" s="587">
        <v>25000000</v>
      </c>
      <c r="U771" s="530" t="s">
        <v>286</v>
      </c>
      <c r="V771" s="530" t="s">
        <v>78</v>
      </c>
      <c r="W771" s="530" t="s">
        <v>287</v>
      </c>
      <c r="X771" s="530" t="s">
        <v>288</v>
      </c>
      <c r="Y771" s="530" t="s">
        <v>2765</v>
      </c>
      <c r="Z771" s="530" t="s">
        <v>77</v>
      </c>
      <c r="AA771" s="530" t="s">
        <v>2810</v>
      </c>
    </row>
    <row r="772" spans="1:27" s="532" customFormat="1" ht="93">
      <c r="A772" s="530" t="s">
        <v>2487</v>
      </c>
      <c r="B772" s="530" t="s">
        <v>70</v>
      </c>
      <c r="C772" s="530" t="s">
        <v>71</v>
      </c>
      <c r="D772" s="530" t="s">
        <v>282</v>
      </c>
      <c r="E772" s="530" t="s">
        <v>283</v>
      </c>
      <c r="F772" s="557">
        <v>8080</v>
      </c>
      <c r="G772" s="557">
        <v>2024110010212</v>
      </c>
      <c r="H772" s="530" t="s">
        <v>10</v>
      </c>
      <c r="I772" s="530" t="s">
        <v>284</v>
      </c>
      <c r="J772" s="530" t="s">
        <v>11</v>
      </c>
      <c r="K772" s="530">
        <v>80111600</v>
      </c>
      <c r="L772" s="530" t="s">
        <v>2500</v>
      </c>
      <c r="M772" s="530" t="s">
        <v>2903</v>
      </c>
      <c r="N772" s="557" t="s">
        <v>2903</v>
      </c>
      <c r="O772" s="557">
        <v>5</v>
      </c>
      <c r="P772" s="530">
        <v>1</v>
      </c>
      <c r="Q772" s="530" t="s">
        <v>83</v>
      </c>
      <c r="R772" s="558" t="s">
        <v>84</v>
      </c>
      <c r="S772" s="587">
        <v>7000000</v>
      </c>
      <c r="T772" s="587">
        <v>21000000</v>
      </c>
      <c r="U772" s="530" t="s">
        <v>286</v>
      </c>
      <c r="V772" s="530" t="s">
        <v>78</v>
      </c>
      <c r="W772" s="530" t="s">
        <v>287</v>
      </c>
      <c r="X772" s="530" t="s">
        <v>288</v>
      </c>
      <c r="Y772" s="530" t="s">
        <v>2765</v>
      </c>
      <c r="Z772" s="530" t="s">
        <v>77</v>
      </c>
      <c r="AA772" s="530" t="s">
        <v>2841</v>
      </c>
    </row>
    <row r="773" spans="1:27" s="532" customFormat="1" ht="93">
      <c r="A773" s="530" t="s">
        <v>2949</v>
      </c>
      <c r="B773" s="530" t="s">
        <v>70</v>
      </c>
      <c r="C773" s="530" t="s">
        <v>71</v>
      </c>
      <c r="D773" s="530" t="s">
        <v>282</v>
      </c>
      <c r="E773" s="530" t="s">
        <v>283</v>
      </c>
      <c r="F773" s="557">
        <v>8080</v>
      </c>
      <c r="G773" s="557">
        <v>2024110010212</v>
      </c>
      <c r="H773" s="530" t="s">
        <v>10</v>
      </c>
      <c r="I773" s="530" t="s">
        <v>284</v>
      </c>
      <c r="J773" s="530" t="s">
        <v>11</v>
      </c>
      <c r="K773" s="530">
        <v>80111600</v>
      </c>
      <c r="L773" s="530" t="s">
        <v>2950</v>
      </c>
      <c r="M773" s="530" t="s">
        <v>2903</v>
      </c>
      <c r="N773" s="557" t="s">
        <v>2903</v>
      </c>
      <c r="O773" s="557">
        <v>5</v>
      </c>
      <c r="P773" s="530">
        <v>1</v>
      </c>
      <c r="Q773" s="530" t="s">
        <v>83</v>
      </c>
      <c r="R773" s="558" t="s">
        <v>84</v>
      </c>
      <c r="S773" s="587">
        <v>3250000</v>
      </c>
      <c r="T773" s="587">
        <v>15925000</v>
      </c>
      <c r="U773" s="530" t="s">
        <v>286</v>
      </c>
      <c r="V773" s="530" t="s">
        <v>78</v>
      </c>
      <c r="W773" s="530" t="s">
        <v>287</v>
      </c>
      <c r="X773" s="530" t="s">
        <v>288</v>
      </c>
      <c r="Y773" s="530" t="s">
        <v>2765</v>
      </c>
      <c r="Z773" s="530" t="s">
        <v>77</v>
      </c>
      <c r="AA773" s="530" t="s">
        <v>2841</v>
      </c>
    </row>
    <row r="774" spans="1:27" ht="93">
      <c r="A774" s="530" t="s">
        <v>2509</v>
      </c>
      <c r="B774" s="530" t="s">
        <v>70</v>
      </c>
      <c r="C774" s="530" t="s">
        <v>71</v>
      </c>
      <c r="D774" s="530" t="s">
        <v>282</v>
      </c>
      <c r="E774" s="530" t="s">
        <v>283</v>
      </c>
      <c r="F774" s="557">
        <v>8080</v>
      </c>
      <c r="G774" s="557">
        <v>2024110010212</v>
      </c>
      <c r="H774" s="530" t="s">
        <v>10</v>
      </c>
      <c r="I774" s="530" t="s">
        <v>284</v>
      </c>
      <c r="J774" s="530" t="s">
        <v>11</v>
      </c>
      <c r="K774" s="530">
        <v>80111600</v>
      </c>
      <c r="L774" s="530" t="s">
        <v>2533</v>
      </c>
      <c r="M774" s="530" t="s">
        <v>1472</v>
      </c>
      <c r="N774" s="530" t="s">
        <v>2534</v>
      </c>
      <c r="O774" s="530">
        <v>2.5</v>
      </c>
      <c r="P774" s="530">
        <v>1</v>
      </c>
      <c r="Q774" s="530" t="s">
        <v>83</v>
      </c>
      <c r="R774" s="566" t="s">
        <v>84</v>
      </c>
      <c r="S774" s="587">
        <v>9000000</v>
      </c>
      <c r="T774" s="587">
        <v>22500000</v>
      </c>
      <c r="U774" s="530" t="s">
        <v>286</v>
      </c>
      <c r="V774" s="530" t="s">
        <v>78</v>
      </c>
      <c r="W774" s="530" t="s">
        <v>287</v>
      </c>
      <c r="X774" s="530"/>
      <c r="Y774" s="530" t="s">
        <v>2765</v>
      </c>
      <c r="Z774" s="530" t="s">
        <v>77</v>
      </c>
      <c r="AA774" s="530" t="s">
        <v>2810</v>
      </c>
    </row>
    <row r="775" spans="1:27" ht="93">
      <c r="A775" s="530" t="s">
        <v>2510</v>
      </c>
      <c r="B775" s="530" t="s">
        <v>70</v>
      </c>
      <c r="C775" s="530" t="s">
        <v>71</v>
      </c>
      <c r="D775" s="530" t="s">
        <v>282</v>
      </c>
      <c r="E775" s="530" t="s">
        <v>283</v>
      </c>
      <c r="F775" s="557">
        <v>8080</v>
      </c>
      <c r="G775" s="557">
        <v>2024110010212</v>
      </c>
      <c r="H775" s="530" t="s">
        <v>10</v>
      </c>
      <c r="I775" s="530" t="s">
        <v>284</v>
      </c>
      <c r="J775" s="530" t="s">
        <v>11</v>
      </c>
      <c r="K775" s="530">
        <v>80111600</v>
      </c>
      <c r="L775" s="530" t="s">
        <v>2535</v>
      </c>
      <c r="M775" s="530" t="s">
        <v>459</v>
      </c>
      <c r="N775" s="530" t="s">
        <v>459</v>
      </c>
      <c r="O775" s="530">
        <v>4</v>
      </c>
      <c r="P775" s="530">
        <v>1</v>
      </c>
      <c r="Q775" s="530" t="s">
        <v>83</v>
      </c>
      <c r="R775" s="566" t="s">
        <v>84</v>
      </c>
      <c r="S775" s="587">
        <v>3800000</v>
      </c>
      <c r="T775" s="587">
        <v>15200000</v>
      </c>
      <c r="U775" s="530" t="s">
        <v>286</v>
      </c>
      <c r="V775" s="530" t="s">
        <v>78</v>
      </c>
      <c r="W775" s="530" t="s">
        <v>287</v>
      </c>
      <c r="X775" s="530"/>
      <c r="Y775" s="530" t="s">
        <v>2765</v>
      </c>
      <c r="Z775" s="530" t="s">
        <v>77</v>
      </c>
      <c r="AA775" s="530" t="s">
        <v>2810</v>
      </c>
    </row>
    <row r="776" spans="1:27" ht="93">
      <c r="A776" s="530" t="s">
        <v>2511</v>
      </c>
      <c r="B776" s="530" t="s">
        <v>70</v>
      </c>
      <c r="C776" s="530" t="s">
        <v>71</v>
      </c>
      <c r="D776" s="530" t="s">
        <v>282</v>
      </c>
      <c r="E776" s="530" t="s">
        <v>283</v>
      </c>
      <c r="F776" s="557">
        <v>8080</v>
      </c>
      <c r="G776" s="557">
        <v>2024110010212</v>
      </c>
      <c r="H776" s="530" t="s">
        <v>10</v>
      </c>
      <c r="I776" s="530" t="s">
        <v>284</v>
      </c>
      <c r="J776" s="530" t="s">
        <v>11</v>
      </c>
      <c r="K776" s="530">
        <v>80111600</v>
      </c>
      <c r="L776" s="530" t="s">
        <v>2536</v>
      </c>
      <c r="M776" s="530" t="s">
        <v>459</v>
      </c>
      <c r="N776" s="557" t="s">
        <v>459</v>
      </c>
      <c r="O776" s="557">
        <v>3</v>
      </c>
      <c r="P776" s="530">
        <v>1</v>
      </c>
      <c r="Q776" s="530" t="s">
        <v>83</v>
      </c>
      <c r="R776" s="558" t="s">
        <v>84</v>
      </c>
      <c r="S776" s="587">
        <v>3600000</v>
      </c>
      <c r="T776" s="587">
        <v>10800000</v>
      </c>
      <c r="U776" s="530" t="s">
        <v>286</v>
      </c>
      <c r="V776" s="530" t="s">
        <v>78</v>
      </c>
      <c r="W776" s="530" t="s">
        <v>287</v>
      </c>
      <c r="X776" s="530"/>
      <c r="Y776" s="530" t="s">
        <v>2765</v>
      </c>
      <c r="Z776" s="530" t="s">
        <v>77</v>
      </c>
      <c r="AA776" s="530" t="s">
        <v>2810</v>
      </c>
    </row>
    <row r="777" spans="1:27" ht="93">
      <c r="A777" s="530" t="s">
        <v>2512</v>
      </c>
      <c r="B777" s="530" t="s">
        <v>70</v>
      </c>
      <c r="C777" s="530" t="s">
        <v>71</v>
      </c>
      <c r="D777" s="530" t="s">
        <v>282</v>
      </c>
      <c r="E777" s="530" t="s">
        <v>283</v>
      </c>
      <c r="F777" s="557">
        <v>8080</v>
      </c>
      <c r="G777" s="557">
        <v>2024110010212</v>
      </c>
      <c r="H777" s="530" t="s">
        <v>10</v>
      </c>
      <c r="I777" s="530" t="s">
        <v>284</v>
      </c>
      <c r="J777" s="530" t="s">
        <v>11</v>
      </c>
      <c r="K777" s="530">
        <v>80111600</v>
      </c>
      <c r="L777" s="530" t="s">
        <v>2537</v>
      </c>
      <c r="M777" s="530" t="s">
        <v>459</v>
      </c>
      <c r="N777" s="530" t="s">
        <v>459</v>
      </c>
      <c r="O777" s="530">
        <v>2.5</v>
      </c>
      <c r="P777" s="530">
        <v>1</v>
      </c>
      <c r="Q777" s="530" t="s">
        <v>83</v>
      </c>
      <c r="R777" s="566" t="s">
        <v>84</v>
      </c>
      <c r="S777" s="587">
        <v>7000000</v>
      </c>
      <c r="T777" s="587">
        <v>17500000</v>
      </c>
      <c r="U777" s="530" t="s">
        <v>286</v>
      </c>
      <c r="V777" s="530" t="s">
        <v>78</v>
      </c>
      <c r="W777" s="530" t="s">
        <v>287</v>
      </c>
      <c r="X777" s="530"/>
      <c r="Y777" s="530" t="s">
        <v>2765</v>
      </c>
      <c r="Z777" s="530" t="s">
        <v>77</v>
      </c>
      <c r="AA777" s="530" t="s">
        <v>2810</v>
      </c>
    </row>
    <row r="778" spans="1:27" ht="93">
      <c r="A778" s="530" t="s">
        <v>2513</v>
      </c>
      <c r="B778" s="530" t="s">
        <v>70</v>
      </c>
      <c r="C778" s="530" t="s">
        <v>71</v>
      </c>
      <c r="D778" s="530" t="s">
        <v>282</v>
      </c>
      <c r="E778" s="530" t="s">
        <v>283</v>
      </c>
      <c r="F778" s="557">
        <v>8080</v>
      </c>
      <c r="G778" s="557">
        <v>2024110010212</v>
      </c>
      <c r="H778" s="530" t="s">
        <v>10</v>
      </c>
      <c r="I778" s="530" t="s">
        <v>284</v>
      </c>
      <c r="J778" s="530" t="s">
        <v>11</v>
      </c>
      <c r="K778" s="530">
        <v>80111600</v>
      </c>
      <c r="L778" s="530" t="s">
        <v>2723</v>
      </c>
      <c r="M778" s="530" t="s">
        <v>459</v>
      </c>
      <c r="N778" s="557" t="s">
        <v>459</v>
      </c>
      <c r="O778" s="557">
        <v>3</v>
      </c>
      <c r="P778" s="530">
        <v>1</v>
      </c>
      <c r="Q778" s="530" t="s">
        <v>83</v>
      </c>
      <c r="R778" s="558" t="s">
        <v>84</v>
      </c>
      <c r="S778" s="587">
        <v>4500000</v>
      </c>
      <c r="T778" s="587">
        <v>13500000</v>
      </c>
      <c r="U778" s="530" t="s">
        <v>286</v>
      </c>
      <c r="V778" s="530" t="s">
        <v>308</v>
      </c>
      <c r="W778" s="530" t="s">
        <v>287</v>
      </c>
      <c r="X778" s="530"/>
      <c r="Y778" s="530" t="s">
        <v>2765</v>
      </c>
      <c r="Z778" s="530" t="s">
        <v>77</v>
      </c>
      <c r="AA778" s="530" t="s">
        <v>2810</v>
      </c>
    </row>
    <row r="779" spans="1:27" ht="93">
      <c r="A779" s="530" t="s">
        <v>2514</v>
      </c>
      <c r="B779" s="530" t="s">
        <v>70</v>
      </c>
      <c r="C779" s="530" t="s">
        <v>71</v>
      </c>
      <c r="D779" s="530" t="s">
        <v>282</v>
      </c>
      <c r="E779" s="530" t="s">
        <v>283</v>
      </c>
      <c r="F779" s="557">
        <v>8080</v>
      </c>
      <c r="G779" s="557">
        <v>2024110010212</v>
      </c>
      <c r="H779" s="530" t="s">
        <v>10</v>
      </c>
      <c r="I779" s="530" t="s">
        <v>284</v>
      </c>
      <c r="J779" s="530" t="s">
        <v>11</v>
      </c>
      <c r="K779" s="530">
        <v>80111600</v>
      </c>
      <c r="L779" s="530" t="s">
        <v>2538</v>
      </c>
      <c r="M779" s="530" t="s">
        <v>1421</v>
      </c>
      <c r="N779" s="530" t="s">
        <v>1421</v>
      </c>
      <c r="O779" s="530">
        <v>6</v>
      </c>
      <c r="P779" s="530">
        <v>1</v>
      </c>
      <c r="Q779" s="530" t="s">
        <v>83</v>
      </c>
      <c r="R779" s="558" t="s">
        <v>84</v>
      </c>
      <c r="S779" s="591">
        <v>4766308</v>
      </c>
      <c r="T779" s="591">
        <v>28597848</v>
      </c>
      <c r="U779" s="530" t="s">
        <v>286</v>
      </c>
      <c r="V779" s="530" t="s">
        <v>78</v>
      </c>
      <c r="W779" s="530" t="s">
        <v>287</v>
      </c>
      <c r="X779" s="530"/>
      <c r="Y779" s="530" t="s">
        <v>2765</v>
      </c>
      <c r="Z779" s="530" t="s">
        <v>77</v>
      </c>
      <c r="AA779" s="530" t="s">
        <v>2810</v>
      </c>
    </row>
    <row r="780" spans="1:27" ht="93">
      <c r="A780" s="530" t="s">
        <v>2515</v>
      </c>
      <c r="B780" s="530" t="s">
        <v>70</v>
      </c>
      <c r="C780" s="530" t="s">
        <v>71</v>
      </c>
      <c r="D780" s="530" t="s">
        <v>282</v>
      </c>
      <c r="E780" s="530" t="s">
        <v>283</v>
      </c>
      <c r="F780" s="557">
        <v>8080</v>
      </c>
      <c r="G780" s="557">
        <v>2024110010212</v>
      </c>
      <c r="H780" s="530" t="s">
        <v>10</v>
      </c>
      <c r="I780" s="530" t="s">
        <v>284</v>
      </c>
      <c r="J780" s="530" t="s">
        <v>11</v>
      </c>
      <c r="K780" s="530">
        <v>80111600</v>
      </c>
      <c r="L780" s="530" t="s">
        <v>2539</v>
      </c>
      <c r="M780" s="530" t="s">
        <v>1421</v>
      </c>
      <c r="N780" s="530" t="s">
        <v>1421</v>
      </c>
      <c r="O780" s="530">
        <v>5.5</v>
      </c>
      <c r="P780" s="530">
        <v>1</v>
      </c>
      <c r="Q780" s="530" t="s">
        <v>83</v>
      </c>
      <c r="R780" s="558" t="s">
        <v>84</v>
      </c>
      <c r="S780" s="591">
        <v>2382096</v>
      </c>
      <c r="T780" s="591">
        <v>13101528</v>
      </c>
      <c r="U780" s="530" t="s">
        <v>286</v>
      </c>
      <c r="V780" s="530" t="s">
        <v>78</v>
      </c>
      <c r="W780" s="530" t="s">
        <v>287</v>
      </c>
      <c r="X780" s="530"/>
      <c r="Y780" s="530" t="s">
        <v>2765</v>
      </c>
      <c r="Z780" s="530" t="s">
        <v>77</v>
      </c>
      <c r="AA780" s="530" t="s">
        <v>2810</v>
      </c>
    </row>
    <row r="781" spans="1:27" ht="93">
      <c r="A781" s="530" t="s">
        <v>2516</v>
      </c>
      <c r="B781" s="530" t="s">
        <v>70</v>
      </c>
      <c r="C781" s="530" t="s">
        <v>71</v>
      </c>
      <c r="D781" s="530" t="s">
        <v>282</v>
      </c>
      <c r="E781" s="530" t="s">
        <v>283</v>
      </c>
      <c r="F781" s="557">
        <v>8080</v>
      </c>
      <c r="G781" s="557">
        <v>2024110010212</v>
      </c>
      <c r="H781" s="530" t="s">
        <v>10</v>
      </c>
      <c r="I781" s="530" t="s">
        <v>284</v>
      </c>
      <c r="J781" s="530" t="s">
        <v>11</v>
      </c>
      <c r="K781" s="530">
        <v>80111600</v>
      </c>
      <c r="L781" s="530" t="s">
        <v>2539</v>
      </c>
      <c r="M781" s="530" t="s">
        <v>1421</v>
      </c>
      <c r="N781" s="530" t="s">
        <v>1421</v>
      </c>
      <c r="O781" s="530">
        <v>5.5</v>
      </c>
      <c r="P781" s="530">
        <v>1</v>
      </c>
      <c r="Q781" s="530" t="s">
        <v>83</v>
      </c>
      <c r="R781" s="558" t="s">
        <v>84</v>
      </c>
      <c r="S781" s="591">
        <v>2382096</v>
      </c>
      <c r="T781" s="591">
        <v>13101528</v>
      </c>
      <c r="U781" s="530" t="s">
        <v>286</v>
      </c>
      <c r="V781" s="530" t="s">
        <v>78</v>
      </c>
      <c r="W781" s="530" t="s">
        <v>287</v>
      </c>
      <c r="X781" s="530"/>
      <c r="Y781" s="530" t="s">
        <v>2765</v>
      </c>
      <c r="Z781" s="530" t="s">
        <v>77</v>
      </c>
      <c r="AA781" s="530" t="s">
        <v>2810</v>
      </c>
    </row>
    <row r="782" spans="1:27" ht="93">
      <c r="A782" s="530" t="s">
        <v>2517</v>
      </c>
      <c r="B782" s="530" t="s">
        <v>70</v>
      </c>
      <c r="C782" s="530" t="s">
        <v>71</v>
      </c>
      <c r="D782" s="530" t="s">
        <v>282</v>
      </c>
      <c r="E782" s="530" t="s">
        <v>283</v>
      </c>
      <c r="F782" s="557">
        <v>8080</v>
      </c>
      <c r="G782" s="557">
        <v>2024110010212</v>
      </c>
      <c r="H782" s="530" t="s">
        <v>10</v>
      </c>
      <c r="I782" s="530" t="s">
        <v>284</v>
      </c>
      <c r="J782" s="530" t="s">
        <v>11</v>
      </c>
      <c r="K782" s="530" t="s">
        <v>407</v>
      </c>
      <c r="L782" s="530" t="s">
        <v>2540</v>
      </c>
      <c r="M782" s="530" t="s">
        <v>1472</v>
      </c>
      <c r="N782" s="530" t="s">
        <v>1472</v>
      </c>
      <c r="O782" s="530">
        <v>1</v>
      </c>
      <c r="P782" s="530">
        <v>1</v>
      </c>
      <c r="Q782" s="530" t="s">
        <v>410</v>
      </c>
      <c r="R782" s="566" t="s">
        <v>84</v>
      </c>
      <c r="S782" s="591">
        <v>30000000</v>
      </c>
      <c r="T782" s="591">
        <v>30000000</v>
      </c>
      <c r="U782" s="530" t="s">
        <v>286</v>
      </c>
      <c r="V782" s="530" t="s">
        <v>78</v>
      </c>
      <c r="W782" s="530" t="s">
        <v>287</v>
      </c>
      <c r="X782" s="530"/>
      <c r="Y782" s="530" t="s">
        <v>2765</v>
      </c>
      <c r="Z782" s="530" t="s">
        <v>77</v>
      </c>
      <c r="AA782" s="530" t="s">
        <v>2810</v>
      </c>
    </row>
    <row r="783" spans="1:27" ht="93">
      <c r="A783" s="530" t="s">
        <v>2518</v>
      </c>
      <c r="B783" s="530" t="s">
        <v>70</v>
      </c>
      <c r="C783" s="530" t="s">
        <v>71</v>
      </c>
      <c r="D783" s="530" t="s">
        <v>282</v>
      </c>
      <c r="E783" s="530" t="s">
        <v>283</v>
      </c>
      <c r="F783" s="557">
        <v>8080</v>
      </c>
      <c r="G783" s="557">
        <v>2024110010212</v>
      </c>
      <c r="H783" s="530" t="s">
        <v>10</v>
      </c>
      <c r="I783" s="530" t="s">
        <v>284</v>
      </c>
      <c r="J783" s="530" t="s">
        <v>11</v>
      </c>
      <c r="K783" s="530" t="s">
        <v>407</v>
      </c>
      <c r="L783" s="530" t="s">
        <v>2541</v>
      </c>
      <c r="M783" s="530" t="s">
        <v>1472</v>
      </c>
      <c r="N783" s="530" t="s">
        <v>1472</v>
      </c>
      <c r="O783" s="530">
        <v>1</v>
      </c>
      <c r="P783" s="530">
        <v>1</v>
      </c>
      <c r="Q783" s="530" t="s">
        <v>83</v>
      </c>
      <c r="R783" s="558" t="s">
        <v>84</v>
      </c>
      <c r="S783" s="591">
        <v>0</v>
      </c>
      <c r="T783" s="591">
        <v>0</v>
      </c>
      <c r="U783" s="530" t="s">
        <v>286</v>
      </c>
      <c r="V783" s="530" t="s">
        <v>78</v>
      </c>
      <c r="W783" s="530" t="s">
        <v>287</v>
      </c>
      <c r="X783" s="530" t="s">
        <v>315</v>
      </c>
      <c r="Y783" s="530" t="s">
        <v>2765</v>
      </c>
      <c r="Z783" s="530" t="s">
        <v>77</v>
      </c>
      <c r="AA783" s="530" t="s">
        <v>2841</v>
      </c>
    </row>
    <row r="784" spans="1:27" ht="93">
      <c r="A784" s="530" t="s">
        <v>2519</v>
      </c>
      <c r="B784" s="530" t="s">
        <v>70</v>
      </c>
      <c r="C784" s="530" t="s">
        <v>71</v>
      </c>
      <c r="D784" s="575" t="s">
        <v>2556</v>
      </c>
      <c r="E784" s="575" t="s">
        <v>283</v>
      </c>
      <c r="F784" s="557">
        <v>8080</v>
      </c>
      <c r="G784" s="557">
        <v>2024110010212</v>
      </c>
      <c r="H784" s="530" t="s">
        <v>10</v>
      </c>
      <c r="I784" s="530" t="s">
        <v>284</v>
      </c>
      <c r="J784" s="530" t="s">
        <v>12</v>
      </c>
      <c r="K784" s="530">
        <v>80111600</v>
      </c>
      <c r="L784" s="530" t="s">
        <v>2542</v>
      </c>
      <c r="M784" s="530" t="s">
        <v>1472</v>
      </c>
      <c r="N784" s="530" t="s">
        <v>1472</v>
      </c>
      <c r="O784" s="530">
        <v>3</v>
      </c>
      <c r="P784" s="530">
        <v>1</v>
      </c>
      <c r="Q784" s="530" t="s">
        <v>83</v>
      </c>
      <c r="R784" s="566" t="s">
        <v>84</v>
      </c>
      <c r="S784" s="587">
        <v>6500000</v>
      </c>
      <c r="T784" s="587">
        <v>19500000</v>
      </c>
      <c r="U784" s="530" t="s">
        <v>286</v>
      </c>
      <c r="V784" s="530" t="s">
        <v>78</v>
      </c>
      <c r="W784" s="530" t="s">
        <v>287</v>
      </c>
      <c r="X784" s="530"/>
      <c r="Y784" s="530" t="s">
        <v>2765</v>
      </c>
      <c r="Z784" s="530" t="s">
        <v>77</v>
      </c>
      <c r="AA784" s="530" t="s">
        <v>2810</v>
      </c>
    </row>
    <row r="785" spans="1:27" ht="139.5">
      <c r="A785" s="530" t="s">
        <v>2520</v>
      </c>
      <c r="B785" s="530" t="s">
        <v>70</v>
      </c>
      <c r="C785" s="530" t="s">
        <v>115</v>
      </c>
      <c r="D785" s="530" t="s">
        <v>116</v>
      </c>
      <c r="E785" s="580" t="s">
        <v>117</v>
      </c>
      <c r="F785" s="530">
        <v>8066</v>
      </c>
      <c r="G785" s="557">
        <v>2024110010194</v>
      </c>
      <c r="H785" s="530" t="s">
        <v>2644</v>
      </c>
      <c r="I785" s="530" t="s">
        <v>118</v>
      </c>
      <c r="J785" s="573" t="s">
        <v>16</v>
      </c>
      <c r="K785" s="577">
        <v>80111600</v>
      </c>
      <c r="L785" s="577" t="s">
        <v>2543</v>
      </c>
      <c r="M785" s="577" t="s">
        <v>1982</v>
      </c>
      <c r="N785" s="577" t="s">
        <v>1982</v>
      </c>
      <c r="O785" s="578">
        <v>4</v>
      </c>
      <c r="P785" s="530">
        <v>1</v>
      </c>
      <c r="Q785" s="530" t="s">
        <v>83</v>
      </c>
      <c r="R785" s="572" t="s">
        <v>884</v>
      </c>
      <c r="S785" s="593">
        <v>10000000</v>
      </c>
      <c r="T785" s="594">
        <v>40000000</v>
      </c>
      <c r="U785" s="530" t="s">
        <v>121</v>
      </c>
      <c r="V785" s="573" t="s">
        <v>122</v>
      </c>
      <c r="W785" s="530" t="s">
        <v>123</v>
      </c>
      <c r="X785" s="530" t="s">
        <v>75</v>
      </c>
      <c r="Y785" s="530" t="s">
        <v>2765</v>
      </c>
      <c r="Z785" s="530" t="s">
        <v>77</v>
      </c>
      <c r="AA785" s="530" t="s">
        <v>2841</v>
      </c>
    </row>
    <row r="786" spans="1:27" ht="170.5">
      <c r="A786" s="530" t="s">
        <v>2521</v>
      </c>
      <c r="B786" s="530" t="s">
        <v>70</v>
      </c>
      <c r="C786" s="530" t="s">
        <v>115</v>
      </c>
      <c r="D786" s="576" t="s">
        <v>116</v>
      </c>
      <c r="E786" s="530" t="s">
        <v>117</v>
      </c>
      <c r="F786" s="530">
        <v>8066</v>
      </c>
      <c r="G786" s="557">
        <v>2024110010194</v>
      </c>
      <c r="H786" s="530" t="s">
        <v>2644</v>
      </c>
      <c r="I786" s="530" t="s">
        <v>118</v>
      </c>
      <c r="J786" s="573" t="s">
        <v>16</v>
      </c>
      <c r="K786" s="577">
        <v>80111600</v>
      </c>
      <c r="L786" s="577" t="s">
        <v>160</v>
      </c>
      <c r="M786" s="577" t="s">
        <v>1472</v>
      </c>
      <c r="N786" s="577" t="s">
        <v>1472</v>
      </c>
      <c r="O786" s="578">
        <v>3</v>
      </c>
      <c r="P786" s="530">
        <v>1</v>
      </c>
      <c r="Q786" s="530" t="s">
        <v>83</v>
      </c>
      <c r="R786" s="572" t="s">
        <v>884</v>
      </c>
      <c r="S786" s="593">
        <v>5500000</v>
      </c>
      <c r="T786" s="594">
        <v>16500000</v>
      </c>
      <c r="U786" s="530" t="s">
        <v>2641</v>
      </c>
      <c r="V786" s="573" t="s">
        <v>122</v>
      </c>
      <c r="W786" s="530" t="s">
        <v>123</v>
      </c>
      <c r="X786" s="530" t="s">
        <v>75</v>
      </c>
      <c r="Y786" s="530" t="s">
        <v>2765</v>
      </c>
      <c r="Z786" s="530" t="s">
        <v>77</v>
      </c>
      <c r="AA786" s="530" t="s">
        <v>2810</v>
      </c>
    </row>
    <row r="787" spans="1:27" ht="77.5">
      <c r="A787" s="530" t="s">
        <v>2522</v>
      </c>
      <c r="B787" s="530" t="s">
        <v>70</v>
      </c>
      <c r="C787" s="530" t="s">
        <v>71</v>
      </c>
      <c r="D787" s="530" t="s">
        <v>455</v>
      </c>
      <c r="E787" s="530" t="s">
        <v>456</v>
      </c>
      <c r="F787" s="530">
        <v>8131</v>
      </c>
      <c r="G787" s="557" t="s">
        <v>2297</v>
      </c>
      <c r="H787" s="530" t="s">
        <v>28</v>
      </c>
      <c r="I787" s="530" t="s">
        <v>457</v>
      </c>
      <c r="J787" s="530" t="s">
        <v>32</v>
      </c>
      <c r="K787" s="530">
        <v>80111600</v>
      </c>
      <c r="L787" s="530" t="s">
        <v>2554</v>
      </c>
      <c r="M787" s="530" t="s">
        <v>2640</v>
      </c>
      <c r="N787" s="557" t="s">
        <v>2627</v>
      </c>
      <c r="O787" s="557">
        <v>5</v>
      </c>
      <c r="P787" s="530">
        <v>1</v>
      </c>
      <c r="Q787" s="530" t="s">
        <v>83</v>
      </c>
      <c r="R787" s="558" t="s">
        <v>84</v>
      </c>
      <c r="S787" s="595">
        <v>7387355</v>
      </c>
      <c r="T787" s="587">
        <v>36936775</v>
      </c>
      <c r="U787" s="530" t="s">
        <v>85</v>
      </c>
      <c r="V787" s="530" t="s">
        <v>78</v>
      </c>
      <c r="W787" s="530" t="s">
        <v>479</v>
      </c>
      <c r="X787" s="530" t="s">
        <v>613</v>
      </c>
      <c r="Y787" s="530" t="s">
        <v>2765</v>
      </c>
      <c r="Z787" s="530" t="s">
        <v>77</v>
      </c>
      <c r="AA787" s="530" t="s">
        <v>2810</v>
      </c>
    </row>
    <row r="788" spans="1:27" ht="62">
      <c r="A788" s="530" t="s">
        <v>2523</v>
      </c>
      <c r="B788" s="530" t="s">
        <v>70</v>
      </c>
      <c r="C788" s="530" t="s">
        <v>71</v>
      </c>
      <c r="D788" s="530" t="s">
        <v>455</v>
      </c>
      <c r="E788" s="530" t="s">
        <v>456</v>
      </c>
      <c r="F788" s="530">
        <v>8131</v>
      </c>
      <c r="G788" s="557" t="s">
        <v>2297</v>
      </c>
      <c r="H788" s="530" t="s">
        <v>28</v>
      </c>
      <c r="I788" s="530" t="s">
        <v>457</v>
      </c>
      <c r="J788" s="530" t="s">
        <v>32</v>
      </c>
      <c r="K788" s="530">
        <v>80111600</v>
      </c>
      <c r="L788" s="530" t="s">
        <v>2544</v>
      </c>
      <c r="M788" s="530" t="s">
        <v>1421</v>
      </c>
      <c r="N788" s="557" t="s">
        <v>1421</v>
      </c>
      <c r="O788" s="579">
        <v>1</v>
      </c>
      <c r="P788" s="530">
        <v>1</v>
      </c>
      <c r="Q788" s="530" t="s">
        <v>83</v>
      </c>
      <c r="R788" s="558" t="s">
        <v>84</v>
      </c>
      <c r="S788" s="587">
        <v>0</v>
      </c>
      <c r="T788" s="587">
        <v>2863225</v>
      </c>
      <c r="U788" s="530" t="s">
        <v>85</v>
      </c>
      <c r="V788" s="530" t="s">
        <v>78</v>
      </c>
      <c r="W788" s="530" t="s">
        <v>479</v>
      </c>
      <c r="X788" s="530" t="s">
        <v>613</v>
      </c>
      <c r="Y788" s="530" t="s">
        <v>2765</v>
      </c>
      <c r="Z788" s="530" t="s">
        <v>77</v>
      </c>
      <c r="AA788" s="530" t="s">
        <v>2810</v>
      </c>
    </row>
    <row r="789" spans="1:27" ht="77.5">
      <c r="A789" s="530" t="s">
        <v>2524</v>
      </c>
      <c r="B789" s="530" t="s">
        <v>70</v>
      </c>
      <c r="C789" s="530" t="s">
        <v>71</v>
      </c>
      <c r="D789" s="530" t="s">
        <v>455</v>
      </c>
      <c r="E789" s="530" t="s">
        <v>456</v>
      </c>
      <c r="F789" s="530">
        <v>8131</v>
      </c>
      <c r="G789" s="557" t="s">
        <v>2297</v>
      </c>
      <c r="H789" s="530" t="s">
        <v>28</v>
      </c>
      <c r="I789" s="530" t="s">
        <v>457</v>
      </c>
      <c r="J789" s="530" t="s">
        <v>30</v>
      </c>
      <c r="K789" s="573">
        <v>80111600</v>
      </c>
      <c r="L789" s="573" t="s">
        <v>2545</v>
      </c>
      <c r="M789" s="573" t="s">
        <v>1060</v>
      </c>
      <c r="N789" s="573" t="s">
        <v>1060</v>
      </c>
      <c r="O789" s="573">
        <v>1</v>
      </c>
      <c r="P789" s="580">
        <v>0</v>
      </c>
      <c r="Q789" s="573" t="s">
        <v>83</v>
      </c>
      <c r="R789" s="573" t="s">
        <v>84</v>
      </c>
      <c r="S789" s="595">
        <v>0</v>
      </c>
      <c r="T789" s="595">
        <v>7220000</v>
      </c>
      <c r="U789" s="454" t="s">
        <v>588</v>
      </c>
      <c r="V789" s="454" t="s">
        <v>78</v>
      </c>
      <c r="W789" s="581" t="s">
        <v>461</v>
      </c>
      <c r="X789" s="530" t="s">
        <v>2558</v>
      </c>
      <c r="Y789" s="530" t="s">
        <v>2765</v>
      </c>
      <c r="Z789" s="530" t="s">
        <v>77</v>
      </c>
      <c r="AA789" s="530" t="s">
        <v>2810</v>
      </c>
    </row>
    <row r="790" spans="1:27" ht="77.5">
      <c r="A790" s="530" t="s">
        <v>2525</v>
      </c>
      <c r="B790" s="530" t="s">
        <v>70</v>
      </c>
      <c r="C790" s="530" t="s">
        <v>71</v>
      </c>
      <c r="D790" s="530" t="s">
        <v>455</v>
      </c>
      <c r="E790" s="530" t="s">
        <v>456</v>
      </c>
      <c r="F790" s="530">
        <v>8131</v>
      </c>
      <c r="G790" s="557" t="s">
        <v>2297</v>
      </c>
      <c r="H790" s="530" t="s">
        <v>28</v>
      </c>
      <c r="I790" s="530" t="s">
        <v>457</v>
      </c>
      <c r="J790" s="530" t="s">
        <v>31</v>
      </c>
      <c r="K790" s="530">
        <v>80111600</v>
      </c>
      <c r="L790" s="573" t="s">
        <v>2546</v>
      </c>
      <c r="M790" s="573" t="s">
        <v>2640</v>
      </c>
      <c r="N790" s="573" t="s">
        <v>1472</v>
      </c>
      <c r="O790" s="573">
        <v>1</v>
      </c>
      <c r="P790" s="580">
        <v>1</v>
      </c>
      <c r="Q790" s="573" t="s">
        <v>83</v>
      </c>
      <c r="R790" s="573" t="s">
        <v>84</v>
      </c>
      <c r="S790" s="595">
        <v>0</v>
      </c>
      <c r="T790" s="595">
        <v>166667</v>
      </c>
      <c r="U790" s="530" t="s">
        <v>1987</v>
      </c>
      <c r="V790" s="530" t="s">
        <v>78</v>
      </c>
      <c r="W790" s="530" t="s">
        <v>461</v>
      </c>
      <c r="X790" s="530" t="s">
        <v>501</v>
      </c>
      <c r="Y790" s="530" t="s">
        <v>2765</v>
      </c>
      <c r="Z790" s="530" t="s">
        <v>77</v>
      </c>
      <c r="AA790" s="530" t="s">
        <v>2810</v>
      </c>
    </row>
    <row r="791" spans="1:27" ht="77.5">
      <c r="A791" s="530" t="s">
        <v>2526</v>
      </c>
      <c r="B791" s="530" t="s">
        <v>70</v>
      </c>
      <c r="C791" s="530" t="s">
        <v>71</v>
      </c>
      <c r="D791" s="530" t="s">
        <v>455</v>
      </c>
      <c r="E791" s="530" t="s">
        <v>456</v>
      </c>
      <c r="F791" s="530">
        <v>8131</v>
      </c>
      <c r="G791" s="557" t="s">
        <v>2297</v>
      </c>
      <c r="H791" s="530" t="s">
        <v>28</v>
      </c>
      <c r="I791" s="530" t="s">
        <v>457</v>
      </c>
      <c r="J791" s="530" t="s">
        <v>29</v>
      </c>
      <c r="K791" s="530">
        <v>80111600</v>
      </c>
      <c r="L791" s="530" t="s">
        <v>464</v>
      </c>
      <c r="M791" s="530" t="s">
        <v>2640</v>
      </c>
      <c r="N791" s="557" t="s">
        <v>1421</v>
      </c>
      <c r="O791" s="557">
        <v>5</v>
      </c>
      <c r="P791" s="530">
        <v>1</v>
      </c>
      <c r="Q791" s="568" t="s">
        <v>83</v>
      </c>
      <c r="R791" s="558" t="s">
        <v>84</v>
      </c>
      <c r="S791" s="587">
        <v>6000000</v>
      </c>
      <c r="T791" s="587">
        <v>30000000</v>
      </c>
      <c r="U791" s="530" t="s">
        <v>1987</v>
      </c>
      <c r="V791" s="530" t="s">
        <v>78</v>
      </c>
      <c r="W791" s="530" t="s">
        <v>461</v>
      </c>
      <c r="X791" s="530" t="s">
        <v>501</v>
      </c>
      <c r="Y791" s="530" t="s">
        <v>2765</v>
      </c>
      <c r="Z791" s="530" t="s">
        <v>77</v>
      </c>
      <c r="AA791" s="530" t="s">
        <v>2810</v>
      </c>
    </row>
    <row r="792" spans="1:27" ht="93">
      <c r="A792" s="530" t="s">
        <v>2527</v>
      </c>
      <c r="B792" s="530" t="s">
        <v>70</v>
      </c>
      <c r="C792" s="530" t="s">
        <v>71</v>
      </c>
      <c r="D792" s="530" t="s">
        <v>1004</v>
      </c>
      <c r="E792" s="573" t="s">
        <v>1004</v>
      </c>
      <c r="F792" s="530">
        <v>8146</v>
      </c>
      <c r="G792" s="557">
        <v>2024110010254</v>
      </c>
      <c r="H792" s="530" t="s">
        <v>17</v>
      </c>
      <c r="I792" s="530" t="s">
        <v>878</v>
      </c>
      <c r="J792" s="530" t="s">
        <v>2764</v>
      </c>
      <c r="K792" s="530">
        <v>80111600</v>
      </c>
      <c r="L792" s="530" t="s">
        <v>2724</v>
      </c>
      <c r="M792" s="530" t="s">
        <v>1421</v>
      </c>
      <c r="N792" s="530" t="s">
        <v>1472</v>
      </c>
      <c r="O792" s="530" t="s">
        <v>2912</v>
      </c>
      <c r="P792" s="530">
        <v>1</v>
      </c>
      <c r="Q792" s="530" t="s">
        <v>83</v>
      </c>
      <c r="R792" s="572" t="s">
        <v>884</v>
      </c>
      <c r="S792" s="587">
        <v>2250000</v>
      </c>
      <c r="T792" s="587">
        <v>10125000</v>
      </c>
      <c r="U792" s="530" t="s">
        <v>1009</v>
      </c>
      <c r="V792" s="530" t="s">
        <v>78</v>
      </c>
      <c r="W792" s="530" t="s">
        <v>886</v>
      </c>
      <c r="X792" s="530" t="s">
        <v>533</v>
      </c>
      <c r="Y792" s="530" t="s">
        <v>2765</v>
      </c>
      <c r="Z792" s="530" t="s">
        <v>77</v>
      </c>
      <c r="AA792" s="530" t="s">
        <v>2810</v>
      </c>
    </row>
    <row r="793" spans="1:27" ht="93">
      <c r="A793" s="530" t="s">
        <v>2528</v>
      </c>
      <c r="B793" s="530" t="s">
        <v>70</v>
      </c>
      <c r="C793" s="530" t="s">
        <v>71</v>
      </c>
      <c r="D793" s="530" t="s">
        <v>1004</v>
      </c>
      <c r="E793" s="573" t="s">
        <v>1004</v>
      </c>
      <c r="F793" s="530">
        <v>8146</v>
      </c>
      <c r="G793" s="557">
        <v>2024110010254</v>
      </c>
      <c r="H793" s="530" t="s">
        <v>17</v>
      </c>
      <c r="I793" s="530" t="s">
        <v>878</v>
      </c>
      <c r="J793" s="530" t="s">
        <v>2764</v>
      </c>
      <c r="K793" s="530">
        <v>80111600</v>
      </c>
      <c r="L793" s="530" t="s">
        <v>2547</v>
      </c>
      <c r="M793" s="530" t="s">
        <v>1421</v>
      </c>
      <c r="N793" s="530" t="s">
        <v>1472</v>
      </c>
      <c r="O793" s="530" t="s">
        <v>2912</v>
      </c>
      <c r="P793" s="530">
        <v>1</v>
      </c>
      <c r="Q793" s="530" t="s">
        <v>83</v>
      </c>
      <c r="R793" s="572" t="s">
        <v>884</v>
      </c>
      <c r="S793" s="587">
        <v>4000000</v>
      </c>
      <c r="T793" s="587">
        <v>18000000</v>
      </c>
      <c r="U793" s="530" t="s">
        <v>1009</v>
      </c>
      <c r="V793" s="530" t="s">
        <v>78</v>
      </c>
      <c r="W793" s="530" t="s">
        <v>886</v>
      </c>
      <c r="X793" s="530" t="s">
        <v>533</v>
      </c>
      <c r="Y793" s="530" t="s">
        <v>2765</v>
      </c>
      <c r="Z793" s="530" t="s">
        <v>77</v>
      </c>
      <c r="AA793" s="530" t="s">
        <v>2810</v>
      </c>
    </row>
    <row r="794" spans="1:27" ht="93">
      <c r="A794" s="530" t="s">
        <v>2529</v>
      </c>
      <c r="B794" s="530" t="s">
        <v>70</v>
      </c>
      <c r="C794" s="530" t="s">
        <v>71</v>
      </c>
      <c r="D794" s="530" t="s">
        <v>1004</v>
      </c>
      <c r="E794" s="573" t="s">
        <v>1004</v>
      </c>
      <c r="F794" s="530">
        <v>8146</v>
      </c>
      <c r="G794" s="557">
        <v>2024110010254</v>
      </c>
      <c r="H794" s="530" t="s">
        <v>17</v>
      </c>
      <c r="I794" s="530" t="s">
        <v>878</v>
      </c>
      <c r="J794" s="530" t="s">
        <v>2764</v>
      </c>
      <c r="K794" s="530">
        <v>80111600</v>
      </c>
      <c r="L794" s="530" t="s">
        <v>2548</v>
      </c>
      <c r="M794" s="530" t="s">
        <v>1421</v>
      </c>
      <c r="N794" s="530" t="s">
        <v>1472</v>
      </c>
      <c r="O794" s="530" t="s">
        <v>2910</v>
      </c>
      <c r="P794" s="530">
        <v>1</v>
      </c>
      <c r="Q794" s="530" t="s">
        <v>83</v>
      </c>
      <c r="R794" s="572" t="s">
        <v>884</v>
      </c>
      <c r="S794" s="587">
        <v>3600000</v>
      </c>
      <c r="T794" s="587">
        <v>14400000</v>
      </c>
      <c r="U794" s="530" t="s">
        <v>1009</v>
      </c>
      <c r="V794" s="530" t="s">
        <v>78</v>
      </c>
      <c r="W794" s="530" t="s">
        <v>886</v>
      </c>
      <c r="X794" s="530" t="s">
        <v>533</v>
      </c>
      <c r="Y794" s="530" t="s">
        <v>2765</v>
      </c>
      <c r="Z794" s="530" t="s">
        <v>77</v>
      </c>
      <c r="AA794" s="530" t="s">
        <v>2810</v>
      </c>
    </row>
    <row r="795" spans="1:27" ht="108.5">
      <c r="A795" s="530" t="s">
        <v>2530</v>
      </c>
      <c r="B795" s="530" t="s">
        <v>70</v>
      </c>
      <c r="C795" s="530" t="s">
        <v>71</v>
      </c>
      <c r="D795" s="530" t="s">
        <v>1004</v>
      </c>
      <c r="E795" s="573" t="s">
        <v>1004</v>
      </c>
      <c r="F795" s="530">
        <v>8146</v>
      </c>
      <c r="G795" s="557">
        <v>2024110010254</v>
      </c>
      <c r="H795" s="530" t="s">
        <v>17</v>
      </c>
      <c r="I795" s="530" t="s">
        <v>878</v>
      </c>
      <c r="J795" s="530" t="s">
        <v>2764</v>
      </c>
      <c r="K795" s="530">
        <v>80111600</v>
      </c>
      <c r="L795" s="530" t="s">
        <v>2725</v>
      </c>
      <c r="M795" s="530" t="s">
        <v>1421</v>
      </c>
      <c r="N795" s="530" t="s">
        <v>1472</v>
      </c>
      <c r="O795" s="530" t="s">
        <v>2912</v>
      </c>
      <c r="P795" s="530">
        <v>1</v>
      </c>
      <c r="Q795" s="530" t="s">
        <v>83</v>
      </c>
      <c r="R795" s="572" t="s">
        <v>884</v>
      </c>
      <c r="S795" s="587">
        <v>7000000</v>
      </c>
      <c r="T795" s="587">
        <v>31500000</v>
      </c>
      <c r="U795" s="530" t="s">
        <v>1009</v>
      </c>
      <c r="V795" s="530" t="s">
        <v>122</v>
      </c>
      <c r="W795" s="530" t="s">
        <v>886</v>
      </c>
      <c r="X795" s="530" t="s">
        <v>533</v>
      </c>
      <c r="Y795" s="530" t="s">
        <v>2765</v>
      </c>
      <c r="Z795" s="530" t="s">
        <v>77</v>
      </c>
      <c r="AA795" s="530" t="s">
        <v>2810</v>
      </c>
    </row>
    <row r="796" spans="1:27" ht="77.5">
      <c r="A796" s="530" t="s">
        <v>2531</v>
      </c>
      <c r="B796" s="530" t="s">
        <v>70</v>
      </c>
      <c r="C796" s="530" t="s">
        <v>1210</v>
      </c>
      <c r="D796" s="530" t="s">
        <v>1211</v>
      </c>
      <c r="E796" s="580" t="s">
        <v>1212</v>
      </c>
      <c r="F796" s="530">
        <v>8238</v>
      </c>
      <c r="G796" s="557">
        <v>2024110010322</v>
      </c>
      <c r="H796" s="530" t="s">
        <v>25</v>
      </c>
      <c r="I796" s="530" t="s">
        <v>1213</v>
      </c>
      <c r="J796" s="530" t="s">
        <v>1966</v>
      </c>
      <c r="K796" s="530">
        <v>80111601</v>
      </c>
      <c r="L796" s="530" t="s">
        <v>2549</v>
      </c>
      <c r="M796" s="530" t="s">
        <v>1472</v>
      </c>
      <c r="N796" s="557" t="s">
        <v>1472</v>
      </c>
      <c r="O796" s="557">
        <v>3</v>
      </c>
      <c r="P796" s="530">
        <v>1</v>
      </c>
      <c r="Q796" s="530" t="s">
        <v>83</v>
      </c>
      <c r="R796" s="558" t="s">
        <v>84</v>
      </c>
      <c r="S796" s="587">
        <v>5500000</v>
      </c>
      <c r="T796" s="587">
        <v>16500000</v>
      </c>
      <c r="U796" s="530" t="s">
        <v>286</v>
      </c>
      <c r="V796" s="530" t="s">
        <v>78</v>
      </c>
      <c r="W796" s="530" t="s">
        <v>1215</v>
      </c>
      <c r="X796" s="573" t="s">
        <v>315</v>
      </c>
      <c r="Y796" s="530" t="s">
        <v>2765</v>
      </c>
      <c r="Z796" s="530" t="s">
        <v>77</v>
      </c>
      <c r="AA796" s="530" t="s">
        <v>2810</v>
      </c>
    </row>
    <row r="797" spans="1:27" ht="77.5">
      <c r="A797" s="530" t="s">
        <v>2532</v>
      </c>
      <c r="B797" s="530" t="s">
        <v>70</v>
      </c>
      <c r="C797" s="530" t="s">
        <v>1210</v>
      </c>
      <c r="D797" s="530" t="s">
        <v>1211</v>
      </c>
      <c r="E797" s="580" t="s">
        <v>1212</v>
      </c>
      <c r="F797" s="530">
        <v>8238</v>
      </c>
      <c r="G797" s="557">
        <v>2024110010322</v>
      </c>
      <c r="H797" s="530" t="s">
        <v>25</v>
      </c>
      <c r="I797" s="530" t="s">
        <v>1213</v>
      </c>
      <c r="J797" s="530" t="s">
        <v>1966</v>
      </c>
      <c r="K797" s="530">
        <v>80111607</v>
      </c>
      <c r="L797" s="530" t="s">
        <v>2726</v>
      </c>
      <c r="M797" s="530" t="s">
        <v>1472</v>
      </c>
      <c r="N797" s="557" t="s">
        <v>1472</v>
      </c>
      <c r="O797" s="557">
        <v>3</v>
      </c>
      <c r="P797" s="530">
        <v>1</v>
      </c>
      <c r="Q797" s="530" t="s">
        <v>83</v>
      </c>
      <c r="R797" s="558" t="s">
        <v>84</v>
      </c>
      <c r="S797" s="587">
        <v>3150000</v>
      </c>
      <c r="T797" s="587">
        <v>9450000</v>
      </c>
      <c r="U797" s="559" t="s">
        <v>286</v>
      </c>
      <c r="V797" s="530" t="s">
        <v>78</v>
      </c>
      <c r="W797" s="530" t="s">
        <v>1215</v>
      </c>
      <c r="X797" s="573" t="s">
        <v>315</v>
      </c>
      <c r="Y797" s="530" t="s">
        <v>2765</v>
      </c>
      <c r="Z797" s="530" t="s">
        <v>77</v>
      </c>
      <c r="AA797" s="530" t="s">
        <v>2810</v>
      </c>
    </row>
    <row r="798" spans="1:27" ht="155">
      <c r="A798" s="530" t="s">
        <v>2798</v>
      </c>
      <c r="B798" s="530" t="s">
        <v>70</v>
      </c>
      <c r="C798" s="530" t="s">
        <v>115</v>
      </c>
      <c r="D798" s="530" t="s">
        <v>116</v>
      </c>
      <c r="E798" s="580" t="s">
        <v>117</v>
      </c>
      <c r="F798" s="530">
        <v>8066</v>
      </c>
      <c r="G798" s="557">
        <v>2024110010194</v>
      </c>
      <c r="H798" s="530" t="s">
        <v>13</v>
      </c>
      <c r="I798" s="530" t="s">
        <v>118</v>
      </c>
      <c r="J798" s="530" t="s">
        <v>16</v>
      </c>
      <c r="K798" s="530">
        <v>80111600</v>
      </c>
      <c r="L798" s="530" t="s">
        <v>2799</v>
      </c>
      <c r="M798" s="530" t="s">
        <v>1472</v>
      </c>
      <c r="N798" s="557" t="s">
        <v>1472</v>
      </c>
      <c r="O798" s="557">
        <v>2.5</v>
      </c>
      <c r="P798" s="530">
        <v>1</v>
      </c>
      <c r="Q798" s="530" t="s">
        <v>83</v>
      </c>
      <c r="R798" s="558" t="s">
        <v>84</v>
      </c>
      <c r="S798" s="587">
        <v>6000000</v>
      </c>
      <c r="T798" s="587">
        <f>S798*O798</f>
        <v>15000000</v>
      </c>
      <c r="U798" s="559" t="s">
        <v>171</v>
      </c>
      <c r="V798" s="530" t="s">
        <v>122</v>
      </c>
      <c r="W798" s="530" t="s">
        <v>123</v>
      </c>
      <c r="X798" s="573" t="s">
        <v>75</v>
      </c>
      <c r="Y798" s="530" t="s">
        <v>2765</v>
      </c>
      <c r="Z798" s="530" t="s">
        <v>77</v>
      </c>
      <c r="AA798" s="530" t="s">
        <v>3021</v>
      </c>
    </row>
    <row r="799" spans="1:27" ht="170.5">
      <c r="A799" s="530" t="s">
        <v>2800</v>
      </c>
      <c r="B799" s="530" t="s">
        <v>70</v>
      </c>
      <c r="C799" s="530" t="s">
        <v>115</v>
      </c>
      <c r="D799" s="530" t="s">
        <v>116</v>
      </c>
      <c r="E799" s="580" t="s">
        <v>117</v>
      </c>
      <c r="F799" s="530">
        <v>8066</v>
      </c>
      <c r="G799" s="557">
        <v>2024110010194</v>
      </c>
      <c r="H799" s="530" t="s">
        <v>13</v>
      </c>
      <c r="I799" s="530" t="s">
        <v>118</v>
      </c>
      <c r="J799" s="530" t="s">
        <v>16</v>
      </c>
      <c r="K799" s="530">
        <v>80111600</v>
      </c>
      <c r="L799" s="530" t="s">
        <v>2801</v>
      </c>
      <c r="M799" s="530" t="s">
        <v>1982</v>
      </c>
      <c r="N799" s="557" t="s">
        <v>1982</v>
      </c>
      <c r="O799" s="557">
        <v>2.5</v>
      </c>
      <c r="P799" s="530">
        <v>1</v>
      </c>
      <c r="Q799" s="530" t="s">
        <v>83</v>
      </c>
      <c r="R799" s="558" t="s">
        <v>84</v>
      </c>
      <c r="S799" s="587">
        <v>4732000</v>
      </c>
      <c r="T799" s="587">
        <f>S799*O799</f>
        <v>11830000</v>
      </c>
      <c r="U799" s="559" t="s">
        <v>3024</v>
      </c>
      <c r="V799" s="530" t="s">
        <v>122</v>
      </c>
      <c r="W799" s="530" t="s">
        <v>123</v>
      </c>
      <c r="X799" s="573" t="s">
        <v>75</v>
      </c>
      <c r="Y799" s="530" t="s">
        <v>2765</v>
      </c>
      <c r="Z799" s="530" t="s">
        <v>77</v>
      </c>
      <c r="AA799" s="530" t="s">
        <v>3021</v>
      </c>
    </row>
    <row r="800" spans="1:27" ht="139.5">
      <c r="A800" s="530" t="s">
        <v>2802</v>
      </c>
      <c r="B800" s="530" t="s">
        <v>70</v>
      </c>
      <c r="C800" s="530" t="s">
        <v>115</v>
      </c>
      <c r="D800" s="530" t="s">
        <v>116</v>
      </c>
      <c r="E800" s="580" t="s">
        <v>117</v>
      </c>
      <c r="F800" s="530">
        <v>8066</v>
      </c>
      <c r="G800" s="557">
        <v>2024110010194</v>
      </c>
      <c r="H800" s="530" t="s">
        <v>13</v>
      </c>
      <c r="I800" s="530" t="s">
        <v>118</v>
      </c>
      <c r="J800" s="530" t="s">
        <v>16</v>
      </c>
      <c r="K800" s="530">
        <v>80111600</v>
      </c>
      <c r="L800" s="530" t="s">
        <v>163</v>
      </c>
      <c r="M800" s="530" t="s">
        <v>1982</v>
      </c>
      <c r="N800" s="557" t="s">
        <v>1982</v>
      </c>
      <c r="O800" s="557">
        <v>2.5</v>
      </c>
      <c r="P800" s="530">
        <v>1</v>
      </c>
      <c r="Q800" s="530" t="s">
        <v>83</v>
      </c>
      <c r="R800" s="558" t="s">
        <v>84</v>
      </c>
      <c r="S800" s="587">
        <v>4540000</v>
      </c>
      <c r="T800" s="587">
        <f t="shared" ref="T800:T805" si="0">S800*O800</f>
        <v>11350000</v>
      </c>
      <c r="U800" s="559" t="s">
        <v>3024</v>
      </c>
      <c r="V800" s="530" t="s">
        <v>122</v>
      </c>
      <c r="W800" s="530" t="s">
        <v>123</v>
      </c>
      <c r="X800" s="573" t="s">
        <v>75</v>
      </c>
      <c r="Y800" s="530" t="s">
        <v>2765</v>
      </c>
      <c r="Z800" s="530" t="s">
        <v>77</v>
      </c>
      <c r="AA800" s="530" t="s">
        <v>3021</v>
      </c>
    </row>
    <row r="801" spans="1:27" ht="77.5">
      <c r="A801" s="530" t="s">
        <v>2803</v>
      </c>
      <c r="B801" s="530" t="s">
        <v>70</v>
      </c>
      <c r="C801" s="530" t="s">
        <v>115</v>
      </c>
      <c r="D801" s="530" t="s">
        <v>116</v>
      </c>
      <c r="E801" s="580" t="s">
        <v>117</v>
      </c>
      <c r="F801" s="530">
        <v>8066</v>
      </c>
      <c r="G801" s="557">
        <v>2024110010194</v>
      </c>
      <c r="H801" s="530" t="s">
        <v>13</v>
      </c>
      <c r="I801" s="530" t="s">
        <v>118</v>
      </c>
      <c r="J801" s="530" t="s">
        <v>16</v>
      </c>
      <c r="K801" s="530">
        <v>80111600</v>
      </c>
      <c r="L801" s="530" t="s">
        <v>128</v>
      </c>
      <c r="M801" s="530" t="s">
        <v>1472</v>
      </c>
      <c r="N801" s="557" t="s">
        <v>1472</v>
      </c>
      <c r="O801" s="557">
        <v>2.5</v>
      </c>
      <c r="P801" s="530">
        <v>1</v>
      </c>
      <c r="Q801" s="530" t="s">
        <v>83</v>
      </c>
      <c r="R801" s="558" t="s">
        <v>84</v>
      </c>
      <c r="S801" s="587">
        <v>5500000</v>
      </c>
      <c r="T801" s="587">
        <f t="shared" si="0"/>
        <v>13750000</v>
      </c>
      <c r="U801" s="559" t="s">
        <v>121</v>
      </c>
      <c r="V801" s="530" t="s">
        <v>122</v>
      </c>
      <c r="W801" s="530" t="s">
        <v>123</v>
      </c>
      <c r="X801" s="573" t="s">
        <v>75</v>
      </c>
      <c r="Y801" s="530" t="s">
        <v>2765</v>
      </c>
      <c r="Z801" s="530" t="s">
        <v>77</v>
      </c>
      <c r="AA801" s="530" t="s">
        <v>3021</v>
      </c>
    </row>
    <row r="802" spans="1:27" ht="62">
      <c r="A802" s="530" t="s">
        <v>2804</v>
      </c>
      <c r="B802" s="530" t="s">
        <v>70</v>
      </c>
      <c r="C802" s="530" t="s">
        <v>115</v>
      </c>
      <c r="D802" s="530" t="s">
        <v>116</v>
      </c>
      <c r="E802" s="580" t="s">
        <v>117</v>
      </c>
      <c r="F802" s="530">
        <v>8066</v>
      </c>
      <c r="G802" s="557">
        <v>2024110010194</v>
      </c>
      <c r="H802" s="530" t="s">
        <v>13</v>
      </c>
      <c r="I802" s="530" t="s">
        <v>118</v>
      </c>
      <c r="J802" s="530" t="s">
        <v>16</v>
      </c>
      <c r="K802" s="530">
        <v>80111600</v>
      </c>
      <c r="L802" s="530" t="s">
        <v>155</v>
      </c>
      <c r="M802" s="530" t="s">
        <v>1472</v>
      </c>
      <c r="N802" s="557" t="s">
        <v>1472</v>
      </c>
      <c r="O802" s="557">
        <v>2.5</v>
      </c>
      <c r="P802" s="530">
        <v>1</v>
      </c>
      <c r="Q802" s="530" t="s">
        <v>83</v>
      </c>
      <c r="R802" s="558" t="s">
        <v>84</v>
      </c>
      <c r="S802" s="587">
        <v>3000000</v>
      </c>
      <c r="T802" s="587">
        <f t="shared" si="0"/>
        <v>7500000</v>
      </c>
      <c r="U802" s="559" t="s">
        <v>3024</v>
      </c>
      <c r="V802" s="530" t="s">
        <v>2796</v>
      </c>
      <c r="W802" s="530" t="s">
        <v>123</v>
      </c>
      <c r="X802" s="573" t="s">
        <v>75</v>
      </c>
      <c r="Y802" s="530" t="s">
        <v>2765</v>
      </c>
      <c r="Z802" s="530" t="s">
        <v>77</v>
      </c>
      <c r="AA802" s="530" t="s">
        <v>3021</v>
      </c>
    </row>
    <row r="803" spans="1:27" ht="77.5">
      <c r="A803" s="530" t="s">
        <v>2805</v>
      </c>
      <c r="B803" s="530" t="s">
        <v>70</v>
      </c>
      <c r="C803" s="530" t="s">
        <v>115</v>
      </c>
      <c r="D803" s="530" t="s">
        <v>116</v>
      </c>
      <c r="E803" s="580" t="s">
        <v>117</v>
      </c>
      <c r="F803" s="530">
        <v>8066</v>
      </c>
      <c r="G803" s="557">
        <v>2024110010194</v>
      </c>
      <c r="H803" s="530" t="s">
        <v>13</v>
      </c>
      <c r="I803" s="530" t="s">
        <v>118</v>
      </c>
      <c r="J803" s="530" t="s">
        <v>16</v>
      </c>
      <c r="K803" s="530">
        <v>80111600</v>
      </c>
      <c r="L803" s="530" t="s">
        <v>170</v>
      </c>
      <c r="M803" s="530" t="s">
        <v>1982</v>
      </c>
      <c r="N803" s="557" t="s">
        <v>1982</v>
      </c>
      <c r="O803" s="557">
        <v>1.5</v>
      </c>
      <c r="P803" s="530">
        <v>1</v>
      </c>
      <c r="Q803" s="530" t="s">
        <v>83</v>
      </c>
      <c r="R803" s="558" t="s">
        <v>84</v>
      </c>
      <c r="S803" s="587">
        <v>7000000</v>
      </c>
      <c r="T803" s="587">
        <f t="shared" si="0"/>
        <v>10500000</v>
      </c>
      <c r="U803" s="559" t="s">
        <v>171</v>
      </c>
      <c r="V803" s="530" t="s">
        <v>122</v>
      </c>
      <c r="W803" s="530" t="s">
        <v>123</v>
      </c>
      <c r="X803" s="573" t="s">
        <v>75</v>
      </c>
      <c r="Y803" s="530" t="s">
        <v>2765</v>
      </c>
      <c r="Z803" s="530" t="s">
        <v>77</v>
      </c>
      <c r="AA803" s="530" t="s">
        <v>3021</v>
      </c>
    </row>
    <row r="804" spans="1:27" ht="77.5">
      <c r="A804" s="530" t="s">
        <v>2806</v>
      </c>
      <c r="B804" s="530" t="s">
        <v>70</v>
      </c>
      <c r="C804" s="530" t="s">
        <v>115</v>
      </c>
      <c r="D804" s="530" t="s">
        <v>116</v>
      </c>
      <c r="E804" s="580" t="s">
        <v>117</v>
      </c>
      <c r="F804" s="530">
        <v>8066</v>
      </c>
      <c r="G804" s="557">
        <v>2024110010194</v>
      </c>
      <c r="H804" s="530" t="s">
        <v>13</v>
      </c>
      <c r="I804" s="530" t="s">
        <v>118</v>
      </c>
      <c r="J804" s="530" t="s">
        <v>16</v>
      </c>
      <c r="K804" s="530">
        <v>80111600</v>
      </c>
      <c r="L804" s="530" t="s">
        <v>2807</v>
      </c>
      <c r="M804" s="530" t="s">
        <v>1982</v>
      </c>
      <c r="N804" s="557" t="s">
        <v>1982</v>
      </c>
      <c r="O804" s="557">
        <v>2</v>
      </c>
      <c r="P804" s="530">
        <v>1</v>
      </c>
      <c r="Q804" s="530" t="s">
        <v>83</v>
      </c>
      <c r="R804" s="558" t="s">
        <v>84</v>
      </c>
      <c r="S804" s="587">
        <v>3812000</v>
      </c>
      <c r="T804" s="587">
        <f t="shared" si="0"/>
        <v>7624000</v>
      </c>
      <c r="U804" s="559" t="s">
        <v>171</v>
      </c>
      <c r="V804" s="530" t="s">
        <v>122</v>
      </c>
      <c r="W804" s="530" t="s">
        <v>123</v>
      </c>
      <c r="X804" s="573" t="s">
        <v>75</v>
      </c>
      <c r="Y804" s="530" t="s">
        <v>2765</v>
      </c>
      <c r="Z804" s="530" t="s">
        <v>77</v>
      </c>
      <c r="AA804" s="530" t="s">
        <v>3021</v>
      </c>
    </row>
    <row r="805" spans="1:27" ht="77.5">
      <c r="A805" s="530" t="s">
        <v>2808</v>
      </c>
      <c r="B805" s="530" t="s">
        <v>70</v>
      </c>
      <c r="C805" s="530" t="s">
        <v>115</v>
      </c>
      <c r="D805" s="530" t="s">
        <v>116</v>
      </c>
      <c r="E805" s="580" t="s">
        <v>117</v>
      </c>
      <c r="F805" s="530">
        <v>8066</v>
      </c>
      <c r="G805" s="557">
        <v>2024110010194</v>
      </c>
      <c r="H805" s="530" t="s">
        <v>13</v>
      </c>
      <c r="I805" s="530" t="s">
        <v>118</v>
      </c>
      <c r="J805" s="530" t="s">
        <v>16</v>
      </c>
      <c r="K805" s="530">
        <v>80111600</v>
      </c>
      <c r="L805" s="530" t="s">
        <v>229</v>
      </c>
      <c r="M805" s="530" t="s">
        <v>1472</v>
      </c>
      <c r="N805" s="557" t="s">
        <v>1472</v>
      </c>
      <c r="O805" s="557">
        <v>2.5</v>
      </c>
      <c r="P805" s="530">
        <v>1</v>
      </c>
      <c r="Q805" s="530" t="s">
        <v>83</v>
      </c>
      <c r="R805" s="558" t="s">
        <v>84</v>
      </c>
      <c r="S805" s="587">
        <v>8000000</v>
      </c>
      <c r="T805" s="587">
        <f t="shared" si="0"/>
        <v>20000000</v>
      </c>
      <c r="U805" s="559" t="s">
        <v>121</v>
      </c>
      <c r="V805" s="530" t="s">
        <v>122</v>
      </c>
      <c r="W805" s="530" t="s">
        <v>123</v>
      </c>
      <c r="X805" s="573" t="s">
        <v>75</v>
      </c>
      <c r="Y805" s="530" t="s">
        <v>2765</v>
      </c>
      <c r="Z805" s="530" t="s">
        <v>77</v>
      </c>
      <c r="AA805" s="530" t="s">
        <v>3021</v>
      </c>
    </row>
    <row r="806" spans="1:27" ht="139.5">
      <c r="A806" s="560" t="s">
        <v>2851</v>
      </c>
      <c r="B806" s="560" t="s">
        <v>70</v>
      </c>
      <c r="C806" s="560" t="s">
        <v>71</v>
      </c>
      <c r="D806" s="560" t="s">
        <v>890</v>
      </c>
      <c r="E806" s="560" t="s">
        <v>877</v>
      </c>
      <c r="F806" s="561">
        <v>8146</v>
      </c>
      <c r="G806" s="561">
        <v>2024110010254</v>
      </c>
      <c r="H806" s="560" t="s">
        <v>17</v>
      </c>
      <c r="I806" s="560" t="s">
        <v>878</v>
      </c>
      <c r="J806" s="560" t="s">
        <v>22</v>
      </c>
      <c r="K806" s="560">
        <v>80111601</v>
      </c>
      <c r="L806" s="560" t="s">
        <v>2151</v>
      </c>
      <c r="M806" s="560" t="s">
        <v>1982</v>
      </c>
      <c r="N806" s="561" t="s">
        <v>1982</v>
      </c>
      <c r="O806" s="561">
        <v>4</v>
      </c>
      <c r="P806" s="560">
        <v>1</v>
      </c>
      <c r="Q806" s="560" t="s">
        <v>83</v>
      </c>
      <c r="R806" s="562" t="s">
        <v>884</v>
      </c>
      <c r="S806" s="590">
        <v>4500000</v>
      </c>
      <c r="T806" s="590">
        <v>18000000</v>
      </c>
      <c r="U806" s="560" t="s">
        <v>3023</v>
      </c>
      <c r="V806" s="560" t="s">
        <v>122</v>
      </c>
      <c r="W806" s="560" t="s">
        <v>886</v>
      </c>
      <c r="X806" s="560" t="s">
        <v>533</v>
      </c>
      <c r="Y806" s="560" t="s">
        <v>2765</v>
      </c>
      <c r="Z806" s="560" t="s">
        <v>77</v>
      </c>
      <c r="AA806" s="530" t="s">
        <v>3021</v>
      </c>
    </row>
    <row r="807" spans="1:27" ht="124">
      <c r="A807" s="530" t="s">
        <v>2852</v>
      </c>
      <c r="B807" s="560" t="s">
        <v>70</v>
      </c>
      <c r="C807" s="560" t="s">
        <v>71</v>
      </c>
      <c r="D807" s="560" t="s">
        <v>890</v>
      </c>
      <c r="E807" s="560" t="s">
        <v>877</v>
      </c>
      <c r="F807" s="561">
        <v>8146</v>
      </c>
      <c r="G807" s="561">
        <v>2024110010254</v>
      </c>
      <c r="H807" s="560" t="s">
        <v>17</v>
      </c>
      <c r="I807" s="560" t="s">
        <v>878</v>
      </c>
      <c r="J807" s="560" t="s">
        <v>22</v>
      </c>
      <c r="K807" s="560">
        <v>80111601</v>
      </c>
      <c r="L807" s="560" t="s">
        <v>2845</v>
      </c>
      <c r="M807" s="560" t="s">
        <v>1982</v>
      </c>
      <c r="N807" s="561" t="s">
        <v>1982</v>
      </c>
      <c r="O807" s="561">
        <v>4</v>
      </c>
      <c r="P807" s="560">
        <v>1</v>
      </c>
      <c r="Q807" s="560" t="s">
        <v>83</v>
      </c>
      <c r="R807" s="562" t="s">
        <v>884</v>
      </c>
      <c r="S807" s="590">
        <v>4600000</v>
      </c>
      <c r="T807" s="590">
        <v>18400000</v>
      </c>
      <c r="U807" s="560" t="s">
        <v>3023</v>
      </c>
      <c r="V807" s="560" t="s">
        <v>122</v>
      </c>
      <c r="W807" s="560" t="s">
        <v>886</v>
      </c>
      <c r="X807" s="560" t="s">
        <v>533</v>
      </c>
      <c r="Y807" s="560" t="s">
        <v>2765</v>
      </c>
      <c r="Z807" s="560" t="s">
        <v>77</v>
      </c>
      <c r="AA807" s="530" t="s">
        <v>3021</v>
      </c>
    </row>
    <row r="808" spans="1:27" ht="139.5">
      <c r="A808" s="560" t="s">
        <v>2853</v>
      </c>
      <c r="B808" s="560" t="s">
        <v>70</v>
      </c>
      <c r="C808" s="560" t="s">
        <v>71</v>
      </c>
      <c r="D808" s="560" t="s">
        <v>890</v>
      </c>
      <c r="E808" s="560" t="s">
        <v>877</v>
      </c>
      <c r="F808" s="561">
        <v>8146</v>
      </c>
      <c r="G808" s="561">
        <v>2024110010254</v>
      </c>
      <c r="H808" s="560" t="s">
        <v>17</v>
      </c>
      <c r="I808" s="560" t="s">
        <v>878</v>
      </c>
      <c r="J808" s="560" t="s">
        <v>22</v>
      </c>
      <c r="K808" s="560">
        <v>80111601</v>
      </c>
      <c r="L808" s="560" t="s">
        <v>2846</v>
      </c>
      <c r="M808" s="560" t="s">
        <v>1982</v>
      </c>
      <c r="N808" s="561" t="s">
        <v>1982</v>
      </c>
      <c r="O808" s="561">
        <v>4</v>
      </c>
      <c r="P808" s="560">
        <v>1</v>
      </c>
      <c r="Q808" s="560" t="s">
        <v>83</v>
      </c>
      <c r="R808" s="562" t="s">
        <v>884</v>
      </c>
      <c r="S808" s="590">
        <v>5500000</v>
      </c>
      <c r="T808" s="590">
        <v>22000000</v>
      </c>
      <c r="U808" s="560" t="s">
        <v>3023</v>
      </c>
      <c r="V808" s="560" t="s">
        <v>122</v>
      </c>
      <c r="W808" s="560" t="s">
        <v>886</v>
      </c>
      <c r="X808" s="560" t="s">
        <v>533</v>
      </c>
      <c r="Y808" s="560" t="s">
        <v>2765</v>
      </c>
      <c r="Z808" s="560" t="s">
        <v>77</v>
      </c>
      <c r="AA808" s="530" t="s">
        <v>3021</v>
      </c>
    </row>
    <row r="809" spans="1:27" ht="93">
      <c r="A809" s="530" t="s">
        <v>2854</v>
      </c>
      <c r="B809" s="560" t="s">
        <v>70</v>
      </c>
      <c r="C809" s="560" t="s">
        <v>71</v>
      </c>
      <c r="D809" s="560" t="s">
        <v>890</v>
      </c>
      <c r="E809" s="560" t="s">
        <v>877</v>
      </c>
      <c r="F809" s="561">
        <v>8146</v>
      </c>
      <c r="G809" s="561">
        <v>2024110010254</v>
      </c>
      <c r="H809" s="560" t="s">
        <v>17</v>
      </c>
      <c r="I809" s="560" t="s">
        <v>878</v>
      </c>
      <c r="J809" s="560" t="s">
        <v>22</v>
      </c>
      <c r="K809" s="560">
        <v>80111601</v>
      </c>
      <c r="L809" s="560" t="s">
        <v>2847</v>
      </c>
      <c r="M809" s="560" t="s">
        <v>1982</v>
      </c>
      <c r="N809" s="561" t="s">
        <v>1982</v>
      </c>
      <c r="O809" s="561">
        <v>4</v>
      </c>
      <c r="P809" s="560">
        <v>1</v>
      </c>
      <c r="Q809" s="560" t="s">
        <v>83</v>
      </c>
      <c r="R809" s="562" t="s">
        <v>884</v>
      </c>
      <c r="S809" s="590">
        <v>3421000</v>
      </c>
      <c r="T809" s="590">
        <v>13684000</v>
      </c>
      <c r="U809" s="560" t="s">
        <v>3023</v>
      </c>
      <c r="V809" s="560" t="s">
        <v>122</v>
      </c>
      <c r="W809" s="560" t="s">
        <v>886</v>
      </c>
      <c r="X809" s="560" t="s">
        <v>533</v>
      </c>
      <c r="Y809" s="560" t="s">
        <v>2765</v>
      </c>
      <c r="Z809" s="560" t="s">
        <v>77</v>
      </c>
      <c r="AA809" s="530" t="s">
        <v>3021</v>
      </c>
    </row>
    <row r="810" spans="1:27" ht="155">
      <c r="A810" s="560" t="s">
        <v>2855</v>
      </c>
      <c r="B810" s="560" t="s">
        <v>70</v>
      </c>
      <c r="C810" s="560" t="s">
        <v>71</v>
      </c>
      <c r="D810" s="560" t="s">
        <v>890</v>
      </c>
      <c r="E810" s="560" t="s">
        <v>877</v>
      </c>
      <c r="F810" s="561">
        <v>8146</v>
      </c>
      <c r="G810" s="561">
        <v>2024110010254</v>
      </c>
      <c r="H810" s="560" t="s">
        <v>17</v>
      </c>
      <c r="I810" s="560" t="s">
        <v>878</v>
      </c>
      <c r="J810" s="560" t="s">
        <v>22</v>
      </c>
      <c r="K810" s="560">
        <v>80111601</v>
      </c>
      <c r="L810" s="560" t="s">
        <v>2718</v>
      </c>
      <c r="M810" s="560" t="s">
        <v>1982</v>
      </c>
      <c r="N810" s="561" t="s">
        <v>1982</v>
      </c>
      <c r="O810" s="561">
        <v>4</v>
      </c>
      <c r="P810" s="560">
        <v>1</v>
      </c>
      <c r="Q810" s="560" t="s">
        <v>83</v>
      </c>
      <c r="R810" s="562" t="s">
        <v>884</v>
      </c>
      <c r="S810" s="590">
        <v>4000000</v>
      </c>
      <c r="T810" s="590">
        <v>16000000</v>
      </c>
      <c r="U810" s="560" t="s">
        <v>3023</v>
      </c>
      <c r="V810" s="560" t="s">
        <v>122</v>
      </c>
      <c r="W810" s="560" t="s">
        <v>886</v>
      </c>
      <c r="X810" s="560" t="s">
        <v>533</v>
      </c>
      <c r="Y810" s="560" t="s">
        <v>2765</v>
      </c>
      <c r="Z810" s="560" t="s">
        <v>77</v>
      </c>
      <c r="AA810" s="530" t="s">
        <v>3021</v>
      </c>
    </row>
    <row r="811" spans="1:27" ht="124">
      <c r="A811" s="530" t="s">
        <v>2856</v>
      </c>
      <c r="B811" s="560" t="s">
        <v>70</v>
      </c>
      <c r="C811" s="560" t="s">
        <v>71</v>
      </c>
      <c r="D811" s="560" t="s">
        <v>890</v>
      </c>
      <c r="E811" s="560" t="s">
        <v>877</v>
      </c>
      <c r="F811" s="561">
        <v>8146</v>
      </c>
      <c r="G811" s="561">
        <v>2024110010254</v>
      </c>
      <c r="H811" s="560" t="s">
        <v>17</v>
      </c>
      <c r="I811" s="560" t="s">
        <v>878</v>
      </c>
      <c r="J811" s="560" t="s">
        <v>22</v>
      </c>
      <c r="K811" s="560">
        <v>80111601</v>
      </c>
      <c r="L811" s="560" t="s">
        <v>2848</v>
      </c>
      <c r="M811" s="560" t="s">
        <v>1982</v>
      </c>
      <c r="N811" s="561" t="s">
        <v>1982</v>
      </c>
      <c r="O811" s="561">
        <v>1</v>
      </c>
      <c r="P811" s="560">
        <v>1</v>
      </c>
      <c r="Q811" s="560" t="s">
        <v>83</v>
      </c>
      <c r="R811" s="562" t="s">
        <v>884</v>
      </c>
      <c r="S811" s="590">
        <v>10000000</v>
      </c>
      <c r="T811" s="590">
        <v>10000000</v>
      </c>
      <c r="U811" s="560" t="s">
        <v>3023</v>
      </c>
      <c r="V811" s="560" t="s">
        <v>122</v>
      </c>
      <c r="W811" s="560" t="s">
        <v>886</v>
      </c>
      <c r="X811" s="560" t="s">
        <v>533</v>
      </c>
      <c r="Y811" s="560" t="s">
        <v>2765</v>
      </c>
      <c r="Z811" s="560" t="s">
        <v>77</v>
      </c>
      <c r="AA811" s="530" t="s">
        <v>3021</v>
      </c>
    </row>
    <row r="812" spans="1:27" ht="186">
      <c r="A812" s="560" t="s">
        <v>2857</v>
      </c>
      <c r="B812" s="560" t="s">
        <v>70</v>
      </c>
      <c r="C812" s="560" t="s">
        <v>71</v>
      </c>
      <c r="D812" s="560" t="s">
        <v>890</v>
      </c>
      <c r="E812" s="560" t="s">
        <v>877</v>
      </c>
      <c r="F812" s="561">
        <v>8146</v>
      </c>
      <c r="G812" s="561">
        <v>2024110010254</v>
      </c>
      <c r="H812" s="560" t="s">
        <v>17</v>
      </c>
      <c r="I812" s="560" t="s">
        <v>878</v>
      </c>
      <c r="J812" s="560" t="s">
        <v>22</v>
      </c>
      <c r="K812" s="560">
        <v>80111601</v>
      </c>
      <c r="L812" s="560" t="s">
        <v>2849</v>
      </c>
      <c r="M812" s="560" t="s">
        <v>1982</v>
      </c>
      <c r="N812" s="561" t="s">
        <v>1982</v>
      </c>
      <c r="O812" s="561">
        <v>2</v>
      </c>
      <c r="P812" s="560">
        <v>1</v>
      </c>
      <c r="Q812" s="560" t="s">
        <v>83</v>
      </c>
      <c r="R812" s="562" t="s">
        <v>884</v>
      </c>
      <c r="S812" s="590">
        <v>4000000</v>
      </c>
      <c r="T812" s="590">
        <f>+O812*S812</f>
        <v>8000000</v>
      </c>
      <c r="U812" s="560" t="s">
        <v>3023</v>
      </c>
      <c r="V812" s="560" t="s">
        <v>122</v>
      </c>
      <c r="W812" s="560" t="s">
        <v>886</v>
      </c>
      <c r="X812" s="560" t="s">
        <v>533</v>
      </c>
      <c r="Y812" s="560" t="s">
        <v>2765</v>
      </c>
      <c r="Z812" s="560" t="s">
        <v>77</v>
      </c>
      <c r="AA812" s="530" t="s">
        <v>3021</v>
      </c>
    </row>
    <row r="813" spans="1:27" ht="186">
      <c r="A813" s="530" t="s">
        <v>2858</v>
      </c>
      <c r="B813" s="560" t="s">
        <v>70</v>
      </c>
      <c r="C813" s="560" t="s">
        <v>71</v>
      </c>
      <c r="D813" s="560" t="s">
        <v>890</v>
      </c>
      <c r="E813" s="560" t="s">
        <v>877</v>
      </c>
      <c r="F813" s="561">
        <v>8146</v>
      </c>
      <c r="G813" s="561">
        <v>2024110010254</v>
      </c>
      <c r="H813" s="560" t="s">
        <v>17</v>
      </c>
      <c r="I813" s="560" t="s">
        <v>878</v>
      </c>
      <c r="J813" s="560" t="s">
        <v>22</v>
      </c>
      <c r="K813" s="560">
        <v>80111601</v>
      </c>
      <c r="L813" s="560" t="s">
        <v>2850</v>
      </c>
      <c r="M813" s="560" t="s">
        <v>1982</v>
      </c>
      <c r="N813" s="561" t="s">
        <v>1982</v>
      </c>
      <c r="O813" s="561">
        <v>2</v>
      </c>
      <c r="P813" s="560">
        <v>1</v>
      </c>
      <c r="Q813" s="560" t="s">
        <v>83</v>
      </c>
      <c r="R813" s="562" t="s">
        <v>884</v>
      </c>
      <c r="S813" s="590">
        <v>4000000</v>
      </c>
      <c r="T813" s="590">
        <f>+O813*S813</f>
        <v>8000000</v>
      </c>
      <c r="U813" s="560" t="s">
        <v>3023</v>
      </c>
      <c r="V813" s="560" t="s">
        <v>122</v>
      </c>
      <c r="W813" s="560" t="s">
        <v>886</v>
      </c>
      <c r="X813" s="560" t="s">
        <v>533</v>
      </c>
      <c r="Y813" s="560" t="s">
        <v>2765</v>
      </c>
      <c r="Z813" s="560" t="s">
        <v>77</v>
      </c>
      <c r="AA813" s="530" t="s">
        <v>3021</v>
      </c>
    </row>
    <row r="814" spans="1:27" ht="93">
      <c r="A814" s="560" t="s">
        <v>2861</v>
      </c>
      <c r="B814" s="560" t="s">
        <v>70</v>
      </c>
      <c r="C814" s="560" t="s">
        <v>71</v>
      </c>
      <c r="D814" s="560" t="s">
        <v>953</v>
      </c>
      <c r="E814" s="560" t="s">
        <v>877</v>
      </c>
      <c r="F814" s="561">
        <v>8146</v>
      </c>
      <c r="G814" s="561">
        <v>2024110010254</v>
      </c>
      <c r="H814" s="560" t="s">
        <v>17</v>
      </c>
      <c r="I814" s="560" t="s">
        <v>878</v>
      </c>
      <c r="J814" s="560" t="s">
        <v>23</v>
      </c>
      <c r="K814" s="560">
        <v>80111601</v>
      </c>
      <c r="L814" s="560" t="s">
        <v>2859</v>
      </c>
      <c r="M814" s="560" t="s">
        <v>1982</v>
      </c>
      <c r="N814" s="561" t="s">
        <v>1982</v>
      </c>
      <c r="O814" s="561">
        <v>4</v>
      </c>
      <c r="P814" s="560">
        <v>1</v>
      </c>
      <c r="Q814" s="560" t="s">
        <v>83</v>
      </c>
      <c r="R814" s="562" t="s">
        <v>884</v>
      </c>
      <c r="S814" s="590">
        <v>4277000</v>
      </c>
      <c r="T814" s="590">
        <f t="shared" ref="T814:T816" si="1">+O814*S814</f>
        <v>17108000</v>
      </c>
      <c r="U814" s="560" t="s">
        <v>3023</v>
      </c>
      <c r="V814" s="560" t="s">
        <v>122</v>
      </c>
      <c r="W814" s="560" t="s">
        <v>886</v>
      </c>
      <c r="X814" s="560" t="s">
        <v>955</v>
      </c>
      <c r="Y814" s="560" t="s">
        <v>2765</v>
      </c>
      <c r="Z814" s="560" t="s">
        <v>77</v>
      </c>
      <c r="AA814" s="560" t="s">
        <v>3021</v>
      </c>
    </row>
    <row r="815" spans="1:27" ht="93">
      <c r="A815" s="530" t="s">
        <v>2862</v>
      </c>
      <c r="B815" s="560" t="s">
        <v>70</v>
      </c>
      <c r="C815" s="560" t="s">
        <v>71</v>
      </c>
      <c r="D815" s="560" t="s">
        <v>953</v>
      </c>
      <c r="E815" s="560" t="s">
        <v>877</v>
      </c>
      <c r="F815" s="561">
        <v>8146</v>
      </c>
      <c r="G815" s="561">
        <v>2024110010254</v>
      </c>
      <c r="H815" s="560" t="s">
        <v>17</v>
      </c>
      <c r="I815" s="560" t="s">
        <v>878</v>
      </c>
      <c r="J815" s="560" t="s">
        <v>23</v>
      </c>
      <c r="K815" s="560">
        <v>80111601</v>
      </c>
      <c r="L815" s="560" t="s">
        <v>977</v>
      </c>
      <c r="M815" s="560" t="s">
        <v>1982</v>
      </c>
      <c r="N815" s="561" t="s">
        <v>1982</v>
      </c>
      <c r="O815" s="561">
        <v>4</v>
      </c>
      <c r="P815" s="560">
        <v>1</v>
      </c>
      <c r="Q815" s="560" t="s">
        <v>83</v>
      </c>
      <c r="R815" s="562" t="s">
        <v>884</v>
      </c>
      <c r="S815" s="590">
        <v>5500000</v>
      </c>
      <c r="T815" s="590">
        <f t="shared" si="1"/>
        <v>22000000</v>
      </c>
      <c r="U815" s="560" t="s">
        <v>3023</v>
      </c>
      <c r="V815" s="560" t="s">
        <v>122</v>
      </c>
      <c r="W815" s="560" t="s">
        <v>886</v>
      </c>
      <c r="X815" s="560" t="s">
        <v>955</v>
      </c>
      <c r="Y815" s="560" t="s">
        <v>2765</v>
      </c>
      <c r="Z815" s="560" t="s">
        <v>77</v>
      </c>
      <c r="AA815" s="560" t="s">
        <v>3021</v>
      </c>
    </row>
    <row r="816" spans="1:27" ht="93">
      <c r="A816" s="560" t="s">
        <v>2863</v>
      </c>
      <c r="B816" s="560" t="s">
        <v>70</v>
      </c>
      <c r="C816" s="560" t="s">
        <v>71</v>
      </c>
      <c r="D816" s="560" t="s">
        <v>953</v>
      </c>
      <c r="E816" s="560" t="s">
        <v>877</v>
      </c>
      <c r="F816" s="561">
        <v>8146</v>
      </c>
      <c r="G816" s="561">
        <v>2024110010254</v>
      </c>
      <c r="H816" s="560" t="s">
        <v>17</v>
      </c>
      <c r="I816" s="560" t="s">
        <v>878</v>
      </c>
      <c r="J816" s="560" t="s">
        <v>23</v>
      </c>
      <c r="K816" s="560">
        <v>80111601</v>
      </c>
      <c r="L816" s="560" t="s">
        <v>2860</v>
      </c>
      <c r="M816" s="560" t="s">
        <v>1982</v>
      </c>
      <c r="N816" s="561" t="s">
        <v>1982</v>
      </c>
      <c r="O816" s="561">
        <v>4</v>
      </c>
      <c r="P816" s="560">
        <v>1</v>
      </c>
      <c r="Q816" s="560" t="s">
        <v>83</v>
      </c>
      <c r="R816" s="562" t="s">
        <v>884</v>
      </c>
      <c r="S816" s="590">
        <v>9000000</v>
      </c>
      <c r="T816" s="590">
        <f t="shared" si="1"/>
        <v>36000000</v>
      </c>
      <c r="U816" s="560" t="s">
        <v>3023</v>
      </c>
      <c r="V816" s="560" t="s">
        <v>122</v>
      </c>
      <c r="W816" s="560" t="s">
        <v>886</v>
      </c>
      <c r="X816" s="560" t="s">
        <v>955</v>
      </c>
      <c r="Y816" s="560" t="s">
        <v>2765</v>
      </c>
      <c r="Z816" s="560" t="s">
        <v>77</v>
      </c>
      <c r="AA816" s="560" t="s">
        <v>3021</v>
      </c>
    </row>
    <row r="817" spans="1:27" ht="108.5">
      <c r="A817" s="530" t="s">
        <v>2864</v>
      </c>
      <c r="B817" s="560" t="s">
        <v>70</v>
      </c>
      <c r="C817" s="560" t="s">
        <v>71</v>
      </c>
      <c r="D817" s="560" t="s">
        <v>953</v>
      </c>
      <c r="E817" s="560" t="s">
        <v>877</v>
      </c>
      <c r="F817" s="561">
        <v>8146</v>
      </c>
      <c r="G817" s="561">
        <v>2024110010254</v>
      </c>
      <c r="H817" s="560" t="s">
        <v>17</v>
      </c>
      <c r="I817" s="560" t="s">
        <v>878</v>
      </c>
      <c r="J817" s="560" t="s">
        <v>23</v>
      </c>
      <c r="K817" s="560">
        <v>80111601</v>
      </c>
      <c r="L817" s="560" t="s">
        <v>2180</v>
      </c>
      <c r="M817" s="560" t="s">
        <v>1982</v>
      </c>
      <c r="N817" s="561" t="s">
        <v>1982</v>
      </c>
      <c r="O817" s="561">
        <v>3</v>
      </c>
      <c r="P817" s="560">
        <v>1</v>
      </c>
      <c r="Q817" s="560" t="s">
        <v>83</v>
      </c>
      <c r="R817" s="562" t="s">
        <v>884</v>
      </c>
      <c r="S817" s="590">
        <v>4500000</v>
      </c>
      <c r="T817" s="590">
        <f>+S817*O817</f>
        <v>13500000</v>
      </c>
      <c r="U817" s="560" t="s">
        <v>3023</v>
      </c>
      <c r="V817" s="560" t="s">
        <v>122</v>
      </c>
      <c r="W817" s="560" t="s">
        <v>886</v>
      </c>
      <c r="X817" s="560" t="s">
        <v>955</v>
      </c>
      <c r="Y817" s="560" t="s">
        <v>2765</v>
      </c>
      <c r="Z817" s="560" t="s">
        <v>77</v>
      </c>
      <c r="AA817" s="560" t="s">
        <v>3021</v>
      </c>
    </row>
    <row r="818" spans="1:27" ht="155">
      <c r="A818" s="560" t="s">
        <v>2870</v>
      </c>
      <c r="B818" s="560" t="s">
        <v>70</v>
      </c>
      <c r="C818" s="560" t="s">
        <v>71</v>
      </c>
      <c r="D818" s="560" t="s">
        <v>890</v>
      </c>
      <c r="E818" s="560" t="s">
        <v>877</v>
      </c>
      <c r="F818" s="561">
        <v>8146</v>
      </c>
      <c r="G818" s="561">
        <v>2024110010254</v>
      </c>
      <c r="H818" s="560" t="s">
        <v>17</v>
      </c>
      <c r="I818" s="560" t="s">
        <v>878</v>
      </c>
      <c r="J818" s="560" t="s">
        <v>22</v>
      </c>
      <c r="K818" s="560" t="s">
        <v>2867</v>
      </c>
      <c r="L818" s="560" t="s">
        <v>2868</v>
      </c>
      <c r="M818" s="560" t="s">
        <v>1982</v>
      </c>
      <c r="N818" s="561" t="s">
        <v>680</v>
      </c>
      <c r="O818" s="561">
        <v>1</v>
      </c>
      <c r="P818" s="560">
        <v>1</v>
      </c>
      <c r="Q818" s="560" t="s">
        <v>83</v>
      </c>
      <c r="R818" s="562" t="s">
        <v>2869</v>
      </c>
      <c r="S818" s="590">
        <v>0</v>
      </c>
      <c r="T818" s="590">
        <v>405646332</v>
      </c>
      <c r="U818" s="560" t="s">
        <v>3023</v>
      </c>
      <c r="V818" s="560" t="s">
        <v>78</v>
      </c>
      <c r="W818" s="560" t="s">
        <v>886</v>
      </c>
      <c r="X818" s="560" t="s">
        <v>533</v>
      </c>
      <c r="Y818" s="560" t="s">
        <v>2765</v>
      </c>
      <c r="Z818" s="560" t="s">
        <v>77</v>
      </c>
      <c r="AA818" s="560" t="s">
        <v>3021</v>
      </c>
    </row>
    <row r="819" spans="1:27" ht="155">
      <c r="A819" s="530" t="s">
        <v>2871</v>
      </c>
      <c r="B819" s="560" t="s">
        <v>70</v>
      </c>
      <c r="C819" s="560" t="s">
        <v>71</v>
      </c>
      <c r="D819" s="560" t="s">
        <v>890</v>
      </c>
      <c r="E819" s="560" t="s">
        <v>877</v>
      </c>
      <c r="F819" s="561">
        <v>8146</v>
      </c>
      <c r="G819" s="561">
        <v>2024110010254</v>
      </c>
      <c r="H819" s="560" t="s">
        <v>17</v>
      </c>
      <c r="I819" s="560" t="s">
        <v>878</v>
      </c>
      <c r="J819" s="560" t="s">
        <v>22</v>
      </c>
      <c r="K819" s="560" t="s">
        <v>2867</v>
      </c>
      <c r="L819" s="560" t="s">
        <v>2868</v>
      </c>
      <c r="M819" s="560" t="s">
        <v>1982</v>
      </c>
      <c r="N819" s="561" t="s">
        <v>680</v>
      </c>
      <c r="O819" s="561">
        <v>1</v>
      </c>
      <c r="P819" s="560">
        <v>1</v>
      </c>
      <c r="Q819" s="560" t="s">
        <v>83</v>
      </c>
      <c r="R819" s="562" t="s">
        <v>2869</v>
      </c>
      <c r="S819" s="590">
        <v>0</v>
      </c>
      <c r="T819" s="590">
        <v>554353500</v>
      </c>
      <c r="U819" s="560" t="s">
        <v>3023</v>
      </c>
      <c r="V819" s="560" t="s">
        <v>78</v>
      </c>
      <c r="W819" s="560" t="s">
        <v>886</v>
      </c>
      <c r="X819" s="560" t="s">
        <v>533</v>
      </c>
      <c r="Y819" s="560" t="s">
        <v>2765</v>
      </c>
      <c r="Z819" s="560" t="s">
        <v>77</v>
      </c>
      <c r="AA819" s="560" t="s">
        <v>3021</v>
      </c>
    </row>
    <row r="820" spans="1:27" ht="155">
      <c r="A820" s="560" t="s">
        <v>2872</v>
      </c>
      <c r="B820" s="560" t="s">
        <v>70</v>
      </c>
      <c r="C820" s="560" t="s">
        <v>71</v>
      </c>
      <c r="D820" s="560" t="s">
        <v>890</v>
      </c>
      <c r="E820" s="560" t="s">
        <v>877</v>
      </c>
      <c r="F820" s="561">
        <v>8146</v>
      </c>
      <c r="G820" s="561">
        <v>2024110010254</v>
      </c>
      <c r="H820" s="560" t="s">
        <v>17</v>
      </c>
      <c r="I820" s="560" t="s">
        <v>878</v>
      </c>
      <c r="J820" s="560" t="s">
        <v>22</v>
      </c>
      <c r="K820" s="560" t="s">
        <v>2867</v>
      </c>
      <c r="L820" s="560" t="s">
        <v>2868</v>
      </c>
      <c r="M820" s="560" t="s">
        <v>1982</v>
      </c>
      <c r="N820" s="561" t="s">
        <v>680</v>
      </c>
      <c r="O820" s="561">
        <v>1</v>
      </c>
      <c r="P820" s="560">
        <v>1</v>
      </c>
      <c r="Q820" s="560" t="s">
        <v>83</v>
      </c>
      <c r="R820" s="562" t="s">
        <v>2869</v>
      </c>
      <c r="S820" s="590">
        <v>0</v>
      </c>
      <c r="T820" s="590">
        <v>40000000</v>
      </c>
      <c r="U820" s="560" t="s">
        <v>3023</v>
      </c>
      <c r="V820" s="560" t="s">
        <v>78</v>
      </c>
      <c r="W820" s="560" t="s">
        <v>886</v>
      </c>
      <c r="X820" s="560" t="s">
        <v>533</v>
      </c>
      <c r="Y820" s="560" t="s">
        <v>2765</v>
      </c>
      <c r="Z820" s="560" t="s">
        <v>77</v>
      </c>
      <c r="AA820" s="560" t="s">
        <v>3021</v>
      </c>
    </row>
    <row r="821" spans="1:27" ht="93">
      <c r="A821" s="530" t="s">
        <v>2873</v>
      </c>
      <c r="B821" s="560" t="s">
        <v>70</v>
      </c>
      <c r="C821" s="560" t="s">
        <v>71</v>
      </c>
      <c r="D821" s="560" t="s">
        <v>1150</v>
      </c>
      <c r="E821" s="560" t="s">
        <v>877</v>
      </c>
      <c r="F821" s="561">
        <v>8146</v>
      </c>
      <c r="G821" s="561">
        <v>2024110010254</v>
      </c>
      <c r="H821" s="560" t="s">
        <v>17</v>
      </c>
      <c r="I821" s="560" t="s">
        <v>878</v>
      </c>
      <c r="J821" s="560" t="s">
        <v>21</v>
      </c>
      <c r="K821" s="560">
        <v>80111600</v>
      </c>
      <c r="L821" s="560" t="s">
        <v>1151</v>
      </c>
      <c r="M821" s="560" t="s">
        <v>1982</v>
      </c>
      <c r="N821" s="561" t="s">
        <v>1982</v>
      </c>
      <c r="O821" s="561">
        <v>3</v>
      </c>
      <c r="P821" s="560">
        <v>1</v>
      </c>
      <c r="Q821" s="560" t="s">
        <v>83</v>
      </c>
      <c r="R821" s="562" t="s">
        <v>84</v>
      </c>
      <c r="S821" s="590">
        <v>4500000</v>
      </c>
      <c r="T821" s="590">
        <f t="shared" ref="T821" si="2">S821*O821</f>
        <v>13500000</v>
      </c>
      <c r="U821" s="560" t="s">
        <v>1152</v>
      </c>
      <c r="V821" s="560" t="s">
        <v>78</v>
      </c>
      <c r="W821" s="560" t="s">
        <v>1153</v>
      </c>
      <c r="X821" s="560" t="s">
        <v>533</v>
      </c>
      <c r="Y821" s="560" t="s">
        <v>2765</v>
      </c>
      <c r="Z821" s="560" t="s">
        <v>77</v>
      </c>
      <c r="AA821" s="560" t="s">
        <v>3021</v>
      </c>
    </row>
    <row r="822" spans="1:27" ht="93">
      <c r="A822" s="560" t="s">
        <v>2874</v>
      </c>
      <c r="B822" s="560" t="s">
        <v>70</v>
      </c>
      <c r="C822" s="560" t="s">
        <v>71</v>
      </c>
      <c r="D822" s="560" t="s">
        <v>1150</v>
      </c>
      <c r="E822" s="560" t="s">
        <v>877</v>
      </c>
      <c r="F822" s="561">
        <v>8146</v>
      </c>
      <c r="G822" s="561">
        <v>2024110010254</v>
      </c>
      <c r="H822" s="560" t="s">
        <v>17</v>
      </c>
      <c r="I822" s="560" t="s">
        <v>878</v>
      </c>
      <c r="J822" s="560" t="s">
        <v>21</v>
      </c>
      <c r="K822" s="560">
        <v>80111600</v>
      </c>
      <c r="L822" s="560" t="s">
        <v>1155</v>
      </c>
      <c r="M822" s="560" t="s">
        <v>1982</v>
      </c>
      <c r="N822" s="561" t="s">
        <v>1982</v>
      </c>
      <c r="O822" s="561">
        <v>3</v>
      </c>
      <c r="P822" s="560">
        <v>1</v>
      </c>
      <c r="Q822" s="560" t="s">
        <v>83</v>
      </c>
      <c r="R822" s="562" t="s">
        <v>84</v>
      </c>
      <c r="S822" s="590">
        <v>6500000</v>
      </c>
      <c r="T822" s="590">
        <f>S822*O822</f>
        <v>19500000</v>
      </c>
      <c r="U822" s="560" t="s">
        <v>1152</v>
      </c>
      <c r="V822" s="560" t="s">
        <v>78</v>
      </c>
      <c r="W822" s="560" t="s">
        <v>1153</v>
      </c>
      <c r="X822" s="560" t="s">
        <v>533</v>
      </c>
      <c r="Y822" s="560" t="s">
        <v>2765</v>
      </c>
      <c r="Z822" s="560" t="s">
        <v>77</v>
      </c>
      <c r="AA822" s="560" t="s">
        <v>3021</v>
      </c>
    </row>
    <row r="823" spans="1:27" ht="93">
      <c r="A823" s="530" t="s">
        <v>2875</v>
      </c>
      <c r="B823" s="560" t="s">
        <v>70</v>
      </c>
      <c r="C823" s="560" t="s">
        <v>71</v>
      </c>
      <c r="D823" s="560" t="s">
        <v>1150</v>
      </c>
      <c r="E823" s="560" t="s">
        <v>877</v>
      </c>
      <c r="F823" s="561">
        <v>8146</v>
      </c>
      <c r="G823" s="561">
        <v>2024110010254</v>
      </c>
      <c r="H823" s="560" t="s">
        <v>17</v>
      </c>
      <c r="I823" s="560" t="s">
        <v>878</v>
      </c>
      <c r="J823" s="560" t="s">
        <v>21</v>
      </c>
      <c r="K823" s="560">
        <v>80111600</v>
      </c>
      <c r="L823" s="560" t="s">
        <v>2201</v>
      </c>
      <c r="M823" s="560" t="s">
        <v>1982</v>
      </c>
      <c r="N823" s="561" t="s">
        <v>1982</v>
      </c>
      <c r="O823" s="561">
        <v>3</v>
      </c>
      <c r="P823" s="560">
        <v>1</v>
      </c>
      <c r="Q823" s="560" t="s">
        <v>83</v>
      </c>
      <c r="R823" s="562" t="s">
        <v>84</v>
      </c>
      <c r="S823" s="590">
        <v>4508000</v>
      </c>
      <c r="T823" s="590">
        <f>S823*O823</f>
        <v>13524000</v>
      </c>
      <c r="U823" s="560" t="s">
        <v>1152</v>
      </c>
      <c r="V823" s="560" t="s">
        <v>78</v>
      </c>
      <c r="W823" s="560" t="s">
        <v>1153</v>
      </c>
      <c r="X823" s="560" t="s">
        <v>533</v>
      </c>
      <c r="Y823" s="560" t="s">
        <v>2765</v>
      </c>
      <c r="Z823" s="560" t="s">
        <v>77</v>
      </c>
      <c r="AA823" s="560" t="s">
        <v>3021</v>
      </c>
    </row>
    <row r="824" spans="1:27" ht="93">
      <c r="A824" s="560" t="s">
        <v>2877</v>
      </c>
      <c r="B824" s="560" t="s">
        <v>70</v>
      </c>
      <c r="C824" s="560" t="s">
        <v>71</v>
      </c>
      <c r="D824" s="560" t="s">
        <v>1150</v>
      </c>
      <c r="E824" s="560" t="s">
        <v>877</v>
      </c>
      <c r="F824" s="561">
        <v>8146</v>
      </c>
      <c r="G824" s="561">
        <v>2024110010254</v>
      </c>
      <c r="H824" s="560" t="s">
        <v>17</v>
      </c>
      <c r="I824" s="560" t="s">
        <v>878</v>
      </c>
      <c r="J824" s="560" t="s">
        <v>21</v>
      </c>
      <c r="K824" s="560">
        <v>80111600</v>
      </c>
      <c r="L824" s="560" t="s">
        <v>1183</v>
      </c>
      <c r="M824" s="560" t="s">
        <v>1982</v>
      </c>
      <c r="N824" s="561" t="s">
        <v>1982</v>
      </c>
      <c r="O824" s="561">
        <v>3</v>
      </c>
      <c r="P824" s="560">
        <v>1</v>
      </c>
      <c r="Q824" s="560" t="s">
        <v>83</v>
      </c>
      <c r="R824" s="562" t="s">
        <v>84</v>
      </c>
      <c r="S824" s="590">
        <v>3600000</v>
      </c>
      <c r="T824" s="590">
        <f>S824*O824</f>
        <v>10800000</v>
      </c>
      <c r="U824" s="560" t="s">
        <v>1152</v>
      </c>
      <c r="V824" s="560" t="s">
        <v>78</v>
      </c>
      <c r="W824" s="560" t="s">
        <v>1153</v>
      </c>
      <c r="X824" s="560" t="s">
        <v>533</v>
      </c>
      <c r="Y824" s="560" t="s">
        <v>2765</v>
      </c>
      <c r="Z824" s="560" t="s">
        <v>77</v>
      </c>
      <c r="AA824" s="560" t="s">
        <v>3021</v>
      </c>
    </row>
    <row r="825" spans="1:27" ht="93">
      <c r="A825" s="530" t="s">
        <v>2878</v>
      </c>
      <c r="B825" s="560" t="s">
        <v>70</v>
      </c>
      <c r="C825" s="560" t="s">
        <v>71</v>
      </c>
      <c r="D825" s="560" t="s">
        <v>1150</v>
      </c>
      <c r="E825" s="560" t="s">
        <v>877</v>
      </c>
      <c r="F825" s="561">
        <v>8146</v>
      </c>
      <c r="G825" s="561">
        <v>2024110010254</v>
      </c>
      <c r="H825" s="560" t="s">
        <v>17</v>
      </c>
      <c r="I825" s="560" t="s">
        <v>878</v>
      </c>
      <c r="J825" s="560" t="s">
        <v>21</v>
      </c>
      <c r="K825" s="560">
        <v>80111600</v>
      </c>
      <c r="L825" s="560" t="s">
        <v>1165</v>
      </c>
      <c r="M825" s="560" t="s">
        <v>1982</v>
      </c>
      <c r="N825" s="561" t="s">
        <v>1982</v>
      </c>
      <c r="O825" s="561">
        <v>3</v>
      </c>
      <c r="P825" s="560">
        <v>1</v>
      </c>
      <c r="Q825" s="560" t="s">
        <v>83</v>
      </c>
      <c r="R825" s="562" t="s">
        <v>84</v>
      </c>
      <c r="S825" s="590">
        <v>3600000</v>
      </c>
      <c r="T825" s="590">
        <f>S825*O825</f>
        <v>10800000</v>
      </c>
      <c r="U825" s="560" t="s">
        <v>1152</v>
      </c>
      <c r="V825" s="560" t="s">
        <v>78</v>
      </c>
      <c r="W825" s="560" t="s">
        <v>1153</v>
      </c>
      <c r="X825" s="560" t="s">
        <v>533</v>
      </c>
      <c r="Y825" s="560" t="s">
        <v>2765</v>
      </c>
      <c r="Z825" s="560" t="s">
        <v>77</v>
      </c>
      <c r="AA825" s="560" t="s">
        <v>3021</v>
      </c>
    </row>
    <row r="826" spans="1:27" ht="93">
      <c r="A826" s="560" t="s">
        <v>2879</v>
      </c>
      <c r="B826" s="560" t="s">
        <v>70</v>
      </c>
      <c r="C826" s="560" t="s">
        <v>71</v>
      </c>
      <c r="D826" s="560" t="s">
        <v>1150</v>
      </c>
      <c r="E826" s="560" t="s">
        <v>877</v>
      </c>
      <c r="F826" s="561">
        <v>8146</v>
      </c>
      <c r="G826" s="561">
        <v>2024110010254</v>
      </c>
      <c r="H826" s="560" t="s">
        <v>17</v>
      </c>
      <c r="I826" s="560" t="s">
        <v>878</v>
      </c>
      <c r="J826" s="560" t="s">
        <v>21</v>
      </c>
      <c r="K826" s="560">
        <v>80111600</v>
      </c>
      <c r="L826" s="560" t="s">
        <v>2876</v>
      </c>
      <c r="M826" s="560" t="s">
        <v>1982</v>
      </c>
      <c r="N826" s="560" t="s">
        <v>1982</v>
      </c>
      <c r="O826" s="561">
        <v>3</v>
      </c>
      <c r="P826" s="560">
        <v>1</v>
      </c>
      <c r="Q826" s="560" t="s">
        <v>83</v>
      </c>
      <c r="R826" s="562" t="s">
        <v>84</v>
      </c>
      <c r="S826" s="590">
        <v>4766000</v>
      </c>
      <c r="T826" s="590">
        <f t="shared" ref="T826" si="3">S826*O826</f>
        <v>14298000</v>
      </c>
      <c r="U826" s="560" t="s">
        <v>1152</v>
      </c>
      <c r="V826" s="560" t="s">
        <v>78</v>
      </c>
      <c r="W826" s="560" t="s">
        <v>1153</v>
      </c>
      <c r="X826" s="560" t="s">
        <v>533</v>
      </c>
      <c r="Y826" s="560" t="s">
        <v>2765</v>
      </c>
      <c r="Z826" s="560" t="s">
        <v>77</v>
      </c>
      <c r="AA826" s="560" t="s">
        <v>3021</v>
      </c>
    </row>
    <row r="827" spans="1:27" ht="139.5">
      <c r="A827" s="530" t="s">
        <v>2880</v>
      </c>
      <c r="B827" s="560" t="s">
        <v>70</v>
      </c>
      <c r="C827" s="560" t="s">
        <v>71</v>
      </c>
      <c r="D827" s="560" t="s">
        <v>1150</v>
      </c>
      <c r="E827" s="560" t="s">
        <v>877</v>
      </c>
      <c r="F827" s="561">
        <v>8146</v>
      </c>
      <c r="G827" s="561">
        <v>2024110010254</v>
      </c>
      <c r="H827" s="560" t="s">
        <v>17</v>
      </c>
      <c r="I827" s="560" t="s">
        <v>878</v>
      </c>
      <c r="J827" s="560" t="s">
        <v>21</v>
      </c>
      <c r="K827" s="560">
        <v>80111600</v>
      </c>
      <c r="L827" s="560" t="s">
        <v>1177</v>
      </c>
      <c r="M827" s="560" t="s">
        <v>1982</v>
      </c>
      <c r="N827" s="561" t="s">
        <v>1982</v>
      </c>
      <c r="O827" s="561">
        <v>3</v>
      </c>
      <c r="P827" s="560">
        <v>1</v>
      </c>
      <c r="Q827" s="560" t="s">
        <v>83</v>
      </c>
      <c r="R827" s="562" t="s">
        <v>84</v>
      </c>
      <c r="S827" s="590">
        <v>4000000</v>
      </c>
      <c r="T827" s="590">
        <f>S827*O827</f>
        <v>12000000</v>
      </c>
      <c r="U827" s="560" t="s">
        <v>1152</v>
      </c>
      <c r="V827" s="560" t="s">
        <v>78</v>
      </c>
      <c r="W827" s="560" t="s">
        <v>1153</v>
      </c>
      <c r="X827" s="560" t="s">
        <v>533</v>
      </c>
      <c r="Y827" s="560" t="s">
        <v>2765</v>
      </c>
      <c r="Z827" s="560" t="s">
        <v>77</v>
      </c>
      <c r="AA827" s="560" t="s">
        <v>3021</v>
      </c>
    </row>
    <row r="828" spans="1:27" ht="139.5">
      <c r="A828" s="560" t="s">
        <v>2882</v>
      </c>
      <c r="B828" s="560" t="s">
        <v>70</v>
      </c>
      <c r="C828" s="560" t="s">
        <v>71</v>
      </c>
      <c r="D828" s="560" t="s">
        <v>1150</v>
      </c>
      <c r="E828" s="560" t="s">
        <v>877</v>
      </c>
      <c r="F828" s="561">
        <v>8146</v>
      </c>
      <c r="G828" s="561">
        <v>2024110010254</v>
      </c>
      <c r="H828" s="560" t="s">
        <v>17</v>
      </c>
      <c r="I828" s="560" t="s">
        <v>878</v>
      </c>
      <c r="J828" s="560" t="s">
        <v>21</v>
      </c>
      <c r="K828" s="560">
        <v>80111600</v>
      </c>
      <c r="L828" s="560" t="s">
        <v>2881</v>
      </c>
      <c r="M828" s="560" t="s">
        <v>1982</v>
      </c>
      <c r="N828" s="561" t="s">
        <v>459</v>
      </c>
      <c r="O828" s="582">
        <v>1.5</v>
      </c>
      <c r="P828" s="560">
        <v>1</v>
      </c>
      <c r="Q828" s="560" t="s">
        <v>83</v>
      </c>
      <c r="R828" s="562" t="s">
        <v>84</v>
      </c>
      <c r="S828" s="590">
        <v>4350000</v>
      </c>
      <c r="T828" s="590">
        <f>S828*O828</f>
        <v>6525000</v>
      </c>
      <c r="U828" s="560" t="s">
        <v>1152</v>
      </c>
      <c r="V828" s="560" t="s">
        <v>78</v>
      </c>
      <c r="W828" s="560" t="s">
        <v>1153</v>
      </c>
      <c r="X828" s="560" t="s">
        <v>533</v>
      </c>
      <c r="Y828" s="560" t="s">
        <v>2765</v>
      </c>
      <c r="Z828" s="560" t="s">
        <v>77</v>
      </c>
      <c r="AA828" s="560" t="s">
        <v>3021</v>
      </c>
    </row>
    <row r="829" spans="1:27" ht="139.5">
      <c r="A829" s="530" t="s">
        <v>2883</v>
      </c>
      <c r="B829" s="560" t="s">
        <v>70</v>
      </c>
      <c r="C829" s="560" t="s">
        <v>71</v>
      </c>
      <c r="D829" s="560" t="s">
        <v>1150</v>
      </c>
      <c r="E829" s="560" t="s">
        <v>877</v>
      </c>
      <c r="F829" s="561">
        <v>8146</v>
      </c>
      <c r="G829" s="561">
        <v>2024110010254</v>
      </c>
      <c r="H829" s="560" t="s">
        <v>17</v>
      </c>
      <c r="I829" s="560" t="s">
        <v>878</v>
      </c>
      <c r="J829" s="560" t="s">
        <v>21</v>
      </c>
      <c r="K829" s="560">
        <v>80111600</v>
      </c>
      <c r="L829" s="560" t="s">
        <v>1189</v>
      </c>
      <c r="M829" s="560" t="s">
        <v>1982</v>
      </c>
      <c r="N829" s="561" t="s">
        <v>307</v>
      </c>
      <c r="O829" s="561">
        <v>2</v>
      </c>
      <c r="P829" s="560">
        <v>1</v>
      </c>
      <c r="Q829" s="560" t="s">
        <v>83</v>
      </c>
      <c r="R829" s="562" t="s">
        <v>84</v>
      </c>
      <c r="S829" s="590">
        <v>4500000</v>
      </c>
      <c r="T829" s="590">
        <f>S829*O829</f>
        <v>9000000</v>
      </c>
      <c r="U829" s="560" t="s">
        <v>1152</v>
      </c>
      <c r="V829" s="560" t="s">
        <v>78</v>
      </c>
      <c r="W829" s="560" t="s">
        <v>1153</v>
      </c>
      <c r="X829" s="560" t="s">
        <v>533</v>
      </c>
      <c r="Y829" s="560" t="s">
        <v>2765</v>
      </c>
      <c r="Z829" s="560" t="s">
        <v>77</v>
      </c>
      <c r="AA829" s="560" t="s">
        <v>3021</v>
      </c>
    </row>
    <row r="830" spans="1:27" ht="170.5">
      <c r="A830" s="560" t="s">
        <v>2886</v>
      </c>
      <c r="B830" s="560" t="s">
        <v>70</v>
      </c>
      <c r="C830" s="560" t="s">
        <v>71</v>
      </c>
      <c r="D830" s="560" t="s">
        <v>1150</v>
      </c>
      <c r="E830" s="560" t="s">
        <v>877</v>
      </c>
      <c r="F830" s="561">
        <v>8146</v>
      </c>
      <c r="G830" s="561">
        <v>2024110010254</v>
      </c>
      <c r="H830" s="560" t="s">
        <v>17</v>
      </c>
      <c r="I830" s="560" t="s">
        <v>878</v>
      </c>
      <c r="J830" s="560" t="s">
        <v>21</v>
      </c>
      <c r="K830" s="560">
        <v>80111600</v>
      </c>
      <c r="L830" s="560" t="s">
        <v>2884</v>
      </c>
      <c r="M830" s="560" t="s">
        <v>1982</v>
      </c>
      <c r="N830" s="561" t="s">
        <v>1982</v>
      </c>
      <c r="O830" s="561">
        <v>3</v>
      </c>
      <c r="P830" s="560">
        <v>1</v>
      </c>
      <c r="Q830" s="560" t="s">
        <v>83</v>
      </c>
      <c r="R830" s="562" t="s">
        <v>84</v>
      </c>
      <c r="S830" s="590">
        <v>6000000</v>
      </c>
      <c r="T830" s="590">
        <f t="shared" ref="T830:T831" si="4">S830*O830</f>
        <v>18000000</v>
      </c>
      <c r="U830" s="560" t="s">
        <v>1152</v>
      </c>
      <c r="V830" s="560" t="s">
        <v>78</v>
      </c>
      <c r="W830" s="560" t="s">
        <v>1153</v>
      </c>
      <c r="X830" s="560" t="s">
        <v>533</v>
      </c>
      <c r="Y830" s="560" t="s">
        <v>2765</v>
      </c>
      <c r="Z830" s="560" t="s">
        <v>77</v>
      </c>
      <c r="AA830" s="560" t="s">
        <v>3021</v>
      </c>
    </row>
    <row r="831" spans="1:27" ht="155">
      <c r="A831" s="530" t="s">
        <v>2887</v>
      </c>
      <c r="B831" s="560" t="s">
        <v>70</v>
      </c>
      <c r="C831" s="560" t="s">
        <v>71</v>
      </c>
      <c r="D831" s="560" t="s">
        <v>1150</v>
      </c>
      <c r="E831" s="560" t="s">
        <v>877</v>
      </c>
      <c r="F831" s="561">
        <v>8146</v>
      </c>
      <c r="G831" s="561">
        <v>2024110010254</v>
      </c>
      <c r="H831" s="560" t="s">
        <v>17</v>
      </c>
      <c r="I831" s="560" t="s">
        <v>878</v>
      </c>
      <c r="J831" s="560" t="s">
        <v>21</v>
      </c>
      <c r="K831" s="560">
        <v>80111600</v>
      </c>
      <c r="L831" s="560" t="s">
        <v>2885</v>
      </c>
      <c r="M831" s="560" t="s">
        <v>1982</v>
      </c>
      <c r="N831" s="561" t="s">
        <v>1982</v>
      </c>
      <c r="O831" s="561">
        <v>3</v>
      </c>
      <c r="P831" s="560">
        <v>1</v>
      </c>
      <c r="Q831" s="560" t="s">
        <v>83</v>
      </c>
      <c r="R831" s="562" t="s">
        <v>84</v>
      </c>
      <c r="S831" s="590">
        <v>4500000</v>
      </c>
      <c r="T831" s="590">
        <f t="shared" si="4"/>
        <v>13500000</v>
      </c>
      <c r="U831" s="560" t="s">
        <v>1152</v>
      </c>
      <c r="V831" s="560" t="s">
        <v>78</v>
      </c>
      <c r="W831" s="560" t="s">
        <v>1153</v>
      </c>
      <c r="X831" s="560" t="s">
        <v>533</v>
      </c>
      <c r="Y831" s="560" t="s">
        <v>2765</v>
      </c>
      <c r="Z831" s="560" t="s">
        <v>77</v>
      </c>
      <c r="AA831" s="560" t="s">
        <v>3021</v>
      </c>
    </row>
    <row r="832" spans="1:27" ht="108.5">
      <c r="A832" s="560" t="s">
        <v>2898</v>
      </c>
      <c r="B832" s="560" t="s">
        <v>70</v>
      </c>
      <c r="C832" s="560" t="s">
        <v>71</v>
      </c>
      <c r="D832" s="560" t="s">
        <v>1004</v>
      </c>
      <c r="E832" s="560" t="s">
        <v>877</v>
      </c>
      <c r="F832" s="561">
        <v>8146</v>
      </c>
      <c r="G832" s="561">
        <v>2024110010254</v>
      </c>
      <c r="H832" s="560" t="s">
        <v>17</v>
      </c>
      <c r="I832" s="560" t="s">
        <v>878</v>
      </c>
      <c r="J832" s="560" t="s">
        <v>24</v>
      </c>
      <c r="K832" s="560">
        <v>80111600</v>
      </c>
      <c r="L832" s="560" t="s">
        <v>2894</v>
      </c>
      <c r="M832" s="560" t="s">
        <v>1982</v>
      </c>
      <c r="N832" s="561" t="s">
        <v>1982</v>
      </c>
      <c r="O832" s="561">
        <v>3</v>
      </c>
      <c r="P832" s="560">
        <v>1</v>
      </c>
      <c r="Q832" s="560" t="s">
        <v>83</v>
      </c>
      <c r="R832" s="562" t="s">
        <v>884</v>
      </c>
      <c r="S832" s="590">
        <v>2800000</v>
      </c>
      <c r="T832" s="590">
        <v>8400000</v>
      </c>
      <c r="U832" s="560" t="s">
        <v>1009</v>
      </c>
      <c r="V832" s="560" t="s">
        <v>122</v>
      </c>
      <c r="W832" s="560" t="s">
        <v>886</v>
      </c>
      <c r="X832" s="560" t="s">
        <v>533</v>
      </c>
      <c r="Y832" s="560" t="s">
        <v>2765</v>
      </c>
      <c r="Z832" s="560" t="s">
        <v>77</v>
      </c>
      <c r="AA832" s="560" t="s">
        <v>3021</v>
      </c>
    </row>
    <row r="833" spans="1:27" ht="108.5">
      <c r="A833" s="530" t="s">
        <v>2899</v>
      </c>
      <c r="B833" s="560" t="s">
        <v>70</v>
      </c>
      <c r="C833" s="560" t="s">
        <v>71</v>
      </c>
      <c r="D833" s="560" t="s">
        <v>1004</v>
      </c>
      <c r="E833" s="560" t="s">
        <v>877</v>
      </c>
      <c r="F833" s="561">
        <v>8146</v>
      </c>
      <c r="G833" s="561">
        <v>2024110010254</v>
      </c>
      <c r="H833" s="560" t="s">
        <v>17</v>
      </c>
      <c r="I833" s="560" t="s">
        <v>878</v>
      </c>
      <c r="J833" s="560" t="s">
        <v>24</v>
      </c>
      <c r="K833" s="560">
        <v>80111600</v>
      </c>
      <c r="L833" s="560" t="s">
        <v>2895</v>
      </c>
      <c r="M833" s="560" t="s">
        <v>1982</v>
      </c>
      <c r="N833" s="561" t="s">
        <v>1982</v>
      </c>
      <c r="O833" s="561">
        <v>3</v>
      </c>
      <c r="P833" s="560">
        <v>1</v>
      </c>
      <c r="Q833" s="560" t="s">
        <v>83</v>
      </c>
      <c r="R833" s="562" t="s">
        <v>884</v>
      </c>
      <c r="S833" s="590">
        <v>2650000</v>
      </c>
      <c r="T833" s="590">
        <v>7950000</v>
      </c>
      <c r="U833" s="560" t="s">
        <v>1009</v>
      </c>
      <c r="V833" s="560" t="s">
        <v>78</v>
      </c>
      <c r="W833" s="560" t="s">
        <v>886</v>
      </c>
      <c r="X833" s="560" t="s">
        <v>533</v>
      </c>
      <c r="Y833" s="560" t="s">
        <v>2765</v>
      </c>
      <c r="Z833" s="560" t="s">
        <v>77</v>
      </c>
      <c r="AA833" s="560" t="s">
        <v>3021</v>
      </c>
    </row>
    <row r="834" spans="1:27" ht="93">
      <c r="A834" s="560" t="s">
        <v>2900</v>
      </c>
      <c r="B834" s="560" t="s">
        <v>70</v>
      </c>
      <c r="C834" s="560" t="s">
        <v>71</v>
      </c>
      <c r="D834" s="560" t="s">
        <v>1004</v>
      </c>
      <c r="E834" s="560" t="s">
        <v>877</v>
      </c>
      <c r="F834" s="561">
        <v>8146</v>
      </c>
      <c r="G834" s="561">
        <v>2024110010254</v>
      </c>
      <c r="H834" s="560" t="s">
        <v>17</v>
      </c>
      <c r="I834" s="560" t="s">
        <v>878</v>
      </c>
      <c r="J834" s="560" t="s">
        <v>24</v>
      </c>
      <c r="K834" s="560">
        <v>80111600</v>
      </c>
      <c r="L834" s="560" t="s">
        <v>2896</v>
      </c>
      <c r="M834" s="560" t="s">
        <v>1982</v>
      </c>
      <c r="N834" s="561" t="s">
        <v>1982</v>
      </c>
      <c r="O834" s="561">
        <v>3</v>
      </c>
      <c r="P834" s="560">
        <v>1</v>
      </c>
      <c r="Q834" s="560" t="s">
        <v>83</v>
      </c>
      <c r="R834" s="562" t="s">
        <v>884</v>
      </c>
      <c r="S834" s="590">
        <v>2600000</v>
      </c>
      <c r="T834" s="590">
        <v>7800000</v>
      </c>
      <c r="U834" s="560" t="s">
        <v>1009</v>
      </c>
      <c r="V834" s="560" t="s">
        <v>78</v>
      </c>
      <c r="W834" s="560" t="s">
        <v>886</v>
      </c>
      <c r="X834" s="560" t="s">
        <v>533</v>
      </c>
      <c r="Y834" s="560" t="s">
        <v>2765</v>
      </c>
      <c r="Z834" s="560" t="s">
        <v>77</v>
      </c>
      <c r="AA834" s="560" t="s">
        <v>3021</v>
      </c>
    </row>
    <row r="835" spans="1:27" ht="108.5">
      <c r="A835" s="530" t="s">
        <v>2901</v>
      </c>
      <c r="B835" s="560" t="s">
        <v>70</v>
      </c>
      <c r="C835" s="560" t="s">
        <v>71</v>
      </c>
      <c r="D835" s="560" t="s">
        <v>1004</v>
      </c>
      <c r="E835" s="560" t="s">
        <v>877</v>
      </c>
      <c r="F835" s="561">
        <v>8146</v>
      </c>
      <c r="G835" s="561">
        <v>2024110010254</v>
      </c>
      <c r="H835" s="560" t="s">
        <v>17</v>
      </c>
      <c r="I835" s="560" t="s">
        <v>878</v>
      </c>
      <c r="J835" s="560" t="s">
        <v>24</v>
      </c>
      <c r="K835" s="560">
        <v>80111600</v>
      </c>
      <c r="L835" s="560" t="s">
        <v>2897</v>
      </c>
      <c r="M835" s="560" t="s">
        <v>1982</v>
      </c>
      <c r="N835" s="561" t="s">
        <v>1982</v>
      </c>
      <c r="O835" s="561" t="s">
        <v>2911</v>
      </c>
      <c r="P835" s="560">
        <v>1</v>
      </c>
      <c r="Q835" s="560" t="s">
        <v>83</v>
      </c>
      <c r="R835" s="562" t="s">
        <v>884</v>
      </c>
      <c r="S835" s="590">
        <v>3000000</v>
      </c>
      <c r="T835" s="590">
        <v>7500000</v>
      </c>
      <c r="U835" s="560" t="s">
        <v>1009</v>
      </c>
      <c r="V835" s="560" t="s">
        <v>78</v>
      </c>
      <c r="W835" s="560" t="s">
        <v>886</v>
      </c>
      <c r="X835" s="560" t="s">
        <v>533</v>
      </c>
      <c r="Y835" s="560" t="s">
        <v>2765</v>
      </c>
      <c r="Z835" s="560" t="s">
        <v>77</v>
      </c>
      <c r="AA835" s="560" t="s">
        <v>3021</v>
      </c>
    </row>
    <row r="836" spans="1:27" ht="77.5">
      <c r="A836" s="560" t="s">
        <v>2908</v>
      </c>
      <c r="B836" s="560" t="s">
        <v>70</v>
      </c>
      <c r="C836" s="560" t="s">
        <v>71</v>
      </c>
      <c r="D836" s="560" t="s">
        <v>455</v>
      </c>
      <c r="E836" s="560" t="s">
        <v>456</v>
      </c>
      <c r="F836" s="561">
        <v>8131</v>
      </c>
      <c r="G836" s="561">
        <v>2024110010238</v>
      </c>
      <c r="H836" s="560" t="s">
        <v>28</v>
      </c>
      <c r="I836" s="560" t="s">
        <v>457</v>
      </c>
      <c r="J836" s="560" t="s">
        <v>31</v>
      </c>
      <c r="K836" s="560">
        <v>80111600</v>
      </c>
      <c r="L836" s="560" t="s">
        <v>3011</v>
      </c>
      <c r="M836" s="560" t="s">
        <v>1982</v>
      </c>
      <c r="N836" s="561" t="s">
        <v>1982</v>
      </c>
      <c r="O836" s="561">
        <v>1</v>
      </c>
      <c r="P836" s="560">
        <v>0</v>
      </c>
      <c r="Q836" s="560" t="s">
        <v>83</v>
      </c>
      <c r="R836" s="562" t="s">
        <v>84</v>
      </c>
      <c r="S836" s="590">
        <v>62660000</v>
      </c>
      <c r="T836" s="590">
        <v>62660000</v>
      </c>
      <c r="U836" s="560" t="s">
        <v>85</v>
      </c>
      <c r="V836" s="560" t="s">
        <v>78</v>
      </c>
      <c r="W836" s="560" t="s">
        <v>461</v>
      </c>
      <c r="X836" s="560" t="s">
        <v>501</v>
      </c>
      <c r="Y836" s="560" t="s">
        <v>2765</v>
      </c>
      <c r="Z836" s="560" t="s">
        <v>77</v>
      </c>
      <c r="AA836" s="560" t="s">
        <v>3021</v>
      </c>
    </row>
    <row r="837" spans="1:27" ht="124">
      <c r="A837" s="530" t="s">
        <v>2920</v>
      </c>
      <c r="B837" s="560" t="s">
        <v>70</v>
      </c>
      <c r="C837" s="560" t="s">
        <v>71</v>
      </c>
      <c r="D837" s="560" t="s">
        <v>455</v>
      </c>
      <c r="E837" s="560" t="s">
        <v>456</v>
      </c>
      <c r="F837" s="561">
        <v>8131</v>
      </c>
      <c r="G837" s="561">
        <v>2024110010238</v>
      </c>
      <c r="H837" s="560" t="s">
        <v>28</v>
      </c>
      <c r="I837" s="560" t="s">
        <v>457</v>
      </c>
      <c r="J837" s="560" t="s">
        <v>30</v>
      </c>
      <c r="K837" s="560">
        <v>80111600</v>
      </c>
      <c r="L837" s="560" t="s">
        <v>2913</v>
      </c>
      <c r="M837" s="560" t="s">
        <v>2627</v>
      </c>
      <c r="N837" s="561" t="s">
        <v>2627</v>
      </c>
      <c r="O837" s="561">
        <v>75</v>
      </c>
      <c r="P837" s="560">
        <v>0</v>
      </c>
      <c r="Q837" s="560" t="s">
        <v>83</v>
      </c>
      <c r="R837" s="562" t="s">
        <v>84</v>
      </c>
      <c r="S837" s="590">
        <v>3400000</v>
      </c>
      <c r="T837" s="590">
        <v>8500000</v>
      </c>
      <c r="U837" s="560" t="s">
        <v>698</v>
      </c>
      <c r="V837" s="560" t="s">
        <v>78</v>
      </c>
      <c r="W837" s="560" t="s">
        <v>461</v>
      </c>
      <c r="X837" s="560" t="s">
        <v>2905</v>
      </c>
      <c r="Y837" s="560" t="s">
        <v>2765</v>
      </c>
      <c r="Z837" s="560" t="s">
        <v>77</v>
      </c>
      <c r="AA837" s="560" t="s">
        <v>3021</v>
      </c>
    </row>
    <row r="838" spans="1:27" ht="124">
      <c r="A838" s="560" t="s">
        <v>2921</v>
      </c>
      <c r="B838" s="560" t="s">
        <v>70</v>
      </c>
      <c r="C838" s="560" t="s">
        <v>71</v>
      </c>
      <c r="D838" s="560" t="s">
        <v>455</v>
      </c>
      <c r="E838" s="560" t="s">
        <v>456</v>
      </c>
      <c r="F838" s="561">
        <v>8131</v>
      </c>
      <c r="G838" s="561">
        <v>2024110010238</v>
      </c>
      <c r="H838" s="560" t="s">
        <v>28</v>
      </c>
      <c r="I838" s="560" t="s">
        <v>457</v>
      </c>
      <c r="J838" s="560" t="s">
        <v>30</v>
      </c>
      <c r="K838" s="560">
        <v>80111600</v>
      </c>
      <c r="L838" s="560" t="s">
        <v>2914</v>
      </c>
      <c r="M838" s="560" t="s">
        <v>2627</v>
      </c>
      <c r="N838" s="561" t="s">
        <v>2627</v>
      </c>
      <c r="O838" s="561">
        <v>75</v>
      </c>
      <c r="P838" s="560">
        <v>0</v>
      </c>
      <c r="Q838" s="560" t="s">
        <v>83</v>
      </c>
      <c r="R838" s="562" t="s">
        <v>84</v>
      </c>
      <c r="S838" s="590">
        <v>3400000</v>
      </c>
      <c r="T838" s="590">
        <v>8500000</v>
      </c>
      <c r="U838" s="560" t="s">
        <v>698</v>
      </c>
      <c r="V838" s="560" t="s">
        <v>78</v>
      </c>
      <c r="W838" s="560" t="s">
        <v>461</v>
      </c>
      <c r="X838" s="560" t="s">
        <v>2905</v>
      </c>
      <c r="Y838" s="560" t="s">
        <v>2765</v>
      </c>
      <c r="Z838" s="560" t="s">
        <v>77</v>
      </c>
      <c r="AA838" s="560" t="s">
        <v>3021</v>
      </c>
    </row>
    <row r="839" spans="1:27" ht="108.5">
      <c r="A839" s="530" t="s">
        <v>2922</v>
      </c>
      <c r="B839" s="560" t="s">
        <v>70</v>
      </c>
      <c r="C839" s="560" t="s">
        <v>71</v>
      </c>
      <c r="D839" s="560" t="s">
        <v>455</v>
      </c>
      <c r="E839" s="560" t="s">
        <v>456</v>
      </c>
      <c r="F839" s="561">
        <v>8131</v>
      </c>
      <c r="G839" s="561">
        <v>2024110010238</v>
      </c>
      <c r="H839" s="560" t="s">
        <v>28</v>
      </c>
      <c r="I839" s="560" t="s">
        <v>457</v>
      </c>
      <c r="J839" s="560" t="s">
        <v>30</v>
      </c>
      <c r="K839" s="560">
        <v>80111600</v>
      </c>
      <c r="L839" s="560" t="s">
        <v>2915</v>
      </c>
      <c r="M839" s="560" t="s">
        <v>2916</v>
      </c>
      <c r="N839" s="561" t="s">
        <v>2916</v>
      </c>
      <c r="O839" s="561">
        <v>3</v>
      </c>
      <c r="P839" s="560">
        <v>1</v>
      </c>
      <c r="Q839" s="560" t="s">
        <v>83</v>
      </c>
      <c r="R839" s="562" t="s">
        <v>84</v>
      </c>
      <c r="S839" s="590">
        <v>3400000</v>
      </c>
      <c r="T839" s="590">
        <v>10200000</v>
      </c>
      <c r="U839" s="560" t="s">
        <v>698</v>
      </c>
      <c r="V839" s="560" t="s">
        <v>78</v>
      </c>
      <c r="W839" s="560" t="s">
        <v>461</v>
      </c>
      <c r="X839" s="560" t="s">
        <v>2905</v>
      </c>
      <c r="Y839" s="560" t="s">
        <v>2765</v>
      </c>
      <c r="Z839" s="560" t="s">
        <v>77</v>
      </c>
      <c r="AA839" s="560" t="s">
        <v>3021</v>
      </c>
    </row>
    <row r="840" spans="1:27" ht="93">
      <c r="A840" s="560" t="s">
        <v>2923</v>
      </c>
      <c r="B840" s="560" t="s">
        <v>70</v>
      </c>
      <c r="C840" s="560" t="s">
        <v>71</v>
      </c>
      <c r="D840" s="560" t="s">
        <v>455</v>
      </c>
      <c r="E840" s="560" t="s">
        <v>456</v>
      </c>
      <c r="F840" s="561">
        <v>8131</v>
      </c>
      <c r="G840" s="561">
        <v>2024110010238</v>
      </c>
      <c r="H840" s="560" t="s">
        <v>28</v>
      </c>
      <c r="I840" s="560" t="s">
        <v>457</v>
      </c>
      <c r="J840" s="560" t="s">
        <v>30</v>
      </c>
      <c r="K840" s="560">
        <v>80111600</v>
      </c>
      <c r="L840" s="560" t="s">
        <v>2917</v>
      </c>
      <c r="M840" s="560" t="s">
        <v>2916</v>
      </c>
      <c r="N840" s="561" t="s">
        <v>2916</v>
      </c>
      <c r="O840" s="561">
        <v>3</v>
      </c>
      <c r="P840" s="560">
        <v>1</v>
      </c>
      <c r="Q840" s="560" t="s">
        <v>83</v>
      </c>
      <c r="R840" s="562" t="s">
        <v>84</v>
      </c>
      <c r="S840" s="590">
        <v>4200000</v>
      </c>
      <c r="T840" s="590">
        <v>12600000</v>
      </c>
      <c r="U840" s="560" t="s">
        <v>698</v>
      </c>
      <c r="V840" s="560" t="s">
        <v>78</v>
      </c>
      <c r="W840" s="560" t="s">
        <v>461</v>
      </c>
      <c r="X840" s="560" t="s">
        <v>2905</v>
      </c>
      <c r="Y840" s="560" t="s">
        <v>2765</v>
      </c>
      <c r="Z840" s="560" t="s">
        <v>77</v>
      </c>
      <c r="AA840" s="560" t="s">
        <v>3021</v>
      </c>
    </row>
    <row r="841" spans="1:27" ht="77.5">
      <c r="A841" s="530" t="s">
        <v>2924</v>
      </c>
      <c r="B841" s="560" t="s">
        <v>70</v>
      </c>
      <c r="C841" s="560" t="s">
        <v>71</v>
      </c>
      <c r="D841" s="560" t="s">
        <v>455</v>
      </c>
      <c r="E841" s="560" t="s">
        <v>456</v>
      </c>
      <c r="F841" s="561">
        <v>8131</v>
      </c>
      <c r="G841" s="561">
        <v>2024110010238</v>
      </c>
      <c r="H841" s="560" t="s">
        <v>28</v>
      </c>
      <c r="I841" s="560" t="s">
        <v>457</v>
      </c>
      <c r="J841" s="560" t="s">
        <v>30</v>
      </c>
      <c r="K841" s="560">
        <v>80111600</v>
      </c>
      <c r="L841" s="560" t="s">
        <v>2907</v>
      </c>
      <c r="M841" s="560" t="s">
        <v>2627</v>
      </c>
      <c r="N841" s="561" t="s">
        <v>2627</v>
      </c>
      <c r="O841" s="561">
        <v>2</v>
      </c>
      <c r="P841" s="560">
        <v>1</v>
      </c>
      <c r="Q841" s="560" t="s">
        <v>83</v>
      </c>
      <c r="R841" s="562" t="s">
        <v>84</v>
      </c>
      <c r="S841" s="590">
        <v>10000000</v>
      </c>
      <c r="T841" s="590">
        <v>20000000</v>
      </c>
      <c r="U841" s="560" t="s">
        <v>698</v>
      </c>
      <c r="V841" s="560" t="s">
        <v>78</v>
      </c>
      <c r="W841" s="560" t="s">
        <v>461</v>
      </c>
      <c r="X841" s="560" t="s">
        <v>2905</v>
      </c>
      <c r="Y841" s="560" t="s">
        <v>2765</v>
      </c>
      <c r="Z841" s="560" t="s">
        <v>77</v>
      </c>
      <c r="AA841" s="560" t="s">
        <v>3021</v>
      </c>
    </row>
    <row r="842" spans="1:27" ht="77.5">
      <c r="A842" s="560" t="s">
        <v>2925</v>
      </c>
      <c r="B842" s="560" t="s">
        <v>70</v>
      </c>
      <c r="C842" s="560" t="s">
        <v>71</v>
      </c>
      <c r="D842" s="560" t="s">
        <v>455</v>
      </c>
      <c r="E842" s="560" t="s">
        <v>456</v>
      </c>
      <c r="F842" s="561">
        <v>8131</v>
      </c>
      <c r="G842" s="561">
        <v>2024110010238</v>
      </c>
      <c r="H842" s="560" t="s">
        <v>28</v>
      </c>
      <c r="I842" s="560" t="s">
        <v>457</v>
      </c>
      <c r="J842" s="560" t="s">
        <v>31</v>
      </c>
      <c r="K842" s="560">
        <v>80111600</v>
      </c>
      <c r="L842" s="560" t="s">
        <v>615</v>
      </c>
      <c r="M842" s="560" t="s">
        <v>1472</v>
      </c>
      <c r="N842" s="561" t="s">
        <v>1472</v>
      </c>
      <c r="O842" s="561">
        <v>4</v>
      </c>
      <c r="P842" s="560">
        <v>1</v>
      </c>
      <c r="Q842" s="560" t="s">
        <v>83</v>
      </c>
      <c r="R842" s="562" t="s">
        <v>84</v>
      </c>
      <c r="S842" s="590">
        <v>3156000</v>
      </c>
      <c r="T842" s="590">
        <v>12624000</v>
      </c>
      <c r="U842" s="560" t="s">
        <v>609</v>
      </c>
      <c r="V842" s="560" t="s">
        <v>78</v>
      </c>
      <c r="W842" s="560" t="s">
        <v>461</v>
      </c>
      <c r="X842" s="560" t="s">
        <v>613</v>
      </c>
      <c r="Y842" s="560" t="s">
        <v>2765</v>
      </c>
      <c r="Z842" s="560" t="s">
        <v>77</v>
      </c>
      <c r="AA842" s="560" t="s">
        <v>3021</v>
      </c>
    </row>
    <row r="843" spans="1:27" ht="93">
      <c r="A843" s="530" t="s">
        <v>2926</v>
      </c>
      <c r="B843" s="560" t="s">
        <v>70</v>
      </c>
      <c r="C843" s="560" t="s">
        <v>71</v>
      </c>
      <c r="D843" s="560" t="s">
        <v>455</v>
      </c>
      <c r="E843" s="560" t="s">
        <v>456</v>
      </c>
      <c r="F843" s="561">
        <v>8131</v>
      </c>
      <c r="G843" s="561">
        <v>2024110010238</v>
      </c>
      <c r="H843" s="560" t="s">
        <v>28</v>
      </c>
      <c r="I843" s="560" t="s">
        <v>457</v>
      </c>
      <c r="J843" s="560" t="s">
        <v>31</v>
      </c>
      <c r="K843" s="560">
        <v>80111600</v>
      </c>
      <c r="L843" s="560" t="s">
        <v>689</v>
      </c>
      <c r="M843" s="560" t="s">
        <v>783</v>
      </c>
      <c r="N843" s="561" t="s">
        <v>783</v>
      </c>
      <c r="O843" s="561">
        <v>11</v>
      </c>
      <c r="P843" s="560" t="s">
        <v>3012</v>
      </c>
      <c r="Q843" s="560" t="s">
        <v>83</v>
      </c>
      <c r="R843" s="562" t="s">
        <v>84</v>
      </c>
      <c r="S843" s="590">
        <v>3100000</v>
      </c>
      <c r="T843" s="590">
        <v>1136666.66666667</v>
      </c>
      <c r="U843" s="560" t="s">
        <v>2792</v>
      </c>
      <c r="V843" s="560" t="s">
        <v>78</v>
      </c>
      <c r="W843" s="560" t="s">
        <v>461</v>
      </c>
      <c r="X843" s="560" t="s">
        <v>489</v>
      </c>
      <c r="Y843" s="560" t="s">
        <v>2765</v>
      </c>
      <c r="Z843" s="560" t="s">
        <v>77</v>
      </c>
      <c r="AA843" s="560" t="s">
        <v>3021</v>
      </c>
    </row>
    <row r="844" spans="1:27" ht="62">
      <c r="A844" s="560" t="s">
        <v>2927</v>
      </c>
      <c r="B844" s="560" t="s">
        <v>70</v>
      </c>
      <c r="C844" s="560" t="s">
        <v>71</v>
      </c>
      <c r="D844" s="560" t="s">
        <v>455</v>
      </c>
      <c r="E844" s="560" t="s">
        <v>456</v>
      </c>
      <c r="F844" s="561">
        <v>8131</v>
      </c>
      <c r="G844" s="561">
        <v>2024110010238</v>
      </c>
      <c r="H844" s="560" t="s">
        <v>28</v>
      </c>
      <c r="I844" s="560" t="s">
        <v>457</v>
      </c>
      <c r="J844" s="560" t="s">
        <v>31</v>
      </c>
      <c r="K844" s="560">
        <v>80111600</v>
      </c>
      <c r="L844" s="560" t="s">
        <v>3013</v>
      </c>
      <c r="M844" s="560" t="s">
        <v>1472</v>
      </c>
      <c r="N844" s="561" t="s">
        <v>1472</v>
      </c>
      <c r="O844" s="561">
        <v>1</v>
      </c>
      <c r="P844" s="560">
        <v>0</v>
      </c>
      <c r="Q844" s="560" t="s">
        <v>83</v>
      </c>
      <c r="R844" s="562" t="s">
        <v>84</v>
      </c>
      <c r="S844" s="590">
        <v>0</v>
      </c>
      <c r="T844" s="590">
        <v>25575464.333333332</v>
      </c>
      <c r="U844" s="560" t="s">
        <v>2792</v>
      </c>
      <c r="V844" s="560" t="s">
        <v>78</v>
      </c>
      <c r="W844" s="560" t="s">
        <v>461</v>
      </c>
      <c r="X844" s="560" t="s">
        <v>489</v>
      </c>
      <c r="Y844" s="560" t="s">
        <v>2765</v>
      </c>
      <c r="Z844" s="560" t="s">
        <v>77</v>
      </c>
      <c r="AA844" s="560" t="s">
        <v>3021</v>
      </c>
    </row>
    <row r="845" spans="1:27" ht="93">
      <c r="A845" s="530" t="s">
        <v>2928</v>
      </c>
      <c r="B845" s="560" t="s">
        <v>70</v>
      </c>
      <c r="C845" s="560" t="s">
        <v>71</v>
      </c>
      <c r="D845" s="560" t="s">
        <v>455</v>
      </c>
      <c r="E845" s="560" t="s">
        <v>456</v>
      </c>
      <c r="F845" s="561">
        <v>8131</v>
      </c>
      <c r="G845" s="561">
        <v>2024110010238</v>
      </c>
      <c r="H845" s="560" t="s">
        <v>28</v>
      </c>
      <c r="I845" s="560" t="s">
        <v>457</v>
      </c>
      <c r="J845" s="560" t="s">
        <v>31</v>
      </c>
      <c r="K845" s="560">
        <v>80111600</v>
      </c>
      <c r="L845" s="560" t="s">
        <v>537</v>
      </c>
      <c r="M845" s="560" t="s">
        <v>1472</v>
      </c>
      <c r="N845" s="561" t="s">
        <v>1472</v>
      </c>
      <c r="O845" s="561">
        <v>4</v>
      </c>
      <c r="P845" s="560">
        <v>1</v>
      </c>
      <c r="Q845" s="560" t="s">
        <v>83</v>
      </c>
      <c r="R845" s="562" t="s">
        <v>84</v>
      </c>
      <c r="S845" s="590">
        <v>10000000</v>
      </c>
      <c r="T845" s="590">
        <v>40000000</v>
      </c>
      <c r="U845" s="560" t="s">
        <v>1987</v>
      </c>
      <c r="V845" s="560" t="s">
        <v>122</v>
      </c>
      <c r="W845" s="560" t="s">
        <v>461</v>
      </c>
      <c r="X845" s="560" t="s">
        <v>489</v>
      </c>
      <c r="Y845" s="560" t="s">
        <v>2765</v>
      </c>
      <c r="Z845" s="560" t="s">
        <v>77</v>
      </c>
      <c r="AA845" s="560" t="s">
        <v>3021</v>
      </c>
    </row>
    <row r="846" spans="1:27" ht="108.5">
      <c r="A846" s="560" t="s">
        <v>2929</v>
      </c>
      <c r="B846" s="560" t="s">
        <v>70</v>
      </c>
      <c r="C846" s="560" t="s">
        <v>71</v>
      </c>
      <c r="D846" s="560" t="s">
        <v>455</v>
      </c>
      <c r="E846" s="560" t="s">
        <v>456</v>
      </c>
      <c r="F846" s="561">
        <v>8131</v>
      </c>
      <c r="G846" s="561">
        <v>2024110010238</v>
      </c>
      <c r="H846" s="560" t="s">
        <v>28</v>
      </c>
      <c r="I846" s="560" t="s">
        <v>457</v>
      </c>
      <c r="J846" s="560" t="s">
        <v>31</v>
      </c>
      <c r="K846" s="560">
        <v>80111600</v>
      </c>
      <c r="L846" s="560" t="s">
        <v>522</v>
      </c>
      <c r="M846" s="560" t="s">
        <v>1982</v>
      </c>
      <c r="N846" s="561" t="s">
        <v>1982</v>
      </c>
      <c r="O846" s="561">
        <v>3</v>
      </c>
      <c r="P846" s="560">
        <v>1</v>
      </c>
      <c r="Q846" s="560" t="s">
        <v>83</v>
      </c>
      <c r="R846" s="562" t="s">
        <v>84</v>
      </c>
      <c r="S846" s="590">
        <v>4650000</v>
      </c>
      <c r="T846" s="590">
        <v>13950000</v>
      </c>
      <c r="U846" s="560" t="s">
        <v>1987</v>
      </c>
      <c r="V846" s="560" t="s">
        <v>78</v>
      </c>
      <c r="W846" s="560" t="s">
        <v>461</v>
      </c>
      <c r="X846" s="560" t="s">
        <v>462</v>
      </c>
      <c r="Y846" s="560" t="s">
        <v>2765</v>
      </c>
      <c r="Z846" s="560" t="s">
        <v>77</v>
      </c>
      <c r="AA846" s="560" t="s">
        <v>3021</v>
      </c>
    </row>
    <row r="847" spans="1:27" ht="124">
      <c r="A847" s="530" t="s">
        <v>2930</v>
      </c>
      <c r="B847" s="560" t="s">
        <v>70</v>
      </c>
      <c r="C847" s="560" t="s">
        <v>71</v>
      </c>
      <c r="D847" s="560" t="s">
        <v>476</v>
      </c>
      <c r="E847" s="560" t="s">
        <v>456</v>
      </c>
      <c r="F847" s="561">
        <v>8131</v>
      </c>
      <c r="G847" s="561">
        <v>2024110010238</v>
      </c>
      <c r="H847" s="560" t="s">
        <v>28</v>
      </c>
      <c r="I847" s="560" t="s">
        <v>457</v>
      </c>
      <c r="J847" s="560" t="s">
        <v>31</v>
      </c>
      <c r="K847" s="560">
        <v>80111600</v>
      </c>
      <c r="L847" s="560" t="s">
        <v>482</v>
      </c>
      <c r="M847" s="560" t="s">
        <v>1982</v>
      </c>
      <c r="N847" s="561" t="s">
        <v>1982</v>
      </c>
      <c r="O847" s="561">
        <v>3</v>
      </c>
      <c r="P847" s="560">
        <v>1</v>
      </c>
      <c r="Q847" s="560" t="s">
        <v>83</v>
      </c>
      <c r="R847" s="562" t="s">
        <v>84</v>
      </c>
      <c r="S847" s="590">
        <v>7100000</v>
      </c>
      <c r="T847" s="590">
        <v>21300000</v>
      </c>
      <c r="U847" s="560" t="s">
        <v>1987</v>
      </c>
      <c r="V847" s="560" t="s">
        <v>78</v>
      </c>
      <c r="W847" s="560" t="s">
        <v>479</v>
      </c>
      <c r="X847" s="560" t="s">
        <v>480</v>
      </c>
      <c r="Y847" s="560" t="s">
        <v>2765</v>
      </c>
      <c r="Z847" s="560" t="s">
        <v>77</v>
      </c>
      <c r="AA847" s="560" t="s">
        <v>3021</v>
      </c>
    </row>
    <row r="848" spans="1:27" ht="62">
      <c r="A848" s="560" t="s">
        <v>2931</v>
      </c>
      <c r="B848" s="560" t="s">
        <v>70</v>
      </c>
      <c r="C848" s="560" t="s">
        <v>71</v>
      </c>
      <c r="D848" s="560" t="s">
        <v>476</v>
      </c>
      <c r="E848" s="560" t="s">
        <v>456</v>
      </c>
      <c r="F848" s="561">
        <v>8131</v>
      </c>
      <c r="G848" s="561">
        <v>2024110010238</v>
      </c>
      <c r="H848" s="560" t="s">
        <v>28</v>
      </c>
      <c r="I848" s="560" t="s">
        <v>457</v>
      </c>
      <c r="J848" s="560" t="s">
        <v>31</v>
      </c>
      <c r="K848" s="560">
        <v>80111600</v>
      </c>
      <c r="L848" s="560" t="s">
        <v>494</v>
      </c>
      <c r="M848" s="560" t="s">
        <v>1982</v>
      </c>
      <c r="N848" s="561" t="s">
        <v>1982</v>
      </c>
      <c r="O848" s="561">
        <v>3</v>
      </c>
      <c r="P848" s="560">
        <v>1</v>
      </c>
      <c r="Q848" s="560" t="s">
        <v>83</v>
      </c>
      <c r="R848" s="562" t="s">
        <v>84</v>
      </c>
      <c r="S848" s="590">
        <v>4200000</v>
      </c>
      <c r="T848" s="590">
        <v>12600000</v>
      </c>
      <c r="U848" s="560" t="s">
        <v>1987</v>
      </c>
      <c r="V848" s="560" t="s">
        <v>78</v>
      </c>
      <c r="W848" s="560" t="s">
        <v>479</v>
      </c>
      <c r="X848" s="560" t="s">
        <v>472</v>
      </c>
      <c r="Y848" s="560" t="s">
        <v>2765</v>
      </c>
      <c r="Z848" s="560" t="s">
        <v>77</v>
      </c>
      <c r="AA848" s="560" t="s">
        <v>3021</v>
      </c>
    </row>
    <row r="849" spans="1:27" ht="77.5">
      <c r="A849" s="530" t="s">
        <v>2974</v>
      </c>
      <c r="B849" s="560" t="s">
        <v>70</v>
      </c>
      <c r="C849" s="560" t="s">
        <v>71</v>
      </c>
      <c r="D849" s="560" t="s">
        <v>455</v>
      </c>
      <c r="E849" s="560" t="s">
        <v>456</v>
      </c>
      <c r="F849" s="561">
        <v>8131</v>
      </c>
      <c r="G849" s="561">
        <v>2024110010238</v>
      </c>
      <c r="H849" s="560" t="s">
        <v>28</v>
      </c>
      <c r="I849" s="560" t="s">
        <v>457</v>
      </c>
      <c r="J849" s="560" t="s">
        <v>31</v>
      </c>
      <c r="K849" s="560">
        <v>80111600</v>
      </c>
      <c r="L849" s="560" t="s">
        <v>474</v>
      </c>
      <c r="M849" s="560" t="s">
        <v>1982</v>
      </c>
      <c r="N849" s="561" t="s">
        <v>1982</v>
      </c>
      <c r="O849" s="561">
        <v>105</v>
      </c>
      <c r="P849" s="560">
        <v>0</v>
      </c>
      <c r="Q849" s="560" t="s">
        <v>83</v>
      </c>
      <c r="R849" s="562" t="s">
        <v>84</v>
      </c>
      <c r="S849" s="590">
        <v>6500000</v>
      </c>
      <c r="T849" s="590">
        <v>22750000</v>
      </c>
      <c r="U849" s="560" t="s">
        <v>1987</v>
      </c>
      <c r="V849" s="560" t="s">
        <v>122</v>
      </c>
      <c r="W849" s="560" t="s">
        <v>461</v>
      </c>
      <c r="X849" s="560" t="s">
        <v>472</v>
      </c>
      <c r="Y849" s="560" t="s">
        <v>2765</v>
      </c>
      <c r="Z849" s="560" t="s">
        <v>77</v>
      </c>
      <c r="AA849" s="560" t="s">
        <v>3021</v>
      </c>
    </row>
    <row r="850" spans="1:27" ht="77.5">
      <c r="A850" s="560" t="s">
        <v>2975</v>
      </c>
      <c r="B850" s="560" t="s">
        <v>70</v>
      </c>
      <c r="C850" s="560" t="s">
        <v>71</v>
      </c>
      <c r="D850" s="560" t="s">
        <v>455</v>
      </c>
      <c r="E850" s="560" t="s">
        <v>456</v>
      </c>
      <c r="F850" s="561">
        <v>8131</v>
      </c>
      <c r="G850" s="561">
        <v>2024110010238</v>
      </c>
      <c r="H850" s="560" t="s">
        <v>28</v>
      </c>
      <c r="I850" s="560" t="s">
        <v>457</v>
      </c>
      <c r="J850" s="560" t="s">
        <v>31</v>
      </c>
      <c r="K850" s="560">
        <v>80111600</v>
      </c>
      <c r="L850" s="560" t="s">
        <v>507</v>
      </c>
      <c r="M850" s="560" t="s">
        <v>1982</v>
      </c>
      <c r="N850" s="561" t="s">
        <v>1982</v>
      </c>
      <c r="O850" s="561">
        <v>105</v>
      </c>
      <c r="P850" s="560">
        <v>0</v>
      </c>
      <c r="Q850" s="560" t="s">
        <v>83</v>
      </c>
      <c r="R850" s="562" t="s">
        <v>84</v>
      </c>
      <c r="S850" s="590">
        <v>4766308</v>
      </c>
      <c r="T850" s="590">
        <v>16682077.999999998</v>
      </c>
      <c r="U850" s="560" t="s">
        <v>1987</v>
      </c>
      <c r="V850" s="560" t="s">
        <v>122</v>
      </c>
      <c r="W850" s="560" t="s">
        <v>461</v>
      </c>
      <c r="X850" s="560" t="s">
        <v>462</v>
      </c>
      <c r="Y850" s="560" t="s">
        <v>2765</v>
      </c>
      <c r="Z850" s="560" t="s">
        <v>77</v>
      </c>
      <c r="AA850" s="560" t="s">
        <v>3021</v>
      </c>
    </row>
    <row r="851" spans="1:27" ht="77.5">
      <c r="A851" s="530" t="s">
        <v>2976</v>
      </c>
      <c r="B851" s="560" t="s">
        <v>70</v>
      </c>
      <c r="C851" s="560" t="s">
        <v>71</v>
      </c>
      <c r="D851" s="560" t="s">
        <v>455</v>
      </c>
      <c r="E851" s="560" t="s">
        <v>456</v>
      </c>
      <c r="F851" s="561">
        <v>8131</v>
      </c>
      <c r="G851" s="561">
        <v>2024110010238</v>
      </c>
      <c r="H851" s="560" t="s">
        <v>28</v>
      </c>
      <c r="I851" s="560" t="s">
        <v>457</v>
      </c>
      <c r="J851" s="560" t="s">
        <v>31</v>
      </c>
      <c r="K851" s="560">
        <v>80111600</v>
      </c>
      <c r="L851" s="560" t="s">
        <v>500</v>
      </c>
      <c r="M851" s="560" t="s">
        <v>1982</v>
      </c>
      <c r="N851" s="561" t="s">
        <v>1982</v>
      </c>
      <c r="O851" s="561">
        <v>105</v>
      </c>
      <c r="P851" s="560">
        <v>0</v>
      </c>
      <c r="Q851" s="560" t="s">
        <v>83</v>
      </c>
      <c r="R851" s="562" t="s">
        <v>84</v>
      </c>
      <c r="S851" s="590">
        <v>7000000</v>
      </c>
      <c r="T851" s="590">
        <v>24500000</v>
      </c>
      <c r="U851" s="560" t="s">
        <v>1987</v>
      </c>
      <c r="V851" s="560" t="s">
        <v>122</v>
      </c>
      <c r="W851" s="560" t="s">
        <v>461</v>
      </c>
      <c r="X851" s="560" t="s">
        <v>501</v>
      </c>
      <c r="Y851" s="560" t="s">
        <v>2765</v>
      </c>
      <c r="Z851" s="560" t="s">
        <v>77</v>
      </c>
      <c r="AA851" s="560" t="s">
        <v>3021</v>
      </c>
    </row>
    <row r="852" spans="1:27" ht="93">
      <c r="A852" s="560" t="s">
        <v>2977</v>
      </c>
      <c r="B852" s="560" t="s">
        <v>70</v>
      </c>
      <c r="C852" s="560" t="s">
        <v>71</v>
      </c>
      <c r="D852" s="560" t="s">
        <v>455</v>
      </c>
      <c r="E852" s="560" t="s">
        <v>456</v>
      </c>
      <c r="F852" s="561">
        <v>8131</v>
      </c>
      <c r="G852" s="561">
        <v>2024110010238</v>
      </c>
      <c r="H852" s="560" t="s">
        <v>28</v>
      </c>
      <c r="I852" s="560" t="s">
        <v>457</v>
      </c>
      <c r="J852" s="560" t="s">
        <v>31</v>
      </c>
      <c r="K852" s="560">
        <v>80111600</v>
      </c>
      <c r="L852" s="560" t="s">
        <v>503</v>
      </c>
      <c r="M852" s="560" t="s">
        <v>1982</v>
      </c>
      <c r="N852" s="561" t="s">
        <v>1982</v>
      </c>
      <c r="O852" s="561">
        <v>102</v>
      </c>
      <c r="P852" s="560">
        <v>0</v>
      </c>
      <c r="Q852" s="560" t="s">
        <v>83</v>
      </c>
      <c r="R852" s="562" t="s">
        <v>84</v>
      </c>
      <c r="S852" s="590">
        <v>7500000</v>
      </c>
      <c r="T852" s="590">
        <v>25500000</v>
      </c>
      <c r="U852" s="560" t="s">
        <v>1987</v>
      </c>
      <c r="V852" s="560" t="s">
        <v>122</v>
      </c>
      <c r="W852" s="560" t="s">
        <v>461</v>
      </c>
      <c r="X852" s="560" t="s">
        <v>501</v>
      </c>
      <c r="Y852" s="560" t="s">
        <v>2765</v>
      </c>
      <c r="Z852" s="560" t="s">
        <v>77</v>
      </c>
      <c r="AA852" s="560" t="s">
        <v>3021</v>
      </c>
    </row>
    <row r="853" spans="1:27" ht="108.5">
      <c r="A853" s="530" t="s">
        <v>2978</v>
      </c>
      <c r="B853" s="560" t="s">
        <v>70</v>
      </c>
      <c r="C853" s="560" t="s">
        <v>71</v>
      </c>
      <c r="D853" s="560" t="s">
        <v>455</v>
      </c>
      <c r="E853" s="560" t="s">
        <v>456</v>
      </c>
      <c r="F853" s="561">
        <v>8131</v>
      </c>
      <c r="G853" s="561">
        <v>2024110010238</v>
      </c>
      <c r="H853" s="560" t="s">
        <v>28</v>
      </c>
      <c r="I853" s="560" t="s">
        <v>457</v>
      </c>
      <c r="J853" s="560" t="s">
        <v>31</v>
      </c>
      <c r="K853" s="560">
        <v>80111600</v>
      </c>
      <c r="L853" s="560" t="s">
        <v>535</v>
      </c>
      <c r="M853" s="560" t="s">
        <v>1982</v>
      </c>
      <c r="N853" s="561" t="s">
        <v>1982</v>
      </c>
      <c r="O853" s="561">
        <v>3</v>
      </c>
      <c r="P853" s="560">
        <v>1</v>
      </c>
      <c r="Q853" s="560" t="s">
        <v>83</v>
      </c>
      <c r="R853" s="562" t="s">
        <v>84</v>
      </c>
      <c r="S853" s="590">
        <v>4400000</v>
      </c>
      <c r="T853" s="590">
        <v>13200000</v>
      </c>
      <c r="U853" s="560" t="s">
        <v>1987</v>
      </c>
      <c r="V853" s="560" t="s">
        <v>78</v>
      </c>
      <c r="W853" s="560" t="s">
        <v>461</v>
      </c>
      <c r="X853" s="560" t="s">
        <v>462</v>
      </c>
      <c r="Y853" s="560" t="s">
        <v>2765</v>
      </c>
      <c r="Z853" s="560" t="s">
        <v>77</v>
      </c>
      <c r="AA853" s="560" t="s">
        <v>3021</v>
      </c>
    </row>
    <row r="854" spans="1:27" ht="50">
      <c r="A854" s="560" t="s">
        <v>2979</v>
      </c>
      <c r="B854" s="583" t="s">
        <v>70</v>
      </c>
      <c r="C854" s="583" t="s">
        <v>71</v>
      </c>
      <c r="D854" s="583" t="s">
        <v>455</v>
      </c>
      <c r="E854" s="583" t="s">
        <v>456</v>
      </c>
      <c r="F854" s="584">
        <v>8131</v>
      </c>
      <c r="G854" s="584">
        <v>2024110010238</v>
      </c>
      <c r="H854" s="583" t="s">
        <v>28</v>
      </c>
      <c r="I854" s="583" t="s">
        <v>457</v>
      </c>
      <c r="J854" s="583" t="s">
        <v>31</v>
      </c>
      <c r="K854" s="583">
        <v>80111600</v>
      </c>
      <c r="L854" s="585" t="s">
        <v>3014</v>
      </c>
      <c r="M854" s="583" t="s">
        <v>1472</v>
      </c>
      <c r="N854" s="583" t="s">
        <v>1472</v>
      </c>
      <c r="O854" s="583">
        <v>4</v>
      </c>
      <c r="P854" s="583">
        <v>1</v>
      </c>
      <c r="Q854" s="583" t="s">
        <v>83</v>
      </c>
      <c r="R854" s="583" t="s">
        <v>84</v>
      </c>
      <c r="S854" s="596">
        <v>4600000</v>
      </c>
      <c r="T854" s="596">
        <v>18400000</v>
      </c>
      <c r="U854" s="583" t="s">
        <v>1987</v>
      </c>
      <c r="V854" s="583" t="s">
        <v>78</v>
      </c>
      <c r="W854" s="583" t="s">
        <v>461</v>
      </c>
      <c r="X854" s="583" t="s">
        <v>510</v>
      </c>
      <c r="Y854" s="586" t="s">
        <v>2765</v>
      </c>
      <c r="Z854" s="586" t="s">
        <v>77</v>
      </c>
      <c r="AA854" s="560" t="s">
        <v>3021</v>
      </c>
    </row>
    <row r="855" spans="1:27" ht="124">
      <c r="A855" s="530" t="s">
        <v>2980</v>
      </c>
      <c r="B855" s="560" t="s">
        <v>70</v>
      </c>
      <c r="C855" s="560" t="s">
        <v>71</v>
      </c>
      <c r="D855" s="560" t="s">
        <v>2940</v>
      </c>
      <c r="E855" s="560" t="s">
        <v>73</v>
      </c>
      <c r="F855" s="561">
        <v>8025</v>
      </c>
      <c r="G855" s="561">
        <v>2024110010079</v>
      </c>
      <c r="H855" s="560" t="s">
        <v>33</v>
      </c>
      <c r="I855" s="560" t="s">
        <v>74</v>
      </c>
      <c r="J855" s="560" t="s">
        <v>2941</v>
      </c>
      <c r="K855" s="560">
        <v>80111600</v>
      </c>
      <c r="L855" s="560" t="s">
        <v>2946</v>
      </c>
      <c r="M855" s="560" t="s">
        <v>1472</v>
      </c>
      <c r="N855" s="561" t="s">
        <v>1472</v>
      </c>
      <c r="O855" s="561">
        <v>130</v>
      </c>
      <c r="P855" s="560">
        <v>0</v>
      </c>
      <c r="Q855" s="560" t="s">
        <v>83</v>
      </c>
      <c r="R855" s="562" t="s">
        <v>84</v>
      </c>
      <c r="S855" s="590">
        <v>4700000</v>
      </c>
      <c r="T855" s="590">
        <v>20366666.666666664</v>
      </c>
      <c r="U855" s="560" t="s">
        <v>85</v>
      </c>
      <c r="V855" s="560" t="s">
        <v>78</v>
      </c>
      <c r="W855" s="560" t="s">
        <v>86</v>
      </c>
      <c r="X855" s="560" t="s">
        <v>75</v>
      </c>
      <c r="Y855" s="560" t="s">
        <v>2765</v>
      </c>
      <c r="Z855" s="560" t="s">
        <v>77</v>
      </c>
      <c r="AA855" s="560" t="s">
        <v>3021</v>
      </c>
    </row>
    <row r="856" spans="1:27" ht="108.5">
      <c r="A856" s="560" t="s">
        <v>2981</v>
      </c>
      <c r="B856" s="560" t="s">
        <v>70</v>
      </c>
      <c r="C856" s="560" t="s">
        <v>71</v>
      </c>
      <c r="D856" s="560" t="s">
        <v>2556</v>
      </c>
      <c r="E856" s="560" t="s">
        <v>283</v>
      </c>
      <c r="F856" s="561">
        <v>8080</v>
      </c>
      <c r="G856" s="561">
        <v>2024110010212</v>
      </c>
      <c r="H856" s="560" t="s">
        <v>10</v>
      </c>
      <c r="I856" s="560" t="s">
        <v>413</v>
      </c>
      <c r="J856" s="560" t="s">
        <v>12</v>
      </c>
      <c r="K856" s="560">
        <v>80111600</v>
      </c>
      <c r="L856" s="560" t="s">
        <v>2951</v>
      </c>
      <c r="M856" s="560" t="s">
        <v>1472</v>
      </c>
      <c r="N856" s="561" t="s">
        <v>1472</v>
      </c>
      <c r="O856" s="561">
        <v>3</v>
      </c>
      <c r="P856" s="560">
        <v>1</v>
      </c>
      <c r="Q856" s="560" t="s">
        <v>83</v>
      </c>
      <c r="R856" s="562" t="s">
        <v>84</v>
      </c>
      <c r="S856" s="590">
        <v>7000000</v>
      </c>
      <c r="T856" s="590">
        <v>21000000</v>
      </c>
      <c r="U856" s="560" t="s">
        <v>286</v>
      </c>
      <c r="V856" s="560" t="s">
        <v>122</v>
      </c>
      <c r="W856" s="560" t="s">
        <v>287</v>
      </c>
      <c r="X856" s="560" t="s">
        <v>315</v>
      </c>
      <c r="Y856" s="560" t="s">
        <v>2765</v>
      </c>
      <c r="Z856" s="560" t="s">
        <v>77</v>
      </c>
      <c r="AA856" s="560" t="s">
        <v>3021</v>
      </c>
    </row>
    <row r="857" spans="1:27" ht="108.5">
      <c r="A857" s="530" t="s">
        <v>2982</v>
      </c>
      <c r="B857" s="560" t="s">
        <v>70</v>
      </c>
      <c r="C857" s="560" t="s">
        <v>71</v>
      </c>
      <c r="D857" s="560" t="s">
        <v>2556</v>
      </c>
      <c r="E857" s="560" t="s">
        <v>283</v>
      </c>
      <c r="F857" s="561">
        <v>8080</v>
      </c>
      <c r="G857" s="561">
        <v>2024110010212</v>
      </c>
      <c r="H857" s="560" t="s">
        <v>10</v>
      </c>
      <c r="I857" s="560" t="s">
        <v>413</v>
      </c>
      <c r="J857" s="560" t="s">
        <v>12</v>
      </c>
      <c r="K857" s="560">
        <v>80111600</v>
      </c>
      <c r="L857" s="560" t="s">
        <v>2952</v>
      </c>
      <c r="M857" s="560" t="s">
        <v>1472</v>
      </c>
      <c r="N857" s="561" t="s">
        <v>1472</v>
      </c>
      <c r="O857" s="561">
        <v>3</v>
      </c>
      <c r="P857" s="560">
        <v>1</v>
      </c>
      <c r="Q857" s="560" t="s">
        <v>83</v>
      </c>
      <c r="R857" s="562" t="s">
        <v>84</v>
      </c>
      <c r="S857" s="590">
        <v>6400000</v>
      </c>
      <c r="T857" s="590">
        <v>19200000</v>
      </c>
      <c r="U857" s="560" t="s">
        <v>286</v>
      </c>
      <c r="V857" s="560" t="s">
        <v>122</v>
      </c>
      <c r="W857" s="560" t="s">
        <v>287</v>
      </c>
      <c r="X857" s="560" t="s">
        <v>315</v>
      </c>
      <c r="Y857" s="560" t="s">
        <v>2765</v>
      </c>
      <c r="Z857" s="560" t="s">
        <v>77</v>
      </c>
      <c r="AA857" s="560" t="s">
        <v>3021</v>
      </c>
    </row>
    <row r="858" spans="1:27" ht="108.5">
      <c r="A858" s="560" t="s">
        <v>2983</v>
      </c>
      <c r="B858" s="560" t="s">
        <v>70</v>
      </c>
      <c r="C858" s="560" t="s">
        <v>71</v>
      </c>
      <c r="D858" s="560" t="s">
        <v>2556</v>
      </c>
      <c r="E858" s="560" t="s">
        <v>283</v>
      </c>
      <c r="F858" s="561">
        <v>8080</v>
      </c>
      <c r="G858" s="561">
        <v>2024110010212</v>
      </c>
      <c r="H858" s="560" t="s">
        <v>10</v>
      </c>
      <c r="I858" s="560" t="s">
        <v>413</v>
      </c>
      <c r="J858" s="560" t="s">
        <v>12</v>
      </c>
      <c r="K858" s="560">
        <v>80111600</v>
      </c>
      <c r="L858" s="560" t="s">
        <v>2953</v>
      </c>
      <c r="M858" s="560" t="s">
        <v>1472</v>
      </c>
      <c r="N858" s="561" t="s">
        <v>1472</v>
      </c>
      <c r="O858" s="561">
        <v>3</v>
      </c>
      <c r="P858" s="560">
        <v>1</v>
      </c>
      <c r="Q858" s="560" t="s">
        <v>83</v>
      </c>
      <c r="R858" s="562" t="s">
        <v>84</v>
      </c>
      <c r="S858" s="590">
        <v>6000000</v>
      </c>
      <c r="T858" s="590">
        <v>18000000</v>
      </c>
      <c r="U858" s="560" t="s">
        <v>286</v>
      </c>
      <c r="V858" s="560" t="s">
        <v>122</v>
      </c>
      <c r="W858" s="560" t="s">
        <v>287</v>
      </c>
      <c r="X858" s="560" t="s">
        <v>315</v>
      </c>
      <c r="Y858" s="560" t="s">
        <v>2765</v>
      </c>
      <c r="Z858" s="560" t="s">
        <v>77</v>
      </c>
      <c r="AA858" s="560" t="s">
        <v>3021</v>
      </c>
    </row>
    <row r="859" spans="1:27" ht="108.5">
      <c r="A859" s="530" t="s">
        <v>2984</v>
      </c>
      <c r="B859" s="560" t="s">
        <v>70</v>
      </c>
      <c r="C859" s="560" t="s">
        <v>71</v>
      </c>
      <c r="D859" s="560" t="s">
        <v>2556</v>
      </c>
      <c r="E859" s="560" t="s">
        <v>283</v>
      </c>
      <c r="F859" s="561">
        <v>8080</v>
      </c>
      <c r="G859" s="561">
        <v>2024110010212</v>
      </c>
      <c r="H859" s="560" t="s">
        <v>10</v>
      </c>
      <c r="I859" s="560" t="s">
        <v>413</v>
      </c>
      <c r="J859" s="560" t="s">
        <v>12</v>
      </c>
      <c r="K859" s="560">
        <v>80111600</v>
      </c>
      <c r="L859" s="560" t="s">
        <v>2954</v>
      </c>
      <c r="M859" s="560" t="s">
        <v>1472</v>
      </c>
      <c r="N859" s="561" t="s">
        <v>1472</v>
      </c>
      <c r="O859" s="561">
        <v>3</v>
      </c>
      <c r="P859" s="560">
        <v>1</v>
      </c>
      <c r="Q859" s="560" t="s">
        <v>83</v>
      </c>
      <c r="R859" s="562" t="s">
        <v>84</v>
      </c>
      <c r="S859" s="590">
        <v>9000000</v>
      </c>
      <c r="T859" s="590">
        <v>27000000</v>
      </c>
      <c r="U859" s="560" t="s">
        <v>286</v>
      </c>
      <c r="V859" s="560" t="s">
        <v>122</v>
      </c>
      <c r="W859" s="560" t="s">
        <v>287</v>
      </c>
      <c r="X859" s="560" t="s">
        <v>315</v>
      </c>
      <c r="Y859" s="560" t="s">
        <v>2765</v>
      </c>
      <c r="Z859" s="560" t="s">
        <v>77</v>
      </c>
      <c r="AA859" s="560" t="s">
        <v>3021</v>
      </c>
    </row>
    <row r="860" spans="1:27" ht="108.5">
      <c r="A860" s="560" t="s">
        <v>2985</v>
      </c>
      <c r="B860" s="560" t="s">
        <v>70</v>
      </c>
      <c r="C860" s="560" t="s">
        <v>71</v>
      </c>
      <c r="D860" s="560" t="s">
        <v>2556</v>
      </c>
      <c r="E860" s="560" t="s">
        <v>283</v>
      </c>
      <c r="F860" s="561">
        <v>8080</v>
      </c>
      <c r="G860" s="561">
        <v>2024110010212</v>
      </c>
      <c r="H860" s="560" t="s">
        <v>10</v>
      </c>
      <c r="I860" s="560" t="s">
        <v>413</v>
      </c>
      <c r="J860" s="560" t="s">
        <v>12</v>
      </c>
      <c r="K860" s="560">
        <v>80111600</v>
      </c>
      <c r="L860" s="560" t="s">
        <v>2955</v>
      </c>
      <c r="M860" s="560" t="s">
        <v>1472</v>
      </c>
      <c r="N860" s="561" t="s">
        <v>1472</v>
      </c>
      <c r="O860" s="561">
        <v>3</v>
      </c>
      <c r="P860" s="560">
        <v>1</v>
      </c>
      <c r="Q860" s="560" t="s">
        <v>83</v>
      </c>
      <c r="R860" s="562" t="s">
        <v>84</v>
      </c>
      <c r="S860" s="590">
        <v>3600000</v>
      </c>
      <c r="T860" s="590">
        <v>10800000</v>
      </c>
      <c r="U860" s="560" t="s">
        <v>286</v>
      </c>
      <c r="V860" s="560" t="s">
        <v>122</v>
      </c>
      <c r="W860" s="560" t="s">
        <v>287</v>
      </c>
      <c r="X860" s="560" t="s">
        <v>315</v>
      </c>
      <c r="Y860" s="560" t="s">
        <v>2765</v>
      </c>
      <c r="Z860" s="560" t="s">
        <v>77</v>
      </c>
      <c r="AA860" s="560" t="s">
        <v>3021</v>
      </c>
    </row>
    <row r="861" spans="1:27" ht="108.5">
      <c r="A861" s="530" t="s">
        <v>2986</v>
      </c>
      <c r="B861" s="560" t="s">
        <v>70</v>
      </c>
      <c r="C861" s="560" t="s">
        <v>71</v>
      </c>
      <c r="D861" s="560" t="s">
        <v>2556</v>
      </c>
      <c r="E861" s="560" t="s">
        <v>283</v>
      </c>
      <c r="F861" s="561">
        <v>8080</v>
      </c>
      <c r="G861" s="561">
        <v>2024110010212</v>
      </c>
      <c r="H861" s="560" t="s">
        <v>10</v>
      </c>
      <c r="I861" s="560" t="s">
        <v>413</v>
      </c>
      <c r="J861" s="560" t="s">
        <v>12</v>
      </c>
      <c r="K861" s="560">
        <v>80111600</v>
      </c>
      <c r="L861" s="560" t="s">
        <v>2956</v>
      </c>
      <c r="M861" s="560" t="s">
        <v>1472</v>
      </c>
      <c r="N861" s="561" t="s">
        <v>1472</v>
      </c>
      <c r="O861" s="561">
        <v>3</v>
      </c>
      <c r="P861" s="560">
        <v>1</v>
      </c>
      <c r="Q861" s="560" t="s">
        <v>83</v>
      </c>
      <c r="R861" s="562" t="s">
        <v>84</v>
      </c>
      <c r="S861" s="590">
        <v>5300000</v>
      </c>
      <c r="T861" s="590">
        <v>15900000</v>
      </c>
      <c r="U861" s="560" t="s">
        <v>286</v>
      </c>
      <c r="V861" s="560" t="s">
        <v>122</v>
      </c>
      <c r="W861" s="560" t="s">
        <v>287</v>
      </c>
      <c r="X861" s="560" t="s">
        <v>315</v>
      </c>
      <c r="Y861" s="560" t="s">
        <v>2765</v>
      </c>
      <c r="Z861" s="560" t="s">
        <v>77</v>
      </c>
      <c r="AA861" s="560" t="s">
        <v>3021</v>
      </c>
    </row>
    <row r="862" spans="1:27" ht="108.5">
      <c r="A862" s="560" t="s">
        <v>2987</v>
      </c>
      <c r="B862" s="560" t="s">
        <v>70</v>
      </c>
      <c r="C862" s="560" t="s">
        <v>71</v>
      </c>
      <c r="D862" s="560" t="s">
        <v>2556</v>
      </c>
      <c r="E862" s="560" t="s">
        <v>283</v>
      </c>
      <c r="F862" s="561">
        <v>8080</v>
      </c>
      <c r="G862" s="561">
        <v>2024110010212</v>
      </c>
      <c r="H862" s="560" t="s">
        <v>10</v>
      </c>
      <c r="I862" s="560" t="s">
        <v>413</v>
      </c>
      <c r="J862" s="560" t="s">
        <v>12</v>
      </c>
      <c r="K862" s="560">
        <v>80111600</v>
      </c>
      <c r="L862" s="560" t="s">
        <v>2957</v>
      </c>
      <c r="M862" s="560" t="s">
        <v>1472</v>
      </c>
      <c r="N862" s="561" t="s">
        <v>1472</v>
      </c>
      <c r="O862" s="561">
        <v>3</v>
      </c>
      <c r="P862" s="560">
        <v>1</v>
      </c>
      <c r="Q862" s="560" t="s">
        <v>83</v>
      </c>
      <c r="R862" s="562" t="s">
        <v>84</v>
      </c>
      <c r="S862" s="590">
        <v>4500000</v>
      </c>
      <c r="T862" s="590">
        <v>13500000</v>
      </c>
      <c r="U862" s="560" t="s">
        <v>286</v>
      </c>
      <c r="V862" s="560" t="s">
        <v>122</v>
      </c>
      <c r="W862" s="560" t="s">
        <v>287</v>
      </c>
      <c r="X862" s="560" t="s">
        <v>315</v>
      </c>
      <c r="Y862" s="560" t="s">
        <v>2765</v>
      </c>
      <c r="Z862" s="560" t="s">
        <v>77</v>
      </c>
      <c r="AA862" s="560" t="s">
        <v>3021</v>
      </c>
    </row>
    <row r="863" spans="1:27" ht="108.5">
      <c r="A863" s="530" t="s">
        <v>2988</v>
      </c>
      <c r="B863" s="560" t="s">
        <v>70</v>
      </c>
      <c r="C863" s="560" t="s">
        <v>71</v>
      </c>
      <c r="D863" s="560" t="s">
        <v>2556</v>
      </c>
      <c r="E863" s="560" t="s">
        <v>283</v>
      </c>
      <c r="F863" s="561">
        <v>8080</v>
      </c>
      <c r="G863" s="561">
        <v>2024110010212</v>
      </c>
      <c r="H863" s="560" t="s">
        <v>10</v>
      </c>
      <c r="I863" s="560" t="s">
        <v>413</v>
      </c>
      <c r="J863" s="560" t="s">
        <v>12</v>
      </c>
      <c r="K863" s="560">
        <v>80111600</v>
      </c>
      <c r="L863" s="560" t="s">
        <v>2958</v>
      </c>
      <c r="M863" s="560" t="s">
        <v>1472</v>
      </c>
      <c r="N863" s="561" t="s">
        <v>1472</v>
      </c>
      <c r="O863" s="561">
        <v>3</v>
      </c>
      <c r="P863" s="560">
        <v>1</v>
      </c>
      <c r="Q863" s="560" t="s">
        <v>83</v>
      </c>
      <c r="R863" s="562" t="s">
        <v>84</v>
      </c>
      <c r="S863" s="590">
        <v>6400000</v>
      </c>
      <c r="T863" s="590">
        <v>19200000</v>
      </c>
      <c r="U863" s="560" t="s">
        <v>286</v>
      </c>
      <c r="V863" s="560" t="s">
        <v>122</v>
      </c>
      <c r="W863" s="560" t="s">
        <v>287</v>
      </c>
      <c r="X863" s="560" t="s">
        <v>315</v>
      </c>
      <c r="Y863" s="560" t="s">
        <v>2765</v>
      </c>
      <c r="Z863" s="560" t="s">
        <v>77</v>
      </c>
      <c r="AA863" s="560" t="s">
        <v>3021</v>
      </c>
    </row>
    <row r="864" spans="1:27" ht="108.5">
      <c r="A864" s="560" t="s">
        <v>2989</v>
      </c>
      <c r="B864" s="560" t="s">
        <v>70</v>
      </c>
      <c r="C864" s="560" t="s">
        <v>71</v>
      </c>
      <c r="D864" s="560" t="s">
        <v>2556</v>
      </c>
      <c r="E864" s="560" t="s">
        <v>283</v>
      </c>
      <c r="F864" s="561">
        <v>8080</v>
      </c>
      <c r="G864" s="561">
        <v>2024110010212</v>
      </c>
      <c r="H864" s="560" t="s">
        <v>10</v>
      </c>
      <c r="I864" s="560" t="s">
        <v>413</v>
      </c>
      <c r="J864" s="560" t="s">
        <v>12</v>
      </c>
      <c r="K864" s="560">
        <v>80111600</v>
      </c>
      <c r="L864" s="560" t="s">
        <v>2959</v>
      </c>
      <c r="M864" s="560" t="s">
        <v>1472</v>
      </c>
      <c r="N864" s="561" t="s">
        <v>1472</v>
      </c>
      <c r="O864" s="561">
        <v>3</v>
      </c>
      <c r="P864" s="560">
        <v>1</v>
      </c>
      <c r="Q864" s="560" t="s">
        <v>83</v>
      </c>
      <c r="R864" s="562" t="s">
        <v>84</v>
      </c>
      <c r="S864" s="590">
        <v>5000000</v>
      </c>
      <c r="T864" s="590">
        <v>15000000</v>
      </c>
      <c r="U864" s="560" t="s">
        <v>286</v>
      </c>
      <c r="V864" s="560" t="s">
        <v>122</v>
      </c>
      <c r="W864" s="560" t="s">
        <v>287</v>
      </c>
      <c r="X864" s="560" t="s">
        <v>315</v>
      </c>
      <c r="Y864" s="560" t="s">
        <v>2765</v>
      </c>
      <c r="Z864" s="560" t="s">
        <v>77</v>
      </c>
      <c r="AA864" s="560" t="s">
        <v>3021</v>
      </c>
    </row>
    <row r="865" spans="1:27" ht="124">
      <c r="A865" s="530" t="s">
        <v>2990</v>
      </c>
      <c r="B865" s="560" t="s">
        <v>70</v>
      </c>
      <c r="C865" s="560" t="s">
        <v>71</v>
      </c>
      <c r="D865" s="560" t="s">
        <v>2556</v>
      </c>
      <c r="E865" s="560" t="s">
        <v>283</v>
      </c>
      <c r="F865" s="561">
        <v>8080</v>
      </c>
      <c r="G865" s="561">
        <v>2024110010212</v>
      </c>
      <c r="H865" s="560" t="s">
        <v>10</v>
      </c>
      <c r="I865" s="560" t="s">
        <v>413</v>
      </c>
      <c r="J865" s="560" t="s">
        <v>12</v>
      </c>
      <c r="K865" s="560">
        <v>80111600</v>
      </c>
      <c r="L865" s="560" t="s">
        <v>2960</v>
      </c>
      <c r="M865" s="560" t="s">
        <v>1472</v>
      </c>
      <c r="N865" s="561" t="s">
        <v>1472</v>
      </c>
      <c r="O865" s="561">
        <v>3</v>
      </c>
      <c r="P865" s="560">
        <v>1</v>
      </c>
      <c r="Q865" s="560" t="s">
        <v>83</v>
      </c>
      <c r="R865" s="562" t="s">
        <v>84</v>
      </c>
      <c r="S865" s="590">
        <v>5800000</v>
      </c>
      <c r="T865" s="590">
        <v>17400000</v>
      </c>
      <c r="U865" s="560" t="s">
        <v>286</v>
      </c>
      <c r="V865" s="560" t="s">
        <v>122</v>
      </c>
      <c r="W865" s="560" t="s">
        <v>287</v>
      </c>
      <c r="X865" s="560" t="s">
        <v>315</v>
      </c>
      <c r="Y865" s="560" t="s">
        <v>2765</v>
      </c>
      <c r="Z865" s="560" t="s">
        <v>77</v>
      </c>
      <c r="AA865" s="560" t="s">
        <v>3021</v>
      </c>
    </row>
    <row r="866" spans="1:27" ht="108.5">
      <c r="A866" s="560" t="s">
        <v>2991</v>
      </c>
      <c r="B866" s="560" t="s">
        <v>70</v>
      </c>
      <c r="C866" s="560" t="s">
        <v>71</v>
      </c>
      <c r="D866" s="560" t="s">
        <v>2556</v>
      </c>
      <c r="E866" s="560" t="s">
        <v>283</v>
      </c>
      <c r="F866" s="561">
        <v>8080</v>
      </c>
      <c r="G866" s="561">
        <v>2024110010212</v>
      </c>
      <c r="H866" s="560" t="s">
        <v>10</v>
      </c>
      <c r="I866" s="560" t="s">
        <v>413</v>
      </c>
      <c r="J866" s="560" t="s">
        <v>12</v>
      </c>
      <c r="K866" s="560">
        <v>80111600</v>
      </c>
      <c r="L866" s="560" t="s">
        <v>2961</v>
      </c>
      <c r="M866" s="560" t="s">
        <v>1472</v>
      </c>
      <c r="N866" s="561" t="s">
        <v>1472</v>
      </c>
      <c r="O866" s="561">
        <v>3</v>
      </c>
      <c r="P866" s="560">
        <v>1</v>
      </c>
      <c r="Q866" s="560" t="s">
        <v>83</v>
      </c>
      <c r="R866" s="562" t="s">
        <v>84</v>
      </c>
      <c r="S866" s="590">
        <v>4500000</v>
      </c>
      <c r="T866" s="590">
        <v>13500000</v>
      </c>
      <c r="U866" s="560" t="s">
        <v>286</v>
      </c>
      <c r="V866" s="560" t="s">
        <v>122</v>
      </c>
      <c r="W866" s="560" t="s">
        <v>287</v>
      </c>
      <c r="X866" s="560" t="s">
        <v>315</v>
      </c>
      <c r="Y866" s="560" t="s">
        <v>2765</v>
      </c>
      <c r="Z866" s="560" t="s">
        <v>77</v>
      </c>
      <c r="AA866" s="560" t="s">
        <v>3021</v>
      </c>
    </row>
    <row r="867" spans="1:27" ht="108.5">
      <c r="A867" s="530" t="s">
        <v>2992</v>
      </c>
      <c r="B867" s="560" t="s">
        <v>70</v>
      </c>
      <c r="C867" s="560" t="s">
        <v>71</v>
      </c>
      <c r="D867" s="560" t="s">
        <v>2556</v>
      </c>
      <c r="E867" s="560" t="s">
        <v>283</v>
      </c>
      <c r="F867" s="561">
        <v>8080</v>
      </c>
      <c r="G867" s="561">
        <v>2024110010212</v>
      </c>
      <c r="H867" s="560" t="s">
        <v>10</v>
      </c>
      <c r="I867" s="560" t="s">
        <v>413</v>
      </c>
      <c r="J867" s="560" t="s">
        <v>12</v>
      </c>
      <c r="K867" s="560">
        <v>80111600</v>
      </c>
      <c r="L867" s="560" t="s">
        <v>2962</v>
      </c>
      <c r="M867" s="560" t="s">
        <v>1472</v>
      </c>
      <c r="N867" s="561" t="s">
        <v>1472</v>
      </c>
      <c r="O867" s="561">
        <v>3</v>
      </c>
      <c r="P867" s="560">
        <v>1</v>
      </c>
      <c r="Q867" s="560" t="s">
        <v>83</v>
      </c>
      <c r="R867" s="562" t="s">
        <v>84</v>
      </c>
      <c r="S867" s="590">
        <v>5000000</v>
      </c>
      <c r="T867" s="590">
        <v>15000000</v>
      </c>
      <c r="U867" s="560" t="s">
        <v>286</v>
      </c>
      <c r="V867" s="560" t="s">
        <v>122</v>
      </c>
      <c r="W867" s="560" t="s">
        <v>287</v>
      </c>
      <c r="X867" s="560" t="s">
        <v>315</v>
      </c>
      <c r="Y867" s="560" t="s">
        <v>2765</v>
      </c>
      <c r="Z867" s="560" t="s">
        <v>77</v>
      </c>
      <c r="AA867" s="560" t="s">
        <v>3021</v>
      </c>
    </row>
    <row r="868" spans="1:27" ht="108.5">
      <c r="A868" s="560" t="s">
        <v>2993</v>
      </c>
      <c r="B868" s="560" t="s">
        <v>70</v>
      </c>
      <c r="C868" s="560" t="s">
        <v>71</v>
      </c>
      <c r="D868" s="560" t="s">
        <v>2556</v>
      </c>
      <c r="E868" s="560" t="s">
        <v>283</v>
      </c>
      <c r="F868" s="561">
        <v>8080</v>
      </c>
      <c r="G868" s="561">
        <v>2024110010212</v>
      </c>
      <c r="H868" s="560" t="s">
        <v>10</v>
      </c>
      <c r="I868" s="560" t="s">
        <v>413</v>
      </c>
      <c r="J868" s="560" t="s">
        <v>12</v>
      </c>
      <c r="K868" s="560">
        <v>80111600</v>
      </c>
      <c r="L868" s="560" t="s">
        <v>2963</v>
      </c>
      <c r="M868" s="560" t="s">
        <v>1472</v>
      </c>
      <c r="N868" s="561" t="s">
        <v>1472</v>
      </c>
      <c r="O868" s="561">
        <v>4</v>
      </c>
      <c r="P868" s="560">
        <v>1</v>
      </c>
      <c r="Q868" s="560" t="s">
        <v>83</v>
      </c>
      <c r="R868" s="562" t="s">
        <v>84</v>
      </c>
      <c r="S868" s="590">
        <v>4000000</v>
      </c>
      <c r="T868" s="590">
        <v>16000000</v>
      </c>
      <c r="U868" s="560" t="s">
        <v>286</v>
      </c>
      <c r="V868" s="560" t="s">
        <v>122</v>
      </c>
      <c r="W868" s="560" t="s">
        <v>287</v>
      </c>
      <c r="X868" s="560" t="s">
        <v>315</v>
      </c>
      <c r="Y868" s="560" t="s">
        <v>2765</v>
      </c>
      <c r="Z868" s="560" t="s">
        <v>77</v>
      </c>
      <c r="AA868" s="560" t="s">
        <v>3021</v>
      </c>
    </row>
    <row r="869" spans="1:27" ht="108.5">
      <c r="A869" s="530" t="s">
        <v>2994</v>
      </c>
      <c r="B869" s="560" t="s">
        <v>70</v>
      </c>
      <c r="C869" s="560" t="s">
        <v>71</v>
      </c>
      <c r="D869" s="560" t="s">
        <v>2556</v>
      </c>
      <c r="E869" s="560" t="s">
        <v>283</v>
      </c>
      <c r="F869" s="561">
        <v>8080</v>
      </c>
      <c r="G869" s="561">
        <v>2024110010212</v>
      </c>
      <c r="H869" s="560" t="s">
        <v>10</v>
      </c>
      <c r="I869" s="560" t="s">
        <v>413</v>
      </c>
      <c r="J869" s="560" t="s">
        <v>12</v>
      </c>
      <c r="K869" s="560">
        <v>80111600</v>
      </c>
      <c r="L869" s="560" t="s">
        <v>2964</v>
      </c>
      <c r="M869" s="560" t="s">
        <v>1472</v>
      </c>
      <c r="N869" s="561" t="s">
        <v>1472</v>
      </c>
      <c r="O869" s="561">
        <v>4</v>
      </c>
      <c r="P869" s="560">
        <v>1</v>
      </c>
      <c r="Q869" s="560" t="s">
        <v>83</v>
      </c>
      <c r="R869" s="562" t="s">
        <v>84</v>
      </c>
      <c r="S869" s="590">
        <v>3600000</v>
      </c>
      <c r="T869" s="590">
        <v>14400000</v>
      </c>
      <c r="U869" s="560" t="s">
        <v>286</v>
      </c>
      <c r="V869" s="560" t="s">
        <v>122</v>
      </c>
      <c r="W869" s="560" t="s">
        <v>287</v>
      </c>
      <c r="X869" s="560" t="s">
        <v>315</v>
      </c>
      <c r="Y869" s="560" t="s">
        <v>2765</v>
      </c>
      <c r="Z869" s="560" t="s">
        <v>77</v>
      </c>
      <c r="AA869" s="560" t="s">
        <v>3021</v>
      </c>
    </row>
    <row r="870" spans="1:27" ht="108.5">
      <c r="A870" s="560" t="s">
        <v>2995</v>
      </c>
      <c r="B870" s="560" t="s">
        <v>70</v>
      </c>
      <c r="C870" s="560" t="s">
        <v>71</v>
      </c>
      <c r="D870" s="560" t="s">
        <v>2556</v>
      </c>
      <c r="E870" s="560" t="s">
        <v>283</v>
      </c>
      <c r="F870" s="561">
        <v>8080</v>
      </c>
      <c r="G870" s="561">
        <v>2024110010212</v>
      </c>
      <c r="H870" s="560" t="s">
        <v>10</v>
      </c>
      <c r="I870" s="560" t="s">
        <v>413</v>
      </c>
      <c r="J870" s="560" t="s">
        <v>12</v>
      </c>
      <c r="K870" s="560">
        <v>80111600</v>
      </c>
      <c r="L870" s="560" t="s">
        <v>2965</v>
      </c>
      <c r="M870" s="560" t="s">
        <v>1472</v>
      </c>
      <c r="N870" s="561" t="s">
        <v>1472</v>
      </c>
      <c r="O870" s="561">
        <v>4</v>
      </c>
      <c r="P870" s="560">
        <v>1</v>
      </c>
      <c r="Q870" s="560" t="s">
        <v>83</v>
      </c>
      <c r="R870" s="562" t="s">
        <v>84</v>
      </c>
      <c r="S870" s="590">
        <v>3800000</v>
      </c>
      <c r="T870" s="590">
        <v>15200000</v>
      </c>
      <c r="U870" s="560" t="s">
        <v>286</v>
      </c>
      <c r="V870" s="560" t="s">
        <v>122</v>
      </c>
      <c r="W870" s="560" t="s">
        <v>287</v>
      </c>
      <c r="X870" s="560" t="s">
        <v>315</v>
      </c>
      <c r="Y870" s="560" t="s">
        <v>2765</v>
      </c>
      <c r="Z870" s="560" t="s">
        <v>77</v>
      </c>
      <c r="AA870" s="560" t="s">
        <v>3021</v>
      </c>
    </row>
    <row r="871" spans="1:27" ht="108.5">
      <c r="A871" s="530" t="s">
        <v>2996</v>
      </c>
      <c r="B871" s="560" t="s">
        <v>70</v>
      </c>
      <c r="C871" s="560" t="s">
        <v>71</v>
      </c>
      <c r="D871" s="560" t="s">
        <v>2556</v>
      </c>
      <c r="E871" s="560" t="s">
        <v>283</v>
      </c>
      <c r="F871" s="561">
        <v>8080</v>
      </c>
      <c r="G871" s="561">
        <v>2024110010212</v>
      </c>
      <c r="H871" s="560" t="s">
        <v>10</v>
      </c>
      <c r="I871" s="560" t="s">
        <v>413</v>
      </c>
      <c r="J871" s="560" t="s">
        <v>12</v>
      </c>
      <c r="K871" s="560">
        <v>80111600</v>
      </c>
      <c r="L871" s="560" t="s">
        <v>2966</v>
      </c>
      <c r="M871" s="560" t="s">
        <v>1472</v>
      </c>
      <c r="N871" s="561" t="s">
        <v>1472</v>
      </c>
      <c r="O871" s="561">
        <v>2</v>
      </c>
      <c r="P871" s="560">
        <v>1</v>
      </c>
      <c r="Q871" s="560" t="s">
        <v>83</v>
      </c>
      <c r="R871" s="562" t="s">
        <v>84</v>
      </c>
      <c r="S871" s="590">
        <v>4000000</v>
      </c>
      <c r="T871" s="590">
        <v>8000000</v>
      </c>
      <c r="U871" s="560" t="s">
        <v>286</v>
      </c>
      <c r="V871" s="560" t="s">
        <v>122</v>
      </c>
      <c r="W871" s="560" t="s">
        <v>287</v>
      </c>
      <c r="X871" s="560" t="s">
        <v>315</v>
      </c>
      <c r="Y871" s="560" t="s">
        <v>2765</v>
      </c>
      <c r="Z871" s="560" t="s">
        <v>77</v>
      </c>
      <c r="AA871" s="560" t="s">
        <v>3021</v>
      </c>
    </row>
    <row r="872" spans="1:27" ht="108.5">
      <c r="A872" s="560" t="s">
        <v>2997</v>
      </c>
      <c r="B872" s="560" t="s">
        <v>70</v>
      </c>
      <c r="C872" s="560" t="s">
        <v>71</v>
      </c>
      <c r="D872" s="560" t="s">
        <v>2556</v>
      </c>
      <c r="E872" s="560" t="s">
        <v>283</v>
      </c>
      <c r="F872" s="561">
        <v>8080</v>
      </c>
      <c r="G872" s="561">
        <v>2024110010212</v>
      </c>
      <c r="H872" s="560" t="s">
        <v>10</v>
      </c>
      <c r="I872" s="560" t="s">
        <v>413</v>
      </c>
      <c r="J872" s="560" t="s">
        <v>12</v>
      </c>
      <c r="K872" s="560">
        <v>80111600</v>
      </c>
      <c r="L872" s="560" t="s">
        <v>2967</v>
      </c>
      <c r="M872" s="560" t="s">
        <v>1472</v>
      </c>
      <c r="N872" s="561" t="s">
        <v>1472</v>
      </c>
      <c r="O872" s="561">
        <v>3</v>
      </c>
      <c r="P872" s="560">
        <v>1</v>
      </c>
      <c r="Q872" s="560" t="s">
        <v>83</v>
      </c>
      <c r="R872" s="562" t="s">
        <v>84</v>
      </c>
      <c r="S872" s="590">
        <v>8000000</v>
      </c>
      <c r="T872" s="590">
        <v>24000000</v>
      </c>
      <c r="U872" s="560" t="s">
        <v>286</v>
      </c>
      <c r="V872" s="560" t="s">
        <v>122</v>
      </c>
      <c r="W872" s="560" t="s">
        <v>287</v>
      </c>
      <c r="X872" s="560" t="s">
        <v>315</v>
      </c>
      <c r="Y872" s="560" t="s">
        <v>2765</v>
      </c>
      <c r="Z872" s="560" t="s">
        <v>77</v>
      </c>
      <c r="AA872" s="560" t="s">
        <v>3021</v>
      </c>
    </row>
    <row r="873" spans="1:27" ht="108.5">
      <c r="A873" s="530" t="s">
        <v>2998</v>
      </c>
      <c r="B873" s="560" t="s">
        <v>70</v>
      </c>
      <c r="C873" s="560" t="s">
        <v>71</v>
      </c>
      <c r="D873" s="560" t="s">
        <v>2556</v>
      </c>
      <c r="E873" s="560" t="s">
        <v>283</v>
      </c>
      <c r="F873" s="561">
        <v>8080</v>
      </c>
      <c r="G873" s="561">
        <v>2024110010212</v>
      </c>
      <c r="H873" s="560" t="s">
        <v>10</v>
      </c>
      <c r="I873" s="560" t="s">
        <v>413</v>
      </c>
      <c r="J873" s="560" t="s">
        <v>12</v>
      </c>
      <c r="K873" s="560">
        <v>80111600</v>
      </c>
      <c r="L873" s="560" t="s">
        <v>2537</v>
      </c>
      <c r="M873" s="560" t="s">
        <v>1472</v>
      </c>
      <c r="N873" s="561" t="s">
        <v>1472</v>
      </c>
      <c r="O873" s="561">
        <v>3</v>
      </c>
      <c r="P873" s="560">
        <v>1</v>
      </c>
      <c r="Q873" s="560" t="s">
        <v>83</v>
      </c>
      <c r="R873" s="562" t="s">
        <v>84</v>
      </c>
      <c r="S873" s="590">
        <v>7000000</v>
      </c>
      <c r="T873" s="590">
        <v>21000000</v>
      </c>
      <c r="U873" s="560" t="s">
        <v>286</v>
      </c>
      <c r="V873" s="560" t="s">
        <v>122</v>
      </c>
      <c r="W873" s="560" t="s">
        <v>287</v>
      </c>
      <c r="X873" s="560" t="s">
        <v>315</v>
      </c>
      <c r="Y873" s="560" t="s">
        <v>2765</v>
      </c>
      <c r="Z873" s="560" t="s">
        <v>77</v>
      </c>
      <c r="AA873" s="560" t="s">
        <v>3021</v>
      </c>
    </row>
    <row r="874" spans="1:27" ht="108.5">
      <c r="A874" s="560" t="s">
        <v>3000</v>
      </c>
      <c r="B874" s="560" t="s">
        <v>70</v>
      </c>
      <c r="C874" s="560" t="s">
        <v>71</v>
      </c>
      <c r="D874" s="560" t="s">
        <v>2556</v>
      </c>
      <c r="E874" s="560" t="s">
        <v>283</v>
      </c>
      <c r="F874" s="561">
        <v>8080</v>
      </c>
      <c r="G874" s="561">
        <v>2024110010212</v>
      </c>
      <c r="H874" s="560" t="s">
        <v>10</v>
      </c>
      <c r="I874" s="560" t="s">
        <v>413</v>
      </c>
      <c r="J874" s="560" t="s">
        <v>12</v>
      </c>
      <c r="K874" s="560">
        <v>80111600</v>
      </c>
      <c r="L874" s="560" t="s">
        <v>2968</v>
      </c>
      <c r="M874" s="560" t="s">
        <v>1472</v>
      </c>
      <c r="N874" s="561" t="s">
        <v>1472</v>
      </c>
      <c r="O874" s="561">
        <v>3.5</v>
      </c>
      <c r="P874" s="560">
        <v>1</v>
      </c>
      <c r="Q874" s="560" t="s">
        <v>83</v>
      </c>
      <c r="R874" s="562" t="s">
        <v>84</v>
      </c>
      <c r="S874" s="590">
        <v>7300000</v>
      </c>
      <c r="T874" s="590">
        <v>25550000</v>
      </c>
      <c r="U874" s="560" t="s">
        <v>286</v>
      </c>
      <c r="V874" s="560" t="s">
        <v>122</v>
      </c>
      <c r="W874" s="560" t="s">
        <v>287</v>
      </c>
      <c r="X874" s="560" t="s">
        <v>315</v>
      </c>
      <c r="Y874" s="560" t="s">
        <v>2765</v>
      </c>
      <c r="Z874" s="560" t="s">
        <v>77</v>
      </c>
      <c r="AA874" s="560" t="s">
        <v>3021</v>
      </c>
    </row>
    <row r="875" spans="1:27" ht="108.5">
      <c r="A875" s="530" t="s">
        <v>3003</v>
      </c>
      <c r="B875" s="560" t="s">
        <v>70</v>
      </c>
      <c r="C875" s="560" t="s">
        <v>71</v>
      </c>
      <c r="D875" s="560" t="s">
        <v>2556</v>
      </c>
      <c r="E875" s="560" t="s">
        <v>283</v>
      </c>
      <c r="F875" s="561">
        <v>8080</v>
      </c>
      <c r="G875" s="561">
        <v>2024110010212</v>
      </c>
      <c r="H875" s="560" t="s">
        <v>10</v>
      </c>
      <c r="I875" s="560" t="s">
        <v>413</v>
      </c>
      <c r="J875" s="560" t="s">
        <v>12</v>
      </c>
      <c r="K875" s="560">
        <v>80111600</v>
      </c>
      <c r="L875" s="560" t="s">
        <v>2969</v>
      </c>
      <c r="M875" s="560" t="s">
        <v>1472</v>
      </c>
      <c r="N875" s="561" t="s">
        <v>1472</v>
      </c>
      <c r="O875" s="561">
        <v>4</v>
      </c>
      <c r="P875" s="560">
        <v>1</v>
      </c>
      <c r="Q875" s="560" t="s">
        <v>83</v>
      </c>
      <c r="R875" s="562" t="s">
        <v>84</v>
      </c>
      <c r="S875" s="590">
        <v>3600000</v>
      </c>
      <c r="T875" s="590">
        <v>14400000</v>
      </c>
      <c r="U875" s="560" t="s">
        <v>286</v>
      </c>
      <c r="V875" s="560" t="s">
        <v>122</v>
      </c>
      <c r="W875" s="560" t="s">
        <v>287</v>
      </c>
      <c r="X875" s="560" t="s">
        <v>315</v>
      </c>
      <c r="Y875" s="560" t="s">
        <v>2765</v>
      </c>
      <c r="Z875" s="560" t="s">
        <v>77</v>
      </c>
      <c r="AA875" s="560" t="s">
        <v>3021</v>
      </c>
    </row>
    <row r="876" spans="1:27" ht="93">
      <c r="A876" s="560" t="s">
        <v>3004</v>
      </c>
      <c r="B876" s="560" t="s">
        <v>70</v>
      </c>
      <c r="C876" s="560" t="s">
        <v>71</v>
      </c>
      <c r="D876" s="560" t="s">
        <v>282</v>
      </c>
      <c r="E876" s="560" t="s">
        <v>283</v>
      </c>
      <c r="F876" s="561">
        <v>8080</v>
      </c>
      <c r="G876" s="561">
        <v>2024110010212</v>
      </c>
      <c r="H876" s="560" t="s">
        <v>10</v>
      </c>
      <c r="I876" s="560" t="s">
        <v>284</v>
      </c>
      <c r="J876" s="560" t="s">
        <v>11</v>
      </c>
      <c r="K876" s="560">
        <v>80111600</v>
      </c>
      <c r="L876" s="560" t="s">
        <v>2970</v>
      </c>
      <c r="M876" s="560" t="s">
        <v>1472</v>
      </c>
      <c r="N876" s="561" t="s">
        <v>1472</v>
      </c>
      <c r="O876" s="561">
        <v>3</v>
      </c>
      <c r="P876" s="560">
        <v>1</v>
      </c>
      <c r="Q876" s="560" t="s">
        <v>83</v>
      </c>
      <c r="R876" s="562" t="s">
        <v>84</v>
      </c>
      <c r="S876" s="590">
        <v>6300000</v>
      </c>
      <c r="T876" s="590">
        <v>18900000</v>
      </c>
      <c r="U876" s="560" t="s">
        <v>286</v>
      </c>
      <c r="V876" s="560" t="s">
        <v>308</v>
      </c>
      <c r="W876" s="560" t="s">
        <v>287</v>
      </c>
      <c r="X876" s="560" t="s">
        <v>315</v>
      </c>
      <c r="Y876" s="560" t="s">
        <v>2765</v>
      </c>
      <c r="Z876" s="560" t="s">
        <v>77</v>
      </c>
      <c r="AA876" s="560" t="s">
        <v>3021</v>
      </c>
    </row>
    <row r="877" spans="1:27" ht="93">
      <c r="A877" s="530" t="s">
        <v>3015</v>
      </c>
      <c r="B877" s="560" t="s">
        <v>70</v>
      </c>
      <c r="C877" s="560" t="s">
        <v>71</v>
      </c>
      <c r="D877" s="560" t="s">
        <v>282</v>
      </c>
      <c r="E877" s="560" t="s">
        <v>283</v>
      </c>
      <c r="F877" s="561">
        <v>8080</v>
      </c>
      <c r="G877" s="561">
        <v>2024110010212</v>
      </c>
      <c r="H877" s="560" t="s">
        <v>10</v>
      </c>
      <c r="I877" s="560" t="s">
        <v>284</v>
      </c>
      <c r="J877" s="560" t="s">
        <v>11</v>
      </c>
      <c r="K877" s="560">
        <v>80111600</v>
      </c>
      <c r="L877" s="560" t="s">
        <v>2971</v>
      </c>
      <c r="M877" s="560" t="s">
        <v>1472</v>
      </c>
      <c r="N877" s="561" t="s">
        <v>1472</v>
      </c>
      <c r="O877" s="561">
        <v>3</v>
      </c>
      <c r="P877" s="560">
        <v>1</v>
      </c>
      <c r="Q877" s="560" t="s">
        <v>83</v>
      </c>
      <c r="R877" s="562" t="s">
        <v>84</v>
      </c>
      <c r="S877" s="590">
        <v>5000000</v>
      </c>
      <c r="T877" s="590">
        <v>15000000</v>
      </c>
      <c r="U877" s="560" t="s">
        <v>286</v>
      </c>
      <c r="V877" s="560" t="s">
        <v>308</v>
      </c>
      <c r="W877" s="560" t="s">
        <v>287</v>
      </c>
      <c r="X877" s="560" t="s">
        <v>315</v>
      </c>
      <c r="Y877" s="560" t="s">
        <v>2765</v>
      </c>
      <c r="Z877" s="560" t="s">
        <v>77</v>
      </c>
      <c r="AA877" s="560" t="s">
        <v>3021</v>
      </c>
    </row>
    <row r="878" spans="1:27" ht="93">
      <c r="A878" s="560" t="s">
        <v>3016</v>
      </c>
      <c r="B878" s="560" t="s">
        <v>70</v>
      </c>
      <c r="C878" s="560" t="s">
        <v>71</v>
      </c>
      <c r="D878" s="560" t="s">
        <v>282</v>
      </c>
      <c r="E878" s="560" t="s">
        <v>283</v>
      </c>
      <c r="F878" s="561">
        <v>8080</v>
      </c>
      <c r="G878" s="561">
        <v>2024110010212</v>
      </c>
      <c r="H878" s="560" t="s">
        <v>10</v>
      </c>
      <c r="I878" s="560" t="s">
        <v>284</v>
      </c>
      <c r="J878" s="560" t="s">
        <v>11</v>
      </c>
      <c r="K878" s="560">
        <v>80111600</v>
      </c>
      <c r="L878" s="560" t="s">
        <v>2972</v>
      </c>
      <c r="M878" s="560" t="s">
        <v>1472</v>
      </c>
      <c r="N878" s="561" t="s">
        <v>1472</v>
      </c>
      <c r="O878" s="561">
        <v>3.5</v>
      </c>
      <c r="P878" s="560">
        <v>1</v>
      </c>
      <c r="Q878" s="560" t="s">
        <v>83</v>
      </c>
      <c r="R878" s="562" t="s">
        <v>84</v>
      </c>
      <c r="S878" s="590">
        <v>4500000</v>
      </c>
      <c r="T878" s="590">
        <v>15750000</v>
      </c>
      <c r="U878" s="560" t="s">
        <v>286</v>
      </c>
      <c r="V878" s="560" t="s">
        <v>308</v>
      </c>
      <c r="W878" s="560" t="s">
        <v>287</v>
      </c>
      <c r="X878" s="560" t="s">
        <v>315</v>
      </c>
      <c r="Y878" s="560" t="s">
        <v>2765</v>
      </c>
      <c r="Z878" s="560" t="s">
        <v>77</v>
      </c>
      <c r="AA878" s="560" t="s">
        <v>3021</v>
      </c>
    </row>
    <row r="879" spans="1:27" ht="93">
      <c r="A879" s="530" t="s">
        <v>3017</v>
      </c>
      <c r="B879" s="560" t="s">
        <v>70</v>
      </c>
      <c r="C879" s="560" t="s">
        <v>71</v>
      </c>
      <c r="D879" s="560" t="s">
        <v>282</v>
      </c>
      <c r="E879" s="560" t="s">
        <v>283</v>
      </c>
      <c r="F879" s="561">
        <v>8080</v>
      </c>
      <c r="G879" s="561">
        <v>2024110010212</v>
      </c>
      <c r="H879" s="560" t="s">
        <v>10</v>
      </c>
      <c r="I879" s="560" t="s">
        <v>284</v>
      </c>
      <c r="J879" s="560" t="s">
        <v>11</v>
      </c>
      <c r="K879" s="560">
        <v>80111600</v>
      </c>
      <c r="L879" s="560" t="s">
        <v>2973</v>
      </c>
      <c r="M879" s="560" t="s">
        <v>1472</v>
      </c>
      <c r="N879" s="561" t="s">
        <v>1472</v>
      </c>
      <c r="O879" s="561">
        <v>3</v>
      </c>
      <c r="P879" s="560">
        <v>1</v>
      </c>
      <c r="Q879" s="560" t="s">
        <v>83</v>
      </c>
      <c r="R879" s="562" t="s">
        <v>84</v>
      </c>
      <c r="S879" s="590">
        <v>3300000</v>
      </c>
      <c r="T879" s="590">
        <v>9900000</v>
      </c>
      <c r="U879" s="560" t="s">
        <v>286</v>
      </c>
      <c r="V879" s="560" t="s">
        <v>308</v>
      </c>
      <c r="W879" s="560" t="s">
        <v>287</v>
      </c>
      <c r="X879" s="560" t="s">
        <v>315</v>
      </c>
      <c r="Y879" s="560" t="s">
        <v>2765</v>
      </c>
      <c r="Z879" s="560" t="s">
        <v>77</v>
      </c>
      <c r="AA879" s="560" t="s">
        <v>3021</v>
      </c>
    </row>
    <row r="880" spans="1:27" ht="93">
      <c r="A880" s="560" t="s">
        <v>3018</v>
      </c>
      <c r="B880" s="560" t="s">
        <v>70</v>
      </c>
      <c r="C880" s="560" t="s">
        <v>71</v>
      </c>
      <c r="D880" s="560" t="s">
        <v>282</v>
      </c>
      <c r="E880" s="560" t="s">
        <v>283</v>
      </c>
      <c r="F880" s="561">
        <v>8080</v>
      </c>
      <c r="G880" s="561">
        <v>2024110010212</v>
      </c>
      <c r="H880" s="560" t="s">
        <v>10</v>
      </c>
      <c r="I880" s="560" t="s">
        <v>284</v>
      </c>
      <c r="J880" s="560" t="s">
        <v>11</v>
      </c>
      <c r="K880" s="560">
        <v>80111600</v>
      </c>
      <c r="L880" s="560" t="s">
        <v>2999</v>
      </c>
      <c r="M880" s="560" t="s">
        <v>1472</v>
      </c>
      <c r="N880" s="561" t="s">
        <v>1472</v>
      </c>
      <c r="O880" s="561">
        <v>4</v>
      </c>
      <c r="P880" s="560">
        <v>1</v>
      </c>
      <c r="Q880" s="560" t="s">
        <v>83</v>
      </c>
      <c r="R880" s="562" t="s">
        <v>84</v>
      </c>
      <c r="S880" s="590">
        <v>3600000</v>
      </c>
      <c r="T880" s="590">
        <v>14400000</v>
      </c>
      <c r="U880" s="560" t="s">
        <v>286</v>
      </c>
      <c r="V880" s="560" t="s">
        <v>308</v>
      </c>
      <c r="W880" s="560" t="s">
        <v>287</v>
      </c>
      <c r="X880" s="560" t="s">
        <v>315</v>
      </c>
      <c r="Y880" s="560" t="s">
        <v>2765</v>
      </c>
      <c r="Z880" s="560" t="s">
        <v>77</v>
      </c>
      <c r="AA880" s="560" t="s">
        <v>3021</v>
      </c>
    </row>
    <row r="881" spans="1:27" ht="77.5">
      <c r="A881" s="530" t="s">
        <v>3019</v>
      </c>
      <c r="B881" s="560" t="s">
        <v>70</v>
      </c>
      <c r="C881" s="560" t="s">
        <v>1210</v>
      </c>
      <c r="D881" s="560" t="s">
        <v>1211</v>
      </c>
      <c r="E881" s="560" t="s">
        <v>1212</v>
      </c>
      <c r="F881" s="561">
        <v>8238</v>
      </c>
      <c r="G881" s="561">
        <v>2024110010322</v>
      </c>
      <c r="H881" s="560" t="s">
        <v>25</v>
      </c>
      <c r="I881" s="560" t="s">
        <v>1213</v>
      </c>
      <c r="J881" s="560" t="s">
        <v>26</v>
      </c>
      <c r="K881" s="560">
        <v>80111606</v>
      </c>
      <c r="L881" s="560" t="s">
        <v>3002</v>
      </c>
      <c r="M881" s="560" t="s">
        <v>1982</v>
      </c>
      <c r="N881" s="561" t="s">
        <v>1982</v>
      </c>
      <c r="O881" s="561">
        <v>3</v>
      </c>
      <c r="P881" s="560">
        <v>1</v>
      </c>
      <c r="Q881" s="560" t="s">
        <v>83</v>
      </c>
      <c r="R881" s="562" t="s">
        <v>84</v>
      </c>
      <c r="S881" s="590">
        <v>3300000</v>
      </c>
      <c r="T881" s="590">
        <v>9900000</v>
      </c>
      <c r="U881" s="560" t="s">
        <v>286</v>
      </c>
      <c r="V881" s="560" t="s">
        <v>78</v>
      </c>
      <c r="W881" s="560" t="s">
        <v>1215</v>
      </c>
      <c r="X881" s="560" t="s">
        <v>315</v>
      </c>
      <c r="Y881" s="560" t="s">
        <v>2765</v>
      </c>
      <c r="Z881" s="560" t="s">
        <v>77</v>
      </c>
      <c r="AA881" s="560" t="s">
        <v>3021</v>
      </c>
    </row>
    <row r="882" spans="1:27" ht="77.5">
      <c r="A882" s="560" t="s">
        <v>3020</v>
      </c>
      <c r="B882" s="560" t="s">
        <v>70</v>
      </c>
      <c r="C882" s="560" t="s">
        <v>1210</v>
      </c>
      <c r="D882" s="560" t="s">
        <v>1211</v>
      </c>
      <c r="E882" s="560" t="s">
        <v>1212</v>
      </c>
      <c r="F882" s="561">
        <v>8238</v>
      </c>
      <c r="G882" s="561">
        <v>2024110010322</v>
      </c>
      <c r="H882" s="560" t="s">
        <v>25</v>
      </c>
      <c r="I882" s="560" t="s">
        <v>1213</v>
      </c>
      <c r="J882" s="560" t="s">
        <v>27</v>
      </c>
      <c r="K882" s="560">
        <v>80111600</v>
      </c>
      <c r="L882" s="560" t="s">
        <v>1493</v>
      </c>
      <c r="M882" s="560" t="s">
        <v>459</v>
      </c>
      <c r="N882" s="561" t="s">
        <v>459</v>
      </c>
      <c r="O882" s="561">
        <v>6</v>
      </c>
      <c r="P882" s="560">
        <v>1</v>
      </c>
      <c r="Q882" s="560" t="s">
        <v>83</v>
      </c>
      <c r="R882" s="562" t="s">
        <v>84</v>
      </c>
      <c r="S882" s="590">
        <v>3310000</v>
      </c>
      <c r="T882" s="590">
        <v>3310000</v>
      </c>
      <c r="U882" s="560" t="s">
        <v>286</v>
      </c>
      <c r="V882" s="560" t="s">
        <v>78</v>
      </c>
      <c r="W882" s="560" t="s">
        <v>1215</v>
      </c>
      <c r="X882" s="560" t="s">
        <v>315</v>
      </c>
      <c r="Y882" s="560" t="s">
        <v>2765</v>
      </c>
      <c r="Z882" s="560" t="s">
        <v>77</v>
      </c>
      <c r="AA882" s="560" t="s">
        <v>3021</v>
      </c>
    </row>
    <row r="883" spans="1:27" ht="124">
      <c r="A883" s="560" t="s">
        <v>3026</v>
      </c>
      <c r="B883" s="560" t="s">
        <v>70</v>
      </c>
      <c r="C883" s="560" t="s">
        <v>115</v>
      </c>
      <c r="D883" s="560" t="s">
        <v>116</v>
      </c>
      <c r="E883" s="560" t="s">
        <v>117</v>
      </c>
      <c r="F883" s="561">
        <v>8066</v>
      </c>
      <c r="G883" s="561">
        <v>2024110010194</v>
      </c>
      <c r="H883" s="560" t="s">
        <v>2644</v>
      </c>
      <c r="I883" s="560" t="s">
        <v>118</v>
      </c>
      <c r="J883" s="560" t="s">
        <v>16</v>
      </c>
      <c r="K883" s="560">
        <v>80111600</v>
      </c>
      <c r="L883" s="560" t="s">
        <v>3027</v>
      </c>
      <c r="M883" s="560" t="s">
        <v>1472</v>
      </c>
      <c r="N883" s="561" t="s">
        <v>1472</v>
      </c>
      <c r="O883" s="561">
        <v>3</v>
      </c>
      <c r="P883" s="560">
        <v>1</v>
      </c>
      <c r="Q883" s="560" t="s">
        <v>83</v>
      </c>
      <c r="R883" s="562" t="s">
        <v>84</v>
      </c>
      <c r="S883" s="590">
        <v>6000000</v>
      </c>
      <c r="T883" s="590">
        <f>S883*O883</f>
        <v>18000000</v>
      </c>
      <c r="U883" s="560" t="s">
        <v>197</v>
      </c>
      <c r="V883" s="560" t="s">
        <v>141</v>
      </c>
      <c r="W883" s="560" t="s">
        <v>123</v>
      </c>
      <c r="X883" s="560" t="s">
        <v>75</v>
      </c>
      <c r="Y883" s="560" t="s">
        <v>2765</v>
      </c>
      <c r="Z883" s="560" t="s">
        <v>77</v>
      </c>
      <c r="AA883" s="560" t="s">
        <v>3021</v>
      </c>
    </row>
    <row r="884" spans="1:27">
      <c r="S884" s="531"/>
      <c r="T884" s="534"/>
    </row>
    <row r="885" spans="1:27">
      <c r="S885" s="531"/>
      <c r="T885" s="534"/>
    </row>
    <row r="886" spans="1:27">
      <c r="S886" s="531"/>
      <c r="T886" s="534"/>
    </row>
    <row r="887" spans="1:27">
      <c r="S887" s="531"/>
      <c r="T887" s="534"/>
    </row>
    <row r="888" spans="1:27">
      <c r="S888" s="531"/>
      <c r="T888" s="534"/>
    </row>
    <row r="889" spans="1:27">
      <c r="S889" s="531"/>
      <c r="T889" s="534"/>
    </row>
    <row r="890" spans="1:27">
      <c r="S890" s="531"/>
      <c r="T890" s="534"/>
    </row>
    <row r="891" spans="1:27">
      <c r="S891" s="531"/>
      <c r="T891" s="534"/>
    </row>
    <row r="892" spans="1:27">
      <c r="S892" s="531"/>
      <c r="T892" s="534"/>
    </row>
    <row r="893" spans="1:27">
      <c r="S893" s="531"/>
      <c r="T893" s="534"/>
    </row>
    <row r="894" spans="1:27">
      <c r="S894" s="531"/>
      <c r="T894" s="534"/>
    </row>
    <row r="895" spans="1:27">
      <c r="S895" s="531"/>
      <c r="T895" s="534"/>
    </row>
    <row r="896" spans="1:27">
      <c r="S896" s="531"/>
      <c r="T896" s="534"/>
    </row>
    <row r="897" spans="19:20">
      <c r="S897" s="531"/>
      <c r="T897" s="534"/>
    </row>
    <row r="898" spans="19:20">
      <c r="S898" s="531"/>
      <c r="T898" s="534"/>
    </row>
    <row r="899" spans="19:20">
      <c r="S899" s="531"/>
      <c r="T899" s="534"/>
    </row>
    <row r="900" spans="19:20">
      <c r="S900" s="531"/>
      <c r="T900" s="534"/>
    </row>
    <row r="901" spans="19:20">
      <c r="S901" s="531"/>
      <c r="T901" s="534"/>
    </row>
    <row r="902" spans="19:20">
      <c r="S902" s="531"/>
      <c r="T902" s="534"/>
    </row>
    <row r="903" spans="19:20">
      <c r="S903" s="531"/>
      <c r="T903" s="534"/>
    </row>
    <row r="904" spans="19:20">
      <c r="S904" s="531"/>
      <c r="T904" s="534"/>
    </row>
    <row r="905" spans="19:20">
      <c r="S905" s="531"/>
      <c r="T905" s="534"/>
    </row>
    <row r="906" spans="19:20">
      <c r="S906" s="531"/>
      <c r="T906" s="534"/>
    </row>
    <row r="907" spans="19:20">
      <c r="S907" s="531"/>
      <c r="T907" s="534"/>
    </row>
    <row r="908" spans="19:20">
      <c r="S908" s="531"/>
      <c r="T908" s="534"/>
    </row>
    <row r="909" spans="19:20">
      <c r="S909" s="531"/>
      <c r="T909" s="534"/>
    </row>
    <row r="910" spans="19:20">
      <c r="S910" s="531"/>
      <c r="T910" s="534"/>
    </row>
    <row r="911" spans="19:20">
      <c r="S911" s="531"/>
      <c r="T911" s="534"/>
    </row>
    <row r="912" spans="19:20">
      <c r="S912" s="531"/>
      <c r="T912" s="534"/>
    </row>
    <row r="913" spans="19:20">
      <c r="S913" s="531"/>
      <c r="T913" s="534"/>
    </row>
    <row r="914" spans="19:20">
      <c r="S914" s="531"/>
      <c r="T914" s="534"/>
    </row>
    <row r="915" spans="19:20">
      <c r="S915" s="531"/>
      <c r="T915" s="534"/>
    </row>
    <row r="916" spans="19:20">
      <c r="S916" s="531"/>
      <c r="T916" s="534"/>
    </row>
    <row r="917" spans="19:20">
      <c r="S917" s="531"/>
      <c r="T917" s="534"/>
    </row>
    <row r="918" spans="19:20">
      <c r="S918" s="531"/>
      <c r="T918" s="534"/>
    </row>
    <row r="919" spans="19:20">
      <c r="S919" s="531"/>
      <c r="T919" s="534"/>
    </row>
    <row r="920" spans="19:20">
      <c r="S920" s="531"/>
      <c r="T920" s="534"/>
    </row>
    <row r="921" spans="19:20">
      <c r="S921" s="531"/>
      <c r="T921" s="534"/>
    </row>
    <row r="922" spans="19:20">
      <c r="S922" s="531"/>
      <c r="T922" s="534"/>
    </row>
    <row r="923" spans="19:20">
      <c r="S923" s="531"/>
      <c r="T923" s="534"/>
    </row>
    <row r="924" spans="19:20">
      <c r="S924" s="531"/>
      <c r="T924" s="534"/>
    </row>
    <row r="925" spans="19:20">
      <c r="S925" s="531"/>
      <c r="T925" s="534"/>
    </row>
    <row r="926" spans="19:20">
      <c r="S926" s="531"/>
      <c r="T926" s="534"/>
    </row>
    <row r="927" spans="19:20">
      <c r="S927" s="531"/>
      <c r="T927" s="534"/>
    </row>
    <row r="928" spans="19:20">
      <c r="S928" s="531"/>
      <c r="T928" s="534"/>
    </row>
    <row r="929" spans="19:20">
      <c r="S929" s="531"/>
      <c r="T929" s="534"/>
    </row>
    <row r="930" spans="19:20">
      <c r="S930" s="531"/>
      <c r="T930" s="534"/>
    </row>
    <row r="931" spans="19:20">
      <c r="S931" s="531"/>
      <c r="T931" s="534"/>
    </row>
    <row r="932" spans="19:20">
      <c r="S932" s="531"/>
      <c r="T932" s="534"/>
    </row>
    <row r="933" spans="19:20">
      <c r="S933" s="531"/>
      <c r="T933" s="534"/>
    </row>
    <row r="934" spans="19:20">
      <c r="S934" s="531"/>
      <c r="T934" s="534"/>
    </row>
    <row r="935" spans="19:20">
      <c r="S935" s="531"/>
      <c r="T935" s="534"/>
    </row>
    <row r="936" spans="19:20">
      <c r="S936" s="531"/>
      <c r="T936" s="534"/>
    </row>
    <row r="937" spans="19:20">
      <c r="S937" s="531"/>
      <c r="T937" s="534"/>
    </row>
    <row r="938" spans="19:20">
      <c r="S938" s="531"/>
      <c r="T938" s="534"/>
    </row>
    <row r="939" spans="19:20">
      <c r="S939" s="531"/>
      <c r="T939" s="534"/>
    </row>
    <row r="940" spans="19:20">
      <c r="S940" s="531"/>
      <c r="T940" s="534"/>
    </row>
    <row r="941" spans="19:20">
      <c r="S941" s="531"/>
      <c r="T941" s="534"/>
    </row>
    <row r="942" spans="19:20">
      <c r="S942" s="531"/>
      <c r="T942" s="534"/>
    </row>
    <row r="943" spans="19:20">
      <c r="S943" s="531"/>
      <c r="T943" s="534"/>
    </row>
    <row r="944" spans="19:20">
      <c r="S944" s="531"/>
      <c r="T944" s="534"/>
    </row>
    <row r="945" spans="19:20">
      <c r="S945" s="531"/>
      <c r="T945" s="534"/>
    </row>
    <row r="946" spans="19:20">
      <c r="S946" s="531"/>
      <c r="T946" s="534"/>
    </row>
    <row r="947" spans="19:20">
      <c r="S947" s="531"/>
      <c r="T947" s="534"/>
    </row>
    <row r="948" spans="19:20">
      <c r="S948" s="531"/>
      <c r="T948" s="534"/>
    </row>
    <row r="949" spans="19:20">
      <c r="S949" s="531"/>
      <c r="T949" s="534"/>
    </row>
    <row r="950" spans="19:20">
      <c r="S950" s="531"/>
      <c r="T950" s="534"/>
    </row>
    <row r="951" spans="19:20">
      <c r="S951" s="531"/>
      <c r="T951" s="534"/>
    </row>
    <row r="952" spans="19:20">
      <c r="S952" s="531"/>
      <c r="T952" s="534"/>
    </row>
    <row r="953" spans="19:20">
      <c r="S953" s="531"/>
      <c r="T953" s="534"/>
    </row>
    <row r="954" spans="19:20">
      <c r="S954" s="531"/>
      <c r="T954" s="534"/>
    </row>
    <row r="955" spans="19:20">
      <c r="S955" s="531"/>
      <c r="T955" s="534"/>
    </row>
    <row r="956" spans="19:20">
      <c r="S956" s="531"/>
      <c r="T956" s="534"/>
    </row>
    <row r="957" spans="19:20">
      <c r="S957" s="531"/>
      <c r="T957" s="534"/>
    </row>
    <row r="958" spans="19:20">
      <c r="S958" s="531"/>
      <c r="T958" s="534"/>
    </row>
    <row r="959" spans="19:20">
      <c r="S959" s="531"/>
      <c r="T959" s="534"/>
    </row>
    <row r="960" spans="19:20">
      <c r="S960" s="531"/>
      <c r="T960" s="534"/>
    </row>
    <row r="961" spans="19:20">
      <c r="S961" s="531"/>
      <c r="T961" s="534"/>
    </row>
    <row r="962" spans="19:20">
      <c r="S962" s="531"/>
      <c r="T962" s="534"/>
    </row>
    <row r="963" spans="19:20">
      <c r="S963" s="531"/>
      <c r="T963" s="534"/>
    </row>
    <row r="964" spans="19:20">
      <c r="S964" s="531"/>
      <c r="T964" s="534"/>
    </row>
    <row r="965" spans="19:20">
      <c r="S965" s="531"/>
      <c r="T965" s="534"/>
    </row>
    <row r="966" spans="19:20">
      <c r="S966" s="531"/>
      <c r="T966" s="534"/>
    </row>
    <row r="967" spans="19:20">
      <c r="S967" s="531"/>
      <c r="T967" s="534"/>
    </row>
    <row r="968" spans="19:20">
      <c r="S968" s="531"/>
      <c r="T968" s="534"/>
    </row>
    <row r="969" spans="19:20">
      <c r="S969" s="531"/>
      <c r="T969" s="534"/>
    </row>
    <row r="970" spans="19:20">
      <c r="S970" s="531"/>
      <c r="T970" s="534"/>
    </row>
    <row r="971" spans="19:20">
      <c r="S971" s="531"/>
      <c r="T971" s="534"/>
    </row>
    <row r="972" spans="19:20">
      <c r="S972" s="531"/>
      <c r="T972" s="534"/>
    </row>
    <row r="973" spans="19:20">
      <c r="S973" s="531"/>
      <c r="T973" s="534"/>
    </row>
    <row r="974" spans="19:20">
      <c r="S974" s="531"/>
      <c r="T974" s="534"/>
    </row>
    <row r="975" spans="19:20">
      <c r="S975" s="531"/>
      <c r="T975" s="534"/>
    </row>
    <row r="976" spans="19:20">
      <c r="S976" s="531"/>
      <c r="T976" s="534"/>
    </row>
    <row r="977" spans="19:20">
      <c r="S977" s="531"/>
      <c r="T977" s="534"/>
    </row>
    <row r="978" spans="19:20">
      <c r="S978" s="531"/>
      <c r="T978" s="534"/>
    </row>
    <row r="979" spans="19:20">
      <c r="S979" s="531"/>
      <c r="T979" s="534"/>
    </row>
    <row r="980" spans="19:20">
      <c r="S980" s="531"/>
      <c r="T980" s="534"/>
    </row>
    <row r="981" spans="19:20">
      <c r="S981" s="531"/>
      <c r="T981" s="534"/>
    </row>
    <row r="982" spans="19:20">
      <c r="S982" s="531"/>
      <c r="T982" s="534"/>
    </row>
    <row r="983" spans="19:20">
      <c r="S983" s="531"/>
      <c r="T983" s="534"/>
    </row>
    <row r="984" spans="19:20">
      <c r="S984" s="531"/>
      <c r="T984" s="534"/>
    </row>
    <row r="985" spans="19:20">
      <c r="S985" s="531"/>
      <c r="T985" s="534"/>
    </row>
    <row r="986" spans="19:20">
      <c r="S986" s="531"/>
      <c r="T986" s="534"/>
    </row>
    <row r="987" spans="19:20">
      <c r="S987" s="531"/>
      <c r="T987" s="534"/>
    </row>
    <row r="988" spans="19:20">
      <c r="S988" s="531"/>
      <c r="T988" s="534"/>
    </row>
    <row r="989" spans="19:20">
      <c r="S989" s="531"/>
      <c r="T989" s="534"/>
    </row>
    <row r="990" spans="19:20">
      <c r="S990" s="531"/>
      <c r="T990" s="534"/>
    </row>
    <row r="991" spans="19:20">
      <c r="S991" s="531"/>
      <c r="T991" s="534"/>
    </row>
    <row r="992" spans="19:20">
      <c r="S992" s="531"/>
      <c r="T992" s="534"/>
    </row>
    <row r="993" spans="19:20">
      <c r="S993" s="531"/>
      <c r="T993" s="534"/>
    </row>
    <row r="994" spans="19:20">
      <c r="S994" s="531"/>
      <c r="T994" s="534"/>
    </row>
    <row r="995" spans="19:20">
      <c r="S995" s="531"/>
      <c r="T995" s="534"/>
    </row>
    <row r="996" spans="19:20">
      <c r="S996" s="531"/>
      <c r="T996" s="534"/>
    </row>
    <row r="997" spans="19:20">
      <c r="S997" s="531"/>
      <c r="T997" s="534"/>
    </row>
    <row r="998" spans="19:20">
      <c r="S998" s="531"/>
      <c r="T998" s="534"/>
    </row>
    <row r="999" spans="19:20">
      <c r="S999" s="531"/>
      <c r="T999" s="534"/>
    </row>
    <row r="1000" spans="19:20">
      <c r="S1000" s="531"/>
      <c r="T1000" s="534"/>
    </row>
    <row r="1001" spans="19:20">
      <c r="S1001" s="531"/>
      <c r="T1001" s="534"/>
    </row>
    <row r="1002" spans="19:20">
      <c r="S1002" s="531"/>
      <c r="T1002" s="534"/>
    </row>
    <row r="1003" spans="19:20">
      <c r="S1003" s="531"/>
      <c r="T1003" s="534"/>
    </row>
    <row r="1004" spans="19:20">
      <c r="S1004" s="531"/>
      <c r="T1004" s="534"/>
    </row>
    <row r="1005" spans="19:20">
      <c r="S1005" s="531"/>
      <c r="T1005" s="534"/>
    </row>
    <row r="1006" spans="19:20">
      <c r="S1006" s="531"/>
      <c r="T1006" s="534"/>
    </row>
    <row r="1007" spans="19:20">
      <c r="S1007" s="531"/>
      <c r="T1007" s="534"/>
    </row>
    <row r="1008" spans="19:20">
      <c r="S1008" s="531"/>
      <c r="T1008" s="534"/>
    </row>
    <row r="1009" spans="19:20">
      <c r="S1009" s="531"/>
      <c r="T1009" s="534"/>
    </row>
    <row r="1010" spans="19:20">
      <c r="S1010" s="531"/>
      <c r="T1010" s="534"/>
    </row>
    <row r="1011" spans="19:20">
      <c r="S1011" s="531"/>
      <c r="T1011" s="534"/>
    </row>
    <row r="1012" spans="19:20">
      <c r="S1012" s="531"/>
      <c r="T1012" s="534"/>
    </row>
    <row r="1013" spans="19:20">
      <c r="S1013" s="531"/>
      <c r="T1013" s="534"/>
    </row>
    <row r="1014" spans="19:20">
      <c r="S1014" s="531"/>
      <c r="T1014" s="534"/>
    </row>
    <row r="1015" spans="19:20">
      <c r="S1015" s="531"/>
      <c r="T1015" s="534"/>
    </row>
    <row r="1016" spans="19:20">
      <c r="S1016" s="531"/>
      <c r="T1016" s="534"/>
    </row>
    <row r="1017" spans="19:20">
      <c r="S1017" s="531"/>
      <c r="T1017" s="534"/>
    </row>
    <row r="1018" spans="19:20">
      <c r="S1018" s="531"/>
      <c r="T1018" s="534"/>
    </row>
    <row r="1019" spans="19:20">
      <c r="S1019" s="531"/>
      <c r="T1019" s="534"/>
    </row>
    <row r="1020" spans="19:20">
      <c r="S1020" s="531"/>
      <c r="T1020" s="534"/>
    </row>
    <row r="1021" spans="19:20">
      <c r="S1021" s="531"/>
      <c r="T1021" s="534"/>
    </row>
    <row r="1022" spans="19:20">
      <c r="S1022" s="531"/>
      <c r="T1022" s="534"/>
    </row>
    <row r="1023" spans="19:20">
      <c r="S1023" s="531"/>
      <c r="T1023" s="534"/>
    </row>
    <row r="1024" spans="19:20">
      <c r="S1024" s="531"/>
      <c r="T1024" s="534"/>
    </row>
    <row r="1025" spans="19:20">
      <c r="S1025" s="531"/>
      <c r="T1025" s="534"/>
    </row>
    <row r="1026" spans="19:20">
      <c r="S1026" s="531"/>
      <c r="T1026" s="534"/>
    </row>
    <row r="1027" spans="19:20">
      <c r="S1027" s="531"/>
      <c r="T1027" s="534"/>
    </row>
    <row r="1028" spans="19:20">
      <c r="S1028" s="531"/>
      <c r="T1028" s="534"/>
    </row>
    <row r="1029" spans="19:20">
      <c r="S1029" s="531"/>
      <c r="T1029" s="534"/>
    </row>
    <row r="1030" spans="19:20">
      <c r="S1030" s="531"/>
      <c r="T1030" s="534"/>
    </row>
    <row r="1031" spans="19:20">
      <c r="S1031" s="531"/>
      <c r="T1031" s="534"/>
    </row>
    <row r="1032" spans="19:20">
      <c r="S1032" s="531"/>
      <c r="T1032" s="534"/>
    </row>
    <row r="1033" spans="19:20">
      <c r="S1033" s="531"/>
      <c r="T1033" s="534"/>
    </row>
    <row r="1034" spans="19:20">
      <c r="S1034" s="531"/>
      <c r="T1034" s="534"/>
    </row>
    <row r="1035" spans="19:20">
      <c r="S1035" s="531"/>
      <c r="T1035" s="534"/>
    </row>
    <row r="1036" spans="19:20">
      <c r="S1036" s="531"/>
      <c r="T1036" s="534"/>
    </row>
    <row r="1037" spans="19:20">
      <c r="S1037" s="531"/>
      <c r="T1037" s="534"/>
    </row>
    <row r="1038" spans="19:20">
      <c r="S1038" s="531"/>
      <c r="T1038" s="534"/>
    </row>
    <row r="1039" spans="19:20">
      <c r="S1039" s="531"/>
      <c r="T1039" s="534"/>
    </row>
    <row r="1040" spans="19:20">
      <c r="S1040" s="531"/>
      <c r="T1040" s="534"/>
    </row>
    <row r="1041" spans="19:20">
      <c r="S1041" s="531"/>
      <c r="T1041" s="534"/>
    </row>
    <row r="1042" spans="19:20">
      <c r="S1042" s="531"/>
      <c r="T1042" s="534"/>
    </row>
    <row r="1043" spans="19:20">
      <c r="S1043" s="531"/>
      <c r="T1043" s="534"/>
    </row>
    <row r="1044" spans="19:20">
      <c r="S1044" s="531"/>
      <c r="T1044" s="534"/>
    </row>
    <row r="1045" spans="19:20">
      <c r="S1045" s="531"/>
      <c r="T1045" s="534"/>
    </row>
    <row r="1046" spans="19:20">
      <c r="S1046" s="531"/>
      <c r="T1046" s="534"/>
    </row>
    <row r="1047" spans="19:20">
      <c r="S1047" s="531"/>
      <c r="T1047" s="534"/>
    </row>
    <row r="1048" spans="19:20">
      <c r="S1048" s="531"/>
      <c r="T1048" s="534"/>
    </row>
    <row r="1049" spans="19:20">
      <c r="S1049" s="531"/>
      <c r="T1049" s="534"/>
    </row>
    <row r="1050" spans="19:20">
      <c r="S1050" s="531"/>
      <c r="T1050" s="534"/>
    </row>
    <row r="1051" spans="19:20">
      <c r="S1051" s="531"/>
      <c r="T1051" s="534"/>
    </row>
    <row r="1052" spans="19:20">
      <c r="S1052" s="531"/>
      <c r="T1052" s="534"/>
    </row>
    <row r="1053" spans="19:20">
      <c r="S1053" s="531"/>
      <c r="T1053" s="534"/>
    </row>
    <row r="1054" spans="19:20">
      <c r="S1054" s="531"/>
      <c r="T1054" s="534"/>
    </row>
    <row r="1055" spans="19:20">
      <c r="S1055" s="531"/>
      <c r="T1055" s="534"/>
    </row>
    <row r="1056" spans="19:20">
      <c r="S1056" s="531"/>
      <c r="T1056" s="534"/>
    </row>
    <row r="1057" spans="19:20">
      <c r="S1057" s="531"/>
      <c r="T1057" s="534"/>
    </row>
    <row r="1058" spans="19:20">
      <c r="S1058" s="531"/>
      <c r="T1058" s="534"/>
    </row>
    <row r="1059" spans="19:20">
      <c r="S1059" s="531"/>
      <c r="T1059" s="534"/>
    </row>
    <row r="1060" spans="19:20">
      <c r="S1060" s="531"/>
      <c r="T1060" s="534"/>
    </row>
    <row r="1061" spans="19:20">
      <c r="S1061" s="531"/>
      <c r="T1061" s="534"/>
    </row>
    <row r="1062" spans="19:20">
      <c r="S1062" s="531"/>
      <c r="T1062" s="534"/>
    </row>
    <row r="1063" spans="19:20">
      <c r="S1063" s="531"/>
      <c r="T1063" s="534"/>
    </row>
    <row r="1064" spans="19:20">
      <c r="S1064" s="531"/>
      <c r="T1064" s="534"/>
    </row>
    <row r="1065" spans="19:20">
      <c r="S1065" s="531"/>
      <c r="T1065" s="534"/>
    </row>
    <row r="1066" spans="19:20">
      <c r="S1066" s="531"/>
      <c r="T1066" s="534"/>
    </row>
    <row r="1067" spans="19:20">
      <c r="S1067" s="531"/>
      <c r="T1067" s="534"/>
    </row>
    <row r="1068" spans="19:20">
      <c r="S1068" s="531"/>
      <c r="T1068" s="534"/>
    </row>
    <row r="1069" spans="19:20">
      <c r="S1069" s="531"/>
      <c r="T1069" s="534"/>
    </row>
    <row r="1070" spans="19:20">
      <c r="S1070" s="531"/>
      <c r="T1070" s="534"/>
    </row>
    <row r="1071" spans="19:20">
      <c r="S1071" s="531"/>
      <c r="T1071" s="534"/>
    </row>
    <row r="1072" spans="19:20">
      <c r="S1072" s="531"/>
      <c r="T1072" s="534"/>
    </row>
    <row r="1073" spans="19:20">
      <c r="S1073" s="531"/>
      <c r="T1073" s="534"/>
    </row>
    <row r="1074" spans="19:20">
      <c r="S1074" s="531"/>
      <c r="T1074" s="534"/>
    </row>
    <row r="1075" spans="19:20">
      <c r="S1075" s="531"/>
      <c r="T1075" s="534"/>
    </row>
    <row r="1076" spans="19:20">
      <c r="S1076" s="531"/>
      <c r="T1076" s="534"/>
    </row>
    <row r="1077" spans="19:20">
      <c r="S1077" s="531"/>
      <c r="T1077" s="534"/>
    </row>
    <row r="1078" spans="19:20">
      <c r="S1078" s="531"/>
      <c r="T1078" s="534"/>
    </row>
    <row r="1079" spans="19:20">
      <c r="S1079" s="531"/>
      <c r="T1079" s="534"/>
    </row>
    <row r="1080" spans="19:20">
      <c r="S1080" s="531"/>
      <c r="T1080" s="534"/>
    </row>
    <row r="1081" spans="19:20">
      <c r="S1081" s="531"/>
      <c r="T1081" s="534"/>
    </row>
    <row r="1082" spans="19:20">
      <c r="S1082" s="531"/>
      <c r="T1082" s="534"/>
    </row>
    <row r="1083" spans="19:20">
      <c r="S1083" s="531"/>
      <c r="T1083" s="534"/>
    </row>
    <row r="1084" spans="19:20">
      <c r="S1084" s="531"/>
      <c r="T1084" s="534"/>
    </row>
    <row r="1085" spans="19:20">
      <c r="S1085" s="531"/>
      <c r="T1085" s="534"/>
    </row>
    <row r="1086" spans="19:20">
      <c r="S1086" s="531"/>
      <c r="T1086" s="534"/>
    </row>
    <row r="1087" spans="19:20">
      <c r="S1087" s="531"/>
      <c r="T1087" s="534"/>
    </row>
    <row r="1088" spans="19:20">
      <c r="S1088" s="531"/>
      <c r="T1088" s="534"/>
    </row>
    <row r="1089" spans="19:20">
      <c r="S1089" s="531"/>
      <c r="T1089" s="534"/>
    </row>
    <row r="1090" spans="19:20">
      <c r="S1090" s="531"/>
      <c r="T1090" s="534"/>
    </row>
    <row r="1091" spans="19:20">
      <c r="S1091" s="531"/>
      <c r="T1091" s="534"/>
    </row>
    <row r="1092" spans="19:20">
      <c r="S1092" s="531"/>
      <c r="T1092" s="534"/>
    </row>
    <row r="1093" spans="19:20">
      <c r="S1093" s="531"/>
      <c r="T1093" s="534"/>
    </row>
    <row r="1094" spans="19:20">
      <c r="S1094" s="531"/>
      <c r="T1094" s="534"/>
    </row>
    <row r="1095" spans="19:20">
      <c r="S1095" s="531"/>
      <c r="T1095" s="534"/>
    </row>
    <row r="1096" spans="19:20">
      <c r="S1096" s="531"/>
      <c r="T1096" s="534"/>
    </row>
    <row r="1097" spans="19:20">
      <c r="S1097" s="531"/>
      <c r="T1097" s="534"/>
    </row>
    <row r="1098" spans="19:20">
      <c r="S1098" s="531"/>
      <c r="T1098" s="534"/>
    </row>
    <row r="1099" spans="19:20">
      <c r="S1099" s="531"/>
      <c r="T1099" s="534"/>
    </row>
    <row r="1100" spans="19:20">
      <c r="S1100" s="531"/>
      <c r="T1100" s="534"/>
    </row>
    <row r="1101" spans="19:20">
      <c r="S1101" s="531"/>
      <c r="T1101" s="534"/>
    </row>
    <row r="1102" spans="19:20">
      <c r="S1102" s="531"/>
      <c r="T1102" s="534"/>
    </row>
    <row r="1103" spans="19:20">
      <c r="S1103" s="531"/>
      <c r="T1103" s="534"/>
    </row>
    <row r="1104" spans="19:20">
      <c r="S1104" s="531"/>
      <c r="T1104" s="534"/>
    </row>
    <row r="1105" spans="19:20">
      <c r="S1105" s="531"/>
      <c r="T1105" s="534"/>
    </row>
    <row r="1106" spans="19:20">
      <c r="S1106" s="531"/>
      <c r="T1106" s="534"/>
    </row>
    <row r="1107" spans="19:20">
      <c r="S1107" s="531"/>
      <c r="T1107" s="534"/>
    </row>
    <row r="1108" spans="19:20">
      <c r="S1108" s="531"/>
      <c r="T1108" s="534"/>
    </row>
    <row r="1109" spans="19:20">
      <c r="S1109" s="531"/>
      <c r="T1109" s="534"/>
    </row>
    <row r="1110" spans="19:20">
      <c r="S1110" s="531"/>
      <c r="T1110" s="534"/>
    </row>
    <row r="1111" spans="19:20">
      <c r="S1111" s="531"/>
      <c r="T1111" s="534"/>
    </row>
    <row r="1112" spans="19:20">
      <c r="S1112" s="531"/>
      <c r="T1112" s="534"/>
    </row>
    <row r="1113" spans="19:20">
      <c r="S1113" s="531"/>
      <c r="T1113" s="534"/>
    </row>
    <row r="1114" spans="19:20">
      <c r="S1114" s="531"/>
      <c r="T1114" s="534"/>
    </row>
    <row r="1115" spans="19:20">
      <c r="S1115" s="531"/>
      <c r="T1115" s="534"/>
    </row>
    <row r="1116" spans="19:20">
      <c r="S1116" s="531"/>
      <c r="T1116" s="534"/>
    </row>
    <row r="1117" spans="19:20">
      <c r="S1117" s="531"/>
      <c r="T1117" s="534"/>
    </row>
    <row r="1118" spans="19:20">
      <c r="S1118" s="531"/>
      <c r="T1118" s="534"/>
    </row>
    <row r="1119" spans="19:20">
      <c r="S1119" s="531"/>
      <c r="T1119" s="534"/>
    </row>
    <row r="1120" spans="19:20">
      <c r="S1120" s="531"/>
      <c r="T1120" s="534"/>
    </row>
    <row r="1121" spans="19:20">
      <c r="S1121" s="531"/>
      <c r="T1121" s="534"/>
    </row>
    <row r="1122" spans="19:20">
      <c r="S1122" s="531"/>
      <c r="T1122" s="534"/>
    </row>
    <row r="1123" spans="19:20">
      <c r="S1123" s="531"/>
      <c r="T1123" s="534"/>
    </row>
    <row r="1124" spans="19:20">
      <c r="S1124" s="531"/>
      <c r="T1124" s="534"/>
    </row>
    <row r="1125" spans="19:20">
      <c r="S1125" s="531"/>
      <c r="T1125" s="534"/>
    </row>
    <row r="1126" spans="19:20">
      <c r="S1126" s="531"/>
      <c r="T1126" s="534"/>
    </row>
    <row r="1127" spans="19:20">
      <c r="S1127" s="531"/>
      <c r="T1127" s="534"/>
    </row>
    <row r="1128" spans="19:20">
      <c r="S1128" s="531"/>
      <c r="T1128" s="534"/>
    </row>
    <row r="1129" spans="19:20">
      <c r="S1129" s="531"/>
      <c r="T1129" s="534"/>
    </row>
    <row r="1130" spans="19:20">
      <c r="S1130" s="531"/>
      <c r="T1130" s="534"/>
    </row>
    <row r="1131" spans="19:20">
      <c r="S1131" s="531"/>
      <c r="T1131" s="534"/>
    </row>
    <row r="1132" spans="19:20">
      <c r="S1132" s="531"/>
      <c r="T1132" s="534"/>
    </row>
    <row r="1133" spans="19:20">
      <c r="S1133" s="531"/>
      <c r="T1133" s="534"/>
    </row>
    <row r="1134" spans="19:20">
      <c r="S1134" s="531"/>
      <c r="T1134" s="534"/>
    </row>
    <row r="1135" spans="19:20">
      <c r="S1135" s="531"/>
      <c r="T1135" s="534"/>
    </row>
    <row r="1136" spans="19:20">
      <c r="S1136" s="531"/>
      <c r="T1136" s="534"/>
    </row>
    <row r="1137" spans="19:20">
      <c r="S1137" s="531"/>
      <c r="T1137" s="534"/>
    </row>
    <row r="1138" spans="19:20">
      <c r="S1138" s="531"/>
      <c r="T1138" s="534"/>
    </row>
    <row r="1139" spans="19:20">
      <c r="S1139" s="531"/>
      <c r="T1139" s="534"/>
    </row>
    <row r="1140" spans="19:20">
      <c r="S1140" s="531"/>
      <c r="T1140" s="534"/>
    </row>
    <row r="1141" spans="19:20">
      <c r="S1141" s="531"/>
      <c r="T1141" s="534"/>
    </row>
    <row r="1142" spans="19:20">
      <c r="S1142" s="531"/>
      <c r="T1142" s="534"/>
    </row>
    <row r="1143" spans="19:20">
      <c r="S1143" s="531"/>
      <c r="T1143" s="534"/>
    </row>
    <row r="1144" spans="19:20">
      <c r="S1144" s="531"/>
      <c r="T1144" s="534"/>
    </row>
    <row r="1145" spans="19:20">
      <c r="S1145" s="531"/>
      <c r="T1145" s="534"/>
    </row>
    <row r="1146" spans="19:20">
      <c r="S1146" s="531"/>
      <c r="T1146" s="534"/>
    </row>
    <row r="1147" spans="19:20">
      <c r="S1147" s="531"/>
      <c r="T1147" s="534"/>
    </row>
    <row r="1148" spans="19:20">
      <c r="S1148" s="531"/>
      <c r="T1148" s="534"/>
    </row>
    <row r="1149" spans="19:20">
      <c r="S1149" s="531"/>
      <c r="T1149" s="534"/>
    </row>
    <row r="1150" spans="19:20">
      <c r="S1150" s="531"/>
      <c r="T1150" s="534"/>
    </row>
    <row r="1151" spans="19:20">
      <c r="S1151" s="531"/>
      <c r="T1151" s="534"/>
    </row>
    <row r="1152" spans="19:20">
      <c r="S1152" s="531"/>
      <c r="T1152" s="534"/>
    </row>
    <row r="1153" spans="19:20">
      <c r="S1153" s="531"/>
      <c r="T1153" s="534"/>
    </row>
    <row r="1154" spans="19:20">
      <c r="S1154" s="531"/>
      <c r="T1154" s="534"/>
    </row>
    <row r="1155" spans="19:20">
      <c r="S1155" s="531"/>
      <c r="T1155" s="534"/>
    </row>
    <row r="1156" spans="19:20">
      <c r="S1156" s="531"/>
      <c r="T1156" s="534"/>
    </row>
    <row r="1157" spans="19:20">
      <c r="S1157" s="531"/>
      <c r="T1157" s="534"/>
    </row>
    <row r="1158" spans="19:20">
      <c r="S1158" s="531"/>
      <c r="T1158" s="534"/>
    </row>
    <row r="1159" spans="19:20">
      <c r="S1159" s="531"/>
      <c r="T1159" s="534"/>
    </row>
    <row r="1160" spans="19:20">
      <c r="S1160" s="531"/>
      <c r="T1160" s="534"/>
    </row>
    <row r="1161" spans="19:20">
      <c r="S1161" s="531"/>
      <c r="T1161" s="534"/>
    </row>
    <row r="1162" spans="19:20">
      <c r="S1162" s="531"/>
      <c r="T1162" s="534"/>
    </row>
    <row r="1163" spans="19:20">
      <c r="S1163" s="531"/>
      <c r="T1163" s="534"/>
    </row>
    <row r="1164" spans="19:20">
      <c r="S1164" s="531"/>
      <c r="T1164" s="534"/>
    </row>
    <row r="1165" spans="19:20">
      <c r="S1165" s="531"/>
      <c r="T1165" s="534"/>
    </row>
    <row r="1166" spans="19:20">
      <c r="S1166" s="531"/>
      <c r="T1166" s="534"/>
    </row>
    <row r="1167" spans="19:20">
      <c r="S1167" s="531"/>
      <c r="T1167" s="534"/>
    </row>
    <row r="1168" spans="19:20">
      <c r="S1168" s="531"/>
      <c r="T1168" s="534"/>
    </row>
    <row r="1169" spans="19:20">
      <c r="S1169" s="531"/>
      <c r="T1169" s="534"/>
    </row>
    <row r="1170" spans="19:20">
      <c r="S1170" s="531"/>
      <c r="T1170" s="534"/>
    </row>
    <row r="1171" spans="19:20">
      <c r="S1171" s="531"/>
      <c r="T1171" s="534"/>
    </row>
    <row r="1172" spans="19:20">
      <c r="S1172" s="531"/>
      <c r="T1172" s="534"/>
    </row>
    <row r="1173" spans="19:20">
      <c r="S1173" s="531"/>
      <c r="T1173" s="534"/>
    </row>
    <row r="1174" spans="19:20">
      <c r="S1174" s="531"/>
      <c r="T1174" s="534"/>
    </row>
    <row r="1175" spans="19:20">
      <c r="S1175" s="531"/>
      <c r="T1175" s="534"/>
    </row>
    <row r="1176" spans="19:20">
      <c r="S1176" s="531"/>
      <c r="T1176" s="534"/>
    </row>
    <row r="1177" spans="19:20">
      <c r="S1177" s="531"/>
      <c r="T1177" s="534"/>
    </row>
    <row r="1178" spans="19:20">
      <c r="S1178" s="531"/>
      <c r="T1178" s="534"/>
    </row>
    <row r="1179" spans="19:20">
      <c r="S1179" s="531"/>
      <c r="T1179" s="534"/>
    </row>
    <row r="1180" spans="19:20">
      <c r="S1180" s="531"/>
      <c r="T1180" s="534"/>
    </row>
    <row r="1181" spans="19:20">
      <c r="S1181" s="531"/>
      <c r="T1181" s="534"/>
    </row>
    <row r="1182" spans="19:20">
      <c r="S1182" s="531"/>
      <c r="T1182" s="534"/>
    </row>
    <row r="1183" spans="19:20">
      <c r="S1183" s="531"/>
      <c r="T1183" s="534"/>
    </row>
    <row r="1184" spans="19:20">
      <c r="S1184" s="531"/>
      <c r="T1184" s="534"/>
    </row>
    <row r="1185" spans="19:20">
      <c r="S1185" s="531"/>
      <c r="T1185" s="534"/>
    </row>
    <row r="1186" spans="19:20">
      <c r="S1186" s="531"/>
      <c r="T1186" s="534"/>
    </row>
    <row r="1187" spans="19:20">
      <c r="S1187" s="531"/>
      <c r="T1187" s="534"/>
    </row>
    <row r="1188" spans="19:20">
      <c r="S1188" s="531"/>
      <c r="T1188" s="534"/>
    </row>
    <row r="1189" spans="19:20">
      <c r="S1189" s="531"/>
      <c r="T1189" s="534"/>
    </row>
    <row r="1190" spans="19:20">
      <c r="S1190" s="531"/>
      <c r="T1190" s="534"/>
    </row>
    <row r="1191" spans="19:20">
      <c r="S1191" s="531"/>
      <c r="T1191" s="534"/>
    </row>
    <row r="1192" spans="19:20">
      <c r="S1192" s="531"/>
      <c r="T1192" s="534"/>
    </row>
    <row r="1193" spans="19:20">
      <c r="S1193" s="531"/>
      <c r="T1193" s="534"/>
    </row>
    <row r="1194" spans="19:20">
      <c r="S1194" s="531"/>
      <c r="T1194" s="534"/>
    </row>
    <row r="1195" spans="19:20">
      <c r="S1195" s="531"/>
      <c r="T1195" s="534"/>
    </row>
    <row r="1196" spans="19:20">
      <c r="S1196" s="531"/>
      <c r="T1196" s="534"/>
    </row>
    <row r="1197" spans="19:20">
      <c r="S1197" s="531"/>
      <c r="T1197" s="534"/>
    </row>
    <row r="1198" spans="19:20">
      <c r="S1198" s="531"/>
      <c r="T1198" s="534"/>
    </row>
    <row r="1199" spans="19:20">
      <c r="S1199" s="531"/>
      <c r="T1199" s="534"/>
    </row>
    <row r="1200" spans="19:20">
      <c r="S1200" s="531"/>
      <c r="T1200" s="534"/>
    </row>
    <row r="1201" spans="19:20">
      <c r="S1201" s="531"/>
      <c r="T1201" s="534"/>
    </row>
    <row r="1202" spans="19:20">
      <c r="S1202" s="531"/>
      <c r="T1202" s="534"/>
    </row>
    <row r="1203" spans="19:20">
      <c r="S1203" s="531"/>
      <c r="T1203" s="534"/>
    </row>
    <row r="1204" spans="19:20">
      <c r="S1204" s="531"/>
      <c r="T1204" s="534"/>
    </row>
    <row r="1205" spans="19:20">
      <c r="S1205" s="531"/>
      <c r="T1205" s="534"/>
    </row>
    <row r="1206" spans="19:20">
      <c r="S1206" s="531"/>
      <c r="T1206" s="534"/>
    </row>
    <row r="1207" spans="19:20">
      <c r="S1207" s="531"/>
      <c r="T1207" s="534"/>
    </row>
    <row r="1208" spans="19:20">
      <c r="S1208" s="531"/>
      <c r="T1208" s="534"/>
    </row>
    <row r="1209" spans="19:20">
      <c r="S1209" s="531"/>
      <c r="T1209" s="534"/>
    </row>
    <row r="1210" spans="19:20">
      <c r="S1210" s="531"/>
      <c r="T1210" s="534"/>
    </row>
    <row r="1211" spans="19:20">
      <c r="S1211" s="531"/>
      <c r="T1211" s="534"/>
    </row>
    <row r="1212" spans="19:20">
      <c r="S1212" s="531"/>
      <c r="T1212" s="534"/>
    </row>
    <row r="1213" spans="19:20">
      <c r="S1213" s="531"/>
      <c r="T1213" s="534"/>
    </row>
    <row r="1214" spans="19:20">
      <c r="S1214" s="531"/>
      <c r="T1214" s="534"/>
    </row>
    <row r="1215" spans="19:20">
      <c r="S1215" s="531"/>
      <c r="T1215" s="534"/>
    </row>
    <row r="1216" spans="19:20">
      <c r="S1216" s="531"/>
      <c r="T1216" s="534"/>
    </row>
    <row r="1217" spans="19:20">
      <c r="S1217" s="531"/>
      <c r="T1217" s="534"/>
    </row>
    <row r="1218" spans="19:20">
      <c r="S1218" s="531"/>
      <c r="T1218" s="534"/>
    </row>
    <row r="1219" spans="19:20">
      <c r="S1219" s="531"/>
      <c r="T1219" s="534"/>
    </row>
    <row r="1220" spans="19:20">
      <c r="S1220" s="531"/>
      <c r="T1220" s="534"/>
    </row>
    <row r="1221" spans="19:20">
      <c r="S1221" s="531"/>
      <c r="T1221" s="534"/>
    </row>
    <row r="1222" spans="19:20">
      <c r="S1222" s="531"/>
      <c r="T1222" s="534"/>
    </row>
    <row r="1223" spans="19:20">
      <c r="S1223" s="531"/>
      <c r="T1223" s="534"/>
    </row>
    <row r="1224" spans="19:20">
      <c r="S1224" s="531"/>
      <c r="T1224" s="534"/>
    </row>
    <row r="1225" spans="19:20">
      <c r="S1225" s="531"/>
      <c r="T1225" s="534"/>
    </row>
    <row r="1226" spans="19:20">
      <c r="S1226" s="531"/>
      <c r="T1226" s="534"/>
    </row>
    <row r="1227" spans="19:20">
      <c r="S1227" s="531"/>
      <c r="T1227" s="534"/>
    </row>
    <row r="1228" spans="19:20">
      <c r="S1228" s="531"/>
      <c r="T1228" s="534"/>
    </row>
    <row r="1229" spans="19:20">
      <c r="S1229" s="531"/>
      <c r="T1229" s="534"/>
    </row>
    <row r="1230" spans="19:20">
      <c r="S1230" s="531"/>
      <c r="T1230" s="534"/>
    </row>
    <row r="1231" spans="19:20">
      <c r="S1231" s="531"/>
      <c r="T1231" s="534"/>
    </row>
    <row r="1232" spans="19:20">
      <c r="S1232" s="531"/>
      <c r="T1232" s="534"/>
    </row>
    <row r="1233" spans="19:20">
      <c r="S1233" s="531"/>
      <c r="T1233" s="534"/>
    </row>
    <row r="1234" spans="19:20">
      <c r="S1234" s="531"/>
      <c r="T1234" s="534"/>
    </row>
    <row r="1235" spans="19:20">
      <c r="S1235" s="531"/>
      <c r="T1235" s="534"/>
    </row>
    <row r="1236" spans="19:20">
      <c r="S1236" s="531"/>
      <c r="T1236" s="534"/>
    </row>
    <row r="1237" spans="19:20">
      <c r="S1237" s="531"/>
      <c r="T1237" s="534"/>
    </row>
    <row r="1238" spans="19:20">
      <c r="S1238" s="531"/>
      <c r="T1238" s="534"/>
    </row>
    <row r="1239" spans="19:20">
      <c r="S1239" s="531"/>
      <c r="T1239" s="534"/>
    </row>
    <row r="1240" spans="19:20">
      <c r="S1240" s="531"/>
      <c r="T1240" s="534"/>
    </row>
    <row r="1241" spans="19:20">
      <c r="S1241" s="531"/>
      <c r="T1241" s="534"/>
    </row>
    <row r="1242" spans="19:20">
      <c r="S1242" s="531"/>
      <c r="T1242" s="534"/>
    </row>
    <row r="1243" spans="19:20">
      <c r="S1243" s="531"/>
      <c r="T1243" s="534"/>
    </row>
    <row r="1244" spans="19:20">
      <c r="S1244" s="531"/>
      <c r="T1244" s="534"/>
    </row>
    <row r="1245" spans="19:20">
      <c r="S1245" s="531"/>
      <c r="T1245" s="534"/>
    </row>
    <row r="1246" spans="19:20">
      <c r="S1246" s="531"/>
      <c r="T1246" s="534"/>
    </row>
    <row r="1247" spans="19:20">
      <c r="S1247" s="531"/>
      <c r="T1247" s="534"/>
    </row>
    <row r="1248" spans="19:20">
      <c r="S1248" s="531"/>
      <c r="T1248" s="534"/>
    </row>
    <row r="1249" spans="19:20">
      <c r="S1249" s="531"/>
      <c r="T1249" s="534"/>
    </row>
    <row r="1250" spans="19:20">
      <c r="S1250" s="531"/>
      <c r="T1250" s="534"/>
    </row>
    <row r="1251" spans="19:20">
      <c r="S1251" s="531"/>
      <c r="T1251" s="534"/>
    </row>
    <row r="1252" spans="19:20">
      <c r="S1252" s="531"/>
      <c r="T1252" s="534"/>
    </row>
    <row r="1253" spans="19:20">
      <c r="S1253" s="531"/>
      <c r="T1253" s="534"/>
    </row>
    <row r="1254" spans="19:20">
      <c r="S1254" s="531"/>
      <c r="T1254" s="534"/>
    </row>
    <row r="1255" spans="19:20">
      <c r="S1255" s="531"/>
      <c r="T1255" s="534"/>
    </row>
    <row r="1256" spans="19:20">
      <c r="S1256" s="531"/>
      <c r="T1256" s="534"/>
    </row>
    <row r="1257" spans="19:20">
      <c r="S1257" s="531"/>
      <c r="T1257" s="534"/>
    </row>
    <row r="1258" spans="19:20">
      <c r="S1258" s="531"/>
      <c r="T1258" s="534"/>
    </row>
    <row r="1259" spans="19:20">
      <c r="S1259" s="531"/>
      <c r="T1259" s="534"/>
    </row>
    <row r="1260" spans="19:20">
      <c r="S1260" s="531"/>
      <c r="T1260" s="534"/>
    </row>
    <row r="1261" spans="19:20">
      <c r="S1261" s="531"/>
      <c r="T1261" s="534"/>
    </row>
    <row r="1262" spans="19:20">
      <c r="S1262" s="531"/>
      <c r="T1262" s="534"/>
    </row>
    <row r="1263" spans="19:20">
      <c r="S1263" s="531"/>
      <c r="T1263" s="534"/>
    </row>
    <row r="1264" spans="19:20">
      <c r="S1264" s="531"/>
      <c r="T1264" s="534"/>
    </row>
    <row r="1265" spans="19:20">
      <c r="S1265" s="531"/>
      <c r="T1265" s="534"/>
    </row>
    <row r="1266" spans="19:20">
      <c r="S1266" s="531"/>
      <c r="T1266" s="534"/>
    </row>
    <row r="1267" spans="19:20">
      <c r="S1267" s="531"/>
      <c r="T1267" s="534"/>
    </row>
    <row r="1268" spans="19:20">
      <c r="S1268" s="531"/>
      <c r="T1268" s="534"/>
    </row>
    <row r="1269" spans="19:20">
      <c r="S1269" s="531"/>
      <c r="T1269" s="534"/>
    </row>
    <row r="1270" spans="19:20">
      <c r="S1270" s="531"/>
      <c r="T1270" s="534"/>
    </row>
    <row r="1271" spans="19:20">
      <c r="S1271" s="531"/>
      <c r="T1271" s="534"/>
    </row>
    <row r="1272" spans="19:20">
      <c r="S1272" s="531"/>
      <c r="T1272" s="534"/>
    </row>
    <row r="1273" spans="19:20">
      <c r="S1273" s="531"/>
      <c r="T1273" s="534"/>
    </row>
    <row r="1274" spans="19:20">
      <c r="S1274" s="531"/>
      <c r="T1274" s="534"/>
    </row>
    <row r="1275" spans="19:20">
      <c r="S1275" s="531"/>
      <c r="T1275" s="534"/>
    </row>
    <row r="1276" spans="19:20">
      <c r="S1276" s="531"/>
      <c r="T1276" s="534"/>
    </row>
    <row r="1277" spans="19:20">
      <c r="S1277" s="531"/>
      <c r="T1277" s="534"/>
    </row>
    <row r="1278" spans="19:20">
      <c r="S1278" s="531"/>
      <c r="T1278" s="534"/>
    </row>
    <row r="1279" spans="19:20">
      <c r="S1279" s="531"/>
      <c r="T1279" s="534"/>
    </row>
    <row r="1280" spans="19:20">
      <c r="S1280" s="531"/>
      <c r="T1280" s="534"/>
    </row>
    <row r="1281" spans="19:20">
      <c r="S1281" s="531"/>
      <c r="T1281" s="534"/>
    </row>
    <row r="1282" spans="19:20">
      <c r="S1282" s="531"/>
      <c r="T1282" s="534"/>
    </row>
    <row r="1283" spans="19:20">
      <c r="S1283" s="531"/>
      <c r="T1283" s="534"/>
    </row>
    <row r="1284" spans="19:20">
      <c r="S1284" s="531"/>
      <c r="T1284" s="534"/>
    </row>
    <row r="1285" spans="19:20">
      <c r="S1285" s="531"/>
      <c r="T1285" s="534"/>
    </row>
    <row r="1286" spans="19:20">
      <c r="S1286" s="531"/>
      <c r="T1286" s="534"/>
    </row>
    <row r="1287" spans="19:20">
      <c r="S1287" s="531"/>
      <c r="T1287" s="534"/>
    </row>
    <row r="1288" spans="19:20">
      <c r="S1288" s="531"/>
      <c r="T1288" s="534"/>
    </row>
    <row r="1289" spans="19:20">
      <c r="S1289" s="531"/>
      <c r="T1289" s="534"/>
    </row>
    <row r="1290" spans="19:20">
      <c r="S1290" s="531"/>
      <c r="T1290" s="534"/>
    </row>
    <row r="1291" spans="19:20">
      <c r="S1291" s="531"/>
      <c r="T1291" s="534"/>
    </row>
    <row r="1292" spans="19:20">
      <c r="S1292" s="531"/>
      <c r="T1292" s="534"/>
    </row>
    <row r="1293" spans="19:20">
      <c r="S1293" s="531"/>
      <c r="T1293" s="534"/>
    </row>
    <row r="1294" spans="19:20">
      <c r="S1294" s="531"/>
      <c r="T1294" s="534"/>
    </row>
    <row r="1295" spans="19:20">
      <c r="S1295" s="531"/>
      <c r="T1295" s="534"/>
    </row>
    <row r="1296" spans="19:20">
      <c r="S1296" s="531"/>
      <c r="T1296" s="534"/>
    </row>
    <row r="1297" spans="19:20">
      <c r="S1297" s="531"/>
      <c r="T1297" s="534"/>
    </row>
    <row r="1298" spans="19:20">
      <c r="S1298" s="531"/>
      <c r="T1298" s="534"/>
    </row>
    <row r="1299" spans="19:20">
      <c r="S1299" s="531"/>
      <c r="T1299" s="534"/>
    </row>
    <row r="1300" spans="19:20">
      <c r="S1300" s="531"/>
      <c r="T1300" s="534"/>
    </row>
    <row r="1301" spans="19:20">
      <c r="S1301" s="531"/>
      <c r="T1301" s="534"/>
    </row>
    <row r="1302" spans="19:20">
      <c r="S1302" s="531"/>
      <c r="T1302" s="534"/>
    </row>
    <row r="1303" spans="19:20">
      <c r="S1303" s="531"/>
      <c r="T1303" s="534"/>
    </row>
    <row r="1304" spans="19:20">
      <c r="S1304" s="531"/>
      <c r="T1304" s="534"/>
    </row>
    <row r="1305" spans="19:20">
      <c r="S1305" s="531"/>
      <c r="T1305" s="534"/>
    </row>
    <row r="1306" spans="19:20">
      <c r="S1306" s="531"/>
      <c r="T1306" s="534"/>
    </row>
    <row r="1307" spans="19:20">
      <c r="S1307" s="531"/>
      <c r="T1307" s="534"/>
    </row>
    <row r="1308" spans="19:20">
      <c r="S1308" s="531"/>
      <c r="T1308" s="534"/>
    </row>
    <row r="1309" spans="19:20">
      <c r="S1309" s="531"/>
      <c r="T1309" s="534"/>
    </row>
    <row r="1310" spans="19:20">
      <c r="S1310" s="531"/>
      <c r="T1310" s="534"/>
    </row>
    <row r="1311" spans="19:20">
      <c r="S1311" s="531"/>
      <c r="T1311" s="534"/>
    </row>
    <row r="1312" spans="19:20">
      <c r="S1312" s="531"/>
      <c r="T1312" s="534"/>
    </row>
    <row r="1313" spans="19:20">
      <c r="S1313" s="531"/>
      <c r="T1313" s="534"/>
    </row>
    <row r="1314" spans="19:20">
      <c r="S1314" s="531"/>
      <c r="T1314" s="534"/>
    </row>
    <row r="1315" spans="19:20">
      <c r="S1315" s="531"/>
      <c r="T1315" s="534"/>
    </row>
    <row r="1316" spans="19:20">
      <c r="S1316" s="531"/>
      <c r="T1316" s="534"/>
    </row>
    <row r="1317" spans="19:20">
      <c r="S1317" s="531"/>
      <c r="T1317" s="534"/>
    </row>
    <row r="1318" spans="19:20">
      <c r="S1318" s="531"/>
      <c r="T1318" s="534"/>
    </row>
    <row r="1319" spans="19:20">
      <c r="S1319" s="531"/>
      <c r="T1319" s="534"/>
    </row>
    <row r="1320" spans="19:20">
      <c r="S1320" s="531"/>
      <c r="T1320" s="534"/>
    </row>
    <row r="1321" spans="19:20">
      <c r="S1321" s="531"/>
      <c r="T1321" s="534"/>
    </row>
    <row r="1322" spans="19:20">
      <c r="S1322" s="531"/>
      <c r="T1322" s="534"/>
    </row>
    <row r="1323" spans="19:20">
      <c r="S1323" s="531"/>
      <c r="T1323" s="534"/>
    </row>
    <row r="1324" spans="19:20">
      <c r="S1324" s="531"/>
      <c r="T1324" s="534"/>
    </row>
    <row r="1325" spans="19:20">
      <c r="S1325" s="531"/>
      <c r="T1325" s="534"/>
    </row>
    <row r="1326" spans="19:20">
      <c r="S1326" s="531"/>
      <c r="T1326" s="534"/>
    </row>
    <row r="1327" spans="19:20">
      <c r="S1327" s="531"/>
      <c r="T1327" s="534"/>
    </row>
    <row r="1328" spans="19:20">
      <c r="S1328" s="531"/>
      <c r="T1328" s="534"/>
    </row>
    <row r="1329" spans="19:20">
      <c r="S1329" s="531"/>
      <c r="T1329" s="534"/>
    </row>
    <row r="1330" spans="19:20">
      <c r="S1330" s="531"/>
      <c r="T1330" s="534"/>
    </row>
    <row r="1331" spans="19:20">
      <c r="S1331" s="531"/>
      <c r="T1331" s="534"/>
    </row>
    <row r="1332" spans="19:20">
      <c r="S1332" s="531"/>
      <c r="T1332" s="534"/>
    </row>
    <row r="1333" spans="19:20">
      <c r="S1333" s="531"/>
      <c r="T1333" s="534"/>
    </row>
    <row r="1334" spans="19:20">
      <c r="S1334" s="531"/>
      <c r="T1334" s="534"/>
    </row>
    <row r="1335" spans="19:20">
      <c r="S1335" s="531"/>
      <c r="T1335" s="534"/>
    </row>
    <row r="1336" spans="19:20">
      <c r="S1336" s="531"/>
      <c r="T1336" s="534"/>
    </row>
    <row r="1337" spans="19:20">
      <c r="S1337" s="531"/>
      <c r="T1337" s="534"/>
    </row>
    <row r="1338" spans="19:20">
      <c r="S1338" s="531"/>
      <c r="T1338" s="534"/>
    </row>
    <row r="1339" spans="19:20">
      <c r="S1339" s="531"/>
      <c r="T1339" s="534"/>
    </row>
    <row r="1340" spans="19:20">
      <c r="S1340" s="531"/>
      <c r="T1340" s="534"/>
    </row>
    <row r="1341" spans="19:20">
      <c r="S1341" s="531"/>
      <c r="T1341" s="534"/>
    </row>
    <row r="1342" spans="19:20">
      <c r="S1342" s="531"/>
      <c r="T1342" s="534"/>
    </row>
    <row r="1343" spans="19:20">
      <c r="S1343" s="531"/>
      <c r="T1343" s="534"/>
    </row>
    <row r="1344" spans="19:20">
      <c r="S1344" s="531"/>
      <c r="T1344" s="534"/>
    </row>
    <row r="1345" spans="19:20">
      <c r="S1345" s="531"/>
      <c r="T1345" s="534"/>
    </row>
    <row r="1346" spans="19:20">
      <c r="S1346" s="531"/>
      <c r="T1346" s="534"/>
    </row>
    <row r="1347" spans="19:20">
      <c r="S1347" s="531"/>
      <c r="T1347" s="534"/>
    </row>
    <row r="1348" spans="19:20">
      <c r="S1348" s="531"/>
      <c r="T1348" s="534"/>
    </row>
    <row r="1349" spans="19:20">
      <c r="S1349" s="531"/>
      <c r="T1349" s="534"/>
    </row>
    <row r="1350" spans="19:20">
      <c r="S1350" s="531"/>
      <c r="T1350" s="534"/>
    </row>
    <row r="1351" spans="19:20">
      <c r="S1351" s="531"/>
      <c r="T1351" s="534"/>
    </row>
    <row r="1352" spans="19:20">
      <c r="S1352" s="531"/>
      <c r="T1352" s="534"/>
    </row>
    <row r="1353" spans="19:20">
      <c r="S1353" s="531"/>
      <c r="T1353" s="534"/>
    </row>
    <row r="1354" spans="19:20">
      <c r="S1354" s="531"/>
      <c r="T1354" s="534"/>
    </row>
    <row r="1355" spans="19:20">
      <c r="S1355" s="531"/>
      <c r="T1355" s="534"/>
    </row>
    <row r="1356" spans="19:20">
      <c r="S1356" s="531"/>
      <c r="T1356" s="534"/>
    </row>
    <row r="1357" spans="19:20">
      <c r="S1357" s="531"/>
      <c r="T1357" s="534"/>
    </row>
    <row r="1358" spans="19:20">
      <c r="S1358" s="531"/>
      <c r="T1358" s="534"/>
    </row>
    <row r="1359" spans="19:20">
      <c r="S1359" s="531"/>
      <c r="T1359" s="534"/>
    </row>
    <row r="1360" spans="19:20">
      <c r="S1360" s="531"/>
      <c r="T1360" s="534"/>
    </row>
    <row r="1361" spans="19:20">
      <c r="S1361" s="531"/>
      <c r="T1361" s="534"/>
    </row>
    <row r="1362" spans="19:20">
      <c r="S1362" s="531"/>
      <c r="T1362" s="534"/>
    </row>
    <row r="1363" spans="19:20">
      <c r="S1363" s="531"/>
      <c r="T1363" s="534"/>
    </row>
    <row r="1364" spans="19:20">
      <c r="S1364" s="531"/>
      <c r="T1364" s="534"/>
    </row>
    <row r="1365" spans="19:20">
      <c r="S1365" s="531"/>
      <c r="T1365" s="534"/>
    </row>
    <row r="1366" spans="19:20">
      <c r="S1366" s="531"/>
      <c r="T1366" s="534"/>
    </row>
    <row r="1367" spans="19:20">
      <c r="S1367" s="531"/>
      <c r="T1367" s="534"/>
    </row>
    <row r="1368" spans="19:20">
      <c r="S1368" s="531"/>
      <c r="T1368" s="534"/>
    </row>
    <row r="1369" spans="19:20">
      <c r="S1369" s="531"/>
      <c r="T1369" s="534"/>
    </row>
    <row r="1370" spans="19:20">
      <c r="S1370" s="531"/>
      <c r="T1370" s="534"/>
    </row>
    <row r="1371" spans="19:20">
      <c r="S1371" s="531"/>
      <c r="T1371" s="534"/>
    </row>
    <row r="1372" spans="19:20">
      <c r="S1372" s="531"/>
      <c r="T1372" s="534"/>
    </row>
    <row r="1373" spans="19:20">
      <c r="S1373" s="531"/>
      <c r="T1373" s="534"/>
    </row>
    <row r="1374" spans="19:20">
      <c r="S1374" s="531"/>
      <c r="T1374" s="534"/>
    </row>
    <row r="1375" spans="19:20">
      <c r="S1375" s="531"/>
      <c r="T1375" s="534"/>
    </row>
    <row r="1376" spans="19:20">
      <c r="S1376" s="531"/>
      <c r="T1376" s="534"/>
    </row>
    <row r="1377" spans="19:20">
      <c r="S1377" s="531"/>
      <c r="T1377" s="534"/>
    </row>
    <row r="1378" spans="19:20">
      <c r="S1378" s="531"/>
      <c r="T1378" s="534"/>
    </row>
    <row r="1379" spans="19:20">
      <c r="S1379" s="531"/>
      <c r="T1379" s="534"/>
    </row>
    <row r="1380" spans="19:20">
      <c r="S1380" s="531"/>
      <c r="T1380" s="534"/>
    </row>
    <row r="1381" spans="19:20">
      <c r="S1381" s="531"/>
      <c r="T1381" s="534"/>
    </row>
    <row r="1382" spans="19:20">
      <c r="S1382" s="531"/>
      <c r="T1382" s="534"/>
    </row>
    <row r="1383" spans="19:20">
      <c r="S1383" s="531"/>
      <c r="T1383" s="534"/>
    </row>
    <row r="1384" spans="19:20">
      <c r="S1384" s="531"/>
      <c r="T1384" s="534"/>
    </row>
    <row r="1385" spans="19:20">
      <c r="S1385" s="531"/>
      <c r="T1385" s="534"/>
    </row>
    <row r="1386" spans="19:20">
      <c r="S1386" s="531"/>
      <c r="T1386" s="534"/>
    </row>
    <row r="1387" spans="19:20">
      <c r="S1387" s="531"/>
      <c r="T1387" s="534"/>
    </row>
    <row r="1388" spans="19:20">
      <c r="S1388" s="531"/>
      <c r="T1388" s="534"/>
    </row>
    <row r="1389" spans="19:20">
      <c r="S1389" s="531"/>
      <c r="T1389" s="534"/>
    </row>
    <row r="1390" spans="19:20">
      <c r="S1390" s="531"/>
      <c r="T1390" s="534"/>
    </row>
    <row r="1391" spans="19:20">
      <c r="S1391" s="531"/>
      <c r="T1391" s="534"/>
    </row>
    <row r="1392" spans="19:20">
      <c r="S1392" s="531"/>
      <c r="T1392" s="534"/>
    </row>
    <row r="1393" spans="19:20">
      <c r="S1393" s="531"/>
      <c r="T1393" s="534"/>
    </row>
    <row r="1394" spans="19:20">
      <c r="S1394" s="531"/>
      <c r="T1394" s="534"/>
    </row>
    <row r="1395" spans="19:20">
      <c r="S1395" s="531"/>
      <c r="T1395" s="534"/>
    </row>
    <row r="1396" spans="19:20">
      <c r="S1396" s="531"/>
      <c r="T1396" s="534"/>
    </row>
    <row r="1397" spans="19:20">
      <c r="S1397" s="531"/>
      <c r="T1397" s="534"/>
    </row>
    <row r="1398" spans="19:20">
      <c r="S1398" s="531"/>
      <c r="T1398" s="534"/>
    </row>
    <row r="1399" spans="19:20">
      <c r="S1399" s="531"/>
      <c r="T1399" s="534"/>
    </row>
    <row r="1400" spans="19:20">
      <c r="S1400" s="531"/>
      <c r="T1400" s="534"/>
    </row>
    <row r="1401" spans="19:20">
      <c r="S1401" s="531"/>
      <c r="T1401" s="534"/>
    </row>
    <row r="1402" spans="19:20">
      <c r="S1402" s="531"/>
      <c r="T1402" s="534"/>
    </row>
    <row r="1403" spans="19:20">
      <c r="S1403" s="531"/>
      <c r="T1403" s="534"/>
    </row>
    <row r="1404" spans="19:20">
      <c r="S1404" s="531"/>
      <c r="T1404" s="534"/>
    </row>
    <row r="1405" spans="19:20">
      <c r="S1405" s="531"/>
      <c r="T1405" s="534"/>
    </row>
    <row r="1406" spans="19:20">
      <c r="S1406" s="531"/>
      <c r="T1406" s="534"/>
    </row>
    <row r="1407" spans="19:20">
      <c r="S1407" s="531"/>
      <c r="T1407" s="534"/>
    </row>
    <row r="1408" spans="19:20">
      <c r="S1408" s="531"/>
      <c r="T1408" s="534"/>
    </row>
    <row r="1409" spans="19:20">
      <c r="S1409" s="531"/>
      <c r="T1409" s="534"/>
    </row>
    <row r="1410" spans="19:20">
      <c r="S1410" s="531"/>
      <c r="T1410" s="534"/>
    </row>
    <row r="1411" spans="19:20">
      <c r="S1411" s="531"/>
      <c r="T1411" s="534"/>
    </row>
    <row r="1412" spans="19:20">
      <c r="S1412" s="531"/>
      <c r="T1412" s="534"/>
    </row>
    <row r="1413" spans="19:20">
      <c r="S1413" s="531"/>
      <c r="T1413" s="534"/>
    </row>
    <row r="1414" spans="19:20">
      <c r="S1414" s="531"/>
      <c r="T1414" s="534"/>
    </row>
    <row r="1415" spans="19:20">
      <c r="S1415" s="531"/>
      <c r="T1415" s="534"/>
    </row>
    <row r="1416" spans="19:20">
      <c r="S1416" s="531"/>
      <c r="T1416" s="534"/>
    </row>
    <row r="1417" spans="19:20">
      <c r="S1417" s="531"/>
      <c r="T1417" s="534"/>
    </row>
    <row r="1418" spans="19:20">
      <c r="S1418" s="531"/>
      <c r="T1418" s="534"/>
    </row>
    <row r="1419" spans="19:20">
      <c r="S1419" s="531"/>
      <c r="T1419" s="534"/>
    </row>
    <row r="1420" spans="19:20">
      <c r="S1420" s="531"/>
      <c r="T1420" s="534"/>
    </row>
    <row r="1421" spans="19:20">
      <c r="S1421" s="531"/>
      <c r="T1421" s="534"/>
    </row>
    <row r="1422" spans="19:20">
      <c r="S1422" s="531"/>
      <c r="T1422" s="534"/>
    </row>
    <row r="1423" spans="19:20">
      <c r="S1423" s="531"/>
      <c r="T1423" s="534"/>
    </row>
    <row r="1424" spans="19:20">
      <c r="S1424" s="531"/>
      <c r="T1424" s="534"/>
    </row>
    <row r="1425" spans="19:20">
      <c r="S1425" s="531"/>
      <c r="T1425" s="534"/>
    </row>
    <row r="1426" spans="19:20">
      <c r="S1426" s="531"/>
      <c r="T1426" s="534"/>
    </row>
    <row r="1427" spans="19:20">
      <c r="S1427" s="531"/>
      <c r="T1427" s="534"/>
    </row>
    <row r="1428" spans="19:20">
      <c r="S1428" s="531"/>
      <c r="T1428" s="534"/>
    </row>
    <row r="1429" spans="19:20">
      <c r="S1429" s="531"/>
      <c r="T1429" s="534"/>
    </row>
    <row r="1430" spans="19:20">
      <c r="S1430" s="531"/>
      <c r="T1430" s="534"/>
    </row>
    <row r="1431" spans="19:20">
      <c r="S1431" s="531"/>
      <c r="T1431" s="534"/>
    </row>
    <row r="1432" spans="19:20">
      <c r="S1432" s="531"/>
      <c r="T1432" s="534"/>
    </row>
    <row r="1433" spans="19:20">
      <c r="S1433" s="531"/>
      <c r="T1433" s="534"/>
    </row>
    <row r="1434" spans="19:20">
      <c r="S1434" s="531"/>
      <c r="T1434" s="534"/>
    </row>
    <row r="1435" spans="19:20">
      <c r="S1435" s="531"/>
      <c r="T1435" s="534"/>
    </row>
    <row r="1436" spans="19:20">
      <c r="S1436" s="531"/>
      <c r="T1436" s="534"/>
    </row>
    <row r="1437" spans="19:20">
      <c r="S1437" s="531"/>
      <c r="T1437" s="534"/>
    </row>
    <row r="1438" spans="19:20">
      <c r="S1438" s="531"/>
      <c r="T1438" s="534"/>
    </row>
    <row r="1439" spans="19:20">
      <c r="S1439" s="531"/>
      <c r="T1439" s="534"/>
    </row>
    <row r="1440" spans="19:20">
      <c r="S1440" s="531"/>
      <c r="T1440" s="534"/>
    </row>
    <row r="1441" spans="19:20">
      <c r="S1441" s="531"/>
      <c r="T1441" s="534"/>
    </row>
    <row r="1442" spans="19:20">
      <c r="S1442" s="531"/>
      <c r="T1442" s="534"/>
    </row>
    <row r="1443" spans="19:20">
      <c r="S1443" s="531"/>
      <c r="T1443" s="534"/>
    </row>
    <row r="1444" spans="19:20">
      <c r="S1444" s="531"/>
      <c r="T1444" s="534"/>
    </row>
    <row r="1445" spans="19:20">
      <c r="S1445" s="531"/>
      <c r="T1445" s="534"/>
    </row>
    <row r="1446" spans="19:20">
      <c r="S1446" s="531"/>
      <c r="T1446" s="534"/>
    </row>
    <row r="1447" spans="19:20">
      <c r="S1447" s="531"/>
      <c r="T1447" s="534"/>
    </row>
    <row r="1448" spans="19:20">
      <c r="S1448" s="531"/>
      <c r="T1448" s="534"/>
    </row>
    <row r="1449" spans="19:20">
      <c r="S1449" s="531"/>
      <c r="T1449" s="534"/>
    </row>
    <row r="1450" spans="19:20">
      <c r="S1450" s="531"/>
      <c r="T1450" s="534"/>
    </row>
    <row r="1451" spans="19:20">
      <c r="S1451" s="531"/>
      <c r="T1451" s="534"/>
    </row>
    <row r="1452" spans="19:20">
      <c r="S1452" s="531"/>
      <c r="T1452" s="534"/>
    </row>
    <row r="1453" spans="19:20">
      <c r="S1453" s="531"/>
      <c r="T1453" s="534"/>
    </row>
    <row r="1454" spans="19:20">
      <c r="S1454" s="531"/>
      <c r="T1454" s="534"/>
    </row>
    <row r="1455" spans="19:20">
      <c r="S1455" s="531"/>
      <c r="T1455" s="534"/>
    </row>
    <row r="1456" spans="19:20">
      <c r="S1456" s="531"/>
      <c r="T1456" s="534"/>
    </row>
    <row r="1457" spans="19:20">
      <c r="S1457" s="531"/>
      <c r="T1457" s="534"/>
    </row>
    <row r="1458" spans="19:20">
      <c r="S1458" s="531"/>
      <c r="T1458" s="534"/>
    </row>
    <row r="1459" spans="19:20">
      <c r="S1459" s="531"/>
      <c r="T1459" s="534"/>
    </row>
    <row r="1460" spans="19:20">
      <c r="S1460" s="531"/>
      <c r="T1460" s="534"/>
    </row>
    <row r="1461" spans="19:20">
      <c r="S1461" s="531"/>
      <c r="T1461" s="534"/>
    </row>
    <row r="1462" spans="19:20">
      <c r="S1462" s="531"/>
      <c r="T1462" s="534"/>
    </row>
    <row r="1463" spans="19:20">
      <c r="S1463" s="531"/>
      <c r="T1463" s="534"/>
    </row>
    <row r="1464" spans="19:20">
      <c r="S1464" s="531"/>
      <c r="T1464" s="534"/>
    </row>
    <row r="1465" spans="19:20">
      <c r="S1465" s="531"/>
      <c r="T1465" s="534"/>
    </row>
    <row r="1466" spans="19:20">
      <c r="S1466" s="531"/>
      <c r="T1466" s="534"/>
    </row>
    <row r="1467" spans="19:20">
      <c r="S1467" s="531"/>
      <c r="T1467" s="534"/>
    </row>
    <row r="1468" spans="19:20">
      <c r="S1468" s="531"/>
      <c r="T1468" s="534"/>
    </row>
    <row r="1469" spans="19:20">
      <c r="S1469" s="531"/>
      <c r="T1469" s="534"/>
    </row>
    <row r="1470" spans="19:20">
      <c r="S1470" s="531"/>
      <c r="T1470" s="534"/>
    </row>
    <row r="1471" spans="19:20">
      <c r="S1471" s="531"/>
      <c r="T1471" s="534"/>
    </row>
    <row r="1472" spans="19:20">
      <c r="S1472" s="531"/>
      <c r="T1472" s="534"/>
    </row>
    <row r="1473" spans="19:20">
      <c r="S1473" s="531"/>
      <c r="T1473" s="534"/>
    </row>
    <row r="1474" spans="19:20">
      <c r="S1474" s="531"/>
      <c r="T1474" s="534"/>
    </row>
    <row r="1475" spans="19:20">
      <c r="S1475" s="531"/>
      <c r="T1475" s="534"/>
    </row>
    <row r="1476" spans="19:20">
      <c r="S1476" s="531"/>
      <c r="T1476" s="534"/>
    </row>
    <row r="1477" spans="19:20">
      <c r="S1477" s="531"/>
      <c r="T1477" s="534"/>
    </row>
    <row r="1478" spans="19:20">
      <c r="S1478" s="531"/>
      <c r="T1478" s="534"/>
    </row>
    <row r="1479" spans="19:20">
      <c r="S1479" s="531"/>
      <c r="T1479" s="534"/>
    </row>
    <row r="1480" spans="19:20">
      <c r="S1480" s="531"/>
      <c r="T1480" s="534"/>
    </row>
    <row r="1481" spans="19:20">
      <c r="S1481" s="531"/>
      <c r="T1481" s="534"/>
    </row>
    <row r="1482" spans="19:20">
      <c r="S1482" s="531"/>
      <c r="T1482" s="534"/>
    </row>
    <row r="1483" spans="19:20">
      <c r="S1483" s="531"/>
      <c r="T1483" s="534"/>
    </row>
    <row r="1484" spans="19:20">
      <c r="S1484" s="531"/>
      <c r="T1484" s="534"/>
    </row>
    <row r="1485" spans="19:20">
      <c r="S1485" s="531"/>
      <c r="T1485" s="534"/>
    </row>
    <row r="1486" spans="19:20">
      <c r="S1486" s="531"/>
      <c r="T1486" s="534"/>
    </row>
    <row r="1487" spans="19:20">
      <c r="S1487" s="531"/>
      <c r="T1487" s="534"/>
    </row>
    <row r="1488" spans="19:20">
      <c r="S1488" s="531"/>
      <c r="T1488" s="534"/>
    </row>
    <row r="1489" spans="19:20">
      <c r="S1489" s="531"/>
      <c r="T1489" s="534"/>
    </row>
    <row r="1490" spans="19:20">
      <c r="S1490" s="531"/>
      <c r="T1490" s="534"/>
    </row>
    <row r="1491" spans="19:20">
      <c r="S1491" s="531"/>
      <c r="T1491" s="534"/>
    </row>
    <row r="1492" spans="19:20">
      <c r="S1492" s="531"/>
      <c r="T1492" s="534"/>
    </row>
    <row r="1493" spans="19:20">
      <c r="S1493" s="531"/>
      <c r="T1493" s="534"/>
    </row>
    <row r="1494" spans="19:20">
      <c r="S1494" s="531"/>
      <c r="T1494" s="534"/>
    </row>
    <row r="1495" spans="19:20">
      <c r="S1495" s="531"/>
      <c r="T1495" s="534"/>
    </row>
    <row r="1496" spans="19:20">
      <c r="S1496" s="531"/>
      <c r="T1496" s="534"/>
    </row>
    <row r="1497" spans="19:20">
      <c r="S1497" s="531"/>
      <c r="T1497" s="534"/>
    </row>
    <row r="1498" spans="19:20">
      <c r="S1498" s="531"/>
      <c r="T1498" s="534"/>
    </row>
    <row r="1499" spans="19:20">
      <c r="S1499" s="531"/>
      <c r="T1499" s="534"/>
    </row>
    <row r="1500" spans="19:20">
      <c r="S1500" s="531"/>
      <c r="T1500" s="534"/>
    </row>
    <row r="1501" spans="19:20">
      <c r="S1501" s="531"/>
      <c r="T1501" s="534"/>
    </row>
    <row r="1502" spans="19:20">
      <c r="S1502" s="531"/>
      <c r="T1502" s="534"/>
    </row>
    <row r="1503" spans="19:20">
      <c r="S1503" s="531"/>
      <c r="T1503" s="534"/>
    </row>
    <row r="1504" spans="19:20">
      <c r="S1504" s="531"/>
      <c r="T1504" s="534"/>
    </row>
    <row r="1505" spans="19:20">
      <c r="S1505" s="531"/>
      <c r="T1505" s="534"/>
    </row>
    <row r="1506" spans="19:20">
      <c r="S1506" s="531"/>
      <c r="T1506" s="534"/>
    </row>
    <row r="1507" spans="19:20">
      <c r="S1507" s="531"/>
      <c r="T1507" s="534"/>
    </row>
    <row r="1508" spans="19:20">
      <c r="S1508" s="531"/>
      <c r="T1508" s="534"/>
    </row>
    <row r="1509" spans="19:20">
      <c r="S1509" s="531"/>
      <c r="T1509" s="534"/>
    </row>
    <row r="1510" spans="19:20">
      <c r="S1510" s="531"/>
      <c r="T1510" s="534"/>
    </row>
    <row r="1511" spans="19:20">
      <c r="S1511" s="531"/>
      <c r="T1511" s="534"/>
    </row>
    <row r="1512" spans="19:20">
      <c r="S1512" s="531"/>
      <c r="T1512" s="534"/>
    </row>
    <row r="1513" spans="19:20">
      <c r="S1513" s="531"/>
      <c r="T1513" s="534"/>
    </row>
    <row r="1514" spans="19:20">
      <c r="S1514" s="531"/>
      <c r="T1514" s="534"/>
    </row>
    <row r="1515" spans="19:20">
      <c r="S1515" s="531"/>
      <c r="T1515" s="534"/>
    </row>
    <row r="1516" spans="19:20">
      <c r="S1516" s="531"/>
      <c r="T1516" s="534"/>
    </row>
    <row r="1517" spans="19:20">
      <c r="S1517" s="531"/>
      <c r="T1517" s="534"/>
    </row>
    <row r="1518" spans="19:20">
      <c r="S1518" s="531"/>
      <c r="T1518" s="534"/>
    </row>
    <row r="1519" spans="19:20">
      <c r="S1519" s="531"/>
      <c r="T1519" s="534"/>
    </row>
    <row r="1520" spans="19:20">
      <c r="S1520" s="531"/>
      <c r="T1520" s="534"/>
    </row>
    <row r="1521" spans="19:20">
      <c r="S1521" s="531"/>
      <c r="T1521" s="534"/>
    </row>
    <row r="1522" spans="19:20">
      <c r="S1522" s="531"/>
      <c r="T1522" s="534"/>
    </row>
    <row r="1523" spans="19:20">
      <c r="S1523" s="531"/>
      <c r="T1523" s="534"/>
    </row>
    <row r="1524" spans="19:20">
      <c r="S1524" s="531"/>
      <c r="T1524" s="534"/>
    </row>
    <row r="1525" spans="19:20">
      <c r="S1525" s="531"/>
      <c r="T1525" s="534"/>
    </row>
    <row r="1526" spans="19:20">
      <c r="S1526" s="531"/>
      <c r="T1526" s="534"/>
    </row>
    <row r="1527" spans="19:20">
      <c r="S1527" s="531"/>
      <c r="T1527" s="534"/>
    </row>
    <row r="1528" spans="19:20">
      <c r="S1528" s="531"/>
      <c r="T1528" s="534"/>
    </row>
    <row r="1529" spans="19:20">
      <c r="S1529" s="531"/>
      <c r="T1529" s="534"/>
    </row>
    <row r="1530" spans="19:20">
      <c r="S1530" s="531"/>
      <c r="T1530" s="534"/>
    </row>
    <row r="1531" spans="19:20">
      <c r="S1531" s="531"/>
      <c r="T1531" s="534"/>
    </row>
    <row r="1532" spans="19:20">
      <c r="S1532" s="531"/>
      <c r="T1532" s="534"/>
    </row>
    <row r="1533" spans="19:20">
      <c r="S1533" s="531"/>
      <c r="T1533" s="534"/>
    </row>
    <row r="1534" spans="19:20">
      <c r="S1534" s="531"/>
      <c r="T1534" s="534"/>
    </row>
    <row r="1535" spans="19:20">
      <c r="S1535" s="531"/>
      <c r="T1535" s="534"/>
    </row>
    <row r="1536" spans="19:20">
      <c r="S1536" s="531"/>
      <c r="T1536" s="534"/>
    </row>
    <row r="1537" spans="19:20">
      <c r="S1537" s="531"/>
      <c r="T1537" s="534"/>
    </row>
    <row r="1538" spans="19:20">
      <c r="S1538" s="531"/>
      <c r="T1538" s="534"/>
    </row>
    <row r="1539" spans="19:20">
      <c r="S1539" s="531"/>
      <c r="T1539" s="534"/>
    </row>
    <row r="1540" spans="19:20">
      <c r="S1540" s="531"/>
      <c r="T1540" s="534"/>
    </row>
    <row r="1541" spans="19:20">
      <c r="S1541" s="531"/>
      <c r="T1541" s="534"/>
    </row>
    <row r="1542" spans="19:20">
      <c r="S1542" s="531"/>
      <c r="T1542" s="534"/>
    </row>
    <row r="1543" spans="19:20">
      <c r="S1543" s="531"/>
      <c r="T1543" s="534"/>
    </row>
    <row r="1544" spans="19:20">
      <c r="S1544" s="531"/>
      <c r="T1544" s="534"/>
    </row>
    <row r="1545" spans="19:20">
      <c r="S1545" s="531"/>
      <c r="T1545" s="534"/>
    </row>
    <row r="1546" spans="19:20">
      <c r="S1546" s="531"/>
      <c r="T1546" s="534"/>
    </row>
    <row r="1547" spans="19:20">
      <c r="S1547" s="531"/>
      <c r="T1547" s="534"/>
    </row>
    <row r="1548" spans="19:20">
      <c r="S1548" s="531"/>
      <c r="T1548" s="534"/>
    </row>
    <row r="1549" spans="19:20">
      <c r="S1549" s="531"/>
      <c r="T1549" s="534"/>
    </row>
    <row r="1550" spans="19:20">
      <c r="S1550" s="531"/>
      <c r="T1550" s="534"/>
    </row>
    <row r="1551" spans="19:20">
      <c r="S1551" s="531"/>
      <c r="T1551" s="534"/>
    </row>
    <row r="1552" spans="19:20">
      <c r="S1552" s="531"/>
      <c r="T1552" s="534"/>
    </row>
    <row r="1553" spans="19:20">
      <c r="S1553" s="531"/>
      <c r="T1553" s="534"/>
    </row>
    <row r="1554" spans="19:20">
      <c r="S1554" s="531"/>
      <c r="T1554" s="534"/>
    </row>
    <row r="1555" spans="19:20">
      <c r="S1555" s="531"/>
      <c r="T1555" s="534"/>
    </row>
    <row r="1556" spans="19:20">
      <c r="S1556" s="531"/>
      <c r="T1556" s="534"/>
    </row>
    <row r="1557" spans="19:20">
      <c r="S1557" s="531"/>
      <c r="T1557" s="534"/>
    </row>
    <row r="1558" spans="19:20">
      <c r="S1558" s="531"/>
      <c r="T1558" s="534"/>
    </row>
    <row r="1559" spans="19:20">
      <c r="S1559" s="531"/>
      <c r="T1559" s="534"/>
    </row>
    <row r="1560" spans="19:20">
      <c r="S1560" s="531"/>
      <c r="T1560" s="534"/>
    </row>
    <row r="1561" spans="19:20">
      <c r="S1561" s="531"/>
      <c r="T1561" s="534"/>
    </row>
    <row r="1562" spans="19:20">
      <c r="S1562" s="531"/>
      <c r="T1562" s="534"/>
    </row>
    <row r="1563" spans="19:20">
      <c r="S1563" s="531"/>
      <c r="T1563" s="534"/>
    </row>
    <row r="1564" spans="19:20">
      <c r="S1564" s="531"/>
      <c r="T1564" s="534"/>
    </row>
    <row r="1565" spans="19:20">
      <c r="S1565" s="531"/>
      <c r="T1565" s="534"/>
    </row>
    <row r="1566" spans="19:20">
      <c r="S1566" s="531"/>
      <c r="T1566" s="534"/>
    </row>
    <row r="1567" spans="19:20">
      <c r="S1567" s="531"/>
      <c r="T1567" s="534"/>
    </row>
    <row r="1568" spans="19:20">
      <c r="S1568" s="531"/>
      <c r="T1568" s="534"/>
    </row>
    <row r="1569" spans="19:20">
      <c r="S1569" s="531"/>
      <c r="T1569" s="534"/>
    </row>
    <row r="1570" spans="19:20">
      <c r="S1570" s="531"/>
      <c r="T1570" s="534"/>
    </row>
    <row r="1571" spans="19:20">
      <c r="S1571" s="531"/>
      <c r="T1571" s="534"/>
    </row>
    <row r="1572" spans="19:20">
      <c r="S1572" s="531"/>
      <c r="T1572" s="534"/>
    </row>
    <row r="1573" spans="19:20">
      <c r="S1573" s="531"/>
      <c r="T1573" s="534"/>
    </row>
    <row r="1574" spans="19:20">
      <c r="S1574" s="531"/>
      <c r="T1574" s="534"/>
    </row>
    <row r="1575" spans="19:20">
      <c r="S1575" s="531"/>
      <c r="T1575" s="534"/>
    </row>
    <row r="1576" spans="19:20">
      <c r="S1576" s="531"/>
      <c r="T1576" s="534"/>
    </row>
    <row r="1577" spans="19:20">
      <c r="S1577" s="531"/>
      <c r="T1577" s="534"/>
    </row>
    <row r="1578" spans="19:20">
      <c r="S1578" s="531"/>
      <c r="T1578" s="534"/>
    </row>
    <row r="1579" spans="19:20">
      <c r="S1579" s="531"/>
      <c r="T1579" s="534"/>
    </row>
    <row r="1580" spans="19:20">
      <c r="S1580" s="531"/>
      <c r="T1580" s="534"/>
    </row>
    <row r="1581" spans="19:20">
      <c r="S1581" s="531"/>
      <c r="T1581" s="534"/>
    </row>
    <row r="1582" spans="19:20">
      <c r="S1582" s="531"/>
      <c r="T1582" s="534"/>
    </row>
    <row r="1583" spans="19:20">
      <c r="S1583" s="531"/>
      <c r="T1583" s="534"/>
    </row>
    <row r="1584" spans="19:20">
      <c r="S1584" s="531"/>
      <c r="T1584" s="534"/>
    </row>
    <row r="1585" spans="19:20">
      <c r="S1585" s="531"/>
      <c r="T1585" s="534"/>
    </row>
    <row r="1586" spans="19:20">
      <c r="S1586" s="531"/>
      <c r="T1586" s="534"/>
    </row>
    <row r="1587" spans="19:20">
      <c r="S1587" s="531"/>
      <c r="T1587" s="534"/>
    </row>
    <row r="1588" spans="19:20">
      <c r="S1588" s="531"/>
      <c r="T1588" s="534"/>
    </row>
    <row r="1589" spans="19:20">
      <c r="S1589" s="531"/>
      <c r="T1589" s="534"/>
    </row>
    <row r="1590" spans="19:20">
      <c r="S1590" s="531"/>
      <c r="T1590" s="534"/>
    </row>
    <row r="1591" spans="19:20">
      <c r="S1591" s="531"/>
      <c r="T1591" s="534"/>
    </row>
    <row r="1592" spans="19:20">
      <c r="S1592" s="531"/>
      <c r="T1592" s="534"/>
    </row>
    <row r="1593" spans="19:20">
      <c r="S1593" s="531"/>
      <c r="T1593" s="534"/>
    </row>
    <row r="1594" spans="19:20">
      <c r="S1594" s="531"/>
      <c r="T1594" s="534"/>
    </row>
    <row r="1595" spans="19:20">
      <c r="S1595" s="531"/>
      <c r="T1595" s="534"/>
    </row>
    <row r="1596" spans="19:20">
      <c r="S1596" s="531"/>
      <c r="T1596" s="534"/>
    </row>
    <row r="1597" spans="19:20">
      <c r="S1597" s="531"/>
      <c r="T1597" s="534"/>
    </row>
    <row r="1598" spans="19:20">
      <c r="S1598" s="531"/>
      <c r="T1598" s="534"/>
    </row>
    <row r="1599" spans="19:20">
      <c r="S1599" s="531"/>
      <c r="T1599" s="534"/>
    </row>
    <row r="1600" spans="19:20">
      <c r="S1600" s="531"/>
      <c r="T1600" s="534"/>
    </row>
    <row r="1601" spans="19:20">
      <c r="S1601" s="531"/>
      <c r="T1601" s="534"/>
    </row>
    <row r="1602" spans="19:20">
      <c r="S1602" s="531"/>
      <c r="T1602" s="534"/>
    </row>
    <row r="1603" spans="19:20">
      <c r="S1603" s="531"/>
      <c r="T1603" s="534"/>
    </row>
    <row r="1604" spans="19:20">
      <c r="S1604" s="531"/>
      <c r="T1604" s="534"/>
    </row>
    <row r="1605" spans="19:20">
      <c r="S1605" s="531"/>
      <c r="T1605" s="534"/>
    </row>
    <row r="1606" spans="19:20">
      <c r="S1606" s="531"/>
      <c r="T1606" s="534"/>
    </row>
    <row r="1607" spans="19:20">
      <c r="S1607" s="531"/>
      <c r="T1607" s="534"/>
    </row>
    <row r="1608" spans="19:20">
      <c r="S1608" s="531"/>
      <c r="T1608" s="534"/>
    </row>
    <row r="1609" spans="19:20">
      <c r="S1609" s="531"/>
      <c r="T1609" s="534"/>
    </row>
    <row r="1610" spans="19:20">
      <c r="S1610" s="531"/>
      <c r="T1610" s="534"/>
    </row>
    <row r="1611" spans="19:20">
      <c r="S1611" s="531"/>
      <c r="T1611" s="534"/>
    </row>
    <row r="1612" spans="19:20">
      <c r="S1612" s="531"/>
      <c r="T1612" s="534"/>
    </row>
    <row r="1613" spans="19:20">
      <c r="S1613" s="531"/>
      <c r="T1613" s="534"/>
    </row>
    <row r="1614" spans="19:20">
      <c r="S1614" s="531"/>
      <c r="T1614" s="534"/>
    </row>
    <row r="1615" spans="19:20">
      <c r="S1615" s="531"/>
      <c r="T1615" s="534"/>
    </row>
    <row r="1616" spans="19:20">
      <c r="S1616" s="531"/>
      <c r="T1616" s="534"/>
    </row>
    <row r="1617" spans="19:20">
      <c r="S1617" s="531"/>
      <c r="T1617" s="534"/>
    </row>
    <row r="1618" spans="19:20">
      <c r="S1618" s="531"/>
      <c r="T1618" s="534"/>
    </row>
    <row r="1619" spans="19:20">
      <c r="S1619" s="531"/>
      <c r="T1619" s="534"/>
    </row>
    <row r="1620" spans="19:20">
      <c r="S1620" s="531"/>
      <c r="T1620" s="534"/>
    </row>
    <row r="1621" spans="19:20">
      <c r="S1621" s="531"/>
      <c r="T1621" s="534"/>
    </row>
    <row r="1622" spans="19:20">
      <c r="S1622" s="531"/>
      <c r="T1622" s="534"/>
    </row>
    <row r="1623" spans="19:20">
      <c r="S1623" s="531"/>
      <c r="T1623" s="534"/>
    </row>
    <row r="1624" spans="19:20">
      <c r="S1624" s="531"/>
      <c r="T1624" s="534"/>
    </row>
    <row r="1625" spans="19:20">
      <c r="S1625" s="531"/>
      <c r="T1625" s="534"/>
    </row>
    <row r="1626" spans="19:20">
      <c r="S1626" s="531"/>
      <c r="T1626" s="534"/>
    </row>
    <row r="1627" spans="19:20">
      <c r="S1627" s="531"/>
      <c r="T1627" s="534"/>
    </row>
    <row r="1628" spans="19:20">
      <c r="S1628" s="531"/>
      <c r="T1628" s="534"/>
    </row>
    <row r="1629" spans="19:20">
      <c r="S1629" s="531"/>
      <c r="T1629" s="534"/>
    </row>
    <row r="1630" spans="19:20">
      <c r="S1630" s="531"/>
      <c r="T1630" s="534"/>
    </row>
    <row r="1631" spans="19:20">
      <c r="S1631" s="531"/>
      <c r="T1631" s="534"/>
    </row>
    <row r="1632" spans="19:20">
      <c r="S1632" s="531"/>
      <c r="T1632" s="534"/>
    </row>
    <row r="1633" spans="19:20">
      <c r="S1633" s="531"/>
      <c r="T1633" s="534"/>
    </row>
    <row r="1634" spans="19:20">
      <c r="S1634" s="531"/>
      <c r="T1634" s="534"/>
    </row>
    <row r="1635" spans="19:20">
      <c r="S1635" s="531"/>
      <c r="T1635" s="534"/>
    </row>
    <row r="1636" spans="19:20">
      <c r="S1636" s="531"/>
      <c r="T1636" s="534"/>
    </row>
    <row r="1637" spans="19:20">
      <c r="S1637" s="531"/>
      <c r="T1637" s="534"/>
    </row>
    <row r="1638" spans="19:20">
      <c r="S1638" s="531"/>
      <c r="T1638" s="534"/>
    </row>
    <row r="1639" spans="19:20">
      <c r="S1639" s="531"/>
      <c r="T1639" s="534"/>
    </row>
    <row r="1640" spans="19:20">
      <c r="S1640" s="531"/>
      <c r="T1640" s="534"/>
    </row>
    <row r="1641" spans="19:20">
      <c r="S1641" s="531"/>
      <c r="T1641" s="534"/>
    </row>
    <row r="1642" spans="19:20">
      <c r="S1642" s="531"/>
      <c r="T1642" s="534"/>
    </row>
    <row r="1643" spans="19:20">
      <c r="S1643" s="531"/>
      <c r="T1643" s="534"/>
    </row>
    <row r="1644" spans="19:20">
      <c r="S1644" s="531"/>
      <c r="T1644" s="534"/>
    </row>
    <row r="1645" spans="19:20">
      <c r="S1645" s="531"/>
      <c r="T1645" s="534"/>
    </row>
    <row r="1646" spans="19:20">
      <c r="S1646" s="531"/>
      <c r="T1646" s="534"/>
    </row>
    <row r="1647" spans="19:20">
      <c r="S1647" s="531"/>
      <c r="T1647" s="534"/>
    </row>
    <row r="1648" spans="19:20">
      <c r="S1648" s="531"/>
      <c r="T1648" s="534"/>
    </row>
    <row r="1649" spans="19:20">
      <c r="S1649" s="531"/>
      <c r="T1649" s="534"/>
    </row>
    <row r="1650" spans="19:20">
      <c r="S1650" s="531"/>
      <c r="T1650" s="534"/>
    </row>
    <row r="1651" spans="19:20">
      <c r="S1651" s="531"/>
      <c r="T1651" s="534"/>
    </row>
    <row r="1652" spans="19:20">
      <c r="S1652" s="531"/>
      <c r="T1652" s="534"/>
    </row>
    <row r="1653" spans="19:20">
      <c r="S1653" s="531"/>
      <c r="T1653" s="534"/>
    </row>
    <row r="1654" spans="19:20">
      <c r="S1654" s="531"/>
      <c r="T1654" s="534"/>
    </row>
    <row r="1655" spans="19:20">
      <c r="S1655" s="531"/>
      <c r="T1655" s="534"/>
    </row>
    <row r="1656" spans="19:20">
      <c r="S1656" s="531"/>
      <c r="T1656" s="534"/>
    </row>
    <row r="1657" spans="19:20">
      <c r="S1657" s="531"/>
      <c r="T1657" s="534"/>
    </row>
    <row r="1658" spans="19:20">
      <c r="S1658" s="531"/>
      <c r="T1658" s="534"/>
    </row>
    <row r="1659" spans="19:20">
      <c r="S1659" s="531"/>
      <c r="T1659" s="534"/>
    </row>
    <row r="1660" spans="19:20">
      <c r="S1660" s="531"/>
      <c r="T1660" s="534"/>
    </row>
    <row r="1661" spans="19:20">
      <c r="S1661" s="531"/>
      <c r="T1661" s="534"/>
    </row>
    <row r="1662" spans="19:20">
      <c r="S1662" s="531"/>
      <c r="T1662" s="534"/>
    </row>
    <row r="1663" spans="19:20">
      <c r="S1663" s="531"/>
      <c r="T1663" s="534"/>
    </row>
    <row r="1664" spans="19:20">
      <c r="S1664" s="531"/>
      <c r="T1664" s="534"/>
    </row>
    <row r="1665" spans="19:20">
      <c r="S1665" s="531"/>
      <c r="T1665" s="534"/>
    </row>
    <row r="1666" spans="19:20">
      <c r="S1666" s="531"/>
      <c r="T1666" s="534"/>
    </row>
    <row r="1667" spans="19:20">
      <c r="S1667" s="531"/>
      <c r="T1667" s="534"/>
    </row>
    <row r="1668" spans="19:20">
      <c r="S1668" s="531"/>
      <c r="T1668" s="534"/>
    </row>
    <row r="1669" spans="19:20">
      <c r="S1669" s="531"/>
      <c r="T1669" s="534"/>
    </row>
    <row r="1670" spans="19:20">
      <c r="S1670" s="531"/>
      <c r="T1670" s="534"/>
    </row>
    <row r="1671" spans="19:20">
      <c r="S1671" s="531"/>
      <c r="T1671" s="534"/>
    </row>
    <row r="1672" spans="19:20">
      <c r="S1672" s="531"/>
      <c r="T1672" s="534"/>
    </row>
    <row r="1673" spans="19:20">
      <c r="S1673" s="531"/>
      <c r="T1673" s="534"/>
    </row>
    <row r="1674" spans="19:20">
      <c r="S1674" s="531"/>
      <c r="T1674" s="534"/>
    </row>
    <row r="1675" spans="19:20">
      <c r="S1675" s="531"/>
      <c r="T1675" s="534"/>
    </row>
    <row r="1676" spans="19:20">
      <c r="S1676" s="531"/>
      <c r="T1676" s="534"/>
    </row>
    <row r="1677" spans="19:20">
      <c r="S1677" s="531"/>
      <c r="T1677" s="534"/>
    </row>
    <row r="1678" spans="19:20">
      <c r="S1678" s="531"/>
      <c r="T1678" s="534"/>
    </row>
    <row r="1679" spans="19:20">
      <c r="S1679" s="531"/>
      <c r="T1679" s="534"/>
    </row>
    <row r="1680" spans="19:20">
      <c r="S1680" s="531"/>
      <c r="T1680" s="534"/>
    </row>
    <row r="1681" spans="19:20">
      <c r="S1681" s="531"/>
      <c r="T1681" s="534"/>
    </row>
    <row r="1682" spans="19:20">
      <c r="S1682" s="531"/>
      <c r="T1682" s="534"/>
    </row>
    <row r="1683" spans="19:20">
      <c r="S1683" s="531"/>
      <c r="T1683" s="534"/>
    </row>
    <row r="1684" spans="19:20">
      <c r="S1684" s="531"/>
      <c r="T1684" s="534"/>
    </row>
    <row r="1685" spans="19:20">
      <c r="S1685" s="531"/>
      <c r="T1685" s="534"/>
    </row>
    <row r="1686" spans="19:20">
      <c r="S1686" s="531"/>
      <c r="T1686" s="534"/>
    </row>
    <row r="1687" spans="19:20">
      <c r="S1687" s="531"/>
      <c r="T1687" s="534"/>
    </row>
    <row r="1688" spans="19:20">
      <c r="S1688" s="531"/>
      <c r="T1688" s="534"/>
    </row>
    <row r="1689" spans="19:20">
      <c r="S1689" s="531"/>
      <c r="T1689" s="534"/>
    </row>
    <row r="1690" spans="19:20">
      <c r="S1690" s="531"/>
      <c r="T1690" s="534"/>
    </row>
    <row r="1691" spans="19:20">
      <c r="S1691" s="531"/>
      <c r="T1691" s="534"/>
    </row>
    <row r="1692" spans="19:20">
      <c r="S1692" s="531"/>
      <c r="T1692" s="534"/>
    </row>
    <row r="1693" spans="19:20">
      <c r="S1693" s="531"/>
      <c r="T1693" s="534"/>
    </row>
    <row r="1694" spans="19:20">
      <c r="S1694" s="531"/>
      <c r="T1694" s="534"/>
    </row>
    <row r="1695" spans="19:20">
      <c r="S1695" s="531"/>
      <c r="T1695" s="534"/>
    </row>
    <row r="1696" spans="19:20">
      <c r="S1696" s="531"/>
      <c r="T1696" s="534"/>
    </row>
    <row r="1697" spans="19:20">
      <c r="S1697" s="531"/>
      <c r="T1697" s="534"/>
    </row>
    <row r="1698" spans="19:20">
      <c r="S1698" s="531"/>
      <c r="T1698" s="534"/>
    </row>
    <row r="1699" spans="19:20">
      <c r="S1699" s="531"/>
      <c r="T1699" s="534"/>
    </row>
    <row r="1700" spans="19:20">
      <c r="S1700" s="531"/>
      <c r="T1700" s="534"/>
    </row>
    <row r="1701" spans="19:20">
      <c r="S1701" s="531"/>
      <c r="T1701" s="534"/>
    </row>
    <row r="1702" spans="19:20">
      <c r="S1702" s="531"/>
      <c r="T1702" s="534"/>
    </row>
    <row r="1703" spans="19:20">
      <c r="S1703" s="531"/>
      <c r="T1703" s="534"/>
    </row>
    <row r="1704" spans="19:20">
      <c r="S1704" s="531"/>
      <c r="T1704" s="534"/>
    </row>
    <row r="1705" spans="19:20">
      <c r="S1705" s="531"/>
      <c r="T1705" s="534"/>
    </row>
    <row r="1706" spans="19:20">
      <c r="S1706" s="531"/>
      <c r="T1706" s="534"/>
    </row>
    <row r="1707" spans="19:20">
      <c r="S1707" s="531"/>
      <c r="T1707" s="534"/>
    </row>
    <row r="1708" spans="19:20">
      <c r="S1708" s="531"/>
      <c r="T1708" s="534"/>
    </row>
    <row r="1709" spans="19:20">
      <c r="S1709" s="531"/>
      <c r="T1709" s="534"/>
    </row>
    <row r="1710" spans="19:20">
      <c r="S1710" s="531"/>
      <c r="T1710" s="534"/>
    </row>
    <row r="1711" spans="19:20">
      <c r="S1711" s="531"/>
      <c r="T1711" s="534"/>
    </row>
    <row r="1712" spans="19:20">
      <c r="S1712" s="531"/>
      <c r="T1712" s="534"/>
    </row>
    <row r="1713" spans="19:20">
      <c r="S1713" s="531"/>
      <c r="T1713" s="534"/>
    </row>
    <row r="1714" spans="19:20">
      <c r="S1714" s="531"/>
      <c r="T1714" s="534"/>
    </row>
    <row r="1715" spans="19:20">
      <c r="S1715" s="531"/>
      <c r="T1715" s="534"/>
    </row>
    <row r="1716" spans="19:20">
      <c r="S1716" s="531"/>
      <c r="T1716" s="534"/>
    </row>
    <row r="1717" spans="19:20">
      <c r="S1717" s="531"/>
      <c r="T1717" s="534"/>
    </row>
    <row r="1718" spans="19:20">
      <c r="S1718" s="531"/>
      <c r="T1718" s="534"/>
    </row>
    <row r="1719" spans="19:20">
      <c r="S1719" s="531"/>
      <c r="T1719" s="534"/>
    </row>
    <row r="1720" spans="19:20">
      <c r="S1720" s="531"/>
      <c r="T1720" s="534"/>
    </row>
    <row r="1721" spans="19:20">
      <c r="S1721" s="531"/>
      <c r="T1721" s="534"/>
    </row>
    <row r="1722" spans="19:20">
      <c r="S1722" s="531"/>
      <c r="T1722" s="534"/>
    </row>
    <row r="1723" spans="19:20">
      <c r="S1723" s="531"/>
      <c r="T1723" s="534"/>
    </row>
    <row r="1724" spans="19:20">
      <c r="S1724" s="531"/>
      <c r="T1724" s="534"/>
    </row>
    <row r="1725" spans="19:20">
      <c r="S1725" s="531"/>
      <c r="T1725" s="534"/>
    </row>
    <row r="1726" spans="19:20">
      <c r="S1726" s="531"/>
      <c r="T1726" s="534"/>
    </row>
    <row r="1727" spans="19:20">
      <c r="S1727" s="531"/>
      <c r="T1727" s="534"/>
    </row>
    <row r="1728" spans="19:20">
      <c r="S1728" s="531"/>
      <c r="T1728" s="534"/>
    </row>
    <row r="1729" spans="19:20">
      <c r="S1729" s="531"/>
      <c r="T1729" s="534"/>
    </row>
    <row r="1730" spans="19:20">
      <c r="S1730" s="531"/>
      <c r="T1730" s="534"/>
    </row>
    <row r="1731" spans="19:20">
      <c r="S1731" s="531"/>
      <c r="T1731" s="534"/>
    </row>
    <row r="1732" spans="19:20">
      <c r="S1732" s="531"/>
      <c r="T1732" s="534"/>
    </row>
    <row r="1733" spans="19:20">
      <c r="S1733" s="531"/>
      <c r="T1733" s="534"/>
    </row>
    <row r="1734" spans="19:20">
      <c r="S1734" s="531"/>
      <c r="T1734" s="534"/>
    </row>
    <row r="1735" spans="19:20">
      <c r="S1735" s="531"/>
      <c r="T1735" s="534"/>
    </row>
    <row r="1736" spans="19:20">
      <c r="S1736" s="531"/>
      <c r="T1736" s="534"/>
    </row>
    <row r="1737" spans="19:20">
      <c r="S1737" s="531"/>
      <c r="T1737" s="534"/>
    </row>
    <row r="1738" spans="19:20">
      <c r="S1738" s="531"/>
      <c r="T1738" s="534"/>
    </row>
    <row r="1739" spans="19:20">
      <c r="S1739" s="531"/>
      <c r="T1739" s="534"/>
    </row>
    <row r="1740" spans="19:20">
      <c r="S1740" s="531"/>
      <c r="T1740" s="534"/>
    </row>
    <row r="1741" spans="19:20">
      <c r="S1741" s="531"/>
      <c r="T1741" s="534"/>
    </row>
    <row r="1742" spans="19:20">
      <c r="S1742" s="531"/>
      <c r="T1742" s="534"/>
    </row>
    <row r="1743" spans="19:20">
      <c r="S1743" s="531"/>
      <c r="T1743" s="534"/>
    </row>
    <row r="1744" spans="19:20">
      <c r="S1744" s="531"/>
      <c r="T1744" s="534"/>
    </row>
    <row r="1745" spans="19:20">
      <c r="S1745" s="531"/>
      <c r="T1745" s="534"/>
    </row>
    <row r="1746" spans="19:20">
      <c r="S1746" s="531"/>
      <c r="T1746" s="534"/>
    </row>
    <row r="1747" spans="19:20">
      <c r="S1747" s="531"/>
      <c r="T1747" s="534"/>
    </row>
    <row r="1748" spans="19:20">
      <c r="S1748" s="531"/>
      <c r="T1748" s="534"/>
    </row>
    <row r="1749" spans="19:20">
      <c r="S1749" s="531"/>
      <c r="T1749" s="534"/>
    </row>
    <row r="1750" spans="19:20">
      <c r="S1750" s="531"/>
      <c r="T1750" s="534"/>
    </row>
    <row r="1751" spans="19:20">
      <c r="S1751" s="531"/>
      <c r="T1751" s="534"/>
    </row>
    <row r="1752" spans="19:20">
      <c r="S1752" s="531"/>
      <c r="T1752" s="534"/>
    </row>
    <row r="1753" spans="19:20">
      <c r="S1753" s="531"/>
      <c r="T1753" s="534"/>
    </row>
    <row r="1754" spans="19:20">
      <c r="S1754" s="531"/>
      <c r="T1754" s="534"/>
    </row>
    <row r="1755" spans="19:20">
      <c r="S1755" s="531"/>
      <c r="T1755" s="534"/>
    </row>
    <row r="1756" spans="19:20">
      <c r="S1756" s="531"/>
      <c r="T1756" s="534"/>
    </row>
    <row r="1757" spans="19:20">
      <c r="S1757" s="531"/>
      <c r="T1757" s="534"/>
    </row>
    <row r="1758" spans="19:20">
      <c r="S1758" s="531"/>
      <c r="T1758" s="534"/>
    </row>
    <row r="1759" spans="19:20">
      <c r="S1759" s="531"/>
      <c r="T1759" s="534"/>
    </row>
    <row r="1760" spans="19:20">
      <c r="S1760" s="531"/>
      <c r="T1760" s="534"/>
    </row>
    <row r="1761" spans="19:20">
      <c r="S1761" s="531"/>
      <c r="T1761" s="534"/>
    </row>
    <row r="1762" spans="19:20">
      <c r="S1762" s="531"/>
      <c r="T1762" s="534"/>
    </row>
    <row r="1763" spans="19:20">
      <c r="S1763" s="531"/>
      <c r="T1763" s="534"/>
    </row>
    <row r="1764" spans="19:20">
      <c r="S1764" s="531"/>
      <c r="T1764" s="534"/>
    </row>
    <row r="1765" spans="19:20">
      <c r="S1765" s="531"/>
      <c r="T1765" s="534"/>
    </row>
    <row r="1766" spans="19:20">
      <c r="S1766" s="531"/>
      <c r="T1766" s="534"/>
    </row>
    <row r="1767" spans="19:20">
      <c r="S1767" s="531"/>
      <c r="T1767" s="534"/>
    </row>
    <row r="1768" spans="19:20">
      <c r="S1768" s="531"/>
      <c r="T1768" s="534"/>
    </row>
    <row r="1769" spans="19:20">
      <c r="S1769" s="531"/>
      <c r="T1769" s="534"/>
    </row>
    <row r="1770" spans="19:20">
      <c r="S1770" s="531"/>
      <c r="T1770" s="534"/>
    </row>
    <row r="1771" spans="19:20">
      <c r="S1771" s="531"/>
      <c r="T1771" s="534"/>
    </row>
    <row r="1772" spans="19:20">
      <c r="S1772" s="531"/>
      <c r="T1772" s="534"/>
    </row>
    <row r="1773" spans="19:20">
      <c r="S1773" s="531"/>
      <c r="T1773" s="534"/>
    </row>
    <row r="1774" spans="19:20">
      <c r="S1774" s="531"/>
      <c r="T1774" s="534"/>
    </row>
    <row r="1775" spans="19:20">
      <c r="S1775" s="531"/>
      <c r="T1775" s="534"/>
    </row>
    <row r="1776" spans="19:20">
      <c r="S1776" s="531"/>
      <c r="T1776" s="534"/>
    </row>
    <row r="1777" spans="19:20">
      <c r="S1777" s="531"/>
      <c r="T1777" s="534"/>
    </row>
    <row r="1778" spans="19:20">
      <c r="S1778" s="531"/>
      <c r="T1778" s="534"/>
    </row>
    <row r="1779" spans="19:20">
      <c r="S1779" s="531"/>
      <c r="T1779" s="534"/>
    </row>
    <row r="1780" spans="19:20">
      <c r="S1780" s="531"/>
      <c r="T1780" s="534"/>
    </row>
    <row r="1781" spans="19:20">
      <c r="S1781" s="531"/>
      <c r="T1781" s="534"/>
    </row>
    <row r="1782" spans="19:20">
      <c r="S1782" s="531"/>
      <c r="T1782" s="534"/>
    </row>
    <row r="1783" spans="19:20">
      <c r="S1783" s="531"/>
      <c r="T1783" s="534"/>
    </row>
    <row r="1784" spans="19:20">
      <c r="S1784" s="531"/>
      <c r="T1784" s="534"/>
    </row>
    <row r="1785" spans="19:20">
      <c r="S1785" s="531"/>
      <c r="T1785" s="534"/>
    </row>
    <row r="1786" spans="19:20">
      <c r="S1786" s="531"/>
      <c r="T1786" s="534"/>
    </row>
    <row r="1787" spans="19:20">
      <c r="S1787" s="531"/>
      <c r="T1787" s="534"/>
    </row>
    <row r="1788" spans="19:20">
      <c r="S1788" s="531"/>
      <c r="T1788" s="534"/>
    </row>
    <row r="1789" spans="19:20">
      <c r="S1789" s="531"/>
      <c r="T1789" s="534"/>
    </row>
    <row r="1790" spans="19:20">
      <c r="S1790" s="531"/>
      <c r="T1790" s="534"/>
    </row>
    <row r="1791" spans="19:20">
      <c r="S1791" s="531"/>
      <c r="T1791" s="534"/>
    </row>
    <row r="1792" spans="19:20">
      <c r="S1792" s="531"/>
      <c r="T1792" s="534"/>
    </row>
    <row r="1793" spans="19:20">
      <c r="S1793" s="531"/>
      <c r="T1793" s="534"/>
    </row>
    <row r="1794" spans="19:20">
      <c r="S1794" s="531"/>
      <c r="T1794" s="534"/>
    </row>
    <row r="1795" spans="19:20">
      <c r="S1795" s="531"/>
      <c r="T1795" s="534"/>
    </row>
    <row r="1796" spans="19:20">
      <c r="S1796" s="531"/>
      <c r="T1796" s="534"/>
    </row>
    <row r="1797" spans="19:20">
      <c r="S1797" s="531"/>
      <c r="T1797" s="534"/>
    </row>
    <row r="1798" spans="19:20">
      <c r="S1798" s="531"/>
      <c r="T1798" s="534"/>
    </row>
    <row r="1799" spans="19:20">
      <c r="S1799" s="531"/>
      <c r="T1799" s="534"/>
    </row>
    <row r="1800" spans="19:20">
      <c r="S1800" s="531"/>
      <c r="T1800" s="534"/>
    </row>
    <row r="1801" spans="19:20">
      <c r="S1801" s="531"/>
      <c r="T1801" s="534"/>
    </row>
    <row r="1802" spans="19:20">
      <c r="S1802" s="531"/>
      <c r="T1802" s="534"/>
    </row>
    <row r="1803" spans="19:20">
      <c r="S1803" s="531"/>
      <c r="T1803" s="534"/>
    </row>
    <row r="1804" spans="19:20">
      <c r="S1804" s="531"/>
      <c r="T1804" s="534"/>
    </row>
    <row r="1805" spans="19:20">
      <c r="S1805" s="531"/>
      <c r="T1805" s="534"/>
    </row>
    <row r="1806" spans="19:20">
      <c r="S1806" s="531"/>
      <c r="T1806" s="534"/>
    </row>
    <row r="1807" spans="19:20">
      <c r="S1807" s="531"/>
      <c r="T1807" s="534"/>
    </row>
    <row r="1808" spans="19:20">
      <c r="S1808" s="531"/>
      <c r="T1808" s="534"/>
    </row>
    <row r="1809" spans="19:20">
      <c r="S1809" s="531"/>
      <c r="T1809" s="534"/>
    </row>
    <row r="1810" spans="19:20">
      <c r="S1810" s="531"/>
      <c r="T1810" s="534"/>
    </row>
    <row r="1811" spans="19:20">
      <c r="S1811" s="531"/>
      <c r="T1811" s="534"/>
    </row>
    <row r="1812" spans="19:20">
      <c r="S1812" s="531"/>
      <c r="T1812" s="534"/>
    </row>
    <row r="1813" spans="19:20">
      <c r="S1813" s="531"/>
      <c r="T1813" s="534"/>
    </row>
    <row r="1814" spans="19:20">
      <c r="S1814" s="531"/>
      <c r="T1814" s="534"/>
    </row>
    <row r="1815" spans="19:20">
      <c r="S1815" s="531"/>
      <c r="T1815" s="534"/>
    </row>
    <row r="1816" spans="19:20">
      <c r="S1816" s="531"/>
      <c r="T1816" s="534"/>
    </row>
    <row r="1817" spans="19:20">
      <c r="S1817" s="531"/>
      <c r="T1817" s="534"/>
    </row>
    <row r="1818" spans="19:20">
      <c r="S1818" s="531"/>
      <c r="T1818" s="534"/>
    </row>
    <row r="1819" spans="19:20">
      <c r="S1819" s="531"/>
      <c r="T1819" s="534"/>
    </row>
    <row r="1820" spans="19:20">
      <c r="S1820" s="531"/>
      <c r="T1820" s="534"/>
    </row>
    <row r="1821" spans="19:20">
      <c r="S1821" s="531"/>
      <c r="T1821" s="534"/>
    </row>
    <row r="1822" spans="19:20">
      <c r="S1822" s="531"/>
      <c r="T1822" s="534"/>
    </row>
    <row r="1823" spans="19:20">
      <c r="S1823" s="531"/>
      <c r="T1823" s="534"/>
    </row>
    <row r="1824" spans="19:20">
      <c r="S1824" s="531"/>
      <c r="T1824" s="534"/>
    </row>
    <row r="1825" spans="19:20">
      <c r="S1825" s="531"/>
      <c r="T1825" s="534"/>
    </row>
    <row r="1826" spans="19:20">
      <c r="S1826" s="531"/>
      <c r="T1826" s="534"/>
    </row>
    <row r="1827" spans="19:20">
      <c r="S1827" s="531"/>
      <c r="T1827" s="534"/>
    </row>
    <row r="1828" spans="19:20">
      <c r="S1828" s="531"/>
      <c r="T1828" s="534"/>
    </row>
    <row r="1829" spans="19:20">
      <c r="S1829" s="531"/>
      <c r="T1829" s="534"/>
    </row>
    <row r="1830" spans="19:20">
      <c r="S1830" s="531"/>
      <c r="T1830" s="534"/>
    </row>
    <row r="1831" spans="19:20">
      <c r="S1831" s="531"/>
      <c r="T1831" s="534"/>
    </row>
    <row r="1832" spans="19:20">
      <c r="S1832" s="531"/>
      <c r="T1832" s="534"/>
    </row>
    <row r="1833" spans="19:20">
      <c r="S1833" s="531"/>
      <c r="T1833" s="534"/>
    </row>
    <row r="1834" spans="19:20">
      <c r="S1834" s="531"/>
      <c r="T1834" s="534"/>
    </row>
    <row r="1835" spans="19:20">
      <c r="S1835" s="531"/>
      <c r="T1835" s="534"/>
    </row>
    <row r="1836" spans="19:20">
      <c r="S1836" s="531"/>
      <c r="T1836" s="534"/>
    </row>
    <row r="1837" spans="19:20">
      <c r="S1837" s="531"/>
      <c r="T1837" s="534"/>
    </row>
    <row r="1838" spans="19:20">
      <c r="S1838" s="531"/>
      <c r="T1838" s="534"/>
    </row>
    <row r="1839" spans="19:20">
      <c r="S1839" s="531"/>
      <c r="T1839" s="534"/>
    </row>
    <row r="1840" spans="19:20">
      <c r="S1840" s="531"/>
      <c r="T1840" s="534"/>
    </row>
    <row r="1841" spans="19:20">
      <c r="S1841" s="531"/>
      <c r="T1841" s="534"/>
    </row>
    <row r="1842" spans="19:20">
      <c r="S1842" s="531"/>
      <c r="T1842" s="534"/>
    </row>
    <row r="1843" spans="19:20">
      <c r="S1843" s="531"/>
      <c r="T1843" s="534"/>
    </row>
    <row r="1844" spans="19:20">
      <c r="S1844" s="531"/>
      <c r="T1844" s="534"/>
    </row>
    <row r="1845" spans="19:20">
      <c r="S1845" s="531"/>
      <c r="T1845" s="534"/>
    </row>
    <row r="1846" spans="19:20">
      <c r="S1846" s="531"/>
      <c r="T1846" s="534"/>
    </row>
    <row r="1847" spans="19:20">
      <c r="S1847" s="531"/>
      <c r="T1847" s="534"/>
    </row>
    <row r="1848" spans="19:20">
      <c r="S1848" s="531"/>
      <c r="T1848" s="534"/>
    </row>
    <row r="1849" spans="19:20">
      <c r="S1849" s="531"/>
      <c r="T1849" s="534"/>
    </row>
    <row r="1850" spans="19:20">
      <c r="S1850" s="531"/>
      <c r="T1850" s="534"/>
    </row>
    <row r="1851" spans="19:20">
      <c r="S1851" s="531"/>
      <c r="T1851" s="534"/>
    </row>
    <row r="1852" spans="19:20">
      <c r="S1852" s="531"/>
      <c r="T1852" s="534"/>
    </row>
    <row r="1853" spans="19:20">
      <c r="S1853" s="531"/>
      <c r="T1853" s="534"/>
    </row>
    <row r="1854" spans="19:20">
      <c r="S1854" s="531"/>
      <c r="T1854" s="534"/>
    </row>
    <row r="1855" spans="19:20">
      <c r="S1855" s="531"/>
      <c r="T1855" s="534"/>
    </row>
    <row r="1856" spans="19:20">
      <c r="S1856" s="531"/>
      <c r="T1856" s="534"/>
    </row>
    <row r="1857" spans="19:20">
      <c r="S1857" s="531"/>
      <c r="T1857" s="534"/>
    </row>
    <row r="1858" spans="19:20">
      <c r="S1858" s="531"/>
      <c r="T1858" s="534"/>
    </row>
    <row r="1859" spans="19:20">
      <c r="S1859" s="531"/>
      <c r="T1859" s="534"/>
    </row>
    <row r="1860" spans="19:20">
      <c r="S1860" s="531"/>
      <c r="T1860" s="534"/>
    </row>
    <row r="1861" spans="19:20">
      <c r="S1861" s="531"/>
      <c r="T1861" s="534"/>
    </row>
    <row r="1862" spans="19:20">
      <c r="S1862" s="531"/>
      <c r="T1862" s="534"/>
    </row>
    <row r="1863" spans="19:20">
      <c r="S1863" s="531"/>
      <c r="T1863" s="534"/>
    </row>
    <row r="1864" spans="19:20">
      <c r="S1864" s="531"/>
      <c r="T1864" s="534"/>
    </row>
    <row r="1865" spans="19:20">
      <c r="S1865" s="531"/>
      <c r="T1865" s="534"/>
    </row>
    <row r="1866" spans="19:20">
      <c r="S1866" s="531"/>
      <c r="T1866" s="534"/>
    </row>
    <row r="1867" spans="19:20">
      <c r="S1867" s="531"/>
      <c r="T1867" s="534"/>
    </row>
    <row r="1868" spans="19:20">
      <c r="S1868" s="531"/>
      <c r="T1868" s="534"/>
    </row>
    <row r="1869" spans="19:20">
      <c r="S1869" s="531"/>
      <c r="T1869" s="534"/>
    </row>
    <row r="1870" spans="19:20">
      <c r="S1870" s="531"/>
      <c r="T1870" s="534"/>
    </row>
    <row r="1871" spans="19:20">
      <c r="S1871" s="531"/>
      <c r="T1871" s="534"/>
    </row>
    <row r="1872" spans="19:20">
      <c r="S1872" s="531"/>
      <c r="T1872" s="534"/>
    </row>
    <row r="1873" spans="19:20">
      <c r="S1873" s="531"/>
      <c r="T1873" s="534"/>
    </row>
    <row r="1874" spans="19:20">
      <c r="S1874" s="531"/>
      <c r="T1874" s="534"/>
    </row>
    <row r="1875" spans="19:20">
      <c r="S1875" s="531"/>
      <c r="T1875" s="534"/>
    </row>
    <row r="1876" spans="19:20">
      <c r="S1876" s="531"/>
      <c r="T1876" s="534"/>
    </row>
    <row r="1877" spans="19:20">
      <c r="S1877" s="531"/>
      <c r="T1877" s="534"/>
    </row>
    <row r="1878" spans="19:20">
      <c r="S1878" s="531"/>
      <c r="T1878" s="534"/>
    </row>
    <row r="1879" spans="19:20">
      <c r="S1879" s="531"/>
      <c r="T1879" s="534"/>
    </row>
    <row r="1880" spans="19:20">
      <c r="S1880" s="531"/>
      <c r="T1880" s="534"/>
    </row>
    <row r="1881" spans="19:20">
      <c r="S1881" s="531"/>
      <c r="T1881" s="534"/>
    </row>
    <row r="1882" spans="19:20">
      <c r="S1882" s="531"/>
      <c r="T1882" s="534"/>
    </row>
    <row r="1883" spans="19:20">
      <c r="S1883" s="531"/>
      <c r="T1883" s="534"/>
    </row>
    <row r="1884" spans="19:20">
      <c r="S1884" s="531"/>
      <c r="T1884" s="534"/>
    </row>
    <row r="1885" spans="19:20">
      <c r="S1885" s="531"/>
      <c r="T1885" s="534"/>
    </row>
    <row r="1886" spans="19:20">
      <c r="S1886" s="531"/>
      <c r="T1886" s="534"/>
    </row>
    <row r="1887" spans="19:20">
      <c r="S1887" s="531"/>
      <c r="T1887" s="534"/>
    </row>
    <row r="1888" spans="19:20">
      <c r="S1888" s="531"/>
      <c r="T1888" s="534"/>
    </row>
    <row r="1889" spans="19:20">
      <c r="S1889" s="531"/>
      <c r="T1889" s="534"/>
    </row>
    <row r="1890" spans="19:20">
      <c r="S1890" s="531"/>
      <c r="T1890" s="534"/>
    </row>
    <row r="1891" spans="19:20">
      <c r="S1891" s="531"/>
      <c r="T1891" s="534"/>
    </row>
    <row r="1892" spans="19:20">
      <c r="S1892" s="531"/>
      <c r="T1892" s="534"/>
    </row>
    <row r="1893" spans="19:20">
      <c r="S1893" s="531"/>
      <c r="T1893" s="534"/>
    </row>
    <row r="1894" spans="19:20">
      <c r="S1894" s="531"/>
      <c r="T1894" s="534"/>
    </row>
    <row r="1895" spans="19:20">
      <c r="S1895" s="531"/>
      <c r="T1895" s="534"/>
    </row>
    <row r="1896" spans="19:20">
      <c r="S1896" s="531"/>
      <c r="T1896" s="534"/>
    </row>
    <row r="1897" spans="19:20">
      <c r="S1897" s="531"/>
      <c r="T1897" s="534"/>
    </row>
    <row r="1898" spans="19:20">
      <c r="S1898" s="531"/>
      <c r="T1898" s="534"/>
    </row>
    <row r="1899" spans="19:20">
      <c r="S1899" s="531"/>
      <c r="T1899" s="534"/>
    </row>
    <row r="1900" spans="19:20">
      <c r="S1900" s="531"/>
      <c r="T1900" s="534"/>
    </row>
    <row r="1901" spans="19:20">
      <c r="S1901" s="531"/>
      <c r="T1901" s="534"/>
    </row>
    <row r="1902" spans="19:20">
      <c r="S1902" s="531"/>
      <c r="T1902" s="534"/>
    </row>
    <row r="1903" spans="19:20">
      <c r="S1903" s="531"/>
      <c r="T1903" s="534"/>
    </row>
    <row r="1904" spans="19:20">
      <c r="S1904" s="531"/>
      <c r="T1904" s="534"/>
    </row>
    <row r="1905" spans="19:20">
      <c r="S1905" s="531"/>
      <c r="T1905" s="534"/>
    </row>
    <row r="1906" spans="19:20">
      <c r="S1906" s="531"/>
      <c r="T1906" s="534"/>
    </row>
    <row r="1907" spans="19:20">
      <c r="S1907" s="531"/>
      <c r="T1907" s="534"/>
    </row>
    <row r="1908" spans="19:20">
      <c r="S1908" s="531"/>
      <c r="T1908" s="534"/>
    </row>
    <row r="1909" spans="19:20">
      <c r="S1909" s="531"/>
      <c r="T1909" s="534"/>
    </row>
    <row r="1910" spans="19:20">
      <c r="S1910" s="531"/>
      <c r="T1910" s="534"/>
    </row>
    <row r="1911" spans="19:20">
      <c r="S1911" s="531"/>
      <c r="T1911" s="534"/>
    </row>
    <row r="1912" spans="19:20">
      <c r="S1912" s="531"/>
      <c r="T1912" s="534"/>
    </row>
    <row r="1913" spans="19:20">
      <c r="S1913" s="531"/>
      <c r="T1913" s="534"/>
    </row>
    <row r="1914" spans="19:20">
      <c r="S1914" s="531"/>
      <c r="T1914" s="534"/>
    </row>
    <row r="1915" spans="19:20">
      <c r="S1915" s="531"/>
      <c r="T1915" s="534"/>
    </row>
    <row r="1916" spans="19:20">
      <c r="S1916" s="531"/>
      <c r="T1916" s="534"/>
    </row>
    <row r="1917" spans="19:20">
      <c r="S1917" s="531"/>
      <c r="T1917" s="534"/>
    </row>
    <row r="1918" spans="19:20">
      <c r="S1918" s="531"/>
      <c r="T1918" s="534"/>
    </row>
    <row r="1919" spans="19:20">
      <c r="S1919" s="531"/>
      <c r="T1919" s="534"/>
    </row>
    <row r="1920" spans="19:20">
      <c r="S1920" s="531"/>
      <c r="T1920" s="534"/>
    </row>
    <row r="1921" spans="19:20">
      <c r="S1921" s="531"/>
      <c r="T1921" s="534"/>
    </row>
    <row r="1922" spans="19:20">
      <c r="S1922" s="531"/>
      <c r="T1922" s="534"/>
    </row>
    <row r="1923" spans="19:20">
      <c r="S1923" s="531"/>
      <c r="T1923" s="534"/>
    </row>
    <row r="1924" spans="19:20">
      <c r="S1924" s="531"/>
      <c r="T1924" s="534"/>
    </row>
    <row r="1925" spans="19:20">
      <c r="S1925" s="531"/>
      <c r="T1925" s="534"/>
    </row>
    <row r="1926" spans="19:20">
      <c r="S1926" s="531"/>
      <c r="T1926" s="534"/>
    </row>
    <row r="1927" spans="19:20">
      <c r="S1927" s="531"/>
      <c r="T1927" s="534"/>
    </row>
    <row r="1928" spans="19:20">
      <c r="S1928" s="531"/>
      <c r="T1928" s="534"/>
    </row>
    <row r="1929" spans="19:20">
      <c r="S1929" s="531"/>
      <c r="T1929" s="534"/>
    </row>
    <row r="1930" spans="19:20">
      <c r="S1930" s="531"/>
      <c r="T1930" s="534"/>
    </row>
    <row r="1931" spans="19:20">
      <c r="S1931" s="531"/>
      <c r="T1931" s="534"/>
    </row>
    <row r="1932" spans="19:20">
      <c r="S1932" s="531"/>
      <c r="T1932" s="534"/>
    </row>
    <row r="1933" spans="19:20">
      <c r="S1933" s="531"/>
      <c r="T1933" s="534"/>
    </row>
    <row r="1934" spans="19:20">
      <c r="S1934" s="531"/>
      <c r="T1934" s="534"/>
    </row>
    <row r="1935" spans="19:20">
      <c r="S1935" s="531"/>
      <c r="T1935" s="534"/>
    </row>
    <row r="1936" spans="19:20">
      <c r="S1936" s="531"/>
      <c r="T1936" s="534"/>
    </row>
    <row r="1937" spans="19:20">
      <c r="S1937" s="531"/>
      <c r="T1937" s="534"/>
    </row>
    <row r="1938" spans="19:20">
      <c r="S1938" s="531"/>
      <c r="T1938" s="534"/>
    </row>
    <row r="1939" spans="19:20">
      <c r="S1939" s="531"/>
      <c r="T1939" s="534"/>
    </row>
    <row r="1940" spans="19:20">
      <c r="S1940" s="531"/>
      <c r="T1940" s="534"/>
    </row>
    <row r="1941" spans="19:20">
      <c r="S1941" s="531"/>
      <c r="T1941" s="534"/>
    </row>
    <row r="1942" spans="19:20">
      <c r="S1942" s="531"/>
      <c r="T1942" s="534"/>
    </row>
    <row r="1943" spans="19:20">
      <c r="S1943" s="531"/>
      <c r="T1943" s="534"/>
    </row>
    <row r="1944" spans="19:20">
      <c r="S1944" s="531"/>
      <c r="T1944" s="534"/>
    </row>
    <row r="1945" spans="19:20">
      <c r="S1945" s="531"/>
      <c r="T1945" s="534"/>
    </row>
    <row r="1946" spans="19:20">
      <c r="S1946" s="531"/>
      <c r="T1946" s="534"/>
    </row>
    <row r="1947" spans="19:20">
      <c r="S1947" s="531"/>
      <c r="T1947" s="534"/>
    </row>
    <row r="1948" spans="19:20">
      <c r="S1948" s="531"/>
      <c r="T1948" s="534"/>
    </row>
    <row r="1949" spans="19:20">
      <c r="S1949" s="531"/>
      <c r="T1949" s="534"/>
    </row>
    <row r="1950" spans="19:20">
      <c r="S1950" s="531"/>
      <c r="T1950" s="534"/>
    </row>
    <row r="1951" spans="19:20">
      <c r="S1951" s="531"/>
      <c r="T1951" s="534"/>
    </row>
    <row r="1952" spans="19:20">
      <c r="S1952" s="531"/>
      <c r="T1952" s="534"/>
    </row>
    <row r="1953" spans="19:20">
      <c r="S1953" s="531"/>
      <c r="T1953" s="534"/>
    </row>
    <row r="1954" spans="19:20">
      <c r="S1954" s="531"/>
      <c r="T1954" s="534"/>
    </row>
    <row r="1955" spans="19:20">
      <c r="S1955" s="531"/>
      <c r="T1955" s="534"/>
    </row>
    <row r="1956" spans="19:20">
      <c r="S1956" s="531"/>
      <c r="T1956" s="534"/>
    </row>
    <row r="1957" spans="19:20">
      <c r="S1957" s="531"/>
      <c r="T1957" s="534"/>
    </row>
    <row r="1958" spans="19:20">
      <c r="S1958" s="531"/>
      <c r="T1958" s="534"/>
    </row>
    <row r="1959" spans="19:20">
      <c r="S1959" s="531"/>
      <c r="T1959" s="534"/>
    </row>
    <row r="1960" spans="19:20">
      <c r="S1960" s="531"/>
      <c r="T1960" s="534"/>
    </row>
    <row r="1961" spans="19:20">
      <c r="S1961" s="531"/>
      <c r="T1961" s="534"/>
    </row>
    <row r="1962" spans="19:20">
      <c r="S1962" s="531"/>
      <c r="T1962" s="534"/>
    </row>
    <row r="1963" spans="19:20">
      <c r="S1963" s="531"/>
      <c r="T1963" s="534"/>
    </row>
    <row r="1964" spans="19:20">
      <c r="S1964" s="531"/>
      <c r="T1964" s="534"/>
    </row>
    <row r="1965" spans="19:20">
      <c r="S1965" s="531"/>
      <c r="T1965" s="534"/>
    </row>
    <row r="1966" spans="19:20">
      <c r="S1966" s="531"/>
      <c r="T1966" s="534"/>
    </row>
    <row r="1967" spans="19:20">
      <c r="S1967" s="531"/>
      <c r="T1967" s="534"/>
    </row>
    <row r="1968" spans="19:20">
      <c r="S1968" s="531"/>
      <c r="T1968" s="534"/>
    </row>
    <row r="1969" spans="19:20">
      <c r="S1969" s="531"/>
      <c r="T1969" s="534"/>
    </row>
    <row r="1970" spans="19:20">
      <c r="S1970" s="531"/>
      <c r="T1970" s="534"/>
    </row>
    <row r="1971" spans="19:20">
      <c r="S1971" s="531"/>
      <c r="T1971" s="534"/>
    </row>
    <row r="1972" spans="19:20">
      <c r="S1972" s="531"/>
      <c r="T1972" s="534"/>
    </row>
    <row r="1973" spans="19:20">
      <c r="S1973" s="531"/>
      <c r="T1973" s="534"/>
    </row>
    <row r="1974" spans="19:20">
      <c r="S1974" s="531"/>
      <c r="T1974" s="534"/>
    </row>
    <row r="1975" spans="19:20">
      <c r="S1975" s="531"/>
      <c r="T1975" s="534"/>
    </row>
    <row r="1976" spans="19:20">
      <c r="S1976" s="531"/>
      <c r="T1976" s="534"/>
    </row>
    <row r="1977" spans="19:20">
      <c r="S1977" s="531"/>
      <c r="T1977" s="534"/>
    </row>
    <row r="1978" spans="19:20">
      <c r="S1978" s="531"/>
      <c r="T1978" s="534"/>
    </row>
    <row r="1979" spans="19:20">
      <c r="S1979" s="531"/>
      <c r="T1979" s="534"/>
    </row>
    <row r="1980" spans="19:20">
      <c r="S1980" s="531"/>
      <c r="T1980" s="534"/>
    </row>
    <row r="1981" spans="19:20">
      <c r="S1981" s="531"/>
      <c r="T1981" s="534"/>
    </row>
    <row r="1982" spans="19:20">
      <c r="S1982" s="531"/>
      <c r="T1982" s="534"/>
    </row>
    <row r="1983" spans="19:20">
      <c r="S1983" s="531"/>
      <c r="T1983" s="534"/>
    </row>
    <row r="1984" spans="19:20">
      <c r="S1984" s="531"/>
      <c r="T1984" s="534"/>
    </row>
    <row r="1985" spans="19:20">
      <c r="S1985" s="531"/>
      <c r="T1985" s="534"/>
    </row>
    <row r="1986" spans="19:20">
      <c r="S1986" s="531"/>
      <c r="T1986" s="534"/>
    </row>
    <row r="1987" spans="19:20">
      <c r="S1987" s="531"/>
      <c r="T1987" s="534"/>
    </row>
    <row r="1988" spans="19:20">
      <c r="S1988" s="531"/>
      <c r="T1988" s="534"/>
    </row>
    <row r="1989" spans="19:20">
      <c r="S1989" s="531"/>
      <c r="T1989" s="534"/>
    </row>
    <row r="1990" spans="19:20">
      <c r="S1990" s="531"/>
      <c r="T1990" s="534"/>
    </row>
    <row r="1991" spans="19:20">
      <c r="S1991" s="531"/>
      <c r="T1991" s="534"/>
    </row>
    <row r="1992" spans="19:20">
      <c r="S1992" s="531"/>
      <c r="T1992" s="534"/>
    </row>
    <row r="1993" spans="19:20">
      <c r="S1993" s="531"/>
      <c r="T1993" s="534"/>
    </row>
    <row r="1994" spans="19:20">
      <c r="S1994" s="531"/>
      <c r="T1994" s="534"/>
    </row>
    <row r="1995" spans="19:20">
      <c r="S1995" s="531"/>
      <c r="T1995" s="534"/>
    </row>
    <row r="1996" spans="19:20">
      <c r="S1996" s="531"/>
      <c r="T1996" s="534"/>
    </row>
    <row r="1997" spans="19:20">
      <c r="S1997" s="531"/>
      <c r="T1997" s="534"/>
    </row>
    <row r="1998" spans="19:20">
      <c r="S1998" s="531"/>
      <c r="T1998" s="534"/>
    </row>
    <row r="1999" spans="19:20">
      <c r="S1999" s="531"/>
      <c r="T1999" s="534"/>
    </row>
    <row r="2000" spans="19:20">
      <c r="S2000" s="531"/>
      <c r="T2000" s="534"/>
    </row>
    <row r="2001" spans="19:20">
      <c r="S2001" s="531"/>
      <c r="T2001" s="534"/>
    </row>
    <row r="2002" spans="19:20">
      <c r="S2002" s="531"/>
      <c r="T2002" s="534"/>
    </row>
    <row r="2003" spans="19:20">
      <c r="S2003" s="531"/>
      <c r="T2003" s="534"/>
    </row>
    <row r="2004" spans="19:20">
      <c r="S2004" s="531"/>
      <c r="T2004" s="534"/>
    </row>
    <row r="2005" spans="19:20">
      <c r="S2005" s="531"/>
      <c r="T2005" s="534"/>
    </row>
    <row r="2006" spans="19:20">
      <c r="S2006" s="531"/>
      <c r="T2006" s="534"/>
    </row>
    <row r="2007" spans="19:20">
      <c r="S2007" s="531"/>
      <c r="T2007" s="534"/>
    </row>
    <row r="2008" spans="19:20">
      <c r="S2008" s="531"/>
      <c r="T2008" s="534"/>
    </row>
    <row r="2009" spans="19:20">
      <c r="S2009" s="531"/>
      <c r="T2009" s="534"/>
    </row>
    <row r="2010" spans="19:20">
      <c r="S2010" s="531"/>
      <c r="T2010" s="534"/>
    </row>
    <row r="2011" spans="19:20">
      <c r="S2011" s="531"/>
      <c r="T2011" s="534"/>
    </row>
    <row r="2012" spans="19:20">
      <c r="S2012" s="531"/>
      <c r="T2012" s="534"/>
    </row>
    <row r="2013" spans="19:20">
      <c r="S2013" s="531"/>
      <c r="T2013" s="534"/>
    </row>
    <row r="2014" spans="19:20">
      <c r="S2014" s="531"/>
      <c r="T2014" s="534"/>
    </row>
    <row r="2015" spans="19:20">
      <c r="S2015" s="531"/>
      <c r="T2015" s="534"/>
    </row>
    <row r="2016" spans="19:20">
      <c r="S2016" s="531"/>
      <c r="T2016" s="534"/>
    </row>
    <row r="2017" spans="19:20">
      <c r="S2017" s="531"/>
      <c r="T2017" s="534"/>
    </row>
    <row r="2018" spans="19:20">
      <c r="S2018" s="531"/>
      <c r="T2018" s="534"/>
    </row>
    <row r="2019" spans="19:20">
      <c r="S2019" s="531"/>
      <c r="T2019" s="534"/>
    </row>
    <row r="2020" spans="19:20">
      <c r="S2020" s="531"/>
      <c r="T2020" s="534"/>
    </row>
    <row r="2021" spans="19:20">
      <c r="S2021" s="531"/>
      <c r="T2021" s="534"/>
    </row>
    <row r="2022" spans="19:20">
      <c r="S2022" s="531"/>
      <c r="T2022" s="534"/>
    </row>
    <row r="2023" spans="19:20">
      <c r="S2023" s="531"/>
      <c r="T2023" s="534"/>
    </row>
    <row r="2024" spans="19:20">
      <c r="S2024" s="531"/>
      <c r="T2024" s="534"/>
    </row>
    <row r="2025" spans="19:20">
      <c r="S2025" s="531"/>
      <c r="T2025" s="534"/>
    </row>
    <row r="2026" spans="19:20">
      <c r="S2026" s="531"/>
      <c r="T2026" s="534"/>
    </row>
    <row r="2027" spans="19:20">
      <c r="S2027" s="531"/>
      <c r="T2027" s="534"/>
    </row>
    <row r="2028" spans="19:20">
      <c r="S2028" s="531"/>
      <c r="T2028" s="534"/>
    </row>
    <row r="2029" spans="19:20">
      <c r="S2029" s="531"/>
      <c r="T2029" s="534"/>
    </row>
    <row r="2030" spans="19:20">
      <c r="S2030" s="531"/>
      <c r="T2030" s="534"/>
    </row>
    <row r="2031" spans="19:20">
      <c r="S2031" s="531"/>
      <c r="T2031" s="534"/>
    </row>
    <row r="2032" spans="19:20">
      <c r="S2032" s="531"/>
      <c r="T2032" s="534"/>
    </row>
    <row r="2033" spans="19:20">
      <c r="S2033" s="531"/>
      <c r="T2033" s="534"/>
    </row>
    <row r="2034" spans="19:20">
      <c r="S2034" s="531"/>
      <c r="T2034" s="534"/>
    </row>
    <row r="2035" spans="19:20">
      <c r="S2035" s="531"/>
      <c r="T2035" s="534"/>
    </row>
    <row r="2036" spans="19:20">
      <c r="S2036" s="531"/>
      <c r="T2036" s="534"/>
    </row>
    <row r="2037" spans="19:20">
      <c r="S2037" s="531"/>
      <c r="T2037" s="534"/>
    </row>
    <row r="2038" spans="19:20">
      <c r="S2038" s="531"/>
      <c r="T2038" s="534"/>
    </row>
    <row r="2039" spans="19:20">
      <c r="S2039" s="531"/>
      <c r="T2039" s="534"/>
    </row>
    <row r="2040" spans="19:20">
      <c r="S2040" s="531"/>
      <c r="T2040" s="534"/>
    </row>
    <row r="2041" spans="19:20">
      <c r="S2041" s="531"/>
      <c r="T2041" s="534"/>
    </row>
    <row r="2042" spans="19:20">
      <c r="S2042" s="531"/>
      <c r="T2042" s="534"/>
    </row>
    <row r="2043" spans="19:20">
      <c r="S2043" s="531"/>
      <c r="T2043" s="534"/>
    </row>
    <row r="2044" spans="19:20">
      <c r="S2044" s="531"/>
      <c r="T2044" s="534"/>
    </row>
    <row r="2045" spans="19:20">
      <c r="S2045" s="531"/>
      <c r="T2045" s="534"/>
    </row>
    <row r="2046" spans="19:20">
      <c r="S2046" s="531"/>
      <c r="T2046" s="534"/>
    </row>
    <row r="2047" spans="19:20">
      <c r="S2047" s="531"/>
      <c r="T2047" s="534"/>
    </row>
    <row r="2048" spans="19:20">
      <c r="S2048" s="531"/>
      <c r="T2048" s="534"/>
    </row>
    <row r="2049" spans="19:20">
      <c r="S2049" s="531"/>
      <c r="T2049" s="534"/>
    </row>
    <row r="2050" spans="19:20">
      <c r="S2050" s="531"/>
      <c r="T2050" s="534"/>
    </row>
    <row r="2051" spans="19:20">
      <c r="S2051" s="531"/>
      <c r="T2051" s="534"/>
    </row>
    <row r="2052" spans="19:20">
      <c r="S2052" s="531"/>
      <c r="T2052" s="534"/>
    </row>
    <row r="2053" spans="19:20">
      <c r="S2053" s="531"/>
      <c r="T2053" s="534"/>
    </row>
    <row r="2054" spans="19:20">
      <c r="S2054" s="531"/>
      <c r="T2054" s="534"/>
    </row>
    <row r="2055" spans="19:20">
      <c r="S2055" s="531"/>
      <c r="T2055" s="534"/>
    </row>
    <row r="2056" spans="19:20">
      <c r="S2056" s="531"/>
      <c r="T2056" s="534"/>
    </row>
    <row r="2057" spans="19:20">
      <c r="S2057" s="531"/>
      <c r="T2057" s="534"/>
    </row>
    <row r="2058" spans="19:20">
      <c r="S2058" s="531"/>
      <c r="T2058" s="534"/>
    </row>
    <row r="2059" spans="19:20">
      <c r="S2059" s="531"/>
      <c r="T2059" s="534"/>
    </row>
    <row r="2060" spans="19:20">
      <c r="S2060" s="531"/>
      <c r="T2060" s="534"/>
    </row>
    <row r="2061" spans="19:20">
      <c r="S2061" s="531"/>
      <c r="T2061" s="534"/>
    </row>
    <row r="2062" spans="19:20">
      <c r="S2062" s="531"/>
      <c r="T2062" s="534"/>
    </row>
    <row r="2063" spans="19:20">
      <c r="S2063" s="531"/>
      <c r="T2063" s="534"/>
    </row>
    <row r="2064" spans="19:20">
      <c r="S2064" s="531"/>
      <c r="T2064" s="534"/>
    </row>
    <row r="2065" spans="19:20">
      <c r="S2065" s="531"/>
      <c r="T2065" s="534"/>
    </row>
    <row r="2066" spans="19:20">
      <c r="S2066" s="531"/>
      <c r="T2066" s="534"/>
    </row>
    <row r="2067" spans="19:20">
      <c r="S2067" s="531"/>
      <c r="T2067" s="534"/>
    </row>
    <row r="2068" spans="19:20">
      <c r="S2068" s="531"/>
      <c r="T2068" s="534"/>
    </row>
    <row r="2069" spans="19:20">
      <c r="S2069" s="531"/>
      <c r="T2069" s="534"/>
    </row>
    <row r="2070" spans="19:20">
      <c r="S2070" s="531"/>
      <c r="T2070" s="534"/>
    </row>
    <row r="2071" spans="19:20">
      <c r="S2071" s="531"/>
      <c r="T2071" s="534"/>
    </row>
    <row r="2072" spans="19:20">
      <c r="S2072" s="531"/>
      <c r="T2072" s="534"/>
    </row>
    <row r="2073" spans="19:20">
      <c r="S2073" s="531"/>
      <c r="T2073" s="534"/>
    </row>
    <row r="2074" spans="19:20">
      <c r="S2074" s="531"/>
      <c r="T2074" s="534"/>
    </row>
    <row r="2075" spans="19:20">
      <c r="S2075" s="531"/>
      <c r="T2075" s="534"/>
    </row>
    <row r="2076" spans="19:20">
      <c r="S2076" s="531"/>
      <c r="T2076" s="534"/>
    </row>
    <row r="2077" spans="19:20">
      <c r="S2077" s="531"/>
      <c r="T2077" s="534"/>
    </row>
    <row r="2078" spans="19:20">
      <c r="S2078" s="531"/>
      <c r="T2078" s="534"/>
    </row>
    <row r="2079" spans="19:20">
      <c r="S2079" s="531"/>
      <c r="T2079" s="534"/>
    </row>
    <row r="2080" spans="19:20">
      <c r="S2080" s="531"/>
      <c r="T2080" s="534"/>
    </row>
    <row r="2081" spans="19:20">
      <c r="S2081" s="531"/>
      <c r="T2081" s="534"/>
    </row>
    <row r="2082" spans="19:20">
      <c r="S2082" s="531"/>
      <c r="T2082" s="534"/>
    </row>
    <row r="2083" spans="19:20">
      <c r="S2083" s="531"/>
      <c r="T2083" s="534"/>
    </row>
    <row r="2084" spans="19:20">
      <c r="S2084" s="531"/>
      <c r="T2084" s="534"/>
    </row>
    <row r="2085" spans="19:20">
      <c r="S2085" s="531"/>
      <c r="T2085" s="534"/>
    </row>
    <row r="2086" spans="19:20">
      <c r="S2086" s="531"/>
      <c r="T2086" s="534"/>
    </row>
    <row r="2087" spans="19:20">
      <c r="S2087" s="531"/>
      <c r="T2087" s="534"/>
    </row>
    <row r="2088" spans="19:20">
      <c r="S2088" s="531"/>
      <c r="T2088" s="534"/>
    </row>
    <row r="2089" spans="19:20">
      <c r="S2089" s="531"/>
      <c r="T2089" s="534"/>
    </row>
    <row r="2090" spans="19:20">
      <c r="S2090" s="531"/>
      <c r="T2090" s="534"/>
    </row>
    <row r="2091" spans="19:20">
      <c r="S2091" s="531"/>
      <c r="T2091" s="534"/>
    </row>
    <row r="2092" spans="19:20">
      <c r="S2092" s="531"/>
      <c r="T2092" s="534"/>
    </row>
    <row r="2093" spans="19:20">
      <c r="S2093" s="531"/>
      <c r="T2093" s="534"/>
    </row>
    <row r="2094" spans="19:20">
      <c r="S2094" s="531"/>
      <c r="T2094" s="534"/>
    </row>
    <row r="2095" spans="19:20">
      <c r="S2095" s="531"/>
      <c r="T2095" s="534"/>
    </row>
    <row r="2096" spans="19:20">
      <c r="S2096" s="531"/>
      <c r="T2096" s="534"/>
    </row>
    <row r="2097" spans="19:20">
      <c r="S2097" s="531"/>
      <c r="T2097" s="534"/>
    </row>
    <row r="2098" spans="19:20">
      <c r="S2098" s="531"/>
      <c r="T2098" s="534"/>
    </row>
    <row r="2099" spans="19:20">
      <c r="S2099" s="531"/>
      <c r="T2099" s="534"/>
    </row>
    <row r="2100" spans="19:20">
      <c r="S2100" s="531"/>
      <c r="T2100" s="534"/>
    </row>
    <row r="2101" spans="19:20">
      <c r="S2101" s="531"/>
      <c r="T2101" s="534"/>
    </row>
    <row r="2102" spans="19:20">
      <c r="S2102" s="531"/>
      <c r="T2102" s="534"/>
    </row>
    <row r="2103" spans="19:20">
      <c r="S2103" s="531"/>
      <c r="T2103" s="534"/>
    </row>
    <row r="2104" spans="19:20">
      <c r="S2104" s="531"/>
      <c r="T2104" s="534"/>
    </row>
    <row r="2105" spans="19:20">
      <c r="S2105" s="531"/>
      <c r="T2105" s="534"/>
    </row>
    <row r="2106" spans="19:20">
      <c r="S2106" s="531"/>
      <c r="T2106" s="534"/>
    </row>
    <row r="2107" spans="19:20">
      <c r="S2107" s="531"/>
      <c r="T2107" s="534"/>
    </row>
    <row r="2108" spans="19:20">
      <c r="S2108" s="531"/>
      <c r="T2108" s="534"/>
    </row>
    <row r="2109" spans="19:20">
      <c r="S2109" s="531"/>
      <c r="T2109" s="534"/>
    </row>
    <row r="2110" spans="19:20">
      <c r="S2110" s="531"/>
      <c r="T2110" s="534"/>
    </row>
    <row r="2111" spans="19:20">
      <c r="S2111" s="531"/>
      <c r="T2111" s="534"/>
    </row>
    <row r="2112" spans="19:20">
      <c r="S2112" s="531"/>
      <c r="T2112" s="534"/>
    </row>
    <row r="2113" spans="19:20">
      <c r="S2113" s="531"/>
      <c r="T2113" s="534"/>
    </row>
    <row r="2114" spans="19:20">
      <c r="S2114" s="531"/>
      <c r="T2114" s="534"/>
    </row>
    <row r="2115" spans="19:20">
      <c r="S2115" s="531"/>
      <c r="T2115" s="534"/>
    </row>
    <row r="2116" spans="19:20">
      <c r="S2116" s="531"/>
      <c r="T2116" s="534"/>
    </row>
    <row r="2117" spans="19:20">
      <c r="S2117" s="531"/>
      <c r="T2117" s="534"/>
    </row>
    <row r="2118" spans="19:20">
      <c r="S2118" s="531"/>
      <c r="T2118" s="534"/>
    </row>
    <row r="2119" spans="19:20">
      <c r="S2119" s="531"/>
      <c r="T2119" s="534"/>
    </row>
    <row r="2120" spans="19:20">
      <c r="S2120" s="531"/>
      <c r="T2120" s="534"/>
    </row>
    <row r="2121" spans="19:20">
      <c r="S2121" s="531"/>
      <c r="T2121" s="534"/>
    </row>
    <row r="2122" spans="19:20">
      <c r="S2122" s="531"/>
      <c r="T2122" s="534"/>
    </row>
    <row r="2123" spans="19:20">
      <c r="S2123" s="531"/>
      <c r="T2123" s="534"/>
    </row>
    <row r="2124" spans="19:20">
      <c r="S2124" s="531"/>
      <c r="T2124" s="534"/>
    </row>
    <row r="2125" spans="19:20">
      <c r="S2125" s="531"/>
      <c r="T2125" s="534"/>
    </row>
    <row r="2126" spans="19:20">
      <c r="S2126" s="531"/>
      <c r="T2126" s="534"/>
    </row>
    <row r="2127" spans="19:20">
      <c r="S2127" s="531"/>
      <c r="T2127" s="534"/>
    </row>
    <row r="2128" spans="19:20">
      <c r="S2128" s="531"/>
      <c r="T2128" s="534"/>
    </row>
    <row r="2129" spans="19:20">
      <c r="S2129" s="531"/>
      <c r="T2129" s="534"/>
    </row>
    <row r="2130" spans="19:20">
      <c r="S2130" s="531"/>
      <c r="T2130" s="534"/>
    </row>
    <row r="2131" spans="19:20">
      <c r="S2131" s="531"/>
      <c r="T2131" s="534"/>
    </row>
    <row r="2132" spans="19:20">
      <c r="S2132" s="531"/>
      <c r="T2132" s="534"/>
    </row>
    <row r="2133" spans="19:20">
      <c r="S2133" s="531"/>
      <c r="T2133" s="534"/>
    </row>
    <row r="2134" spans="19:20">
      <c r="S2134" s="531"/>
      <c r="T2134" s="534"/>
    </row>
    <row r="2135" spans="19:20">
      <c r="S2135" s="531"/>
      <c r="T2135" s="534"/>
    </row>
    <row r="2136" spans="19:20">
      <c r="S2136" s="531"/>
      <c r="T2136" s="534"/>
    </row>
    <row r="2137" spans="19:20">
      <c r="S2137" s="531"/>
      <c r="T2137" s="534"/>
    </row>
    <row r="2138" spans="19:20">
      <c r="S2138" s="531"/>
      <c r="T2138" s="534"/>
    </row>
    <row r="2139" spans="19:20">
      <c r="S2139" s="531"/>
      <c r="T2139" s="534"/>
    </row>
    <row r="2140" spans="19:20">
      <c r="S2140" s="531"/>
      <c r="T2140" s="534"/>
    </row>
    <row r="2141" spans="19:20">
      <c r="S2141" s="531"/>
      <c r="T2141" s="534"/>
    </row>
    <row r="2142" spans="19:20">
      <c r="S2142" s="531"/>
      <c r="T2142" s="534"/>
    </row>
    <row r="2143" spans="19:20">
      <c r="S2143" s="531"/>
      <c r="T2143" s="534"/>
    </row>
    <row r="2144" spans="19:20">
      <c r="S2144" s="531"/>
      <c r="T2144" s="534"/>
    </row>
    <row r="2145" spans="19:20">
      <c r="S2145" s="531"/>
      <c r="T2145" s="534"/>
    </row>
    <row r="2146" spans="19:20">
      <c r="S2146" s="531"/>
      <c r="T2146" s="534"/>
    </row>
    <row r="2147" spans="19:20">
      <c r="S2147" s="531"/>
      <c r="T2147" s="534"/>
    </row>
    <row r="2148" spans="19:20">
      <c r="S2148" s="531"/>
      <c r="T2148" s="534"/>
    </row>
    <row r="2149" spans="19:20">
      <c r="S2149" s="531"/>
      <c r="T2149" s="534"/>
    </row>
    <row r="2150" spans="19:20">
      <c r="S2150" s="531"/>
      <c r="T2150" s="534"/>
    </row>
    <row r="2151" spans="19:20">
      <c r="S2151" s="531"/>
      <c r="T2151" s="534"/>
    </row>
    <row r="2152" spans="19:20">
      <c r="S2152" s="531"/>
      <c r="T2152" s="534"/>
    </row>
    <row r="2153" spans="19:20">
      <c r="S2153" s="531"/>
      <c r="T2153" s="534"/>
    </row>
    <row r="2154" spans="19:20">
      <c r="S2154" s="531"/>
      <c r="T2154" s="534"/>
    </row>
    <row r="2155" spans="19:20">
      <c r="S2155" s="531"/>
      <c r="T2155" s="534"/>
    </row>
    <row r="2156" spans="19:20">
      <c r="S2156" s="531"/>
      <c r="T2156" s="534"/>
    </row>
    <row r="2157" spans="19:20">
      <c r="S2157" s="531"/>
      <c r="T2157" s="534"/>
    </row>
    <row r="2158" spans="19:20">
      <c r="S2158" s="531"/>
      <c r="T2158" s="534"/>
    </row>
    <row r="2159" spans="19:20">
      <c r="S2159" s="531"/>
      <c r="T2159" s="534"/>
    </row>
    <row r="2160" spans="19:20">
      <c r="S2160" s="531"/>
      <c r="T2160" s="534"/>
    </row>
    <row r="2161" spans="19:20">
      <c r="S2161" s="531"/>
      <c r="T2161" s="534"/>
    </row>
    <row r="2162" spans="19:20">
      <c r="S2162" s="531"/>
      <c r="T2162" s="534"/>
    </row>
    <row r="2163" spans="19:20">
      <c r="S2163" s="531"/>
      <c r="T2163" s="534"/>
    </row>
    <row r="2164" spans="19:20">
      <c r="S2164" s="531"/>
      <c r="T2164" s="534"/>
    </row>
    <row r="2165" spans="19:20">
      <c r="S2165" s="531"/>
      <c r="T2165" s="534"/>
    </row>
    <row r="2166" spans="19:20">
      <c r="S2166" s="531"/>
      <c r="T2166" s="534"/>
    </row>
    <row r="2167" spans="19:20">
      <c r="S2167" s="531"/>
      <c r="T2167" s="534"/>
    </row>
    <row r="2168" spans="19:20">
      <c r="S2168" s="531"/>
      <c r="T2168" s="534"/>
    </row>
    <row r="2169" spans="19:20">
      <c r="S2169" s="531"/>
      <c r="T2169" s="534"/>
    </row>
    <row r="2170" spans="19:20">
      <c r="S2170" s="531"/>
      <c r="T2170" s="534"/>
    </row>
    <row r="2171" spans="19:20">
      <c r="S2171" s="531"/>
      <c r="T2171" s="534"/>
    </row>
    <row r="2172" spans="19:20">
      <c r="S2172" s="531"/>
      <c r="T2172" s="534"/>
    </row>
    <row r="2173" spans="19:20">
      <c r="S2173" s="531"/>
      <c r="T2173" s="534"/>
    </row>
    <row r="2174" spans="19:20">
      <c r="S2174" s="531"/>
      <c r="T2174" s="534"/>
    </row>
    <row r="2175" spans="19:20">
      <c r="S2175" s="531"/>
      <c r="T2175" s="534"/>
    </row>
    <row r="2176" spans="19:20">
      <c r="S2176" s="531"/>
      <c r="T2176" s="534"/>
    </row>
    <row r="2177" spans="19:20">
      <c r="S2177" s="531"/>
      <c r="T2177" s="534"/>
    </row>
    <row r="2178" spans="19:20">
      <c r="S2178" s="531"/>
      <c r="T2178" s="534"/>
    </row>
    <row r="2179" spans="19:20">
      <c r="S2179" s="531"/>
      <c r="T2179" s="534"/>
    </row>
    <row r="2180" spans="19:20">
      <c r="S2180" s="531"/>
      <c r="T2180" s="534"/>
    </row>
    <row r="2181" spans="19:20">
      <c r="S2181" s="531"/>
      <c r="T2181" s="534"/>
    </row>
    <row r="2182" spans="19:20">
      <c r="S2182" s="531"/>
      <c r="T2182" s="534"/>
    </row>
    <row r="2183" spans="19:20">
      <c r="S2183" s="531"/>
      <c r="T2183" s="534"/>
    </row>
    <row r="2184" spans="19:20">
      <c r="S2184" s="531"/>
      <c r="T2184" s="534"/>
    </row>
    <row r="2185" spans="19:20">
      <c r="S2185" s="531"/>
      <c r="T2185" s="534"/>
    </row>
    <row r="2186" spans="19:20">
      <c r="S2186" s="531"/>
      <c r="T2186" s="534"/>
    </row>
    <row r="2187" spans="19:20">
      <c r="S2187" s="531"/>
      <c r="T2187" s="534"/>
    </row>
    <row r="2188" spans="19:20">
      <c r="S2188" s="531"/>
      <c r="T2188" s="534"/>
    </row>
    <row r="2189" spans="19:20">
      <c r="S2189" s="531"/>
      <c r="T2189" s="534"/>
    </row>
    <row r="2190" spans="19:20">
      <c r="S2190" s="531"/>
      <c r="T2190" s="534"/>
    </row>
    <row r="2191" spans="19:20">
      <c r="S2191" s="531"/>
      <c r="T2191" s="534"/>
    </row>
    <row r="2192" spans="19:20">
      <c r="S2192" s="531"/>
      <c r="T2192" s="534"/>
    </row>
    <row r="2193" spans="19:20">
      <c r="S2193" s="531"/>
      <c r="T2193" s="534"/>
    </row>
    <row r="2194" spans="19:20">
      <c r="S2194" s="531"/>
      <c r="T2194" s="534"/>
    </row>
    <row r="2195" spans="19:20">
      <c r="S2195" s="531"/>
      <c r="T2195" s="534"/>
    </row>
    <row r="2196" spans="19:20">
      <c r="S2196" s="531"/>
      <c r="T2196" s="534"/>
    </row>
    <row r="2197" spans="19:20">
      <c r="S2197" s="531"/>
      <c r="T2197" s="534"/>
    </row>
    <row r="2198" spans="19:20">
      <c r="S2198" s="531"/>
      <c r="T2198" s="534"/>
    </row>
    <row r="2199" spans="19:20">
      <c r="S2199" s="531"/>
      <c r="T2199" s="534"/>
    </row>
    <row r="2200" spans="19:20">
      <c r="S2200" s="531"/>
      <c r="T2200" s="534"/>
    </row>
    <row r="2201" spans="19:20">
      <c r="S2201" s="531"/>
      <c r="T2201" s="534"/>
    </row>
    <row r="2202" spans="19:20">
      <c r="S2202" s="531"/>
      <c r="T2202" s="534"/>
    </row>
    <row r="2203" spans="19:20">
      <c r="S2203" s="531"/>
      <c r="T2203" s="534"/>
    </row>
    <row r="2204" spans="19:20">
      <c r="S2204" s="531"/>
      <c r="T2204" s="534"/>
    </row>
    <row r="2205" spans="19:20">
      <c r="S2205" s="531"/>
      <c r="T2205" s="534"/>
    </row>
    <row r="2206" spans="19:20">
      <c r="S2206" s="531"/>
      <c r="T2206" s="534"/>
    </row>
    <row r="2207" spans="19:20">
      <c r="S2207" s="531"/>
      <c r="T2207" s="534"/>
    </row>
    <row r="2208" spans="19:20">
      <c r="S2208" s="531"/>
      <c r="T2208" s="534"/>
    </row>
    <row r="2209" spans="19:20">
      <c r="S2209" s="531"/>
      <c r="T2209" s="534"/>
    </row>
    <row r="2210" spans="19:20">
      <c r="S2210" s="531"/>
      <c r="T2210" s="534"/>
    </row>
    <row r="2211" spans="19:20">
      <c r="S2211" s="531"/>
      <c r="T2211" s="534"/>
    </row>
    <row r="2212" spans="19:20">
      <c r="S2212" s="531"/>
      <c r="T2212" s="534"/>
    </row>
    <row r="2213" spans="19:20">
      <c r="S2213" s="531"/>
      <c r="T2213" s="534"/>
    </row>
    <row r="2214" spans="19:20">
      <c r="S2214" s="531"/>
      <c r="T2214" s="534"/>
    </row>
    <row r="2215" spans="19:20">
      <c r="S2215" s="531"/>
      <c r="T2215" s="534"/>
    </row>
    <row r="2216" spans="19:20">
      <c r="S2216" s="531"/>
      <c r="T2216" s="534"/>
    </row>
    <row r="2217" spans="19:20">
      <c r="S2217" s="531"/>
      <c r="T2217" s="534"/>
    </row>
    <row r="2218" spans="19:20">
      <c r="S2218" s="531"/>
      <c r="T2218" s="534"/>
    </row>
    <row r="2219" spans="19:20">
      <c r="S2219" s="531"/>
      <c r="T2219" s="534"/>
    </row>
    <row r="2220" spans="19:20">
      <c r="S2220" s="531"/>
      <c r="T2220" s="534"/>
    </row>
    <row r="2221" spans="19:20">
      <c r="S2221" s="531"/>
      <c r="T2221" s="534"/>
    </row>
    <row r="2222" spans="19:20">
      <c r="S2222" s="531"/>
      <c r="T2222" s="534"/>
    </row>
    <row r="2223" spans="19:20">
      <c r="S2223" s="531"/>
      <c r="T2223" s="534"/>
    </row>
    <row r="2224" spans="19:20">
      <c r="S2224" s="531"/>
      <c r="T2224" s="534"/>
    </row>
    <row r="2225" spans="19:20">
      <c r="S2225" s="531"/>
      <c r="T2225" s="534"/>
    </row>
    <row r="2226" spans="19:20">
      <c r="S2226" s="531"/>
      <c r="T2226" s="534"/>
    </row>
    <row r="2227" spans="19:20">
      <c r="S2227" s="531"/>
      <c r="T2227" s="534"/>
    </row>
    <row r="2228" spans="19:20">
      <c r="S2228" s="531"/>
      <c r="T2228" s="534"/>
    </row>
    <row r="2229" spans="19:20">
      <c r="S2229" s="531"/>
      <c r="T2229" s="534"/>
    </row>
    <row r="2230" spans="19:20">
      <c r="S2230" s="531"/>
      <c r="T2230" s="534"/>
    </row>
    <row r="2231" spans="19:20">
      <c r="S2231" s="531"/>
      <c r="T2231" s="534"/>
    </row>
    <row r="2232" spans="19:20">
      <c r="S2232" s="531"/>
      <c r="T2232" s="534"/>
    </row>
    <row r="2233" spans="19:20">
      <c r="S2233" s="531"/>
      <c r="T2233" s="534"/>
    </row>
    <row r="2234" spans="19:20">
      <c r="S2234" s="531"/>
      <c r="T2234" s="534"/>
    </row>
    <row r="2235" spans="19:20">
      <c r="S2235" s="531"/>
      <c r="T2235" s="534"/>
    </row>
    <row r="2236" spans="19:20">
      <c r="S2236" s="531"/>
      <c r="T2236" s="534"/>
    </row>
    <row r="2237" spans="19:20">
      <c r="S2237" s="531"/>
      <c r="T2237" s="534"/>
    </row>
    <row r="2238" spans="19:20">
      <c r="S2238" s="531"/>
      <c r="T2238" s="534"/>
    </row>
    <row r="2239" spans="19:20">
      <c r="S2239" s="531"/>
      <c r="T2239" s="534"/>
    </row>
    <row r="2240" spans="19:20">
      <c r="S2240" s="531"/>
      <c r="T2240" s="534"/>
    </row>
    <row r="2241" spans="19:20">
      <c r="S2241" s="531"/>
      <c r="T2241" s="534"/>
    </row>
    <row r="2242" spans="19:20">
      <c r="S2242" s="531"/>
      <c r="T2242" s="534"/>
    </row>
    <row r="2243" spans="19:20">
      <c r="S2243" s="531"/>
      <c r="T2243" s="534"/>
    </row>
    <row r="2244" spans="19:20">
      <c r="S2244" s="531"/>
      <c r="T2244" s="534"/>
    </row>
    <row r="2245" spans="19:20">
      <c r="S2245" s="531"/>
      <c r="T2245" s="534"/>
    </row>
    <row r="2246" spans="19:20">
      <c r="S2246" s="531"/>
      <c r="T2246" s="534"/>
    </row>
    <row r="2247" spans="19:20">
      <c r="S2247" s="531"/>
      <c r="T2247" s="534"/>
    </row>
    <row r="2248" spans="19:20">
      <c r="S2248" s="531"/>
      <c r="T2248" s="534"/>
    </row>
    <row r="2249" spans="19:20">
      <c r="S2249" s="531"/>
      <c r="T2249" s="534"/>
    </row>
    <row r="2250" spans="19:20">
      <c r="S2250" s="531"/>
      <c r="T2250" s="534"/>
    </row>
    <row r="2251" spans="19:20">
      <c r="S2251" s="531"/>
      <c r="T2251" s="534"/>
    </row>
    <row r="2252" spans="19:20">
      <c r="S2252" s="531"/>
      <c r="T2252" s="534"/>
    </row>
    <row r="2253" spans="19:20">
      <c r="S2253" s="531"/>
      <c r="T2253" s="534"/>
    </row>
    <row r="2254" spans="19:20">
      <c r="S2254" s="531"/>
      <c r="T2254" s="534"/>
    </row>
    <row r="2255" spans="19:20">
      <c r="S2255" s="531"/>
      <c r="T2255" s="534"/>
    </row>
    <row r="2256" spans="19:20">
      <c r="S2256" s="531"/>
      <c r="T2256" s="534"/>
    </row>
    <row r="2257" spans="19:20">
      <c r="S2257" s="531"/>
      <c r="T2257" s="534"/>
    </row>
    <row r="2258" spans="19:20">
      <c r="S2258" s="531"/>
      <c r="T2258" s="534"/>
    </row>
    <row r="2259" spans="19:20">
      <c r="S2259" s="531"/>
      <c r="T2259" s="534"/>
    </row>
    <row r="2260" spans="19:20">
      <c r="S2260" s="531"/>
      <c r="T2260" s="534"/>
    </row>
    <row r="2261" spans="19:20">
      <c r="S2261" s="531"/>
      <c r="T2261" s="534"/>
    </row>
    <row r="2262" spans="19:20">
      <c r="S2262" s="531"/>
      <c r="T2262" s="534"/>
    </row>
    <row r="2263" spans="19:20">
      <c r="S2263" s="531"/>
      <c r="T2263" s="534"/>
    </row>
    <row r="2264" spans="19:20">
      <c r="S2264" s="531"/>
      <c r="T2264" s="534"/>
    </row>
    <row r="2265" spans="19:20">
      <c r="S2265" s="531"/>
      <c r="T2265" s="534"/>
    </row>
    <row r="2266" spans="19:20">
      <c r="S2266" s="531"/>
      <c r="T2266" s="534"/>
    </row>
    <row r="2267" spans="19:20">
      <c r="S2267" s="531"/>
      <c r="T2267" s="534"/>
    </row>
    <row r="2268" spans="19:20">
      <c r="S2268" s="531"/>
      <c r="T2268" s="534"/>
    </row>
    <row r="2269" spans="19:20">
      <c r="S2269" s="531"/>
      <c r="T2269" s="534"/>
    </row>
    <row r="2270" spans="19:20">
      <c r="S2270" s="531"/>
      <c r="T2270" s="534"/>
    </row>
    <row r="2271" spans="19:20">
      <c r="S2271" s="531"/>
      <c r="T2271" s="534"/>
    </row>
    <row r="2272" spans="19:20">
      <c r="S2272" s="531"/>
      <c r="T2272" s="534"/>
    </row>
    <row r="2273" spans="19:20">
      <c r="S2273" s="531"/>
      <c r="T2273" s="534"/>
    </row>
    <row r="2274" spans="19:20">
      <c r="S2274" s="531"/>
      <c r="T2274" s="534"/>
    </row>
    <row r="2275" spans="19:20">
      <c r="S2275" s="531"/>
      <c r="T2275" s="534"/>
    </row>
    <row r="2276" spans="19:20">
      <c r="S2276" s="531"/>
      <c r="T2276" s="534"/>
    </row>
    <row r="2277" spans="19:20">
      <c r="S2277" s="531"/>
      <c r="T2277" s="534"/>
    </row>
    <row r="2278" spans="19:20">
      <c r="S2278" s="531"/>
      <c r="T2278" s="534"/>
    </row>
    <row r="2279" spans="19:20">
      <c r="S2279" s="531"/>
      <c r="T2279" s="534"/>
    </row>
    <row r="2280" spans="19:20">
      <c r="S2280" s="531"/>
      <c r="T2280" s="534"/>
    </row>
    <row r="2281" spans="19:20">
      <c r="S2281" s="531"/>
      <c r="T2281" s="534"/>
    </row>
    <row r="2282" spans="19:20">
      <c r="S2282" s="531"/>
      <c r="T2282" s="534"/>
    </row>
    <row r="2283" spans="19:20">
      <c r="S2283" s="531"/>
      <c r="T2283" s="534"/>
    </row>
    <row r="2284" spans="19:20">
      <c r="S2284" s="531"/>
      <c r="T2284" s="534"/>
    </row>
    <row r="2285" spans="19:20">
      <c r="S2285" s="531"/>
      <c r="T2285" s="534"/>
    </row>
    <row r="2286" spans="19:20">
      <c r="S2286" s="531"/>
      <c r="T2286" s="534"/>
    </row>
    <row r="2287" spans="19:20">
      <c r="S2287" s="531"/>
      <c r="T2287" s="534"/>
    </row>
    <row r="2288" spans="19:20">
      <c r="S2288" s="531"/>
      <c r="T2288" s="534"/>
    </row>
    <row r="2289" spans="19:20">
      <c r="S2289" s="531"/>
      <c r="T2289" s="534"/>
    </row>
    <row r="2290" spans="19:20">
      <c r="S2290" s="531"/>
      <c r="T2290" s="534"/>
    </row>
    <row r="2291" spans="19:20">
      <c r="S2291" s="531"/>
      <c r="T2291" s="534"/>
    </row>
    <row r="2292" spans="19:20">
      <c r="S2292" s="531"/>
      <c r="T2292" s="534"/>
    </row>
    <row r="2293" spans="19:20">
      <c r="S2293" s="531"/>
      <c r="T2293" s="534"/>
    </row>
    <row r="2294" spans="19:20">
      <c r="S2294" s="531"/>
      <c r="T2294" s="534"/>
    </row>
    <row r="2295" spans="19:20">
      <c r="S2295" s="531"/>
      <c r="T2295" s="534"/>
    </row>
    <row r="2296" spans="19:20">
      <c r="S2296" s="531"/>
      <c r="T2296" s="534"/>
    </row>
    <row r="2297" spans="19:20">
      <c r="S2297" s="531"/>
      <c r="T2297" s="534"/>
    </row>
    <row r="2298" spans="19:20">
      <c r="S2298" s="531"/>
      <c r="T2298" s="534"/>
    </row>
    <row r="2299" spans="19:20">
      <c r="S2299" s="531"/>
      <c r="T2299" s="534"/>
    </row>
    <row r="2300" spans="19:20">
      <c r="S2300" s="531"/>
      <c r="T2300" s="534"/>
    </row>
    <row r="2301" spans="19:20">
      <c r="S2301" s="531"/>
      <c r="T2301" s="534"/>
    </row>
    <row r="2302" spans="19:20">
      <c r="S2302" s="531"/>
      <c r="T2302" s="534"/>
    </row>
    <row r="2303" spans="19:20">
      <c r="S2303" s="531"/>
      <c r="T2303" s="534"/>
    </row>
    <row r="2304" spans="19:20">
      <c r="S2304" s="531"/>
      <c r="T2304" s="534"/>
    </row>
    <row r="2305" spans="19:20">
      <c r="S2305" s="531"/>
      <c r="T2305" s="534"/>
    </row>
    <row r="2306" spans="19:20">
      <c r="S2306" s="531"/>
      <c r="T2306" s="534"/>
    </row>
    <row r="2307" spans="19:20">
      <c r="S2307" s="531"/>
      <c r="T2307" s="534"/>
    </row>
    <row r="2308" spans="19:20">
      <c r="S2308" s="531"/>
      <c r="T2308" s="534"/>
    </row>
    <row r="2309" spans="19:20">
      <c r="S2309" s="531"/>
      <c r="T2309" s="534"/>
    </row>
    <row r="2310" spans="19:20">
      <c r="S2310" s="531"/>
      <c r="T2310" s="534"/>
    </row>
    <row r="2311" spans="19:20">
      <c r="S2311" s="531"/>
      <c r="T2311" s="534"/>
    </row>
    <row r="2312" spans="19:20">
      <c r="S2312" s="531"/>
      <c r="T2312" s="534"/>
    </row>
    <row r="2313" spans="19:20">
      <c r="S2313" s="531"/>
      <c r="T2313" s="534"/>
    </row>
    <row r="2314" spans="19:20">
      <c r="S2314" s="531"/>
      <c r="T2314" s="534"/>
    </row>
    <row r="2315" spans="19:20">
      <c r="S2315" s="531"/>
      <c r="T2315" s="534"/>
    </row>
    <row r="2316" spans="19:20">
      <c r="S2316" s="531"/>
      <c r="T2316" s="534"/>
    </row>
    <row r="2317" spans="19:20">
      <c r="S2317" s="531"/>
      <c r="T2317" s="534"/>
    </row>
    <row r="2318" spans="19:20">
      <c r="S2318" s="531"/>
      <c r="T2318" s="534"/>
    </row>
    <row r="2319" spans="19:20">
      <c r="S2319" s="531"/>
      <c r="T2319" s="534"/>
    </row>
    <row r="2320" spans="19:20">
      <c r="S2320" s="531"/>
      <c r="T2320" s="534"/>
    </row>
    <row r="2321" spans="19:20">
      <c r="S2321" s="531"/>
      <c r="T2321" s="534"/>
    </row>
    <row r="2322" spans="19:20">
      <c r="S2322" s="531"/>
      <c r="T2322" s="534"/>
    </row>
    <row r="2323" spans="19:20">
      <c r="S2323" s="531"/>
      <c r="T2323" s="534"/>
    </row>
    <row r="2324" spans="19:20">
      <c r="S2324" s="531"/>
      <c r="T2324" s="534"/>
    </row>
    <row r="2325" spans="19:20">
      <c r="S2325" s="531"/>
      <c r="T2325" s="534"/>
    </row>
    <row r="2326" spans="19:20">
      <c r="S2326" s="531"/>
      <c r="T2326" s="534"/>
    </row>
    <row r="2327" spans="19:20">
      <c r="S2327" s="531"/>
      <c r="T2327" s="534"/>
    </row>
    <row r="2328" spans="19:20">
      <c r="S2328" s="531"/>
      <c r="T2328" s="534"/>
    </row>
    <row r="2329" spans="19:20">
      <c r="S2329" s="531"/>
      <c r="T2329" s="534"/>
    </row>
    <row r="2330" spans="19:20">
      <c r="S2330" s="531"/>
      <c r="T2330" s="534"/>
    </row>
    <row r="2331" spans="19:20">
      <c r="S2331" s="531"/>
      <c r="T2331" s="534"/>
    </row>
    <row r="2332" spans="19:20">
      <c r="S2332" s="531"/>
      <c r="T2332" s="534"/>
    </row>
    <row r="2333" spans="19:20">
      <c r="S2333" s="531"/>
      <c r="T2333" s="534"/>
    </row>
    <row r="2334" spans="19:20">
      <c r="S2334" s="531"/>
      <c r="T2334" s="534"/>
    </row>
    <row r="2335" spans="19:20">
      <c r="S2335" s="531"/>
      <c r="T2335" s="534"/>
    </row>
    <row r="2336" spans="19:20">
      <c r="S2336" s="531"/>
      <c r="T2336" s="534"/>
    </row>
    <row r="2337" spans="19:20">
      <c r="S2337" s="531"/>
      <c r="T2337" s="534"/>
    </row>
    <row r="2338" spans="19:20">
      <c r="S2338" s="531"/>
      <c r="T2338" s="534"/>
    </row>
    <row r="2339" spans="19:20">
      <c r="S2339" s="531"/>
      <c r="T2339" s="534"/>
    </row>
    <row r="2340" spans="19:20">
      <c r="S2340" s="531"/>
      <c r="T2340" s="534"/>
    </row>
    <row r="2341" spans="19:20">
      <c r="S2341" s="531"/>
      <c r="T2341" s="534"/>
    </row>
    <row r="2342" spans="19:20">
      <c r="S2342" s="531"/>
      <c r="T2342" s="534"/>
    </row>
    <row r="2343" spans="19:20">
      <c r="S2343" s="531"/>
      <c r="T2343" s="534"/>
    </row>
    <row r="2344" spans="19:20">
      <c r="S2344" s="531"/>
      <c r="T2344" s="534"/>
    </row>
    <row r="2345" spans="19:20">
      <c r="S2345" s="531"/>
      <c r="T2345" s="534"/>
    </row>
    <row r="2346" spans="19:20">
      <c r="S2346" s="531"/>
      <c r="T2346" s="534"/>
    </row>
    <row r="2347" spans="19:20">
      <c r="S2347" s="531"/>
      <c r="T2347" s="534"/>
    </row>
    <row r="2348" spans="19:20">
      <c r="S2348" s="531"/>
      <c r="T2348" s="534"/>
    </row>
    <row r="2349" spans="19:20">
      <c r="S2349" s="531"/>
      <c r="T2349" s="534"/>
    </row>
    <row r="2350" spans="19:20">
      <c r="S2350" s="531"/>
      <c r="T2350" s="534"/>
    </row>
    <row r="2351" spans="19:20">
      <c r="S2351" s="531"/>
      <c r="T2351" s="534"/>
    </row>
    <row r="2352" spans="19:20">
      <c r="S2352" s="531"/>
      <c r="T2352" s="534"/>
    </row>
    <row r="2353" spans="19:20">
      <c r="S2353" s="531"/>
      <c r="T2353" s="534"/>
    </row>
    <row r="2354" spans="19:20">
      <c r="S2354" s="531"/>
      <c r="T2354" s="534"/>
    </row>
    <row r="2355" spans="19:20">
      <c r="S2355" s="531"/>
      <c r="T2355" s="534"/>
    </row>
    <row r="2356" spans="19:20">
      <c r="S2356" s="531"/>
      <c r="T2356" s="534"/>
    </row>
    <row r="2357" spans="19:20">
      <c r="S2357" s="531"/>
      <c r="T2357" s="534"/>
    </row>
    <row r="2358" spans="19:20">
      <c r="S2358" s="531"/>
      <c r="T2358" s="534"/>
    </row>
    <row r="2359" spans="19:20">
      <c r="S2359" s="531"/>
      <c r="T2359" s="534"/>
    </row>
    <row r="2360" spans="19:20">
      <c r="S2360" s="531"/>
      <c r="T2360" s="534"/>
    </row>
    <row r="2361" spans="19:20">
      <c r="S2361" s="531"/>
      <c r="T2361" s="534"/>
    </row>
    <row r="2362" spans="19:20">
      <c r="S2362" s="531"/>
      <c r="T2362" s="534"/>
    </row>
    <row r="2363" spans="19:20">
      <c r="S2363" s="531"/>
      <c r="T2363" s="534"/>
    </row>
    <row r="2364" spans="19:20">
      <c r="S2364" s="531"/>
      <c r="T2364" s="534"/>
    </row>
    <row r="2365" spans="19:20">
      <c r="S2365" s="531"/>
      <c r="T2365" s="534"/>
    </row>
    <row r="2366" spans="19:20">
      <c r="S2366" s="531"/>
      <c r="T2366" s="534"/>
    </row>
    <row r="2367" spans="19:20">
      <c r="S2367" s="531"/>
      <c r="T2367" s="534"/>
    </row>
    <row r="2368" spans="19:20">
      <c r="S2368" s="531"/>
      <c r="T2368" s="534"/>
    </row>
    <row r="2369" spans="19:20">
      <c r="S2369" s="531"/>
      <c r="T2369" s="534"/>
    </row>
    <row r="2370" spans="19:20">
      <c r="S2370" s="531"/>
      <c r="T2370" s="534"/>
    </row>
    <row r="2371" spans="19:20">
      <c r="S2371" s="531"/>
      <c r="T2371" s="534"/>
    </row>
    <row r="2372" spans="19:20">
      <c r="S2372" s="531"/>
      <c r="T2372" s="534"/>
    </row>
    <row r="2373" spans="19:20">
      <c r="S2373" s="531"/>
      <c r="T2373" s="534"/>
    </row>
    <row r="2374" spans="19:20">
      <c r="S2374" s="531"/>
      <c r="T2374" s="534"/>
    </row>
    <row r="2375" spans="19:20">
      <c r="S2375" s="531"/>
      <c r="T2375" s="534"/>
    </row>
    <row r="2376" spans="19:20">
      <c r="S2376" s="531"/>
      <c r="T2376" s="534"/>
    </row>
    <row r="2377" spans="19:20">
      <c r="S2377" s="531"/>
      <c r="T2377" s="534"/>
    </row>
    <row r="2378" spans="19:20">
      <c r="S2378" s="531"/>
      <c r="T2378" s="534"/>
    </row>
    <row r="2379" spans="19:20">
      <c r="S2379" s="531"/>
      <c r="T2379" s="534"/>
    </row>
    <row r="2380" spans="19:20">
      <c r="S2380" s="531"/>
      <c r="T2380" s="534"/>
    </row>
    <row r="2381" spans="19:20">
      <c r="S2381" s="531"/>
      <c r="T2381" s="534"/>
    </row>
    <row r="2382" spans="19:20">
      <c r="S2382" s="531"/>
      <c r="T2382" s="534"/>
    </row>
    <row r="2383" spans="19:20">
      <c r="S2383" s="531"/>
      <c r="T2383" s="534"/>
    </row>
    <row r="2384" spans="19:20">
      <c r="S2384" s="531"/>
      <c r="T2384" s="534"/>
    </row>
    <row r="2385" spans="19:20">
      <c r="S2385" s="531"/>
      <c r="T2385" s="534"/>
    </row>
    <row r="2386" spans="19:20">
      <c r="S2386" s="531"/>
      <c r="T2386" s="534"/>
    </row>
    <row r="2387" spans="19:20">
      <c r="S2387" s="531"/>
      <c r="T2387" s="534"/>
    </row>
    <row r="2388" spans="19:20">
      <c r="S2388" s="531"/>
      <c r="T2388" s="534"/>
    </row>
    <row r="2389" spans="19:20">
      <c r="S2389" s="531"/>
      <c r="T2389" s="534"/>
    </row>
    <row r="2390" spans="19:20">
      <c r="S2390" s="531"/>
      <c r="T2390" s="534"/>
    </row>
    <row r="2391" spans="19:20">
      <c r="S2391" s="531"/>
      <c r="T2391" s="534"/>
    </row>
    <row r="2392" spans="19:20">
      <c r="S2392" s="531"/>
      <c r="T2392" s="534"/>
    </row>
    <row r="2393" spans="19:20">
      <c r="S2393" s="531"/>
      <c r="T2393" s="534"/>
    </row>
    <row r="2394" spans="19:20">
      <c r="S2394" s="531"/>
      <c r="T2394" s="534"/>
    </row>
    <row r="2395" spans="19:20">
      <c r="S2395" s="531"/>
      <c r="T2395" s="534"/>
    </row>
    <row r="2396" spans="19:20">
      <c r="S2396" s="531"/>
      <c r="T2396" s="534"/>
    </row>
    <row r="2397" spans="19:20">
      <c r="S2397" s="531"/>
      <c r="T2397" s="534"/>
    </row>
    <row r="2398" spans="19:20">
      <c r="S2398" s="531"/>
      <c r="T2398" s="534"/>
    </row>
    <row r="2399" spans="19:20">
      <c r="S2399" s="531"/>
      <c r="T2399" s="534"/>
    </row>
    <row r="2400" spans="19:20">
      <c r="S2400" s="531"/>
      <c r="T2400" s="534"/>
    </row>
    <row r="2401" spans="19:20">
      <c r="S2401" s="531"/>
      <c r="T2401" s="534"/>
    </row>
    <row r="2402" spans="19:20">
      <c r="S2402" s="531"/>
      <c r="T2402" s="534"/>
    </row>
    <row r="2403" spans="19:20">
      <c r="S2403" s="531"/>
      <c r="T2403" s="534"/>
    </row>
    <row r="2404" spans="19:20">
      <c r="S2404" s="531"/>
      <c r="T2404" s="534"/>
    </row>
    <row r="2405" spans="19:20">
      <c r="S2405" s="531"/>
      <c r="T2405" s="534"/>
    </row>
    <row r="2406" spans="19:20">
      <c r="S2406" s="531"/>
      <c r="T2406" s="534"/>
    </row>
    <row r="2407" spans="19:20">
      <c r="S2407" s="531"/>
      <c r="T2407" s="534"/>
    </row>
    <row r="2408" spans="19:20">
      <c r="S2408" s="531"/>
      <c r="T2408" s="534"/>
    </row>
    <row r="2409" spans="19:20">
      <c r="S2409" s="531"/>
      <c r="T2409" s="534"/>
    </row>
    <row r="2410" spans="19:20">
      <c r="S2410" s="531"/>
      <c r="T2410" s="534"/>
    </row>
    <row r="2411" spans="19:20">
      <c r="S2411" s="531"/>
      <c r="T2411" s="534"/>
    </row>
    <row r="2412" spans="19:20">
      <c r="S2412" s="531"/>
      <c r="T2412" s="534"/>
    </row>
    <row r="2413" spans="19:20">
      <c r="S2413" s="531"/>
      <c r="T2413" s="534"/>
    </row>
    <row r="2414" spans="19:20">
      <c r="S2414" s="531"/>
      <c r="T2414" s="534"/>
    </row>
    <row r="2415" spans="19:20">
      <c r="S2415" s="531"/>
      <c r="T2415" s="534"/>
    </row>
    <row r="2416" spans="19:20">
      <c r="S2416" s="531"/>
      <c r="T2416" s="534"/>
    </row>
    <row r="2417" spans="19:20">
      <c r="S2417" s="531"/>
      <c r="T2417" s="534"/>
    </row>
    <row r="2418" spans="19:20">
      <c r="S2418" s="531"/>
      <c r="T2418" s="534"/>
    </row>
    <row r="2419" spans="19:20">
      <c r="S2419" s="531"/>
      <c r="T2419" s="534"/>
    </row>
    <row r="2420" spans="19:20">
      <c r="S2420" s="531"/>
      <c r="T2420" s="534"/>
    </row>
    <row r="2421" spans="19:20">
      <c r="S2421" s="531"/>
      <c r="T2421" s="534"/>
    </row>
    <row r="2422" spans="19:20">
      <c r="S2422" s="531"/>
      <c r="T2422" s="534"/>
    </row>
    <row r="2423" spans="19:20">
      <c r="S2423" s="531"/>
      <c r="T2423" s="534"/>
    </row>
    <row r="2424" spans="19:20">
      <c r="S2424" s="531"/>
      <c r="T2424" s="534"/>
    </row>
    <row r="2425" spans="19:20">
      <c r="S2425" s="531"/>
      <c r="T2425" s="534"/>
    </row>
    <row r="2426" spans="19:20">
      <c r="S2426" s="531"/>
      <c r="T2426" s="534"/>
    </row>
    <row r="2427" spans="19:20">
      <c r="S2427" s="531"/>
      <c r="T2427" s="534"/>
    </row>
    <row r="2428" spans="19:20">
      <c r="S2428" s="531"/>
      <c r="T2428" s="534"/>
    </row>
    <row r="2429" spans="19:20">
      <c r="S2429" s="531"/>
      <c r="T2429" s="534"/>
    </row>
    <row r="2430" spans="19:20">
      <c r="S2430" s="531"/>
      <c r="T2430" s="534"/>
    </row>
    <row r="2431" spans="19:20">
      <c r="S2431" s="531"/>
      <c r="T2431" s="534"/>
    </row>
    <row r="2432" spans="19:20">
      <c r="S2432" s="531"/>
      <c r="T2432" s="534"/>
    </row>
    <row r="2433" spans="19:20">
      <c r="S2433" s="531"/>
      <c r="T2433" s="534"/>
    </row>
    <row r="2434" spans="19:20">
      <c r="S2434" s="531"/>
      <c r="T2434" s="534"/>
    </row>
    <row r="2435" spans="19:20">
      <c r="S2435" s="531"/>
      <c r="T2435" s="534"/>
    </row>
    <row r="2436" spans="19:20">
      <c r="S2436" s="531"/>
      <c r="T2436" s="534"/>
    </row>
    <row r="2437" spans="19:20">
      <c r="S2437" s="531"/>
      <c r="T2437" s="534"/>
    </row>
    <row r="2438" spans="19:20">
      <c r="S2438" s="531"/>
      <c r="T2438" s="534"/>
    </row>
    <row r="2439" spans="19:20">
      <c r="S2439" s="531"/>
      <c r="T2439" s="534"/>
    </row>
    <row r="2440" spans="19:20">
      <c r="S2440" s="531"/>
      <c r="T2440" s="534"/>
    </row>
    <row r="2441" spans="19:20">
      <c r="S2441" s="531"/>
      <c r="T2441" s="534"/>
    </row>
    <row r="2442" spans="19:20">
      <c r="S2442" s="531"/>
      <c r="T2442" s="534"/>
    </row>
    <row r="2443" spans="19:20">
      <c r="S2443" s="531"/>
      <c r="T2443" s="534"/>
    </row>
    <row r="2444" spans="19:20">
      <c r="S2444" s="531"/>
      <c r="T2444" s="534"/>
    </row>
    <row r="2445" spans="19:20">
      <c r="S2445" s="531"/>
      <c r="T2445" s="534"/>
    </row>
    <row r="2446" spans="19:20">
      <c r="S2446" s="531"/>
      <c r="T2446" s="534"/>
    </row>
    <row r="2447" spans="19:20">
      <c r="S2447" s="531"/>
      <c r="T2447" s="534"/>
    </row>
    <row r="2448" spans="19:20">
      <c r="S2448" s="531"/>
      <c r="T2448" s="534"/>
    </row>
    <row r="2449" spans="19:20">
      <c r="S2449" s="531"/>
      <c r="T2449" s="534"/>
    </row>
    <row r="2450" spans="19:20">
      <c r="S2450" s="531"/>
      <c r="T2450" s="534"/>
    </row>
    <row r="2451" spans="19:20">
      <c r="S2451" s="531"/>
      <c r="T2451" s="534"/>
    </row>
    <row r="2452" spans="19:20">
      <c r="S2452" s="531"/>
      <c r="T2452" s="534"/>
    </row>
    <row r="2453" spans="19:20">
      <c r="S2453" s="531"/>
      <c r="T2453" s="534"/>
    </row>
    <row r="2454" spans="19:20">
      <c r="S2454" s="531"/>
      <c r="T2454" s="534"/>
    </row>
    <row r="2455" spans="19:20">
      <c r="S2455" s="531"/>
      <c r="T2455" s="534"/>
    </row>
    <row r="2456" spans="19:20">
      <c r="S2456" s="531"/>
      <c r="T2456" s="534"/>
    </row>
    <row r="2457" spans="19:20">
      <c r="S2457" s="531"/>
      <c r="T2457" s="534"/>
    </row>
    <row r="2458" spans="19:20">
      <c r="S2458" s="531"/>
      <c r="T2458" s="534"/>
    </row>
    <row r="2459" spans="19:20">
      <c r="S2459" s="531"/>
      <c r="T2459" s="534"/>
    </row>
    <row r="2460" spans="19:20">
      <c r="S2460" s="531"/>
      <c r="T2460" s="534"/>
    </row>
    <row r="2461" spans="19:20">
      <c r="S2461" s="531"/>
      <c r="T2461" s="534"/>
    </row>
    <row r="2462" spans="19:20">
      <c r="S2462" s="531"/>
      <c r="T2462" s="534"/>
    </row>
    <row r="2463" spans="19:20">
      <c r="S2463" s="531"/>
      <c r="T2463" s="534"/>
    </row>
    <row r="2464" spans="19:20">
      <c r="S2464" s="531"/>
      <c r="T2464" s="534"/>
    </row>
    <row r="2465" spans="19:20">
      <c r="S2465" s="531"/>
      <c r="T2465" s="534"/>
    </row>
    <row r="2466" spans="19:20">
      <c r="S2466" s="531"/>
      <c r="T2466" s="534"/>
    </row>
    <row r="2467" spans="19:20">
      <c r="S2467" s="531"/>
      <c r="T2467" s="534"/>
    </row>
    <row r="2468" spans="19:20">
      <c r="S2468" s="531"/>
      <c r="T2468" s="534"/>
    </row>
    <row r="2469" spans="19:20">
      <c r="S2469" s="531"/>
      <c r="T2469" s="534"/>
    </row>
    <row r="2470" spans="19:20">
      <c r="S2470" s="531"/>
      <c r="T2470" s="534"/>
    </row>
    <row r="2471" spans="19:20">
      <c r="S2471" s="531"/>
      <c r="T2471" s="534"/>
    </row>
    <row r="2472" spans="19:20">
      <c r="S2472" s="531"/>
      <c r="T2472" s="534"/>
    </row>
    <row r="2473" spans="19:20">
      <c r="S2473" s="531"/>
      <c r="T2473" s="534"/>
    </row>
    <row r="2474" spans="19:20">
      <c r="S2474" s="531"/>
      <c r="T2474" s="534"/>
    </row>
    <row r="2475" spans="19:20">
      <c r="S2475" s="531"/>
      <c r="T2475" s="534"/>
    </row>
    <row r="2476" spans="19:20">
      <c r="S2476" s="531"/>
      <c r="T2476" s="534"/>
    </row>
    <row r="2477" spans="19:20">
      <c r="S2477" s="531"/>
      <c r="T2477" s="534"/>
    </row>
    <row r="2478" spans="19:20">
      <c r="S2478" s="531"/>
      <c r="T2478" s="534"/>
    </row>
    <row r="2479" spans="19:20">
      <c r="S2479" s="531"/>
      <c r="T2479" s="534"/>
    </row>
    <row r="2480" spans="19:20">
      <c r="S2480" s="531"/>
      <c r="T2480" s="534"/>
    </row>
    <row r="2481" spans="19:20">
      <c r="S2481" s="531"/>
      <c r="T2481" s="534"/>
    </row>
    <row r="2482" spans="19:20">
      <c r="S2482" s="531"/>
      <c r="T2482" s="534"/>
    </row>
    <row r="2483" spans="19:20">
      <c r="S2483" s="531"/>
      <c r="T2483" s="534"/>
    </row>
    <row r="2484" spans="19:20">
      <c r="S2484" s="531"/>
      <c r="T2484" s="534"/>
    </row>
    <row r="2485" spans="19:20">
      <c r="S2485" s="531"/>
      <c r="T2485" s="534"/>
    </row>
    <row r="2486" spans="19:20">
      <c r="S2486" s="531"/>
      <c r="T2486" s="534"/>
    </row>
    <row r="2487" spans="19:20">
      <c r="S2487" s="531"/>
      <c r="T2487" s="534"/>
    </row>
    <row r="2488" spans="19:20">
      <c r="S2488" s="531"/>
      <c r="T2488" s="534"/>
    </row>
    <row r="2489" spans="19:20">
      <c r="S2489" s="531"/>
      <c r="T2489" s="534"/>
    </row>
    <row r="2490" spans="19:20">
      <c r="S2490" s="531"/>
      <c r="T2490" s="534"/>
    </row>
    <row r="2491" spans="19:20">
      <c r="S2491" s="531"/>
      <c r="T2491" s="534"/>
    </row>
    <row r="2492" spans="19:20">
      <c r="S2492" s="531"/>
      <c r="T2492" s="534"/>
    </row>
    <row r="2493" spans="19:20">
      <c r="S2493" s="531"/>
      <c r="T2493" s="534"/>
    </row>
    <row r="2494" spans="19:20">
      <c r="S2494" s="531"/>
      <c r="T2494" s="534"/>
    </row>
    <row r="2495" spans="19:20">
      <c r="S2495" s="531"/>
      <c r="T2495" s="534"/>
    </row>
    <row r="2496" spans="19:20">
      <c r="S2496" s="531"/>
      <c r="T2496" s="534"/>
    </row>
    <row r="2497" spans="19:20">
      <c r="S2497" s="531"/>
      <c r="T2497" s="534"/>
    </row>
    <row r="2498" spans="19:20">
      <c r="S2498" s="531"/>
      <c r="T2498" s="534"/>
    </row>
    <row r="2499" spans="19:20">
      <c r="S2499" s="531"/>
      <c r="T2499" s="534"/>
    </row>
    <row r="2500" spans="19:20">
      <c r="S2500" s="531"/>
      <c r="T2500" s="534"/>
    </row>
    <row r="2501" spans="19:20">
      <c r="S2501" s="531"/>
      <c r="T2501" s="534"/>
    </row>
    <row r="2502" spans="19:20">
      <c r="S2502" s="531"/>
      <c r="T2502" s="534"/>
    </row>
    <row r="2503" spans="19:20">
      <c r="S2503" s="531"/>
      <c r="T2503" s="534"/>
    </row>
    <row r="2504" spans="19:20">
      <c r="S2504" s="531"/>
      <c r="T2504" s="534"/>
    </row>
    <row r="2505" spans="19:20">
      <c r="S2505" s="531"/>
      <c r="T2505" s="534"/>
    </row>
    <row r="2506" spans="19:20">
      <c r="S2506" s="531"/>
      <c r="T2506" s="534"/>
    </row>
    <row r="2507" spans="19:20">
      <c r="S2507" s="531"/>
      <c r="T2507" s="534"/>
    </row>
    <row r="2508" spans="19:20">
      <c r="S2508" s="531"/>
      <c r="T2508" s="534"/>
    </row>
    <row r="2509" spans="19:20">
      <c r="S2509" s="531"/>
      <c r="T2509" s="534"/>
    </row>
    <row r="2510" spans="19:20">
      <c r="S2510" s="531"/>
      <c r="T2510" s="534"/>
    </row>
    <row r="2511" spans="19:20">
      <c r="S2511" s="531"/>
      <c r="T2511" s="534"/>
    </row>
    <row r="2512" spans="19:20">
      <c r="S2512" s="531"/>
      <c r="T2512" s="534"/>
    </row>
    <row r="2513" spans="19:20">
      <c r="S2513" s="531"/>
      <c r="T2513" s="534"/>
    </row>
    <row r="2514" spans="19:20">
      <c r="S2514" s="531"/>
      <c r="T2514" s="534"/>
    </row>
    <row r="2515" spans="19:20">
      <c r="S2515" s="531"/>
      <c r="T2515" s="534"/>
    </row>
    <row r="2516" spans="19:20">
      <c r="S2516" s="531"/>
      <c r="T2516" s="534"/>
    </row>
    <row r="2517" spans="19:20">
      <c r="S2517" s="531"/>
      <c r="T2517" s="534"/>
    </row>
    <row r="2518" spans="19:20">
      <c r="S2518" s="531"/>
      <c r="T2518" s="534"/>
    </row>
    <row r="2519" spans="19:20">
      <c r="S2519" s="531"/>
      <c r="T2519" s="534"/>
    </row>
    <row r="2520" spans="19:20">
      <c r="S2520" s="531"/>
      <c r="T2520" s="534"/>
    </row>
    <row r="2521" spans="19:20">
      <c r="S2521" s="531"/>
      <c r="T2521" s="534"/>
    </row>
    <row r="2522" spans="19:20">
      <c r="S2522" s="531"/>
      <c r="T2522" s="534"/>
    </row>
    <row r="2523" spans="19:20">
      <c r="S2523" s="531"/>
      <c r="T2523" s="534"/>
    </row>
    <row r="2524" spans="19:20">
      <c r="S2524" s="531"/>
      <c r="T2524" s="534"/>
    </row>
    <row r="2525" spans="19:20">
      <c r="S2525" s="531"/>
      <c r="T2525" s="534"/>
    </row>
    <row r="2526" spans="19:20">
      <c r="S2526" s="531"/>
      <c r="T2526" s="534"/>
    </row>
    <row r="2527" spans="19:20">
      <c r="S2527" s="531"/>
      <c r="T2527" s="534"/>
    </row>
    <row r="2528" spans="19:20">
      <c r="S2528" s="531"/>
      <c r="T2528" s="534"/>
    </row>
    <row r="2529" spans="19:20">
      <c r="S2529" s="531"/>
      <c r="T2529" s="534"/>
    </row>
    <row r="2530" spans="19:20">
      <c r="S2530" s="531"/>
      <c r="T2530" s="534"/>
    </row>
    <row r="2531" spans="19:20">
      <c r="S2531" s="531"/>
      <c r="T2531" s="534"/>
    </row>
    <row r="2532" spans="19:20">
      <c r="S2532" s="531"/>
      <c r="T2532" s="534"/>
    </row>
    <row r="2533" spans="19:20">
      <c r="S2533" s="531"/>
      <c r="T2533" s="534"/>
    </row>
    <row r="2534" spans="19:20">
      <c r="S2534" s="531"/>
      <c r="T2534" s="534"/>
    </row>
    <row r="2535" spans="19:20">
      <c r="S2535" s="531"/>
      <c r="T2535" s="534"/>
    </row>
    <row r="2536" spans="19:20">
      <c r="S2536" s="531"/>
      <c r="T2536" s="534"/>
    </row>
    <row r="2537" spans="19:20">
      <c r="S2537" s="531"/>
      <c r="T2537" s="534"/>
    </row>
    <row r="2538" spans="19:20">
      <c r="S2538" s="531"/>
      <c r="T2538" s="534"/>
    </row>
    <row r="2539" spans="19:20">
      <c r="S2539" s="531"/>
      <c r="T2539" s="534"/>
    </row>
    <row r="2540" spans="19:20">
      <c r="S2540" s="531"/>
      <c r="T2540" s="534"/>
    </row>
    <row r="2541" spans="19:20">
      <c r="S2541" s="531"/>
      <c r="T2541" s="534"/>
    </row>
    <row r="2542" spans="19:20">
      <c r="S2542" s="531"/>
      <c r="T2542" s="534"/>
    </row>
    <row r="2543" spans="19:20">
      <c r="S2543" s="531"/>
      <c r="T2543" s="534"/>
    </row>
    <row r="2544" spans="19:20">
      <c r="S2544" s="531"/>
      <c r="T2544" s="534"/>
    </row>
    <row r="2545" spans="19:20">
      <c r="S2545" s="531"/>
      <c r="T2545" s="534"/>
    </row>
    <row r="2546" spans="19:20">
      <c r="S2546" s="531"/>
      <c r="T2546" s="534"/>
    </row>
    <row r="2547" spans="19:20">
      <c r="S2547" s="531"/>
      <c r="T2547" s="534"/>
    </row>
    <row r="2548" spans="19:20">
      <c r="S2548" s="531"/>
      <c r="T2548" s="534"/>
    </row>
    <row r="2549" spans="19:20">
      <c r="S2549" s="531"/>
      <c r="T2549" s="534"/>
    </row>
    <row r="2550" spans="19:20">
      <c r="S2550" s="531"/>
      <c r="T2550" s="534"/>
    </row>
    <row r="2551" spans="19:20">
      <c r="S2551" s="531"/>
      <c r="T2551" s="534"/>
    </row>
    <row r="2552" spans="19:20">
      <c r="S2552" s="531"/>
      <c r="T2552" s="534"/>
    </row>
    <row r="2553" spans="19:20">
      <c r="S2553" s="531"/>
      <c r="T2553" s="534"/>
    </row>
    <row r="2554" spans="19:20">
      <c r="S2554" s="531"/>
      <c r="T2554" s="534"/>
    </row>
    <row r="2555" spans="19:20">
      <c r="S2555" s="531"/>
      <c r="T2555" s="534"/>
    </row>
    <row r="2556" spans="19:20">
      <c r="S2556" s="531"/>
      <c r="T2556" s="534"/>
    </row>
    <row r="2557" spans="19:20">
      <c r="S2557" s="531"/>
      <c r="T2557" s="534"/>
    </row>
    <row r="2558" spans="19:20">
      <c r="S2558" s="531"/>
      <c r="T2558" s="534"/>
    </row>
    <row r="2559" spans="19:20">
      <c r="S2559" s="531"/>
      <c r="T2559" s="534"/>
    </row>
    <row r="2560" spans="19:20">
      <c r="S2560" s="531"/>
      <c r="T2560" s="534"/>
    </row>
    <row r="2561" spans="19:20">
      <c r="S2561" s="531"/>
      <c r="T2561" s="534"/>
    </row>
    <row r="2562" spans="19:20">
      <c r="S2562" s="531"/>
      <c r="T2562" s="534"/>
    </row>
    <row r="2563" spans="19:20">
      <c r="S2563" s="531"/>
      <c r="T2563" s="534"/>
    </row>
    <row r="2564" spans="19:20">
      <c r="S2564" s="531"/>
      <c r="T2564" s="534"/>
    </row>
    <row r="2565" spans="19:20">
      <c r="S2565" s="531"/>
      <c r="T2565" s="534"/>
    </row>
    <row r="2566" spans="19:20">
      <c r="S2566" s="531"/>
      <c r="T2566" s="534"/>
    </row>
    <row r="2567" spans="19:20">
      <c r="S2567" s="531"/>
      <c r="T2567" s="534"/>
    </row>
    <row r="2568" spans="19:20">
      <c r="S2568" s="531"/>
      <c r="T2568" s="534"/>
    </row>
    <row r="2569" spans="19:20">
      <c r="S2569" s="531"/>
      <c r="T2569" s="534"/>
    </row>
    <row r="2570" spans="19:20">
      <c r="S2570" s="531"/>
      <c r="T2570" s="534"/>
    </row>
    <row r="2571" spans="19:20">
      <c r="S2571" s="531"/>
      <c r="T2571" s="534"/>
    </row>
    <row r="2572" spans="19:20">
      <c r="S2572" s="531"/>
      <c r="T2572" s="534"/>
    </row>
    <row r="2573" spans="19:20">
      <c r="S2573" s="531"/>
      <c r="T2573" s="534"/>
    </row>
    <row r="2574" spans="19:20">
      <c r="S2574" s="531"/>
      <c r="T2574" s="534"/>
    </row>
    <row r="2575" spans="19:20">
      <c r="S2575" s="531"/>
      <c r="T2575" s="534"/>
    </row>
    <row r="2576" spans="19:20">
      <c r="S2576" s="531"/>
      <c r="T2576" s="534"/>
    </row>
    <row r="2577" spans="19:20">
      <c r="S2577" s="531"/>
      <c r="T2577" s="534"/>
    </row>
    <row r="2578" spans="19:20">
      <c r="S2578" s="531"/>
      <c r="T2578" s="534"/>
    </row>
    <row r="2579" spans="19:20">
      <c r="S2579" s="531"/>
      <c r="T2579" s="534"/>
    </row>
    <row r="2580" spans="19:20">
      <c r="S2580" s="531"/>
      <c r="T2580" s="534"/>
    </row>
    <row r="2581" spans="19:20">
      <c r="S2581" s="531"/>
      <c r="T2581" s="534"/>
    </row>
    <row r="2582" spans="19:20">
      <c r="S2582" s="531"/>
      <c r="T2582" s="534"/>
    </row>
    <row r="2583" spans="19:20">
      <c r="S2583" s="531"/>
      <c r="T2583" s="534"/>
    </row>
    <row r="2584" spans="19:20">
      <c r="S2584" s="531"/>
      <c r="T2584" s="534"/>
    </row>
    <row r="2585" spans="19:20">
      <c r="S2585" s="531"/>
      <c r="T2585" s="534"/>
    </row>
    <row r="2586" spans="19:20">
      <c r="S2586" s="531"/>
      <c r="T2586" s="534"/>
    </row>
    <row r="2587" spans="19:20">
      <c r="S2587" s="531"/>
      <c r="T2587" s="534"/>
    </row>
    <row r="2588" spans="19:20">
      <c r="S2588" s="531"/>
      <c r="T2588" s="534"/>
    </row>
    <row r="2589" spans="19:20">
      <c r="S2589" s="531"/>
      <c r="T2589" s="534"/>
    </row>
    <row r="2590" spans="19:20">
      <c r="S2590" s="531"/>
      <c r="T2590" s="534"/>
    </row>
    <row r="2591" spans="19:20">
      <c r="S2591" s="531"/>
      <c r="T2591" s="534"/>
    </row>
    <row r="2592" spans="19:20">
      <c r="S2592" s="531"/>
      <c r="T2592" s="534"/>
    </row>
    <row r="2593" spans="19:20">
      <c r="S2593" s="531"/>
      <c r="T2593" s="534"/>
    </row>
    <row r="2594" spans="19:20">
      <c r="S2594" s="531"/>
      <c r="T2594" s="534"/>
    </row>
    <row r="2595" spans="19:20">
      <c r="S2595" s="531"/>
      <c r="T2595" s="534"/>
    </row>
    <row r="2596" spans="19:20">
      <c r="S2596" s="531"/>
      <c r="T2596" s="534"/>
    </row>
    <row r="2597" spans="19:20">
      <c r="S2597" s="531"/>
      <c r="T2597" s="534"/>
    </row>
    <row r="2598" spans="19:20">
      <c r="S2598" s="531"/>
      <c r="T2598" s="534"/>
    </row>
    <row r="2599" spans="19:20">
      <c r="S2599" s="531"/>
      <c r="T2599" s="534"/>
    </row>
    <row r="2600" spans="19:20">
      <c r="S2600" s="531"/>
      <c r="T2600" s="534"/>
    </row>
    <row r="2601" spans="19:20">
      <c r="S2601" s="531"/>
      <c r="T2601" s="534"/>
    </row>
    <row r="2602" spans="19:20">
      <c r="S2602" s="531"/>
      <c r="T2602" s="534"/>
    </row>
    <row r="2603" spans="19:20">
      <c r="S2603" s="531"/>
      <c r="T2603" s="534"/>
    </row>
    <row r="2604" spans="19:20">
      <c r="S2604" s="531"/>
      <c r="T2604" s="534"/>
    </row>
    <row r="2605" spans="19:20">
      <c r="S2605" s="531"/>
      <c r="T2605" s="534"/>
    </row>
    <row r="2606" spans="19:20">
      <c r="S2606" s="531"/>
      <c r="T2606" s="534"/>
    </row>
    <row r="2607" spans="19:20">
      <c r="S2607" s="531"/>
      <c r="T2607" s="534"/>
    </row>
    <row r="2608" spans="19:20">
      <c r="S2608" s="531"/>
      <c r="T2608" s="534"/>
    </row>
    <row r="2609" spans="19:20">
      <c r="S2609" s="531"/>
      <c r="T2609" s="534"/>
    </row>
    <row r="2610" spans="19:20">
      <c r="S2610" s="531"/>
      <c r="T2610" s="534"/>
    </row>
    <row r="2611" spans="19:20">
      <c r="S2611" s="531"/>
      <c r="T2611" s="534"/>
    </row>
    <row r="2612" spans="19:20">
      <c r="S2612" s="531"/>
      <c r="T2612" s="534"/>
    </row>
    <row r="2613" spans="19:20">
      <c r="S2613" s="531"/>
      <c r="T2613" s="534"/>
    </row>
    <row r="2614" spans="19:20">
      <c r="S2614" s="531"/>
      <c r="T2614" s="534"/>
    </row>
    <row r="2615" spans="19:20">
      <c r="S2615" s="531"/>
      <c r="T2615" s="534"/>
    </row>
    <row r="2616" spans="19:20">
      <c r="S2616" s="531"/>
      <c r="T2616" s="534"/>
    </row>
    <row r="2617" spans="19:20">
      <c r="S2617" s="531"/>
      <c r="T2617" s="534"/>
    </row>
    <row r="2618" spans="19:20">
      <c r="S2618" s="531"/>
      <c r="T2618" s="534"/>
    </row>
    <row r="2619" spans="19:20">
      <c r="S2619" s="531"/>
      <c r="T2619" s="534"/>
    </row>
    <row r="2620" spans="19:20">
      <c r="S2620" s="531"/>
      <c r="T2620" s="534"/>
    </row>
    <row r="2621" spans="19:20">
      <c r="S2621" s="531"/>
      <c r="T2621" s="534"/>
    </row>
    <row r="2622" spans="19:20">
      <c r="S2622" s="531"/>
      <c r="T2622" s="534"/>
    </row>
    <row r="2623" spans="19:20">
      <c r="S2623" s="531"/>
      <c r="T2623" s="534"/>
    </row>
    <row r="2624" spans="19:20">
      <c r="S2624" s="531"/>
      <c r="T2624" s="534"/>
    </row>
    <row r="2625" spans="19:20">
      <c r="S2625" s="531"/>
      <c r="T2625" s="534"/>
    </row>
    <row r="2626" spans="19:20">
      <c r="S2626" s="531"/>
      <c r="T2626" s="534"/>
    </row>
    <row r="2627" spans="19:20">
      <c r="S2627" s="531"/>
      <c r="T2627" s="534"/>
    </row>
    <row r="2628" spans="19:20">
      <c r="S2628" s="531"/>
      <c r="T2628" s="534"/>
    </row>
    <row r="2629" spans="19:20">
      <c r="S2629" s="531"/>
      <c r="T2629" s="534"/>
    </row>
    <row r="2630" spans="19:20">
      <c r="S2630" s="531"/>
      <c r="T2630" s="534"/>
    </row>
    <row r="2631" spans="19:20">
      <c r="S2631" s="531"/>
      <c r="T2631" s="534"/>
    </row>
    <row r="2632" spans="19:20">
      <c r="S2632" s="531"/>
      <c r="T2632" s="534"/>
    </row>
    <row r="2633" spans="19:20">
      <c r="S2633" s="531"/>
      <c r="T2633" s="534"/>
    </row>
    <row r="2634" spans="19:20">
      <c r="S2634" s="531"/>
      <c r="T2634" s="534"/>
    </row>
    <row r="2635" spans="19:20">
      <c r="S2635" s="531"/>
      <c r="T2635" s="534"/>
    </row>
    <row r="2636" spans="19:20">
      <c r="S2636" s="531"/>
      <c r="T2636" s="534"/>
    </row>
    <row r="2637" spans="19:20">
      <c r="S2637" s="531"/>
      <c r="T2637" s="534"/>
    </row>
    <row r="2638" spans="19:20">
      <c r="S2638" s="531"/>
      <c r="T2638" s="534"/>
    </row>
    <row r="2639" spans="19:20">
      <c r="S2639" s="531"/>
      <c r="T2639" s="534"/>
    </row>
    <row r="2640" spans="19:20">
      <c r="S2640" s="531"/>
      <c r="T2640" s="534"/>
    </row>
    <row r="2641" spans="19:20">
      <c r="S2641" s="531"/>
      <c r="T2641" s="534"/>
    </row>
    <row r="2642" spans="19:20">
      <c r="S2642" s="531"/>
      <c r="T2642" s="534"/>
    </row>
    <row r="2643" spans="19:20">
      <c r="S2643" s="531"/>
      <c r="T2643" s="534"/>
    </row>
    <row r="2644" spans="19:20">
      <c r="S2644" s="531"/>
      <c r="T2644" s="534"/>
    </row>
    <row r="2645" spans="19:20">
      <c r="S2645" s="531"/>
      <c r="T2645" s="534"/>
    </row>
    <row r="2646" spans="19:20">
      <c r="S2646" s="531"/>
      <c r="T2646" s="534"/>
    </row>
    <row r="2647" spans="19:20">
      <c r="S2647" s="531"/>
      <c r="T2647" s="534"/>
    </row>
    <row r="2648" spans="19:20">
      <c r="S2648" s="531"/>
      <c r="T2648" s="534"/>
    </row>
    <row r="2649" spans="19:20">
      <c r="S2649" s="531"/>
      <c r="T2649" s="534"/>
    </row>
    <row r="2650" spans="19:20">
      <c r="S2650" s="531"/>
      <c r="T2650" s="534"/>
    </row>
    <row r="2651" spans="19:20">
      <c r="S2651" s="531"/>
      <c r="T2651" s="534"/>
    </row>
    <row r="2652" spans="19:20">
      <c r="S2652" s="531"/>
      <c r="T2652" s="534"/>
    </row>
    <row r="2653" spans="19:20">
      <c r="S2653" s="531"/>
      <c r="T2653" s="534"/>
    </row>
    <row r="2654" spans="19:20">
      <c r="S2654" s="531"/>
      <c r="T2654" s="534"/>
    </row>
    <row r="2655" spans="19:20">
      <c r="S2655" s="531"/>
      <c r="T2655" s="534"/>
    </row>
    <row r="2656" spans="19:20">
      <c r="S2656" s="531"/>
      <c r="T2656" s="534"/>
    </row>
    <row r="2657" spans="19:20">
      <c r="S2657" s="531"/>
      <c r="T2657" s="534"/>
    </row>
    <row r="2658" spans="19:20">
      <c r="S2658" s="531"/>
      <c r="T2658" s="534"/>
    </row>
    <row r="2659" spans="19:20">
      <c r="S2659" s="531"/>
      <c r="T2659" s="534"/>
    </row>
    <row r="2660" spans="19:20">
      <c r="S2660" s="531"/>
      <c r="T2660" s="534"/>
    </row>
    <row r="2661" spans="19:20">
      <c r="S2661" s="531"/>
      <c r="T2661" s="534"/>
    </row>
    <row r="2662" spans="19:20">
      <c r="S2662" s="531"/>
      <c r="T2662" s="534"/>
    </row>
    <row r="2663" spans="19:20">
      <c r="S2663" s="531"/>
      <c r="T2663" s="534"/>
    </row>
    <row r="2664" spans="19:20">
      <c r="S2664" s="531"/>
      <c r="T2664" s="534"/>
    </row>
    <row r="2665" spans="19:20">
      <c r="S2665" s="531"/>
      <c r="T2665" s="534"/>
    </row>
    <row r="2666" spans="19:20">
      <c r="S2666" s="531"/>
      <c r="T2666" s="534"/>
    </row>
    <row r="2667" spans="19:20">
      <c r="S2667" s="531"/>
      <c r="T2667" s="534"/>
    </row>
    <row r="2668" spans="19:20">
      <c r="S2668" s="531"/>
      <c r="T2668" s="534"/>
    </row>
    <row r="2669" spans="19:20">
      <c r="S2669" s="531"/>
      <c r="T2669" s="534"/>
    </row>
    <row r="2670" spans="19:20">
      <c r="S2670" s="531"/>
      <c r="T2670" s="534"/>
    </row>
    <row r="2671" spans="19:20">
      <c r="S2671" s="531"/>
      <c r="T2671" s="534"/>
    </row>
    <row r="2672" spans="19:20">
      <c r="S2672" s="531"/>
      <c r="T2672" s="534"/>
    </row>
    <row r="2673" spans="19:20">
      <c r="S2673" s="531"/>
      <c r="T2673" s="534"/>
    </row>
    <row r="2674" spans="19:20">
      <c r="S2674" s="531"/>
      <c r="T2674" s="534"/>
    </row>
    <row r="2675" spans="19:20">
      <c r="S2675" s="531"/>
      <c r="T2675" s="534"/>
    </row>
    <row r="2676" spans="19:20">
      <c r="S2676" s="531"/>
      <c r="T2676" s="534"/>
    </row>
    <row r="2677" spans="19:20">
      <c r="S2677" s="531"/>
      <c r="T2677" s="534"/>
    </row>
    <row r="2678" spans="19:20">
      <c r="S2678" s="531"/>
      <c r="T2678" s="534"/>
    </row>
    <row r="2679" spans="19:20">
      <c r="S2679" s="531"/>
      <c r="T2679" s="534"/>
    </row>
    <row r="2680" spans="19:20">
      <c r="S2680" s="531"/>
      <c r="T2680" s="534"/>
    </row>
    <row r="2681" spans="19:20">
      <c r="S2681" s="531"/>
      <c r="T2681" s="534"/>
    </row>
    <row r="2682" spans="19:20">
      <c r="S2682" s="531"/>
      <c r="T2682" s="534"/>
    </row>
    <row r="2683" spans="19:20">
      <c r="S2683" s="531"/>
      <c r="T2683" s="534"/>
    </row>
    <row r="2684" spans="19:20">
      <c r="S2684" s="531"/>
      <c r="T2684" s="534"/>
    </row>
    <row r="2685" spans="19:20">
      <c r="S2685" s="531"/>
      <c r="T2685" s="534"/>
    </row>
    <row r="2686" spans="19:20">
      <c r="S2686" s="531"/>
      <c r="T2686" s="534"/>
    </row>
    <row r="2687" spans="19:20">
      <c r="S2687" s="531"/>
      <c r="T2687" s="534"/>
    </row>
    <row r="2688" spans="19:20">
      <c r="S2688" s="531"/>
      <c r="T2688" s="534"/>
    </row>
    <row r="2689" spans="19:20">
      <c r="S2689" s="531"/>
      <c r="T2689" s="534"/>
    </row>
    <row r="2690" spans="19:20">
      <c r="S2690" s="531"/>
      <c r="T2690" s="534"/>
    </row>
    <row r="2691" spans="19:20">
      <c r="S2691" s="531"/>
      <c r="T2691" s="534"/>
    </row>
    <row r="2692" spans="19:20">
      <c r="S2692" s="531"/>
      <c r="T2692" s="534"/>
    </row>
    <row r="2693" spans="19:20">
      <c r="S2693" s="531"/>
      <c r="T2693" s="534"/>
    </row>
    <row r="2694" spans="19:20">
      <c r="S2694" s="531"/>
      <c r="T2694" s="534"/>
    </row>
    <row r="2695" spans="19:20">
      <c r="S2695" s="531"/>
      <c r="T2695" s="534"/>
    </row>
    <row r="2696" spans="19:20">
      <c r="S2696" s="531"/>
      <c r="T2696" s="534"/>
    </row>
    <row r="2697" spans="19:20">
      <c r="S2697" s="531"/>
      <c r="T2697" s="534"/>
    </row>
    <row r="2698" spans="19:20">
      <c r="S2698" s="531"/>
      <c r="T2698" s="534"/>
    </row>
    <row r="2699" spans="19:20">
      <c r="S2699" s="531"/>
      <c r="T2699" s="534"/>
    </row>
    <row r="2700" spans="19:20">
      <c r="S2700" s="531"/>
      <c r="T2700" s="534"/>
    </row>
    <row r="2701" spans="19:20">
      <c r="S2701" s="531"/>
      <c r="T2701" s="534"/>
    </row>
    <row r="2702" spans="19:20">
      <c r="S2702" s="531"/>
      <c r="T2702" s="534"/>
    </row>
    <row r="2703" spans="19:20">
      <c r="S2703" s="531"/>
      <c r="T2703" s="534"/>
    </row>
    <row r="2704" spans="19:20">
      <c r="S2704" s="531"/>
      <c r="T2704" s="534"/>
    </row>
    <row r="2705" spans="19:20">
      <c r="S2705" s="531"/>
      <c r="T2705" s="534"/>
    </row>
    <row r="2706" spans="19:20">
      <c r="S2706" s="531"/>
      <c r="T2706" s="534"/>
    </row>
    <row r="2707" spans="19:20">
      <c r="S2707" s="531"/>
      <c r="T2707" s="534"/>
    </row>
    <row r="2708" spans="19:20">
      <c r="S2708" s="531"/>
      <c r="T2708" s="534"/>
    </row>
    <row r="2709" spans="19:20">
      <c r="S2709" s="531"/>
      <c r="T2709" s="534"/>
    </row>
    <row r="2710" spans="19:20">
      <c r="S2710" s="531"/>
      <c r="T2710" s="534"/>
    </row>
    <row r="2711" spans="19:20">
      <c r="S2711" s="531"/>
      <c r="T2711" s="534"/>
    </row>
    <row r="2712" spans="19:20">
      <c r="S2712" s="531"/>
      <c r="T2712" s="534"/>
    </row>
    <row r="2713" spans="19:20">
      <c r="S2713" s="531"/>
      <c r="T2713" s="534"/>
    </row>
    <row r="2714" spans="19:20">
      <c r="S2714" s="531"/>
      <c r="T2714" s="534"/>
    </row>
    <row r="2715" spans="19:20">
      <c r="S2715" s="531"/>
      <c r="T2715" s="534"/>
    </row>
    <row r="2716" spans="19:20">
      <c r="S2716" s="531"/>
      <c r="T2716" s="534"/>
    </row>
    <row r="2717" spans="19:20">
      <c r="S2717" s="531"/>
      <c r="T2717" s="534"/>
    </row>
    <row r="2718" spans="19:20">
      <c r="S2718" s="531"/>
      <c r="T2718" s="534"/>
    </row>
    <row r="2719" spans="19:20">
      <c r="S2719" s="531"/>
      <c r="T2719" s="534"/>
    </row>
    <row r="2720" spans="19:20">
      <c r="S2720" s="531"/>
      <c r="T2720" s="534"/>
    </row>
    <row r="2721" spans="19:20">
      <c r="S2721" s="531"/>
      <c r="T2721" s="534"/>
    </row>
    <row r="2722" spans="19:20">
      <c r="S2722" s="531"/>
      <c r="T2722" s="534"/>
    </row>
    <row r="2723" spans="19:20">
      <c r="S2723" s="531"/>
      <c r="T2723" s="534"/>
    </row>
    <row r="2724" spans="19:20">
      <c r="S2724" s="531"/>
      <c r="T2724" s="534"/>
    </row>
    <row r="2725" spans="19:20">
      <c r="S2725" s="531"/>
      <c r="T2725" s="534"/>
    </row>
    <row r="2726" spans="19:20">
      <c r="S2726" s="531"/>
      <c r="T2726" s="534"/>
    </row>
    <row r="2727" spans="19:20">
      <c r="S2727" s="531"/>
      <c r="T2727" s="534"/>
    </row>
    <row r="2728" spans="19:20">
      <c r="S2728" s="531"/>
      <c r="T2728" s="534"/>
    </row>
    <row r="2729" spans="19:20">
      <c r="S2729" s="531"/>
      <c r="T2729" s="534"/>
    </row>
    <row r="2730" spans="19:20">
      <c r="S2730" s="531"/>
      <c r="T2730" s="534"/>
    </row>
    <row r="2731" spans="19:20">
      <c r="S2731" s="531"/>
      <c r="T2731" s="534"/>
    </row>
    <row r="2732" spans="19:20">
      <c r="S2732" s="531"/>
      <c r="T2732" s="534"/>
    </row>
    <row r="2733" spans="19:20">
      <c r="S2733" s="531"/>
      <c r="T2733" s="534"/>
    </row>
    <row r="2734" spans="19:20">
      <c r="S2734" s="531"/>
      <c r="T2734" s="534"/>
    </row>
    <row r="2735" spans="19:20">
      <c r="S2735" s="531"/>
      <c r="T2735" s="534"/>
    </row>
    <row r="2736" spans="19:20">
      <c r="S2736" s="531"/>
      <c r="T2736" s="534"/>
    </row>
    <row r="2737" spans="19:20">
      <c r="S2737" s="531"/>
      <c r="T2737" s="534"/>
    </row>
    <row r="2738" spans="19:20">
      <c r="S2738" s="531"/>
      <c r="T2738" s="534"/>
    </row>
    <row r="2739" spans="19:20">
      <c r="S2739" s="531"/>
      <c r="T2739" s="534"/>
    </row>
    <row r="2740" spans="19:20">
      <c r="S2740" s="531"/>
      <c r="T2740" s="534"/>
    </row>
    <row r="2741" spans="19:20">
      <c r="S2741" s="531"/>
      <c r="T2741" s="534"/>
    </row>
    <row r="2742" spans="19:20">
      <c r="S2742" s="531"/>
      <c r="T2742" s="534"/>
    </row>
    <row r="2743" spans="19:20">
      <c r="S2743" s="531"/>
      <c r="T2743" s="534"/>
    </row>
    <row r="2744" spans="19:20">
      <c r="S2744" s="531"/>
      <c r="T2744" s="534"/>
    </row>
    <row r="2745" spans="19:20">
      <c r="S2745" s="531"/>
      <c r="T2745" s="534"/>
    </row>
    <row r="2746" spans="19:20">
      <c r="S2746" s="531"/>
      <c r="T2746" s="534"/>
    </row>
    <row r="2747" spans="19:20">
      <c r="S2747" s="531"/>
      <c r="T2747" s="534"/>
    </row>
    <row r="2748" spans="19:20">
      <c r="S2748" s="531"/>
      <c r="T2748" s="534"/>
    </row>
    <row r="2749" spans="19:20">
      <c r="S2749" s="531"/>
      <c r="T2749" s="534"/>
    </row>
    <row r="2750" spans="19:20">
      <c r="S2750" s="531"/>
      <c r="T2750" s="534"/>
    </row>
    <row r="2751" spans="19:20">
      <c r="S2751" s="531"/>
      <c r="T2751" s="534"/>
    </row>
    <row r="2752" spans="19:20">
      <c r="S2752" s="531"/>
      <c r="T2752" s="534"/>
    </row>
    <row r="2753" spans="19:20">
      <c r="S2753" s="531"/>
      <c r="T2753" s="534"/>
    </row>
    <row r="2754" spans="19:20">
      <c r="S2754" s="531"/>
      <c r="T2754" s="534"/>
    </row>
    <row r="2755" spans="19:20">
      <c r="S2755" s="531"/>
      <c r="T2755" s="534"/>
    </row>
    <row r="2756" spans="19:20">
      <c r="S2756" s="531"/>
      <c r="T2756" s="534"/>
    </row>
    <row r="2757" spans="19:20">
      <c r="S2757" s="531"/>
      <c r="T2757" s="534"/>
    </row>
    <row r="2758" spans="19:20">
      <c r="S2758" s="531"/>
      <c r="T2758" s="534"/>
    </row>
    <row r="2759" spans="19:20">
      <c r="S2759" s="531"/>
      <c r="T2759" s="534"/>
    </row>
    <row r="2760" spans="19:20">
      <c r="S2760" s="531"/>
      <c r="T2760" s="534"/>
    </row>
    <row r="2761" spans="19:20">
      <c r="S2761" s="531"/>
      <c r="T2761" s="534"/>
    </row>
    <row r="2762" spans="19:20">
      <c r="S2762" s="531"/>
      <c r="T2762" s="534"/>
    </row>
    <row r="2763" spans="19:20">
      <c r="S2763" s="531"/>
      <c r="T2763" s="534"/>
    </row>
    <row r="2764" spans="19:20">
      <c r="S2764" s="531"/>
      <c r="T2764" s="534"/>
    </row>
    <row r="2765" spans="19:20">
      <c r="S2765" s="531"/>
      <c r="T2765" s="534"/>
    </row>
    <row r="2766" spans="19:20">
      <c r="S2766" s="531"/>
      <c r="T2766" s="534"/>
    </row>
    <row r="2767" spans="19:20">
      <c r="S2767" s="531"/>
      <c r="T2767" s="534"/>
    </row>
    <row r="2768" spans="19:20">
      <c r="S2768" s="531"/>
      <c r="T2768" s="534"/>
    </row>
    <row r="2769" spans="19:20">
      <c r="S2769" s="531"/>
      <c r="T2769" s="534"/>
    </row>
    <row r="2770" spans="19:20">
      <c r="S2770" s="531"/>
      <c r="T2770" s="534"/>
    </row>
    <row r="2771" spans="19:20">
      <c r="S2771" s="531"/>
      <c r="T2771" s="534"/>
    </row>
    <row r="2772" spans="19:20">
      <c r="S2772" s="531"/>
      <c r="T2772" s="534"/>
    </row>
    <row r="2773" spans="19:20">
      <c r="S2773" s="531"/>
      <c r="T2773" s="534"/>
    </row>
    <row r="2774" spans="19:20">
      <c r="S2774" s="531"/>
      <c r="T2774" s="534"/>
    </row>
    <row r="2775" spans="19:20">
      <c r="S2775" s="531"/>
      <c r="T2775" s="534"/>
    </row>
    <row r="2776" spans="19:20">
      <c r="S2776" s="531"/>
      <c r="T2776" s="534"/>
    </row>
    <row r="2777" spans="19:20">
      <c r="S2777" s="531"/>
      <c r="T2777" s="534"/>
    </row>
    <row r="2778" spans="19:20">
      <c r="S2778" s="531"/>
      <c r="T2778" s="534"/>
    </row>
    <row r="2779" spans="19:20">
      <c r="S2779" s="531"/>
      <c r="T2779" s="534"/>
    </row>
    <row r="2780" spans="19:20">
      <c r="S2780" s="531"/>
      <c r="T2780" s="534"/>
    </row>
    <row r="2781" spans="19:20">
      <c r="S2781" s="531"/>
      <c r="T2781" s="534"/>
    </row>
    <row r="2782" spans="19:20">
      <c r="S2782" s="531"/>
      <c r="T2782" s="534"/>
    </row>
    <row r="2783" spans="19:20">
      <c r="S2783" s="531"/>
      <c r="T2783" s="534"/>
    </row>
    <row r="2784" spans="19:20">
      <c r="S2784" s="531"/>
      <c r="T2784" s="534"/>
    </row>
    <row r="2785" spans="19:20">
      <c r="S2785" s="531"/>
      <c r="T2785" s="534"/>
    </row>
    <row r="2786" spans="19:20">
      <c r="S2786" s="531"/>
      <c r="T2786" s="534"/>
    </row>
    <row r="2787" spans="19:20">
      <c r="S2787" s="531"/>
      <c r="T2787" s="534"/>
    </row>
    <row r="2788" spans="19:20">
      <c r="S2788" s="531"/>
      <c r="T2788" s="534"/>
    </row>
    <row r="2789" spans="19:20">
      <c r="S2789" s="531"/>
      <c r="T2789" s="534"/>
    </row>
    <row r="2790" spans="19:20">
      <c r="S2790" s="531"/>
      <c r="T2790" s="534"/>
    </row>
    <row r="2791" spans="19:20">
      <c r="S2791" s="531"/>
      <c r="T2791" s="534"/>
    </row>
    <row r="2792" spans="19:20">
      <c r="S2792" s="531"/>
      <c r="T2792" s="534"/>
    </row>
    <row r="2793" spans="19:20">
      <c r="S2793" s="531"/>
      <c r="T2793" s="534"/>
    </row>
    <row r="2794" spans="19:20">
      <c r="S2794" s="531"/>
      <c r="T2794" s="534"/>
    </row>
    <row r="2795" spans="19:20">
      <c r="S2795" s="531"/>
      <c r="T2795" s="534"/>
    </row>
    <row r="2796" spans="19:20">
      <c r="S2796" s="531"/>
      <c r="T2796" s="534"/>
    </row>
    <row r="2797" spans="19:20">
      <c r="S2797" s="531"/>
      <c r="T2797" s="534"/>
    </row>
    <row r="2798" spans="19:20">
      <c r="S2798" s="531"/>
      <c r="T2798" s="534"/>
    </row>
    <row r="2799" spans="19:20">
      <c r="S2799" s="531"/>
      <c r="T2799" s="534"/>
    </row>
    <row r="2800" spans="19:20">
      <c r="S2800" s="531"/>
      <c r="T2800" s="534"/>
    </row>
    <row r="2801" spans="19:20">
      <c r="S2801" s="531"/>
      <c r="T2801" s="534"/>
    </row>
    <row r="2802" spans="19:20">
      <c r="S2802" s="531"/>
      <c r="T2802" s="534"/>
    </row>
    <row r="2803" spans="19:20">
      <c r="S2803" s="531"/>
      <c r="T2803" s="534"/>
    </row>
    <row r="2804" spans="19:20">
      <c r="S2804" s="531"/>
      <c r="T2804" s="534"/>
    </row>
    <row r="2805" spans="19:20">
      <c r="S2805" s="531"/>
      <c r="T2805" s="534"/>
    </row>
    <row r="2806" spans="19:20">
      <c r="S2806" s="531"/>
      <c r="T2806" s="534"/>
    </row>
    <row r="2807" spans="19:20">
      <c r="S2807" s="531"/>
      <c r="T2807" s="534"/>
    </row>
    <row r="2808" spans="19:20">
      <c r="S2808" s="531"/>
      <c r="T2808" s="534"/>
    </row>
    <row r="2809" spans="19:20">
      <c r="S2809" s="531"/>
      <c r="T2809" s="534"/>
    </row>
    <row r="2810" spans="19:20">
      <c r="S2810" s="531"/>
      <c r="T2810" s="534"/>
    </row>
    <row r="2811" spans="19:20">
      <c r="S2811" s="531"/>
      <c r="T2811" s="534"/>
    </row>
    <row r="2812" spans="19:20">
      <c r="S2812" s="531"/>
      <c r="T2812" s="534"/>
    </row>
    <row r="2813" spans="19:20">
      <c r="S2813" s="531"/>
      <c r="T2813" s="534"/>
    </row>
    <row r="2814" spans="19:20">
      <c r="S2814" s="531"/>
      <c r="T2814" s="534"/>
    </row>
    <row r="2815" spans="19:20">
      <c r="S2815" s="531"/>
      <c r="T2815" s="534"/>
    </row>
    <row r="2816" spans="19:20">
      <c r="S2816" s="531"/>
      <c r="T2816" s="534"/>
    </row>
    <row r="2817" spans="19:20">
      <c r="S2817" s="531"/>
      <c r="T2817" s="534"/>
    </row>
    <row r="2818" spans="19:20">
      <c r="S2818" s="531"/>
      <c r="T2818" s="534"/>
    </row>
    <row r="2819" spans="19:20">
      <c r="S2819" s="531"/>
      <c r="T2819" s="534"/>
    </row>
    <row r="2820" spans="19:20">
      <c r="S2820" s="531"/>
      <c r="T2820" s="534"/>
    </row>
    <row r="2821" spans="19:20">
      <c r="S2821" s="531"/>
      <c r="T2821" s="534"/>
    </row>
    <row r="2822" spans="19:20">
      <c r="S2822" s="531"/>
      <c r="T2822" s="534"/>
    </row>
    <row r="2823" spans="19:20">
      <c r="S2823" s="531"/>
      <c r="T2823" s="534"/>
    </row>
    <row r="2824" spans="19:20">
      <c r="S2824" s="531"/>
      <c r="T2824" s="534"/>
    </row>
    <row r="2825" spans="19:20">
      <c r="S2825" s="531"/>
      <c r="T2825" s="534"/>
    </row>
    <row r="2826" spans="19:20">
      <c r="S2826" s="531"/>
      <c r="T2826" s="534"/>
    </row>
    <row r="2827" spans="19:20">
      <c r="S2827" s="531"/>
      <c r="T2827" s="534"/>
    </row>
    <row r="2828" spans="19:20">
      <c r="S2828" s="531"/>
      <c r="T2828" s="534"/>
    </row>
    <row r="2829" spans="19:20">
      <c r="S2829" s="531"/>
      <c r="T2829" s="534"/>
    </row>
    <row r="2830" spans="19:20">
      <c r="S2830" s="531"/>
      <c r="T2830" s="534"/>
    </row>
    <row r="2831" spans="19:20">
      <c r="S2831" s="531"/>
      <c r="T2831" s="534"/>
    </row>
    <row r="2832" spans="19:20">
      <c r="S2832" s="531"/>
      <c r="T2832" s="534"/>
    </row>
    <row r="2833" spans="19:20">
      <c r="S2833" s="531"/>
      <c r="T2833" s="534"/>
    </row>
    <row r="2834" spans="19:20">
      <c r="S2834" s="531"/>
      <c r="T2834" s="534"/>
    </row>
    <row r="2835" spans="19:20">
      <c r="S2835" s="531"/>
      <c r="T2835" s="534"/>
    </row>
    <row r="2836" spans="19:20">
      <c r="S2836" s="531"/>
      <c r="T2836" s="534"/>
    </row>
    <row r="2837" spans="19:20">
      <c r="S2837" s="531"/>
      <c r="T2837" s="534"/>
    </row>
    <row r="2838" spans="19:20">
      <c r="S2838" s="531"/>
      <c r="T2838" s="534"/>
    </row>
    <row r="2839" spans="19:20">
      <c r="S2839" s="531"/>
      <c r="T2839" s="534"/>
    </row>
    <row r="2840" spans="19:20">
      <c r="S2840" s="531"/>
      <c r="T2840" s="534"/>
    </row>
    <row r="2841" spans="19:20">
      <c r="S2841" s="531"/>
      <c r="T2841" s="534"/>
    </row>
    <row r="2842" spans="19:20">
      <c r="S2842" s="531"/>
      <c r="T2842" s="534"/>
    </row>
    <row r="2843" spans="19:20">
      <c r="S2843" s="531"/>
      <c r="T2843" s="534"/>
    </row>
    <row r="2844" spans="19:20">
      <c r="S2844" s="531"/>
      <c r="T2844" s="534"/>
    </row>
    <row r="2845" spans="19:20">
      <c r="S2845" s="531"/>
      <c r="T2845" s="534"/>
    </row>
    <row r="2846" spans="19:20">
      <c r="S2846" s="531"/>
      <c r="T2846" s="534"/>
    </row>
    <row r="2847" spans="19:20">
      <c r="S2847" s="531"/>
      <c r="T2847" s="534"/>
    </row>
    <row r="2848" spans="19:20">
      <c r="S2848" s="531"/>
      <c r="T2848" s="534"/>
    </row>
    <row r="2849" spans="19:20">
      <c r="S2849" s="531"/>
      <c r="T2849" s="534"/>
    </row>
    <row r="2850" spans="19:20">
      <c r="S2850" s="531"/>
      <c r="T2850" s="534"/>
    </row>
    <row r="2851" spans="19:20">
      <c r="S2851" s="531"/>
      <c r="T2851" s="534"/>
    </row>
    <row r="2852" spans="19:20">
      <c r="S2852" s="531"/>
      <c r="T2852" s="534"/>
    </row>
    <row r="2853" spans="19:20">
      <c r="S2853" s="531"/>
      <c r="T2853" s="534"/>
    </row>
    <row r="2854" spans="19:20">
      <c r="S2854" s="531"/>
      <c r="T2854" s="534"/>
    </row>
    <row r="2855" spans="19:20">
      <c r="S2855" s="531"/>
      <c r="T2855" s="534"/>
    </row>
    <row r="2856" spans="19:20">
      <c r="S2856" s="531"/>
      <c r="T2856" s="534"/>
    </row>
    <row r="2857" spans="19:20">
      <c r="S2857" s="531"/>
      <c r="T2857" s="534"/>
    </row>
    <row r="2858" spans="19:20">
      <c r="S2858" s="531"/>
      <c r="T2858" s="534"/>
    </row>
    <row r="2859" spans="19:20">
      <c r="S2859" s="531"/>
      <c r="T2859" s="534"/>
    </row>
    <row r="2860" spans="19:20">
      <c r="S2860" s="531"/>
      <c r="T2860" s="534"/>
    </row>
    <row r="2861" spans="19:20">
      <c r="S2861" s="531"/>
      <c r="T2861" s="534"/>
    </row>
    <row r="2862" spans="19:20">
      <c r="S2862" s="531"/>
      <c r="T2862" s="534"/>
    </row>
    <row r="2863" spans="19:20">
      <c r="S2863" s="531"/>
      <c r="T2863" s="534"/>
    </row>
    <row r="2864" spans="19:20">
      <c r="S2864" s="531"/>
      <c r="T2864" s="534"/>
    </row>
    <row r="2865" spans="19:20">
      <c r="S2865" s="531"/>
      <c r="T2865" s="534"/>
    </row>
    <row r="2866" spans="19:20">
      <c r="S2866" s="531"/>
      <c r="T2866" s="534"/>
    </row>
    <row r="2867" spans="19:20">
      <c r="S2867" s="531"/>
      <c r="T2867" s="534"/>
    </row>
    <row r="2868" spans="19:20">
      <c r="S2868" s="531"/>
      <c r="T2868" s="534"/>
    </row>
    <row r="2869" spans="19:20">
      <c r="S2869" s="531"/>
      <c r="T2869" s="534"/>
    </row>
    <row r="2870" spans="19:20">
      <c r="S2870" s="531"/>
      <c r="T2870" s="534"/>
    </row>
    <row r="2871" spans="19:20">
      <c r="S2871" s="531"/>
      <c r="T2871" s="534"/>
    </row>
    <row r="2872" spans="19:20">
      <c r="S2872" s="531"/>
      <c r="T2872" s="534"/>
    </row>
    <row r="2873" spans="19:20">
      <c r="S2873" s="531"/>
      <c r="T2873" s="534"/>
    </row>
    <row r="2874" spans="19:20">
      <c r="S2874" s="531"/>
      <c r="T2874" s="534"/>
    </row>
    <row r="2875" spans="19:20">
      <c r="S2875" s="531"/>
      <c r="T2875" s="534"/>
    </row>
    <row r="2876" spans="19:20">
      <c r="S2876" s="531"/>
      <c r="T2876" s="534"/>
    </row>
    <row r="2877" spans="19:20">
      <c r="S2877" s="531"/>
      <c r="T2877" s="534"/>
    </row>
    <row r="2878" spans="19:20">
      <c r="S2878" s="531"/>
      <c r="T2878" s="534"/>
    </row>
    <row r="2879" spans="19:20">
      <c r="S2879" s="531"/>
      <c r="T2879" s="534"/>
    </row>
    <row r="2880" spans="19:20">
      <c r="S2880" s="531"/>
      <c r="T2880" s="534"/>
    </row>
    <row r="2881" spans="19:20">
      <c r="S2881" s="531"/>
      <c r="T2881" s="534"/>
    </row>
    <row r="2882" spans="19:20">
      <c r="S2882" s="531"/>
      <c r="T2882" s="534"/>
    </row>
    <row r="2883" spans="19:20">
      <c r="S2883" s="531"/>
      <c r="T2883" s="534"/>
    </row>
    <row r="2884" spans="19:20">
      <c r="S2884" s="531"/>
      <c r="T2884" s="534"/>
    </row>
    <row r="2885" spans="19:20">
      <c r="S2885" s="531"/>
      <c r="T2885" s="534"/>
    </row>
    <row r="2886" spans="19:20">
      <c r="S2886" s="531"/>
      <c r="T2886" s="534"/>
    </row>
    <row r="2887" spans="19:20">
      <c r="S2887" s="531"/>
      <c r="T2887" s="534"/>
    </row>
    <row r="2888" spans="19:20">
      <c r="S2888" s="531"/>
      <c r="T2888" s="534"/>
    </row>
    <row r="2889" spans="19:20">
      <c r="S2889" s="531"/>
      <c r="T2889" s="534"/>
    </row>
    <row r="2890" spans="19:20">
      <c r="S2890" s="531"/>
      <c r="T2890" s="534"/>
    </row>
    <row r="2891" spans="19:20">
      <c r="S2891" s="531"/>
      <c r="T2891" s="534"/>
    </row>
    <row r="2892" spans="19:20">
      <c r="S2892" s="531"/>
      <c r="T2892" s="534"/>
    </row>
    <row r="2893" spans="19:20">
      <c r="S2893" s="531"/>
      <c r="T2893" s="534"/>
    </row>
    <row r="2894" spans="19:20">
      <c r="S2894" s="531"/>
      <c r="T2894" s="534"/>
    </row>
    <row r="2895" spans="19:20">
      <c r="S2895" s="531"/>
      <c r="T2895" s="534"/>
    </row>
    <row r="2896" spans="19:20">
      <c r="S2896" s="531"/>
      <c r="T2896" s="534"/>
    </row>
    <row r="2897" spans="19:20">
      <c r="S2897" s="531"/>
      <c r="T2897" s="534"/>
    </row>
    <row r="2898" spans="19:20">
      <c r="S2898" s="531"/>
      <c r="T2898" s="534"/>
    </row>
    <row r="2899" spans="19:20">
      <c r="S2899" s="531"/>
      <c r="T2899" s="534"/>
    </row>
    <row r="2900" spans="19:20">
      <c r="S2900" s="531"/>
      <c r="T2900" s="534"/>
    </row>
    <row r="2901" spans="19:20">
      <c r="S2901" s="531"/>
      <c r="T2901" s="534"/>
    </row>
    <row r="2902" spans="19:20">
      <c r="S2902" s="531"/>
      <c r="T2902" s="534"/>
    </row>
    <row r="2903" spans="19:20">
      <c r="S2903" s="531"/>
      <c r="T2903" s="534"/>
    </row>
    <row r="2904" spans="19:20">
      <c r="S2904" s="531"/>
      <c r="T2904" s="534"/>
    </row>
    <row r="2905" spans="19:20">
      <c r="S2905" s="531"/>
      <c r="T2905" s="534"/>
    </row>
    <row r="2906" spans="19:20">
      <c r="S2906" s="531"/>
      <c r="T2906" s="534"/>
    </row>
    <row r="2907" spans="19:20">
      <c r="S2907" s="531"/>
      <c r="T2907" s="534"/>
    </row>
    <row r="2908" spans="19:20">
      <c r="S2908" s="531"/>
      <c r="T2908" s="534"/>
    </row>
    <row r="2909" spans="19:20">
      <c r="S2909" s="531"/>
      <c r="T2909" s="534"/>
    </row>
    <row r="2910" spans="19:20">
      <c r="S2910" s="531"/>
      <c r="T2910" s="534"/>
    </row>
    <row r="2911" spans="19:20">
      <c r="S2911" s="531"/>
      <c r="T2911" s="534"/>
    </row>
    <row r="2912" spans="19:20">
      <c r="S2912" s="531"/>
      <c r="T2912" s="534"/>
    </row>
    <row r="2913" spans="19:20">
      <c r="S2913" s="531"/>
      <c r="T2913" s="534"/>
    </row>
    <row r="2914" spans="19:20">
      <c r="S2914" s="531"/>
      <c r="T2914" s="534"/>
    </row>
    <row r="2915" spans="19:20">
      <c r="S2915" s="531"/>
      <c r="T2915" s="534"/>
    </row>
    <row r="2916" spans="19:20">
      <c r="S2916" s="531"/>
      <c r="T2916" s="534"/>
    </row>
    <row r="2917" spans="19:20">
      <c r="S2917" s="531"/>
      <c r="T2917" s="534"/>
    </row>
    <row r="2918" spans="19:20">
      <c r="S2918" s="531"/>
      <c r="T2918" s="534"/>
    </row>
    <row r="2919" spans="19:20">
      <c r="S2919" s="531"/>
      <c r="T2919" s="534"/>
    </row>
    <row r="2920" spans="19:20">
      <c r="S2920" s="531"/>
      <c r="T2920" s="534"/>
    </row>
    <row r="2921" spans="19:20">
      <c r="S2921" s="531"/>
      <c r="T2921" s="534"/>
    </row>
    <row r="2922" spans="19:20">
      <c r="S2922" s="531"/>
      <c r="T2922" s="534"/>
    </row>
    <row r="2923" spans="19:20">
      <c r="S2923" s="531"/>
      <c r="T2923" s="534"/>
    </row>
    <row r="2924" spans="19:20">
      <c r="S2924" s="531"/>
      <c r="T2924" s="534"/>
    </row>
    <row r="2925" spans="19:20">
      <c r="S2925" s="531"/>
      <c r="T2925" s="534"/>
    </row>
    <row r="2926" spans="19:20">
      <c r="S2926" s="531"/>
      <c r="T2926" s="534"/>
    </row>
    <row r="2927" spans="19:20">
      <c r="S2927" s="531"/>
      <c r="T2927" s="534"/>
    </row>
    <row r="2928" spans="19:20">
      <c r="S2928" s="531"/>
      <c r="T2928" s="534"/>
    </row>
    <row r="2929" spans="19:20">
      <c r="S2929" s="531"/>
      <c r="T2929" s="534"/>
    </row>
    <row r="2930" spans="19:20">
      <c r="S2930" s="531"/>
      <c r="T2930" s="534"/>
    </row>
    <row r="2931" spans="19:20">
      <c r="S2931" s="531"/>
      <c r="T2931" s="534"/>
    </row>
    <row r="2932" spans="19:20">
      <c r="S2932" s="531"/>
      <c r="T2932" s="534"/>
    </row>
    <row r="2933" spans="19:20">
      <c r="S2933" s="531"/>
      <c r="T2933" s="534"/>
    </row>
    <row r="2934" spans="19:20">
      <c r="S2934" s="531"/>
      <c r="T2934" s="534"/>
    </row>
    <row r="2935" spans="19:20">
      <c r="S2935" s="531"/>
      <c r="T2935" s="534"/>
    </row>
    <row r="2936" spans="19:20">
      <c r="S2936" s="531"/>
      <c r="T2936" s="534"/>
    </row>
    <row r="2937" spans="19:20">
      <c r="S2937" s="531"/>
      <c r="T2937" s="534"/>
    </row>
    <row r="2938" spans="19:20">
      <c r="S2938" s="531"/>
      <c r="T2938" s="534"/>
    </row>
    <row r="2939" spans="19:20">
      <c r="S2939" s="531"/>
      <c r="T2939" s="534"/>
    </row>
    <row r="2940" spans="19:20">
      <c r="S2940" s="531"/>
      <c r="T2940" s="534"/>
    </row>
    <row r="2941" spans="19:20">
      <c r="S2941" s="531"/>
      <c r="T2941" s="534"/>
    </row>
    <row r="2942" spans="19:20">
      <c r="S2942" s="531"/>
      <c r="T2942" s="534"/>
    </row>
    <row r="2943" spans="19:20">
      <c r="S2943" s="531"/>
      <c r="T2943" s="534"/>
    </row>
    <row r="2944" spans="19:20">
      <c r="S2944" s="531"/>
      <c r="T2944" s="534"/>
    </row>
    <row r="2945" spans="19:20">
      <c r="S2945" s="531"/>
      <c r="T2945" s="534"/>
    </row>
    <row r="2946" spans="19:20">
      <c r="S2946" s="531"/>
      <c r="T2946" s="534"/>
    </row>
    <row r="2947" spans="19:20">
      <c r="S2947" s="531"/>
      <c r="T2947" s="534"/>
    </row>
    <row r="2948" spans="19:20">
      <c r="S2948" s="531"/>
      <c r="T2948" s="534"/>
    </row>
    <row r="2949" spans="19:20">
      <c r="S2949" s="531"/>
      <c r="T2949" s="534"/>
    </row>
    <row r="2950" spans="19:20">
      <c r="S2950" s="531"/>
      <c r="T2950" s="534"/>
    </row>
    <row r="2951" spans="19:20">
      <c r="S2951" s="531"/>
      <c r="T2951" s="534"/>
    </row>
    <row r="2952" spans="19:20">
      <c r="S2952" s="531"/>
      <c r="T2952" s="534"/>
    </row>
    <row r="2953" spans="19:20">
      <c r="S2953" s="531"/>
      <c r="T2953" s="534"/>
    </row>
    <row r="2954" spans="19:20">
      <c r="S2954" s="531"/>
      <c r="T2954" s="534"/>
    </row>
    <row r="2955" spans="19:20">
      <c r="S2955" s="531"/>
      <c r="T2955" s="534"/>
    </row>
    <row r="2956" spans="19:20">
      <c r="S2956" s="531"/>
      <c r="T2956" s="534"/>
    </row>
    <row r="2957" spans="19:20">
      <c r="S2957" s="531"/>
      <c r="T2957" s="534"/>
    </row>
    <row r="2958" spans="19:20">
      <c r="S2958" s="531"/>
      <c r="T2958" s="534"/>
    </row>
    <row r="2959" spans="19:20">
      <c r="S2959" s="531"/>
      <c r="T2959" s="534"/>
    </row>
    <row r="2960" spans="19:20">
      <c r="S2960" s="531"/>
      <c r="T2960" s="534"/>
    </row>
    <row r="2961" spans="19:20">
      <c r="S2961" s="531"/>
      <c r="T2961" s="534"/>
    </row>
    <row r="2962" spans="19:20">
      <c r="S2962" s="531"/>
      <c r="T2962" s="534"/>
    </row>
    <row r="2963" spans="19:20">
      <c r="S2963" s="531"/>
      <c r="T2963" s="534"/>
    </row>
    <row r="2964" spans="19:20">
      <c r="S2964" s="531"/>
      <c r="T2964" s="534"/>
    </row>
    <row r="2965" spans="19:20">
      <c r="S2965" s="531"/>
      <c r="T2965" s="534"/>
    </row>
    <row r="2966" spans="19:20">
      <c r="S2966" s="531"/>
      <c r="T2966" s="534"/>
    </row>
    <row r="2967" spans="19:20">
      <c r="S2967" s="531"/>
      <c r="T2967" s="534"/>
    </row>
    <row r="2968" spans="19:20">
      <c r="S2968" s="531"/>
      <c r="T2968" s="534"/>
    </row>
    <row r="2969" spans="19:20">
      <c r="S2969" s="531"/>
      <c r="T2969" s="534"/>
    </row>
    <row r="2970" spans="19:20">
      <c r="S2970" s="531"/>
      <c r="T2970" s="534"/>
    </row>
    <row r="2971" spans="19:20">
      <c r="S2971" s="531"/>
      <c r="T2971" s="534"/>
    </row>
    <row r="2972" spans="19:20">
      <c r="S2972" s="531"/>
      <c r="T2972" s="534"/>
    </row>
    <row r="2973" spans="19:20">
      <c r="S2973" s="531"/>
      <c r="T2973" s="534"/>
    </row>
    <row r="2974" spans="19:20">
      <c r="S2974" s="531"/>
      <c r="T2974" s="534"/>
    </row>
    <row r="2975" spans="19:20">
      <c r="S2975" s="531"/>
      <c r="T2975" s="534"/>
    </row>
    <row r="2976" spans="19:20">
      <c r="S2976" s="531"/>
      <c r="T2976" s="534"/>
    </row>
    <row r="2977" spans="19:20">
      <c r="S2977" s="531"/>
      <c r="T2977" s="534"/>
    </row>
    <row r="2978" spans="19:20">
      <c r="S2978" s="531"/>
      <c r="T2978" s="534"/>
    </row>
    <row r="2979" spans="19:20">
      <c r="S2979" s="531"/>
      <c r="T2979" s="534"/>
    </row>
    <row r="2980" spans="19:20">
      <c r="S2980" s="531"/>
      <c r="T2980" s="534"/>
    </row>
    <row r="2981" spans="19:20">
      <c r="S2981" s="531"/>
      <c r="T2981" s="534"/>
    </row>
    <row r="2982" spans="19:20">
      <c r="S2982" s="531"/>
      <c r="T2982" s="534"/>
    </row>
    <row r="2983" spans="19:20">
      <c r="S2983" s="531"/>
      <c r="T2983" s="534"/>
    </row>
    <row r="2984" spans="19:20">
      <c r="S2984" s="531"/>
      <c r="T2984" s="534"/>
    </row>
    <row r="2985" spans="19:20">
      <c r="S2985" s="531"/>
      <c r="T2985" s="534"/>
    </row>
    <row r="2986" spans="19:20">
      <c r="S2986" s="531"/>
      <c r="T2986" s="534"/>
    </row>
    <row r="2987" spans="19:20">
      <c r="S2987" s="531"/>
      <c r="T2987" s="534"/>
    </row>
    <row r="2988" spans="19:20">
      <c r="S2988" s="531"/>
      <c r="T2988" s="534"/>
    </row>
    <row r="2989" spans="19:20">
      <c r="S2989" s="531"/>
      <c r="T2989" s="534"/>
    </row>
    <row r="2990" spans="19:20">
      <c r="S2990" s="531"/>
      <c r="T2990" s="534"/>
    </row>
    <row r="2991" spans="19:20">
      <c r="S2991" s="531"/>
      <c r="T2991" s="534"/>
    </row>
    <row r="2992" spans="19:20">
      <c r="S2992" s="531"/>
      <c r="T2992" s="534"/>
    </row>
    <row r="2993" spans="19:20">
      <c r="S2993" s="531"/>
      <c r="T2993" s="534"/>
    </row>
    <row r="2994" spans="19:20">
      <c r="S2994" s="531"/>
      <c r="T2994" s="534"/>
    </row>
    <row r="2995" spans="19:20">
      <c r="S2995" s="531"/>
      <c r="T2995" s="534"/>
    </row>
    <row r="2996" spans="19:20">
      <c r="S2996" s="531"/>
      <c r="T2996" s="534"/>
    </row>
    <row r="2997" spans="19:20">
      <c r="S2997" s="531"/>
      <c r="T2997" s="534"/>
    </row>
    <row r="2998" spans="19:20">
      <c r="S2998" s="531"/>
      <c r="T2998" s="534"/>
    </row>
    <row r="2999" spans="19:20">
      <c r="S2999" s="531"/>
      <c r="T2999" s="534"/>
    </row>
    <row r="3000" spans="19:20">
      <c r="S3000" s="531"/>
      <c r="T3000" s="534"/>
    </row>
    <row r="3001" spans="19:20">
      <c r="S3001" s="531"/>
      <c r="T3001" s="534"/>
    </row>
    <row r="3002" spans="19:20">
      <c r="S3002" s="531"/>
      <c r="T3002" s="534"/>
    </row>
    <row r="3003" spans="19:20">
      <c r="S3003" s="531"/>
      <c r="T3003" s="534"/>
    </row>
    <row r="3004" spans="19:20">
      <c r="S3004" s="531"/>
      <c r="T3004" s="534"/>
    </row>
    <row r="3005" spans="19:20">
      <c r="S3005" s="531"/>
      <c r="T3005" s="534"/>
    </row>
    <row r="3006" spans="19:20">
      <c r="S3006" s="531"/>
      <c r="T3006" s="534"/>
    </row>
    <row r="3007" spans="19:20">
      <c r="S3007" s="531"/>
      <c r="T3007" s="534"/>
    </row>
    <row r="3008" spans="19:20">
      <c r="S3008" s="531"/>
      <c r="T3008" s="534"/>
    </row>
    <row r="3009" spans="19:20">
      <c r="S3009" s="531"/>
      <c r="T3009" s="534"/>
    </row>
    <row r="3010" spans="19:20">
      <c r="S3010" s="531"/>
      <c r="T3010" s="534"/>
    </row>
    <row r="3011" spans="19:20">
      <c r="S3011" s="531"/>
      <c r="T3011" s="534"/>
    </row>
    <row r="3012" spans="19:20">
      <c r="S3012" s="531"/>
      <c r="T3012" s="534"/>
    </row>
    <row r="3013" spans="19:20">
      <c r="S3013" s="531"/>
      <c r="T3013" s="534"/>
    </row>
    <row r="3014" spans="19:20">
      <c r="S3014" s="531"/>
      <c r="T3014" s="534"/>
    </row>
    <row r="3015" spans="19:20">
      <c r="S3015" s="531"/>
      <c r="T3015" s="534"/>
    </row>
    <row r="3016" spans="19:20">
      <c r="S3016" s="531"/>
      <c r="T3016" s="534"/>
    </row>
    <row r="3017" spans="19:20">
      <c r="S3017" s="531"/>
      <c r="T3017" s="534"/>
    </row>
    <row r="3018" spans="19:20">
      <c r="S3018" s="531"/>
      <c r="T3018" s="534"/>
    </row>
    <row r="3019" spans="19:20">
      <c r="S3019" s="531"/>
      <c r="T3019" s="534"/>
    </row>
    <row r="3020" spans="19:20">
      <c r="S3020" s="531"/>
      <c r="T3020" s="534"/>
    </row>
    <row r="3021" spans="19:20">
      <c r="S3021" s="531"/>
      <c r="T3021" s="534"/>
    </row>
    <row r="3022" spans="19:20">
      <c r="S3022" s="531"/>
      <c r="T3022" s="534"/>
    </row>
    <row r="3023" spans="19:20">
      <c r="S3023" s="531"/>
      <c r="T3023" s="534"/>
    </row>
    <row r="3024" spans="19:20">
      <c r="S3024" s="531"/>
      <c r="T3024" s="534"/>
    </row>
    <row r="3025" spans="19:20">
      <c r="S3025" s="531"/>
      <c r="T3025" s="534"/>
    </row>
    <row r="3026" spans="19:20">
      <c r="S3026" s="531"/>
      <c r="T3026" s="534"/>
    </row>
    <row r="3027" spans="19:20">
      <c r="S3027" s="531"/>
      <c r="T3027" s="534"/>
    </row>
    <row r="3028" spans="19:20">
      <c r="S3028" s="531"/>
      <c r="T3028" s="534"/>
    </row>
    <row r="3029" spans="19:20">
      <c r="S3029" s="531"/>
      <c r="T3029" s="534"/>
    </row>
    <row r="3030" spans="19:20">
      <c r="S3030" s="531"/>
      <c r="T3030" s="534"/>
    </row>
    <row r="3031" spans="19:20">
      <c r="S3031" s="531"/>
      <c r="T3031" s="534"/>
    </row>
    <row r="3032" spans="19:20">
      <c r="S3032" s="531"/>
      <c r="T3032" s="534"/>
    </row>
    <row r="3033" spans="19:20">
      <c r="S3033" s="531"/>
      <c r="T3033" s="534"/>
    </row>
    <row r="3034" spans="19:20">
      <c r="S3034" s="531"/>
      <c r="T3034" s="534"/>
    </row>
    <row r="3035" spans="19:20">
      <c r="S3035" s="531"/>
      <c r="T3035" s="534"/>
    </row>
    <row r="3036" spans="19:20">
      <c r="S3036" s="531"/>
      <c r="T3036" s="534"/>
    </row>
    <row r="3037" spans="19:20">
      <c r="S3037" s="531"/>
      <c r="T3037" s="534"/>
    </row>
    <row r="3038" spans="19:20">
      <c r="S3038" s="531"/>
      <c r="T3038" s="534"/>
    </row>
    <row r="3039" spans="19:20">
      <c r="S3039" s="531"/>
      <c r="T3039" s="534"/>
    </row>
    <row r="3040" spans="19:20">
      <c r="S3040" s="531"/>
      <c r="T3040" s="534"/>
    </row>
    <row r="3041" spans="19:20">
      <c r="S3041" s="531"/>
      <c r="T3041" s="534"/>
    </row>
    <row r="3042" spans="19:20">
      <c r="S3042" s="531"/>
      <c r="T3042" s="534"/>
    </row>
    <row r="3043" spans="19:20">
      <c r="S3043" s="531"/>
      <c r="T3043" s="534"/>
    </row>
    <row r="3044" spans="19:20">
      <c r="S3044" s="531"/>
      <c r="T3044" s="534"/>
    </row>
    <row r="3045" spans="19:20">
      <c r="S3045" s="531"/>
      <c r="T3045" s="534"/>
    </row>
    <row r="3046" spans="19:20">
      <c r="S3046" s="531"/>
      <c r="T3046" s="534"/>
    </row>
    <row r="3047" spans="19:20">
      <c r="S3047" s="531"/>
      <c r="T3047" s="534"/>
    </row>
    <row r="3048" spans="19:20">
      <c r="S3048" s="531"/>
      <c r="T3048" s="534"/>
    </row>
    <row r="3049" spans="19:20">
      <c r="S3049" s="531"/>
      <c r="T3049" s="534"/>
    </row>
    <row r="3050" spans="19:20">
      <c r="S3050" s="531"/>
      <c r="T3050" s="534"/>
    </row>
    <row r="3051" spans="19:20">
      <c r="S3051" s="531"/>
      <c r="T3051" s="534"/>
    </row>
    <row r="3052" spans="19:20">
      <c r="S3052" s="531"/>
      <c r="T3052" s="534"/>
    </row>
    <row r="3053" spans="19:20">
      <c r="S3053" s="531"/>
      <c r="T3053" s="534"/>
    </row>
    <row r="3054" spans="19:20">
      <c r="S3054" s="531"/>
      <c r="T3054" s="534"/>
    </row>
    <row r="3055" spans="19:20">
      <c r="S3055" s="531"/>
      <c r="T3055" s="534"/>
    </row>
    <row r="3056" spans="19:20">
      <c r="S3056" s="531"/>
      <c r="T3056" s="534"/>
    </row>
    <row r="3057" spans="19:20">
      <c r="S3057" s="531"/>
      <c r="T3057" s="534"/>
    </row>
    <row r="3058" spans="19:20">
      <c r="S3058" s="531"/>
      <c r="T3058" s="534"/>
    </row>
    <row r="3059" spans="19:20">
      <c r="S3059" s="531"/>
      <c r="T3059" s="534"/>
    </row>
    <row r="3060" spans="19:20">
      <c r="S3060" s="531"/>
      <c r="T3060" s="534"/>
    </row>
    <row r="3061" spans="19:20">
      <c r="S3061" s="531"/>
      <c r="T3061" s="534"/>
    </row>
    <row r="3062" spans="19:20">
      <c r="S3062" s="531"/>
      <c r="T3062" s="534"/>
    </row>
    <row r="3063" spans="19:20">
      <c r="S3063" s="531"/>
      <c r="T3063" s="534"/>
    </row>
    <row r="3064" spans="19:20">
      <c r="S3064" s="531"/>
      <c r="T3064" s="534"/>
    </row>
    <row r="3065" spans="19:20">
      <c r="S3065" s="531"/>
      <c r="T3065" s="534"/>
    </row>
    <row r="3066" spans="19:20">
      <c r="S3066" s="531"/>
      <c r="T3066" s="534"/>
    </row>
    <row r="3067" spans="19:20">
      <c r="S3067" s="531"/>
      <c r="T3067" s="534"/>
    </row>
    <row r="3068" spans="19:20">
      <c r="S3068" s="531"/>
      <c r="T3068" s="534"/>
    </row>
    <row r="3069" spans="19:20">
      <c r="S3069" s="531"/>
      <c r="T3069" s="534"/>
    </row>
    <row r="3070" spans="19:20">
      <c r="S3070" s="531"/>
      <c r="T3070" s="534"/>
    </row>
    <row r="3071" spans="19:20">
      <c r="S3071" s="531"/>
      <c r="T3071" s="534"/>
    </row>
    <row r="3072" spans="19:20">
      <c r="S3072" s="531"/>
      <c r="T3072" s="534"/>
    </row>
    <row r="3073" spans="19:20">
      <c r="S3073" s="531"/>
      <c r="T3073" s="534"/>
    </row>
    <row r="3074" spans="19:20">
      <c r="S3074" s="531"/>
      <c r="T3074" s="534"/>
    </row>
    <row r="3075" spans="19:20">
      <c r="S3075" s="531"/>
      <c r="T3075" s="534"/>
    </row>
    <row r="3076" spans="19:20">
      <c r="S3076" s="531"/>
      <c r="T3076" s="534"/>
    </row>
    <row r="3077" spans="19:20">
      <c r="S3077" s="531"/>
      <c r="T3077" s="534"/>
    </row>
    <row r="3078" spans="19:20">
      <c r="S3078" s="531"/>
      <c r="T3078" s="534"/>
    </row>
    <row r="3079" spans="19:20">
      <c r="S3079" s="531"/>
      <c r="T3079" s="534"/>
    </row>
    <row r="3080" spans="19:20">
      <c r="S3080" s="531"/>
      <c r="T3080" s="534"/>
    </row>
    <row r="3081" spans="19:20">
      <c r="S3081" s="531"/>
      <c r="T3081" s="534"/>
    </row>
    <row r="3082" spans="19:20">
      <c r="S3082" s="531"/>
      <c r="T3082" s="534"/>
    </row>
    <row r="3083" spans="19:20">
      <c r="S3083" s="531"/>
      <c r="T3083" s="534"/>
    </row>
    <row r="3084" spans="19:20">
      <c r="S3084" s="531"/>
      <c r="T3084" s="534"/>
    </row>
    <row r="3085" spans="19:20">
      <c r="S3085" s="531"/>
      <c r="T3085" s="534"/>
    </row>
    <row r="3086" spans="19:20">
      <c r="S3086" s="531"/>
      <c r="T3086" s="534"/>
    </row>
    <row r="3087" spans="19:20">
      <c r="S3087" s="531"/>
      <c r="T3087" s="534"/>
    </row>
    <row r="3088" spans="19:20">
      <c r="S3088" s="531"/>
      <c r="T3088" s="534"/>
    </row>
    <row r="3089" spans="19:20">
      <c r="S3089" s="531"/>
      <c r="T3089" s="534"/>
    </row>
    <row r="3090" spans="19:20">
      <c r="S3090" s="531"/>
      <c r="T3090" s="534"/>
    </row>
    <row r="3091" spans="19:20">
      <c r="S3091" s="531"/>
      <c r="T3091" s="534"/>
    </row>
    <row r="3092" spans="19:20">
      <c r="S3092" s="531"/>
      <c r="T3092" s="534"/>
    </row>
    <row r="3093" spans="19:20">
      <c r="S3093" s="531"/>
      <c r="T3093" s="534"/>
    </row>
    <row r="3094" spans="19:20">
      <c r="S3094" s="531"/>
      <c r="T3094" s="534"/>
    </row>
    <row r="3095" spans="19:20">
      <c r="S3095" s="531"/>
      <c r="T3095" s="534"/>
    </row>
    <row r="3096" spans="19:20">
      <c r="S3096" s="531"/>
      <c r="T3096" s="534"/>
    </row>
    <row r="3097" spans="19:20">
      <c r="S3097" s="531"/>
      <c r="T3097" s="534"/>
    </row>
    <row r="3098" spans="19:20">
      <c r="S3098" s="531"/>
      <c r="T3098" s="534"/>
    </row>
    <row r="3099" spans="19:20">
      <c r="S3099" s="531"/>
      <c r="T3099" s="534"/>
    </row>
    <row r="3100" spans="19:20">
      <c r="S3100" s="531"/>
      <c r="T3100" s="534"/>
    </row>
    <row r="3101" spans="19:20">
      <c r="S3101" s="531"/>
      <c r="T3101" s="534"/>
    </row>
    <row r="3102" spans="19:20">
      <c r="S3102" s="531"/>
      <c r="T3102" s="534"/>
    </row>
    <row r="3103" spans="19:20">
      <c r="S3103" s="531"/>
      <c r="T3103" s="534"/>
    </row>
    <row r="3104" spans="19:20">
      <c r="S3104" s="531"/>
      <c r="T3104" s="534"/>
    </row>
    <row r="3105" spans="19:20">
      <c r="S3105" s="531"/>
      <c r="T3105" s="534"/>
    </row>
    <row r="3106" spans="19:20">
      <c r="S3106" s="531"/>
      <c r="T3106" s="534"/>
    </row>
    <row r="3107" spans="19:20">
      <c r="S3107" s="531"/>
      <c r="T3107" s="534"/>
    </row>
    <row r="3108" spans="19:20">
      <c r="S3108" s="531"/>
      <c r="T3108" s="534"/>
    </row>
    <row r="3109" spans="19:20">
      <c r="S3109" s="531"/>
      <c r="T3109" s="534"/>
    </row>
    <row r="3110" spans="19:20">
      <c r="S3110" s="531"/>
      <c r="T3110" s="534"/>
    </row>
    <row r="3111" spans="19:20">
      <c r="S3111" s="531"/>
      <c r="T3111" s="534"/>
    </row>
    <row r="3112" spans="19:20">
      <c r="S3112" s="531"/>
      <c r="T3112" s="534"/>
    </row>
    <row r="3113" spans="19:20">
      <c r="S3113" s="531"/>
      <c r="T3113" s="534"/>
    </row>
    <row r="3114" spans="19:20">
      <c r="S3114" s="531"/>
      <c r="T3114" s="534"/>
    </row>
    <row r="3115" spans="19:20">
      <c r="S3115" s="531"/>
      <c r="T3115" s="534"/>
    </row>
    <row r="3116" spans="19:20">
      <c r="S3116" s="531"/>
      <c r="T3116" s="534"/>
    </row>
    <row r="3117" spans="19:20">
      <c r="S3117" s="531"/>
      <c r="T3117" s="534"/>
    </row>
    <row r="3118" spans="19:20">
      <c r="S3118" s="531"/>
      <c r="T3118" s="534"/>
    </row>
    <row r="3119" spans="19:20">
      <c r="S3119" s="531"/>
      <c r="T3119" s="534"/>
    </row>
    <row r="3120" spans="19:20">
      <c r="S3120" s="531"/>
      <c r="T3120" s="534"/>
    </row>
    <row r="3121" spans="19:20">
      <c r="S3121" s="531"/>
      <c r="T3121" s="534"/>
    </row>
    <row r="3122" spans="19:20">
      <c r="S3122" s="531"/>
      <c r="T3122" s="534"/>
    </row>
    <row r="3123" spans="19:20">
      <c r="S3123" s="531"/>
      <c r="T3123" s="534"/>
    </row>
    <row r="3124" spans="19:20">
      <c r="S3124" s="531"/>
      <c r="T3124" s="534"/>
    </row>
    <row r="3125" spans="19:20">
      <c r="S3125" s="531"/>
      <c r="T3125" s="534"/>
    </row>
    <row r="3126" spans="19:20">
      <c r="S3126" s="531"/>
      <c r="T3126" s="534"/>
    </row>
    <row r="3127" spans="19:20">
      <c r="S3127" s="531"/>
      <c r="T3127" s="534"/>
    </row>
    <row r="3128" spans="19:20">
      <c r="S3128" s="531"/>
      <c r="T3128" s="534"/>
    </row>
    <row r="3129" spans="19:20">
      <c r="S3129" s="531"/>
      <c r="T3129" s="534"/>
    </row>
    <row r="3130" spans="19:20">
      <c r="S3130" s="531"/>
      <c r="T3130" s="534"/>
    </row>
    <row r="3131" spans="19:20">
      <c r="S3131" s="531"/>
      <c r="T3131" s="534"/>
    </row>
    <row r="3132" spans="19:20">
      <c r="S3132" s="531"/>
      <c r="T3132" s="534"/>
    </row>
    <row r="3133" spans="19:20">
      <c r="S3133" s="531"/>
      <c r="T3133" s="534"/>
    </row>
    <row r="3134" spans="19:20">
      <c r="S3134" s="531"/>
      <c r="T3134" s="534"/>
    </row>
    <row r="3135" spans="19:20">
      <c r="S3135" s="531"/>
      <c r="T3135" s="534"/>
    </row>
    <row r="3136" spans="19:20">
      <c r="S3136" s="531"/>
      <c r="T3136" s="534"/>
    </row>
    <row r="3137" spans="19:20">
      <c r="S3137" s="531"/>
      <c r="T3137" s="534"/>
    </row>
    <row r="3138" spans="19:20">
      <c r="S3138" s="531"/>
      <c r="T3138" s="534"/>
    </row>
    <row r="3139" spans="19:20">
      <c r="S3139" s="531"/>
      <c r="T3139" s="534"/>
    </row>
    <row r="3140" spans="19:20">
      <c r="S3140" s="531"/>
      <c r="T3140" s="534"/>
    </row>
    <row r="3141" spans="19:20">
      <c r="S3141" s="531"/>
      <c r="T3141" s="534"/>
    </row>
    <row r="3142" spans="19:20">
      <c r="S3142" s="531"/>
      <c r="T3142" s="534"/>
    </row>
    <row r="3143" spans="19:20">
      <c r="S3143" s="531"/>
      <c r="T3143" s="534"/>
    </row>
    <row r="3144" spans="19:20">
      <c r="S3144" s="531"/>
      <c r="T3144" s="534"/>
    </row>
    <row r="3145" spans="19:20">
      <c r="S3145" s="531"/>
      <c r="T3145" s="534"/>
    </row>
    <row r="3146" spans="19:20">
      <c r="S3146" s="531"/>
      <c r="T3146" s="534"/>
    </row>
    <row r="3147" spans="19:20">
      <c r="S3147" s="531"/>
      <c r="T3147" s="534"/>
    </row>
    <row r="3148" spans="19:20">
      <c r="S3148" s="531"/>
      <c r="T3148" s="534"/>
    </row>
    <row r="3149" spans="19:20">
      <c r="S3149" s="531"/>
      <c r="T3149" s="534"/>
    </row>
    <row r="3150" spans="19:20">
      <c r="S3150" s="531"/>
      <c r="T3150" s="534"/>
    </row>
    <row r="3151" spans="19:20">
      <c r="S3151" s="531"/>
      <c r="T3151" s="534"/>
    </row>
    <row r="3152" spans="19:20">
      <c r="S3152" s="531"/>
      <c r="T3152" s="534"/>
    </row>
    <row r="3153" spans="19:20">
      <c r="S3153" s="531"/>
      <c r="T3153" s="534"/>
    </row>
    <row r="3154" spans="19:20">
      <c r="S3154" s="531"/>
      <c r="T3154" s="534"/>
    </row>
    <row r="3155" spans="19:20">
      <c r="S3155" s="531"/>
      <c r="T3155" s="534"/>
    </row>
    <row r="3156" spans="19:20">
      <c r="S3156" s="531"/>
      <c r="T3156" s="534"/>
    </row>
    <row r="3157" spans="19:20">
      <c r="S3157" s="531"/>
      <c r="T3157" s="534"/>
    </row>
    <row r="3158" spans="19:20">
      <c r="S3158" s="531"/>
      <c r="T3158" s="534"/>
    </row>
    <row r="3159" spans="19:20">
      <c r="S3159" s="531"/>
      <c r="T3159" s="534"/>
    </row>
    <row r="3160" spans="19:20">
      <c r="S3160" s="531"/>
      <c r="T3160" s="534"/>
    </row>
    <row r="3161" spans="19:20">
      <c r="S3161" s="531"/>
      <c r="T3161" s="534"/>
    </row>
    <row r="3162" spans="19:20">
      <c r="S3162" s="531"/>
      <c r="T3162" s="534"/>
    </row>
    <row r="3163" spans="19:20">
      <c r="S3163" s="531"/>
      <c r="T3163" s="534"/>
    </row>
    <row r="3164" spans="19:20">
      <c r="S3164" s="531"/>
      <c r="T3164" s="534"/>
    </row>
    <row r="3165" spans="19:20">
      <c r="S3165" s="531"/>
      <c r="T3165" s="534"/>
    </row>
    <row r="3166" spans="19:20">
      <c r="S3166" s="531"/>
      <c r="T3166" s="534"/>
    </row>
    <row r="3167" spans="19:20">
      <c r="S3167" s="531"/>
      <c r="T3167" s="534"/>
    </row>
    <row r="3168" spans="19:20">
      <c r="S3168" s="531"/>
      <c r="T3168" s="534"/>
    </row>
    <row r="3169" spans="19:20">
      <c r="S3169" s="531"/>
      <c r="T3169" s="534"/>
    </row>
    <row r="3170" spans="19:20">
      <c r="S3170" s="531"/>
      <c r="T3170" s="534"/>
    </row>
    <row r="3171" spans="19:20">
      <c r="S3171" s="531"/>
      <c r="T3171" s="534"/>
    </row>
    <row r="3172" spans="19:20">
      <c r="S3172" s="531"/>
      <c r="T3172" s="534"/>
    </row>
    <row r="3173" spans="19:20">
      <c r="S3173" s="531"/>
      <c r="T3173" s="534"/>
    </row>
    <row r="3174" spans="19:20">
      <c r="S3174" s="531"/>
      <c r="T3174" s="534"/>
    </row>
    <row r="3175" spans="19:20">
      <c r="S3175" s="531"/>
      <c r="T3175" s="534"/>
    </row>
    <row r="3176" spans="19:20">
      <c r="S3176" s="531"/>
      <c r="T3176" s="534"/>
    </row>
    <row r="3177" spans="19:20">
      <c r="S3177" s="531"/>
      <c r="T3177" s="534"/>
    </row>
    <row r="3178" spans="19:20">
      <c r="S3178" s="531"/>
      <c r="T3178" s="534"/>
    </row>
    <row r="3179" spans="19:20">
      <c r="S3179" s="531"/>
      <c r="T3179" s="534"/>
    </row>
    <row r="3180" spans="19:20">
      <c r="S3180" s="531"/>
      <c r="T3180" s="534"/>
    </row>
    <row r="3181" spans="19:20">
      <c r="S3181" s="531"/>
      <c r="T3181" s="534"/>
    </row>
    <row r="3182" spans="19:20">
      <c r="S3182" s="531"/>
      <c r="T3182" s="534"/>
    </row>
    <row r="3183" spans="19:20">
      <c r="S3183" s="531"/>
      <c r="T3183" s="534"/>
    </row>
    <row r="3184" spans="19:20">
      <c r="S3184" s="531"/>
      <c r="T3184" s="534"/>
    </row>
    <row r="3185" spans="19:20">
      <c r="S3185" s="531"/>
      <c r="T3185" s="534"/>
    </row>
    <row r="3186" spans="19:20">
      <c r="S3186" s="531"/>
      <c r="T3186" s="534"/>
    </row>
    <row r="3187" spans="19:20">
      <c r="S3187" s="531"/>
      <c r="T3187" s="534"/>
    </row>
    <row r="3188" spans="19:20">
      <c r="S3188" s="531"/>
      <c r="T3188" s="534"/>
    </row>
    <row r="3189" spans="19:20">
      <c r="S3189" s="531"/>
      <c r="T3189" s="534"/>
    </row>
    <row r="3190" spans="19:20">
      <c r="S3190" s="531"/>
      <c r="T3190" s="534"/>
    </row>
    <row r="3191" spans="19:20">
      <c r="S3191" s="531"/>
      <c r="T3191" s="534"/>
    </row>
    <row r="3192" spans="19:20">
      <c r="S3192" s="531"/>
      <c r="T3192" s="534"/>
    </row>
    <row r="3193" spans="19:20">
      <c r="S3193" s="531"/>
      <c r="T3193" s="534"/>
    </row>
    <row r="3194" spans="19:20">
      <c r="S3194" s="531"/>
      <c r="T3194" s="534"/>
    </row>
    <row r="3195" spans="19:20">
      <c r="S3195" s="531"/>
      <c r="T3195" s="534"/>
    </row>
    <row r="3196" spans="19:20">
      <c r="S3196" s="531"/>
      <c r="T3196" s="534"/>
    </row>
    <row r="3197" spans="19:20">
      <c r="S3197" s="531"/>
      <c r="T3197" s="534"/>
    </row>
    <row r="3198" spans="19:20">
      <c r="S3198" s="531"/>
      <c r="T3198" s="534"/>
    </row>
    <row r="3199" spans="19:20">
      <c r="S3199" s="531"/>
      <c r="T3199" s="534"/>
    </row>
    <row r="3200" spans="19:20">
      <c r="S3200" s="531"/>
      <c r="T3200" s="534"/>
    </row>
    <row r="3201" spans="19:20">
      <c r="S3201" s="531"/>
      <c r="T3201" s="534"/>
    </row>
    <row r="3202" spans="19:20">
      <c r="S3202" s="531"/>
      <c r="T3202" s="534"/>
    </row>
    <row r="3203" spans="19:20">
      <c r="S3203" s="531"/>
      <c r="T3203" s="534"/>
    </row>
    <row r="3204" spans="19:20">
      <c r="S3204" s="531"/>
      <c r="T3204" s="534"/>
    </row>
    <row r="3205" spans="19:20">
      <c r="S3205" s="531"/>
      <c r="T3205" s="534"/>
    </row>
    <row r="3206" spans="19:20">
      <c r="S3206" s="531"/>
      <c r="T3206" s="534"/>
    </row>
    <row r="3207" spans="19:20">
      <c r="S3207" s="531"/>
      <c r="T3207" s="534"/>
    </row>
    <row r="3208" spans="19:20">
      <c r="S3208" s="531"/>
      <c r="T3208" s="534"/>
    </row>
    <row r="3209" spans="19:20">
      <c r="S3209" s="531"/>
      <c r="T3209" s="534"/>
    </row>
    <row r="3210" spans="19:20">
      <c r="S3210" s="531"/>
      <c r="T3210" s="534"/>
    </row>
    <row r="3211" spans="19:20">
      <c r="S3211" s="531"/>
      <c r="T3211" s="534"/>
    </row>
    <row r="3212" spans="19:20">
      <c r="S3212" s="531"/>
      <c r="T3212" s="534"/>
    </row>
    <row r="3213" spans="19:20">
      <c r="S3213" s="531"/>
      <c r="T3213" s="534"/>
    </row>
    <row r="3214" spans="19:20">
      <c r="S3214" s="531"/>
      <c r="T3214" s="534"/>
    </row>
    <row r="3215" spans="19:20">
      <c r="S3215" s="531"/>
      <c r="T3215" s="534"/>
    </row>
    <row r="3216" spans="19:20">
      <c r="S3216" s="531"/>
      <c r="T3216" s="534"/>
    </row>
    <row r="3217" spans="19:20">
      <c r="S3217" s="531"/>
      <c r="T3217" s="534"/>
    </row>
    <row r="3218" spans="19:20">
      <c r="S3218" s="531"/>
      <c r="T3218" s="534"/>
    </row>
    <row r="3219" spans="19:20">
      <c r="S3219" s="531"/>
      <c r="T3219" s="534"/>
    </row>
    <row r="3220" spans="19:20">
      <c r="S3220" s="531"/>
      <c r="T3220" s="534"/>
    </row>
    <row r="3221" spans="19:20">
      <c r="S3221" s="531"/>
      <c r="T3221" s="534"/>
    </row>
    <row r="3222" spans="19:20">
      <c r="S3222" s="531"/>
      <c r="T3222" s="534"/>
    </row>
    <row r="3223" spans="19:20">
      <c r="S3223" s="531"/>
      <c r="T3223" s="534"/>
    </row>
    <row r="3224" spans="19:20">
      <c r="S3224" s="531"/>
      <c r="T3224" s="534"/>
    </row>
    <row r="3225" spans="19:20">
      <c r="S3225" s="531"/>
      <c r="T3225" s="534"/>
    </row>
    <row r="3226" spans="19:20">
      <c r="S3226" s="531"/>
      <c r="T3226" s="534"/>
    </row>
    <row r="3227" spans="19:20">
      <c r="S3227" s="531"/>
      <c r="T3227" s="534"/>
    </row>
    <row r="3228" spans="19:20">
      <c r="S3228" s="531"/>
      <c r="T3228" s="534"/>
    </row>
    <row r="3229" spans="19:20">
      <c r="S3229" s="531"/>
      <c r="T3229" s="534"/>
    </row>
    <row r="3230" spans="19:20">
      <c r="S3230" s="531"/>
      <c r="T3230" s="534"/>
    </row>
    <row r="3231" spans="19:20">
      <c r="S3231" s="531"/>
      <c r="T3231" s="534"/>
    </row>
    <row r="3232" spans="19:20">
      <c r="S3232" s="531"/>
      <c r="T3232" s="534"/>
    </row>
    <row r="3233" spans="19:20">
      <c r="S3233" s="531"/>
      <c r="T3233" s="534"/>
    </row>
    <row r="3234" spans="19:20">
      <c r="S3234" s="531"/>
      <c r="T3234" s="534"/>
    </row>
    <row r="3235" spans="19:20">
      <c r="S3235" s="531"/>
      <c r="T3235" s="534"/>
    </row>
    <row r="3236" spans="19:20">
      <c r="S3236" s="531"/>
      <c r="T3236" s="534"/>
    </row>
    <row r="3237" spans="19:20">
      <c r="S3237" s="531"/>
      <c r="T3237" s="534"/>
    </row>
    <row r="3238" spans="19:20">
      <c r="S3238" s="531"/>
      <c r="T3238" s="534"/>
    </row>
    <row r="3239" spans="19:20">
      <c r="S3239" s="531"/>
      <c r="T3239" s="534"/>
    </row>
    <row r="3240" spans="19:20">
      <c r="S3240" s="531"/>
      <c r="T3240" s="534"/>
    </row>
    <row r="3241" spans="19:20">
      <c r="S3241" s="531"/>
      <c r="T3241" s="534"/>
    </row>
    <row r="3242" spans="19:20">
      <c r="S3242" s="531"/>
      <c r="T3242" s="534"/>
    </row>
    <row r="3243" spans="19:20">
      <c r="S3243" s="531"/>
      <c r="T3243" s="534"/>
    </row>
    <row r="3244" spans="19:20">
      <c r="S3244" s="531"/>
      <c r="T3244" s="534"/>
    </row>
    <row r="3245" spans="19:20">
      <c r="S3245" s="531"/>
      <c r="T3245" s="534"/>
    </row>
    <row r="3246" spans="19:20">
      <c r="S3246" s="531"/>
      <c r="T3246" s="534"/>
    </row>
    <row r="3247" spans="19:20">
      <c r="S3247" s="531"/>
      <c r="T3247" s="534"/>
    </row>
    <row r="3248" spans="19:20">
      <c r="S3248" s="531"/>
      <c r="T3248" s="534"/>
    </row>
    <row r="3249" spans="19:20">
      <c r="S3249" s="531"/>
      <c r="T3249" s="534"/>
    </row>
    <row r="3250" spans="19:20">
      <c r="S3250" s="531"/>
      <c r="T3250" s="534"/>
    </row>
    <row r="3251" spans="19:20">
      <c r="S3251" s="531"/>
      <c r="T3251" s="534"/>
    </row>
    <row r="3252" spans="19:20">
      <c r="S3252" s="531"/>
      <c r="T3252" s="534"/>
    </row>
    <row r="3253" spans="19:20">
      <c r="S3253" s="531"/>
      <c r="T3253" s="534"/>
    </row>
    <row r="3254" spans="19:20">
      <c r="S3254" s="531"/>
      <c r="T3254" s="534"/>
    </row>
    <row r="3255" spans="19:20">
      <c r="S3255" s="531"/>
      <c r="T3255" s="534"/>
    </row>
    <row r="3256" spans="19:20">
      <c r="S3256" s="531"/>
      <c r="T3256" s="534"/>
    </row>
    <row r="3257" spans="19:20">
      <c r="S3257" s="531"/>
      <c r="T3257" s="534"/>
    </row>
    <row r="3258" spans="19:20">
      <c r="S3258" s="531"/>
      <c r="T3258" s="534"/>
    </row>
    <row r="3259" spans="19:20">
      <c r="S3259" s="531"/>
      <c r="T3259" s="534"/>
    </row>
    <row r="3260" spans="19:20">
      <c r="S3260" s="531"/>
      <c r="T3260" s="534"/>
    </row>
    <row r="3261" spans="19:20">
      <c r="S3261" s="531"/>
      <c r="T3261" s="534"/>
    </row>
    <row r="3262" spans="19:20">
      <c r="S3262" s="531"/>
      <c r="T3262" s="534"/>
    </row>
    <row r="3263" spans="19:20">
      <c r="S3263" s="531"/>
      <c r="T3263" s="534"/>
    </row>
    <row r="3264" spans="19:20">
      <c r="S3264" s="531"/>
      <c r="T3264" s="534"/>
    </row>
    <row r="3265" spans="19:20">
      <c r="S3265" s="531"/>
      <c r="T3265" s="534"/>
    </row>
    <row r="3266" spans="19:20">
      <c r="S3266" s="531"/>
      <c r="T3266" s="534"/>
    </row>
    <row r="3267" spans="19:20">
      <c r="S3267" s="531"/>
      <c r="T3267" s="534"/>
    </row>
    <row r="3268" spans="19:20">
      <c r="S3268" s="531"/>
      <c r="T3268" s="534"/>
    </row>
    <row r="3269" spans="19:20">
      <c r="S3269" s="531"/>
      <c r="T3269" s="534"/>
    </row>
    <row r="3270" spans="19:20">
      <c r="S3270" s="531"/>
      <c r="T3270" s="534"/>
    </row>
    <row r="3271" spans="19:20">
      <c r="S3271" s="531"/>
      <c r="T3271" s="534"/>
    </row>
    <row r="3272" spans="19:20">
      <c r="S3272" s="531"/>
      <c r="T3272" s="534"/>
    </row>
    <row r="3273" spans="19:20">
      <c r="S3273" s="531"/>
      <c r="T3273" s="534"/>
    </row>
    <row r="3274" spans="19:20">
      <c r="S3274" s="531"/>
      <c r="T3274" s="534"/>
    </row>
    <row r="3275" spans="19:20">
      <c r="S3275" s="531"/>
      <c r="T3275" s="534"/>
    </row>
    <row r="3276" spans="19:20">
      <c r="S3276" s="531"/>
      <c r="T3276" s="534"/>
    </row>
    <row r="3277" spans="19:20">
      <c r="S3277" s="531"/>
      <c r="T3277" s="534"/>
    </row>
    <row r="3278" spans="19:20">
      <c r="S3278" s="531"/>
      <c r="T3278" s="534"/>
    </row>
    <row r="3279" spans="19:20">
      <c r="S3279" s="531"/>
      <c r="T3279" s="534"/>
    </row>
    <row r="3280" spans="19:20">
      <c r="S3280" s="531"/>
      <c r="T3280" s="534"/>
    </row>
    <row r="3281" spans="19:20">
      <c r="S3281" s="531"/>
      <c r="T3281" s="534"/>
    </row>
    <row r="3282" spans="19:20">
      <c r="S3282" s="531"/>
      <c r="T3282" s="534"/>
    </row>
    <row r="3283" spans="19:20">
      <c r="S3283" s="531"/>
      <c r="T3283" s="534"/>
    </row>
    <row r="3284" spans="19:20">
      <c r="S3284" s="531"/>
      <c r="T3284" s="534"/>
    </row>
    <row r="3285" spans="19:20">
      <c r="S3285" s="531"/>
      <c r="T3285" s="534"/>
    </row>
    <row r="3286" spans="19:20">
      <c r="S3286" s="531"/>
      <c r="T3286" s="534"/>
    </row>
    <row r="3287" spans="19:20">
      <c r="S3287" s="531"/>
      <c r="T3287" s="534"/>
    </row>
    <row r="3288" spans="19:20">
      <c r="S3288" s="531"/>
      <c r="T3288" s="534"/>
    </row>
    <row r="3289" spans="19:20">
      <c r="S3289" s="531"/>
      <c r="T3289" s="534"/>
    </row>
    <row r="3290" spans="19:20">
      <c r="S3290" s="531"/>
      <c r="T3290" s="534"/>
    </row>
    <row r="3291" spans="19:20">
      <c r="S3291" s="531"/>
      <c r="T3291" s="534"/>
    </row>
    <row r="3292" spans="19:20">
      <c r="S3292" s="531"/>
      <c r="T3292" s="534"/>
    </row>
    <row r="3293" spans="19:20">
      <c r="S3293" s="531"/>
      <c r="T3293" s="534"/>
    </row>
    <row r="3294" spans="19:20">
      <c r="S3294" s="531"/>
      <c r="T3294" s="534"/>
    </row>
    <row r="3295" spans="19:20">
      <c r="S3295" s="531"/>
      <c r="T3295" s="534"/>
    </row>
    <row r="3296" spans="19:20">
      <c r="S3296" s="531"/>
      <c r="T3296" s="534"/>
    </row>
    <row r="3297" spans="19:20">
      <c r="S3297" s="531"/>
      <c r="T3297" s="534"/>
    </row>
    <row r="3298" spans="19:20">
      <c r="S3298" s="531"/>
      <c r="T3298" s="534"/>
    </row>
    <row r="3299" spans="19:20">
      <c r="S3299" s="531"/>
      <c r="T3299" s="534"/>
    </row>
    <row r="3300" spans="19:20">
      <c r="S3300" s="531"/>
      <c r="T3300" s="534"/>
    </row>
    <row r="3301" spans="19:20">
      <c r="S3301" s="531"/>
      <c r="T3301" s="534"/>
    </row>
    <row r="3302" spans="19:20">
      <c r="S3302" s="531"/>
      <c r="T3302" s="534"/>
    </row>
    <row r="3303" spans="19:20">
      <c r="S3303" s="531"/>
      <c r="T3303" s="534"/>
    </row>
    <row r="3304" spans="19:20">
      <c r="S3304" s="531"/>
      <c r="T3304" s="534"/>
    </row>
    <row r="3305" spans="19:20">
      <c r="S3305" s="531"/>
      <c r="T3305" s="534"/>
    </row>
    <row r="3306" spans="19:20">
      <c r="S3306" s="531"/>
      <c r="T3306" s="534"/>
    </row>
    <row r="3307" spans="19:20">
      <c r="S3307" s="531"/>
      <c r="T3307" s="534"/>
    </row>
    <row r="3308" spans="19:20">
      <c r="S3308" s="531"/>
      <c r="T3308" s="534"/>
    </row>
    <row r="3309" spans="19:20">
      <c r="S3309" s="531"/>
      <c r="T3309" s="534"/>
    </row>
    <row r="3310" spans="19:20">
      <c r="S3310" s="531"/>
      <c r="T3310" s="534"/>
    </row>
    <row r="3311" spans="19:20">
      <c r="S3311" s="531"/>
      <c r="T3311" s="534"/>
    </row>
    <row r="3312" spans="19:20">
      <c r="S3312" s="531"/>
      <c r="T3312" s="534"/>
    </row>
    <row r="3313" spans="19:20">
      <c r="S3313" s="531"/>
      <c r="T3313" s="534"/>
    </row>
    <row r="3314" spans="19:20">
      <c r="S3314" s="531"/>
      <c r="T3314" s="534"/>
    </row>
    <row r="3315" spans="19:20">
      <c r="S3315" s="531"/>
      <c r="T3315" s="534"/>
    </row>
    <row r="3316" spans="19:20">
      <c r="S3316" s="531"/>
      <c r="T3316" s="534"/>
    </row>
    <row r="3317" spans="19:20">
      <c r="S3317" s="531"/>
      <c r="T3317" s="534"/>
    </row>
    <row r="3318" spans="19:20">
      <c r="S3318" s="531"/>
      <c r="T3318" s="534"/>
    </row>
    <row r="3319" spans="19:20">
      <c r="S3319" s="531"/>
      <c r="T3319" s="534"/>
    </row>
    <row r="3320" spans="19:20">
      <c r="S3320" s="531"/>
      <c r="T3320" s="534"/>
    </row>
    <row r="3321" spans="19:20">
      <c r="S3321" s="531"/>
      <c r="T3321" s="534"/>
    </row>
    <row r="3322" spans="19:20">
      <c r="S3322" s="531"/>
      <c r="T3322" s="534"/>
    </row>
    <row r="3323" spans="19:20">
      <c r="S3323" s="531"/>
      <c r="T3323" s="534"/>
    </row>
    <row r="3324" spans="19:20">
      <c r="S3324" s="531"/>
      <c r="T3324" s="534"/>
    </row>
    <row r="3325" spans="19:20">
      <c r="S3325" s="531"/>
      <c r="T3325" s="534"/>
    </row>
    <row r="3326" spans="19:20">
      <c r="S3326" s="531"/>
      <c r="T3326" s="534"/>
    </row>
    <row r="3327" spans="19:20">
      <c r="S3327" s="531"/>
      <c r="T3327" s="534"/>
    </row>
    <row r="3328" spans="19:20">
      <c r="S3328" s="531"/>
      <c r="T3328" s="534"/>
    </row>
    <row r="3329" spans="19:20">
      <c r="S3329" s="531"/>
      <c r="T3329" s="534"/>
    </row>
    <row r="3330" spans="19:20">
      <c r="S3330" s="531"/>
      <c r="T3330" s="534"/>
    </row>
    <row r="3331" spans="19:20">
      <c r="S3331" s="531"/>
      <c r="T3331" s="534"/>
    </row>
    <row r="3332" spans="19:20">
      <c r="S3332" s="531"/>
      <c r="T3332" s="534"/>
    </row>
    <row r="3333" spans="19:20">
      <c r="S3333" s="531"/>
      <c r="T3333" s="534"/>
    </row>
    <row r="3334" spans="19:20">
      <c r="S3334" s="531"/>
      <c r="T3334" s="534"/>
    </row>
    <row r="3335" spans="19:20">
      <c r="S3335" s="531"/>
      <c r="T3335" s="534"/>
    </row>
    <row r="3336" spans="19:20">
      <c r="S3336" s="531"/>
      <c r="T3336" s="534"/>
    </row>
    <row r="3337" spans="19:20">
      <c r="S3337" s="531"/>
      <c r="T3337" s="534"/>
    </row>
    <row r="3338" spans="19:20">
      <c r="S3338" s="531"/>
      <c r="T3338" s="534"/>
    </row>
    <row r="3339" spans="19:20">
      <c r="S3339" s="531"/>
      <c r="T3339" s="534"/>
    </row>
    <row r="3340" spans="19:20">
      <c r="S3340" s="531"/>
      <c r="T3340" s="534"/>
    </row>
    <row r="3341" spans="19:20">
      <c r="S3341" s="531"/>
      <c r="T3341" s="534"/>
    </row>
    <row r="3342" spans="19:20">
      <c r="S3342" s="531"/>
      <c r="T3342" s="534"/>
    </row>
    <row r="3343" spans="19:20">
      <c r="S3343" s="531"/>
      <c r="T3343" s="534"/>
    </row>
    <row r="3344" spans="19:20">
      <c r="S3344" s="531"/>
      <c r="T3344" s="534"/>
    </row>
    <row r="3345" spans="19:20">
      <c r="S3345" s="531"/>
      <c r="T3345" s="534"/>
    </row>
    <row r="3346" spans="19:20">
      <c r="S3346" s="531"/>
      <c r="T3346" s="534"/>
    </row>
    <row r="3347" spans="19:20">
      <c r="S3347" s="531"/>
      <c r="T3347" s="534"/>
    </row>
    <row r="3348" spans="19:20">
      <c r="S3348" s="531"/>
      <c r="T3348" s="534"/>
    </row>
    <row r="3349" spans="19:20">
      <c r="S3349" s="531"/>
      <c r="T3349" s="534"/>
    </row>
    <row r="3350" spans="19:20">
      <c r="S3350" s="531"/>
      <c r="T3350" s="534"/>
    </row>
    <row r="3351" spans="19:20">
      <c r="S3351" s="531"/>
      <c r="T3351" s="534"/>
    </row>
    <row r="3352" spans="19:20">
      <c r="S3352" s="531"/>
      <c r="T3352" s="534"/>
    </row>
    <row r="3353" spans="19:20">
      <c r="S3353" s="531"/>
      <c r="T3353" s="534"/>
    </row>
    <row r="3354" spans="19:20">
      <c r="S3354" s="531"/>
      <c r="T3354" s="534"/>
    </row>
    <row r="3355" spans="19:20">
      <c r="S3355" s="531"/>
      <c r="T3355" s="534"/>
    </row>
    <row r="3356" spans="19:20">
      <c r="S3356" s="531"/>
      <c r="T3356" s="534"/>
    </row>
    <row r="3357" spans="19:20">
      <c r="S3357" s="531"/>
      <c r="T3357" s="534"/>
    </row>
    <row r="3358" spans="19:20">
      <c r="S3358" s="531"/>
      <c r="T3358" s="534"/>
    </row>
    <row r="3359" spans="19:20">
      <c r="S3359" s="531"/>
      <c r="T3359" s="534"/>
    </row>
    <row r="3360" spans="19:20">
      <c r="S3360" s="531"/>
      <c r="T3360" s="534"/>
    </row>
    <row r="3361" spans="19:20">
      <c r="S3361" s="531"/>
      <c r="T3361" s="534"/>
    </row>
    <row r="3362" spans="19:20">
      <c r="S3362" s="531"/>
      <c r="T3362" s="534"/>
    </row>
    <row r="3363" spans="19:20">
      <c r="S3363" s="531"/>
      <c r="T3363" s="534"/>
    </row>
    <row r="3364" spans="19:20">
      <c r="S3364" s="531"/>
      <c r="T3364" s="534"/>
    </row>
    <row r="3365" spans="19:20">
      <c r="S3365" s="531"/>
      <c r="T3365" s="534"/>
    </row>
    <row r="3366" spans="19:20">
      <c r="S3366" s="531"/>
      <c r="T3366" s="534"/>
    </row>
    <row r="3367" spans="19:20">
      <c r="S3367" s="531"/>
      <c r="T3367" s="534"/>
    </row>
    <row r="3368" spans="19:20">
      <c r="S3368" s="531"/>
      <c r="T3368" s="534"/>
    </row>
    <row r="3369" spans="19:20">
      <c r="S3369" s="531"/>
      <c r="T3369" s="534"/>
    </row>
    <row r="3370" spans="19:20">
      <c r="S3370" s="531"/>
      <c r="T3370" s="534"/>
    </row>
    <row r="3371" spans="19:20">
      <c r="S3371" s="531"/>
      <c r="T3371" s="534"/>
    </row>
    <row r="3372" spans="19:20">
      <c r="S3372" s="531"/>
      <c r="T3372" s="534"/>
    </row>
    <row r="3373" spans="19:20">
      <c r="S3373" s="531"/>
      <c r="T3373" s="534"/>
    </row>
    <row r="3374" spans="19:20">
      <c r="S3374" s="531"/>
      <c r="T3374" s="534"/>
    </row>
    <row r="3375" spans="19:20">
      <c r="S3375" s="531"/>
      <c r="T3375" s="534"/>
    </row>
    <row r="3376" spans="19:20">
      <c r="S3376" s="531"/>
      <c r="T3376" s="534"/>
    </row>
    <row r="3377" spans="19:20">
      <c r="S3377" s="531"/>
      <c r="T3377" s="534"/>
    </row>
    <row r="3378" spans="19:20">
      <c r="S3378" s="531"/>
      <c r="T3378" s="534"/>
    </row>
    <row r="3379" spans="19:20">
      <c r="S3379" s="531"/>
      <c r="T3379" s="534"/>
    </row>
    <row r="3380" spans="19:20">
      <c r="S3380" s="531"/>
      <c r="T3380" s="534"/>
    </row>
    <row r="3381" spans="19:20">
      <c r="S3381" s="531"/>
      <c r="T3381" s="534"/>
    </row>
    <row r="3382" spans="19:20">
      <c r="S3382" s="531"/>
      <c r="T3382" s="534"/>
    </row>
    <row r="3383" spans="19:20">
      <c r="S3383" s="531"/>
      <c r="T3383" s="534"/>
    </row>
    <row r="3384" spans="19:20">
      <c r="S3384" s="531"/>
      <c r="T3384" s="534"/>
    </row>
    <row r="3385" spans="19:20">
      <c r="S3385" s="531"/>
      <c r="T3385" s="534"/>
    </row>
    <row r="3386" spans="19:20">
      <c r="S3386" s="531"/>
      <c r="T3386" s="534"/>
    </row>
    <row r="3387" spans="19:20">
      <c r="S3387" s="531"/>
      <c r="T3387" s="534"/>
    </row>
    <row r="3388" spans="19:20">
      <c r="S3388" s="531"/>
      <c r="T3388" s="534"/>
    </row>
    <row r="3389" spans="19:20">
      <c r="S3389" s="531"/>
      <c r="T3389" s="534"/>
    </row>
    <row r="3390" spans="19:20">
      <c r="S3390" s="531"/>
      <c r="T3390" s="534"/>
    </row>
    <row r="3391" spans="19:20">
      <c r="S3391" s="531"/>
      <c r="T3391" s="534"/>
    </row>
    <row r="3392" spans="19:20">
      <c r="S3392" s="531"/>
      <c r="T3392" s="534"/>
    </row>
    <row r="3393" spans="19:20">
      <c r="S3393" s="531"/>
      <c r="T3393" s="534"/>
    </row>
    <row r="3394" spans="19:20">
      <c r="S3394" s="531"/>
      <c r="T3394" s="534"/>
    </row>
    <row r="3395" spans="19:20">
      <c r="S3395" s="531"/>
      <c r="T3395" s="534"/>
    </row>
    <row r="3396" spans="19:20">
      <c r="S3396" s="531"/>
      <c r="T3396" s="534"/>
    </row>
    <row r="3397" spans="19:20">
      <c r="S3397" s="531"/>
      <c r="T3397" s="534"/>
    </row>
    <row r="3398" spans="19:20">
      <c r="S3398" s="531"/>
      <c r="T3398" s="534"/>
    </row>
    <row r="3399" spans="19:20">
      <c r="S3399" s="531"/>
      <c r="T3399" s="534"/>
    </row>
    <row r="3400" spans="19:20">
      <c r="S3400" s="531"/>
      <c r="T3400" s="534"/>
    </row>
    <row r="3401" spans="19:20">
      <c r="S3401" s="531"/>
      <c r="T3401" s="534"/>
    </row>
    <row r="3402" spans="19:20">
      <c r="S3402" s="531"/>
      <c r="T3402" s="534"/>
    </row>
    <row r="3403" spans="19:20">
      <c r="S3403" s="531"/>
      <c r="T3403" s="534"/>
    </row>
    <row r="3404" spans="19:20">
      <c r="S3404" s="531"/>
      <c r="T3404" s="534"/>
    </row>
    <row r="3405" spans="19:20">
      <c r="S3405" s="531"/>
      <c r="T3405" s="534"/>
    </row>
    <row r="3406" spans="19:20">
      <c r="S3406" s="531"/>
      <c r="T3406" s="534"/>
    </row>
    <row r="3407" spans="19:20">
      <c r="S3407" s="531"/>
      <c r="T3407" s="534"/>
    </row>
    <row r="3408" spans="19:20">
      <c r="S3408" s="531"/>
      <c r="T3408" s="534"/>
    </row>
    <row r="3409" spans="19:20">
      <c r="S3409" s="531"/>
      <c r="T3409" s="534"/>
    </row>
    <row r="3410" spans="19:20">
      <c r="S3410" s="531"/>
      <c r="T3410" s="534"/>
    </row>
    <row r="3411" spans="19:20">
      <c r="S3411" s="531"/>
      <c r="T3411" s="534"/>
    </row>
    <row r="3412" spans="19:20">
      <c r="S3412" s="531"/>
      <c r="T3412" s="534"/>
    </row>
    <row r="3413" spans="19:20">
      <c r="S3413" s="531"/>
      <c r="T3413" s="534"/>
    </row>
    <row r="3414" spans="19:20">
      <c r="S3414" s="531"/>
      <c r="T3414" s="534"/>
    </row>
    <row r="3415" spans="19:20">
      <c r="S3415" s="531"/>
      <c r="T3415" s="534"/>
    </row>
    <row r="3416" spans="19:20">
      <c r="S3416" s="531"/>
      <c r="T3416" s="534"/>
    </row>
    <row r="3417" spans="19:20">
      <c r="S3417" s="531"/>
      <c r="T3417" s="534"/>
    </row>
    <row r="3418" spans="19:20">
      <c r="S3418" s="531"/>
      <c r="T3418" s="534"/>
    </row>
    <row r="3419" spans="19:20">
      <c r="S3419" s="531"/>
      <c r="T3419" s="534"/>
    </row>
    <row r="3420" spans="19:20">
      <c r="S3420" s="531"/>
      <c r="T3420" s="534"/>
    </row>
    <row r="3421" spans="19:20">
      <c r="S3421" s="531"/>
      <c r="T3421" s="534"/>
    </row>
    <row r="3422" spans="19:20">
      <c r="S3422" s="531"/>
      <c r="T3422" s="534"/>
    </row>
    <row r="3423" spans="19:20">
      <c r="S3423" s="531"/>
      <c r="T3423" s="534"/>
    </row>
    <row r="3424" spans="19:20">
      <c r="S3424" s="531"/>
      <c r="T3424" s="534"/>
    </row>
    <row r="3425" spans="19:20">
      <c r="S3425" s="531"/>
      <c r="T3425" s="534"/>
    </row>
    <row r="3426" spans="19:20">
      <c r="S3426" s="531"/>
      <c r="T3426" s="534"/>
    </row>
    <row r="3427" spans="19:20">
      <c r="S3427" s="531"/>
      <c r="T3427" s="534"/>
    </row>
    <row r="3428" spans="19:20">
      <c r="S3428" s="531"/>
      <c r="T3428" s="534"/>
    </row>
    <row r="3429" spans="19:20">
      <c r="S3429" s="531"/>
      <c r="T3429" s="534"/>
    </row>
    <row r="3430" spans="19:20">
      <c r="S3430" s="531"/>
      <c r="T3430" s="534"/>
    </row>
    <row r="3431" spans="19:20">
      <c r="S3431" s="531"/>
      <c r="T3431" s="534"/>
    </row>
    <row r="3432" spans="19:20">
      <c r="S3432" s="531"/>
      <c r="T3432" s="534"/>
    </row>
    <row r="3433" spans="19:20">
      <c r="S3433" s="531"/>
      <c r="T3433" s="534"/>
    </row>
    <row r="3434" spans="19:20">
      <c r="S3434" s="531"/>
      <c r="T3434" s="534"/>
    </row>
    <row r="3435" spans="19:20">
      <c r="S3435" s="531"/>
      <c r="T3435" s="534"/>
    </row>
    <row r="3436" spans="19:20">
      <c r="S3436" s="531"/>
      <c r="T3436" s="534"/>
    </row>
    <row r="3437" spans="19:20">
      <c r="S3437" s="531"/>
      <c r="T3437" s="534"/>
    </row>
    <row r="3438" spans="19:20">
      <c r="S3438" s="531"/>
      <c r="T3438" s="534"/>
    </row>
    <row r="3439" spans="19:20">
      <c r="S3439" s="531"/>
      <c r="T3439" s="534"/>
    </row>
    <row r="3440" spans="19:20">
      <c r="S3440" s="531"/>
      <c r="T3440" s="534"/>
    </row>
    <row r="3441" spans="19:20">
      <c r="S3441" s="531"/>
      <c r="T3441" s="534"/>
    </row>
    <row r="3442" spans="19:20">
      <c r="S3442" s="531"/>
      <c r="T3442" s="534"/>
    </row>
    <row r="3443" spans="19:20">
      <c r="S3443" s="531"/>
      <c r="T3443" s="534"/>
    </row>
    <row r="3444" spans="19:20">
      <c r="S3444" s="531"/>
      <c r="T3444" s="534"/>
    </row>
    <row r="3445" spans="19:20">
      <c r="S3445" s="531"/>
      <c r="T3445" s="534"/>
    </row>
    <row r="3446" spans="19:20">
      <c r="S3446" s="531"/>
      <c r="T3446" s="534"/>
    </row>
    <row r="3447" spans="19:20">
      <c r="S3447" s="531"/>
      <c r="T3447" s="534"/>
    </row>
    <row r="3448" spans="19:20">
      <c r="S3448" s="531"/>
      <c r="T3448" s="534"/>
    </row>
    <row r="3449" spans="19:20">
      <c r="S3449" s="531"/>
      <c r="T3449" s="534"/>
    </row>
    <row r="3450" spans="19:20">
      <c r="S3450" s="531"/>
      <c r="T3450" s="534"/>
    </row>
    <row r="3451" spans="19:20">
      <c r="S3451" s="531"/>
      <c r="T3451" s="534"/>
    </row>
    <row r="3452" spans="19:20">
      <c r="S3452" s="531"/>
      <c r="T3452" s="534"/>
    </row>
    <row r="3453" spans="19:20">
      <c r="S3453" s="531"/>
      <c r="T3453" s="534"/>
    </row>
    <row r="3454" spans="19:20">
      <c r="S3454" s="531"/>
      <c r="T3454" s="534"/>
    </row>
    <row r="3455" spans="19:20">
      <c r="S3455" s="531"/>
      <c r="T3455" s="534"/>
    </row>
    <row r="3456" spans="19:20">
      <c r="S3456" s="531"/>
      <c r="T3456" s="534"/>
    </row>
    <row r="3457" spans="19:20">
      <c r="S3457" s="531"/>
      <c r="T3457" s="534"/>
    </row>
    <row r="3458" spans="19:20">
      <c r="S3458" s="531"/>
      <c r="T3458" s="534"/>
    </row>
    <row r="3459" spans="19:20">
      <c r="S3459" s="531"/>
      <c r="T3459" s="534"/>
    </row>
    <row r="3460" spans="19:20">
      <c r="S3460" s="531"/>
      <c r="T3460" s="534"/>
    </row>
    <row r="3461" spans="19:20">
      <c r="S3461" s="531"/>
      <c r="T3461" s="534"/>
    </row>
    <row r="3462" spans="19:20">
      <c r="S3462" s="531"/>
      <c r="T3462" s="534"/>
    </row>
    <row r="3463" spans="19:20">
      <c r="S3463" s="531"/>
      <c r="T3463" s="534"/>
    </row>
    <row r="3464" spans="19:20">
      <c r="S3464" s="531"/>
      <c r="T3464" s="534"/>
    </row>
    <row r="3465" spans="19:20">
      <c r="S3465" s="531"/>
      <c r="T3465" s="534"/>
    </row>
    <row r="3466" spans="19:20">
      <c r="S3466" s="531"/>
      <c r="T3466" s="534"/>
    </row>
    <row r="3467" spans="19:20">
      <c r="S3467" s="531"/>
      <c r="T3467" s="534"/>
    </row>
    <row r="3468" spans="19:20">
      <c r="S3468" s="531"/>
      <c r="T3468" s="534"/>
    </row>
    <row r="3469" spans="19:20">
      <c r="S3469" s="531"/>
      <c r="T3469" s="534"/>
    </row>
    <row r="3470" spans="19:20">
      <c r="S3470" s="531"/>
      <c r="T3470" s="534"/>
    </row>
    <row r="3471" spans="19:20">
      <c r="S3471" s="531"/>
      <c r="T3471" s="534"/>
    </row>
    <row r="3472" spans="19:20">
      <c r="S3472" s="531"/>
      <c r="T3472" s="534"/>
    </row>
    <row r="3473" spans="19:20">
      <c r="S3473" s="531"/>
      <c r="T3473" s="534"/>
    </row>
    <row r="3474" spans="19:20">
      <c r="S3474" s="531"/>
      <c r="T3474" s="534"/>
    </row>
    <row r="3475" spans="19:20">
      <c r="S3475" s="531"/>
      <c r="T3475" s="534"/>
    </row>
    <row r="3476" spans="19:20">
      <c r="S3476" s="531"/>
      <c r="T3476" s="534"/>
    </row>
    <row r="3477" spans="19:20">
      <c r="S3477" s="531"/>
      <c r="T3477" s="534"/>
    </row>
    <row r="3478" spans="19:20">
      <c r="S3478" s="531"/>
      <c r="T3478" s="534"/>
    </row>
    <row r="3479" spans="19:20">
      <c r="S3479" s="531"/>
      <c r="T3479" s="534"/>
    </row>
    <row r="3480" spans="19:20">
      <c r="S3480" s="531"/>
      <c r="T3480" s="534"/>
    </row>
    <row r="3481" spans="19:20">
      <c r="S3481" s="531"/>
      <c r="T3481" s="534"/>
    </row>
    <row r="3482" spans="19:20">
      <c r="S3482" s="531"/>
      <c r="T3482" s="534"/>
    </row>
    <row r="3483" spans="19:20">
      <c r="S3483" s="531"/>
      <c r="T3483" s="534"/>
    </row>
    <row r="3484" spans="19:20">
      <c r="S3484" s="531"/>
      <c r="T3484" s="534"/>
    </row>
    <row r="3485" spans="19:20">
      <c r="S3485" s="531"/>
      <c r="T3485" s="534"/>
    </row>
    <row r="3486" spans="19:20">
      <c r="S3486" s="531"/>
      <c r="T3486" s="534"/>
    </row>
    <row r="3487" spans="19:20">
      <c r="S3487" s="531"/>
      <c r="T3487" s="534"/>
    </row>
    <row r="3488" spans="19:20">
      <c r="S3488" s="531"/>
      <c r="T3488" s="534"/>
    </row>
    <row r="3489" spans="19:20">
      <c r="S3489" s="531"/>
      <c r="T3489" s="534"/>
    </row>
    <row r="3490" spans="19:20">
      <c r="S3490" s="531"/>
      <c r="T3490" s="534"/>
    </row>
    <row r="3491" spans="19:20">
      <c r="S3491" s="531"/>
      <c r="T3491" s="534"/>
    </row>
    <row r="3492" spans="19:20">
      <c r="S3492" s="531"/>
      <c r="T3492" s="534"/>
    </row>
    <row r="3493" spans="19:20">
      <c r="S3493" s="531"/>
      <c r="T3493" s="534"/>
    </row>
    <row r="3494" spans="19:20">
      <c r="S3494" s="531"/>
      <c r="T3494" s="534"/>
    </row>
    <row r="3495" spans="19:20">
      <c r="S3495" s="531"/>
      <c r="T3495" s="534"/>
    </row>
    <row r="3496" spans="19:20">
      <c r="S3496" s="531"/>
      <c r="T3496" s="534"/>
    </row>
    <row r="3497" spans="19:20">
      <c r="S3497" s="531"/>
      <c r="T3497" s="534"/>
    </row>
    <row r="3498" spans="19:20">
      <c r="S3498" s="531"/>
      <c r="T3498" s="534"/>
    </row>
    <row r="3499" spans="19:20">
      <c r="S3499" s="531"/>
      <c r="T3499" s="534"/>
    </row>
    <row r="3500" spans="19:20">
      <c r="S3500" s="531"/>
      <c r="T3500" s="534"/>
    </row>
    <row r="3501" spans="19:20">
      <c r="S3501" s="531"/>
      <c r="T3501" s="534"/>
    </row>
    <row r="3502" spans="19:20">
      <c r="S3502" s="531"/>
      <c r="T3502" s="534"/>
    </row>
    <row r="3503" spans="19:20">
      <c r="S3503" s="531"/>
      <c r="T3503" s="534"/>
    </row>
    <row r="3504" spans="19:20">
      <c r="S3504" s="531"/>
      <c r="T3504" s="534"/>
    </row>
    <row r="3505" spans="19:20">
      <c r="S3505" s="531"/>
      <c r="T3505" s="534"/>
    </row>
    <row r="3506" spans="19:20">
      <c r="S3506" s="531"/>
      <c r="T3506" s="534"/>
    </row>
    <row r="3507" spans="19:20">
      <c r="S3507" s="531"/>
      <c r="T3507" s="534"/>
    </row>
    <row r="3508" spans="19:20">
      <c r="S3508" s="531"/>
      <c r="T3508" s="534"/>
    </row>
    <row r="3509" spans="19:20">
      <c r="S3509" s="531"/>
      <c r="T3509" s="534"/>
    </row>
    <row r="3510" spans="19:20">
      <c r="S3510" s="531"/>
      <c r="T3510" s="534"/>
    </row>
    <row r="3511" spans="19:20">
      <c r="S3511" s="531"/>
      <c r="T3511" s="534"/>
    </row>
    <row r="3512" spans="19:20">
      <c r="S3512" s="531"/>
      <c r="T3512" s="534"/>
    </row>
    <row r="3513" spans="19:20">
      <c r="S3513" s="531"/>
      <c r="T3513" s="534"/>
    </row>
    <row r="3514" spans="19:20">
      <c r="S3514" s="531"/>
      <c r="T3514" s="534"/>
    </row>
    <row r="3515" spans="19:20">
      <c r="S3515" s="531"/>
      <c r="T3515" s="534"/>
    </row>
    <row r="3516" spans="19:20">
      <c r="S3516" s="531"/>
      <c r="T3516" s="534"/>
    </row>
    <row r="3517" spans="19:20">
      <c r="S3517" s="531"/>
      <c r="T3517" s="534"/>
    </row>
    <row r="3518" spans="19:20">
      <c r="S3518" s="531"/>
      <c r="T3518" s="534"/>
    </row>
    <row r="3519" spans="19:20">
      <c r="S3519" s="531"/>
      <c r="T3519" s="534"/>
    </row>
    <row r="3520" spans="19:20">
      <c r="S3520" s="531"/>
      <c r="T3520" s="534"/>
    </row>
    <row r="3521" spans="19:20">
      <c r="S3521" s="531"/>
      <c r="T3521" s="534"/>
    </row>
    <row r="3522" spans="19:20">
      <c r="S3522" s="531"/>
      <c r="T3522" s="534"/>
    </row>
    <row r="3523" spans="19:20">
      <c r="S3523" s="531"/>
      <c r="T3523" s="534"/>
    </row>
    <row r="3524" spans="19:20">
      <c r="S3524" s="531"/>
      <c r="T3524" s="534"/>
    </row>
    <row r="3525" spans="19:20">
      <c r="S3525" s="531"/>
      <c r="T3525" s="534"/>
    </row>
    <row r="3526" spans="19:20">
      <c r="S3526" s="531"/>
      <c r="T3526" s="534"/>
    </row>
    <row r="3527" spans="19:20">
      <c r="S3527" s="531"/>
      <c r="T3527" s="534"/>
    </row>
    <row r="3528" spans="19:20">
      <c r="S3528" s="531"/>
      <c r="T3528" s="534"/>
    </row>
    <row r="3529" spans="19:20">
      <c r="S3529" s="531"/>
      <c r="T3529" s="534"/>
    </row>
    <row r="3530" spans="19:20">
      <c r="S3530" s="531"/>
      <c r="T3530" s="534"/>
    </row>
    <row r="3531" spans="19:20">
      <c r="S3531" s="531"/>
      <c r="T3531" s="534"/>
    </row>
    <row r="3532" spans="19:20">
      <c r="S3532" s="531"/>
      <c r="T3532" s="534"/>
    </row>
    <row r="3533" spans="19:20">
      <c r="S3533" s="531"/>
      <c r="T3533" s="534"/>
    </row>
    <row r="3534" spans="19:20">
      <c r="S3534" s="531"/>
      <c r="T3534" s="534"/>
    </row>
    <row r="3535" spans="19:20">
      <c r="S3535" s="531"/>
      <c r="T3535" s="534"/>
    </row>
    <row r="3536" spans="19:20">
      <c r="S3536" s="531"/>
      <c r="T3536" s="534"/>
    </row>
    <row r="3537" spans="19:20">
      <c r="S3537" s="531"/>
      <c r="T3537" s="534"/>
    </row>
    <row r="3538" spans="19:20">
      <c r="S3538" s="531"/>
      <c r="T3538" s="534"/>
    </row>
    <row r="3539" spans="19:20">
      <c r="S3539" s="531"/>
      <c r="T3539" s="534"/>
    </row>
    <row r="3540" spans="19:20">
      <c r="S3540" s="531"/>
      <c r="T3540" s="534"/>
    </row>
    <row r="3541" spans="19:20">
      <c r="S3541" s="531"/>
      <c r="T3541" s="534"/>
    </row>
    <row r="3542" spans="19:20">
      <c r="S3542" s="531"/>
      <c r="T3542" s="534"/>
    </row>
    <row r="3543" spans="19:20">
      <c r="S3543" s="531"/>
      <c r="T3543" s="534"/>
    </row>
    <row r="3544" spans="19:20">
      <c r="S3544" s="531"/>
      <c r="T3544" s="534"/>
    </row>
    <row r="3545" spans="19:20">
      <c r="S3545" s="531"/>
      <c r="T3545" s="534"/>
    </row>
    <row r="3546" spans="19:20">
      <c r="S3546" s="531"/>
      <c r="T3546" s="534"/>
    </row>
    <row r="3547" spans="19:20">
      <c r="S3547" s="531"/>
      <c r="T3547" s="534"/>
    </row>
    <row r="3548" spans="19:20">
      <c r="S3548" s="531"/>
      <c r="T3548" s="534"/>
    </row>
    <row r="3549" spans="19:20">
      <c r="S3549" s="531"/>
      <c r="T3549" s="534"/>
    </row>
    <row r="3550" spans="19:20">
      <c r="S3550" s="531"/>
      <c r="T3550" s="534"/>
    </row>
    <row r="3551" spans="19:20">
      <c r="S3551" s="531"/>
      <c r="T3551" s="534"/>
    </row>
    <row r="3552" spans="19:20">
      <c r="S3552" s="531"/>
      <c r="T3552" s="534"/>
    </row>
    <row r="3553" spans="19:20">
      <c r="S3553" s="531"/>
      <c r="T3553" s="534"/>
    </row>
    <row r="3554" spans="19:20">
      <c r="S3554" s="531"/>
      <c r="T3554" s="534"/>
    </row>
    <row r="3555" spans="19:20">
      <c r="S3555" s="531"/>
      <c r="T3555" s="534"/>
    </row>
    <row r="3556" spans="19:20">
      <c r="S3556" s="531"/>
      <c r="T3556" s="534"/>
    </row>
    <row r="3557" spans="19:20">
      <c r="S3557" s="531"/>
      <c r="T3557" s="534"/>
    </row>
    <row r="3558" spans="19:20">
      <c r="S3558" s="531"/>
      <c r="T3558" s="534"/>
    </row>
    <row r="3559" spans="19:20">
      <c r="S3559" s="531"/>
      <c r="T3559" s="534"/>
    </row>
    <row r="3560" spans="19:20">
      <c r="S3560" s="531"/>
      <c r="T3560" s="534"/>
    </row>
    <row r="3561" spans="19:20">
      <c r="S3561" s="531"/>
      <c r="T3561" s="534"/>
    </row>
    <row r="3562" spans="19:20">
      <c r="S3562" s="531"/>
      <c r="T3562" s="534"/>
    </row>
    <row r="3563" spans="19:20">
      <c r="S3563" s="531"/>
      <c r="T3563" s="534"/>
    </row>
    <row r="3564" spans="19:20">
      <c r="S3564" s="531"/>
      <c r="T3564" s="534"/>
    </row>
    <row r="3565" spans="19:20">
      <c r="S3565" s="531"/>
      <c r="T3565" s="534"/>
    </row>
    <row r="3566" spans="19:20">
      <c r="S3566" s="531"/>
      <c r="T3566" s="534"/>
    </row>
    <row r="3567" spans="19:20">
      <c r="S3567" s="531"/>
      <c r="T3567" s="534"/>
    </row>
    <row r="3568" spans="19:20">
      <c r="S3568" s="531"/>
      <c r="T3568" s="534"/>
    </row>
    <row r="3569" spans="19:20">
      <c r="S3569" s="531"/>
      <c r="T3569" s="534"/>
    </row>
    <row r="3570" spans="19:20">
      <c r="S3570" s="531"/>
      <c r="T3570" s="534"/>
    </row>
    <row r="3571" spans="19:20">
      <c r="S3571" s="531"/>
      <c r="T3571" s="534"/>
    </row>
    <row r="3572" spans="19:20">
      <c r="S3572" s="531"/>
      <c r="T3572" s="534"/>
    </row>
    <row r="3573" spans="19:20">
      <c r="S3573" s="531"/>
      <c r="T3573" s="534"/>
    </row>
    <row r="3574" spans="19:20">
      <c r="S3574" s="531"/>
      <c r="T3574" s="534"/>
    </row>
    <row r="3575" spans="19:20">
      <c r="S3575" s="531"/>
      <c r="T3575" s="534"/>
    </row>
    <row r="3576" spans="19:20">
      <c r="S3576" s="531"/>
      <c r="T3576" s="534"/>
    </row>
    <row r="3577" spans="19:20">
      <c r="S3577" s="531"/>
      <c r="T3577" s="534"/>
    </row>
    <row r="3578" spans="19:20">
      <c r="S3578" s="531"/>
      <c r="T3578" s="534"/>
    </row>
    <row r="3579" spans="19:20">
      <c r="S3579" s="531"/>
      <c r="T3579" s="534"/>
    </row>
    <row r="3580" spans="19:20">
      <c r="S3580" s="531"/>
      <c r="T3580" s="534"/>
    </row>
    <row r="3581" spans="19:20">
      <c r="S3581" s="531"/>
      <c r="T3581" s="534"/>
    </row>
    <row r="3582" spans="19:20">
      <c r="S3582" s="531"/>
      <c r="T3582" s="534"/>
    </row>
    <row r="3583" spans="19:20">
      <c r="S3583" s="531"/>
      <c r="T3583" s="534"/>
    </row>
    <row r="3584" spans="19:20">
      <c r="S3584" s="531"/>
      <c r="T3584" s="534"/>
    </row>
    <row r="3585" spans="19:20">
      <c r="S3585" s="531"/>
      <c r="T3585" s="534"/>
    </row>
    <row r="3586" spans="19:20">
      <c r="S3586" s="531"/>
      <c r="T3586" s="534"/>
    </row>
    <row r="3587" spans="19:20">
      <c r="S3587" s="531"/>
      <c r="T3587" s="534"/>
    </row>
    <row r="3588" spans="19:20">
      <c r="S3588" s="531"/>
      <c r="T3588" s="534"/>
    </row>
    <row r="3589" spans="19:20">
      <c r="S3589" s="531"/>
      <c r="T3589" s="534"/>
    </row>
    <row r="3590" spans="19:20">
      <c r="S3590" s="531"/>
      <c r="T3590" s="534"/>
    </row>
    <row r="3591" spans="19:20">
      <c r="S3591" s="531"/>
      <c r="T3591" s="534"/>
    </row>
    <row r="3592" spans="19:20">
      <c r="S3592" s="531"/>
      <c r="T3592" s="534"/>
    </row>
    <row r="3593" spans="19:20">
      <c r="S3593" s="531"/>
      <c r="T3593" s="534"/>
    </row>
    <row r="3594" spans="19:20">
      <c r="S3594" s="531"/>
      <c r="T3594" s="534"/>
    </row>
    <row r="3595" spans="19:20">
      <c r="S3595" s="531"/>
      <c r="T3595" s="534"/>
    </row>
    <row r="3596" spans="19:20">
      <c r="S3596" s="531"/>
      <c r="T3596" s="534"/>
    </row>
    <row r="3597" spans="19:20">
      <c r="S3597" s="531"/>
      <c r="T3597" s="534"/>
    </row>
    <row r="3598" spans="19:20">
      <c r="S3598" s="531"/>
      <c r="T3598" s="534"/>
    </row>
    <row r="3599" spans="19:20">
      <c r="S3599" s="531"/>
      <c r="T3599" s="534"/>
    </row>
    <row r="3600" spans="19:20">
      <c r="S3600" s="531"/>
      <c r="T3600" s="534"/>
    </row>
    <row r="3601" spans="19:20">
      <c r="S3601" s="531"/>
      <c r="T3601" s="534"/>
    </row>
    <row r="3602" spans="19:20">
      <c r="S3602" s="531"/>
      <c r="T3602" s="534"/>
    </row>
    <row r="3603" spans="19:20">
      <c r="S3603" s="531"/>
      <c r="T3603" s="534"/>
    </row>
    <row r="3604" spans="19:20">
      <c r="S3604" s="531"/>
      <c r="T3604" s="534"/>
    </row>
    <row r="3605" spans="19:20">
      <c r="S3605" s="531"/>
      <c r="T3605" s="534"/>
    </row>
    <row r="3606" spans="19:20">
      <c r="S3606" s="531"/>
      <c r="T3606" s="534"/>
    </row>
    <row r="3607" spans="19:20">
      <c r="S3607" s="531"/>
      <c r="T3607" s="534"/>
    </row>
    <row r="3608" spans="19:20">
      <c r="S3608" s="531"/>
      <c r="T3608" s="534"/>
    </row>
    <row r="3609" spans="19:20">
      <c r="S3609" s="531"/>
      <c r="T3609" s="534"/>
    </row>
    <row r="3610" spans="19:20">
      <c r="S3610" s="531"/>
      <c r="T3610" s="534"/>
    </row>
    <row r="3611" spans="19:20">
      <c r="S3611" s="531"/>
      <c r="T3611" s="534"/>
    </row>
    <row r="3612" spans="19:20">
      <c r="S3612" s="531"/>
      <c r="T3612" s="534"/>
    </row>
    <row r="3613" spans="19:20">
      <c r="S3613" s="531"/>
      <c r="T3613" s="534"/>
    </row>
    <row r="3614" spans="19:20">
      <c r="S3614" s="531"/>
      <c r="T3614" s="534"/>
    </row>
    <row r="3615" spans="19:20">
      <c r="S3615" s="531"/>
      <c r="T3615" s="534"/>
    </row>
    <row r="3616" spans="19:20">
      <c r="S3616" s="531"/>
      <c r="T3616" s="534"/>
    </row>
    <row r="3617" spans="19:20">
      <c r="S3617" s="531"/>
      <c r="T3617" s="534"/>
    </row>
    <row r="3618" spans="19:20">
      <c r="S3618" s="531"/>
      <c r="T3618" s="534"/>
    </row>
    <row r="3619" spans="19:20">
      <c r="S3619" s="531"/>
      <c r="T3619" s="534"/>
    </row>
    <row r="3620" spans="19:20">
      <c r="S3620" s="531"/>
      <c r="T3620" s="534"/>
    </row>
    <row r="3621" spans="19:20">
      <c r="S3621" s="531"/>
      <c r="T3621" s="534"/>
    </row>
    <row r="3622" spans="19:20">
      <c r="S3622" s="531"/>
      <c r="T3622" s="534"/>
    </row>
    <row r="3623" spans="19:20">
      <c r="S3623" s="531"/>
      <c r="T3623" s="534"/>
    </row>
    <row r="3624" spans="19:20">
      <c r="S3624" s="531"/>
      <c r="T3624" s="534"/>
    </row>
    <row r="3625" spans="19:20">
      <c r="S3625" s="531"/>
      <c r="T3625" s="534"/>
    </row>
    <row r="3626" spans="19:20">
      <c r="S3626" s="531"/>
      <c r="T3626" s="534"/>
    </row>
    <row r="3627" spans="19:20">
      <c r="S3627" s="531"/>
      <c r="T3627" s="534"/>
    </row>
    <row r="3628" spans="19:20">
      <c r="S3628" s="531"/>
      <c r="T3628" s="534"/>
    </row>
    <row r="3629" spans="19:20">
      <c r="S3629" s="531"/>
      <c r="T3629" s="534"/>
    </row>
    <row r="3630" spans="19:20">
      <c r="S3630" s="531"/>
      <c r="T3630" s="534"/>
    </row>
    <row r="3631" spans="19:20">
      <c r="S3631" s="531"/>
      <c r="T3631" s="534"/>
    </row>
    <row r="3632" spans="19:20">
      <c r="S3632" s="531"/>
      <c r="T3632" s="534"/>
    </row>
    <row r="3633" spans="19:20">
      <c r="S3633" s="531"/>
      <c r="T3633" s="534"/>
    </row>
    <row r="3634" spans="19:20">
      <c r="S3634" s="531"/>
      <c r="T3634" s="534"/>
    </row>
    <row r="3635" spans="19:20">
      <c r="S3635" s="531"/>
      <c r="T3635" s="534"/>
    </row>
    <row r="3636" spans="19:20">
      <c r="S3636" s="531"/>
      <c r="T3636" s="534"/>
    </row>
    <row r="3637" spans="19:20">
      <c r="S3637" s="531"/>
      <c r="T3637" s="534"/>
    </row>
    <row r="3638" spans="19:20">
      <c r="S3638" s="531"/>
      <c r="T3638" s="534"/>
    </row>
    <row r="3639" spans="19:20">
      <c r="S3639" s="531"/>
      <c r="T3639" s="534"/>
    </row>
    <row r="3640" spans="19:20">
      <c r="S3640" s="531"/>
      <c r="T3640" s="534"/>
    </row>
    <row r="3641" spans="19:20">
      <c r="S3641" s="531"/>
      <c r="T3641" s="534"/>
    </row>
    <row r="3642" spans="19:20">
      <c r="S3642" s="531"/>
      <c r="T3642" s="534"/>
    </row>
    <row r="3643" spans="19:20">
      <c r="S3643" s="531"/>
      <c r="T3643" s="534"/>
    </row>
    <row r="3644" spans="19:20">
      <c r="S3644" s="531"/>
      <c r="T3644" s="534"/>
    </row>
    <row r="3645" spans="19:20">
      <c r="S3645" s="531"/>
      <c r="T3645" s="534"/>
    </row>
    <row r="3646" spans="19:20">
      <c r="S3646" s="531"/>
      <c r="T3646" s="534"/>
    </row>
    <row r="3647" spans="19:20">
      <c r="S3647" s="531"/>
      <c r="T3647" s="534"/>
    </row>
    <row r="3648" spans="19:20">
      <c r="S3648" s="531"/>
      <c r="T3648" s="534"/>
    </row>
    <row r="3649" spans="19:20">
      <c r="S3649" s="531"/>
      <c r="T3649" s="534"/>
    </row>
    <row r="3650" spans="19:20">
      <c r="S3650" s="531"/>
      <c r="T3650" s="534"/>
    </row>
    <row r="3651" spans="19:20">
      <c r="S3651" s="531"/>
      <c r="T3651" s="534"/>
    </row>
    <row r="3652" spans="19:20">
      <c r="S3652" s="531"/>
      <c r="T3652" s="534"/>
    </row>
    <row r="3653" spans="19:20">
      <c r="S3653" s="531"/>
      <c r="T3653" s="534"/>
    </row>
    <row r="3654" spans="19:20">
      <c r="S3654" s="531"/>
      <c r="T3654" s="534"/>
    </row>
    <row r="3655" spans="19:20">
      <c r="S3655" s="531"/>
      <c r="T3655" s="534"/>
    </row>
    <row r="3656" spans="19:20">
      <c r="S3656" s="531"/>
      <c r="T3656" s="534"/>
    </row>
    <row r="3657" spans="19:20">
      <c r="S3657" s="531"/>
      <c r="T3657" s="534"/>
    </row>
    <row r="3658" spans="19:20">
      <c r="S3658" s="531"/>
      <c r="T3658" s="534"/>
    </row>
    <row r="3659" spans="19:20">
      <c r="S3659" s="531"/>
      <c r="T3659" s="534"/>
    </row>
    <row r="3660" spans="19:20">
      <c r="S3660" s="531"/>
      <c r="T3660" s="534"/>
    </row>
    <row r="3661" spans="19:20">
      <c r="S3661" s="531"/>
      <c r="T3661" s="534"/>
    </row>
    <row r="3662" spans="19:20">
      <c r="S3662" s="531"/>
      <c r="T3662" s="534"/>
    </row>
    <row r="3663" spans="19:20">
      <c r="S3663" s="531"/>
      <c r="T3663" s="534"/>
    </row>
    <row r="3664" spans="19:20">
      <c r="S3664" s="531"/>
      <c r="T3664" s="534"/>
    </row>
    <row r="3665" spans="19:20">
      <c r="S3665" s="531"/>
      <c r="T3665" s="534"/>
    </row>
    <row r="3666" spans="19:20">
      <c r="S3666" s="531"/>
      <c r="T3666" s="534"/>
    </row>
    <row r="3667" spans="19:20">
      <c r="S3667" s="531"/>
      <c r="T3667" s="534"/>
    </row>
    <row r="3668" spans="19:20">
      <c r="S3668" s="531"/>
      <c r="T3668" s="534"/>
    </row>
    <row r="3669" spans="19:20">
      <c r="S3669" s="531"/>
      <c r="T3669" s="534"/>
    </row>
    <row r="3670" spans="19:20">
      <c r="S3670" s="531"/>
      <c r="T3670" s="534"/>
    </row>
    <row r="3671" spans="19:20">
      <c r="S3671" s="531"/>
      <c r="T3671" s="534"/>
    </row>
    <row r="3672" spans="19:20">
      <c r="S3672" s="531"/>
      <c r="T3672" s="534"/>
    </row>
    <row r="3673" spans="19:20">
      <c r="S3673" s="531"/>
      <c r="T3673" s="534"/>
    </row>
    <row r="3674" spans="19:20">
      <c r="S3674" s="531"/>
      <c r="T3674" s="534"/>
    </row>
    <row r="3675" spans="19:20">
      <c r="S3675" s="531"/>
      <c r="T3675" s="534"/>
    </row>
    <row r="3676" spans="19:20">
      <c r="S3676" s="531"/>
      <c r="T3676" s="534"/>
    </row>
    <row r="3677" spans="19:20">
      <c r="S3677" s="531"/>
      <c r="T3677" s="534"/>
    </row>
    <row r="3678" spans="19:20">
      <c r="S3678" s="531"/>
      <c r="T3678" s="534"/>
    </row>
    <row r="3679" spans="19:20">
      <c r="S3679" s="531"/>
      <c r="T3679" s="534"/>
    </row>
    <row r="3680" spans="19:20">
      <c r="S3680" s="531"/>
      <c r="T3680" s="534"/>
    </row>
    <row r="3681" spans="19:20">
      <c r="S3681" s="531"/>
      <c r="T3681" s="534"/>
    </row>
    <row r="3682" spans="19:20">
      <c r="S3682" s="531"/>
      <c r="T3682" s="534"/>
    </row>
    <row r="3683" spans="19:20">
      <c r="S3683" s="531"/>
      <c r="T3683" s="534"/>
    </row>
    <row r="3684" spans="19:20">
      <c r="S3684" s="531"/>
      <c r="T3684" s="534"/>
    </row>
    <row r="3685" spans="19:20">
      <c r="S3685" s="531"/>
      <c r="T3685" s="534"/>
    </row>
    <row r="3686" spans="19:20">
      <c r="S3686" s="531"/>
      <c r="T3686" s="534"/>
    </row>
    <row r="3687" spans="19:20">
      <c r="S3687" s="531"/>
      <c r="T3687" s="534"/>
    </row>
    <row r="3688" spans="19:20">
      <c r="S3688" s="531"/>
      <c r="T3688" s="534"/>
    </row>
    <row r="3689" spans="19:20">
      <c r="S3689" s="531"/>
      <c r="T3689" s="534"/>
    </row>
    <row r="3690" spans="19:20">
      <c r="S3690" s="531"/>
      <c r="T3690" s="534"/>
    </row>
    <row r="3691" spans="19:20">
      <c r="S3691" s="531"/>
      <c r="T3691" s="534"/>
    </row>
    <row r="3692" spans="19:20">
      <c r="S3692" s="531"/>
      <c r="T3692" s="534"/>
    </row>
    <row r="3693" spans="19:20">
      <c r="S3693" s="531"/>
      <c r="T3693" s="534"/>
    </row>
    <row r="3694" spans="19:20">
      <c r="S3694" s="531"/>
      <c r="T3694" s="534"/>
    </row>
    <row r="3695" spans="19:20">
      <c r="S3695" s="531"/>
      <c r="T3695" s="534"/>
    </row>
    <row r="3696" spans="19:20">
      <c r="S3696" s="531"/>
      <c r="T3696" s="534"/>
    </row>
    <row r="3697" spans="19:20">
      <c r="S3697" s="531"/>
      <c r="T3697" s="534"/>
    </row>
    <row r="3698" spans="19:20">
      <c r="S3698" s="531"/>
      <c r="T3698" s="534"/>
    </row>
    <row r="3699" spans="19:20">
      <c r="S3699" s="531"/>
      <c r="T3699" s="534"/>
    </row>
    <row r="3700" spans="19:20">
      <c r="S3700" s="531"/>
      <c r="T3700" s="534"/>
    </row>
    <row r="3701" spans="19:20">
      <c r="S3701" s="531"/>
      <c r="T3701" s="534"/>
    </row>
    <row r="3702" spans="19:20">
      <c r="S3702" s="531"/>
      <c r="T3702" s="534"/>
    </row>
    <row r="3703" spans="19:20">
      <c r="S3703" s="531"/>
      <c r="T3703" s="534"/>
    </row>
    <row r="3704" spans="19:20">
      <c r="S3704" s="531"/>
      <c r="T3704" s="534"/>
    </row>
    <row r="3705" spans="19:20">
      <c r="S3705" s="531"/>
      <c r="T3705" s="534"/>
    </row>
    <row r="3706" spans="19:20">
      <c r="S3706" s="531"/>
      <c r="T3706" s="534"/>
    </row>
    <row r="3707" spans="19:20">
      <c r="S3707" s="531"/>
      <c r="T3707" s="534"/>
    </row>
    <row r="3708" spans="19:20">
      <c r="S3708" s="531"/>
      <c r="T3708" s="534"/>
    </row>
    <row r="3709" spans="19:20">
      <c r="S3709" s="531"/>
      <c r="T3709" s="534"/>
    </row>
    <row r="3710" spans="19:20">
      <c r="S3710" s="531"/>
      <c r="T3710" s="534"/>
    </row>
    <row r="3711" spans="19:20">
      <c r="S3711" s="531"/>
      <c r="T3711" s="534"/>
    </row>
    <row r="3712" spans="19:20">
      <c r="S3712" s="531"/>
      <c r="T3712" s="534"/>
    </row>
    <row r="3713" spans="19:20">
      <c r="S3713" s="531"/>
      <c r="T3713" s="534"/>
    </row>
    <row r="3714" spans="19:20">
      <c r="S3714" s="531"/>
      <c r="T3714" s="534"/>
    </row>
    <row r="3715" spans="19:20">
      <c r="S3715" s="531"/>
      <c r="T3715" s="534"/>
    </row>
    <row r="3716" spans="19:20">
      <c r="S3716" s="531"/>
      <c r="T3716" s="534"/>
    </row>
    <row r="3717" spans="19:20">
      <c r="S3717" s="531"/>
      <c r="T3717" s="534"/>
    </row>
    <row r="3718" spans="19:20">
      <c r="S3718" s="531"/>
      <c r="T3718" s="534"/>
    </row>
    <row r="3719" spans="19:20">
      <c r="S3719" s="531"/>
      <c r="T3719" s="534"/>
    </row>
    <row r="3720" spans="19:20">
      <c r="S3720" s="531"/>
      <c r="T3720" s="534"/>
    </row>
    <row r="3721" spans="19:20">
      <c r="S3721" s="531"/>
      <c r="T3721" s="534"/>
    </row>
    <row r="3722" spans="19:20">
      <c r="S3722" s="531"/>
      <c r="T3722" s="534"/>
    </row>
    <row r="3723" spans="19:20">
      <c r="S3723" s="531"/>
      <c r="T3723" s="534"/>
    </row>
    <row r="3724" spans="19:20">
      <c r="S3724" s="531"/>
      <c r="T3724" s="534"/>
    </row>
    <row r="3725" spans="19:20">
      <c r="S3725" s="531"/>
      <c r="T3725" s="534"/>
    </row>
    <row r="3726" spans="19:20">
      <c r="S3726" s="531"/>
      <c r="T3726" s="534"/>
    </row>
    <row r="3727" spans="19:20">
      <c r="S3727" s="531"/>
      <c r="T3727" s="534"/>
    </row>
    <row r="3728" spans="19:20">
      <c r="S3728" s="531"/>
      <c r="T3728" s="534"/>
    </row>
    <row r="3729" spans="19:20">
      <c r="S3729" s="531"/>
      <c r="T3729" s="534"/>
    </row>
    <row r="3730" spans="19:20">
      <c r="S3730" s="531"/>
      <c r="T3730" s="534"/>
    </row>
    <row r="3731" spans="19:20">
      <c r="S3731" s="531"/>
      <c r="T3731" s="534"/>
    </row>
    <row r="3732" spans="19:20">
      <c r="S3732" s="531"/>
      <c r="T3732" s="534"/>
    </row>
    <row r="3733" spans="19:20">
      <c r="S3733" s="531"/>
      <c r="T3733" s="534"/>
    </row>
    <row r="3734" spans="19:20">
      <c r="S3734" s="531"/>
      <c r="T3734" s="534"/>
    </row>
    <row r="3735" spans="19:20">
      <c r="S3735" s="531"/>
      <c r="T3735" s="534"/>
    </row>
    <row r="3736" spans="19:20">
      <c r="S3736" s="531"/>
      <c r="T3736" s="534"/>
    </row>
    <row r="3737" spans="19:20">
      <c r="S3737" s="531"/>
      <c r="T3737" s="534"/>
    </row>
    <row r="3738" spans="19:20">
      <c r="S3738" s="531"/>
      <c r="T3738" s="534"/>
    </row>
    <row r="3739" spans="19:20">
      <c r="S3739" s="531"/>
      <c r="T3739" s="534"/>
    </row>
    <row r="3740" spans="19:20">
      <c r="S3740" s="531"/>
      <c r="T3740" s="534"/>
    </row>
    <row r="3741" spans="19:20">
      <c r="S3741" s="531"/>
      <c r="T3741" s="534"/>
    </row>
    <row r="3742" spans="19:20">
      <c r="S3742" s="531"/>
      <c r="T3742" s="534"/>
    </row>
    <row r="3743" spans="19:20">
      <c r="S3743" s="531"/>
      <c r="T3743" s="534"/>
    </row>
    <row r="3744" spans="19:20">
      <c r="S3744" s="531"/>
      <c r="T3744" s="534"/>
    </row>
    <row r="3745" spans="19:20">
      <c r="S3745" s="531"/>
      <c r="T3745" s="534"/>
    </row>
    <row r="3746" spans="19:20">
      <c r="S3746" s="531"/>
      <c r="T3746" s="534"/>
    </row>
    <row r="3747" spans="19:20">
      <c r="S3747" s="531"/>
      <c r="T3747" s="534"/>
    </row>
    <row r="3748" spans="19:20">
      <c r="S3748" s="531"/>
      <c r="T3748" s="534"/>
    </row>
    <row r="3749" spans="19:20">
      <c r="S3749" s="531"/>
      <c r="T3749" s="534"/>
    </row>
    <row r="3750" spans="19:20">
      <c r="S3750" s="531"/>
      <c r="T3750" s="534"/>
    </row>
    <row r="3751" spans="19:20">
      <c r="S3751" s="531"/>
      <c r="T3751" s="534"/>
    </row>
    <row r="3752" spans="19:20">
      <c r="S3752" s="531"/>
      <c r="T3752" s="534"/>
    </row>
    <row r="3753" spans="19:20">
      <c r="S3753" s="531"/>
      <c r="T3753" s="534"/>
    </row>
    <row r="3754" spans="19:20">
      <c r="S3754" s="531"/>
      <c r="T3754" s="534"/>
    </row>
    <row r="3755" spans="19:20">
      <c r="S3755" s="531"/>
      <c r="T3755" s="534"/>
    </row>
    <row r="3756" spans="19:20">
      <c r="S3756" s="531"/>
      <c r="T3756" s="534"/>
    </row>
    <row r="3757" spans="19:20">
      <c r="S3757" s="531"/>
      <c r="T3757" s="534"/>
    </row>
    <row r="3758" spans="19:20">
      <c r="S3758" s="531"/>
      <c r="T3758" s="534"/>
    </row>
    <row r="3759" spans="19:20">
      <c r="S3759" s="531"/>
      <c r="T3759" s="534"/>
    </row>
    <row r="3760" spans="19:20">
      <c r="S3760" s="531"/>
      <c r="T3760" s="534"/>
    </row>
    <row r="3761" spans="19:20">
      <c r="S3761" s="531"/>
      <c r="T3761" s="534"/>
    </row>
    <row r="3762" spans="19:20">
      <c r="S3762" s="531"/>
      <c r="T3762" s="534"/>
    </row>
    <row r="3763" spans="19:20">
      <c r="S3763" s="531"/>
      <c r="T3763" s="534"/>
    </row>
    <row r="3764" spans="19:20">
      <c r="S3764" s="531"/>
      <c r="T3764" s="534"/>
    </row>
    <row r="3765" spans="19:20">
      <c r="S3765" s="531"/>
      <c r="T3765" s="534"/>
    </row>
    <row r="3766" spans="19:20">
      <c r="S3766" s="531"/>
      <c r="T3766" s="534"/>
    </row>
    <row r="3767" spans="19:20">
      <c r="S3767" s="531"/>
      <c r="T3767" s="534"/>
    </row>
    <row r="3768" spans="19:20">
      <c r="S3768" s="531"/>
      <c r="T3768" s="534"/>
    </row>
    <row r="3769" spans="19:20">
      <c r="S3769" s="531"/>
      <c r="T3769" s="534"/>
    </row>
    <row r="3770" spans="19:20">
      <c r="S3770" s="531"/>
      <c r="T3770" s="534"/>
    </row>
    <row r="3771" spans="19:20">
      <c r="S3771" s="531"/>
      <c r="T3771" s="534"/>
    </row>
    <row r="3772" spans="19:20">
      <c r="S3772" s="531"/>
      <c r="T3772" s="534"/>
    </row>
    <row r="3773" spans="19:20">
      <c r="S3773" s="531"/>
      <c r="T3773" s="534"/>
    </row>
    <row r="3774" spans="19:20">
      <c r="S3774" s="531"/>
      <c r="T3774" s="534"/>
    </row>
    <row r="3775" spans="19:20">
      <c r="S3775" s="531"/>
      <c r="T3775" s="534"/>
    </row>
    <row r="3776" spans="19:20">
      <c r="S3776" s="531"/>
      <c r="T3776" s="534"/>
    </row>
    <row r="3777" spans="19:20">
      <c r="S3777" s="531"/>
      <c r="T3777" s="534"/>
    </row>
    <row r="3778" spans="19:20">
      <c r="S3778" s="531"/>
      <c r="T3778" s="534"/>
    </row>
    <row r="3779" spans="19:20">
      <c r="S3779" s="531"/>
      <c r="T3779" s="534"/>
    </row>
    <row r="3780" spans="19:20">
      <c r="S3780" s="531"/>
      <c r="T3780" s="534"/>
    </row>
    <row r="3781" spans="19:20">
      <c r="S3781" s="531"/>
      <c r="T3781" s="534"/>
    </row>
    <row r="3782" spans="19:20">
      <c r="S3782" s="531"/>
      <c r="T3782" s="534"/>
    </row>
    <row r="3783" spans="19:20">
      <c r="S3783" s="531"/>
      <c r="T3783" s="534"/>
    </row>
    <row r="3784" spans="19:20">
      <c r="S3784" s="531"/>
      <c r="T3784" s="534"/>
    </row>
    <row r="3785" spans="19:20">
      <c r="S3785" s="531"/>
      <c r="T3785" s="534"/>
    </row>
    <row r="3786" spans="19:20">
      <c r="S3786" s="531"/>
      <c r="T3786" s="534"/>
    </row>
    <row r="3787" spans="19:20">
      <c r="S3787" s="531"/>
      <c r="T3787" s="534"/>
    </row>
    <row r="3788" spans="19:20">
      <c r="S3788" s="531"/>
      <c r="T3788" s="534"/>
    </row>
    <row r="3789" spans="19:20">
      <c r="S3789" s="531"/>
      <c r="T3789" s="534"/>
    </row>
    <row r="3790" spans="19:20">
      <c r="S3790" s="531"/>
      <c r="T3790" s="534"/>
    </row>
    <row r="3791" spans="19:20">
      <c r="S3791" s="531"/>
      <c r="T3791" s="534"/>
    </row>
    <row r="3792" spans="19:20">
      <c r="S3792" s="531"/>
      <c r="T3792" s="534"/>
    </row>
    <row r="3793" spans="19:20">
      <c r="S3793" s="531"/>
      <c r="T3793" s="534"/>
    </row>
    <row r="3794" spans="19:20">
      <c r="S3794" s="531"/>
      <c r="T3794" s="534"/>
    </row>
    <row r="3795" spans="19:20">
      <c r="S3795" s="531"/>
      <c r="T3795" s="534"/>
    </row>
    <row r="3796" spans="19:20">
      <c r="S3796" s="531"/>
      <c r="T3796" s="534"/>
    </row>
    <row r="3797" spans="19:20">
      <c r="S3797" s="531"/>
      <c r="T3797" s="534"/>
    </row>
    <row r="3798" spans="19:20">
      <c r="S3798" s="531"/>
      <c r="T3798" s="534"/>
    </row>
    <row r="3799" spans="19:20">
      <c r="S3799" s="531"/>
      <c r="T3799" s="534"/>
    </row>
    <row r="3800" spans="19:20">
      <c r="S3800" s="531"/>
      <c r="T3800" s="534"/>
    </row>
    <row r="3801" spans="19:20">
      <c r="S3801" s="531"/>
      <c r="T3801" s="534"/>
    </row>
    <row r="3802" spans="19:20">
      <c r="S3802" s="531"/>
      <c r="T3802" s="534"/>
    </row>
    <row r="3803" spans="19:20">
      <c r="S3803" s="531"/>
      <c r="T3803" s="534"/>
    </row>
    <row r="3804" spans="19:20">
      <c r="S3804" s="531"/>
      <c r="T3804" s="534"/>
    </row>
    <row r="3805" spans="19:20">
      <c r="S3805" s="531"/>
      <c r="T3805" s="534"/>
    </row>
    <row r="3806" spans="19:20">
      <c r="S3806" s="531"/>
      <c r="T3806" s="534"/>
    </row>
    <row r="3807" spans="19:20">
      <c r="S3807" s="531"/>
      <c r="T3807" s="534"/>
    </row>
    <row r="3808" spans="19:20">
      <c r="S3808" s="531"/>
      <c r="T3808" s="534"/>
    </row>
    <row r="3809" spans="19:20">
      <c r="S3809" s="531"/>
      <c r="T3809" s="534"/>
    </row>
    <row r="3810" spans="19:20">
      <c r="S3810" s="531"/>
      <c r="T3810" s="534"/>
    </row>
    <row r="3811" spans="19:20">
      <c r="S3811" s="531"/>
      <c r="T3811" s="534"/>
    </row>
    <row r="3812" spans="19:20">
      <c r="S3812" s="531"/>
      <c r="T3812" s="534"/>
    </row>
    <row r="3813" spans="19:20">
      <c r="S3813" s="531"/>
      <c r="T3813" s="534"/>
    </row>
    <row r="3814" spans="19:20">
      <c r="S3814" s="531"/>
      <c r="T3814" s="534"/>
    </row>
    <row r="3815" spans="19:20">
      <c r="S3815" s="531"/>
      <c r="T3815" s="534"/>
    </row>
    <row r="3816" spans="19:20">
      <c r="S3816" s="531"/>
      <c r="T3816" s="534"/>
    </row>
    <row r="3817" spans="19:20">
      <c r="S3817" s="531"/>
      <c r="T3817" s="534"/>
    </row>
    <row r="3818" spans="19:20">
      <c r="S3818" s="531"/>
      <c r="T3818" s="534"/>
    </row>
    <row r="3819" spans="19:20">
      <c r="S3819" s="531"/>
      <c r="T3819" s="534"/>
    </row>
    <row r="3820" spans="19:20">
      <c r="S3820" s="531"/>
      <c r="T3820" s="534"/>
    </row>
    <row r="3821" spans="19:20">
      <c r="S3821" s="531"/>
      <c r="T3821" s="534"/>
    </row>
    <row r="3822" spans="19:20">
      <c r="S3822" s="531"/>
      <c r="T3822" s="534"/>
    </row>
    <row r="3823" spans="19:20">
      <c r="S3823" s="531"/>
      <c r="T3823" s="534"/>
    </row>
    <row r="3824" spans="19:20">
      <c r="S3824" s="531"/>
      <c r="T3824" s="534"/>
    </row>
    <row r="3825" spans="19:20">
      <c r="S3825" s="531"/>
      <c r="T3825" s="534"/>
    </row>
    <row r="3826" spans="19:20">
      <c r="S3826" s="531"/>
      <c r="T3826" s="534"/>
    </row>
    <row r="3827" spans="19:20">
      <c r="S3827" s="531"/>
      <c r="T3827" s="534"/>
    </row>
    <row r="3828" spans="19:20">
      <c r="S3828" s="531"/>
      <c r="T3828" s="534"/>
    </row>
    <row r="3829" spans="19:20">
      <c r="S3829" s="531"/>
      <c r="T3829" s="534"/>
    </row>
    <row r="3830" spans="19:20">
      <c r="S3830" s="531"/>
      <c r="T3830" s="534"/>
    </row>
    <row r="3831" spans="19:20">
      <c r="S3831" s="531"/>
      <c r="T3831" s="534"/>
    </row>
    <row r="3832" spans="19:20">
      <c r="S3832" s="531"/>
      <c r="T3832" s="534"/>
    </row>
    <row r="3833" spans="19:20">
      <c r="S3833" s="531"/>
      <c r="T3833" s="534"/>
    </row>
    <row r="3834" spans="19:20">
      <c r="S3834" s="531"/>
      <c r="T3834" s="534"/>
    </row>
    <row r="3835" spans="19:20">
      <c r="S3835" s="531"/>
      <c r="T3835" s="534"/>
    </row>
    <row r="3836" spans="19:20">
      <c r="S3836" s="531"/>
      <c r="T3836" s="534"/>
    </row>
    <row r="3837" spans="19:20">
      <c r="S3837" s="531"/>
      <c r="T3837" s="534"/>
    </row>
    <row r="3838" spans="19:20">
      <c r="S3838" s="531"/>
      <c r="T3838" s="534"/>
    </row>
    <row r="3839" spans="19:20">
      <c r="S3839" s="531"/>
      <c r="T3839" s="534"/>
    </row>
    <row r="3840" spans="19:20">
      <c r="S3840" s="531"/>
      <c r="T3840" s="534"/>
    </row>
    <row r="3841" spans="19:20">
      <c r="S3841" s="531"/>
      <c r="T3841" s="534"/>
    </row>
    <row r="3842" spans="19:20">
      <c r="S3842" s="531"/>
      <c r="T3842" s="534"/>
    </row>
    <row r="3843" spans="19:20">
      <c r="S3843" s="531"/>
      <c r="T3843" s="534"/>
    </row>
    <row r="3844" spans="19:20">
      <c r="S3844" s="531"/>
      <c r="T3844" s="534"/>
    </row>
    <row r="3845" spans="19:20">
      <c r="S3845" s="531"/>
      <c r="T3845" s="534"/>
    </row>
    <row r="3846" spans="19:20">
      <c r="S3846" s="531"/>
      <c r="T3846" s="534"/>
    </row>
    <row r="3847" spans="19:20">
      <c r="S3847" s="531"/>
      <c r="T3847" s="534"/>
    </row>
    <row r="3848" spans="19:20">
      <c r="S3848" s="531"/>
      <c r="T3848" s="534"/>
    </row>
    <row r="3849" spans="19:20">
      <c r="S3849" s="531"/>
      <c r="T3849" s="534"/>
    </row>
    <row r="3850" spans="19:20">
      <c r="S3850" s="531"/>
      <c r="T3850" s="534"/>
    </row>
    <row r="3851" spans="19:20">
      <c r="S3851" s="531"/>
      <c r="T3851" s="534"/>
    </row>
    <row r="3852" spans="19:20">
      <c r="S3852" s="531"/>
      <c r="T3852" s="534"/>
    </row>
    <row r="3853" spans="19:20">
      <c r="S3853" s="531"/>
      <c r="T3853" s="534"/>
    </row>
    <row r="3854" spans="19:20">
      <c r="S3854" s="531"/>
      <c r="T3854" s="534"/>
    </row>
    <row r="3855" spans="19:20">
      <c r="S3855" s="531"/>
      <c r="T3855" s="534"/>
    </row>
    <row r="3856" spans="19:20">
      <c r="S3856" s="531"/>
      <c r="T3856" s="534"/>
    </row>
    <row r="3857" spans="19:20">
      <c r="S3857" s="531"/>
      <c r="T3857" s="534"/>
    </row>
    <row r="3858" spans="19:20">
      <c r="S3858" s="531"/>
      <c r="T3858" s="534"/>
    </row>
    <row r="3859" spans="19:20">
      <c r="S3859" s="531"/>
      <c r="T3859" s="534"/>
    </row>
    <row r="3860" spans="19:20">
      <c r="S3860" s="531"/>
      <c r="T3860" s="534"/>
    </row>
    <row r="3861" spans="19:20">
      <c r="S3861" s="531"/>
      <c r="T3861" s="534"/>
    </row>
    <row r="3862" spans="19:20">
      <c r="S3862" s="531"/>
      <c r="T3862" s="534"/>
    </row>
    <row r="3863" spans="19:20">
      <c r="S3863" s="531"/>
      <c r="T3863" s="534"/>
    </row>
    <row r="3864" spans="19:20">
      <c r="S3864" s="531"/>
      <c r="T3864" s="534"/>
    </row>
    <row r="3865" spans="19:20">
      <c r="S3865" s="531"/>
      <c r="T3865" s="534"/>
    </row>
    <row r="3866" spans="19:20">
      <c r="S3866" s="531"/>
      <c r="T3866" s="534"/>
    </row>
    <row r="3867" spans="19:20">
      <c r="S3867" s="531"/>
      <c r="T3867" s="534"/>
    </row>
    <row r="3868" spans="19:20">
      <c r="S3868" s="531"/>
      <c r="T3868" s="534"/>
    </row>
    <row r="3869" spans="19:20">
      <c r="S3869" s="531"/>
      <c r="T3869" s="534"/>
    </row>
    <row r="3870" spans="19:20">
      <c r="S3870" s="531"/>
      <c r="T3870" s="534"/>
    </row>
    <row r="3871" spans="19:20">
      <c r="S3871" s="531"/>
      <c r="T3871" s="534"/>
    </row>
    <row r="3872" spans="19:20">
      <c r="S3872" s="531"/>
      <c r="T3872" s="534"/>
    </row>
    <row r="3873" spans="19:20">
      <c r="S3873" s="531"/>
      <c r="T3873" s="534"/>
    </row>
    <row r="3874" spans="19:20">
      <c r="S3874" s="531"/>
      <c r="T3874" s="534"/>
    </row>
    <row r="3875" spans="19:20">
      <c r="S3875" s="531"/>
      <c r="T3875" s="534"/>
    </row>
    <row r="3876" spans="19:20">
      <c r="S3876" s="531"/>
      <c r="T3876" s="534"/>
    </row>
    <row r="3877" spans="19:20">
      <c r="S3877" s="531"/>
      <c r="T3877" s="534"/>
    </row>
    <row r="3878" spans="19:20">
      <c r="S3878" s="531"/>
      <c r="T3878" s="534"/>
    </row>
    <row r="3879" spans="19:20">
      <c r="S3879" s="531"/>
      <c r="T3879" s="534"/>
    </row>
    <row r="3880" spans="19:20">
      <c r="S3880" s="531"/>
      <c r="T3880" s="534"/>
    </row>
    <row r="3881" spans="19:20">
      <c r="S3881" s="531"/>
      <c r="T3881" s="534"/>
    </row>
    <row r="3882" spans="19:20">
      <c r="S3882" s="531"/>
      <c r="T3882" s="534"/>
    </row>
    <row r="3883" spans="19:20">
      <c r="S3883" s="531"/>
      <c r="T3883" s="534"/>
    </row>
    <row r="3884" spans="19:20">
      <c r="S3884" s="531"/>
      <c r="T3884" s="534"/>
    </row>
    <row r="3885" spans="19:20">
      <c r="S3885" s="531"/>
      <c r="T3885" s="534"/>
    </row>
    <row r="3886" spans="19:20">
      <c r="S3886" s="531"/>
      <c r="T3886" s="534"/>
    </row>
    <row r="3887" spans="19:20">
      <c r="S3887" s="531"/>
      <c r="T3887" s="534"/>
    </row>
    <row r="3888" spans="19:20">
      <c r="S3888" s="531"/>
      <c r="T3888" s="534"/>
    </row>
    <row r="3889" spans="19:20">
      <c r="S3889" s="531"/>
      <c r="T3889" s="534"/>
    </row>
    <row r="3890" spans="19:20">
      <c r="S3890" s="531"/>
      <c r="T3890" s="534"/>
    </row>
    <row r="3891" spans="19:20">
      <c r="S3891" s="531"/>
      <c r="T3891" s="534"/>
    </row>
    <row r="3892" spans="19:20">
      <c r="S3892" s="531"/>
      <c r="T3892" s="534"/>
    </row>
    <row r="3893" spans="19:20">
      <c r="S3893" s="531"/>
      <c r="T3893" s="534"/>
    </row>
    <row r="3894" spans="19:20">
      <c r="S3894" s="531"/>
      <c r="T3894" s="534"/>
    </row>
    <row r="3895" spans="19:20">
      <c r="S3895" s="531"/>
      <c r="T3895" s="534"/>
    </row>
    <row r="3896" spans="19:20">
      <c r="S3896" s="531"/>
      <c r="T3896" s="534"/>
    </row>
    <row r="3897" spans="19:20">
      <c r="S3897" s="531"/>
      <c r="T3897" s="534"/>
    </row>
    <row r="3898" spans="19:20">
      <c r="S3898" s="531"/>
      <c r="T3898" s="534"/>
    </row>
    <row r="3899" spans="19:20">
      <c r="S3899" s="531"/>
      <c r="T3899" s="534"/>
    </row>
    <row r="3900" spans="19:20">
      <c r="S3900" s="531"/>
      <c r="T3900" s="534"/>
    </row>
    <row r="3901" spans="19:20">
      <c r="S3901" s="531"/>
      <c r="T3901" s="534"/>
    </row>
    <row r="3902" spans="19:20">
      <c r="S3902" s="531"/>
      <c r="T3902" s="534"/>
    </row>
    <row r="3903" spans="19:20">
      <c r="S3903" s="531"/>
      <c r="T3903" s="534"/>
    </row>
    <row r="3904" spans="19:20">
      <c r="S3904" s="531"/>
      <c r="T3904" s="534"/>
    </row>
    <row r="3905" spans="19:20">
      <c r="S3905" s="531"/>
      <c r="T3905" s="534"/>
    </row>
    <row r="3906" spans="19:20">
      <c r="S3906" s="531"/>
      <c r="T3906" s="534"/>
    </row>
    <row r="3907" spans="19:20">
      <c r="S3907" s="531"/>
      <c r="T3907" s="534"/>
    </row>
    <row r="3908" spans="19:20">
      <c r="S3908" s="531"/>
      <c r="T3908" s="534"/>
    </row>
    <row r="3909" spans="19:20">
      <c r="S3909" s="531"/>
      <c r="T3909" s="534"/>
    </row>
    <row r="3910" spans="19:20">
      <c r="S3910" s="531"/>
      <c r="T3910" s="534"/>
    </row>
    <row r="3911" spans="19:20">
      <c r="S3911" s="531"/>
      <c r="T3911" s="534"/>
    </row>
    <row r="3912" spans="19:20">
      <c r="S3912" s="531"/>
      <c r="T3912" s="534"/>
    </row>
    <row r="3913" spans="19:20">
      <c r="S3913" s="531"/>
      <c r="T3913" s="534"/>
    </row>
    <row r="3914" spans="19:20">
      <c r="S3914" s="531"/>
      <c r="T3914" s="534"/>
    </row>
    <row r="3915" spans="19:20">
      <c r="S3915" s="531"/>
      <c r="T3915" s="534"/>
    </row>
    <row r="3916" spans="19:20">
      <c r="S3916" s="531"/>
      <c r="T3916" s="534"/>
    </row>
    <row r="3917" spans="19:20">
      <c r="S3917" s="531"/>
      <c r="T3917" s="534"/>
    </row>
    <row r="3918" spans="19:20">
      <c r="S3918" s="531"/>
      <c r="T3918" s="534"/>
    </row>
    <row r="3919" spans="19:20">
      <c r="S3919" s="531"/>
      <c r="T3919" s="534"/>
    </row>
    <row r="3920" spans="19:20">
      <c r="S3920" s="531"/>
      <c r="T3920" s="534"/>
    </row>
    <row r="3921" spans="19:20">
      <c r="S3921" s="531"/>
      <c r="T3921" s="534"/>
    </row>
    <row r="3922" spans="19:20">
      <c r="S3922" s="531"/>
      <c r="T3922" s="534"/>
    </row>
    <row r="3923" spans="19:20">
      <c r="S3923" s="531"/>
      <c r="T3923" s="534"/>
    </row>
    <row r="3924" spans="19:20">
      <c r="S3924" s="531"/>
      <c r="T3924" s="534"/>
    </row>
    <row r="3925" spans="19:20">
      <c r="S3925" s="531"/>
      <c r="T3925" s="534"/>
    </row>
    <row r="3926" spans="19:20">
      <c r="S3926" s="531"/>
      <c r="T3926" s="534"/>
    </row>
    <row r="3927" spans="19:20">
      <c r="S3927" s="531"/>
      <c r="T3927" s="534"/>
    </row>
    <row r="3928" spans="19:20">
      <c r="S3928" s="531"/>
      <c r="T3928" s="534"/>
    </row>
    <row r="3929" spans="19:20">
      <c r="S3929" s="531"/>
      <c r="T3929" s="534"/>
    </row>
    <row r="3930" spans="19:20">
      <c r="S3930" s="531"/>
      <c r="T3930" s="534"/>
    </row>
    <row r="3931" spans="19:20">
      <c r="S3931" s="531"/>
      <c r="T3931" s="534"/>
    </row>
    <row r="3932" spans="19:20">
      <c r="S3932" s="531"/>
      <c r="T3932" s="534"/>
    </row>
    <row r="3933" spans="19:20">
      <c r="S3933" s="531"/>
      <c r="T3933" s="534"/>
    </row>
    <row r="3934" spans="19:20">
      <c r="S3934" s="531"/>
      <c r="T3934" s="534"/>
    </row>
    <row r="3935" spans="19:20">
      <c r="S3935" s="531"/>
      <c r="T3935" s="534"/>
    </row>
    <row r="3936" spans="19:20">
      <c r="S3936" s="531"/>
      <c r="T3936" s="534"/>
    </row>
    <row r="3937" spans="19:20">
      <c r="S3937" s="531"/>
      <c r="T3937" s="534"/>
    </row>
    <row r="3938" spans="19:20">
      <c r="S3938" s="531"/>
      <c r="T3938" s="534"/>
    </row>
    <row r="3939" spans="19:20">
      <c r="S3939" s="531"/>
      <c r="T3939" s="534"/>
    </row>
    <row r="3940" spans="19:20">
      <c r="S3940" s="531"/>
      <c r="T3940" s="534"/>
    </row>
    <row r="3941" spans="19:20">
      <c r="S3941" s="531"/>
      <c r="T3941" s="534"/>
    </row>
    <row r="3942" spans="19:20">
      <c r="S3942" s="531"/>
      <c r="T3942" s="534"/>
    </row>
    <row r="3943" spans="19:20">
      <c r="S3943" s="531"/>
      <c r="T3943" s="534"/>
    </row>
    <row r="3944" spans="19:20">
      <c r="S3944" s="531"/>
      <c r="T3944" s="534"/>
    </row>
    <row r="3945" spans="19:20">
      <c r="S3945" s="531"/>
      <c r="T3945" s="534"/>
    </row>
    <row r="3946" spans="19:20">
      <c r="S3946" s="531"/>
      <c r="T3946" s="534"/>
    </row>
    <row r="3947" spans="19:20">
      <c r="S3947" s="531"/>
      <c r="T3947" s="534"/>
    </row>
    <row r="3948" spans="19:20">
      <c r="S3948" s="531"/>
      <c r="T3948" s="534"/>
    </row>
    <row r="3949" spans="19:20">
      <c r="S3949" s="531"/>
      <c r="T3949" s="534"/>
    </row>
    <row r="3950" spans="19:20">
      <c r="S3950" s="531"/>
      <c r="T3950" s="534"/>
    </row>
    <row r="3951" spans="19:20">
      <c r="S3951" s="531"/>
      <c r="T3951" s="534"/>
    </row>
    <row r="3952" spans="19:20">
      <c r="S3952" s="531"/>
      <c r="T3952" s="534"/>
    </row>
    <row r="3953" spans="19:20">
      <c r="S3953" s="531"/>
      <c r="T3953" s="534"/>
    </row>
    <row r="3954" spans="19:20">
      <c r="S3954" s="531"/>
      <c r="T3954" s="534"/>
    </row>
    <row r="3955" spans="19:20">
      <c r="S3955" s="531"/>
      <c r="T3955" s="534"/>
    </row>
    <row r="3956" spans="19:20">
      <c r="S3956" s="531"/>
      <c r="T3956" s="534"/>
    </row>
    <row r="3957" spans="19:20">
      <c r="S3957" s="531"/>
      <c r="T3957" s="534"/>
    </row>
    <row r="3958" spans="19:20">
      <c r="S3958" s="531"/>
      <c r="T3958" s="534"/>
    </row>
    <row r="3959" spans="19:20">
      <c r="S3959" s="531"/>
      <c r="T3959" s="534"/>
    </row>
    <row r="3960" spans="19:20">
      <c r="S3960" s="531"/>
      <c r="T3960" s="534"/>
    </row>
    <row r="3961" spans="19:20">
      <c r="S3961" s="531"/>
      <c r="T3961" s="534"/>
    </row>
    <row r="3962" spans="19:20">
      <c r="S3962" s="531"/>
      <c r="T3962" s="534"/>
    </row>
    <row r="3963" spans="19:20">
      <c r="S3963" s="531"/>
      <c r="T3963" s="534"/>
    </row>
    <row r="3964" spans="19:20">
      <c r="S3964" s="531"/>
      <c r="T3964" s="534"/>
    </row>
    <row r="3965" spans="19:20">
      <c r="S3965" s="531"/>
      <c r="T3965" s="534"/>
    </row>
    <row r="3966" spans="19:20">
      <c r="S3966" s="531"/>
      <c r="T3966" s="534"/>
    </row>
    <row r="3967" spans="19:20">
      <c r="S3967" s="531"/>
      <c r="T3967" s="534"/>
    </row>
    <row r="3968" spans="19:20">
      <c r="S3968" s="531"/>
      <c r="T3968" s="534"/>
    </row>
    <row r="3969" spans="19:20">
      <c r="S3969" s="531"/>
      <c r="T3969" s="534"/>
    </row>
    <row r="3970" spans="19:20">
      <c r="S3970" s="531"/>
      <c r="T3970" s="534"/>
    </row>
    <row r="3971" spans="19:20">
      <c r="S3971" s="531"/>
      <c r="T3971" s="534"/>
    </row>
    <row r="3972" spans="19:20">
      <c r="S3972" s="531"/>
      <c r="T3972" s="534"/>
    </row>
    <row r="3973" spans="19:20">
      <c r="S3973" s="531"/>
      <c r="T3973" s="534"/>
    </row>
    <row r="3974" spans="19:20">
      <c r="S3974" s="531"/>
      <c r="T3974" s="534"/>
    </row>
    <row r="3975" spans="19:20">
      <c r="S3975" s="531"/>
      <c r="T3975" s="534"/>
    </row>
    <row r="3976" spans="19:20">
      <c r="S3976" s="531"/>
      <c r="T3976" s="534"/>
    </row>
    <row r="3977" spans="19:20">
      <c r="S3977" s="531"/>
      <c r="T3977" s="534"/>
    </row>
    <row r="3978" spans="19:20">
      <c r="S3978" s="531"/>
      <c r="T3978" s="534"/>
    </row>
    <row r="3979" spans="19:20">
      <c r="S3979" s="531"/>
      <c r="T3979" s="534"/>
    </row>
    <row r="3980" spans="19:20">
      <c r="S3980" s="531"/>
      <c r="T3980" s="534"/>
    </row>
    <row r="3981" spans="19:20">
      <c r="S3981" s="531"/>
      <c r="T3981" s="534"/>
    </row>
    <row r="3982" spans="19:20">
      <c r="S3982" s="531"/>
      <c r="T3982" s="534"/>
    </row>
    <row r="3983" spans="19:20">
      <c r="S3983" s="531"/>
      <c r="T3983" s="534"/>
    </row>
    <row r="3984" spans="19:20">
      <c r="S3984" s="531"/>
      <c r="T3984" s="534"/>
    </row>
    <row r="3985" spans="19:20">
      <c r="S3985" s="531"/>
      <c r="T3985" s="534"/>
    </row>
    <row r="3986" spans="19:20">
      <c r="S3986" s="531"/>
      <c r="T3986" s="534"/>
    </row>
    <row r="3987" spans="19:20">
      <c r="S3987" s="531"/>
      <c r="T3987" s="534"/>
    </row>
    <row r="3988" spans="19:20">
      <c r="S3988" s="531"/>
      <c r="T3988" s="534"/>
    </row>
    <row r="3989" spans="19:20">
      <c r="S3989" s="531"/>
      <c r="T3989" s="534"/>
    </row>
    <row r="3990" spans="19:20">
      <c r="S3990" s="531"/>
      <c r="T3990" s="534"/>
    </row>
    <row r="3991" spans="19:20">
      <c r="S3991" s="531"/>
      <c r="T3991" s="534"/>
    </row>
    <row r="3992" spans="19:20">
      <c r="S3992" s="531"/>
      <c r="T3992" s="534"/>
    </row>
    <row r="3993" spans="19:20">
      <c r="S3993" s="531"/>
      <c r="T3993" s="534"/>
    </row>
    <row r="3994" spans="19:20">
      <c r="S3994" s="531"/>
      <c r="T3994" s="534"/>
    </row>
    <row r="3995" spans="19:20">
      <c r="S3995" s="531"/>
      <c r="T3995" s="534"/>
    </row>
    <row r="3996" spans="19:20">
      <c r="S3996" s="531"/>
      <c r="T3996" s="534"/>
    </row>
    <row r="3997" spans="19:20">
      <c r="S3997" s="531"/>
      <c r="T3997" s="534"/>
    </row>
    <row r="3998" spans="19:20">
      <c r="S3998" s="531"/>
      <c r="T3998" s="534"/>
    </row>
    <row r="3999" spans="19:20">
      <c r="S3999" s="531"/>
      <c r="T3999" s="534"/>
    </row>
    <row r="4000" spans="19:20">
      <c r="S4000" s="531"/>
      <c r="T4000" s="534"/>
    </row>
    <row r="4001" spans="19:20">
      <c r="S4001" s="531"/>
      <c r="T4001" s="534"/>
    </row>
    <row r="4002" spans="19:20">
      <c r="S4002" s="531"/>
      <c r="T4002" s="534"/>
    </row>
    <row r="4003" spans="19:20">
      <c r="S4003" s="531"/>
      <c r="T4003" s="534"/>
    </row>
    <row r="4004" spans="19:20">
      <c r="S4004" s="531"/>
      <c r="T4004" s="534"/>
    </row>
    <row r="4005" spans="19:20">
      <c r="S4005" s="531"/>
      <c r="T4005" s="534"/>
    </row>
    <row r="4006" spans="19:20">
      <c r="S4006" s="531"/>
      <c r="T4006" s="534"/>
    </row>
    <row r="4007" spans="19:20">
      <c r="S4007" s="531"/>
      <c r="T4007" s="534"/>
    </row>
    <row r="4008" spans="19:20">
      <c r="S4008" s="531"/>
      <c r="T4008" s="534"/>
    </row>
    <row r="4009" spans="19:20">
      <c r="S4009" s="531"/>
      <c r="T4009" s="534"/>
    </row>
    <row r="4010" spans="19:20">
      <c r="S4010" s="531"/>
      <c r="T4010" s="534"/>
    </row>
    <row r="4011" spans="19:20">
      <c r="S4011" s="531"/>
      <c r="T4011" s="534"/>
    </row>
    <row r="4012" spans="19:20">
      <c r="S4012" s="531"/>
      <c r="T4012" s="534"/>
    </row>
    <row r="4013" spans="19:20">
      <c r="S4013" s="531"/>
      <c r="T4013" s="534"/>
    </row>
    <row r="4014" spans="19:20">
      <c r="S4014" s="531"/>
      <c r="T4014" s="534"/>
    </row>
    <row r="4015" spans="19:20">
      <c r="S4015" s="531"/>
      <c r="T4015" s="534"/>
    </row>
    <row r="4016" spans="19:20">
      <c r="S4016" s="531"/>
      <c r="T4016" s="534"/>
    </row>
    <row r="4017" spans="19:20">
      <c r="S4017" s="531"/>
      <c r="T4017" s="534"/>
    </row>
    <row r="4018" spans="19:20">
      <c r="S4018" s="531"/>
      <c r="T4018" s="534"/>
    </row>
    <row r="4019" spans="19:20">
      <c r="S4019" s="531"/>
      <c r="T4019" s="534"/>
    </row>
    <row r="4020" spans="19:20">
      <c r="S4020" s="531"/>
      <c r="T4020" s="534"/>
    </row>
    <row r="4021" spans="19:20">
      <c r="S4021" s="531"/>
      <c r="T4021" s="534"/>
    </row>
    <row r="4022" spans="19:20">
      <c r="S4022" s="531"/>
      <c r="T4022" s="534"/>
    </row>
    <row r="4023" spans="19:20">
      <c r="S4023" s="531"/>
      <c r="T4023" s="534"/>
    </row>
    <row r="4024" spans="19:20">
      <c r="S4024" s="531"/>
      <c r="T4024" s="534"/>
    </row>
    <row r="4025" spans="19:20">
      <c r="S4025" s="531"/>
      <c r="T4025" s="534"/>
    </row>
    <row r="4026" spans="19:20">
      <c r="S4026" s="531"/>
      <c r="T4026" s="534"/>
    </row>
    <row r="4027" spans="19:20">
      <c r="S4027" s="531"/>
      <c r="T4027" s="534"/>
    </row>
    <row r="4028" spans="19:20">
      <c r="S4028" s="531"/>
      <c r="T4028" s="534"/>
    </row>
    <row r="4029" spans="19:20">
      <c r="S4029" s="531"/>
      <c r="T4029" s="534"/>
    </row>
    <row r="4030" spans="19:20">
      <c r="S4030" s="531"/>
      <c r="T4030" s="534"/>
    </row>
    <row r="4031" spans="19:20">
      <c r="S4031" s="531"/>
      <c r="T4031" s="534"/>
    </row>
    <row r="4032" spans="19:20">
      <c r="S4032" s="531"/>
      <c r="T4032" s="534"/>
    </row>
    <row r="4033" spans="19:20">
      <c r="S4033" s="531"/>
      <c r="T4033" s="534"/>
    </row>
    <row r="4034" spans="19:20">
      <c r="S4034" s="531"/>
      <c r="T4034" s="534"/>
    </row>
    <row r="4035" spans="19:20">
      <c r="S4035" s="531"/>
      <c r="T4035" s="534"/>
    </row>
    <row r="4036" spans="19:20">
      <c r="S4036" s="531"/>
      <c r="T4036" s="534"/>
    </row>
    <row r="4037" spans="19:20">
      <c r="S4037" s="531"/>
      <c r="T4037" s="534"/>
    </row>
    <row r="4038" spans="19:20">
      <c r="S4038" s="531"/>
      <c r="T4038" s="534"/>
    </row>
    <row r="4039" spans="19:20">
      <c r="S4039" s="531"/>
      <c r="T4039" s="534"/>
    </row>
    <row r="4040" spans="19:20">
      <c r="S4040" s="531"/>
      <c r="T4040" s="534"/>
    </row>
    <row r="4041" spans="19:20">
      <c r="S4041" s="531"/>
      <c r="T4041" s="534"/>
    </row>
    <row r="4042" spans="19:20">
      <c r="S4042" s="531"/>
      <c r="T4042" s="534"/>
    </row>
    <row r="4043" spans="19:20">
      <c r="S4043" s="531"/>
      <c r="T4043" s="534"/>
    </row>
    <row r="4044" spans="19:20">
      <c r="S4044" s="531"/>
      <c r="T4044" s="534"/>
    </row>
    <row r="4045" spans="19:20">
      <c r="S4045" s="531"/>
      <c r="T4045" s="534"/>
    </row>
    <row r="4046" spans="19:20">
      <c r="S4046" s="531"/>
      <c r="T4046" s="534"/>
    </row>
    <row r="4047" spans="19:20">
      <c r="S4047" s="531"/>
      <c r="T4047" s="534"/>
    </row>
    <row r="4048" spans="19:20">
      <c r="S4048" s="531"/>
      <c r="T4048" s="534"/>
    </row>
    <row r="4049" spans="19:20">
      <c r="S4049" s="531"/>
      <c r="T4049" s="534"/>
    </row>
    <row r="4050" spans="19:20">
      <c r="S4050" s="531"/>
      <c r="T4050" s="534"/>
    </row>
    <row r="4051" spans="19:20">
      <c r="S4051" s="531"/>
      <c r="T4051" s="534"/>
    </row>
    <row r="4052" spans="19:20">
      <c r="S4052" s="531"/>
      <c r="T4052" s="534"/>
    </row>
    <row r="4053" spans="19:20">
      <c r="S4053" s="531"/>
      <c r="T4053" s="534"/>
    </row>
    <row r="4054" spans="19:20">
      <c r="S4054" s="531"/>
      <c r="T4054" s="534"/>
    </row>
  </sheetData>
  <autoFilter ref="A1:AA883" xr:uid="{B4DAB65C-5351-3644-AF20-93CE2D325B0C}"/>
  <phoneticPr fontId="50" type="noConversion"/>
  <pageMargins left="0" right="0" top="0" bottom="0"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outlinePr summaryBelow="0" summaryRight="0"/>
  </sheetPr>
  <dimension ref="A1:AA4049"/>
  <sheetViews>
    <sheetView showGridLines="0" zoomScale="90" zoomScaleNormal="90" workbookViewId="0">
      <pane xSplit="1" ySplit="1" topLeftCell="B159" activePane="bottomRight" state="frozen"/>
      <selection pane="topRight" activeCell="B1" sqref="B1"/>
      <selection pane="bottomLeft" activeCell="A2" sqref="A2"/>
      <selection pane="bottomRight" activeCell="D160" sqref="D160"/>
    </sheetView>
  </sheetViews>
  <sheetFormatPr baseColWidth="10" defaultColWidth="12.6640625" defaultRowHeight="12.5"/>
  <cols>
    <col min="1" max="1" width="14.1640625" style="85" customWidth="1"/>
    <col min="2" max="2" width="28.6640625" style="85" customWidth="1"/>
    <col min="3" max="3" width="37" style="85" customWidth="1"/>
    <col min="4" max="4" width="28.33203125" style="85" customWidth="1"/>
    <col min="5" max="5" width="44.1640625" style="85" customWidth="1"/>
    <col min="6" max="6" width="19.6640625" style="85" customWidth="1"/>
    <col min="7" max="7" width="24.1640625" style="85" customWidth="1"/>
    <col min="8" max="8" width="48.1640625" style="85" customWidth="1"/>
    <col min="9" max="9" width="65.5" style="85" customWidth="1"/>
    <col min="10" max="10" width="46.83203125" style="85" customWidth="1"/>
    <col min="11" max="11" width="40.33203125" style="85" customWidth="1"/>
    <col min="12" max="12" width="46.5" style="85" customWidth="1"/>
    <col min="13" max="14" width="19.83203125" style="85" customWidth="1"/>
    <col min="15" max="16" width="15.6640625" style="85" customWidth="1"/>
    <col min="17" max="17" width="14.33203125" style="85" customWidth="1"/>
    <col min="18" max="18" width="19" style="85" customWidth="1"/>
    <col min="19" max="19" width="20.5" style="500" bestFit="1" customWidth="1"/>
    <col min="20" max="20" width="26" style="500" bestFit="1" customWidth="1"/>
    <col min="21" max="21" width="19" style="85" customWidth="1"/>
    <col min="22" max="22" width="20.83203125" style="85" customWidth="1"/>
    <col min="23" max="23" width="26.6640625" style="85" customWidth="1"/>
    <col min="24" max="24" width="44.33203125" style="85" customWidth="1"/>
    <col min="25" max="25" width="12.6640625" style="85"/>
    <col min="26" max="26" width="21.5" style="85" customWidth="1"/>
    <col min="27" max="27" width="17.1640625" style="439" customWidth="1"/>
    <col min="28" max="16384" width="12.6640625" style="439"/>
  </cols>
  <sheetData>
    <row r="1" spans="1:27" ht="77.5">
      <c r="A1" s="457" t="s">
        <v>2770</v>
      </c>
      <c r="B1" s="457" t="s">
        <v>2771</v>
      </c>
      <c r="C1" s="457" t="s">
        <v>2772</v>
      </c>
      <c r="D1" s="457" t="s">
        <v>2773</v>
      </c>
      <c r="E1" s="457" t="s">
        <v>2774</v>
      </c>
      <c r="F1" s="457" t="s">
        <v>43</v>
      </c>
      <c r="G1" s="457" t="s">
        <v>1</v>
      </c>
      <c r="H1" s="457" t="s">
        <v>2775</v>
      </c>
      <c r="I1" s="457" t="s">
        <v>2776</v>
      </c>
      <c r="J1" s="458" t="s">
        <v>2777</v>
      </c>
      <c r="K1" s="458" t="s">
        <v>2205</v>
      </c>
      <c r="L1" s="458" t="s">
        <v>2778</v>
      </c>
      <c r="M1" s="458" t="s">
        <v>2789</v>
      </c>
      <c r="N1" s="458" t="s">
        <v>2790</v>
      </c>
      <c r="O1" s="458" t="s">
        <v>2785</v>
      </c>
      <c r="P1" s="458" t="s">
        <v>2784</v>
      </c>
      <c r="Q1" s="458" t="s">
        <v>2630</v>
      </c>
      <c r="R1" s="458" t="s">
        <v>2781</v>
      </c>
      <c r="S1" s="458" t="s">
        <v>2780</v>
      </c>
      <c r="T1" s="458" t="s">
        <v>2779</v>
      </c>
      <c r="U1" s="458" t="s">
        <v>2782</v>
      </c>
      <c r="V1" s="458" t="s">
        <v>57</v>
      </c>
      <c r="W1" s="458" t="s">
        <v>2788</v>
      </c>
      <c r="X1" s="457" t="s">
        <v>2783</v>
      </c>
      <c r="Y1" s="457" t="s">
        <v>2787</v>
      </c>
      <c r="Z1" s="457" t="s">
        <v>2786</v>
      </c>
      <c r="AA1" s="459" t="s">
        <v>2508</v>
      </c>
    </row>
    <row r="2" spans="1:27" s="447" customFormat="1" ht="108.5">
      <c r="A2" s="460" t="s">
        <v>69</v>
      </c>
      <c r="B2" s="460" t="s">
        <v>70</v>
      </c>
      <c r="C2" s="460" t="s">
        <v>71</v>
      </c>
      <c r="D2" s="460" t="s">
        <v>72</v>
      </c>
      <c r="E2" s="460" t="s">
        <v>73</v>
      </c>
      <c r="F2" s="461">
        <v>8025</v>
      </c>
      <c r="G2" s="461">
        <v>2024110010079</v>
      </c>
      <c r="H2" s="460" t="s">
        <v>33</v>
      </c>
      <c r="I2" s="460" t="s">
        <v>74</v>
      </c>
      <c r="J2" s="462" t="s">
        <v>1898</v>
      </c>
      <c r="K2" s="460">
        <v>80111600</v>
      </c>
      <c r="L2" s="460" t="s">
        <v>1899</v>
      </c>
      <c r="M2" s="460" t="s">
        <v>409</v>
      </c>
      <c r="N2" s="461" t="s">
        <v>459</v>
      </c>
      <c r="O2" s="461">
        <v>5</v>
      </c>
      <c r="P2" s="460">
        <v>1</v>
      </c>
      <c r="Q2" s="460" t="s">
        <v>83</v>
      </c>
      <c r="R2" s="463" t="s">
        <v>84</v>
      </c>
      <c r="S2" s="501">
        <v>4500000</v>
      </c>
      <c r="T2" s="501">
        <v>22500000</v>
      </c>
      <c r="U2" s="460" t="s">
        <v>85</v>
      </c>
      <c r="V2" s="460" t="s">
        <v>78</v>
      </c>
      <c r="W2" s="460" t="s">
        <v>86</v>
      </c>
      <c r="X2" s="460" t="s">
        <v>75</v>
      </c>
      <c r="Y2" s="460" t="s">
        <v>2765</v>
      </c>
      <c r="Z2" s="460" t="s">
        <v>77</v>
      </c>
      <c r="AA2" s="460" t="e">
        <v>#N/A</v>
      </c>
    </row>
    <row r="3" spans="1:27" s="447" customFormat="1" ht="108.5">
      <c r="A3" s="460" t="s">
        <v>79</v>
      </c>
      <c r="B3" s="460" t="s">
        <v>70</v>
      </c>
      <c r="C3" s="460" t="s">
        <v>71</v>
      </c>
      <c r="D3" s="460" t="s">
        <v>72</v>
      </c>
      <c r="E3" s="460" t="s">
        <v>73</v>
      </c>
      <c r="F3" s="461">
        <v>8025</v>
      </c>
      <c r="G3" s="461">
        <v>2024110010079</v>
      </c>
      <c r="H3" s="460" t="s">
        <v>33</v>
      </c>
      <c r="I3" s="460" t="s">
        <v>74</v>
      </c>
      <c r="J3" s="460" t="s">
        <v>34</v>
      </c>
      <c r="K3" s="460">
        <v>80111600</v>
      </c>
      <c r="L3" s="460" t="s">
        <v>80</v>
      </c>
      <c r="M3" s="460" t="s">
        <v>409</v>
      </c>
      <c r="N3" s="461" t="s">
        <v>459</v>
      </c>
      <c r="O3" s="461">
        <v>5</v>
      </c>
      <c r="P3" s="460">
        <v>1</v>
      </c>
      <c r="Q3" s="460" t="s">
        <v>83</v>
      </c>
      <c r="R3" s="463" t="s">
        <v>84</v>
      </c>
      <c r="S3" s="501">
        <v>5000000</v>
      </c>
      <c r="T3" s="501">
        <v>25000000</v>
      </c>
      <c r="U3" s="460" t="s">
        <v>85</v>
      </c>
      <c r="V3" s="460" t="s">
        <v>78</v>
      </c>
      <c r="W3" s="460" t="s">
        <v>86</v>
      </c>
      <c r="X3" s="460" t="s">
        <v>75</v>
      </c>
      <c r="Y3" s="460" t="s">
        <v>2765</v>
      </c>
      <c r="Z3" s="460" t="s">
        <v>77</v>
      </c>
      <c r="AA3" s="460" t="e">
        <v>#N/A</v>
      </c>
    </row>
    <row r="4" spans="1:27" s="447" customFormat="1" ht="108.5">
      <c r="A4" s="460" t="s">
        <v>87</v>
      </c>
      <c r="B4" s="460" t="s">
        <v>70</v>
      </c>
      <c r="C4" s="460" t="s">
        <v>71</v>
      </c>
      <c r="D4" s="460" t="s">
        <v>72</v>
      </c>
      <c r="E4" s="460" t="s">
        <v>73</v>
      </c>
      <c r="F4" s="461">
        <v>8025</v>
      </c>
      <c r="G4" s="461">
        <v>2024110010079</v>
      </c>
      <c r="H4" s="460" t="s">
        <v>33</v>
      </c>
      <c r="I4" s="460" t="s">
        <v>74</v>
      </c>
      <c r="J4" s="460" t="s">
        <v>34</v>
      </c>
      <c r="K4" s="460">
        <v>80111600</v>
      </c>
      <c r="L4" s="460" t="s">
        <v>80</v>
      </c>
      <c r="M4" s="460" t="s">
        <v>409</v>
      </c>
      <c r="N4" s="461" t="s">
        <v>459</v>
      </c>
      <c r="O4" s="461">
        <v>6</v>
      </c>
      <c r="P4" s="460">
        <v>1</v>
      </c>
      <c r="Q4" s="460" t="s">
        <v>83</v>
      </c>
      <c r="R4" s="463" t="s">
        <v>84</v>
      </c>
      <c r="S4" s="501">
        <v>4500000</v>
      </c>
      <c r="T4" s="501">
        <v>27000000</v>
      </c>
      <c r="U4" s="460" t="s">
        <v>85</v>
      </c>
      <c r="V4" s="460" t="s">
        <v>78</v>
      </c>
      <c r="W4" s="460" t="s">
        <v>86</v>
      </c>
      <c r="X4" s="460" t="s">
        <v>75</v>
      </c>
      <c r="Y4" s="460" t="s">
        <v>2765</v>
      </c>
      <c r="Z4" s="460" t="s">
        <v>77</v>
      </c>
      <c r="AA4" s="460" t="e">
        <v>#N/A</v>
      </c>
    </row>
    <row r="5" spans="1:27" s="447" customFormat="1" ht="108.5">
      <c r="A5" s="460" t="s">
        <v>89</v>
      </c>
      <c r="B5" s="460" t="s">
        <v>70</v>
      </c>
      <c r="C5" s="460" t="s">
        <v>71</v>
      </c>
      <c r="D5" s="460" t="s">
        <v>72</v>
      </c>
      <c r="E5" s="460" t="s">
        <v>73</v>
      </c>
      <c r="F5" s="461">
        <v>8025</v>
      </c>
      <c r="G5" s="461">
        <v>2024110010079</v>
      </c>
      <c r="H5" s="460" t="s">
        <v>33</v>
      </c>
      <c r="I5" s="460" t="s">
        <v>74</v>
      </c>
      <c r="J5" s="464" t="s">
        <v>1898</v>
      </c>
      <c r="K5" s="465">
        <v>80111600</v>
      </c>
      <c r="L5" s="465" t="s">
        <v>2502</v>
      </c>
      <c r="M5" s="465" t="s">
        <v>1060</v>
      </c>
      <c r="N5" s="466" t="s">
        <v>1060</v>
      </c>
      <c r="O5" s="466">
        <v>5</v>
      </c>
      <c r="P5" s="465">
        <v>1</v>
      </c>
      <c r="Q5" s="465" t="s">
        <v>83</v>
      </c>
      <c r="R5" s="467" t="s">
        <v>84</v>
      </c>
      <c r="S5" s="502">
        <v>7500000</v>
      </c>
      <c r="T5" s="502">
        <v>37500000</v>
      </c>
      <c r="U5" s="465" t="s">
        <v>85</v>
      </c>
      <c r="V5" s="465" t="s">
        <v>78</v>
      </c>
      <c r="W5" s="465" t="s">
        <v>86</v>
      </c>
      <c r="X5" s="460" t="s">
        <v>75</v>
      </c>
      <c r="Y5" s="460" t="s">
        <v>2765</v>
      </c>
      <c r="Z5" s="460" t="s">
        <v>77</v>
      </c>
      <c r="AA5" s="460" t="e">
        <v>#N/A</v>
      </c>
    </row>
    <row r="6" spans="1:27" s="447" customFormat="1" ht="108.5">
      <c r="A6" s="460" t="s">
        <v>90</v>
      </c>
      <c r="B6" s="460" t="s">
        <v>70</v>
      </c>
      <c r="C6" s="460" t="s">
        <v>71</v>
      </c>
      <c r="D6" s="460" t="s">
        <v>72</v>
      </c>
      <c r="E6" s="460" t="s">
        <v>73</v>
      </c>
      <c r="F6" s="461">
        <v>8025</v>
      </c>
      <c r="G6" s="461">
        <v>2024110010079</v>
      </c>
      <c r="H6" s="460" t="s">
        <v>33</v>
      </c>
      <c r="I6" s="460" t="s">
        <v>74</v>
      </c>
      <c r="J6" s="462" t="s">
        <v>1898</v>
      </c>
      <c r="K6" s="460">
        <v>80111600</v>
      </c>
      <c r="L6" s="460" t="s">
        <v>1904</v>
      </c>
      <c r="M6" s="460" t="s">
        <v>409</v>
      </c>
      <c r="N6" s="461" t="s">
        <v>459</v>
      </c>
      <c r="O6" s="461">
        <v>5</v>
      </c>
      <c r="P6" s="460">
        <v>1</v>
      </c>
      <c r="Q6" s="460" t="s">
        <v>83</v>
      </c>
      <c r="R6" s="463" t="s">
        <v>84</v>
      </c>
      <c r="S6" s="501">
        <v>6000000</v>
      </c>
      <c r="T6" s="501">
        <v>30000000</v>
      </c>
      <c r="U6" s="460" t="s">
        <v>85</v>
      </c>
      <c r="V6" s="460" t="s">
        <v>78</v>
      </c>
      <c r="W6" s="460" t="s">
        <v>86</v>
      </c>
      <c r="X6" s="460" t="s">
        <v>75</v>
      </c>
      <c r="Y6" s="460" t="s">
        <v>2765</v>
      </c>
      <c r="Z6" s="460" t="s">
        <v>77</v>
      </c>
      <c r="AA6" s="460" t="e">
        <v>#N/A</v>
      </c>
    </row>
    <row r="7" spans="1:27" s="447" customFormat="1" ht="108.5">
      <c r="A7" s="460" t="s">
        <v>91</v>
      </c>
      <c r="B7" s="460" t="s">
        <v>70</v>
      </c>
      <c r="C7" s="460" t="s">
        <v>71</v>
      </c>
      <c r="D7" s="460" t="s">
        <v>72</v>
      </c>
      <c r="E7" s="460" t="s">
        <v>73</v>
      </c>
      <c r="F7" s="461">
        <v>8025</v>
      </c>
      <c r="G7" s="461">
        <v>2024110010079</v>
      </c>
      <c r="H7" s="460" t="s">
        <v>33</v>
      </c>
      <c r="I7" s="460" t="s">
        <v>74</v>
      </c>
      <c r="J7" s="465" t="s">
        <v>34</v>
      </c>
      <c r="K7" s="464">
        <v>80111600</v>
      </c>
      <c r="L7" s="464" t="s">
        <v>1902</v>
      </c>
      <c r="M7" s="464" t="s">
        <v>1060</v>
      </c>
      <c r="N7" s="468" t="s">
        <v>1060</v>
      </c>
      <c r="O7" s="468">
        <v>5</v>
      </c>
      <c r="P7" s="464">
        <v>1</v>
      </c>
      <c r="Q7" s="464" t="s">
        <v>83</v>
      </c>
      <c r="R7" s="469" t="s">
        <v>84</v>
      </c>
      <c r="S7" s="503">
        <v>4100000</v>
      </c>
      <c r="T7" s="503">
        <v>20500000</v>
      </c>
      <c r="U7" s="464" t="s">
        <v>85</v>
      </c>
      <c r="V7" s="464" t="s">
        <v>78</v>
      </c>
      <c r="W7" s="464" t="s">
        <v>86</v>
      </c>
      <c r="X7" s="460" t="s">
        <v>75</v>
      </c>
      <c r="Y7" s="460" t="s">
        <v>2765</v>
      </c>
      <c r="Z7" s="460" t="s">
        <v>77</v>
      </c>
      <c r="AA7" s="460" t="e">
        <v>#N/A</v>
      </c>
    </row>
    <row r="8" spans="1:27" s="447" customFormat="1" ht="108.5">
      <c r="A8" s="460" t="s">
        <v>92</v>
      </c>
      <c r="B8" s="460" t="s">
        <v>70</v>
      </c>
      <c r="C8" s="460" t="s">
        <v>71</v>
      </c>
      <c r="D8" s="460" t="s">
        <v>72</v>
      </c>
      <c r="E8" s="460" t="s">
        <v>73</v>
      </c>
      <c r="F8" s="461">
        <v>8025</v>
      </c>
      <c r="G8" s="461">
        <v>2024110010079</v>
      </c>
      <c r="H8" s="460" t="s">
        <v>33</v>
      </c>
      <c r="I8" s="460" t="s">
        <v>74</v>
      </c>
      <c r="J8" s="460" t="s">
        <v>1905</v>
      </c>
      <c r="K8" s="460">
        <v>80111600</v>
      </c>
      <c r="L8" s="460" t="s">
        <v>2642</v>
      </c>
      <c r="M8" s="460" t="s">
        <v>1060</v>
      </c>
      <c r="N8" s="461" t="s">
        <v>1060</v>
      </c>
      <c r="O8" s="461">
        <v>6</v>
      </c>
      <c r="P8" s="460">
        <v>1</v>
      </c>
      <c r="Q8" s="460" t="s">
        <v>83</v>
      </c>
      <c r="R8" s="463" t="s">
        <v>2503</v>
      </c>
      <c r="S8" s="501">
        <v>4350000</v>
      </c>
      <c r="T8" s="501">
        <v>26100000</v>
      </c>
      <c r="U8" s="460" t="s">
        <v>85</v>
      </c>
      <c r="V8" s="460" t="s">
        <v>78</v>
      </c>
      <c r="W8" s="460" t="s">
        <v>86</v>
      </c>
      <c r="X8" s="460" t="s">
        <v>75</v>
      </c>
      <c r="Y8" s="460" t="s">
        <v>2765</v>
      </c>
      <c r="Z8" s="460" t="s">
        <v>77</v>
      </c>
      <c r="AA8" s="460" t="e">
        <v>#N/A</v>
      </c>
    </row>
    <row r="9" spans="1:27" s="447" customFormat="1" ht="108.5">
      <c r="A9" s="460" t="s">
        <v>93</v>
      </c>
      <c r="B9" s="460" t="s">
        <v>70</v>
      </c>
      <c r="C9" s="460" t="s">
        <v>71</v>
      </c>
      <c r="D9" s="460" t="s">
        <v>72</v>
      </c>
      <c r="E9" s="460" t="s">
        <v>73</v>
      </c>
      <c r="F9" s="461">
        <v>8025</v>
      </c>
      <c r="G9" s="461">
        <v>2024110010079</v>
      </c>
      <c r="H9" s="460" t="s">
        <v>33</v>
      </c>
      <c r="I9" s="460" t="s">
        <v>74</v>
      </c>
      <c r="J9" s="462" t="s">
        <v>1905</v>
      </c>
      <c r="K9" s="460">
        <v>80111600</v>
      </c>
      <c r="L9" s="460" t="s">
        <v>1908</v>
      </c>
      <c r="M9" s="460" t="s">
        <v>409</v>
      </c>
      <c r="N9" s="461" t="s">
        <v>459</v>
      </c>
      <c r="O9" s="461">
        <v>4</v>
      </c>
      <c r="P9" s="460">
        <v>1</v>
      </c>
      <c r="Q9" s="460" t="s">
        <v>83</v>
      </c>
      <c r="R9" s="463" t="s">
        <v>84</v>
      </c>
      <c r="S9" s="501">
        <v>2900000</v>
      </c>
      <c r="T9" s="501">
        <v>12385000</v>
      </c>
      <c r="U9" s="460" t="s">
        <v>85</v>
      </c>
      <c r="V9" s="460" t="s">
        <v>78</v>
      </c>
      <c r="W9" s="460" t="s">
        <v>86</v>
      </c>
      <c r="X9" s="460" t="s">
        <v>75</v>
      </c>
      <c r="Y9" s="460" t="s">
        <v>2765</v>
      </c>
      <c r="Z9" s="460" t="s">
        <v>77</v>
      </c>
      <c r="AA9" s="460" t="e">
        <v>#N/A</v>
      </c>
    </row>
    <row r="10" spans="1:27" s="447" customFormat="1" ht="108.5">
      <c r="A10" s="460" t="s">
        <v>94</v>
      </c>
      <c r="B10" s="460" t="s">
        <v>70</v>
      </c>
      <c r="C10" s="460" t="s">
        <v>71</v>
      </c>
      <c r="D10" s="460" t="s">
        <v>72</v>
      </c>
      <c r="E10" s="460" t="s">
        <v>73</v>
      </c>
      <c r="F10" s="461">
        <v>8025</v>
      </c>
      <c r="G10" s="461">
        <v>2024110010079</v>
      </c>
      <c r="H10" s="460" t="s">
        <v>33</v>
      </c>
      <c r="I10" s="460" t="s">
        <v>74</v>
      </c>
      <c r="J10" s="460" t="s">
        <v>34</v>
      </c>
      <c r="K10" s="460">
        <v>80111600</v>
      </c>
      <c r="L10" s="460" t="s">
        <v>80</v>
      </c>
      <c r="M10" s="460" t="s">
        <v>409</v>
      </c>
      <c r="N10" s="461" t="s">
        <v>459</v>
      </c>
      <c r="O10" s="461">
        <v>5</v>
      </c>
      <c r="P10" s="460">
        <v>1</v>
      </c>
      <c r="Q10" s="460" t="s">
        <v>83</v>
      </c>
      <c r="R10" s="463" t="s">
        <v>84</v>
      </c>
      <c r="S10" s="501">
        <v>4500000</v>
      </c>
      <c r="T10" s="501">
        <v>22500000</v>
      </c>
      <c r="U10" s="460" t="s">
        <v>85</v>
      </c>
      <c r="V10" s="460" t="s">
        <v>78</v>
      </c>
      <c r="W10" s="460" t="s">
        <v>86</v>
      </c>
      <c r="X10" s="460" t="s">
        <v>75</v>
      </c>
      <c r="Y10" s="460" t="s">
        <v>2765</v>
      </c>
      <c r="Z10" s="460" t="s">
        <v>77</v>
      </c>
      <c r="AA10" s="460" t="e">
        <v>#N/A</v>
      </c>
    </row>
    <row r="11" spans="1:27" s="447" customFormat="1" ht="108.5">
      <c r="A11" s="460" t="s">
        <v>95</v>
      </c>
      <c r="B11" s="460" t="s">
        <v>70</v>
      </c>
      <c r="C11" s="460" t="s">
        <v>71</v>
      </c>
      <c r="D11" s="460" t="s">
        <v>72</v>
      </c>
      <c r="E11" s="460" t="s">
        <v>73</v>
      </c>
      <c r="F11" s="461">
        <v>8025</v>
      </c>
      <c r="G11" s="461">
        <v>2024110010079</v>
      </c>
      <c r="H11" s="460" t="s">
        <v>33</v>
      </c>
      <c r="I11" s="460" t="s">
        <v>74</v>
      </c>
      <c r="J11" s="465" t="s">
        <v>34</v>
      </c>
      <c r="K11" s="465">
        <v>80111600</v>
      </c>
      <c r="L11" s="465" t="s">
        <v>1902</v>
      </c>
      <c r="M11" s="465" t="s">
        <v>1060</v>
      </c>
      <c r="N11" s="466" t="s">
        <v>1060</v>
      </c>
      <c r="O11" s="466">
        <v>5</v>
      </c>
      <c r="P11" s="465">
        <v>1</v>
      </c>
      <c r="Q11" s="465" t="s">
        <v>83</v>
      </c>
      <c r="R11" s="467" t="s">
        <v>84</v>
      </c>
      <c r="S11" s="502">
        <v>4100000</v>
      </c>
      <c r="T11" s="502">
        <v>22258000</v>
      </c>
      <c r="U11" s="465" t="s">
        <v>85</v>
      </c>
      <c r="V11" s="465" t="s">
        <v>78</v>
      </c>
      <c r="W11" s="465" t="s">
        <v>86</v>
      </c>
      <c r="X11" s="460" t="s">
        <v>75</v>
      </c>
      <c r="Y11" s="460" t="s">
        <v>2765</v>
      </c>
      <c r="Z11" s="460" t="s">
        <v>77</v>
      </c>
      <c r="AA11" s="460" t="e">
        <v>#N/A</v>
      </c>
    </row>
    <row r="12" spans="1:27" s="447" customFormat="1" ht="108.5">
      <c r="A12" s="460" t="s">
        <v>96</v>
      </c>
      <c r="B12" s="460" t="s">
        <v>70</v>
      </c>
      <c r="C12" s="460" t="s">
        <v>71</v>
      </c>
      <c r="D12" s="460" t="s">
        <v>72</v>
      </c>
      <c r="E12" s="460" t="s">
        <v>73</v>
      </c>
      <c r="F12" s="461">
        <v>8025</v>
      </c>
      <c r="G12" s="461">
        <v>2024110010079</v>
      </c>
      <c r="H12" s="460" t="s">
        <v>33</v>
      </c>
      <c r="I12" s="460" t="s">
        <v>74</v>
      </c>
      <c r="J12" s="465" t="s">
        <v>1898</v>
      </c>
      <c r="K12" s="465">
        <v>80111600</v>
      </c>
      <c r="L12" s="465" t="s">
        <v>80</v>
      </c>
      <c r="M12" s="465" t="s">
        <v>1060</v>
      </c>
      <c r="N12" s="466" t="s">
        <v>1060</v>
      </c>
      <c r="O12" s="466">
        <v>1</v>
      </c>
      <c r="P12" s="465">
        <v>1</v>
      </c>
      <c r="Q12" s="465" t="s">
        <v>83</v>
      </c>
      <c r="R12" s="467" t="s">
        <v>84</v>
      </c>
      <c r="S12" s="502">
        <v>4500000</v>
      </c>
      <c r="T12" s="502">
        <v>4500000</v>
      </c>
      <c r="U12" s="465" t="s">
        <v>85</v>
      </c>
      <c r="V12" s="465" t="s">
        <v>78</v>
      </c>
      <c r="W12" s="465" t="s">
        <v>86</v>
      </c>
      <c r="X12" s="460" t="s">
        <v>75</v>
      </c>
      <c r="Y12" s="460" t="s">
        <v>2765</v>
      </c>
      <c r="Z12" s="460" t="s">
        <v>77</v>
      </c>
      <c r="AA12" s="460" t="e">
        <v>#N/A</v>
      </c>
    </row>
    <row r="13" spans="1:27" s="447" customFormat="1" ht="108.5">
      <c r="A13" s="460" t="s">
        <v>97</v>
      </c>
      <c r="B13" s="460" t="s">
        <v>70</v>
      </c>
      <c r="C13" s="460" t="s">
        <v>71</v>
      </c>
      <c r="D13" s="460" t="s">
        <v>72</v>
      </c>
      <c r="E13" s="460" t="s">
        <v>73</v>
      </c>
      <c r="F13" s="461">
        <v>8025</v>
      </c>
      <c r="G13" s="461">
        <v>2024110010079</v>
      </c>
      <c r="H13" s="460" t="s">
        <v>33</v>
      </c>
      <c r="I13" s="460" t="s">
        <v>74</v>
      </c>
      <c r="J13" s="465" t="s">
        <v>1898</v>
      </c>
      <c r="K13" s="465">
        <v>80111600</v>
      </c>
      <c r="L13" s="465" t="s">
        <v>2643</v>
      </c>
      <c r="M13" s="465" t="s">
        <v>1060</v>
      </c>
      <c r="N13" s="466" t="s">
        <v>1060</v>
      </c>
      <c r="O13" s="466">
        <v>5</v>
      </c>
      <c r="P13" s="465">
        <v>1</v>
      </c>
      <c r="Q13" s="465" t="s">
        <v>83</v>
      </c>
      <c r="R13" s="467" t="s">
        <v>84</v>
      </c>
      <c r="S13" s="502">
        <v>7500000</v>
      </c>
      <c r="T13" s="502">
        <v>37500000</v>
      </c>
      <c r="U13" s="465" t="s">
        <v>85</v>
      </c>
      <c r="V13" s="465" t="s">
        <v>78</v>
      </c>
      <c r="W13" s="465" t="s">
        <v>86</v>
      </c>
      <c r="X13" s="460" t="s">
        <v>75</v>
      </c>
      <c r="Y13" s="460" t="s">
        <v>2765</v>
      </c>
      <c r="Z13" s="460" t="s">
        <v>77</v>
      </c>
      <c r="AA13" s="460" t="e">
        <v>#N/A</v>
      </c>
    </row>
    <row r="14" spans="1:27" s="447" customFormat="1" ht="108.5">
      <c r="A14" s="460" t="s">
        <v>98</v>
      </c>
      <c r="B14" s="460" t="s">
        <v>70</v>
      </c>
      <c r="C14" s="460" t="s">
        <v>71</v>
      </c>
      <c r="D14" s="460" t="s">
        <v>72</v>
      </c>
      <c r="E14" s="460" t="s">
        <v>73</v>
      </c>
      <c r="F14" s="461">
        <v>8025</v>
      </c>
      <c r="G14" s="461">
        <v>2024110010079</v>
      </c>
      <c r="H14" s="460" t="s">
        <v>33</v>
      </c>
      <c r="I14" s="460" t="s">
        <v>74</v>
      </c>
      <c r="J14" s="460" t="s">
        <v>34</v>
      </c>
      <c r="K14" s="460">
        <v>80111600</v>
      </c>
      <c r="L14" s="460" t="s">
        <v>80</v>
      </c>
      <c r="M14" s="460" t="s">
        <v>409</v>
      </c>
      <c r="N14" s="461" t="s">
        <v>459</v>
      </c>
      <c r="O14" s="461">
        <v>8</v>
      </c>
      <c r="P14" s="460">
        <v>1</v>
      </c>
      <c r="Q14" s="460" t="s">
        <v>83</v>
      </c>
      <c r="R14" s="463" t="s">
        <v>84</v>
      </c>
      <c r="S14" s="501">
        <v>7500000</v>
      </c>
      <c r="T14" s="501">
        <v>60000000</v>
      </c>
      <c r="U14" s="460" t="s">
        <v>85</v>
      </c>
      <c r="V14" s="460" t="s">
        <v>78</v>
      </c>
      <c r="W14" s="460" t="s">
        <v>86</v>
      </c>
      <c r="X14" s="460" t="s">
        <v>75</v>
      </c>
      <c r="Y14" s="460" t="s">
        <v>2765</v>
      </c>
      <c r="Z14" s="460" t="s">
        <v>77</v>
      </c>
      <c r="AA14" s="460" t="e">
        <v>#N/A</v>
      </c>
    </row>
    <row r="15" spans="1:27" s="447" customFormat="1" ht="108.5">
      <c r="A15" s="460" t="s">
        <v>99</v>
      </c>
      <c r="B15" s="460" t="s">
        <v>70</v>
      </c>
      <c r="C15" s="460" t="s">
        <v>71</v>
      </c>
      <c r="D15" s="460" t="s">
        <v>72</v>
      </c>
      <c r="E15" s="460" t="s">
        <v>73</v>
      </c>
      <c r="F15" s="461">
        <v>8025</v>
      </c>
      <c r="G15" s="461">
        <v>2024110010079</v>
      </c>
      <c r="H15" s="460" t="s">
        <v>33</v>
      </c>
      <c r="I15" s="460" t="s">
        <v>74</v>
      </c>
      <c r="J15" s="462" t="s">
        <v>1898</v>
      </c>
      <c r="K15" s="460">
        <v>80111600</v>
      </c>
      <c r="L15" s="460" t="s">
        <v>1903</v>
      </c>
      <c r="M15" s="460" t="s">
        <v>409</v>
      </c>
      <c r="N15" s="461" t="s">
        <v>459</v>
      </c>
      <c r="O15" s="461">
        <v>5</v>
      </c>
      <c r="P15" s="460">
        <v>1</v>
      </c>
      <c r="Q15" s="460" t="s">
        <v>83</v>
      </c>
      <c r="R15" s="463" t="s">
        <v>84</v>
      </c>
      <c r="S15" s="501">
        <v>3800000</v>
      </c>
      <c r="T15" s="501">
        <v>19000000</v>
      </c>
      <c r="U15" s="460" t="s">
        <v>85</v>
      </c>
      <c r="V15" s="460" t="s">
        <v>78</v>
      </c>
      <c r="W15" s="460" t="s">
        <v>86</v>
      </c>
      <c r="X15" s="460" t="s">
        <v>75</v>
      </c>
      <c r="Y15" s="460" t="s">
        <v>2765</v>
      </c>
      <c r="Z15" s="460" t="s">
        <v>77</v>
      </c>
      <c r="AA15" s="460" t="e">
        <v>#N/A</v>
      </c>
    </row>
    <row r="16" spans="1:27" s="447" customFormat="1" ht="108.5">
      <c r="A16" s="460" t="s">
        <v>100</v>
      </c>
      <c r="B16" s="460" t="s">
        <v>70</v>
      </c>
      <c r="C16" s="460" t="s">
        <v>71</v>
      </c>
      <c r="D16" s="460" t="s">
        <v>72</v>
      </c>
      <c r="E16" s="460" t="s">
        <v>73</v>
      </c>
      <c r="F16" s="461">
        <v>8025</v>
      </c>
      <c r="G16" s="461">
        <v>2024110010079</v>
      </c>
      <c r="H16" s="460" t="s">
        <v>33</v>
      </c>
      <c r="I16" s="460" t="s">
        <v>74</v>
      </c>
      <c r="J16" s="465" t="s">
        <v>34</v>
      </c>
      <c r="K16" s="465">
        <v>80111600</v>
      </c>
      <c r="L16" s="465" t="s">
        <v>1902</v>
      </c>
      <c r="M16" s="465" t="s">
        <v>1060</v>
      </c>
      <c r="N16" s="466" t="s">
        <v>1060</v>
      </c>
      <c r="O16" s="466">
        <v>5</v>
      </c>
      <c r="P16" s="465">
        <v>1</v>
      </c>
      <c r="Q16" s="465" t="s">
        <v>83</v>
      </c>
      <c r="R16" s="467" t="s">
        <v>84</v>
      </c>
      <c r="S16" s="502">
        <v>4100000</v>
      </c>
      <c r="T16" s="502">
        <v>20500000</v>
      </c>
      <c r="U16" s="465" t="s">
        <v>85</v>
      </c>
      <c r="V16" s="465" t="s">
        <v>78</v>
      </c>
      <c r="W16" s="465" t="s">
        <v>86</v>
      </c>
      <c r="X16" s="460" t="s">
        <v>75</v>
      </c>
      <c r="Y16" s="460" t="s">
        <v>2765</v>
      </c>
      <c r="Z16" s="460" t="s">
        <v>77</v>
      </c>
      <c r="AA16" s="460" t="e">
        <v>#N/A</v>
      </c>
    </row>
    <row r="17" spans="1:27" s="447" customFormat="1" ht="108.5">
      <c r="A17" s="460" t="s">
        <v>101</v>
      </c>
      <c r="B17" s="460" t="s">
        <v>70</v>
      </c>
      <c r="C17" s="460" t="s">
        <v>71</v>
      </c>
      <c r="D17" s="460" t="s">
        <v>72</v>
      </c>
      <c r="E17" s="460" t="s">
        <v>73</v>
      </c>
      <c r="F17" s="461">
        <v>8025</v>
      </c>
      <c r="G17" s="461">
        <v>2024110010079</v>
      </c>
      <c r="H17" s="460" t="s">
        <v>33</v>
      </c>
      <c r="I17" s="460" t="s">
        <v>74</v>
      </c>
      <c r="J17" s="462" t="s">
        <v>1898</v>
      </c>
      <c r="K17" s="460">
        <v>80111600</v>
      </c>
      <c r="L17" s="460" t="s">
        <v>1899</v>
      </c>
      <c r="M17" s="460" t="s">
        <v>409</v>
      </c>
      <c r="N17" s="461" t="s">
        <v>459</v>
      </c>
      <c r="O17" s="461">
        <v>6</v>
      </c>
      <c r="P17" s="460">
        <v>1</v>
      </c>
      <c r="Q17" s="460" t="s">
        <v>83</v>
      </c>
      <c r="R17" s="463" t="s">
        <v>84</v>
      </c>
      <c r="S17" s="501">
        <v>4500000</v>
      </c>
      <c r="T17" s="501">
        <v>27000000</v>
      </c>
      <c r="U17" s="460" t="s">
        <v>85</v>
      </c>
      <c r="V17" s="460" t="s">
        <v>78</v>
      </c>
      <c r="W17" s="460" t="s">
        <v>86</v>
      </c>
      <c r="X17" s="460" t="s">
        <v>75</v>
      </c>
      <c r="Y17" s="460" t="s">
        <v>2765</v>
      </c>
      <c r="Z17" s="460" t="s">
        <v>77</v>
      </c>
      <c r="AA17" s="460" t="e">
        <v>#N/A</v>
      </c>
    </row>
    <row r="18" spans="1:27" s="447" customFormat="1" ht="108.5">
      <c r="A18" s="460" t="s">
        <v>102</v>
      </c>
      <c r="B18" s="460" t="s">
        <v>70</v>
      </c>
      <c r="C18" s="460" t="s">
        <v>71</v>
      </c>
      <c r="D18" s="460" t="s">
        <v>72</v>
      </c>
      <c r="E18" s="460" t="s">
        <v>73</v>
      </c>
      <c r="F18" s="461">
        <v>8025</v>
      </c>
      <c r="G18" s="461">
        <v>2024110010079</v>
      </c>
      <c r="H18" s="460" t="s">
        <v>33</v>
      </c>
      <c r="I18" s="460" t="s">
        <v>74</v>
      </c>
      <c r="J18" s="462" t="s">
        <v>1898</v>
      </c>
      <c r="K18" s="460">
        <v>80111600</v>
      </c>
      <c r="L18" s="460" t="s">
        <v>1899</v>
      </c>
      <c r="M18" s="460" t="s">
        <v>409</v>
      </c>
      <c r="N18" s="461" t="s">
        <v>459</v>
      </c>
      <c r="O18" s="461">
        <v>6</v>
      </c>
      <c r="P18" s="460">
        <v>1</v>
      </c>
      <c r="Q18" s="460" t="s">
        <v>83</v>
      </c>
      <c r="R18" s="463" t="s">
        <v>84</v>
      </c>
      <c r="S18" s="501">
        <v>4500000</v>
      </c>
      <c r="T18" s="501">
        <v>27000000</v>
      </c>
      <c r="U18" s="460" t="s">
        <v>85</v>
      </c>
      <c r="V18" s="460" t="s">
        <v>78</v>
      </c>
      <c r="W18" s="460" t="s">
        <v>86</v>
      </c>
      <c r="X18" s="460" t="s">
        <v>75</v>
      </c>
      <c r="Y18" s="460" t="s">
        <v>2765</v>
      </c>
      <c r="Z18" s="460" t="s">
        <v>77</v>
      </c>
      <c r="AA18" s="460" t="e">
        <v>#N/A</v>
      </c>
    </row>
    <row r="19" spans="1:27" s="447" customFormat="1" ht="108.5">
      <c r="A19" s="460" t="s">
        <v>103</v>
      </c>
      <c r="B19" s="460" t="s">
        <v>70</v>
      </c>
      <c r="C19" s="460" t="s">
        <v>71</v>
      </c>
      <c r="D19" s="460" t="s">
        <v>72</v>
      </c>
      <c r="E19" s="460" t="s">
        <v>73</v>
      </c>
      <c r="F19" s="461">
        <v>8025</v>
      </c>
      <c r="G19" s="461">
        <v>2024110010079</v>
      </c>
      <c r="H19" s="460" t="s">
        <v>33</v>
      </c>
      <c r="I19" s="460" t="s">
        <v>74</v>
      </c>
      <c r="J19" s="462" t="s">
        <v>1898</v>
      </c>
      <c r="K19" s="460">
        <v>80111600</v>
      </c>
      <c r="L19" s="460" t="s">
        <v>1899</v>
      </c>
      <c r="M19" s="460" t="s">
        <v>409</v>
      </c>
      <c r="N19" s="461" t="s">
        <v>459</v>
      </c>
      <c r="O19" s="461">
        <v>6</v>
      </c>
      <c r="P19" s="460">
        <v>1</v>
      </c>
      <c r="Q19" s="460" t="s">
        <v>83</v>
      </c>
      <c r="R19" s="463" t="s">
        <v>84</v>
      </c>
      <c r="S19" s="501">
        <v>4500000</v>
      </c>
      <c r="T19" s="501">
        <v>27000000</v>
      </c>
      <c r="U19" s="460" t="s">
        <v>85</v>
      </c>
      <c r="V19" s="460" t="s">
        <v>78</v>
      </c>
      <c r="W19" s="460" t="s">
        <v>86</v>
      </c>
      <c r="X19" s="460" t="s">
        <v>75</v>
      </c>
      <c r="Y19" s="460" t="s">
        <v>2765</v>
      </c>
      <c r="Z19" s="460" t="s">
        <v>77</v>
      </c>
      <c r="AA19" s="460" t="e">
        <v>#N/A</v>
      </c>
    </row>
    <row r="20" spans="1:27" s="447" customFormat="1" ht="108.5">
      <c r="A20" s="460" t="s">
        <v>104</v>
      </c>
      <c r="B20" s="460" t="s">
        <v>70</v>
      </c>
      <c r="C20" s="460" t="s">
        <v>71</v>
      </c>
      <c r="D20" s="460" t="s">
        <v>72</v>
      </c>
      <c r="E20" s="460" t="s">
        <v>73</v>
      </c>
      <c r="F20" s="461">
        <v>8025</v>
      </c>
      <c r="G20" s="461">
        <v>2024110010079</v>
      </c>
      <c r="H20" s="460" t="s">
        <v>33</v>
      </c>
      <c r="I20" s="460" t="s">
        <v>74</v>
      </c>
      <c r="J20" s="462" t="s">
        <v>1898</v>
      </c>
      <c r="K20" s="460">
        <v>80111600</v>
      </c>
      <c r="L20" s="460" t="s">
        <v>1904</v>
      </c>
      <c r="M20" s="460" t="s">
        <v>409</v>
      </c>
      <c r="N20" s="461" t="s">
        <v>459</v>
      </c>
      <c r="O20" s="461">
        <v>6</v>
      </c>
      <c r="P20" s="460">
        <v>1</v>
      </c>
      <c r="Q20" s="460" t="s">
        <v>83</v>
      </c>
      <c r="R20" s="463" t="s">
        <v>84</v>
      </c>
      <c r="S20" s="501">
        <v>6000000</v>
      </c>
      <c r="T20" s="501">
        <v>36000000</v>
      </c>
      <c r="U20" s="460" t="s">
        <v>85</v>
      </c>
      <c r="V20" s="460" t="s">
        <v>78</v>
      </c>
      <c r="W20" s="460" t="s">
        <v>86</v>
      </c>
      <c r="X20" s="460" t="s">
        <v>75</v>
      </c>
      <c r="Y20" s="460" t="s">
        <v>2765</v>
      </c>
      <c r="Z20" s="460" t="s">
        <v>77</v>
      </c>
      <c r="AA20" s="460" t="e">
        <v>#N/A</v>
      </c>
    </row>
    <row r="21" spans="1:27" s="447" customFormat="1" ht="108.5">
      <c r="A21" s="460" t="s">
        <v>105</v>
      </c>
      <c r="B21" s="460" t="s">
        <v>70</v>
      </c>
      <c r="C21" s="460" t="s">
        <v>71</v>
      </c>
      <c r="D21" s="460" t="s">
        <v>72</v>
      </c>
      <c r="E21" s="460" t="s">
        <v>73</v>
      </c>
      <c r="F21" s="461">
        <v>8025</v>
      </c>
      <c r="G21" s="461">
        <v>2024110010079</v>
      </c>
      <c r="H21" s="460" t="s">
        <v>33</v>
      </c>
      <c r="I21" s="460" t="s">
        <v>74</v>
      </c>
      <c r="J21" s="462" t="s">
        <v>1898</v>
      </c>
      <c r="K21" s="460">
        <v>80111600</v>
      </c>
      <c r="L21" s="460" t="s">
        <v>1903</v>
      </c>
      <c r="M21" s="460" t="s">
        <v>409</v>
      </c>
      <c r="N21" s="461" t="s">
        <v>459</v>
      </c>
      <c r="O21" s="461">
        <v>5</v>
      </c>
      <c r="P21" s="460">
        <v>1</v>
      </c>
      <c r="Q21" s="460" t="s">
        <v>83</v>
      </c>
      <c r="R21" s="463" t="s">
        <v>84</v>
      </c>
      <c r="S21" s="501">
        <v>3800000</v>
      </c>
      <c r="T21" s="501">
        <v>19000000</v>
      </c>
      <c r="U21" s="460" t="s">
        <v>85</v>
      </c>
      <c r="V21" s="460" t="s">
        <v>78</v>
      </c>
      <c r="W21" s="460" t="s">
        <v>86</v>
      </c>
      <c r="X21" s="460" t="s">
        <v>75</v>
      </c>
      <c r="Y21" s="460" t="s">
        <v>2765</v>
      </c>
      <c r="Z21" s="460" t="s">
        <v>77</v>
      </c>
      <c r="AA21" s="460" t="e">
        <v>#N/A</v>
      </c>
    </row>
    <row r="22" spans="1:27" s="447" customFormat="1" ht="108.5">
      <c r="A22" s="460" t="s">
        <v>106</v>
      </c>
      <c r="B22" s="460" t="s">
        <v>70</v>
      </c>
      <c r="C22" s="460" t="s">
        <v>71</v>
      </c>
      <c r="D22" s="460" t="s">
        <v>72</v>
      </c>
      <c r="E22" s="460" t="s">
        <v>73</v>
      </c>
      <c r="F22" s="461">
        <v>8025</v>
      </c>
      <c r="G22" s="461">
        <v>2024110010079</v>
      </c>
      <c r="H22" s="460" t="s">
        <v>33</v>
      </c>
      <c r="I22" s="460" t="s">
        <v>74</v>
      </c>
      <c r="J22" s="462" t="s">
        <v>1898</v>
      </c>
      <c r="K22" s="460">
        <v>80111600</v>
      </c>
      <c r="L22" s="460" t="s">
        <v>1903</v>
      </c>
      <c r="M22" s="460" t="s">
        <v>409</v>
      </c>
      <c r="N22" s="461" t="s">
        <v>459</v>
      </c>
      <c r="O22" s="461">
        <v>4</v>
      </c>
      <c r="P22" s="460">
        <v>1</v>
      </c>
      <c r="Q22" s="460" t="s">
        <v>83</v>
      </c>
      <c r="R22" s="463" t="s">
        <v>84</v>
      </c>
      <c r="S22" s="501">
        <v>3800000</v>
      </c>
      <c r="T22" s="501">
        <v>15200000</v>
      </c>
      <c r="U22" s="460" t="s">
        <v>85</v>
      </c>
      <c r="V22" s="460" t="s">
        <v>78</v>
      </c>
      <c r="W22" s="460" t="s">
        <v>86</v>
      </c>
      <c r="X22" s="460" t="s">
        <v>75</v>
      </c>
      <c r="Y22" s="460" t="s">
        <v>2765</v>
      </c>
      <c r="Z22" s="460" t="s">
        <v>77</v>
      </c>
      <c r="AA22" s="460" t="e">
        <v>#N/A</v>
      </c>
    </row>
    <row r="23" spans="1:27" s="447" customFormat="1" ht="108.5">
      <c r="A23" s="460" t="s">
        <v>107</v>
      </c>
      <c r="B23" s="460" t="s">
        <v>70</v>
      </c>
      <c r="C23" s="460" t="s">
        <v>71</v>
      </c>
      <c r="D23" s="460" t="s">
        <v>72</v>
      </c>
      <c r="E23" s="460" t="s">
        <v>73</v>
      </c>
      <c r="F23" s="461">
        <v>8025</v>
      </c>
      <c r="G23" s="461">
        <v>2024110010079</v>
      </c>
      <c r="H23" s="460" t="s">
        <v>33</v>
      </c>
      <c r="I23" s="460" t="s">
        <v>74</v>
      </c>
      <c r="J23" s="462" t="s">
        <v>1905</v>
      </c>
      <c r="K23" s="460">
        <v>80111600</v>
      </c>
      <c r="L23" s="460" t="s">
        <v>1906</v>
      </c>
      <c r="M23" s="460" t="s">
        <v>409</v>
      </c>
      <c r="N23" s="461" t="s">
        <v>459</v>
      </c>
      <c r="O23" s="461">
        <v>5</v>
      </c>
      <c r="P23" s="460">
        <v>1</v>
      </c>
      <c r="Q23" s="460" t="s">
        <v>83</v>
      </c>
      <c r="R23" s="463" t="s">
        <v>84</v>
      </c>
      <c r="S23" s="501">
        <v>5000000</v>
      </c>
      <c r="T23" s="501">
        <v>25000000</v>
      </c>
      <c r="U23" s="460" t="s">
        <v>85</v>
      </c>
      <c r="V23" s="460" t="s">
        <v>78</v>
      </c>
      <c r="W23" s="460" t="s">
        <v>86</v>
      </c>
      <c r="X23" s="460" t="s">
        <v>75</v>
      </c>
      <c r="Y23" s="460" t="s">
        <v>2765</v>
      </c>
      <c r="Z23" s="460" t="s">
        <v>77</v>
      </c>
      <c r="AA23" s="460" t="e">
        <v>#N/A</v>
      </c>
    </row>
    <row r="24" spans="1:27" s="447" customFormat="1" ht="108.5">
      <c r="A24" s="460" t="s">
        <v>108</v>
      </c>
      <c r="B24" s="460" t="s">
        <v>70</v>
      </c>
      <c r="C24" s="460" t="s">
        <v>71</v>
      </c>
      <c r="D24" s="460" t="s">
        <v>72</v>
      </c>
      <c r="E24" s="460" t="s">
        <v>73</v>
      </c>
      <c r="F24" s="461">
        <v>8025</v>
      </c>
      <c r="G24" s="461">
        <v>2024110010079</v>
      </c>
      <c r="H24" s="460" t="s">
        <v>33</v>
      </c>
      <c r="I24" s="460" t="s">
        <v>74</v>
      </c>
      <c r="J24" s="462" t="s">
        <v>1905</v>
      </c>
      <c r="K24" s="460">
        <v>80111600</v>
      </c>
      <c r="L24" s="460" t="s">
        <v>1906</v>
      </c>
      <c r="M24" s="460" t="s">
        <v>409</v>
      </c>
      <c r="N24" s="461" t="s">
        <v>459</v>
      </c>
      <c r="O24" s="461">
        <v>5</v>
      </c>
      <c r="P24" s="460">
        <v>1</v>
      </c>
      <c r="Q24" s="460" t="s">
        <v>83</v>
      </c>
      <c r="R24" s="463" t="s">
        <v>84</v>
      </c>
      <c r="S24" s="501">
        <v>5000000</v>
      </c>
      <c r="T24" s="501">
        <v>25000000</v>
      </c>
      <c r="U24" s="460" t="s">
        <v>85</v>
      </c>
      <c r="V24" s="460" t="s">
        <v>78</v>
      </c>
      <c r="W24" s="460" t="s">
        <v>86</v>
      </c>
      <c r="X24" s="460" t="s">
        <v>75</v>
      </c>
      <c r="Y24" s="460" t="s">
        <v>2765</v>
      </c>
      <c r="Z24" s="460" t="s">
        <v>77</v>
      </c>
      <c r="AA24" s="460" t="e">
        <v>#N/A</v>
      </c>
    </row>
    <row r="25" spans="1:27" s="447" customFormat="1" ht="108.5">
      <c r="A25" s="460" t="s">
        <v>109</v>
      </c>
      <c r="B25" s="460" t="s">
        <v>70</v>
      </c>
      <c r="C25" s="460" t="s">
        <v>71</v>
      </c>
      <c r="D25" s="460" t="s">
        <v>72</v>
      </c>
      <c r="E25" s="460" t="s">
        <v>73</v>
      </c>
      <c r="F25" s="461">
        <v>8025</v>
      </c>
      <c r="G25" s="461">
        <v>2024110010079</v>
      </c>
      <c r="H25" s="460" t="s">
        <v>33</v>
      </c>
      <c r="I25" s="460" t="s">
        <v>74</v>
      </c>
      <c r="J25" s="462" t="s">
        <v>1898</v>
      </c>
      <c r="K25" s="460">
        <v>80111600</v>
      </c>
      <c r="L25" s="460" t="s">
        <v>1903</v>
      </c>
      <c r="M25" s="460" t="s">
        <v>409</v>
      </c>
      <c r="N25" s="461" t="s">
        <v>459</v>
      </c>
      <c r="O25" s="461">
        <v>3</v>
      </c>
      <c r="P25" s="460">
        <v>1</v>
      </c>
      <c r="Q25" s="460" t="s">
        <v>83</v>
      </c>
      <c r="R25" s="463" t="s">
        <v>84</v>
      </c>
      <c r="S25" s="501">
        <v>3800000</v>
      </c>
      <c r="T25" s="501">
        <v>11057000</v>
      </c>
      <c r="U25" s="460" t="s">
        <v>85</v>
      </c>
      <c r="V25" s="460" t="s">
        <v>78</v>
      </c>
      <c r="W25" s="460" t="s">
        <v>86</v>
      </c>
      <c r="X25" s="460" t="s">
        <v>75</v>
      </c>
      <c r="Y25" s="460" t="s">
        <v>2765</v>
      </c>
      <c r="Z25" s="460" t="s">
        <v>77</v>
      </c>
      <c r="AA25" s="460" t="e">
        <v>#N/A</v>
      </c>
    </row>
    <row r="26" spans="1:27" s="447" customFormat="1" ht="108.5">
      <c r="A26" s="460" t="s">
        <v>110</v>
      </c>
      <c r="B26" s="460" t="s">
        <v>70</v>
      </c>
      <c r="C26" s="460" t="s">
        <v>71</v>
      </c>
      <c r="D26" s="460" t="s">
        <v>72</v>
      </c>
      <c r="E26" s="460" t="s">
        <v>73</v>
      </c>
      <c r="F26" s="461">
        <v>8025</v>
      </c>
      <c r="G26" s="461">
        <v>2024110010079</v>
      </c>
      <c r="H26" s="460" t="s">
        <v>33</v>
      </c>
      <c r="I26" s="460" t="s">
        <v>74</v>
      </c>
      <c r="J26" s="462" t="s">
        <v>1898</v>
      </c>
      <c r="K26" s="460">
        <v>80111600</v>
      </c>
      <c r="L26" s="460" t="s">
        <v>1907</v>
      </c>
      <c r="M26" s="460" t="s">
        <v>409</v>
      </c>
      <c r="N26" s="461" t="s">
        <v>459</v>
      </c>
      <c r="O26" s="461">
        <v>5</v>
      </c>
      <c r="P26" s="460">
        <v>1</v>
      </c>
      <c r="Q26" s="460" t="s">
        <v>83</v>
      </c>
      <c r="R26" s="463" t="s">
        <v>84</v>
      </c>
      <c r="S26" s="501">
        <v>8000000</v>
      </c>
      <c r="T26" s="501">
        <v>40000000</v>
      </c>
      <c r="U26" s="460" t="s">
        <v>85</v>
      </c>
      <c r="V26" s="460" t="s">
        <v>78</v>
      </c>
      <c r="W26" s="460" t="s">
        <v>86</v>
      </c>
      <c r="X26" s="460" t="s">
        <v>75</v>
      </c>
      <c r="Y26" s="460" t="s">
        <v>2765</v>
      </c>
      <c r="Z26" s="460" t="s">
        <v>77</v>
      </c>
      <c r="AA26" s="460" t="e">
        <v>#N/A</v>
      </c>
    </row>
    <row r="27" spans="1:27" s="447" customFormat="1" ht="108.5">
      <c r="A27" s="460" t="s">
        <v>111</v>
      </c>
      <c r="B27" s="460" t="s">
        <v>70</v>
      </c>
      <c r="C27" s="460" t="s">
        <v>71</v>
      </c>
      <c r="D27" s="460" t="s">
        <v>72</v>
      </c>
      <c r="E27" s="460" t="s">
        <v>73</v>
      </c>
      <c r="F27" s="461">
        <v>8025</v>
      </c>
      <c r="G27" s="461">
        <v>2024110010079</v>
      </c>
      <c r="H27" s="460" t="s">
        <v>33</v>
      </c>
      <c r="I27" s="460" t="s">
        <v>74</v>
      </c>
      <c r="J27" s="462" t="s">
        <v>1898</v>
      </c>
      <c r="K27" s="460">
        <v>80111600</v>
      </c>
      <c r="L27" s="460" t="s">
        <v>1904</v>
      </c>
      <c r="M27" s="460" t="s">
        <v>409</v>
      </c>
      <c r="N27" s="461" t="s">
        <v>459</v>
      </c>
      <c r="O27" s="461">
        <v>10</v>
      </c>
      <c r="P27" s="460">
        <v>1</v>
      </c>
      <c r="Q27" s="460" t="s">
        <v>83</v>
      </c>
      <c r="R27" s="463" t="s">
        <v>84</v>
      </c>
      <c r="S27" s="501">
        <v>6000000</v>
      </c>
      <c r="T27" s="501">
        <v>60000000</v>
      </c>
      <c r="U27" s="460" t="s">
        <v>85</v>
      </c>
      <c r="V27" s="460" t="s">
        <v>78</v>
      </c>
      <c r="W27" s="460" t="s">
        <v>86</v>
      </c>
      <c r="X27" s="460" t="s">
        <v>75</v>
      </c>
      <c r="Y27" s="460" t="s">
        <v>2765</v>
      </c>
      <c r="Z27" s="460" t="s">
        <v>77</v>
      </c>
      <c r="AA27" s="460" t="e">
        <v>#N/A</v>
      </c>
    </row>
    <row r="28" spans="1:27" s="447" customFormat="1" ht="108.5">
      <c r="A28" s="460" t="s">
        <v>112</v>
      </c>
      <c r="B28" s="460" t="s">
        <v>70</v>
      </c>
      <c r="C28" s="460" t="s">
        <v>71</v>
      </c>
      <c r="D28" s="460" t="s">
        <v>72</v>
      </c>
      <c r="E28" s="460" t="s">
        <v>73</v>
      </c>
      <c r="F28" s="461">
        <v>8025</v>
      </c>
      <c r="G28" s="461">
        <v>2024110010079</v>
      </c>
      <c r="H28" s="460" t="s">
        <v>33</v>
      </c>
      <c r="I28" s="460" t="s">
        <v>74</v>
      </c>
      <c r="J28" s="462" t="s">
        <v>1905</v>
      </c>
      <c r="K28" s="460">
        <v>80111600</v>
      </c>
      <c r="L28" s="460" t="s">
        <v>1906</v>
      </c>
      <c r="M28" s="460" t="s">
        <v>409</v>
      </c>
      <c r="N28" s="461" t="s">
        <v>459</v>
      </c>
      <c r="O28" s="461">
        <v>5</v>
      </c>
      <c r="P28" s="460">
        <v>1</v>
      </c>
      <c r="Q28" s="460" t="s">
        <v>83</v>
      </c>
      <c r="R28" s="463" t="s">
        <v>84</v>
      </c>
      <c r="S28" s="501">
        <v>5000000</v>
      </c>
      <c r="T28" s="501">
        <v>25000000</v>
      </c>
      <c r="U28" s="460" t="s">
        <v>85</v>
      </c>
      <c r="V28" s="460" t="s">
        <v>78</v>
      </c>
      <c r="W28" s="460" t="s">
        <v>86</v>
      </c>
      <c r="X28" s="460" t="s">
        <v>75</v>
      </c>
      <c r="Y28" s="460" t="s">
        <v>2765</v>
      </c>
      <c r="Z28" s="460" t="s">
        <v>77</v>
      </c>
      <c r="AA28" s="460" t="e">
        <v>#N/A</v>
      </c>
    </row>
    <row r="29" spans="1:27" s="447" customFormat="1" ht="108.5">
      <c r="A29" s="460" t="s">
        <v>113</v>
      </c>
      <c r="B29" s="460" t="s">
        <v>70</v>
      </c>
      <c r="C29" s="460" t="s">
        <v>71</v>
      </c>
      <c r="D29" s="460" t="s">
        <v>72</v>
      </c>
      <c r="E29" s="460" t="s">
        <v>73</v>
      </c>
      <c r="F29" s="461">
        <v>8025</v>
      </c>
      <c r="G29" s="461">
        <v>2024110010079</v>
      </c>
      <c r="H29" s="460" t="s">
        <v>33</v>
      </c>
      <c r="I29" s="460" t="s">
        <v>74</v>
      </c>
      <c r="J29" s="462" t="s">
        <v>1905</v>
      </c>
      <c r="K29" s="460">
        <v>80111600</v>
      </c>
      <c r="L29" s="460" t="s">
        <v>1908</v>
      </c>
      <c r="M29" s="460" t="s">
        <v>409</v>
      </c>
      <c r="N29" s="461" t="s">
        <v>459</v>
      </c>
      <c r="O29" s="461">
        <v>5</v>
      </c>
      <c r="P29" s="460">
        <v>1</v>
      </c>
      <c r="Q29" s="460" t="s">
        <v>83</v>
      </c>
      <c r="R29" s="463" t="s">
        <v>84</v>
      </c>
      <c r="S29" s="501">
        <v>2900000</v>
      </c>
      <c r="T29" s="501">
        <v>14500000</v>
      </c>
      <c r="U29" s="460" t="s">
        <v>85</v>
      </c>
      <c r="V29" s="460" t="s">
        <v>78</v>
      </c>
      <c r="W29" s="460" t="s">
        <v>86</v>
      </c>
      <c r="X29" s="460" t="s">
        <v>75</v>
      </c>
      <c r="Y29" s="460" t="s">
        <v>2765</v>
      </c>
      <c r="Z29" s="460" t="s">
        <v>77</v>
      </c>
      <c r="AA29" s="460" t="e">
        <v>#N/A</v>
      </c>
    </row>
    <row r="30" spans="1:27" s="447" customFormat="1" ht="93">
      <c r="A30" s="460" t="s">
        <v>114</v>
      </c>
      <c r="B30" s="460" t="s">
        <v>70</v>
      </c>
      <c r="C30" s="460" t="s">
        <v>115</v>
      </c>
      <c r="D30" s="460" t="s">
        <v>116</v>
      </c>
      <c r="E30" s="460" t="s">
        <v>117</v>
      </c>
      <c r="F30" s="461">
        <v>8066</v>
      </c>
      <c r="G30" s="461">
        <v>2024110010194</v>
      </c>
      <c r="H30" s="460" t="s">
        <v>2644</v>
      </c>
      <c r="I30" s="460" t="s">
        <v>118</v>
      </c>
      <c r="J30" s="460" t="s">
        <v>16</v>
      </c>
      <c r="K30" s="460">
        <v>80111600</v>
      </c>
      <c r="L30" s="460" t="s">
        <v>119</v>
      </c>
      <c r="M30" s="460" t="s">
        <v>459</v>
      </c>
      <c r="N30" s="460" t="s">
        <v>459</v>
      </c>
      <c r="O30" s="460">
        <v>10</v>
      </c>
      <c r="P30" s="460">
        <v>1</v>
      </c>
      <c r="Q30" s="460" t="s">
        <v>83</v>
      </c>
      <c r="R30" s="470" t="s">
        <v>84</v>
      </c>
      <c r="S30" s="501">
        <v>5500000</v>
      </c>
      <c r="T30" s="501">
        <v>55000000</v>
      </c>
      <c r="U30" s="460" t="s">
        <v>121</v>
      </c>
      <c r="V30" s="460" t="s">
        <v>122</v>
      </c>
      <c r="W30" s="460" t="s">
        <v>123</v>
      </c>
      <c r="X30" s="460" t="s">
        <v>75</v>
      </c>
      <c r="Y30" s="460" t="s">
        <v>2765</v>
      </c>
      <c r="Z30" s="460" t="s">
        <v>77</v>
      </c>
      <c r="AA30" s="460" t="e">
        <v>#N/A</v>
      </c>
    </row>
    <row r="31" spans="1:27" s="447" customFormat="1" ht="77.5">
      <c r="A31" s="460" t="s">
        <v>124</v>
      </c>
      <c r="B31" s="460" t="s">
        <v>70</v>
      </c>
      <c r="C31" s="460" t="s">
        <v>115</v>
      </c>
      <c r="D31" s="460" t="s">
        <v>116</v>
      </c>
      <c r="E31" s="460" t="s">
        <v>117</v>
      </c>
      <c r="F31" s="461">
        <v>8066</v>
      </c>
      <c r="G31" s="461">
        <v>2024110010194</v>
      </c>
      <c r="H31" s="460" t="s">
        <v>2644</v>
      </c>
      <c r="I31" s="460" t="s">
        <v>118</v>
      </c>
      <c r="J31" s="460" t="s">
        <v>16</v>
      </c>
      <c r="K31" s="460">
        <v>80111600</v>
      </c>
      <c r="L31" s="460" t="s">
        <v>2645</v>
      </c>
      <c r="M31" s="460" t="s">
        <v>409</v>
      </c>
      <c r="N31" s="460" t="s">
        <v>459</v>
      </c>
      <c r="O31" s="460">
        <v>10</v>
      </c>
      <c r="P31" s="460">
        <v>1</v>
      </c>
      <c r="Q31" s="460" t="s">
        <v>83</v>
      </c>
      <c r="R31" s="470" t="s">
        <v>84</v>
      </c>
      <c r="S31" s="501">
        <v>9500000</v>
      </c>
      <c r="T31" s="501">
        <v>95000000</v>
      </c>
      <c r="U31" s="460" t="s">
        <v>121</v>
      </c>
      <c r="V31" s="460" t="s">
        <v>122</v>
      </c>
      <c r="W31" s="460" t="s">
        <v>123</v>
      </c>
      <c r="X31" s="460" t="s">
        <v>75</v>
      </c>
      <c r="Y31" s="460" t="s">
        <v>2765</v>
      </c>
      <c r="Z31" s="460" t="s">
        <v>77</v>
      </c>
      <c r="AA31" s="460" t="e">
        <v>#N/A</v>
      </c>
    </row>
    <row r="32" spans="1:27" s="447" customFormat="1" ht="77.5">
      <c r="A32" s="460" t="s">
        <v>127</v>
      </c>
      <c r="B32" s="460" t="s">
        <v>70</v>
      </c>
      <c r="C32" s="460" t="s">
        <v>115</v>
      </c>
      <c r="D32" s="460" t="s">
        <v>116</v>
      </c>
      <c r="E32" s="460" t="s">
        <v>117</v>
      </c>
      <c r="F32" s="461">
        <v>8066</v>
      </c>
      <c r="G32" s="461">
        <v>2024110010194</v>
      </c>
      <c r="H32" s="471" t="s">
        <v>2644</v>
      </c>
      <c r="I32" s="460" t="s">
        <v>118</v>
      </c>
      <c r="J32" s="460" t="s">
        <v>16</v>
      </c>
      <c r="K32" s="460">
        <v>80111600</v>
      </c>
      <c r="L32" s="460" t="s">
        <v>128</v>
      </c>
      <c r="M32" s="460" t="s">
        <v>459</v>
      </c>
      <c r="N32" s="460" t="s">
        <v>459</v>
      </c>
      <c r="O32" s="460">
        <v>6</v>
      </c>
      <c r="P32" s="460">
        <v>1</v>
      </c>
      <c r="Q32" s="460" t="s">
        <v>83</v>
      </c>
      <c r="R32" s="470" t="s">
        <v>84</v>
      </c>
      <c r="S32" s="501">
        <v>4500000</v>
      </c>
      <c r="T32" s="501">
        <v>27000000</v>
      </c>
      <c r="U32" s="460" t="s">
        <v>121</v>
      </c>
      <c r="V32" s="460" t="s">
        <v>122</v>
      </c>
      <c r="W32" s="460" t="s">
        <v>123</v>
      </c>
      <c r="X32" s="460" t="s">
        <v>75</v>
      </c>
      <c r="Y32" s="460" t="s">
        <v>2765</v>
      </c>
      <c r="Z32" s="460" t="s">
        <v>77</v>
      </c>
      <c r="AA32" s="460" t="e">
        <v>#N/A</v>
      </c>
    </row>
    <row r="33" spans="1:27" s="447" customFormat="1" ht="93">
      <c r="A33" s="460" t="s">
        <v>129</v>
      </c>
      <c r="B33" s="460" t="s">
        <v>70</v>
      </c>
      <c r="C33" s="460" t="s">
        <v>115</v>
      </c>
      <c r="D33" s="460" t="s">
        <v>116</v>
      </c>
      <c r="E33" s="460" t="s">
        <v>117</v>
      </c>
      <c r="F33" s="461">
        <v>8066</v>
      </c>
      <c r="G33" s="461">
        <v>2024110010194</v>
      </c>
      <c r="H33" s="471" t="s">
        <v>2644</v>
      </c>
      <c r="I33" s="460" t="s">
        <v>118</v>
      </c>
      <c r="J33" s="460" t="s">
        <v>16</v>
      </c>
      <c r="K33" s="460">
        <v>80111600</v>
      </c>
      <c r="L33" s="460" t="s">
        <v>130</v>
      </c>
      <c r="M33" s="460" t="s">
        <v>459</v>
      </c>
      <c r="N33" s="460" t="s">
        <v>459</v>
      </c>
      <c r="O33" s="460">
        <v>7</v>
      </c>
      <c r="P33" s="460">
        <v>1</v>
      </c>
      <c r="Q33" s="460" t="s">
        <v>83</v>
      </c>
      <c r="R33" s="470" t="s">
        <v>84</v>
      </c>
      <c r="S33" s="501">
        <v>4508000</v>
      </c>
      <c r="T33" s="501">
        <v>31556000</v>
      </c>
      <c r="U33" s="460" t="s">
        <v>121</v>
      </c>
      <c r="V33" s="460" t="s">
        <v>122</v>
      </c>
      <c r="W33" s="460" t="s">
        <v>123</v>
      </c>
      <c r="X33" s="460" t="s">
        <v>75</v>
      </c>
      <c r="Y33" s="460" t="s">
        <v>2765</v>
      </c>
      <c r="Z33" s="460" t="s">
        <v>77</v>
      </c>
      <c r="AA33" s="460" t="e">
        <v>#N/A</v>
      </c>
    </row>
    <row r="34" spans="1:27" s="447" customFormat="1" ht="77.5">
      <c r="A34" s="460" t="s">
        <v>131</v>
      </c>
      <c r="B34" s="460" t="s">
        <v>70</v>
      </c>
      <c r="C34" s="460" t="s">
        <v>115</v>
      </c>
      <c r="D34" s="460" t="s">
        <v>116</v>
      </c>
      <c r="E34" s="460" t="s">
        <v>117</v>
      </c>
      <c r="F34" s="461">
        <v>8066</v>
      </c>
      <c r="G34" s="461">
        <v>2024110010194</v>
      </c>
      <c r="H34" s="471" t="s">
        <v>2644</v>
      </c>
      <c r="I34" s="460" t="s">
        <v>118</v>
      </c>
      <c r="J34" s="460" t="s">
        <v>16</v>
      </c>
      <c r="K34" s="460">
        <v>80111600</v>
      </c>
      <c r="L34" s="460" t="s">
        <v>2646</v>
      </c>
      <c r="M34" s="460" t="s">
        <v>459</v>
      </c>
      <c r="N34" s="460" t="s">
        <v>459</v>
      </c>
      <c r="O34" s="460">
        <v>6</v>
      </c>
      <c r="P34" s="460">
        <v>1</v>
      </c>
      <c r="Q34" s="460" t="s">
        <v>83</v>
      </c>
      <c r="R34" s="470" t="s">
        <v>84</v>
      </c>
      <c r="S34" s="501">
        <v>10000000</v>
      </c>
      <c r="T34" s="501">
        <v>60000000</v>
      </c>
      <c r="U34" s="460" t="s">
        <v>121</v>
      </c>
      <c r="V34" s="460" t="s">
        <v>122</v>
      </c>
      <c r="W34" s="460" t="s">
        <v>123</v>
      </c>
      <c r="X34" s="460" t="s">
        <v>75</v>
      </c>
      <c r="Y34" s="460" t="s">
        <v>2765</v>
      </c>
      <c r="Z34" s="460" t="s">
        <v>77</v>
      </c>
      <c r="AA34" s="460" t="e">
        <v>#N/A</v>
      </c>
    </row>
    <row r="35" spans="1:27" s="447" customFormat="1" ht="77.5">
      <c r="A35" s="460" t="s">
        <v>133</v>
      </c>
      <c r="B35" s="460" t="s">
        <v>70</v>
      </c>
      <c r="C35" s="460" t="s">
        <v>115</v>
      </c>
      <c r="D35" s="460" t="s">
        <v>116</v>
      </c>
      <c r="E35" s="460" t="s">
        <v>117</v>
      </c>
      <c r="F35" s="461">
        <v>8066</v>
      </c>
      <c r="G35" s="461">
        <v>2024110010194</v>
      </c>
      <c r="H35" s="471" t="s">
        <v>2644</v>
      </c>
      <c r="I35" s="460" t="s">
        <v>118</v>
      </c>
      <c r="J35" s="460" t="s">
        <v>16</v>
      </c>
      <c r="K35" s="460">
        <v>80111600</v>
      </c>
      <c r="L35" s="460" t="s">
        <v>149</v>
      </c>
      <c r="M35" s="460" t="s">
        <v>459</v>
      </c>
      <c r="N35" s="460" t="s">
        <v>459</v>
      </c>
      <c r="O35" s="460">
        <v>10</v>
      </c>
      <c r="P35" s="460">
        <v>1</v>
      </c>
      <c r="Q35" s="460" t="s">
        <v>83</v>
      </c>
      <c r="R35" s="470" t="s">
        <v>84</v>
      </c>
      <c r="S35" s="501">
        <v>9000000</v>
      </c>
      <c r="T35" s="501">
        <v>90000000</v>
      </c>
      <c r="U35" s="460" t="s">
        <v>121</v>
      </c>
      <c r="V35" s="460" t="s">
        <v>122</v>
      </c>
      <c r="W35" s="460" t="s">
        <v>123</v>
      </c>
      <c r="X35" s="460" t="s">
        <v>75</v>
      </c>
      <c r="Y35" s="460" t="s">
        <v>2765</v>
      </c>
      <c r="Z35" s="460" t="s">
        <v>77</v>
      </c>
      <c r="AA35" s="460" t="e">
        <v>#N/A</v>
      </c>
    </row>
    <row r="36" spans="1:27" s="447" customFormat="1" ht="77.5">
      <c r="A36" s="460" t="s">
        <v>135</v>
      </c>
      <c r="B36" s="460" t="s">
        <v>70</v>
      </c>
      <c r="C36" s="460" t="s">
        <v>115</v>
      </c>
      <c r="D36" s="460" t="s">
        <v>116</v>
      </c>
      <c r="E36" s="460" t="s">
        <v>117</v>
      </c>
      <c r="F36" s="461">
        <v>8066</v>
      </c>
      <c r="G36" s="461">
        <v>2024110010194</v>
      </c>
      <c r="H36" s="471" t="s">
        <v>2644</v>
      </c>
      <c r="I36" s="460" t="s">
        <v>118</v>
      </c>
      <c r="J36" s="460" t="s">
        <v>16</v>
      </c>
      <c r="K36" s="460">
        <v>80111600</v>
      </c>
      <c r="L36" s="460" t="s">
        <v>136</v>
      </c>
      <c r="M36" s="460" t="s">
        <v>459</v>
      </c>
      <c r="N36" s="460" t="s">
        <v>459</v>
      </c>
      <c r="O36" s="460">
        <v>10</v>
      </c>
      <c r="P36" s="460">
        <v>1</v>
      </c>
      <c r="Q36" s="460" t="s">
        <v>83</v>
      </c>
      <c r="R36" s="470" t="s">
        <v>84</v>
      </c>
      <c r="S36" s="501">
        <v>5500000</v>
      </c>
      <c r="T36" s="501">
        <v>55000000</v>
      </c>
      <c r="U36" s="460" t="s">
        <v>121</v>
      </c>
      <c r="V36" s="460" t="s">
        <v>122</v>
      </c>
      <c r="W36" s="460" t="s">
        <v>123</v>
      </c>
      <c r="X36" s="460" t="s">
        <v>75</v>
      </c>
      <c r="Y36" s="460" t="s">
        <v>2765</v>
      </c>
      <c r="Z36" s="460" t="s">
        <v>77</v>
      </c>
      <c r="AA36" s="460" t="e">
        <v>#N/A</v>
      </c>
    </row>
    <row r="37" spans="1:27" s="447" customFormat="1" ht="77.5">
      <c r="A37" s="460" t="s">
        <v>137</v>
      </c>
      <c r="B37" s="460" t="s">
        <v>70</v>
      </c>
      <c r="C37" s="460" t="s">
        <v>115</v>
      </c>
      <c r="D37" s="460" t="s">
        <v>116</v>
      </c>
      <c r="E37" s="460" t="s">
        <v>117</v>
      </c>
      <c r="F37" s="461">
        <v>8066</v>
      </c>
      <c r="G37" s="461">
        <v>2024110010194</v>
      </c>
      <c r="H37" s="471" t="s">
        <v>2644</v>
      </c>
      <c r="I37" s="460" t="s">
        <v>118</v>
      </c>
      <c r="J37" s="460" t="s">
        <v>16</v>
      </c>
      <c r="K37" s="460">
        <v>80111600</v>
      </c>
      <c r="L37" s="460" t="s">
        <v>2647</v>
      </c>
      <c r="M37" s="460" t="s">
        <v>459</v>
      </c>
      <c r="N37" s="460" t="s">
        <v>459</v>
      </c>
      <c r="O37" s="460">
        <v>8</v>
      </c>
      <c r="P37" s="460">
        <v>1</v>
      </c>
      <c r="Q37" s="460" t="s">
        <v>83</v>
      </c>
      <c r="R37" s="470" t="s">
        <v>84</v>
      </c>
      <c r="S37" s="501">
        <v>9000000</v>
      </c>
      <c r="T37" s="501">
        <v>72000000</v>
      </c>
      <c r="U37" s="460" t="s">
        <v>121</v>
      </c>
      <c r="V37" s="460" t="s">
        <v>122</v>
      </c>
      <c r="W37" s="460" t="s">
        <v>123</v>
      </c>
      <c r="X37" s="460" t="s">
        <v>75</v>
      </c>
      <c r="Y37" s="460" t="s">
        <v>2765</v>
      </c>
      <c r="Z37" s="460" t="s">
        <v>77</v>
      </c>
      <c r="AA37" s="460" t="e">
        <v>#N/A</v>
      </c>
    </row>
    <row r="38" spans="1:27" s="447" customFormat="1" ht="93">
      <c r="A38" s="460" t="s">
        <v>139</v>
      </c>
      <c r="B38" s="460" t="s">
        <v>70</v>
      </c>
      <c r="C38" s="460" t="s">
        <v>115</v>
      </c>
      <c r="D38" s="460" t="s">
        <v>116</v>
      </c>
      <c r="E38" s="460" t="s">
        <v>117</v>
      </c>
      <c r="F38" s="461">
        <v>8066</v>
      </c>
      <c r="G38" s="461">
        <v>2024110010194</v>
      </c>
      <c r="H38" s="471" t="s">
        <v>2644</v>
      </c>
      <c r="I38" s="460" t="s">
        <v>118</v>
      </c>
      <c r="J38" s="460" t="s">
        <v>16</v>
      </c>
      <c r="K38" s="460">
        <v>80111600</v>
      </c>
      <c r="L38" s="460" t="s">
        <v>2648</v>
      </c>
      <c r="M38" s="460" t="s">
        <v>459</v>
      </c>
      <c r="N38" s="460" t="s">
        <v>459</v>
      </c>
      <c r="O38" s="460">
        <v>4</v>
      </c>
      <c r="P38" s="460">
        <v>1</v>
      </c>
      <c r="Q38" s="460" t="s">
        <v>83</v>
      </c>
      <c r="R38" s="470" t="s">
        <v>84</v>
      </c>
      <c r="S38" s="501">
        <v>3156000</v>
      </c>
      <c r="T38" s="501">
        <v>12624000</v>
      </c>
      <c r="U38" s="460" t="s">
        <v>121</v>
      </c>
      <c r="V38" s="460" t="s">
        <v>2796</v>
      </c>
      <c r="W38" s="460" t="s">
        <v>123</v>
      </c>
      <c r="X38" s="460" t="s">
        <v>75</v>
      </c>
      <c r="Y38" s="460" t="s">
        <v>2765</v>
      </c>
      <c r="Z38" s="460" t="s">
        <v>77</v>
      </c>
      <c r="AA38" s="460" t="e">
        <v>#N/A</v>
      </c>
    </row>
    <row r="39" spans="1:27" s="447" customFormat="1" ht="77.5">
      <c r="A39" s="460" t="s">
        <v>142</v>
      </c>
      <c r="B39" s="460" t="s">
        <v>70</v>
      </c>
      <c r="C39" s="460" t="s">
        <v>115</v>
      </c>
      <c r="D39" s="460" t="s">
        <v>116</v>
      </c>
      <c r="E39" s="460" t="s">
        <v>117</v>
      </c>
      <c r="F39" s="461">
        <v>8066</v>
      </c>
      <c r="G39" s="461">
        <v>2024110010194</v>
      </c>
      <c r="H39" s="471" t="s">
        <v>2644</v>
      </c>
      <c r="I39" s="460" t="s">
        <v>118</v>
      </c>
      <c r="J39" s="460" t="s">
        <v>16</v>
      </c>
      <c r="K39" s="460">
        <v>80111600</v>
      </c>
      <c r="L39" s="460" t="s">
        <v>143</v>
      </c>
      <c r="M39" s="460" t="s">
        <v>459</v>
      </c>
      <c r="N39" s="460" t="s">
        <v>459</v>
      </c>
      <c r="O39" s="460">
        <v>6</v>
      </c>
      <c r="P39" s="460">
        <v>1</v>
      </c>
      <c r="Q39" s="460" t="s">
        <v>83</v>
      </c>
      <c r="R39" s="470" t="s">
        <v>84</v>
      </c>
      <c r="S39" s="501">
        <v>8000000</v>
      </c>
      <c r="T39" s="501">
        <v>48000000</v>
      </c>
      <c r="U39" s="460" t="s">
        <v>121</v>
      </c>
      <c r="V39" s="460" t="s">
        <v>122</v>
      </c>
      <c r="W39" s="460" t="s">
        <v>123</v>
      </c>
      <c r="X39" s="460" t="s">
        <v>75</v>
      </c>
      <c r="Y39" s="460" t="s">
        <v>2765</v>
      </c>
      <c r="Z39" s="460" t="s">
        <v>77</v>
      </c>
      <c r="AA39" s="460" t="e">
        <v>#N/A</v>
      </c>
    </row>
    <row r="40" spans="1:27" s="447" customFormat="1" ht="108.5">
      <c r="A40" s="460" t="s">
        <v>144</v>
      </c>
      <c r="B40" s="460" t="s">
        <v>70</v>
      </c>
      <c r="C40" s="460" t="s">
        <v>115</v>
      </c>
      <c r="D40" s="460" t="s">
        <v>116</v>
      </c>
      <c r="E40" s="460" t="s">
        <v>117</v>
      </c>
      <c r="F40" s="461">
        <v>8066</v>
      </c>
      <c r="G40" s="461">
        <v>2024110010194</v>
      </c>
      <c r="H40" s="471" t="s">
        <v>2644</v>
      </c>
      <c r="I40" s="460" t="s">
        <v>118</v>
      </c>
      <c r="J40" s="460" t="s">
        <v>16</v>
      </c>
      <c r="K40" s="460">
        <v>80111600</v>
      </c>
      <c r="L40" s="460" t="s">
        <v>145</v>
      </c>
      <c r="M40" s="460" t="s">
        <v>459</v>
      </c>
      <c r="N40" s="460" t="s">
        <v>459</v>
      </c>
      <c r="O40" s="460">
        <v>6</v>
      </c>
      <c r="P40" s="460">
        <v>1</v>
      </c>
      <c r="Q40" s="460" t="s">
        <v>83</v>
      </c>
      <c r="R40" s="470" t="s">
        <v>84</v>
      </c>
      <c r="S40" s="501">
        <v>5000000</v>
      </c>
      <c r="T40" s="501">
        <v>30000000</v>
      </c>
      <c r="U40" s="460" t="s">
        <v>121</v>
      </c>
      <c r="V40" s="460" t="s">
        <v>122</v>
      </c>
      <c r="W40" s="460" t="s">
        <v>123</v>
      </c>
      <c r="X40" s="460" t="s">
        <v>75</v>
      </c>
      <c r="Y40" s="460" t="s">
        <v>2765</v>
      </c>
      <c r="Z40" s="460" t="s">
        <v>77</v>
      </c>
      <c r="AA40" s="460" t="e">
        <v>#N/A</v>
      </c>
    </row>
    <row r="41" spans="1:27" s="447" customFormat="1" ht="77.5">
      <c r="A41" s="460" t="s">
        <v>146</v>
      </c>
      <c r="B41" s="460" t="s">
        <v>70</v>
      </c>
      <c r="C41" s="460" t="s">
        <v>115</v>
      </c>
      <c r="D41" s="460" t="s">
        <v>116</v>
      </c>
      <c r="E41" s="460" t="s">
        <v>117</v>
      </c>
      <c r="F41" s="461">
        <v>8066</v>
      </c>
      <c r="G41" s="461">
        <v>2024110010194</v>
      </c>
      <c r="H41" s="471" t="s">
        <v>2644</v>
      </c>
      <c r="I41" s="460" t="s">
        <v>118</v>
      </c>
      <c r="J41" s="460" t="s">
        <v>16</v>
      </c>
      <c r="K41" s="460">
        <v>80111600</v>
      </c>
      <c r="L41" s="460" t="s">
        <v>147</v>
      </c>
      <c r="M41" s="460" t="s">
        <v>459</v>
      </c>
      <c r="N41" s="460" t="s">
        <v>459</v>
      </c>
      <c r="O41" s="460">
        <v>10</v>
      </c>
      <c r="P41" s="460">
        <v>1</v>
      </c>
      <c r="Q41" s="460" t="s">
        <v>83</v>
      </c>
      <c r="R41" s="470" t="s">
        <v>84</v>
      </c>
      <c r="S41" s="501">
        <v>4700000</v>
      </c>
      <c r="T41" s="501">
        <v>47000000</v>
      </c>
      <c r="U41" s="460" t="s">
        <v>121</v>
      </c>
      <c r="V41" s="460" t="s">
        <v>122</v>
      </c>
      <c r="W41" s="460" t="s">
        <v>123</v>
      </c>
      <c r="X41" s="460" t="s">
        <v>75</v>
      </c>
      <c r="Y41" s="460" t="s">
        <v>2765</v>
      </c>
      <c r="Z41" s="460" t="s">
        <v>77</v>
      </c>
      <c r="AA41" s="460" t="e">
        <v>#N/A</v>
      </c>
    </row>
    <row r="42" spans="1:27" s="447" customFormat="1" ht="77.5">
      <c r="A42" s="460" t="s">
        <v>148</v>
      </c>
      <c r="B42" s="460" t="s">
        <v>70</v>
      </c>
      <c r="C42" s="460" t="s">
        <v>115</v>
      </c>
      <c r="D42" s="460" t="s">
        <v>116</v>
      </c>
      <c r="E42" s="460" t="s">
        <v>117</v>
      </c>
      <c r="F42" s="461">
        <v>8066</v>
      </c>
      <c r="G42" s="461">
        <v>2024110010194</v>
      </c>
      <c r="H42" s="471" t="s">
        <v>2644</v>
      </c>
      <c r="I42" s="460" t="s">
        <v>118</v>
      </c>
      <c r="J42" s="460" t="s">
        <v>16</v>
      </c>
      <c r="K42" s="460">
        <v>80111600</v>
      </c>
      <c r="L42" s="460" t="s">
        <v>149</v>
      </c>
      <c r="M42" s="460" t="s">
        <v>459</v>
      </c>
      <c r="N42" s="460" t="s">
        <v>459</v>
      </c>
      <c r="O42" s="460">
        <v>7</v>
      </c>
      <c r="P42" s="460">
        <v>1</v>
      </c>
      <c r="Q42" s="460" t="s">
        <v>83</v>
      </c>
      <c r="R42" s="470" t="s">
        <v>84</v>
      </c>
      <c r="S42" s="501">
        <v>6000000</v>
      </c>
      <c r="T42" s="501">
        <v>42000000</v>
      </c>
      <c r="U42" s="460" t="s">
        <v>121</v>
      </c>
      <c r="V42" s="460" t="s">
        <v>122</v>
      </c>
      <c r="W42" s="460" t="s">
        <v>123</v>
      </c>
      <c r="X42" s="460" t="s">
        <v>75</v>
      </c>
      <c r="Y42" s="460" t="s">
        <v>2765</v>
      </c>
      <c r="Z42" s="460" t="s">
        <v>77</v>
      </c>
      <c r="AA42" s="460" t="e">
        <v>#N/A</v>
      </c>
    </row>
    <row r="43" spans="1:27" s="447" customFormat="1" ht="93">
      <c r="A43" s="460" t="s">
        <v>150</v>
      </c>
      <c r="B43" s="460" t="s">
        <v>70</v>
      </c>
      <c r="C43" s="460" t="s">
        <v>115</v>
      </c>
      <c r="D43" s="460" t="s">
        <v>116</v>
      </c>
      <c r="E43" s="460" t="s">
        <v>117</v>
      </c>
      <c r="F43" s="461">
        <v>8066</v>
      </c>
      <c r="G43" s="461">
        <v>2024110010194</v>
      </c>
      <c r="H43" s="471" t="s">
        <v>2644</v>
      </c>
      <c r="I43" s="460" t="s">
        <v>118</v>
      </c>
      <c r="J43" s="460" t="s">
        <v>16</v>
      </c>
      <c r="K43" s="460">
        <v>80111600</v>
      </c>
      <c r="L43" s="460" t="s">
        <v>2649</v>
      </c>
      <c r="M43" s="460" t="s">
        <v>459</v>
      </c>
      <c r="N43" s="460" t="s">
        <v>459</v>
      </c>
      <c r="O43" s="460">
        <v>8</v>
      </c>
      <c r="P43" s="460">
        <v>1</v>
      </c>
      <c r="Q43" s="460" t="s">
        <v>83</v>
      </c>
      <c r="R43" s="470" t="s">
        <v>84</v>
      </c>
      <c r="S43" s="501">
        <v>15000000</v>
      </c>
      <c r="T43" s="501">
        <v>120000000</v>
      </c>
      <c r="U43" s="460" t="s">
        <v>152</v>
      </c>
      <c r="V43" s="460" t="s">
        <v>122</v>
      </c>
      <c r="W43" s="460" t="s">
        <v>123</v>
      </c>
      <c r="X43" s="460" t="s">
        <v>75</v>
      </c>
      <c r="Y43" s="460" t="s">
        <v>2765</v>
      </c>
      <c r="Z43" s="460" t="s">
        <v>77</v>
      </c>
      <c r="AA43" s="460" t="e">
        <v>#N/A</v>
      </c>
    </row>
    <row r="44" spans="1:27" s="447" customFormat="1" ht="77.5">
      <c r="A44" s="460" t="s">
        <v>153</v>
      </c>
      <c r="B44" s="460" t="s">
        <v>70</v>
      </c>
      <c r="C44" s="460" t="s">
        <v>115</v>
      </c>
      <c r="D44" s="460" t="s">
        <v>116</v>
      </c>
      <c r="E44" s="460" t="s">
        <v>117</v>
      </c>
      <c r="F44" s="461">
        <v>8066</v>
      </c>
      <c r="G44" s="461">
        <v>2024110010194</v>
      </c>
      <c r="H44" s="471" t="s">
        <v>2644</v>
      </c>
      <c r="I44" s="460" t="s">
        <v>118</v>
      </c>
      <c r="J44" s="460" t="s">
        <v>16</v>
      </c>
      <c r="K44" s="460">
        <v>80111600</v>
      </c>
      <c r="L44" s="460" t="s">
        <v>149</v>
      </c>
      <c r="M44" s="460" t="s">
        <v>459</v>
      </c>
      <c r="N44" s="460" t="s">
        <v>459</v>
      </c>
      <c r="O44" s="460">
        <v>5</v>
      </c>
      <c r="P44" s="460">
        <v>1</v>
      </c>
      <c r="Q44" s="460" t="s">
        <v>83</v>
      </c>
      <c r="R44" s="470" t="s">
        <v>84</v>
      </c>
      <c r="S44" s="501">
        <v>5000000</v>
      </c>
      <c r="T44" s="501">
        <v>25000000</v>
      </c>
      <c r="U44" s="460" t="s">
        <v>121</v>
      </c>
      <c r="V44" s="460" t="s">
        <v>122</v>
      </c>
      <c r="W44" s="460" t="s">
        <v>123</v>
      </c>
      <c r="X44" s="460" t="s">
        <v>75</v>
      </c>
      <c r="Y44" s="460" t="s">
        <v>2765</v>
      </c>
      <c r="Z44" s="460" t="s">
        <v>77</v>
      </c>
      <c r="AA44" s="460" t="e">
        <v>#N/A</v>
      </c>
    </row>
    <row r="45" spans="1:27" s="447" customFormat="1" ht="62">
      <c r="A45" s="460" t="s">
        <v>154</v>
      </c>
      <c r="B45" s="460" t="s">
        <v>70</v>
      </c>
      <c r="C45" s="460" t="s">
        <v>115</v>
      </c>
      <c r="D45" s="460" t="s">
        <v>116</v>
      </c>
      <c r="E45" s="460" t="s">
        <v>117</v>
      </c>
      <c r="F45" s="461">
        <v>8066</v>
      </c>
      <c r="G45" s="461">
        <v>2024110010194</v>
      </c>
      <c r="H45" s="471" t="s">
        <v>2644</v>
      </c>
      <c r="I45" s="460" t="s">
        <v>118</v>
      </c>
      <c r="J45" s="460" t="s">
        <v>16</v>
      </c>
      <c r="K45" s="460">
        <v>80111600</v>
      </c>
      <c r="L45" s="460" t="s">
        <v>155</v>
      </c>
      <c r="M45" s="460" t="s">
        <v>459</v>
      </c>
      <c r="N45" s="460" t="s">
        <v>459</v>
      </c>
      <c r="O45" s="460">
        <v>5</v>
      </c>
      <c r="P45" s="460">
        <v>1</v>
      </c>
      <c r="Q45" s="460" t="s">
        <v>83</v>
      </c>
      <c r="R45" s="470" t="s">
        <v>84</v>
      </c>
      <c r="S45" s="501">
        <v>3000000</v>
      </c>
      <c r="T45" s="501">
        <v>15000000</v>
      </c>
      <c r="U45" s="460" t="s">
        <v>2641</v>
      </c>
      <c r="V45" s="460" t="s">
        <v>2796</v>
      </c>
      <c r="W45" s="460" t="s">
        <v>123</v>
      </c>
      <c r="X45" s="460" t="s">
        <v>75</v>
      </c>
      <c r="Y45" s="460" t="s">
        <v>2765</v>
      </c>
      <c r="Z45" s="460" t="s">
        <v>77</v>
      </c>
      <c r="AA45" s="460" t="e">
        <v>#N/A</v>
      </c>
    </row>
    <row r="46" spans="1:27" s="447" customFormat="1" ht="139.5">
      <c r="A46" s="460" t="s">
        <v>157</v>
      </c>
      <c r="B46" s="460" t="s">
        <v>70</v>
      </c>
      <c r="C46" s="460" t="s">
        <v>115</v>
      </c>
      <c r="D46" s="460" t="s">
        <v>116</v>
      </c>
      <c r="E46" s="460" t="s">
        <v>117</v>
      </c>
      <c r="F46" s="461">
        <v>8066</v>
      </c>
      <c r="G46" s="461">
        <v>2024110010194</v>
      </c>
      <c r="H46" s="471" t="s">
        <v>2644</v>
      </c>
      <c r="I46" s="460" t="s">
        <v>118</v>
      </c>
      <c r="J46" s="460" t="s">
        <v>16</v>
      </c>
      <c r="K46" s="460">
        <v>80111600</v>
      </c>
      <c r="L46" s="460" t="s">
        <v>158</v>
      </c>
      <c r="M46" s="460" t="s">
        <v>459</v>
      </c>
      <c r="N46" s="460" t="s">
        <v>459</v>
      </c>
      <c r="O46" s="460">
        <v>6</v>
      </c>
      <c r="P46" s="460">
        <v>1</v>
      </c>
      <c r="Q46" s="460" t="s">
        <v>83</v>
      </c>
      <c r="R46" s="470" t="s">
        <v>84</v>
      </c>
      <c r="S46" s="501">
        <v>6000000</v>
      </c>
      <c r="T46" s="501">
        <v>36000000</v>
      </c>
      <c r="U46" s="460" t="s">
        <v>2641</v>
      </c>
      <c r="V46" s="460" t="s">
        <v>122</v>
      </c>
      <c r="W46" s="460" t="s">
        <v>123</v>
      </c>
      <c r="X46" s="460" t="s">
        <v>75</v>
      </c>
      <c r="Y46" s="460" t="s">
        <v>2765</v>
      </c>
      <c r="Z46" s="460" t="s">
        <v>77</v>
      </c>
      <c r="AA46" s="460" t="e">
        <v>#N/A</v>
      </c>
    </row>
    <row r="47" spans="1:27" s="447" customFormat="1" ht="170.5">
      <c r="A47" s="460" t="s">
        <v>159</v>
      </c>
      <c r="B47" s="460" t="s">
        <v>70</v>
      </c>
      <c r="C47" s="460" t="s">
        <v>115</v>
      </c>
      <c r="D47" s="460" t="s">
        <v>116</v>
      </c>
      <c r="E47" s="460" t="s">
        <v>117</v>
      </c>
      <c r="F47" s="461">
        <v>8066</v>
      </c>
      <c r="G47" s="461">
        <v>2024110010194</v>
      </c>
      <c r="H47" s="471" t="s">
        <v>2644</v>
      </c>
      <c r="I47" s="460" t="s">
        <v>118</v>
      </c>
      <c r="J47" s="460" t="s">
        <v>16</v>
      </c>
      <c r="K47" s="460">
        <v>80111600</v>
      </c>
      <c r="L47" s="460" t="s">
        <v>160</v>
      </c>
      <c r="M47" s="460" t="s">
        <v>459</v>
      </c>
      <c r="N47" s="460" t="s">
        <v>459</v>
      </c>
      <c r="O47" s="460">
        <v>5</v>
      </c>
      <c r="P47" s="460">
        <v>1</v>
      </c>
      <c r="Q47" s="460" t="s">
        <v>83</v>
      </c>
      <c r="R47" s="470" t="s">
        <v>84</v>
      </c>
      <c r="S47" s="501">
        <v>5500000</v>
      </c>
      <c r="T47" s="501">
        <v>27500000</v>
      </c>
      <c r="U47" s="460" t="s">
        <v>2641</v>
      </c>
      <c r="V47" s="460" t="s">
        <v>122</v>
      </c>
      <c r="W47" s="460" t="s">
        <v>123</v>
      </c>
      <c r="X47" s="460" t="s">
        <v>75</v>
      </c>
      <c r="Y47" s="460" t="s">
        <v>2765</v>
      </c>
      <c r="Z47" s="460" t="s">
        <v>77</v>
      </c>
      <c r="AA47" s="460" t="e">
        <v>#N/A</v>
      </c>
    </row>
    <row r="48" spans="1:27" s="447" customFormat="1" ht="170.5">
      <c r="A48" s="460" t="s">
        <v>161</v>
      </c>
      <c r="B48" s="460" t="s">
        <v>70</v>
      </c>
      <c r="C48" s="460" t="s">
        <v>115</v>
      </c>
      <c r="D48" s="460" t="s">
        <v>116</v>
      </c>
      <c r="E48" s="460" t="s">
        <v>117</v>
      </c>
      <c r="F48" s="461">
        <v>8066</v>
      </c>
      <c r="G48" s="461">
        <v>2024110010194</v>
      </c>
      <c r="H48" s="471" t="s">
        <v>2644</v>
      </c>
      <c r="I48" s="460" t="s">
        <v>118</v>
      </c>
      <c r="J48" s="460" t="s">
        <v>16</v>
      </c>
      <c r="K48" s="460">
        <v>80111600</v>
      </c>
      <c r="L48" s="460" t="s">
        <v>160</v>
      </c>
      <c r="M48" s="460" t="s">
        <v>459</v>
      </c>
      <c r="N48" s="460" t="s">
        <v>459</v>
      </c>
      <c r="O48" s="460">
        <v>6</v>
      </c>
      <c r="P48" s="460">
        <v>1</v>
      </c>
      <c r="Q48" s="460" t="s">
        <v>83</v>
      </c>
      <c r="R48" s="470" t="s">
        <v>84</v>
      </c>
      <c r="S48" s="501">
        <v>4732000</v>
      </c>
      <c r="T48" s="501">
        <v>28392000</v>
      </c>
      <c r="U48" s="460" t="s">
        <v>2641</v>
      </c>
      <c r="V48" s="460" t="s">
        <v>122</v>
      </c>
      <c r="W48" s="460" t="s">
        <v>123</v>
      </c>
      <c r="X48" s="460" t="s">
        <v>75</v>
      </c>
      <c r="Y48" s="460" t="s">
        <v>2765</v>
      </c>
      <c r="Z48" s="460" t="s">
        <v>77</v>
      </c>
      <c r="AA48" s="460" t="e">
        <v>#N/A</v>
      </c>
    </row>
    <row r="49" spans="1:27" s="447" customFormat="1" ht="139.5">
      <c r="A49" s="460" t="s">
        <v>162</v>
      </c>
      <c r="B49" s="460" t="s">
        <v>70</v>
      </c>
      <c r="C49" s="460" t="s">
        <v>115</v>
      </c>
      <c r="D49" s="460" t="s">
        <v>116</v>
      </c>
      <c r="E49" s="460" t="s">
        <v>117</v>
      </c>
      <c r="F49" s="461">
        <v>8066</v>
      </c>
      <c r="G49" s="461">
        <v>2024110010194</v>
      </c>
      <c r="H49" s="471" t="s">
        <v>2644</v>
      </c>
      <c r="I49" s="460" t="s">
        <v>118</v>
      </c>
      <c r="J49" s="460" t="s">
        <v>16</v>
      </c>
      <c r="K49" s="460">
        <v>80111600</v>
      </c>
      <c r="L49" s="460" t="s">
        <v>163</v>
      </c>
      <c r="M49" s="460" t="s">
        <v>459</v>
      </c>
      <c r="N49" s="460" t="s">
        <v>459</v>
      </c>
      <c r="O49" s="460">
        <v>6</v>
      </c>
      <c r="P49" s="460">
        <v>1</v>
      </c>
      <c r="Q49" s="460" t="s">
        <v>83</v>
      </c>
      <c r="R49" s="470" t="s">
        <v>84</v>
      </c>
      <c r="S49" s="501">
        <v>4540000</v>
      </c>
      <c r="T49" s="501">
        <v>27240000</v>
      </c>
      <c r="U49" s="460" t="s">
        <v>2641</v>
      </c>
      <c r="V49" s="460" t="s">
        <v>122</v>
      </c>
      <c r="W49" s="460" t="s">
        <v>123</v>
      </c>
      <c r="X49" s="460" t="s">
        <v>75</v>
      </c>
      <c r="Y49" s="460" t="s">
        <v>2765</v>
      </c>
      <c r="Z49" s="460" t="s">
        <v>77</v>
      </c>
      <c r="AA49" s="460" t="e">
        <v>#N/A</v>
      </c>
    </row>
    <row r="50" spans="1:27" s="447" customFormat="1" ht="139.5">
      <c r="A50" s="460" t="s">
        <v>164</v>
      </c>
      <c r="B50" s="460" t="s">
        <v>70</v>
      </c>
      <c r="C50" s="460" t="s">
        <v>115</v>
      </c>
      <c r="D50" s="460" t="s">
        <v>116</v>
      </c>
      <c r="E50" s="460" t="s">
        <v>117</v>
      </c>
      <c r="F50" s="461">
        <v>8066</v>
      </c>
      <c r="G50" s="461">
        <v>2024110010194</v>
      </c>
      <c r="H50" s="471" t="s">
        <v>2644</v>
      </c>
      <c r="I50" s="460" t="s">
        <v>118</v>
      </c>
      <c r="J50" s="462" t="s">
        <v>16</v>
      </c>
      <c r="K50" s="460">
        <v>80111600</v>
      </c>
      <c r="L50" s="460" t="s">
        <v>1266</v>
      </c>
      <c r="M50" s="460" t="s">
        <v>307</v>
      </c>
      <c r="N50" s="461" t="s">
        <v>307</v>
      </c>
      <c r="O50" s="461">
        <v>7</v>
      </c>
      <c r="P50" s="460">
        <v>1</v>
      </c>
      <c r="Q50" s="460" t="s">
        <v>83</v>
      </c>
      <c r="R50" s="463" t="s">
        <v>84</v>
      </c>
      <c r="S50" s="501">
        <v>4412285</v>
      </c>
      <c r="T50" s="501">
        <v>30885995</v>
      </c>
      <c r="U50" s="460" t="s">
        <v>2641</v>
      </c>
      <c r="V50" s="460" t="s">
        <v>122</v>
      </c>
      <c r="W50" s="460" t="s">
        <v>123</v>
      </c>
      <c r="X50" s="460" t="s">
        <v>75</v>
      </c>
      <c r="Y50" s="460" t="s">
        <v>2765</v>
      </c>
      <c r="Z50" s="460" t="s">
        <v>77</v>
      </c>
      <c r="AA50" s="460" t="e">
        <v>#N/A</v>
      </c>
    </row>
    <row r="51" spans="1:27" s="447" customFormat="1" ht="93">
      <c r="A51" s="460" t="s">
        <v>165</v>
      </c>
      <c r="B51" s="460" t="s">
        <v>70</v>
      </c>
      <c r="C51" s="460" t="s">
        <v>115</v>
      </c>
      <c r="D51" s="460" t="s">
        <v>116</v>
      </c>
      <c r="E51" s="460" t="s">
        <v>117</v>
      </c>
      <c r="F51" s="461">
        <v>8066</v>
      </c>
      <c r="G51" s="461">
        <v>2024110010194</v>
      </c>
      <c r="H51" s="471" t="s">
        <v>2644</v>
      </c>
      <c r="I51" s="460" t="s">
        <v>118</v>
      </c>
      <c r="J51" s="462" t="s">
        <v>16</v>
      </c>
      <c r="K51" s="460">
        <v>80111600</v>
      </c>
      <c r="L51" s="460" t="s">
        <v>1912</v>
      </c>
      <c r="M51" s="460" t="s">
        <v>307</v>
      </c>
      <c r="N51" s="461" t="s">
        <v>307</v>
      </c>
      <c r="O51" s="461">
        <v>4</v>
      </c>
      <c r="P51" s="460">
        <v>1</v>
      </c>
      <c r="Q51" s="460" t="s">
        <v>83</v>
      </c>
      <c r="R51" s="463" t="s">
        <v>84</v>
      </c>
      <c r="S51" s="501">
        <v>5000000</v>
      </c>
      <c r="T51" s="501">
        <v>20000000</v>
      </c>
      <c r="U51" s="460" t="s">
        <v>1913</v>
      </c>
      <c r="V51" s="460" t="s">
        <v>122</v>
      </c>
      <c r="W51" s="460" t="s">
        <v>123</v>
      </c>
      <c r="X51" s="460" t="s">
        <v>75</v>
      </c>
      <c r="Y51" s="460" t="s">
        <v>2765</v>
      </c>
      <c r="Z51" s="460" t="s">
        <v>77</v>
      </c>
      <c r="AA51" s="460" t="e">
        <v>#N/A</v>
      </c>
    </row>
    <row r="52" spans="1:27" s="447" customFormat="1" ht="186">
      <c r="A52" s="460" t="s">
        <v>166</v>
      </c>
      <c r="B52" s="460" t="s">
        <v>70</v>
      </c>
      <c r="C52" s="460" t="s">
        <v>115</v>
      </c>
      <c r="D52" s="460" t="s">
        <v>116</v>
      </c>
      <c r="E52" s="460" t="s">
        <v>117</v>
      </c>
      <c r="F52" s="461">
        <v>8066</v>
      </c>
      <c r="G52" s="461">
        <v>2024110010194</v>
      </c>
      <c r="H52" s="471" t="s">
        <v>2644</v>
      </c>
      <c r="I52" s="460" t="s">
        <v>118</v>
      </c>
      <c r="J52" s="460" t="s">
        <v>16</v>
      </c>
      <c r="K52" s="460">
        <v>80111600</v>
      </c>
      <c r="L52" s="460" t="s">
        <v>167</v>
      </c>
      <c r="M52" s="460" t="s">
        <v>459</v>
      </c>
      <c r="N52" s="461" t="s">
        <v>459</v>
      </c>
      <c r="O52" s="461">
        <v>10</v>
      </c>
      <c r="P52" s="460">
        <v>1</v>
      </c>
      <c r="Q52" s="460" t="s">
        <v>83</v>
      </c>
      <c r="R52" s="463" t="s">
        <v>84</v>
      </c>
      <c r="S52" s="501">
        <v>7000000</v>
      </c>
      <c r="T52" s="501">
        <v>70000000</v>
      </c>
      <c r="U52" s="460" t="s">
        <v>2641</v>
      </c>
      <c r="V52" s="460" t="s">
        <v>122</v>
      </c>
      <c r="W52" s="460" t="s">
        <v>123</v>
      </c>
      <c r="X52" s="460" t="s">
        <v>75</v>
      </c>
      <c r="Y52" s="460" t="s">
        <v>2765</v>
      </c>
      <c r="Z52" s="460" t="s">
        <v>77</v>
      </c>
      <c r="AA52" s="460" t="e">
        <v>#N/A</v>
      </c>
    </row>
    <row r="53" spans="1:27" s="447" customFormat="1" ht="77.5">
      <c r="A53" s="460" t="s">
        <v>169</v>
      </c>
      <c r="B53" s="460" t="s">
        <v>70</v>
      </c>
      <c r="C53" s="460" t="s">
        <v>115</v>
      </c>
      <c r="D53" s="460" t="s">
        <v>116</v>
      </c>
      <c r="E53" s="460" t="s">
        <v>117</v>
      </c>
      <c r="F53" s="461">
        <v>8066</v>
      </c>
      <c r="G53" s="461">
        <v>2024110010194</v>
      </c>
      <c r="H53" s="471" t="s">
        <v>2644</v>
      </c>
      <c r="I53" s="460" t="s">
        <v>118</v>
      </c>
      <c r="J53" s="460" t="s">
        <v>16</v>
      </c>
      <c r="K53" s="460">
        <v>80111600</v>
      </c>
      <c r="L53" s="460" t="s">
        <v>170</v>
      </c>
      <c r="M53" s="460" t="s">
        <v>459</v>
      </c>
      <c r="N53" s="460" t="s">
        <v>459</v>
      </c>
      <c r="O53" s="460">
        <v>6</v>
      </c>
      <c r="P53" s="460">
        <v>1</v>
      </c>
      <c r="Q53" s="460" t="s">
        <v>83</v>
      </c>
      <c r="R53" s="470" t="s">
        <v>84</v>
      </c>
      <c r="S53" s="501">
        <v>7000000</v>
      </c>
      <c r="T53" s="501">
        <v>42000000</v>
      </c>
      <c r="U53" s="460" t="s">
        <v>171</v>
      </c>
      <c r="V53" s="460" t="s">
        <v>122</v>
      </c>
      <c r="W53" s="460" t="s">
        <v>123</v>
      </c>
      <c r="X53" s="460" t="s">
        <v>75</v>
      </c>
      <c r="Y53" s="460" t="s">
        <v>2765</v>
      </c>
      <c r="Z53" s="460" t="s">
        <v>77</v>
      </c>
      <c r="AA53" s="460" t="e">
        <v>#N/A</v>
      </c>
    </row>
    <row r="54" spans="1:27" s="447" customFormat="1" ht="108.5">
      <c r="A54" s="460" t="s">
        <v>172</v>
      </c>
      <c r="B54" s="460" t="s">
        <v>70</v>
      </c>
      <c r="C54" s="460" t="s">
        <v>115</v>
      </c>
      <c r="D54" s="460" t="s">
        <v>116</v>
      </c>
      <c r="E54" s="460" t="s">
        <v>117</v>
      </c>
      <c r="F54" s="461">
        <v>8066</v>
      </c>
      <c r="G54" s="461">
        <v>2024110010194</v>
      </c>
      <c r="H54" s="471" t="s">
        <v>2644</v>
      </c>
      <c r="I54" s="460" t="s">
        <v>118</v>
      </c>
      <c r="J54" s="460" t="s">
        <v>16</v>
      </c>
      <c r="K54" s="460">
        <v>80111600</v>
      </c>
      <c r="L54" s="460" t="s">
        <v>173</v>
      </c>
      <c r="M54" s="460" t="s">
        <v>459</v>
      </c>
      <c r="N54" s="461" t="s">
        <v>459</v>
      </c>
      <c r="O54" s="461">
        <v>8</v>
      </c>
      <c r="P54" s="460">
        <v>1</v>
      </c>
      <c r="Q54" s="460" t="s">
        <v>83</v>
      </c>
      <c r="R54" s="463" t="s">
        <v>84</v>
      </c>
      <c r="S54" s="501">
        <v>8000000</v>
      </c>
      <c r="T54" s="501">
        <v>64000000</v>
      </c>
      <c r="U54" s="460" t="s">
        <v>171</v>
      </c>
      <c r="V54" s="460" t="s">
        <v>122</v>
      </c>
      <c r="W54" s="460" t="s">
        <v>123</v>
      </c>
      <c r="X54" s="460" t="s">
        <v>75</v>
      </c>
      <c r="Y54" s="460" t="s">
        <v>2765</v>
      </c>
      <c r="Z54" s="460" t="s">
        <v>77</v>
      </c>
      <c r="AA54" s="460" t="e">
        <v>#N/A</v>
      </c>
    </row>
    <row r="55" spans="1:27" s="447" customFormat="1" ht="77.5">
      <c r="A55" s="460" t="s">
        <v>174</v>
      </c>
      <c r="B55" s="460" t="s">
        <v>70</v>
      </c>
      <c r="C55" s="460" t="s">
        <v>115</v>
      </c>
      <c r="D55" s="460" t="s">
        <v>116</v>
      </c>
      <c r="E55" s="460" t="s">
        <v>117</v>
      </c>
      <c r="F55" s="461">
        <v>8066</v>
      </c>
      <c r="G55" s="461">
        <v>2024110010194</v>
      </c>
      <c r="H55" s="471" t="s">
        <v>2644</v>
      </c>
      <c r="I55" s="460" t="s">
        <v>118</v>
      </c>
      <c r="J55" s="460" t="s">
        <v>16</v>
      </c>
      <c r="K55" s="460">
        <v>80111600</v>
      </c>
      <c r="L55" s="460" t="s">
        <v>175</v>
      </c>
      <c r="M55" s="460" t="s">
        <v>459</v>
      </c>
      <c r="N55" s="460" t="s">
        <v>459</v>
      </c>
      <c r="O55" s="460">
        <v>6</v>
      </c>
      <c r="P55" s="460">
        <v>1</v>
      </c>
      <c r="Q55" s="460" t="s">
        <v>83</v>
      </c>
      <c r="R55" s="470" t="s">
        <v>84</v>
      </c>
      <c r="S55" s="501">
        <v>6800000</v>
      </c>
      <c r="T55" s="501">
        <v>40800000</v>
      </c>
      <c r="U55" s="460" t="s">
        <v>171</v>
      </c>
      <c r="V55" s="460" t="s">
        <v>122</v>
      </c>
      <c r="W55" s="460" t="s">
        <v>123</v>
      </c>
      <c r="X55" s="460" t="s">
        <v>75</v>
      </c>
      <c r="Y55" s="460" t="s">
        <v>2765</v>
      </c>
      <c r="Z55" s="460" t="s">
        <v>77</v>
      </c>
      <c r="AA55" s="460" t="e">
        <v>#N/A</v>
      </c>
    </row>
    <row r="56" spans="1:27" s="447" customFormat="1" ht="77.5">
      <c r="A56" s="460" t="s">
        <v>176</v>
      </c>
      <c r="B56" s="460" t="s">
        <v>70</v>
      </c>
      <c r="C56" s="460" t="s">
        <v>115</v>
      </c>
      <c r="D56" s="460" t="s">
        <v>116</v>
      </c>
      <c r="E56" s="460" t="s">
        <v>117</v>
      </c>
      <c r="F56" s="461">
        <v>8066</v>
      </c>
      <c r="G56" s="461">
        <v>2024110010194</v>
      </c>
      <c r="H56" s="471" t="s">
        <v>2644</v>
      </c>
      <c r="I56" s="460" t="s">
        <v>118</v>
      </c>
      <c r="J56" s="460" t="s">
        <v>16</v>
      </c>
      <c r="K56" s="460">
        <v>80111600</v>
      </c>
      <c r="L56" s="460" t="s">
        <v>177</v>
      </c>
      <c r="M56" s="460" t="s">
        <v>307</v>
      </c>
      <c r="N56" s="461" t="s">
        <v>307</v>
      </c>
      <c r="O56" s="461">
        <v>10</v>
      </c>
      <c r="P56" s="460">
        <v>1</v>
      </c>
      <c r="Q56" s="460" t="s">
        <v>83</v>
      </c>
      <c r="R56" s="463" t="s">
        <v>84</v>
      </c>
      <c r="S56" s="501">
        <v>3000000</v>
      </c>
      <c r="T56" s="501">
        <v>30000000</v>
      </c>
      <c r="U56" s="460" t="s">
        <v>2641</v>
      </c>
      <c r="V56" s="460" t="s">
        <v>122</v>
      </c>
      <c r="W56" s="460" t="s">
        <v>123</v>
      </c>
      <c r="X56" s="460" t="s">
        <v>75</v>
      </c>
      <c r="Y56" s="460" t="s">
        <v>2765</v>
      </c>
      <c r="Z56" s="460" t="s">
        <v>77</v>
      </c>
      <c r="AA56" s="460" t="e">
        <v>#N/A</v>
      </c>
    </row>
    <row r="57" spans="1:27" s="447" customFormat="1" ht="77.5">
      <c r="A57" s="460" t="s">
        <v>179</v>
      </c>
      <c r="B57" s="460" t="s">
        <v>70</v>
      </c>
      <c r="C57" s="460" t="s">
        <v>115</v>
      </c>
      <c r="D57" s="460" t="s">
        <v>116</v>
      </c>
      <c r="E57" s="460" t="s">
        <v>117</v>
      </c>
      <c r="F57" s="461">
        <v>8066</v>
      </c>
      <c r="G57" s="461">
        <v>2024110010194</v>
      </c>
      <c r="H57" s="471" t="s">
        <v>2644</v>
      </c>
      <c r="I57" s="460" t="s">
        <v>118</v>
      </c>
      <c r="J57" s="460" t="s">
        <v>16</v>
      </c>
      <c r="K57" s="460">
        <v>80111600</v>
      </c>
      <c r="L57" s="460" t="s">
        <v>180</v>
      </c>
      <c r="M57" s="460" t="s">
        <v>459</v>
      </c>
      <c r="N57" s="461" t="s">
        <v>459</v>
      </c>
      <c r="O57" s="461">
        <v>2</v>
      </c>
      <c r="P57" s="460">
        <v>1</v>
      </c>
      <c r="Q57" s="460" t="s">
        <v>83</v>
      </c>
      <c r="R57" s="463" t="s">
        <v>84</v>
      </c>
      <c r="S57" s="501">
        <v>5000000</v>
      </c>
      <c r="T57" s="501">
        <v>10000000</v>
      </c>
      <c r="U57" s="460" t="s">
        <v>1639</v>
      </c>
      <c r="V57" s="460" t="s">
        <v>122</v>
      </c>
      <c r="W57" s="460" t="s">
        <v>123</v>
      </c>
      <c r="X57" s="460" t="s">
        <v>75</v>
      </c>
      <c r="Y57" s="460" t="s">
        <v>2765</v>
      </c>
      <c r="Z57" s="460" t="s">
        <v>77</v>
      </c>
      <c r="AA57" s="460" t="e">
        <v>#N/A</v>
      </c>
    </row>
    <row r="58" spans="1:27" s="447" customFormat="1" ht="77.5">
      <c r="A58" s="460" t="s">
        <v>182</v>
      </c>
      <c r="B58" s="460" t="s">
        <v>70</v>
      </c>
      <c r="C58" s="460" t="s">
        <v>115</v>
      </c>
      <c r="D58" s="460" t="s">
        <v>116</v>
      </c>
      <c r="E58" s="460" t="s">
        <v>117</v>
      </c>
      <c r="F58" s="461">
        <v>8066</v>
      </c>
      <c r="G58" s="461">
        <v>2024110010194</v>
      </c>
      <c r="H58" s="471" t="s">
        <v>2644</v>
      </c>
      <c r="I58" s="460" t="s">
        <v>118</v>
      </c>
      <c r="J58" s="460" t="s">
        <v>16</v>
      </c>
      <c r="K58" s="460">
        <v>80111600</v>
      </c>
      <c r="L58" s="460" t="s">
        <v>183</v>
      </c>
      <c r="M58" s="460" t="s">
        <v>459</v>
      </c>
      <c r="N58" s="461" t="s">
        <v>459</v>
      </c>
      <c r="O58" s="461">
        <v>6</v>
      </c>
      <c r="P58" s="460">
        <v>1</v>
      </c>
      <c r="Q58" s="460" t="s">
        <v>83</v>
      </c>
      <c r="R58" s="463" t="s">
        <v>84</v>
      </c>
      <c r="S58" s="501">
        <v>7600000</v>
      </c>
      <c r="T58" s="501">
        <v>45600000</v>
      </c>
      <c r="U58" s="460" t="s">
        <v>1639</v>
      </c>
      <c r="V58" s="460" t="s">
        <v>122</v>
      </c>
      <c r="W58" s="460" t="s">
        <v>123</v>
      </c>
      <c r="X58" s="460" t="s">
        <v>75</v>
      </c>
      <c r="Y58" s="460" t="s">
        <v>2765</v>
      </c>
      <c r="Z58" s="460" t="s">
        <v>77</v>
      </c>
      <c r="AA58" s="460" t="e">
        <v>#N/A</v>
      </c>
    </row>
    <row r="59" spans="1:27" s="447" customFormat="1" ht="93">
      <c r="A59" s="460" t="s">
        <v>184</v>
      </c>
      <c r="B59" s="460" t="s">
        <v>70</v>
      </c>
      <c r="C59" s="460" t="s">
        <v>115</v>
      </c>
      <c r="D59" s="460" t="s">
        <v>116</v>
      </c>
      <c r="E59" s="460" t="s">
        <v>117</v>
      </c>
      <c r="F59" s="461">
        <v>8066</v>
      </c>
      <c r="G59" s="461">
        <v>2024110010194</v>
      </c>
      <c r="H59" s="471" t="s">
        <v>2644</v>
      </c>
      <c r="I59" s="460" t="s">
        <v>118</v>
      </c>
      <c r="J59" s="460" t="s">
        <v>16</v>
      </c>
      <c r="K59" s="460">
        <v>80111600</v>
      </c>
      <c r="L59" s="460" t="s">
        <v>185</v>
      </c>
      <c r="M59" s="460" t="s">
        <v>459</v>
      </c>
      <c r="N59" s="460" t="s">
        <v>459</v>
      </c>
      <c r="O59" s="460">
        <v>8</v>
      </c>
      <c r="P59" s="460">
        <v>1</v>
      </c>
      <c r="Q59" s="460" t="s">
        <v>83</v>
      </c>
      <c r="R59" s="470" t="s">
        <v>84</v>
      </c>
      <c r="S59" s="501">
        <v>10000000</v>
      </c>
      <c r="T59" s="501">
        <v>80000000</v>
      </c>
      <c r="U59" s="460" t="s">
        <v>1639</v>
      </c>
      <c r="V59" s="460" t="s">
        <v>122</v>
      </c>
      <c r="W59" s="460" t="s">
        <v>123</v>
      </c>
      <c r="X59" s="460" t="s">
        <v>75</v>
      </c>
      <c r="Y59" s="460" t="s">
        <v>2765</v>
      </c>
      <c r="Z59" s="460" t="s">
        <v>77</v>
      </c>
      <c r="AA59" s="460" t="e">
        <v>#N/A</v>
      </c>
    </row>
    <row r="60" spans="1:27" s="447" customFormat="1" ht="93">
      <c r="A60" s="460" t="s">
        <v>186</v>
      </c>
      <c r="B60" s="460" t="s">
        <v>70</v>
      </c>
      <c r="C60" s="460" t="s">
        <v>115</v>
      </c>
      <c r="D60" s="460" t="s">
        <v>116</v>
      </c>
      <c r="E60" s="460" t="s">
        <v>117</v>
      </c>
      <c r="F60" s="461">
        <v>8066</v>
      </c>
      <c r="G60" s="461">
        <v>2024110010194</v>
      </c>
      <c r="H60" s="471" t="s">
        <v>2644</v>
      </c>
      <c r="I60" s="460" t="s">
        <v>118</v>
      </c>
      <c r="J60" s="462" t="s">
        <v>16</v>
      </c>
      <c r="K60" s="460">
        <v>80111600</v>
      </c>
      <c r="L60" s="460" t="s">
        <v>1915</v>
      </c>
      <c r="M60" s="460" t="s">
        <v>307</v>
      </c>
      <c r="N60" s="461" t="s">
        <v>307</v>
      </c>
      <c r="O60" s="461">
        <v>6</v>
      </c>
      <c r="P60" s="460">
        <v>1</v>
      </c>
      <c r="Q60" s="460" t="s">
        <v>83</v>
      </c>
      <c r="R60" s="463" t="s">
        <v>84</v>
      </c>
      <c r="S60" s="501">
        <v>5000000</v>
      </c>
      <c r="T60" s="501">
        <v>30000000</v>
      </c>
      <c r="U60" s="460" t="s">
        <v>1639</v>
      </c>
      <c r="V60" s="460" t="s">
        <v>122</v>
      </c>
      <c r="W60" s="460" t="s">
        <v>123</v>
      </c>
      <c r="X60" s="460" t="s">
        <v>75</v>
      </c>
      <c r="Y60" s="460" t="s">
        <v>2765</v>
      </c>
      <c r="Z60" s="460" t="s">
        <v>77</v>
      </c>
      <c r="AA60" s="460" t="e">
        <v>#N/A</v>
      </c>
    </row>
    <row r="61" spans="1:27" s="447" customFormat="1" ht="77.5">
      <c r="A61" s="460" t="s">
        <v>187</v>
      </c>
      <c r="B61" s="460" t="s">
        <v>70</v>
      </c>
      <c r="C61" s="460" t="s">
        <v>115</v>
      </c>
      <c r="D61" s="460" t="s">
        <v>116</v>
      </c>
      <c r="E61" s="460" t="s">
        <v>117</v>
      </c>
      <c r="F61" s="461">
        <v>8066</v>
      </c>
      <c r="G61" s="461">
        <v>2024110010194</v>
      </c>
      <c r="H61" s="471" t="s">
        <v>2644</v>
      </c>
      <c r="I61" s="460" t="s">
        <v>118</v>
      </c>
      <c r="J61" s="460" t="s">
        <v>16</v>
      </c>
      <c r="K61" s="460">
        <v>80111600</v>
      </c>
      <c r="L61" s="460" t="s">
        <v>188</v>
      </c>
      <c r="M61" s="460" t="s">
        <v>459</v>
      </c>
      <c r="N61" s="461" t="s">
        <v>459</v>
      </c>
      <c r="O61" s="461">
        <v>7</v>
      </c>
      <c r="P61" s="460">
        <v>1</v>
      </c>
      <c r="Q61" s="460" t="s">
        <v>83</v>
      </c>
      <c r="R61" s="463" t="s">
        <v>84</v>
      </c>
      <c r="S61" s="501">
        <v>5000000</v>
      </c>
      <c r="T61" s="501">
        <v>35000000</v>
      </c>
      <c r="U61" s="460" t="s">
        <v>1639</v>
      </c>
      <c r="V61" s="460" t="s">
        <v>122</v>
      </c>
      <c r="W61" s="460" t="s">
        <v>123</v>
      </c>
      <c r="X61" s="460" t="s">
        <v>75</v>
      </c>
      <c r="Y61" s="460" t="s">
        <v>2765</v>
      </c>
      <c r="Z61" s="460" t="s">
        <v>77</v>
      </c>
      <c r="AA61" s="460" t="e">
        <v>#N/A</v>
      </c>
    </row>
    <row r="62" spans="1:27" s="447" customFormat="1" ht="77.5">
      <c r="A62" s="472" t="s">
        <v>189</v>
      </c>
      <c r="B62" s="460" t="s">
        <v>70</v>
      </c>
      <c r="C62" s="460" t="s">
        <v>115</v>
      </c>
      <c r="D62" s="460" t="s">
        <v>116</v>
      </c>
      <c r="E62" s="460" t="s">
        <v>117</v>
      </c>
      <c r="F62" s="461">
        <v>8066</v>
      </c>
      <c r="G62" s="461">
        <v>2024110010194</v>
      </c>
      <c r="H62" s="471" t="s">
        <v>2644</v>
      </c>
      <c r="I62" s="460" t="s">
        <v>118</v>
      </c>
      <c r="J62" s="462" t="s">
        <v>16</v>
      </c>
      <c r="K62" s="460">
        <v>80111600</v>
      </c>
      <c r="L62" s="460" t="s">
        <v>1917</v>
      </c>
      <c r="M62" s="460" t="s">
        <v>307</v>
      </c>
      <c r="N62" s="461" t="s">
        <v>307</v>
      </c>
      <c r="O62" s="461">
        <v>5</v>
      </c>
      <c r="P62" s="460">
        <v>1</v>
      </c>
      <c r="Q62" s="460" t="s">
        <v>83</v>
      </c>
      <c r="R62" s="463" t="s">
        <v>84</v>
      </c>
      <c r="S62" s="501">
        <v>3812000</v>
      </c>
      <c r="T62" s="501">
        <v>19060000</v>
      </c>
      <c r="U62" s="460" t="s">
        <v>171</v>
      </c>
      <c r="V62" s="460" t="s">
        <v>122</v>
      </c>
      <c r="W62" s="460" t="s">
        <v>123</v>
      </c>
      <c r="X62" s="460" t="s">
        <v>75</v>
      </c>
      <c r="Y62" s="460" t="s">
        <v>2765</v>
      </c>
      <c r="Z62" s="460" t="s">
        <v>77</v>
      </c>
      <c r="AA62" s="460" t="e">
        <v>#N/A</v>
      </c>
    </row>
    <row r="63" spans="1:27" s="447" customFormat="1" ht="77.5">
      <c r="A63" s="460" t="s">
        <v>190</v>
      </c>
      <c r="B63" s="460" t="s">
        <v>70</v>
      </c>
      <c r="C63" s="460" t="s">
        <v>115</v>
      </c>
      <c r="D63" s="460" t="s">
        <v>116</v>
      </c>
      <c r="E63" s="460" t="s">
        <v>117</v>
      </c>
      <c r="F63" s="461">
        <v>8066</v>
      </c>
      <c r="G63" s="461">
        <v>2024110010194</v>
      </c>
      <c r="H63" s="471" t="s">
        <v>2644</v>
      </c>
      <c r="I63" s="460" t="s">
        <v>118</v>
      </c>
      <c r="J63" s="460" t="s">
        <v>16</v>
      </c>
      <c r="K63" s="460">
        <v>80111600</v>
      </c>
      <c r="L63" s="460" t="s">
        <v>149</v>
      </c>
      <c r="M63" s="460" t="s">
        <v>459</v>
      </c>
      <c r="N63" s="460" t="s">
        <v>459</v>
      </c>
      <c r="O63" s="460">
        <v>9</v>
      </c>
      <c r="P63" s="460">
        <v>1</v>
      </c>
      <c r="Q63" s="460" t="s">
        <v>83</v>
      </c>
      <c r="R63" s="470" t="s">
        <v>84</v>
      </c>
      <c r="S63" s="501">
        <v>8000000</v>
      </c>
      <c r="T63" s="501">
        <v>72000000</v>
      </c>
      <c r="U63" s="460" t="s">
        <v>121</v>
      </c>
      <c r="V63" s="460" t="s">
        <v>122</v>
      </c>
      <c r="W63" s="460" t="s">
        <v>123</v>
      </c>
      <c r="X63" s="460" t="s">
        <v>75</v>
      </c>
      <c r="Y63" s="460" t="s">
        <v>2765</v>
      </c>
      <c r="Z63" s="460" t="s">
        <v>77</v>
      </c>
      <c r="AA63" s="460" t="e">
        <v>#N/A</v>
      </c>
    </row>
    <row r="64" spans="1:27" s="447" customFormat="1" ht="77.5">
      <c r="A64" s="460" t="s">
        <v>191</v>
      </c>
      <c r="B64" s="460" t="s">
        <v>70</v>
      </c>
      <c r="C64" s="460" t="s">
        <v>115</v>
      </c>
      <c r="D64" s="460" t="s">
        <v>116</v>
      </c>
      <c r="E64" s="460" t="s">
        <v>117</v>
      </c>
      <c r="F64" s="461">
        <v>8066</v>
      </c>
      <c r="G64" s="461">
        <v>2024110010194</v>
      </c>
      <c r="H64" s="471" t="s">
        <v>2644</v>
      </c>
      <c r="I64" s="460" t="s">
        <v>118</v>
      </c>
      <c r="J64" s="460" t="s">
        <v>16</v>
      </c>
      <c r="K64" s="460">
        <v>80111600</v>
      </c>
      <c r="L64" s="460" t="s">
        <v>192</v>
      </c>
      <c r="M64" s="460" t="s">
        <v>459</v>
      </c>
      <c r="N64" s="460" t="s">
        <v>459</v>
      </c>
      <c r="O64" s="460">
        <v>10</v>
      </c>
      <c r="P64" s="460">
        <v>1</v>
      </c>
      <c r="Q64" s="460" t="s">
        <v>83</v>
      </c>
      <c r="R64" s="470" t="s">
        <v>84</v>
      </c>
      <c r="S64" s="501">
        <v>5000000</v>
      </c>
      <c r="T64" s="501">
        <v>50000000</v>
      </c>
      <c r="U64" s="460" t="s">
        <v>152</v>
      </c>
      <c r="V64" s="460" t="s">
        <v>122</v>
      </c>
      <c r="W64" s="460" t="s">
        <v>123</v>
      </c>
      <c r="X64" s="460" t="s">
        <v>75</v>
      </c>
      <c r="Y64" s="460" t="s">
        <v>2765</v>
      </c>
      <c r="Z64" s="460" t="s">
        <v>77</v>
      </c>
      <c r="AA64" s="460" t="e">
        <v>#N/A</v>
      </c>
    </row>
    <row r="65" spans="1:27" s="447" customFormat="1" ht="77.5">
      <c r="A65" s="460" t="s">
        <v>193</v>
      </c>
      <c r="B65" s="460" t="s">
        <v>70</v>
      </c>
      <c r="C65" s="460" t="s">
        <v>115</v>
      </c>
      <c r="D65" s="460" t="s">
        <v>116</v>
      </c>
      <c r="E65" s="460" t="s">
        <v>117</v>
      </c>
      <c r="F65" s="461">
        <v>8066</v>
      </c>
      <c r="G65" s="461">
        <v>2024110010194</v>
      </c>
      <c r="H65" s="471" t="s">
        <v>2644</v>
      </c>
      <c r="I65" s="460" t="s">
        <v>118</v>
      </c>
      <c r="J65" s="460" t="s">
        <v>16</v>
      </c>
      <c r="K65" s="460">
        <v>80111600</v>
      </c>
      <c r="L65" s="460" t="s">
        <v>194</v>
      </c>
      <c r="M65" s="460" t="s">
        <v>459</v>
      </c>
      <c r="N65" s="460" t="s">
        <v>459</v>
      </c>
      <c r="O65" s="460">
        <v>6</v>
      </c>
      <c r="P65" s="460">
        <v>1</v>
      </c>
      <c r="Q65" s="460" t="s">
        <v>83</v>
      </c>
      <c r="R65" s="470" t="s">
        <v>84</v>
      </c>
      <c r="S65" s="501">
        <v>10000000</v>
      </c>
      <c r="T65" s="501">
        <v>60000000</v>
      </c>
      <c r="U65" s="460" t="s">
        <v>152</v>
      </c>
      <c r="V65" s="460" t="s">
        <v>122</v>
      </c>
      <c r="W65" s="460" t="s">
        <v>123</v>
      </c>
      <c r="X65" s="460" t="s">
        <v>75</v>
      </c>
      <c r="Y65" s="460" t="s">
        <v>2765</v>
      </c>
      <c r="Z65" s="460" t="s">
        <v>77</v>
      </c>
      <c r="AA65" s="460" t="e">
        <v>#N/A</v>
      </c>
    </row>
    <row r="66" spans="1:27" s="447" customFormat="1" ht="77.5">
      <c r="A66" s="460" t="s">
        <v>195</v>
      </c>
      <c r="B66" s="460" t="s">
        <v>70</v>
      </c>
      <c r="C66" s="460" t="s">
        <v>115</v>
      </c>
      <c r="D66" s="460" t="s">
        <v>116</v>
      </c>
      <c r="E66" s="460" t="s">
        <v>117</v>
      </c>
      <c r="F66" s="461">
        <v>8066</v>
      </c>
      <c r="G66" s="461">
        <v>2024110010194</v>
      </c>
      <c r="H66" s="471" t="s">
        <v>2644</v>
      </c>
      <c r="I66" s="460" t="s">
        <v>118</v>
      </c>
      <c r="J66" s="460" t="s">
        <v>16</v>
      </c>
      <c r="K66" s="460">
        <v>80111600</v>
      </c>
      <c r="L66" s="460" t="s">
        <v>196</v>
      </c>
      <c r="M66" s="460" t="s">
        <v>459</v>
      </c>
      <c r="N66" s="461" t="s">
        <v>459</v>
      </c>
      <c r="O66" s="461">
        <v>6</v>
      </c>
      <c r="P66" s="460">
        <v>1</v>
      </c>
      <c r="Q66" s="460" t="s">
        <v>83</v>
      </c>
      <c r="R66" s="463" t="s">
        <v>84</v>
      </c>
      <c r="S66" s="501">
        <v>8000000</v>
      </c>
      <c r="T66" s="501">
        <v>48000000</v>
      </c>
      <c r="U66" s="460" t="s">
        <v>197</v>
      </c>
      <c r="V66" s="460" t="s">
        <v>122</v>
      </c>
      <c r="W66" s="460" t="s">
        <v>123</v>
      </c>
      <c r="X66" s="460" t="s">
        <v>75</v>
      </c>
      <c r="Y66" s="460" t="s">
        <v>2765</v>
      </c>
      <c r="Z66" s="460" t="s">
        <v>77</v>
      </c>
      <c r="AA66" s="460" t="e">
        <v>#N/A</v>
      </c>
    </row>
    <row r="67" spans="1:27" s="447" customFormat="1" ht="108.5">
      <c r="A67" s="460" t="s">
        <v>198</v>
      </c>
      <c r="B67" s="460" t="s">
        <v>70</v>
      </c>
      <c r="C67" s="460" t="s">
        <v>115</v>
      </c>
      <c r="D67" s="460" t="s">
        <v>116</v>
      </c>
      <c r="E67" s="460" t="s">
        <v>117</v>
      </c>
      <c r="F67" s="461">
        <v>8066</v>
      </c>
      <c r="G67" s="461">
        <v>2024110010194</v>
      </c>
      <c r="H67" s="471" t="s">
        <v>2644</v>
      </c>
      <c r="I67" s="460" t="s">
        <v>118</v>
      </c>
      <c r="J67" s="460" t="s">
        <v>16</v>
      </c>
      <c r="K67" s="460">
        <v>80111600</v>
      </c>
      <c r="L67" s="460" t="s">
        <v>2650</v>
      </c>
      <c r="M67" s="460" t="s">
        <v>459</v>
      </c>
      <c r="N67" s="461" t="s">
        <v>459</v>
      </c>
      <c r="O67" s="461">
        <v>5</v>
      </c>
      <c r="P67" s="460">
        <v>1</v>
      </c>
      <c r="Q67" s="460" t="s">
        <v>83</v>
      </c>
      <c r="R67" s="463" t="s">
        <v>84</v>
      </c>
      <c r="S67" s="501">
        <v>6000000</v>
      </c>
      <c r="T67" s="501">
        <v>30000000</v>
      </c>
      <c r="U67" s="460" t="s">
        <v>197</v>
      </c>
      <c r="V67" s="460" t="s">
        <v>122</v>
      </c>
      <c r="W67" s="460" t="s">
        <v>123</v>
      </c>
      <c r="X67" s="460" t="s">
        <v>75</v>
      </c>
      <c r="Y67" s="460" t="s">
        <v>2765</v>
      </c>
      <c r="Z67" s="460" t="s">
        <v>77</v>
      </c>
      <c r="AA67" s="460" t="e">
        <v>#N/A</v>
      </c>
    </row>
    <row r="68" spans="1:27" s="449" customFormat="1" ht="77.5">
      <c r="A68" s="460" t="s">
        <v>200</v>
      </c>
      <c r="B68" s="460" t="s">
        <v>70</v>
      </c>
      <c r="C68" s="460" t="s">
        <v>115</v>
      </c>
      <c r="D68" s="460" t="s">
        <v>116</v>
      </c>
      <c r="E68" s="460" t="s">
        <v>117</v>
      </c>
      <c r="F68" s="461">
        <v>8066</v>
      </c>
      <c r="G68" s="461">
        <v>2024110010194</v>
      </c>
      <c r="H68" s="471" t="s">
        <v>2644</v>
      </c>
      <c r="I68" s="460" t="s">
        <v>118</v>
      </c>
      <c r="J68" s="460" t="s">
        <v>16</v>
      </c>
      <c r="K68" s="460">
        <v>80111600</v>
      </c>
      <c r="L68" s="460" t="s">
        <v>201</v>
      </c>
      <c r="M68" s="460" t="s">
        <v>459</v>
      </c>
      <c r="N68" s="460" t="s">
        <v>459</v>
      </c>
      <c r="O68" s="460">
        <v>6</v>
      </c>
      <c r="P68" s="460">
        <v>1</v>
      </c>
      <c r="Q68" s="460" t="s">
        <v>83</v>
      </c>
      <c r="R68" s="470" t="s">
        <v>84</v>
      </c>
      <c r="S68" s="501">
        <v>10000000</v>
      </c>
      <c r="T68" s="501">
        <v>60000000</v>
      </c>
      <c r="U68" s="460" t="s">
        <v>197</v>
      </c>
      <c r="V68" s="460" t="s">
        <v>122</v>
      </c>
      <c r="W68" s="460" t="s">
        <v>123</v>
      </c>
      <c r="X68" s="460" t="s">
        <v>75</v>
      </c>
      <c r="Y68" s="460" t="s">
        <v>2765</v>
      </c>
      <c r="Z68" s="460" t="s">
        <v>77</v>
      </c>
      <c r="AA68" s="460" t="e">
        <v>#N/A</v>
      </c>
    </row>
    <row r="69" spans="1:27" s="447" customFormat="1" ht="124">
      <c r="A69" s="460" t="s">
        <v>202</v>
      </c>
      <c r="B69" s="460" t="s">
        <v>70</v>
      </c>
      <c r="C69" s="460" t="s">
        <v>115</v>
      </c>
      <c r="D69" s="460" t="s">
        <v>116</v>
      </c>
      <c r="E69" s="460" t="s">
        <v>117</v>
      </c>
      <c r="F69" s="461">
        <v>8066</v>
      </c>
      <c r="G69" s="461">
        <v>2024110010194</v>
      </c>
      <c r="H69" s="471" t="s">
        <v>2644</v>
      </c>
      <c r="I69" s="460" t="s">
        <v>118</v>
      </c>
      <c r="J69" s="460" t="s">
        <v>16</v>
      </c>
      <c r="K69" s="460">
        <v>80111600</v>
      </c>
      <c r="L69" s="460" t="s">
        <v>203</v>
      </c>
      <c r="M69" s="460" t="s">
        <v>459</v>
      </c>
      <c r="N69" s="461" t="s">
        <v>459</v>
      </c>
      <c r="O69" s="461">
        <v>5</v>
      </c>
      <c r="P69" s="460">
        <v>1</v>
      </c>
      <c r="Q69" s="460" t="s">
        <v>83</v>
      </c>
      <c r="R69" s="463" t="s">
        <v>84</v>
      </c>
      <c r="S69" s="501">
        <v>3800000</v>
      </c>
      <c r="T69" s="501">
        <v>19000000</v>
      </c>
      <c r="U69" s="460" t="s">
        <v>197</v>
      </c>
      <c r="V69" s="460" t="s">
        <v>122</v>
      </c>
      <c r="W69" s="460" t="s">
        <v>123</v>
      </c>
      <c r="X69" s="460" t="s">
        <v>75</v>
      </c>
      <c r="Y69" s="460" t="s">
        <v>2765</v>
      </c>
      <c r="Z69" s="460" t="s">
        <v>77</v>
      </c>
      <c r="AA69" s="460" t="e">
        <v>#N/A</v>
      </c>
    </row>
    <row r="70" spans="1:27" s="447" customFormat="1" ht="77.5">
      <c r="A70" s="460" t="s">
        <v>204</v>
      </c>
      <c r="B70" s="460" t="s">
        <v>70</v>
      </c>
      <c r="C70" s="460" t="s">
        <v>115</v>
      </c>
      <c r="D70" s="460" t="s">
        <v>116</v>
      </c>
      <c r="E70" s="460" t="s">
        <v>117</v>
      </c>
      <c r="F70" s="461">
        <v>8066</v>
      </c>
      <c r="G70" s="461">
        <v>2024110010194</v>
      </c>
      <c r="H70" s="471" t="s">
        <v>2644</v>
      </c>
      <c r="I70" s="460" t="s">
        <v>118</v>
      </c>
      <c r="J70" s="462" t="s">
        <v>16</v>
      </c>
      <c r="K70" s="460">
        <v>80111600</v>
      </c>
      <c r="L70" s="460" t="s">
        <v>1934</v>
      </c>
      <c r="M70" s="460" t="s">
        <v>307</v>
      </c>
      <c r="N70" s="461" t="s">
        <v>307</v>
      </c>
      <c r="O70" s="461">
        <v>4</v>
      </c>
      <c r="P70" s="460">
        <v>1</v>
      </c>
      <c r="Q70" s="460" t="s">
        <v>83</v>
      </c>
      <c r="R70" s="463" t="s">
        <v>84</v>
      </c>
      <c r="S70" s="501">
        <v>7000000</v>
      </c>
      <c r="T70" s="501">
        <v>28000000</v>
      </c>
      <c r="U70" s="460" t="s">
        <v>1639</v>
      </c>
      <c r="V70" s="460" t="s">
        <v>122</v>
      </c>
      <c r="W70" s="460" t="s">
        <v>123</v>
      </c>
      <c r="X70" s="460" t="s">
        <v>75</v>
      </c>
      <c r="Y70" s="460" t="s">
        <v>2765</v>
      </c>
      <c r="Z70" s="460" t="s">
        <v>77</v>
      </c>
      <c r="AA70" s="460" t="e">
        <v>#N/A</v>
      </c>
    </row>
    <row r="71" spans="1:27" s="447" customFormat="1" ht="139.5">
      <c r="A71" s="460" t="s">
        <v>205</v>
      </c>
      <c r="B71" s="460" t="s">
        <v>70</v>
      </c>
      <c r="C71" s="460" t="s">
        <v>115</v>
      </c>
      <c r="D71" s="460" t="s">
        <v>116</v>
      </c>
      <c r="E71" s="460" t="s">
        <v>117</v>
      </c>
      <c r="F71" s="461">
        <v>8066</v>
      </c>
      <c r="G71" s="461">
        <v>2024110010194</v>
      </c>
      <c r="H71" s="471" t="s">
        <v>2644</v>
      </c>
      <c r="I71" s="460" t="s">
        <v>118</v>
      </c>
      <c r="J71" s="460" t="s">
        <v>16</v>
      </c>
      <c r="K71" s="460">
        <v>80111600</v>
      </c>
      <c r="L71" s="460" t="s">
        <v>206</v>
      </c>
      <c r="M71" s="460" t="s">
        <v>307</v>
      </c>
      <c r="N71" s="461" t="s">
        <v>307</v>
      </c>
      <c r="O71" s="461">
        <v>2</v>
      </c>
      <c r="P71" s="460">
        <v>1</v>
      </c>
      <c r="Q71" s="460" t="s">
        <v>83</v>
      </c>
      <c r="R71" s="463" t="s">
        <v>84</v>
      </c>
      <c r="S71" s="501" t="s">
        <v>2651</v>
      </c>
      <c r="T71" s="501">
        <v>0</v>
      </c>
      <c r="U71" s="460" t="s">
        <v>197</v>
      </c>
      <c r="V71" s="460" t="s">
        <v>122</v>
      </c>
      <c r="W71" s="460" t="s">
        <v>123</v>
      </c>
      <c r="X71" s="460" t="s">
        <v>75</v>
      </c>
      <c r="Y71" s="460" t="s">
        <v>2765</v>
      </c>
      <c r="Z71" s="460" t="s">
        <v>77</v>
      </c>
      <c r="AA71" s="460" t="e">
        <v>#N/A</v>
      </c>
    </row>
    <row r="72" spans="1:27" s="447" customFormat="1" ht="77.5">
      <c r="A72" s="460" t="s">
        <v>207</v>
      </c>
      <c r="B72" s="460" t="s">
        <v>70</v>
      </c>
      <c r="C72" s="460" t="s">
        <v>115</v>
      </c>
      <c r="D72" s="460" t="s">
        <v>116</v>
      </c>
      <c r="E72" s="460" t="s">
        <v>117</v>
      </c>
      <c r="F72" s="461">
        <v>8066</v>
      </c>
      <c r="G72" s="461">
        <v>2024110010194</v>
      </c>
      <c r="H72" s="471" t="s">
        <v>2644</v>
      </c>
      <c r="I72" s="460" t="s">
        <v>118</v>
      </c>
      <c r="J72" s="460" t="s">
        <v>16</v>
      </c>
      <c r="K72" s="460">
        <v>80111600</v>
      </c>
      <c r="L72" s="460" t="s">
        <v>2652</v>
      </c>
      <c r="M72" s="460" t="s">
        <v>307</v>
      </c>
      <c r="N72" s="461" t="s">
        <v>307</v>
      </c>
      <c r="O72" s="461">
        <v>7</v>
      </c>
      <c r="P72" s="460">
        <v>1</v>
      </c>
      <c r="Q72" s="460" t="s">
        <v>83</v>
      </c>
      <c r="R72" s="463" t="s">
        <v>84</v>
      </c>
      <c r="S72" s="501">
        <v>7300000</v>
      </c>
      <c r="T72" s="501">
        <v>51100000</v>
      </c>
      <c r="U72" s="460" t="s">
        <v>197</v>
      </c>
      <c r="V72" s="460" t="s">
        <v>122</v>
      </c>
      <c r="W72" s="460" t="s">
        <v>123</v>
      </c>
      <c r="X72" s="460" t="s">
        <v>75</v>
      </c>
      <c r="Y72" s="460" t="s">
        <v>2765</v>
      </c>
      <c r="Z72" s="460" t="s">
        <v>77</v>
      </c>
      <c r="AA72" s="460" t="e">
        <v>#N/A</v>
      </c>
    </row>
    <row r="73" spans="1:27" s="447" customFormat="1" ht="108.5">
      <c r="A73" s="460" t="s">
        <v>209</v>
      </c>
      <c r="B73" s="460" t="s">
        <v>70</v>
      </c>
      <c r="C73" s="460" t="s">
        <v>115</v>
      </c>
      <c r="D73" s="460" t="s">
        <v>116</v>
      </c>
      <c r="E73" s="460" t="s">
        <v>117</v>
      </c>
      <c r="F73" s="461">
        <v>8066</v>
      </c>
      <c r="G73" s="461">
        <v>2024110010194</v>
      </c>
      <c r="H73" s="471" t="s">
        <v>2644</v>
      </c>
      <c r="I73" s="460" t="s">
        <v>118</v>
      </c>
      <c r="J73" s="462" t="s">
        <v>16</v>
      </c>
      <c r="K73" s="460">
        <v>80111600</v>
      </c>
      <c r="L73" s="460" t="s">
        <v>1929</v>
      </c>
      <c r="M73" s="460" t="s">
        <v>307</v>
      </c>
      <c r="N73" s="461" t="s">
        <v>307</v>
      </c>
      <c r="O73" s="461">
        <v>5</v>
      </c>
      <c r="P73" s="460">
        <v>1</v>
      </c>
      <c r="Q73" s="460" t="s">
        <v>83</v>
      </c>
      <c r="R73" s="463" t="s">
        <v>84</v>
      </c>
      <c r="S73" s="501">
        <v>4766308</v>
      </c>
      <c r="T73" s="501">
        <v>23831540</v>
      </c>
      <c r="U73" s="460" t="s">
        <v>1277</v>
      </c>
      <c r="V73" s="460" t="s">
        <v>122</v>
      </c>
      <c r="W73" s="460" t="s">
        <v>123</v>
      </c>
      <c r="X73" s="460" t="s">
        <v>75</v>
      </c>
      <c r="Y73" s="460" t="s">
        <v>2765</v>
      </c>
      <c r="Z73" s="460" t="s">
        <v>77</v>
      </c>
      <c r="AA73" s="460" t="e">
        <v>#N/A</v>
      </c>
    </row>
    <row r="74" spans="1:27" s="447" customFormat="1" ht="124">
      <c r="A74" s="460" t="s">
        <v>210</v>
      </c>
      <c r="B74" s="460" t="s">
        <v>70</v>
      </c>
      <c r="C74" s="460" t="s">
        <v>115</v>
      </c>
      <c r="D74" s="460" t="s">
        <v>116</v>
      </c>
      <c r="E74" s="460" t="s">
        <v>117</v>
      </c>
      <c r="F74" s="461">
        <v>8066</v>
      </c>
      <c r="G74" s="461">
        <v>2024110010194</v>
      </c>
      <c r="H74" s="471" t="s">
        <v>2644</v>
      </c>
      <c r="I74" s="460" t="s">
        <v>118</v>
      </c>
      <c r="J74" s="462" t="s">
        <v>16</v>
      </c>
      <c r="K74" s="460">
        <v>80111600</v>
      </c>
      <c r="L74" s="460" t="s">
        <v>1918</v>
      </c>
      <c r="M74" s="460" t="s">
        <v>459</v>
      </c>
      <c r="N74" s="461" t="s">
        <v>459</v>
      </c>
      <c r="O74" s="461">
        <v>6</v>
      </c>
      <c r="P74" s="460">
        <v>1</v>
      </c>
      <c r="Q74" s="460" t="s">
        <v>83</v>
      </c>
      <c r="R74" s="463" t="s">
        <v>84</v>
      </c>
      <c r="S74" s="501" t="s">
        <v>277</v>
      </c>
      <c r="T74" s="501">
        <v>0</v>
      </c>
      <c r="U74" s="460" t="s">
        <v>1277</v>
      </c>
      <c r="V74" s="460" t="s">
        <v>122</v>
      </c>
      <c r="W74" s="460" t="s">
        <v>123</v>
      </c>
      <c r="X74" s="460" t="s">
        <v>75</v>
      </c>
      <c r="Y74" s="460" t="s">
        <v>2765</v>
      </c>
      <c r="Z74" s="460" t="s">
        <v>77</v>
      </c>
      <c r="AA74" s="460" t="e">
        <v>#N/A</v>
      </c>
    </row>
    <row r="75" spans="1:27" s="447" customFormat="1" ht="93">
      <c r="A75" s="460" t="s">
        <v>211</v>
      </c>
      <c r="B75" s="460" t="s">
        <v>70</v>
      </c>
      <c r="C75" s="460" t="s">
        <v>115</v>
      </c>
      <c r="D75" s="460" t="s">
        <v>116</v>
      </c>
      <c r="E75" s="460" t="s">
        <v>117</v>
      </c>
      <c r="F75" s="461">
        <v>8066</v>
      </c>
      <c r="G75" s="461">
        <v>2024110010194</v>
      </c>
      <c r="H75" s="471" t="s">
        <v>2644</v>
      </c>
      <c r="I75" s="460" t="s">
        <v>118</v>
      </c>
      <c r="J75" s="462" t="s">
        <v>16</v>
      </c>
      <c r="K75" s="460">
        <v>80111600</v>
      </c>
      <c r="L75" s="460" t="s">
        <v>1931</v>
      </c>
      <c r="M75" s="460" t="s">
        <v>307</v>
      </c>
      <c r="N75" s="461" t="s">
        <v>307</v>
      </c>
      <c r="O75" s="461">
        <v>6</v>
      </c>
      <c r="P75" s="460">
        <v>1</v>
      </c>
      <c r="Q75" s="460" t="s">
        <v>83</v>
      </c>
      <c r="R75" s="463" t="s">
        <v>84</v>
      </c>
      <c r="S75" s="501">
        <v>5500000</v>
      </c>
      <c r="T75" s="501">
        <v>33000000</v>
      </c>
      <c r="U75" s="460" t="s">
        <v>1277</v>
      </c>
      <c r="V75" s="460" t="s">
        <v>122</v>
      </c>
      <c r="W75" s="460" t="s">
        <v>123</v>
      </c>
      <c r="X75" s="460" t="s">
        <v>75</v>
      </c>
      <c r="Y75" s="460" t="s">
        <v>2765</v>
      </c>
      <c r="Z75" s="460" t="s">
        <v>77</v>
      </c>
      <c r="AA75" s="460" t="e">
        <v>#N/A</v>
      </c>
    </row>
    <row r="76" spans="1:27" s="447" customFormat="1" ht="93">
      <c r="A76" s="460" t="s">
        <v>212</v>
      </c>
      <c r="B76" s="460" t="s">
        <v>70</v>
      </c>
      <c r="C76" s="460" t="s">
        <v>115</v>
      </c>
      <c r="D76" s="460" t="s">
        <v>116</v>
      </c>
      <c r="E76" s="460" t="s">
        <v>117</v>
      </c>
      <c r="F76" s="461">
        <v>8066</v>
      </c>
      <c r="G76" s="461">
        <v>2024110010194</v>
      </c>
      <c r="H76" s="471" t="s">
        <v>2644</v>
      </c>
      <c r="I76" s="460" t="s">
        <v>118</v>
      </c>
      <c r="J76" s="460" t="s">
        <v>16</v>
      </c>
      <c r="K76" s="460">
        <v>80111600</v>
      </c>
      <c r="L76" s="460" t="s">
        <v>213</v>
      </c>
      <c r="M76" s="460" t="s">
        <v>673</v>
      </c>
      <c r="N76" s="461" t="s">
        <v>673</v>
      </c>
      <c r="O76" s="461">
        <v>6</v>
      </c>
      <c r="P76" s="460">
        <v>1</v>
      </c>
      <c r="Q76" s="460" t="s">
        <v>83</v>
      </c>
      <c r="R76" s="463" t="s">
        <v>84</v>
      </c>
      <c r="S76" s="501">
        <v>4000000</v>
      </c>
      <c r="T76" s="501">
        <v>24000000</v>
      </c>
      <c r="U76" s="460" t="s">
        <v>2793</v>
      </c>
      <c r="V76" s="460" t="s">
        <v>122</v>
      </c>
      <c r="W76" s="460" t="s">
        <v>123</v>
      </c>
      <c r="X76" s="460" t="s">
        <v>75</v>
      </c>
      <c r="Y76" s="460" t="s">
        <v>2765</v>
      </c>
      <c r="Z76" s="460" t="s">
        <v>77</v>
      </c>
      <c r="AA76" s="460" t="e">
        <v>#N/A</v>
      </c>
    </row>
    <row r="77" spans="1:27" s="447" customFormat="1" ht="108.5">
      <c r="A77" s="460" t="s">
        <v>215</v>
      </c>
      <c r="B77" s="460" t="s">
        <v>70</v>
      </c>
      <c r="C77" s="460" t="s">
        <v>115</v>
      </c>
      <c r="D77" s="460" t="s">
        <v>116</v>
      </c>
      <c r="E77" s="460" t="s">
        <v>117</v>
      </c>
      <c r="F77" s="461">
        <v>8066</v>
      </c>
      <c r="G77" s="461">
        <v>2024110010194</v>
      </c>
      <c r="H77" s="471" t="s">
        <v>2644</v>
      </c>
      <c r="I77" s="460" t="s">
        <v>118</v>
      </c>
      <c r="J77" s="460" t="s">
        <v>16</v>
      </c>
      <c r="K77" s="460">
        <v>80111600</v>
      </c>
      <c r="L77" s="460" t="s">
        <v>2653</v>
      </c>
      <c r="M77" s="460" t="s">
        <v>459</v>
      </c>
      <c r="N77" s="461" t="s">
        <v>459</v>
      </c>
      <c r="O77" s="461">
        <v>6</v>
      </c>
      <c r="P77" s="460">
        <v>1</v>
      </c>
      <c r="Q77" s="460" t="s">
        <v>83</v>
      </c>
      <c r="R77" s="463" t="s">
        <v>84</v>
      </c>
      <c r="S77" s="501">
        <v>4300000</v>
      </c>
      <c r="T77" s="501">
        <v>25800000</v>
      </c>
      <c r="U77" s="460" t="s">
        <v>2793</v>
      </c>
      <c r="V77" s="460" t="s">
        <v>122</v>
      </c>
      <c r="W77" s="460" t="s">
        <v>123</v>
      </c>
      <c r="X77" s="460" t="s">
        <v>75</v>
      </c>
      <c r="Y77" s="460" t="s">
        <v>2765</v>
      </c>
      <c r="Z77" s="460" t="s">
        <v>77</v>
      </c>
      <c r="AA77" s="460" t="e">
        <v>#N/A</v>
      </c>
    </row>
    <row r="78" spans="1:27" s="447" customFormat="1" ht="93">
      <c r="A78" s="460" t="s">
        <v>217</v>
      </c>
      <c r="B78" s="460" t="s">
        <v>70</v>
      </c>
      <c r="C78" s="460" t="s">
        <v>115</v>
      </c>
      <c r="D78" s="460" t="s">
        <v>116</v>
      </c>
      <c r="E78" s="460" t="s">
        <v>117</v>
      </c>
      <c r="F78" s="461">
        <v>8066</v>
      </c>
      <c r="G78" s="461">
        <v>2024110010194</v>
      </c>
      <c r="H78" s="471" t="s">
        <v>2644</v>
      </c>
      <c r="I78" s="460" t="s">
        <v>118</v>
      </c>
      <c r="J78" s="460" t="s">
        <v>16</v>
      </c>
      <c r="K78" s="460">
        <v>80111600</v>
      </c>
      <c r="L78" s="460" t="s">
        <v>2290</v>
      </c>
      <c r="M78" s="460" t="s">
        <v>673</v>
      </c>
      <c r="N78" s="461" t="s">
        <v>673</v>
      </c>
      <c r="O78" s="461">
        <v>6</v>
      </c>
      <c r="P78" s="460">
        <v>1</v>
      </c>
      <c r="Q78" s="460" t="s">
        <v>83</v>
      </c>
      <c r="R78" s="463" t="s">
        <v>84</v>
      </c>
      <c r="S78" s="501">
        <v>4700000</v>
      </c>
      <c r="T78" s="501">
        <v>28200000</v>
      </c>
      <c r="U78" s="460" t="s">
        <v>2793</v>
      </c>
      <c r="V78" s="460" t="s">
        <v>122</v>
      </c>
      <c r="W78" s="460" t="s">
        <v>123</v>
      </c>
      <c r="X78" s="460" t="s">
        <v>75</v>
      </c>
      <c r="Y78" s="460" t="s">
        <v>2765</v>
      </c>
      <c r="Z78" s="460" t="s">
        <v>77</v>
      </c>
      <c r="AA78" s="460" t="e">
        <v>#N/A</v>
      </c>
    </row>
    <row r="79" spans="1:27" s="447" customFormat="1" ht="93">
      <c r="A79" s="460" t="s">
        <v>219</v>
      </c>
      <c r="B79" s="460" t="s">
        <v>70</v>
      </c>
      <c r="C79" s="460" t="s">
        <v>115</v>
      </c>
      <c r="D79" s="460" t="s">
        <v>116</v>
      </c>
      <c r="E79" s="460" t="s">
        <v>117</v>
      </c>
      <c r="F79" s="461">
        <v>8066</v>
      </c>
      <c r="G79" s="461">
        <v>2024110010194</v>
      </c>
      <c r="H79" s="471" t="s">
        <v>2644</v>
      </c>
      <c r="I79" s="460" t="s">
        <v>118</v>
      </c>
      <c r="J79" s="460" t="s">
        <v>16</v>
      </c>
      <c r="K79" s="460">
        <v>80111600</v>
      </c>
      <c r="L79" s="460" t="s">
        <v>220</v>
      </c>
      <c r="M79" s="460" t="s">
        <v>459</v>
      </c>
      <c r="N79" s="461" t="s">
        <v>459</v>
      </c>
      <c r="O79" s="461">
        <v>6</v>
      </c>
      <c r="P79" s="460">
        <v>1</v>
      </c>
      <c r="Q79" s="460" t="s">
        <v>83</v>
      </c>
      <c r="R79" s="463" t="s">
        <v>84</v>
      </c>
      <c r="S79" s="501">
        <v>5000000</v>
      </c>
      <c r="T79" s="501">
        <v>30000000</v>
      </c>
      <c r="U79" s="460" t="s">
        <v>2793</v>
      </c>
      <c r="V79" s="460" t="s">
        <v>122</v>
      </c>
      <c r="W79" s="460" t="s">
        <v>123</v>
      </c>
      <c r="X79" s="460" t="s">
        <v>75</v>
      </c>
      <c r="Y79" s="460" t="s">
        <v>2765</v>
      </c>
      <c r="Z79" s="460" t="s">
        <v>77</v>
      </c>
      <c r="AA79" s="460" t="e">
        <v>#N/A</v>
      </c>
    </row>
    <row r="80" spans="1:27" s="447" customFormat="1" ht="108.5">
      <c r="A80" s="460" t="s">
        <v>221</v>
      </c>
      <c r="B80" s="460" t="s">
        <v>70</v>
      </c>
      <c r="C80" s="460" t="s">
        <v>115</v>
      </c>
      <c r="D80" s="460" t="s">
        <v>116</v>
      </c>
      <c r="E80" s="460" t="s">
        <v>117</v>
      </c>
      <c r="F80" s="461">
        <v>8066</v>
      </c>
      <c r="G80" s="461">
        <v>2024110010194</v>
      </c>
      <c r="H80" s="471" t="s">
        <v>2644</v>
      </c>
      <c r="I80" s="460" t="s">
        <v>118</v>
      </c>
      <c r="J80" s="460" t="s">
        <v>16</v>
      </c>
      <c r="K80" s="460">
        <v>80111600</v>
      </c>
      <c r="L80" s="460" t="s">
        <v>2291</v>
      </c>
      <c r="M80" s="460" t="s">
        <v>673</v>
      </c>
      <c r="N80" s="461" t="s">
        <v>673</v>
      </c>
      <c r="O80" s="461">
        <v>6</v>
      </c>
      <c r="P80" s="460">
        <v>1</v>
      </c>
      <c r="Q80" s="460" t="s">
        <v>83</v>
      </c>
      <c r="R80" s="463" t="s">
        <v>84</v>
      </c>
      <c r="S80" s="501">
        <v>5000000</v>
      </c>
      <c r="T80" s="501">
        <v>30000000</v>
      </c>
      <c r="U80" s="460" t="s">
        <v>2793</v>
      </c>
      <c r="V80" s="460" t="s">
        <v>122</v>
      </c>
      <c r="W80" s="460" t="s">
        <v>123</v>
      </c>
      <c r="X80" s="460" t="s">
        <v>75</v>
      </c>
      <c r="Y80" s="460" t="s">
        <v>2765</v>
      </c>
      <c r="Z80" s="460" t="s">
        <v>77</v>
      </c>
      <c r="AA80" s="460" t="e">
        <v>#N/A</v>
      </c>
    </row>
    <row r="81" spans="1:27" s="447" customFormat="1" ht="77.5">
      <c r="A81" s="460" t="s">
        <v>223</v>
      </c>
      <c r="B81" s="460" t="s">
        <v>70</v>
      </c>
      <c r="C81" s="460" t="s">
        <v>115</v>
      </c>
      <c r="D81" s="460" t="s">
        <v>116</v>
      </c>
      <c r="E81" s="460" t="s">
        <v>117</v>
      </c>
      <c r="F81" s="461">
        <v>8066</v>
      </c>
      <c r="G81" s="461">
        <v>2024110010194</v>
      </c>
      <c r="H81" s="471" t="s">
        <v>2644</v>
      </c>
      <c r="I81" s="460" t="s">
        <v>118</v>
      </c>
      <c r="J81" s="460" t="s">
        <v>16</v>
      </c>
      <c r="K81" s="460">
        <v>80111600</v>
      </c>
      <c r="L81" s="460" t="s">
        <v>224</v>
      </c>
      <c r="M81" s="460" t="s">
        <v>459</v>
      </c>
      <c r="N81" s="461" t="s">
        <v>459</v>
      </c>
      <c r="O81" s="461">
        <v>6</v>
      </c>
      <c r="P81" s="460">
        <v>1</v>
      </c>
      <c r="Q81" s="460" t="s">
        <v>83</v>
      </c>
      <c r="R81" s="463" t="s">
        <v>84</v>
      </c>
      <c r="S81" s="501">
        <v>4508000</v>
      </c>
      <c r="T81" s="501">
        <v>27048000</v>
      </c>
      <c r="U81" s="460" t="s">
        <v>225</v>
      </c>
      <c r="V81" s="460" t="s">
        <v>122</v>
      </c>
      <c r="W81" s="460" t="s">
        <v>123</v>
      </c>
      <c r="X81" s="460" t="s">
        <v>75</v>
      </c>
      <c r="Y81" s="460" t="s">
        <v>2765</v>
      </c>
      <c r="Z81" s="460" t="s">
        <v>77</v>
      </c>
      <c r="AA81" s="460" t="e">
        <v>#N/A</v>
      </c>
    </row>
    <row r="82" spans="1:27" s="447" customFormat="1" ht="77.5">
      <c r="A82" s="460" t="s">
        <v>226</v>
      </c>
      <c r="B82" s="460" t="s">
        <v>70</v>
      </c>
      <c r="C82" s="460" t="s">
        <v>115</v>
      </c>
      <c r="D82" s="460" t="s">
        <v>116</v>
      </c>
      <c r="E82" s="460" t="s">
        <v>117</v>
      </c>
      <c r="F82" s="461">
        <v>8066</v>
      </c>
      <c r="G82" s="461">
        <v>2024110010194</v>
      </c>
      <c r="H82" s="471" t="s">
        <v>2644</v>
      </c>
      <c r="I82" s="460" t="s">
        <v>118</v>
      </c>
      <c r="J82" s="460" t="s">
        <v>16</v>
      </c>
      <c r="K82" s="460">
        <v>80111600</v>
      </c>
      <c r="L82" s="460" t="s">
        <v>227</v>
      </c>
      <c r="M82" s="460" t="s">
        <v>459</v>
      </c>
      <c r="N82" s="460" t="s">
        <v>459</v>
      </c>
      <c r="O82" s="460">
        <v>6</v>
      </c>
      <c r="P82" s="460">
        <v>1</v>
      </c>
      <c r="Q82" s="460" t="s">
        <v>83</v>
      </c>
      <c r="R82" s="470" t="s">
        <v>84</v>
      </c>
      <c r="S82" s="501">
        <v>5500000</v>
      </c>
      <c r="T82" s="501">
        <v>33000000</v>
      </c>
      <c r="U82" s="460" t="s">
        <v>225</v>
      </c>
      <c r="V82" s="460" t="s">
        <v>122</v>
      </c>
      <c r="W82" s="460" t="s">
        <v>123</v>
      </c>
      <c r="X82" s="460" t="s">
        <v>75</v>
      </c>
      <c r="Y82" s="460" t="s">
        <v>2765</v>
      </c>
      <c r="Z82" s="460" t="s">
        <v>77</v>
      </c>
      <c r="AA82" s="460" t="e">
        <v>#N/A</v>
      </c>
    </row>
    <row r="83" spans="1:27" s="447" customFormat="1" ht="77.5">
      <c r="A83" s="460" t="s">
        <v>228</v>
      </c>
      <c r="B83" s="460" t="s">
        <v>70</v>
      </c>
      <c r="C83" s="460" t="s">
        <v>115</v>
      </c>
      <c r="D83" s="460" t="s">
        <v>116</v>
      </c>
      <c r="E83" s="460" t="s">
        <v>117</v>
      </c>
      <c r="F83" s="461">
        <v>8066</v>
      </c>
      <c r="G83" s="461">
        <v>2024110010194</v>
      </c>
      <c r="H83" s="471" t="s">
        <v>2644</v>
      </c>
      <c r="I83" s="460" t="s">
        <v>118</v>
      </c>
      <c r="J83" s="460" t="s">
        <v>16</v>
      </c>
      <c r="K83" s="460">
        <v>80111600</v>
      </c>
      <c r="L83" s="460" t="s">
        <v>229</v>
      </c>
      <c r="M83" s="460" t="s">
        <v>459</v>
      </c>
      <c r="N83" s="461" t="s">
        <v>459</v>
      </c>
      <c r="O83" s="461">
        <v>6</v>
      </c>
      <c r="P83" s="460">
        <v>1</v>
      </c>
      <c r="Q83" s="460" t="s">
        <v>83</v>
      </c>
      <c r="R83" s="463" t="s">
        <v>84</v>
      </c>
      <c r="S83" s="501">
        <v>8300000</v>
      </c>
      <c r="T83" s="501">
        <v>49800000</v>
      </c>
      <c r="U83" s="460" t="s">
        <v>225</v>
      </c>
      <c r="V83" s="460" t="s">
        <v>122</v>
      </c>
      <c r="W83" s="460" t="s">
        <v>123</v>
      </c>
      <c r="X83" s="460" t="s">
        <v>75</v>
      </c>
      <c r="Y83" s="460" t="s">
        <v>2765</v>
      </c>
      <c r="Z83" s="460" t="s">
        <v>77</v>
      </c>
      <c r="AA83" s="460" t="e">
        <v>#N/A</v>
      </c>
    </row>
    <row r="84" spans="1:27" s="447" customFormat="1" ht="77.5">
      <c r="A84" s="460" t="s">
        <v>230</v>
      </c>
      <c r="B84" s="460" t="s">
        <v>70</v>
      </c>
      <c r="C84" s="460" t="s">
        <v>115</v>
      </c>
      <c r="D84" s="460" t="s">
        <v>116</v>
      </c>
      <c r="E84" s="460" t="s">
        <v>117</v>
      </c>
      <c r="F84" s="461">
        <v>8066</v>
      </c>
      <c r="G84" s="461">
        <v>2024110010194</v>
      </c>
      <c r="H84" s="471" t="s">
        <v>2644</v>
      </c>
      <c r="I84" s="460" t="s">
        <v>118</v>
      </c>
      <c r="J84" s="460" t="s">
        <v>16</v>
      </c>
      <c r="K84" s="460">
        <v>80111600</v>
      </c>
      <c r="L84" s="460" t="s">
        <v>231</v>
      </c>
      <c r="M84" s="460" t="s">
        <v>459</v>
      </c>
      <c r="N84" s="460" t="s">
        <v>459</v>
      </c>
      <c r="O84" s="460">
        <v>7</v>
      </c>
      <c r="P84" s="460">
        <v>1</v>
      </c>
      <c r="Q84" s="460" t="s">
        <v>83</v>
      </c>
      <c r="R84" s="470" t="s">
        <v>84</v>
      </c>
      <c r="S84" s="501">
        <v>4280000</v>
      </c>
      <c r="T84" s="501">
        <v>29960000</v>
      </c>
      <c r="U84" s="460" t="s">
        <v>171</v>
      </c>
      <c r="V84" s="460" t="s">
        <v>122</v>
      </c>
      <c r="W84" s="460" t="s">
        <v>123</v>
      </c>
      <c r="X84" s="460" t="s">
        <v>75</v>
      </c>
      <c r="Y84" s="460" t="s">
        <v>2765</v>
      </c>
      <c r="Z84" s="460" t="s">
        <v>77</v>
      </c>
      <c r="AA84" s="460" t="e">
        <v>#N/A</v>
      </c>
    </row>
    <row r="85" spans="1:27" s="447" customFormat="1" ht="77.5">
      <c r="A85" s="460" t="s">
        <v>232</v>
      </c>
      <c r="B85" s="460" t="s">
        <v>70</v>
      </c>
      <c r="C85" s="460" t="s">
        <v>115</v>
      </c>
      <c r="D85" s="460" t="s">
        <v>116</v>
      </c>
      <c r="E85" s="460" t="s">
        <v>117</v>
      </c>
      <c r="F85" s="461">
        <v>8066</v>
      </c>
      <c r="G85" s="461">
        <v>2024110010194</v>
      </c>
      <c r="H85" s="471" t="s">
        <v>2644</v>
      </c>
      <c r="I85" s="460" t="s">
        <v>118</v>
      </c>
      <c r="J85" s="460" t="s">
        <v>16</v>
      </c>
      <c r="K85" s="460">
        <v>80111600</v>
      </c>
      <c r="L85" s="460" t="s">
        <v>233</v>
      </c>
      <c r="M85" s="460" t="s">
        <v>459</v>
      </c>
      <c r="N85" s="461" t="s">
        <v>459</v>
      </c>
      <c r="O85" s="461">
        <v>6</v>
      </c>
      <c r="P85" s="460">
        <v>1</v>
      </c>
      <c r="Q85" s="460" t="s">
        <v>83</v>
      </c>
      <c r="R85" s="463" t="s">
        <v>84</v>
      </c>
      <c r="S85" s="501">
        <v>6000000</v>
      </c>
      <c r="T85" s="501">
        <v>36000000</v>
      </c>
      <c r="U85" s="460" t="s">
        <v>171</v>
      </c>
      <c r="V85" s="460" t="s">
        <v>122</v>
      </c>
      <c r="W85" s="460" t="s">
        <v>123</v>
      </c>
      <c r="X85" s="460" t="s">
        <v>75</v>
      </c>
      <c r="Y85" s="460" t="s">
        <v>2765</v>
      </c>
      <c r="Z85" s="460" t="s">
        <v>77</v>
      </c>
      <c r="AA85" s="460" t="e">
        <v>#N/A</v>
      </c>
    </row>
    <row r="86" spans="1:27" s="447" customFormat="1" ht="77.5">
      <c r="A86" s="460" t="s">
        <v>234</v>
      </c>
      <c r="B86" s="460" t="s">
        <v>70</v>
      </c>
      <c r="C86" s="460" t="s">
        <v>115</v>
      </c>
      <c r="D86" s="460" t="s">
        <v>116</v>
      </c>
      <c r="E86" s="460" t="s">
        <v>117</v>
      </c>
      <c r="F86" s="461">
        <v>8066</v>
      </c>
      <c r="G86" s="461">
        <v>2024110010194</v>
      </c>
      <c r="H86" s="471" t="s">
        <v>2644</v>
      </c>
      <c r="I86" s="460" t="s">
        <v>118</v>
      </c>
      <c r="J86" s="460" t="s">
        <v>16</v>
      </c>
      <c r="K86" s="460">
        <v>80111600</v>
      </c>
      <c r="L86" s="460" t="s">
        <v>229</v>
      </c>
      <c r="M86" s="460" t="s">
        <v>459</v>
      </c>
      <c r="N86" s="461" t="s">
        <v>459</v>
      </c>
      <c r="O86" s="461">
        <v>6</v>
      </c>
      <c r="P86" s="460">
        <v>1</v>
      </c>
      <c r="Q86" s="460" t="s">
        <v>83</v>
      </c>
      <c r="R86" s="463" t="s">
        <v>84</v>
      </c>
      <c r="S86" s="501">
        <v>8000000</v>
      </c>
      <c r="T86" s="501">
        <v>48000000</v>
      </c>
      <c r="U86" s="460" t="s">
        <v>121</v>
      </c>
      <c r="V86" s="460" t="s">
        <v>122</v>
      </c>
      <c r="W86" s="460" t="s">
        <v>123</v>
      </c>
      <c r="X86" s="460" t="s">
        <v>75</v>
      </c>
      <c r="Y86" s="460" t="s">
        <v>2765</v>
      </c>
      <c r="Z86" s="460" t="s">
        <v>77</v>
      </c>
      <c r="AA86" s="460" t="e">
        <v>#N/A</v>
      </c>
    </row>
    <row r="87" spans="1:27" s="447" customFormat="1" ht="77.5">
      <c r="A87" s="460" t="s">
        <v>235</v>
      </c>
      <c r="B87" s="460" t="s">
        <v>70</v>
      </c>
      <c r="C87" s="460" t="s">
        <v>115</v>
      </c>
      <c r="D87" s="460" t="s">
        <v>116</v>
      </c>
      <c r="E87" s="460" t="s">
        <v>117</v>
      </c>
      <c r="F87" s="461">
        <v>8066</v>
      </c>
      <c r="G87" s="461">
        <v>2024110010194</v>
      </c>
      <c r="H87" s="471" t="s">
        <v>2644</v>
      </c>
      <c r="I87" s="460" t="s">
        <v>118</v>
      </c>
      <c r="J87" s="460" t="s">
        <v>16</v>
      </c>
      <c r="K87" s="460">
        <v>80111600</v>
      </c>
      <c r="L87" s="460" t="s">
        <v>236</v>
      </c>
      <c r="M87" s="460" t="s">
        <v>459</v>
      </c>
      <c r="N87" s="460" t="s">
        <v>459</v>
      </c>
      <c r="O87" s="460">
        <v>5</v>
      </c>
      <c r="P87" s="460">
        <v>1</v>
      </c>
      <c r="Q87" s="460" t="s">
        <v>83</v>
      </c>
      <c r="R87" s="470" t="s">
        <v>84</v>
      </c>
      <c r="S87" s="501">
        <v>2100000</v>
      </c>
      <c r="T87" s="501">
        <v>10500000</v>
      </c>
      <c r="U87" s="460" t="s">
        <v>121</v>
      </c>
      <c r="V87" s="460" t="s">
        <v>2796</v>
      </c>
      <c r="W87" s="460" t="s">
        <v>123</v>
      </c>
      <c r="X87" s="460" t="s">
        <v>75</v>
      </c>
      <c r="Y87" s="460" t="s">
        <v>2765</v>
      </c>
      <c r="Z87" s="460" t="s">
        <v>77</v>
      </c>
      <c r="AA87" s="460" t="e">
        <v>#N/A</v>
      </c>
    </row>
    <row r="88" spans="1:27" s="447" customFormat="1" ht="77.5">
      <c r="A88" s="460" t="s">
        <v>237</v>
      </c>
      <c r="B88" s="460" t="s">
        <v>70</v>
      </c>
      <c r="C88" s="460" t="s">
        <v>115</v>
      </c>
      <c r="D88" s="460" t="s">
        <v>116</v>
      </c>
      <c r="E88" s="460" t="s">
        <v>117</v>
      </c>
      <c r="F88" s="461">
        <v>8066</v>
      </c>
      <c r="G88" s="461">
        <v>2024110010194</v>
      </c>
      <c r="H88" s="471" t="s">
        <v>2644</v>
      </c>
      <c r="I88" s="460" t="s">
        <v>118</v>
      </c>
      <c r="J88" s="460" t="s">
        <v>16</v>
      </c>
      <c r="K88" s="460">
        <v>80111600</v>
      </c>
      <c r="L88" s="460" t="s">
        <v>236</v>
      </c>
      <c r="M88" s="460" t="s">
        <v>459</v>
      </c>
      <c r="N88" s="460" t="s">
        <v>459</v>
      </c>
      <c r="O88" s="460">
        <v>5</v>
      </c>
      <c r="P88" s="460">
        <v>1</v>
      </c>
      <c r="Q88" s="460" t="s">
        <v>83</v>
      </c>
      <c r="R88" s="470" t="s">
        <v>84</v>
      </c>
      <c r="S88" s="501">
        <v>2100000</v>
      </c>
      <c r="T88" s="501">
        <v>10500000</v>
      </c>
      <c r="U88" s="460" t="s">
        <v>121</v>
      </c>
      <c r="V88" s="460" t="s">
        <v>2796</v>
      </c>
      <c r="W88" s="460" t="s">
        <v>123</v>
      </c>
      <c r="X88" s="460" t="s">
        <v>75</v>
      </c>
      <c r="Y88" s="460" t="s">
        <v>2765</v>
      </c>
      <c r="Z88" s="460" t="s">
        <v>77</v>
      </c>
      <c r="AA88" s="460" t="e">
        <v>#N/A</v>
      </c>
    </row>
    <row r="89" spans="1:27" s="447" customFormat="1" ht="77.5">
      <c r="A89" s="460" t="s">
        <v>238</v>
      </c>
      <c r="B89" s="460" t="s">
        <v>70</v>
      </c>
      <c r="C89" s="460" t="s">
        <v>115</v>
      </c>
      <c r="D89" s="460" t="s">
        <v>116</v>
      </c>
      <c r="E89" s="460" t="s">
        <v>117</v>
      </c>
      <c r="F89" s="461">
        <v>8066</v>
      </c>
      <c r="G89" s="461">
        <v>2024110010194</v>
      </c>
      <c r="H89" s="471" t="s">
        <v>2644</v>
      </c>
      <c r="I89" s="460" t="s">
        <v>118</v>
      </c>
      <c r="J89" s="460" t="s">
        <v>16</v>
      </c>
      <c r="K89" s="460">
        <v>80111600</v>
      </c>
      <c r="L89" s="460" t="s">
        <v>236</v>
      </c>
      <c r="M89" s="460" t="s">
        <v>459</v>
      </c>
      <c r="N89" s="460" t="s">
        <v>459</v>
      </c>
      <c r="O89" s="460">
        <v>5</v>
      </c>
      <c r="P89" s="460">
        <v>1</v>
      </c>
      <c r="Q89" s="460" t="s">
        <v>83</v>
      </c>
      <c r="R89" s="470" t="s">
        <v>84</v>
      </c>
      <c r="S89" s="501">
        <v>2100000</v>
      </c>
      <c r="T89" s="501">
        <v>10500000</v>
      </c>
      <c r="U89" s="460" t="s">
        <v>121</v>
      </c>
      <c r="V89" s="460" t="s">
        <v>2796</v>
      </c>
      <c r="W89" s="460" t="s">
        <v>123</v>
      </c>
      <c r="X89" s="460" t="s">
        <v>75</v>
      </c>
      <c r="Y89" s="460" t="s">
        <v>2765</v>
      </c>
      <c r="Z89" s="460" t="s">
        <v>77</v>
      </c>
      <c r="AA89" s="460" t="e">
        <v>#N/A</v>
      </c>
    </row>
    <row r="90" spans="1:27" s="447" customFormat="1" ht="62">
      <c r="A90" s="460" t="s">
        <v>239</v>
      </c>
      <c r="B90" s="460" t="s">
        <v>70</v>
      </c>
      <c r="C90" s="460" t="s">
        <v>115</v>
      </c>
      <c r="D90" s="460" t="s">
        <v>116</v>
      </c>
      <c r="E90" s="460" t="s">
        <v>117</v>
      </c>
      <c r="F90" s="461">
        <v>8066</v>
      </c>
      <c r="G90" s="461">
        <v>2024110010194</v>
      </c>
      <c r="H90" s="471" t="s">
        <v>2644</v>
      </c>
      <c r="I90" s="460" t="s">
        <v>118</v>
      </c>
      <c r="J90" s="460" t="s">
        <v>16</v>
      </c>
      <c r="K90" s="460">
        <v>80111600</v>
      </c>
      <c r="L90" s="460" t="s">
        <v>240</v>
      </c>
      <c r="M90" s="460" t="s">
        <v>459</v>
      </c>
      <c r="N90" s="460" t="s">
        <v>459</v>
      </c>
      <c r="O90" s="460">
        <v>6</v>
      </c>
      <c r="P90" s="460">
        <v>1</v>
      </c>
      <c r="Q90" s="460" t="s">
        <v>83</v>
      </c>
      <c r="R90" s="470" t="s">
        <v>84</v>
      </c>
      <c r="S90" s="501">
        <v>2100000</v>
      </c>
      <c r="T90" s="501">
        <v>12600000</v>
      </c>
      <c r="U90" s="460" t="s">
        <v>241</v>
      </c>
      <c r="V90" s="460" t="s">
        <v>2796</v>
      </c>
      <c r="W90" s="460" t="s">
        <v>123</v>
      </c>
      <c r="X90" s="460" t="s">
        <v>75</v>
      </c>
      <c r="Y90" s="460" t="s">
        <v>2765</v>
      </c>
      <c r="Z90" s="460" t="s">
        <v>77</v>
      </c>
      <c r="AA90" s="460" t="e">
        <v>#N/A</v>
      </c>
    </row>
    <row r="91" spans="1:27" s="447" customFormat="1" ht="77.5">
      <c r="A91" s="460" t="s">
        <v>242</v>
      </c>
      <c r="B91" s="460" t="s">
        <v>70</v>
      </c>
      <c r="C91" s="460" t="s">
        <v>115</v>
      </c>
      <c r="D91" s="460" t="s">
        <v>116</v>
      </c>
      <c r="E91" s="460" t="s">
        <v>117</v>
      </c>
      <c r="F91" s="461">
        <v>8066</v>
      </c>
      <c r="G91" s="461">
        <v>2024110010194</v>
      </c>
      <c r="H91" s="471" t="s">
        <v>2644</v>
      </c>
      <c r="I91" s="460" t="s">
        <v>118</v>
      </c>
      <c r="J91" s="460" t="s">
        <v>16</v>
      </c>
      <c r="K91" s="460">
        <v>80111600</v>
      </c>
      <c r="L91" s="460" t="s">
        <v>243</v>
      </c>
      <c r="M91" s="460" t="s">
        <v>459</v>
      </c>
      <c r="N91" s="461" t="s">
        <v>459</v>
      </c>
      <c r="O91" s="461">
        <v>9</v>
      </c>
      <c r="P91" s="460">
        <v>1</v>
      </c>
      <c r="Q91" s="460" t="s">
        <v>83</v>
      </c>
      <c r="R91" s="463" t="s">
        <v>84</v>
      </c>
      <c r="S91" s="501">
        <v>7000000</v>
      </c>
      <c r="T91" s="501">
        <v>63000000</v>
      </c>
      <c r="U91" s="460" t="s">
        <v>171</v>
      </c>
      <c r="V91" s="460" t="s">
        <v>122</v>
      </c>
      <c r="W91" s="460" t="s">
        <v>123</v>
      </c>
      <c r="X91" s="460" t="s">
        <v>75</v>
      </c>
      <c r="Y91" s="460" t="s">
        <v>2765</v>
      </c>
      <c r="Z91" s="460" t="s">
        <v>77</v>
      </c>
      <c r="AA91" s="460" t="e">
        <v>#N/A</v>
      </c>
    </row>
    <row r="92" spans="1:27" s="447" customFormat="1" ht="139.5">
      <c r="A92" s="460" t="s">
        <v>244</v>
      </c>
      <c r="B92" s="460" t="s">
        <v>70</v>
      </c>
      <c r="C92" s="460" t="s">
        <v>115</v>
      </c>
      <c r="D92" s="460" t="s">
        <v>116</v>
      </c>
      <c r="E92" s="460" t="s">
        <v>117</v>
      </c>
      <c r="F92" s="461">
        <v>8066</v>
      </c>
      <c r="G92" s="461">
        <v>2024110010194</v>
      </c>
      <c r="H92" s="471" t="s">
        <v>2644</v>
      </c>
      <c r="I92" s="460" t="s">
        <v>118</v>
      </c>
      <c r="J92" s="460" t="s">
        <v>16</v>
      </c>
      <c r="K92" s="460">
        <v>80111600</v>
      </c>
      <c r="L92" s="460" t="s">
        <v>245</v>
      </c>
      <c r="M92" s="460" t="s">
        <v>459</v>
      </c>
      <c r="N92" s="460" t="s">
        <v>459</v>
      </c>
      <c r="O92" s="460">
        <v>9</v>
      </c>
      <c r="P92" s="460">
        <v>1</v>
      </c>
      <c r="Q92" s="460" t="s">
        <v>83</v>
      </c>
      <c r="R92" s="470" t="s">
        <v>84</v>
      </c>
      <c r="S92" s="501">
        <v>9000000</v>
      </c>
      <c r="T92" s="501">
        <v>81000000</v>
      </c>
      <c r="U92" s="460" t="s">
        <v>171</v>
      </c>
      <c r="V92" s="460" t="s">
        <v>122</v>
      </c>
      <c r="W92" s="460" t="s">
        <v>123</v>
      </c>
      <c r="X92" s="460" t="s">
        <v>75</v>
      </c>
      <c r="Y92" s="460" t="s">
        <v>2765</v>
      </c>
      <c r="Z92" s="460" t="s">
        <v>77</v>
      </c>
      <c r="AA92" s="460" t="e">
        <v>#N/A</v>
      </c>
    </row>
    <row r="93" spans="1:27" s="447" customFormat="1" ht="77.5">
      <c r="A93" s="460" t="s">
        <v>246</v>
      </c>
      <c r="B93" s="460" t="s">
        <v>70</v>
      </c>
      <c r="C93" s="460" t="s">
        <v>115</v>
      </c>
      <c r="D93" s="460" t="s">
        <v>116</v>
      </c>
      <c r="E93" s="460" t="s">
        <v>117</v>
      </c>
      <c r="F93" s="461">
        <v>8066</v>
      </c>
      <c r="G93" s="461">
        <v>2024110010194</v>
      </c>
      <c r="H93" s="471" t="s">
        <v>2644</v>
      </c>
      <c r="I93" s="460" t="s">
        <v>118</v>
      </c>
      <c r="J93" s="460" t="s">
        <v>16</v>
      </c>
      <c r="K93" s="460">
        <v>80111600</v>
      </c>
      <c r="L93" s="460" t="s">
        <v>247</v>
      </c>
      <c r="M93" s="460" t="s">
        <v>459</v>
      </c>
      <c r="N93" s="461" t="s">
        <v>459</v>
      </c>
      <c r="O93" s="461">
        <v>9</v>
      </c>
      <c r="P93" s="460">
        <v>1</v>
      </c>
      <c r="Q93" s="460" t="s">
        <v>83</v>
      </c>
      <c r="R93" s="463" t="s">
        <v>84</v>
      </c>
      <c r="S93" s="501">
        <v>8000000</v>
      </c>
      <c r="T93" s="501">
        <v>72000000</v>
      </c>
      <c r="U93" s="460" t="s">
        <v>171</v>
      </c>
      <c r="V93" s="460" t="s">
        <v>122</v>
      </c>
      <c r="W93" s="460" t="s">
        <v>123</v>
      </c>
      <c r="X93" s="460" t="s">
        <v>75</v>
      </c>
      <c r="Y93" s="460" t="s">
        <v>2765</v>
      </c>
      <c r="Z93" s="460" t="s">
        <v>77</v>
      </c>
      <c r="AA93" s="460" t="e">
        <v>#N/A</v>
      </c>
    </row>
    <row r="94" spans="1:27" s="447" customFormat="1" ht="77.5">
      <c r="A94" s="460" t="s">
        <v>248</v>
      </c>
      <c r="B94" s="460" t="s">
        <v>70</v>
      </c>
      <c r="C94" s="460" t="s">
        <v>115</v>
      </c>
      <c r="D94" s="460" t="s">
        <v>116</v>
      </c>
      <c r="E94" s="460" t="s">
        <v>117</v>
      </c>
      <c r="F94" s="461">
        <v>8066</v>
      </c>
      <c r="G94" s="461">
        <v>2024110010194</v>
      </c>
      <c r="H94" s="471" t="s">
        <v>2644</v>
      </c>
      <c r="I94" s="460" t="s">
        <v>118</v>
      </c>
      <c r="J94" s="460" t="s">
        <v>16</v>
      </c>
      <c r="K94" s="460">
        <v>80111600</v>
      </c>
      <c r="L94" s="460" t="s">
        <v>249</v>
      </c>
      <c r="M94" s="460" t="s">
        <v>459</v>
      </c>
      <c r="N94" s="460" t="s">
        <v>459</v>
      </c>
      <c r="O94" s="460">
        <v>6</v>
      </c>
      <c r="P94" s="460">
        <v>1</v>
      </c>
      <c r="Q94" s="460" t="s">
        <v>83</v>
      </c>
      <c r="R94" s="470" t="s">
        <v>84</v>
      </c>
      <c r="S94" s="501">
        <v>6000000</v>
      </c>
      <c r="T94" s="501">
        <v>36000000</v>
      </c>
      <c r="U94" s="460" t="s">
        <v>171</v>
      </c>
      <c r="V94" s="460" t="s">
        <v>122</v>
      </c>
      <c r="W94" s="460" t="s">
        <v>123</v>
      </c>
      <c r="X94" s="460" t="s">
        <v>75</v>
      </c>
      <c r="Y94" s="460" t="s">
        <v>2765</v>
      </c>
      <c r="Z94" s="460" t="s">
        <v>77</v>
      </c>
      <c r="AA94" s="460" t="e">
        <v>#N/A</v>
      </c>
    </row>
    <row r="95" spans="1:27" s="447" customFormat="1" ht="77.5">
      <c r="A95" s="460" t="s">
        <v>250</v>
      </c>
      <c r="B95" s="460" t="s">
        <v>70</v>
      </c>
      <c r="C95" s="460" t="s">
        <v>115</v>
      </c>
      <c r="D95" s="460" t="s">
        <v>116</v>
      </c>
      <c r="E95" s="460" t="s">
        <v>117</v>
      </c>
      <c r="F95" s="461">
        <v>8066</v>
      </c>
      <c r="G95" s="461">
        <v>2024110010194</v>
      </c>
      <c r="H95" s="471" t="s">
        <v>2644</v>
      </c>
      <c r="I95" s="460" t="s">
        <v>118</v>
      </c>
      <c r="J95" s="460" t="s">
        <v>16</v>
      </c>
      <c r="K95" s="460">
        <v>80111600</v>
      </c>
      <c r="L95" s="460" t="s">
        <v>251</v>
      </c>
      <c r="M95" s="460" t="s">
        <v>459</v>
      </c>
      <c r="N95" s="461" t="s">
        <v>459</v>
      </c>
      <c r="O95" s="461">
        <v>7</v>
      </c>
      <c r="P95" s="460">
        <v>1</v>
      </c>
      <c r="Q95" s="460" t="s">
        <v>83</v>
      </c>
      <c r="R95" s="463" t="s">
        <v>84</v>
      </c>
      <c r="S95" s="501">
        <v>9000000</v>
      </c>
      <c r="T95" s="501">
        <v>63000000</v>
      </c>
      <c r="U95" s="460" t="s">
        <v>2793</v>
      </c>
      <c r="V95" s="460" t="s">
        <v>122</v>
      </c>
      <c r="W95" s="460" t="s">
        <v>123</v>
      </c>
      <c r="X95" s="460" t="s">
        <v>75</v>
      </c>
      <c r="Y95" s="460" t="s">
        <v>2765</v>
      </c>
      <c r="Z95" s="460" t="s">
        <v>77</v>
      </c>
      <c r="AA95" s="460" t="e">
        <v>#N/A</v>
      </c>
    </row>
    <row r="96" spans="1:27" s="447" customFormat="1" ht="93">
      <c r="A96" s="460" t="s">
        <v>252</v>
      </c>
      <c r="B96" s="460" t="s">
        <v>70</v>
      </c>
      <c r="C96" s="460" t="s">
        <v>115</v>
      </c>
      <c r="D96" s="460" t="s">
        <v>116</v>
      </c>
      <c r="E96" s="460" t="s">
        <v>117</v>
      </c>
      <c r="F96" s="461">
        <v>8066</v>
      </c>
      <c r="G96" s="461">
        <v>2024110010194</v>
      </c>
      <c r="H96" s="471" t="s">
        <v>2644</v>
      </c>
      <c r="I96" s="460" t="s">
        <v>118</v>
      </c>
      <c r="J96" s="460" t="s">
        <v>16</v>
      </c>
      <c r="K96" s="460">
        <v>80111600</v>
      </c>
      <c r="L96" s="460" t="s">
        <v>2654</v>
      </c>
      <c r="M96" s="460" t="s">
        <v>459</v>
      </c>
      <c r="N96" s="460" t="s">
        <v>459</v>
      </c>
      <c r="O96" s="460">
        <v>6</v>
      </c>
      <c r="P96" s="460">
        <v>1</v>
      </c>
      <c r="Q96" s="460" t="s">
        <v>83</v>
      </c>
      <c r="R96" s="470" t="s">
        <v>84</v>
      </c>
      <c r="S96" s="501">
        <v>3600000</v>
      </c>
      <c r="T96" s="501">
        <v>21600000</v>
      </c>
      <c r="U96" s="460" t="s">
        <v>2793</v>
      </c>
      <c r="V96" s="460" t="s">
        <v>2796</v>
      </c>
      <c r="W96" s="460" t="s">
        <v>123</v>
      </c>
      <c r="X96" s="460" t="s">
        <v>75</v>
      </c>
      <c r="Y96" s="460" t="s">
        <v>2765</v>
      </c>
      <c r="Z96" s="460" t="s">
        <v>77</v>
      </c>
      <c r="AA96" s="460" t="e">
        <v>#N/A</v>
      </c>
    </row>
    <row r="97" spans="1:27" s="447" customFormat="1" ht="46.5">
      <c r="A97" s="460" t="s">
        <v>254</v>
      </c>
      <c r="B97" s="460" t="s">
        <v>70</v>
      </c>
      <c r="C97" s="460" t="s">
        <v>115</v>
      </c>
      <c r="D97" s="460" t="s">
        <v>116</v>
      </c>
      <c r="E97" s="460" t="s">
        <v>117</v>
      </c>
      <c r="F97" s="461">
        <v>8066</v>
      </c>
      <c r="G97" s="461">
        <v>2024110010194</v>
      </c>
      <c r="H97" s="471" t="s">
        <v>2644</v>
      </c>
      <c r="I97" s="460" t="s">
        <v>118</v>
      </c>
      <c r="J97" s="460" t="s">
        <v>16</v>
      </c>
      <c r="K97" s="460">
        <v>80111600</v>
      </c>
      <c r="L97" s="460" t="s">
        <v>255</v>
      </c>
      <c r="M97" s="460" t="s">
        <v>1060</v>
      </c>
      <c r="N97" s="460" t="s">
        <v>1060</v>
      </c>
      <c r="O97" s="460">
        <v>6</v>
      </c>
      <c r="P97" s="460">
        <v>1</v>
      </c>
      <c r="Q97" s="460" t="s">
        <v>83</v>
      </c>
      <c r="R97" s="470" t="s">
        <v>84</v>
      </c>
      <c r="S97" s="501" t="s">
        <v>2655</v>
      </c>
      <c r="T97" s="501">
        <v>61748636</v>
      </c>
      <c r="U97" s="460" t="s">
        <v>171</v>
      </c>
      <c r="V97" s="460" t="s">
        <v>2796</v>
      </c>
      <c r="W97" s="460" t="s">
        <v>123</v>
      </c>
      <c r="X97" s="460" t="s">
        <v>75</v>
      </c>
      <c r="Y97" s="460" t="s">
        <v>2765</v>
      </c>
      <c r="Z97" s="460" t="s">
        <v>77</v>
      </c>
      <c r="AA97" s="460" t="e">
        <v>#N/A</v>
      </c>
    </row>
    <row r="98" spans="1:27" s="447" customFormat="1" ht="77.5">
      <c r="A98" s="460" t="s">
        <v>258</v>
      </c>
      <c r="B98" s="460" t="s">
        <v>70</v>
      </c>
      <c r="C98" s="460" t="s">
        <v>115</v>
      </c>
      <c r="D98" s="460" t="s">
        <v>116</v>
      </c>
      <c r="E98" s="460" t="s">
        <v>117</v>
      </c>
      <c r="F98" s="461">
        <v>8066</v>
      </c>
      <c r="G98" s="461">
        <v>2024110010194</v>
      </c>
      <c r="H98" s="471" t="s">
        <v>2644</v>
      </c>
      <c r="I98" s="460" t="s">
        <v>118</v>
      </c>
      <c r="J98" s="460" t="s">
        <v>16</v>
      </c>
      <c r="K98" s="460">
        <v>80111600</v>
      </c>
      <c r="L98" s="460" t="s">
        <v>259</v>
      </c>
      <c r="M98" s="460" t="s">
        <v>459</v>
      </c>
      <c r="N98" s="460" t="s">
        <v>459</v>
      </c>
      <c r="O98" s="460">
        <v>6</v>
      </c>
      <c r="P98" s="460">
        <v>1</v>
      </c>
      <c r="Q98" s="460" t="s">
        <v>83</v>
      </c>
      <c r="R98" s="470" t="s">
        <v>84</v>
      </c>
      <c r="S98" s="501">
        <v>1787894</v>
      </c>
      <c r="T98" s="501">
        <v>10727364</v>
      </c>
      <c r="U98" s="460" t="s">
        <v>2793</v>
      </c>
      <c r="V98" s="460" t="s">
        <v>2796</v>
      </c>
      <c r="W98" s="460" t="s">
        <v>123</v>
      </c>
      <c r="X98" s="460" t="s">
        <v>75</v>
      </c>
      <c r="Y98" s="460" t="s">
        <v>2765</v>
      </c>
      <c r="Z98" s="460" t="s">
        <v>77</v>
      </c>
      <c r="AA98" s="460" t="e">
        <v>#N/A</v>
      </c>
    </row>
    <row r="99" spans="1:27" s="447" customFormat="1" ht="62">
      <c r="A99" s="460" t="s">
        <v>260</v>
      </c>
      <c r="B99" s="460" t="s">
        <v>70</v>
      </c>
      <c r="C99" s="460" t="s">
        <v>115</v>
      </c>
      <c r="D99" s="460" t="s">
        <v>116</v>
      </c>
      <c r="E99" s="460" t="s">
        <v>117</v>
      </c>
      <c r="F99" s="461">
        <v>8066</v>
      </c>
      <c r="G99" s="461">
        <v>2024110010194</v>
      </c>
      <c r="H99" s="471" t="s">
        <v>2644</v>
      </c>
      <c r="I99" s="460" t="s">
        <v>118</v>
      </c>
      <c r="J99" s="460" t="s">
        <v>16</v>
      </c>
      <c r="K99" s="460">
        <v>80111600</v>
      </c>
      <c r="L99" s="460" t="s">
        <v>261</v>
      </c>
      <c r="M99" s="460" t="s">
        <v>459</v>
      </c>
      <c r="N99" s="460" t="s">
        <v>459</v>
      </c>
      <c r="O99" s="460">
        <v>9</v>
      </c>
      <c r="P99" s="460">
        <v>1</v>
      </c>
      <c r="Q99" s="460" t="s">
        <v>83</v>
      </c>
      <c r="R99" s="470" t="s">
        <v>84</v>
      </c>
      <c r="S99" s="501">
        <v>3800000</v>
      </c>
      <c r="T99" s="501">
        <v>34200000</v>
      </c>
      <c r="U99" s="460" t="s">
        <v>121</v>
      </c>
      <c r="V99" s="460" t="s">
        <v>2796</v>
      </c>
      <c r="W99" s="460" t="s">
        <v>123</v>
      </c>
      <c r="X99" s="460" t="s">
        <v>75</v>
      </c>
      <c r="Y99" s="460" t="s">
        <v>2765</v>
      </c>
      <c r="Z99" s="460" t="s">
        <v>77</v>
      </c>
      <c r="AA99" s="460" t="e">
        <v>#N/A</v>
      </c>
    </row>
    <row r="100" spans="1:27" s="447" customFormat="1" ht="93">
      <c r="A100" s="460" t="s">
        <v>262</v>
      </c>
      <c r="B100" s="460" t="s">
        <v>70</v>
      </c>
      <c r="C100" s="460" t="s">
        <v>115</v>
      </c>
      <c r="D100" s="460" t="s">
        <v>116</v>
      </c>
      <c r="E100" s="460" t="s">
        <v>117</v>
      </c>
      <c r="F100" s="461">
        <v>8066</v>
      </c>
      <c r="G100" s="461">
        <v>2024110010194</v>
      </c>
      <c r="H100" s="471" t="s">
        <v>2644</v>
      </c>
      <c r="I100" s="460" t="s">
        <v>118</v>
      </c>
      <c r="J100" s="460" t="s">
        <v>16</v>
      </c>
      <c r="K100" s="460">
        <v>80111600</v>
      </c>
      <c r="L100" s="460" t="s">
        <v>263</v>
      </c>
      <c r="M100" s="460" t="s">
        <v>459</v>
      </c>
      <c r="N100" s="461" t="s">
        <v>459</v>
      </c>
      <c r="O100" s="461">
        <v>9</v>
      </c>
      <c r="P100" s="460">
        <v>1</v>
      </c>
      <c r="Q100" s="460" t="s">
        <v>83</v>
      </c>
      <c r="R100" s="463" t="s">
        <v>84</v>
      </c>
      <c r="S100" s="501">
        <v>7500000</v>
      </c>
      <c r="T100" s="501">
        <v>67500000</v>
      </c>
      <c r="U100" s="460" t="s">
        <v>171</v>
      </c>
      <c r="V100" s="460" t="s">
        <v>122</v>
      </c>
      <c r="W100" s="460" t="s">
        <v>123</v>
      </c>
      <c r="X100" s="460" t="s">
        <v>75</v>
      </c>
      <c r="Y100" s="460" t="s">
        <v>2765</v>
      </c>
      <c r="Z100" s="460" t="s">
        <v>77</v>
      </c>
      <c r="AA100" s="460" t="e">
        <v>#N/A</v>
      </c>
    </row>
    <row r="101" spans="1:27" s="447" customFormat="1" ht="77.5">
      <c r="A101" s="460" t="s">
        <v>264</v>
      </c>
      <c r="B101" s="460" t="s">
        <v>70</v>
      </c>
      <c r="C101" s="460" t="s">
        <v>115</v>
      </c>
      <c r="D101" s="460" t="s">
        <v>116</v>
      </c>
      <c r="E101" s="460" t="s">
        <v>117</v>
      </c>
      <c r="F101" s="461">
        <v>8066</v>
      </c>
      <c r="G101" s="461">
        <v>2024110010194</v>
      </c>
      <c r="H101" s="471" t="s">
        <v>2644</v>
      </c>
      <c r="I101" s="460" t="s">
        <v>118</v>
      </c>
      <c r="J101" s="460" t="s">
        <v>16</v>
      </c>
      <c r="K101" s="460">
        <v>80111600</v>
      </c>
      <c r="L101" s="460" t="s">
        <v>265</v>
      </c>
      <c r="M101" s="460" t="s">
        <v>459</v>
      </c>
      <c r="N101" s="461" t="s">
        <v>459</v>
      </c>
      <c r="O101" s="461">
        <v>6</v>
      </c>
      <c r="P101" s="460">
        <v>1</v>
      </c>
      <c r="Q101" s="460" t="s">
        <v>83</v>
      </c>
      <c r="R101" s="463" t="s">
        <v>84</v>
      </c>
      <c r="S101" s="501">
        <v>9000000</v>
      </c>
      <c r="T101" s="501">
        <v>54000000</v>
      </c>
      <c r="U101" s="460" t="s">
        <v>171</v>
      </c>
      <c r="V101" s="460" t="s">
        <v>122</v>
      </c>
      <c r="W101" s="460" t="s">
        <v>123</v>
      </c>
      <c r="X101" s="460" t="s">
        <v>75</v>
      </c>
      <c r="Y101" s="460" t="s">
        <v>2765</v>
      </c>
      <c r="Z101" s="460" t="s">
        <v>77</v>
      </c>
      <c r="AA101" s="460" t="e">
        <v>#N/A</v>
      </c>
    </row>
    <row r="102" spans="1:27" s="447" customFormat="1" ht="77.5">
      <c r="A102" s="472" t="s">
        <v>266</v>
      </c>
      <c r="B102" s="460" t="s">
        <v>70</v>
      </c>
      <c r="C102" s="460" t="s">
        <v>115</v>
      </c>
      <c r="D102" s="460" t="s">
        <v>116</v>
      </c>
      <c r="E102" s="460" t="s">
        <v>117</v>
      </c>
      <c r="F102" s="461">
        <v>8066</v>
      </c>
      <c r="G102" s="461">
        <v>2024110010194</v>
      </c>
      <c r="H102" s="471" t="s">
        <v>2644</v>
      </c>
      <c r="I102" s="460" t="s">
        <v>118</v>
      </c>
      <c r="J102" s="462" t="s">
        <v>16</v>
      </c>
      <c r="K102" s="460">
        <v>80111600</v>
      </c>
      <c r="L102" s="460" t="s">
        <v>1290</v>
      </c>
      <c r="M102" s="460" t="s">
        <v>1060</v>
      </c>
      <c r="N102" s="461" t="s">
        <v>1060</v>
      </c>
      <c r="O102" s="461">
        <v>1</v>
      </c>
      <c r="P102" s="460">
        <v>1</v>
      </c>
      <c r="Q102" s="460" t="s">
        <v>83</v>
      </c>
      <c r="R102" s="463" t="s">
        <v>84</v>
      </c>
      <c r="S102" s="501">
        <v>0</v>
      </c>
      <c r="T102" s="501">
        <v>156726465</v>
      </c>
      <c r="U102" s="460" t="s">
        <v>171</v>
      </c>
      <c r="V102" s="460" t="s">
        <v>122</v>
      </c>
      <c r="W102" s="460" t="s">
        <v>123</v>
      </c>
      <c r="X102" s="460" t="s">
        <v>75</v>
      </c>
      <c r="Y102" s="460" t="s">
        <v>2765</v>
      </c>
      <c r="Z102" s="460" t="s">
        <v>77</v>
      </c>
      <c r="AA102" s="460" t="e">
        <v>#N/A</v>
      </c>
    </row>
    <row r="103" spans="1:27" s="447" customFormat="1" ht="77.5">
      <c r="A103" s="460" t="s">
        <v>267</v>
      </c>
      <c r="B103" s="460" t="s">
        <v>70</v>
      </c>
      <c r="C103" s="460" t="s">
        <v>115</v>
      </c>
      <c r="D103" s="460" t="s">
        <v>268</v>
      </c>
      <c r="E103" s="460" t="s">
        <v>117</v>
      </c>
      <c r="F103" s="461">
        <v>8066</v>
      </c>
      <c r="G103" s="461">
        <v>2024110010194</v>
      </c>
      <c r="H103" s="471" t="s">
        <v>2644</v>
      </c>
      <c r="I103" s="460" t="s">
        <v>118</v>
      </c>
      <c r="J103" s="460" t="s">
        <v>14</v>
      </c>
      <c r="K103" s="460" t="s">
        <v>269</v>
      </c>
      <c r="L103" s="460" t="s">
        <v>270</v>
      </c>
      <c r="M103" s="460" t="s">
        <v>307</v>
      </c>
      <c r="N103" s="460" t="s">
        <v>307</v>
      </c>
      <c r="O103" s="460">
        <v>2</v>
      </c>
      <c r="P103" s="460">
        <v>1</v>
      </c>
      <c r="Q103" s="460" t="s">
        <v>555</v>
      </c>
      <c r="R103" s="470" t="s">
        <v>84</v>
      </c>
      <c r="S103" s="501" t="s">
        <v>2655</v>
      </c>
      <c r="T103" s="501">
        <v>100000000</v>
      </c>
      <c r="U103" s="460" t="s">
        <v>2793</v>
      </c>
      <c r="V103" s="460" t="s">
        <v>2794</v>
      </c>
      <c r="W103" s="460" t="s">
        <v>273</v>
      </c>
      <c r="X103" s="460" t="s">
        <v>75</v>
      </c>
      <c r="Y103" s="460" t="s">
        <v>2765</v>
      </c>
      <c r="Z103" s="460" t="s">
        <v>77</v>
      </c>
      <c r="AA103" s="460" t="e">
        <v>#N/A</v>
      </c>
    </row>
    <row r="104" spans="1:27" s="447" customFormat="1" ht="62">
      <c r="A104" s="460" t="s">
        <v>274</v>
      </c>
      <c r="B104" s="460" t="s">
        <v>70</v>
      </c>
      <c r="C104" s="460" t="s">
        <v>115</v>
      </c>
      <c r="D104" s="460" t="s">
        <v>275</v>
      </c>
      <c r="E104" s="460" t="s">
        <v>117</v>
      </c>
      <c r="F104" s="461">
        <v>8066</v>
      </c>
      <c r="G104" s="461">
        <v>2024110010194</v>
      </c>
      <c r="H104" s="471" t="s">
        <v>2644</v>
      </c>
      <c r="I104" s="460" t="s">
        <v>118</v>
      </c>
      <c r="J104" s="460" t="s">
        <v>1920</v>
      </c>
      <c r="K104" s="460">
        <v>80111600</v>
      </c>
      <c r="L104" s="460" t="s">
        <v>276</v>
      </c>
      <c r="M104" s="460" t="s">
        <v>459</v>
      </c>
      <c r="N104" s="460" t="s">
        <v>459</v>
      </c>
      <c r="O104" s="460">
        <v>1</v>
      </c>
      <c r="P104" s="460">
        <v>1</v>
      </c>
      <c r="Q104" s="460" t="s">
        <v>277</v>
      </c>
      <c r="R104" s="470" t="s">
        <v>84</v>
      </c>
      <c r="S104" s="501" t="s">
        <v>2655</v>
      </c>
      <c r="T104" s="501">
        <v>195000000</v>
      </c>
      <c r="U104" s="460" t="s">
        <v>225</v>
      </c>
      <c r="V104" s="460" t="s">
        <v>2795</v>
      </c>
      <c r="W104" s="460" t="s">
        <v>279</v>
      </c>
      <c r="X104" s="460" t="s">
        <v>75</v>
      </c>
      <c r="Y104" s="460" t="s">
        <v>2765</v>
      </c>
      <c r="Z104" s="460" t="s">
        <v>77</v>
      </c>
      <c r="AA104" s="460" t="e">
        <v>#N/A</v>
      </c>
    </row>
    <row r="105" spans="1:27" s="447" customFormat="1" ht="62">
      <c r="A105" s="460" t="s">
        <v>280</v>
      </c>
      <c r="B105" s="460" t="s">
        <v>70</v>
      </c>
      <c r="C105" s="460" t="s">
        <v>115</v>
      </c>
      <c r="D105" s="460" t="s">
        <v>275</v>
      </c>
      <c r="E105" s="460" t="s">
        <v>117</v>
      </c>
      <c r="F105" s="461">
        <v>8066</v>
      </c>
      <c r="G105" s="461">
        <v>2024110010194</v>
      </c>
      <c r="H105" s="471" t="s">
        <v>2644</v>
      </c>
      <c r="I105" s="460" t="s">
        <v>118</v>
      </c>
      <c r="J105" s="460" t="s">
        <v>1920</v>
      </c>
      <c r="K105" s="460" t="s">
        <v>1921</v>
      </c>
      <c r="L105" s="460" t="s">
        <v>1924</v>
      </c>
      <c r="M105" s="460" t="s">
        <v>307</v>
      </c>
      <c r="N105" s="461" t="s">
        <v>673</v>
      </c>
      <c r="O105" s="461">
        <v>4</v>
      </c>
      <c r="P105" s="460">
        <v>1</v>
      </c>
      <c r="Q105" s="460" t="s">
        <v>1925</v>
      </c>
      <c r="R105" s="463" t="s">
        <v>84</v>
      </c>
      <c r="S105" s="501" t="s">
        <v>1724</v>
      </c>
      <c r="T105" s="501">
        <v>505000000</v>
      </c>
      <c r="U105" s="460" t="s">
        <v>225</v>
      </c>
      <c r="V105" s="460" t="s">
        <v>2795</v>
      </c>
      <c r="W105" s="460" t="s">
        <v>279</v>
      </c>
      <c r="X105" s="460" t="s">
        <v>75</v>
      </c>
      <c r="Y105" s="460" t="s">
        <v>2765</v>
      </c>
      <c r="Z105" s="460" t="s">
        <v>77</v>
      </c>
      <c r="AA105" s="460" t="e">
        <v>#N/A</v>
      </c>
    </row>
    <row r="106" spans="1:27" s="447" customFormat="1" ht="93">
      <c r="A106" s="460" t="s">
        <v>281</v>
      </c>
      <c r="B106" s="460" t="s">
        <v>70</v>
      </c>
      <c r="C106" s="460" t="s">
        <v>71</v>
      </c>
      <c r="D106" s="460" t="s">
        <v>282</v>
      </c>
      <c r="E106" s="460" t="s">
        <v>283</v>
      </c>
      <c r="F106" s="461">
        <v>8080</v>
      </c>
      <c r="G106" s="461">
        <v>2024110010212</v>
      </c>
      <c r="H106" s="460" t="s">
        <v>10</v>
      </c>
      <c r="I106" s="460" t="s">
        <v>284</v>
      </c>
      <c r="J106" s="460" t="s">
        <v>11</v>
      </c>
      <c r="K106" s="460">
        <v>80111600</v>
      </c>
      <c r="L106" s="460" t="s">
        <v>285</v>
      </c>
      <c r="M106" s="460" t="s">
        <v>459</v>
      </c>
      <c r="N106" s="460" t="s">
        <v>459</v>
      </c>
      <c r="O106" s="460">
        <v>6</v>
      </c>
      <c r="P106" s="460">
        <v>1</v>
      </c>
      <c r="Q106" s="460" t="s">
        <v>83</v>
      </c>
      <c r="R106" s="470" t="s">
        <v>84</v>
      </c>
      <c r="S106" s="504">
        <v>7000000</v>
      </c>
      <c r="T106" s="504">
        <v>42000000</v>
      </c>
      <c r="U106" s="460" t="s">
        <v>286</v>
      </c>
      <c r="V106" s="460" t="s">
        <v>78</v>
      </c>
      <c r="W106" s="460" t="s">
        <v>287</v>
      </c>
      <c r="X106" s="460" t="s">
        <v>288</v>
      </c>
      <c r="Y106" s="460" t="s">
        <v>2765</v>
      </c>
      <c r="Z106" s="460" t="s">
        <v>77</v>
      </c>
      <c r="AA106" s="460" t="e">
        <v>#N/A</v>
      </c>
    </row>
    <row r="107" spans="1:27" s="447" customFormat="1" ht="93">
      <c r="A107" s="460" t="s">
        <v>289</v>
      </c>
      <c r="B107" s="460" t="s">
        <v>70</v>
      </c>
      <c r="C107" s="460" t="s">
        <v>71</v>
      </c>
      <c r="D107" s="460" t="s">
        <v>282</v>
      </c>
      <c r="E107" s="460" t="s">
        <v>283</v>
      </c>
      <c r="F107" s="461">
        <v>8080</v>
      </c>
      <c r="G107" s="461">
        <v>2024110010212</v>
      </c>
      <c r="H107" s="460" t="s">
        <v>10</v>
      </c>
      <c r="I107" s="460" t="s">
        <v>284</v>
      </c>
      <c r="J107" s="462" t="s">
        <v>11</v>
      </c>
      <c r="K107" s="460">
        <v>80111600</v>
      </c>
      <c r="L107" s="460" t="s">
        <v>1517</v>
      </c>
      <c r="M107" s="460" t="s">
        <v>459</v>
      </c>
      <c r="N107" s="461" t="s">
        <v>459</v>
      </c>
      <c r="O107" s="461">
        <v>5</v>
      </c>
      <c r="P107" s="460">
        <v>1</v>
      </c>
      <c r="Q107" s="460" t="s">
        <v>83</v>
      </c>
      <c r="R107" s="463" t="s">
        <v>84</v>
      </c>
      <c r="S107" s="504">
        <v>5000000</v>
      </c>
      <c r="T107" s="504">
        <v>25000000</v>
      </c>
      <c r="U107" s="460" t="s">
        <v>286</v>
      </c>
      <c r="V107" s="460" t="s">
        <v>1935</v>
      </c>
      <c r="W107" s="460" t="s">
        <v>287</v>
      </c>
      <c r="X107" s="460" t="s">
        <v>288</v>
      </c>
      <c r="Y107" s="460" t="s">
        <v>2765</v>
      </c>
      <c r="Z107" s="460" t="s">
        <v>77</v>
      </c>
      <c r="AA107" s="460" t="e">
        <v>#N/A</v>
      </c>
    </row>
    <row r="108" spans="1:27" s="447" customFormat="1" ht="124">
      <c r="A108" s="460" t="s">
        <v>290</v>
      </c>
      <c r="B108" s="460" t="s">
        <v>70</v>
      </c>
      <c r="C108" s="460" t="s">
        <v>71</v>
      </c>
      <c r="D108" s="460" t="s">
        <v>282</v>
      </c>
      <c r="E108" s="460" t="s">
        <v>283</v>
      </c>
      <c r="F108" s="461">
        <v>8080</v>
      </c>
      <c r="G108" s="461">
        <v>2024110010212</v>
      </c>
      <c r="H108" s="460" t="s">
        <v>10</v>
      </c>
      <c r="I108" s="460" t="s">
        <v>284</v>
      </c>
      <c r="J108" s="460" t="s">
        <v>11</v>
      </c>
      <c r="K108" s="460">
        <v>80111600</v>
      </c>
      <c r="L108" s="460" t="s">
        <v>291</v>
      </c>
      <c r="M108" s="460" t="s">
        <v>459</v>
      </c>
      <c r="N108" s="460" t="s">
        <v>459</v>
      </c>
      <c r="O108" s="460">
        <v>6</v>
      </c>
      <c r="P108" s="460">
        <v>1</v>
      </c>
      <c r="Q108" s="460" t="s">
        <v>83</v>
      </c>
      <c r="R108" s="470" t="s">
        <v>84</v>
      </c>
      <c r="S108" s="504">
        <v>5800000</v>
      </c>
      <c r="T108" s="504">
        <v>34800000</v>
      </c>
      <c r="U108" s="460" t="s">
        <v>286</v>
      </c>
      <c r="V108" s="460" t="s">
        <v>78</v>
      </c>
      <c r="W108" s="460" t="s">
        <v>287</v>
      </c>
      <c r="X108" s="460" t="s">
        <v>288</v>
      </c>
      <c r="Y108" s="460" t="s">
        <v>2765</v>
      </c>
      <c r="Z108" s="460" t="s">
        <v>77</v>
      </c>
      <c r="AA108" s="460" t="e">
        <v>#N/A</v>
      </c>
    </row>
    <row r="109" spans="1:27" s="447" customFormat="1" ht="93">
      <c r="A109" s="460" t="s">
        <v>292</v>
      </c>
      <c r="B109" s="460" t="s">
        <v>70</v>
      </c>
      <c r="C109" s="460" t="s">
        <v>71</v>
      </c>
      <c r="D109" s="460" t="s">
        <v>282</v>
      </c>
      <c r="E109" s="460" t="s">
        <v>283</v>
      </c>
      <c r="F109" s="461">
        <v>8080</v>
      </c>
      <c r="G109" s="461">
        <v>2024110010212</v>
      </c>
      <c r="H109" s="460" t="s">
        <v>10</v>
      </c>
      <c r="I109" s="460" t="s">
        <v>284</v>
      </c>
      <c r="J109" s="460" t="s">
        <v>11</v>
      </c>
      <c r="K109" s="460">
        <v>80111600</v>
      </c>
      <c r="L109" s="460" t="s">
        <v>2656</v>
      </c>
      <c r="M109" s="460" t="s">
        <v>409</v>
      </c>
      <c r="N109" s="460" t="s">
        <v>409</v>
      </c>
      <c r="O109" s="460">
        <v>6</v>
      </c>
      <c r="P109" s="460">
        <v>1</v>
      </c>
      <c r="Q109" s="460" t="s">
        <v>83</v>
      </c>
      <c r="R109" s="470" t="s">
        <v>84</v>
      </c>
      <c r="S109" s="504">
        <v>4000000</v>
      </c>
      <c r="T109" s="504">
        <v>24000000</v>
      </c>
      <c r="U109" s="460" t="s">
        <v>286</v>
      </c>
      <c r="V109" s="460" t="s">
        <v>78</v>
      </c>
      <c r="W109" s="460" t="s">
        <v>287</v>
      </c>
      <c r="X109" s="460" t="s">
        <v>288</v>
      </c>
      <c r="Y109" s="460" t="s">
        <v>2765</v>
      </c>
      <c r="Z109" s="460" t="s">
        <v>77</v>
      </c>
      <c r="AA109" s="460" t="e">
        <v>#N/A</v>
      </c>
    </row>
    <row r="110" spans="1:27" s="447" customFormat="1" ht="93">
      <c r="A110" s="460" t="s">
        <v>294</v>
      </c>
      <c r="B110" s="460" t="s">
        <v>70</v>
      </c>
      <c r="C110" s="460" t="s">
        <v>71</v>
      </c>
      <c r="D110" s="460" t="s">
        <v>282</v>
      </c>
      <c r="E110" s="460" t="s">
        <v>283</v>
      </c>
      <c r="F110" s="461">
        <v>8080</v>
      </c>
      <c r="G110" s="461">
        <v>2024110010212</v>
      </c>
      <c r="H110" s="460" t="s">
        <v>10</v>
      </c>
      <c r="I110" s="460" t="s">
        <v>284</v>
      </c>
      <c r="J110" s="462" t="s">
        <v>11</v>
      </c>
      <c r="K110" s="460">
        <v>80111600</v>
      </c>
      <c r="L110" s="460" t="s">
        <v>1519</v>
      </c>
      <c r="M110" s="460" t="s">
        <v>307</v>
      </c>
      <c r="N110" s="461" t="s">
        <v>307</v>
      </c>
      <c r="O110" s="461">
        <v>4</v>
      </c>
      <c r="P110" s="460">
        <v>1</v>
      </c>
      <c r="Q110" s="460" t="s">
        <v>83</v>
      </c>
      <c r="R110" s="463" t="s">
        <v>84</v>
      </c>
      <c r="S110" s="504">
        <v>4000000</v>
      </c>
      <c r="T110" s="504">
        <v>16000000</v>
      </c>
      <c r="U110" s="460" t="s">
        <v>286</v>
      </c>
      <c r="V110" s="460" t="s">
        <v>1935</v>
      </c>
      <c r="W110" s="460" t="s">
        <v>287</v>
      </c>
      <c r="X110" s="460" t="s">
        <v>288</v>
      </c>
      <c r="Y110" s="460" t="s">
        <v>2765</v>
      </c>
      <c r="Z110" s="460" t="s">
        <v>77</v>
      </c>
      <c r="AA110" s="460" t="e">
        <v>#N/A</v>
      </c>
    </row>
    <row r="111" spans="1:27" s="447" customFormat="1" ht="93">
      <c r="A111" s="460" t="s">
        <v>295</v>
      </c>
      <c r="B111" s="460" t="s">
        <v>70</v>
      </c>
      <c r="C111" s="460" t="s">
        <v>71</v>
      </c>
      <c r="D111" s="460" t="s">
        <v>282</v>
      </c>
      <c r="E111" s="460" t="s">
        <v>283</v>
      </c>
      <c r="F111" s="461">
        <v>8080</v>
      </c>
      <c r="G111" s="461">
        <v>2024110010212</v>
      </c>
      <c r="H111" s="460" t="s">
        <v>10</v>
      </c>
      <c r="I111" s="460" t="s">
        <v>284</v>
      </c>
      <c r="J111" s="460" t="s">
        <v>11</v>
      </c>
      <c r="K111" s="460">
        <v>80111600</v>
      </c>
      <c r="L111" s="460" t="s">
        <v>296</v>
      </c>
      <c r="M111" s="460" t="s">
        <v>459</v>
      </c>
      <c r="N111" s="460" t="s">
        <v>459</v>
      </c>
      <c r="O111" s="460">
        <v>5</v>
      </c>
      <c r="P111" s="460">
        <v>1</v>
      </c>
      <c r="Q111" s="460" t="s">
        <v>83</v>
      </c>
      <c r="R111" s="470" t="s">
        <v>84</v>
      </c>
      <c r="S111" s="504">
        <v>3800000</v>
      </c>
      <c r="T111" s="504">
        <v>19000000</v>
      </c>
      <c r="U111" s="460" t="s">
        <v>286</v>
      </c>
      <c r="V111" s="460" t="s">
        <v>78</v>
      </c>
      <c r="W111" s="460" t="s">
        <v>287</v>
      </c>
      <c r="X111" s="460" t="s">
        <v>288</v>
      </c>
      <c r="Y111" s="460" t="s">
        <v>2765</v>
      </c>
      <c r="Z111" s="460" t="s">
        <v>77</v>
      </c>
      <c r="AA111" s="460" t="e">
        <v>#N/A</v>
      </c>
    </row>
    <row r="112" spans="1:27" s="447" customFormat="1" ht="93">
      <c r="A112" s="460" t="s">
        <v>297</v>
      </c>
      <c r="B112" s="460" t="s">
        <v>70</v>
      </c>
      <c r="C112" s="460" t="s">
        <v>71</v>
      </c>
      <c r="D112" s="460" t="s">
        <v>282</v>
      </c>
      <c r="E112" s="460" t="s">
        <v>283</v>
      </c>
      <c r="F112" s="461">
        <v>8080</v>
      </c>
      <c r="G112" s="461">
        <v>2024110010212</v>
      </c>
      <c r="H112" s="460" t="s">
        <v>10</v>
      </c>
      <c r="I112" s="460" t="s">
        <v>284</v>
      </c>
      <c r="J112" s="462" t="s">
        <v>11</v>
      </c>
      <c r="K112" s="460">
        <v>80111600</v>
      </c>
      <c r="L112" s="460" t="s">
        <v>1520</v>
      </c>
      <c r="M112" s="460" t="s">
        <v>459</v>
      </c>
      <c r="N112" s="461" t="s">
        <v>459</v>
      </c>
      <c r="O112" s="461">
        <v>7</v>
      </c>
      <c r="P112" s="460">
        <v>1</v>
      </c>
      <c r="Q112" s="460" t="s">
        <v>83</v>
      </c>
      <c r="R112" s="463" t="s">
        <v>84</v>
      </c>
      <c r="S112" s="504">
        <v>5000000</v>
      </c>
      <c r="T112" s="504">
        <v>35000000</v>
      </c>
      <c r="U112" s="460" t="s">
        <v>286</v>
      </c>
      <c r="V112" s="460" t="s">
        <v>122</v>
      </c>
      <c r="W112" s="460" t="s">
        <v>287</v>
      </c>
      <c r="X112" s="460" t="s">
        <v>288</v>
      </c>
      <c r="Y112" s="460" t="s">
        <v>2765</v>
      </c>
      <c r="Z112" s="460" t="s">
        <v>77</v>
      </c>
      <c r="AA112" s="460" t="e">
        <v>#N/A</v>
      </c>
    </row>
    <row r="113" spans="1:27" s="447" customFormat="1" ht="93">
      <c r="A113" s="460" t="s">
        <v>298</v>
      </c>
      <c r="B113" s="460" t="s">
        <v>70</v>
      </c>
      <c r="C113" s="460" t="s">
        <v>71</v>
      </c>
      <c r="D113" s="460" t="s">
        <v>282</v>
      </c>
      <c r="E113" s="460" t="s">
        <v>283</v>
      </c>
      <c r="F113" s="461">
        <v>8080</v>
      </c>
      <c r="G113" s="461">
        <v>2024110010212</v>
      </c>
      <c r="H113" s="460" t="s">
        <v>10</v>
      </c>
      <c r="I113" s="460" t="s">
        <v>284</v>
      </c>
      <c r="J113" s="460" t="s">
        <v>11</v>
      </c>
      <c r="K113" s="460">
        <v>80111600</v>
      </c>
      <c r="L113" s="460" t="s">
        <v>299</v>
      </c>
      <c r="M113" s="460" t="s">
        <v>409</v>
      </c>
      <c r="N113" s="460" t="s">
        <v>409</v>
      </c>
      <c r="O113" s="460">
        <v>8</v>
      </c>
      <c r="P113" s="460">
        <v>1</v>
      </c>
      <c r="Q113" s="460" t="s">
        <v>83</v>
      </c>
      <c r="R113" s="470" t="s">
        <v>84</v>
      </c>
      <c r="S113" s="504">
        <v>9000000</v>
      </c>
      <c r="T113" s="504">
        <v>72000000</v>
      </c>
      <c r="U113" s="460" t="s">
        <v>286</v>
      </c>
      <c r="V113" s="460" t="s">
        <v>78</v>
      </c>
      <c r="W113" s="460" t="s">
        <v>287</v>
      </c>
      <c r="X113" s="460" t="s">
        <v>288</v>
      </c>
      <c r="Y113" s="460" t="s">
        <v>2765</v>
      </c>
      <c r="Z113" s="460" t="s">
        <v>77</v>
      </c>
      <c r="AA113" s="460" t="e">
        <v>#N/A</v>
      </c>
    </row>
    <row r="114" spans="1:27" s="447" customFormat="1" ht="93">
      <c r="A114" s="460" t="s">
        <v>301</v>
      </c>
      <c r="B114" s="460" t="s">
        <v>70</v>
      </c>
      <c r="C114" s="460" t="s">
        <v>71</v>
      </c>
      <c r="D114" s="460" t="s">
        <v>282</v>
      </c>
      <c r="E114" s="460" t="s">
        <v>283</v>
      </c>
      <c r="F114" s="461">
        <v>8080</v>
      </c>
      <c r="G114" s="461">
        <v>2024110010212</v>
      </c>
      <c r="H114" s="460" t="s">
        <v>10</v>
      </c>
      <c r="I114" s="460" t="s">
        <v>284</v>
      </c>
      <c r="J114" s="460" t="s">
        <v>11</v>
      </c>
      <c r="K114" s="460">
        <v>80111600</v>
      </c>
      <c r="L114" s="460" t="s">
        <v>2657</v>
      </c>
      <c r="M114" s="460" t="s">
        <v>459</v>
      </c>
      <c r="N114" s="460" t="s">
        <v>459</v>
      </c>
      <c r="O114" s="460">
        <v>5</v>
      </c>
      <c r="P114" s="460">
        <v>1</v>
      </c>
      <c r="Q114" s="460" t="s">
        <v>83</v>
      </c>
      <c r="R114" s="470" t="s">
        <v>84</v>
      </c>
      <c r="S114" s="504">
        <v>9000000</v>
      </c>
      <c r="T114" s="504">
        <v>45000000</v>
      </c>
      <c r="U114" s="460" t="s">
        <v>286</v>
      </c>
      <c r="V114" s="460" t="s">
        <v>78</v>
      </c>
      <c r="W114" s="460" t="s">
        <v>287</v>
      </c>
      <c r="X114" s="460" t="s">
        <v>288</v>
      </c>
      <c r="Y114" s="460" t="s">
        <v>2765</v>
      </c>
      <c r="Z114" s="460" t="s">
        <v>77</v>
      </c>
      <c r="AA114" s="460" t="e">
        <v>#N/A</v>
      </c>
    </row>
    <row r="115" spans="1:27" s="447" customFormat="1" ht="93">
      <c r="A115" s="460" t="s">
        <v>309</v>
      </c>
      <c r="B115" s="460" t="s">
        <v>70</v>
      </c>
      <c r="C115" s="460" t="s">
        <v>71</v>
      </c>
      <c r="D115" s="460" t="s">
        <v>282</v>
      </c>
      <c r="E115" s="460" t="s">
        <v>283</v>
      </c>
      <c r="F115" s="461">
        <v>8080</v>
      </c>
      <c r="G115" s="461">
        <v>2024110010212</v>
      </c>
      <c r="H115" s="460" t="s">
        <v>10</v>
      </c>
      <c r="I115" s="460" t="s">
        <v>284</v>
      </c>
      <c r="J115" s="460" t="s">
        <v>11</v>
      </c>
      <c r="K115" s="460">
        <v>80111600</v>
      </c>
      <c r="L115" s="460" t="s">
        <v>310</v>
      </c>
      <c r="M115" s="460" t="s">
        <v>459</v>
      </c>
      <c r="N115" s="461" t="s">
        <v>459</v>
      </c>
      <c r="O115" s="461">
        <v>5</v>
      </c>
      <c r="P115" s="460">
        <v>1</v>
      </c>
      <c r="Q115" s="460" t="s">
        <v>83</v>
      </c>
      <c r="R115" s="463" t="s">
        <v>84</v>
      </c>
      <c r="S115" s="504">
        <v>6000000</v>
      </c>
      <c r="T115" s="504">
        <v>30000000</v>
      </c>
      <c r="U115" s="460" t="s">
        <v>286</v>
      </c>
      <c r="V115" s="460" t="s">
        <v>1935</v>
      </c>
      <c r="W115" s="460" t="s">
        <v>287</v>
      </c>
      <c r="X115" s="460" t="s">
        <v>288</v>
      </c>
      <c r="Y115" s="460" t="s">
        <v>2765</v>
      </c>
      <c r="Z115" s="460" t="s">
        <v>77</v>
      </c>
      <c r="AA115" s="460" t="e">
        <v>#N/A</v>
      </c>
    </row>
    <row r="116" spans="1:27" s="447" customFormat="1" ht="93">
      <c r="A116" s="460" t="s">
        <v>311</v>
      </c>
      <c r="B116" s="460" t="s">
        <v>70</v>
      </c>
      <c r="C116" s="460" t="s">
        <v>71</v>
      </c>
      <c r="D116" s="460" t="s">
        <v>282</v>
      </c>
      <c r="E116" s="460" t="s">
        <v>283</v>
      </c>
      <c r="F116" s="461">
        <v>8080</v>
      </c>
      <c r="G116" s="461">
        <v>2024110010212</v>
      </c>
      <c r="H116" s="460" t="s">
        <v>10</v>
      </c>
      <c r="I116" s="460" t="s">
        <v>284</v>
      </c>
      <c r="J116" s="460" t="s">
        <v>11</v>
      </c>
      <c r="K116" s="460">
        <v>80111600</v>
      </c>
      <c r="L116" s="460" t="s">
        <v>312</v>
      </c>
      <c r="M116" s="460" t="s">
        <v>307</v>
      </c>
      <c r="N116" s="460" t="s">
        <v>307</v>
      </c>
      <c r="O116" s="460">
        <v>6</v>
      </c>
      <c r="P116" s="460">
        <v>1</v>
      </c>
      <c r="Q116" s="460" t="s">
        <v>83</v>
      </c>
      <c r="R116" s="460" t="s">
        <v>84</v>
      </c>
      <c r="S116" s="505">
        <v>6000000</v>
      </c>
      <c r="T116" s="505">
        <v>36000000</v>
      </c>
      <c r="U116" s="460" t="s">
        <v>286</v>
      </c>
      <c r="V116" s="460" t="s">
        <v>122</v>
      </c>
      <c r="W116" s="460" t="s">
        <v>287</v>
      </c>
      <c r="X116" s="460" t="s">
        <v>315</v>
      </c>
      <c r="Y116" s="460" t="s">
        <v>2765</v>
      </c>
      <c r="Z116" s="460" t="s">
        <v>77</v>
      </c>
      <c r="AA116" s="460">
        <v>6</v>
      </c>
    </row>
    <row r="117" spans="1:27" s="447" customFormat="1" ht="93">
      <c r="A117" s="460" t="s">
        <v>316</v>
      </c>
      <c r="B117" s="460" t="s">
        <v>70</v>
      </c>
      <c r="C117" s="460" t="s">
        <v>71</v>
      </c>
      <c r="D117" s="460" t="s">
        <v>282</v>
      </c>
      <c r="E117" s="460" t="s">
        <v>283</v>
      </c>
      <c r="F117" s="461">
        <v>8080</v>
      </c>
      <c r="G117" s="461">
        <v>2024110010212</v>
      </c>
      <c r="H117" s="460" t="s">
        <v>10</v>
      </c>
      <c r="I117" s="460" t="s">
        <v>284</v>
      </c>
      <c r="J117" s="460" t="s">
        <v>11</v>
      </c>
      <c r="K117" s="460">
        <v>80111600</v>
      </c>
      <c r="L117" s="460" t="s">
        <v>2658</v>
      </c>
      <c r="M117" s="460" t="s">
        <v>459</v>
      </c>
      <c r="N117" s="461" t="s">
        <v>459</v>
      </c>
      <c r="O117" s="461">
        <v>8</v>
      </c>
      <c r="P117" s="460">
        <v>1</v>
      </c>
      <c r="Q117" s="460" t="s">
        <v>83</v>
      </c>
      <c r="R117" s="463" t="s">
        <v>84</v>
      </c>
      <c r="S117" s="504">
        <v>6000000</v>
      </c>
      <c r="T117" s="504">
        <v>48000000</v>
      </c>
      <c r="U117" s="460" t="s">
        <v>286</v>
      </c>
      <c r="V117" s="460" t="s">
        <v>1935</v>
      </c>
      <c r="W117" s="460" t="s">
        <v>287</v>
      </c>
      <c r="X117" s="460" t="s">
        <v>288</v>
      </c>
      <c r="Y117" s="460" t="s">
        <v>2765</v>
      </c>
      <c r="Z117" s="460" t="s">
        <v>77</v>
      </c>
      <c r="AA117" s="460" t="e">
        <v>#N/A</v>
      </c>
    </row>
    <row r="118" spans="1:27" s="447" customFormat="1" ht="93">
      <c r="A118" s="460" t="s">
        <v>318</v>
      </c>
      <c r="B118" s="460" t="s">
        <v>70</v>
      </c>
      <c r="C118" s="460" t="s">
        <v>71</v>
      </c>
      <c r="D118" s="460" t="s">
        <v>282</v>
      </c>
      <c r="E118" s="460" t="s">
        <v>283</v>
      </c>
      <c r="F118" s="461">
        <v>8080</v>
      </c>
      <c r="G118" s="461">
        <v>2024110010212</v>
      </c>
      <c r="H118" s="460" t="s">
        <v>10</v>
      </c>
      <c r="I118" s="460" t="s">
        <v>284</v>
      </c>
      <c r="J118" s="460" t="s">
        <v>11</v>
      </c>
      <c r="K118" s="460">
        <v>80111600</v>
      </c>
      <c r="L118" s="460" t="s">
        <v>2659</v>
      </c>
      <c r="M118" s="460" t="s">
        <v>459</v>
      </c>
      <c r="N118" s="460" t="s">
        <v>459</v>
      </c>
      <c r="O118" s="460">
        <v>5</v>
      </c>
      <c r="P118" s="460">
        <v>1</v>
      </c>
      <c r="Q118" s="460" t="s">
        <v>83</v>
      </c>
      <c r="R118" s="470" t="s">
        <v>84</v>
      </c>
      <c r="S118" s="504">
        <v>5300000</v>
      </c>
      <c r="T118" s="504">
        <v>26500000</v>
      </c>
      <c r="U118" s="460" t="s">
        <v>286</v>
      </c>
      <c r="V118" s="460" t="s">
        <v>78</v>
      </c>
      <c r="W118" s="460" t="s">
        <v>287</v>
      </c>
      <c r="X118" s="460" t="s">
        <v>288</v>
      </c>
      <c r="Y118" s="460" t="s">
        <v>2765</v>
      </c>
      <c r="Z118" s="460" t="s">
        <v>77</v>
      </c>
      <c r="AA118" s="460" t="e">
        <v>#N/A</v>
      </c>
    </row>
    <row r="119" spans="1:27" s="447" customFormat="1" ht="93">
      <c r="A119" s="460" t="s">
        <v>320</v>
      </c>
      <c r="B119" s="460" t="s">
        <v>70</v>
      </c>
      <c r="C119" s="460" t="s">
        <v>71</v>
      </c>
      <c r="D119" s="460" t="s">
        <v>282</v>
      </c>
      <c r="E119" s="460" t="s">
        <v>283</v>
      </c>
      <c r="F119" s="461">
        <v>8080</v>
      </c>
      <c r="G119" s="461">
        <v>2024110010212</v>
      </c>
      <c r="H119" s="460" t="s">
        <v>10</v>
      </c>
      <c r="I119" s="460" t="s">
        <v>284</v>
      </c>
      <c r="J119" s="460" t="s">
        <v>11</v>
      </c>
      <c r="K119" s="460">
        <v>80111600</v>
      </c>
      <c r="L119" s="460" t="s">
        <v>321</v>
      </c>
      <c r="M119" s="460" t="s">
        <v>409</v>
      </c>
      <c r="N119" s="461" t="s">
        <v>409</v>
      </c>
      <c r="O119" s="461">
        <v>6</v>
      </c>
      <c r="P119" s="460">
        <v>1</v>
      </c>
      <c r="Q119" s="460" t="s">
        <v>83</v>
      </c>
      <c r="R119" s="463" t="s">
        <v>84</v>
      </c>
      <c r="S119" s="504">
        <v>7300000</v>
      </c>
      <c r="T119" s="504">
        <v>43800000</v>
      </c>
      <c r="U119" s="460" t="s">
        <v>286</v>
      </c>
      <c r="V119" s="460" t="s">
        <v>122</v>
      </c>
      <c r="W119" s="460" t="s">
        <v>287</v>
      </c>
      <c r="X119" s="460" t="s">
        <v>288</v>
      </c>
      <c r="Y119" s="460" t="s">
        <v>2765</v>
      </c>
      <c r="Z119" s="460" t="s">
        <v>77</v>
      </c>
      <c r="AA119" s="460" t="e">
        <v>#N/A</v>
      </c>
    </row>
    <row r="120" spans="1:27" s="447" customFormat="1" ht="93">
      <c r="A120" s="460" t="s">
        <v>322</v>
      </c>
      <c r="B120" s="460" t="s">
        <v>70</v>
      </c>
      <c r="C120" s="460" t="s">
        <v>71</v>
      </c>
      <c r="D120" s="460" t="s">
        <v>282</v>
      </c>
      <c r="E120" s="460" t="s">
        <v>283</v>
      </c>
      <c r="F120" s="461">
        <v>8080</v>
      </c>
      <c r="G120" s="461">
        <v>2024110010212</v>
      </c>
      <c r="H120" s="460" t="s">
        <v>10</v>
      </c>
      <c r="I120" s="460" t="s">
        <v>284</v>
      </c>
      <c r="J120" s="460" t="s">
        <v>11</v>
      </c>
      <c r="K120" s="460">
        <v>80111600</v>
      </c>
      <c r="L120" s="460" t="s">
        <v>323</v>
      </c>
      <c r="M120" s="460" t="s">
        <v>459</v>
      </c>
      <c r="N120" s="461" t="s">
        <v>459</v>
      </c>
      <c r="O120" s="461">
        <v>5</v>
      </c>
      <c r="P120" s="460">
        <v>1</v>
      </c>
      <c r="Q120" s="460" t="s">
        <v>83</v>
      </c>
      <c r="R120" s="463" t="s">
        <v>84</v>
      </c>
      <c r="S120" s="504">
        <v>5000000</v>
      </c>
      <c r="T120" s="504">
        <v>25000000</v>
      </c>
      <c r="U120" s="460" t="s">
        <v>286</v>
      </c>
      <c r="V120" s="460" t="s">
        <v>1935</v>
      </c>
      <c r="W120" s="460" t="s">
        <v>287</v>
      </c>
      <c r="X120" s="460" t="s">
        <v>288</v>
      </c>
      <c r="Y120" s="460" t="s">
        <v>2765</v>
      </c>
      <c r="Z120" s="460" t="s">
        <v>77</v>
      </c>
      <c r="AA120" s="460" t="e">
        <v>#N/A</v>
      </c>
    </row>
    <row r="121" spans="1:27" s="447" customFormat="1" ht="93">
      <c r="A121" s="460" t="s">
        <v>325</v>
      </c>
      <c r="B121" s="460" t="s">
        <v>70</v>
      </c>
      <c r="C121" s="460" t="s">
        <v>71</v>
      </c>
      <c r="D121" s="460" t="s">
        <v>282</v>
      </c>
      <c r="E121" s="460" t="s">
        <v>283</v>
      </c>
      <c r="F121" s="461">
        <v>8080</v>
      </c>
      <c r="G121" s="461">
        <v>2024110010212</v>
      </c>
      <c r="H121" s="460" t="s">
        <v>10</v>
      </c>
      <c r="I121" s="460" t="s">
        <v>284</v>
      </c>
      <c r="J121" s="460" t="s">
        <v>11</v>
      </c>
      <c r="K121" s="460">
        <v>80111600</v>
      </c>
      <c r="L121" s="460" t="s">
        <v>2660</v>
      </c>
      <c r="M121" s="460" t="s">
        <v>409</v>
      </c>
      <c r="N121" s="460" t="s">
        <v>409</v>
      </c>
      <c r="O121" s="460">
        <v>6</v>
      </c>
      <c r="P121" s="460">
        <v>1</v>
      </c>
      <c r="Q121" s="460" t="s">
        <v>83</v>
      </c>
      <c r="R121" s="470" t="s">
        <v>84</v>
      </c>
      <c r="S121" s="504">
        <v>3600000</v>
      </c>
      <c r="T121" s="504">
        <v>21600000</v>
      </c>
      <c r="U121" s="460" t="s">
        <v>286</v>
      </c>
      <c r="V121" s="460" t="s">
        <v>78</v>
      </c>
      <c r="W121" s="460" t="s">
        <v>287</v>
      </c>
      <c r="X121" s="460" t="s">
        <v>75</v>
      </c>
      <c r="Y121" s="460" t="s">
        <v>2765</v>
      </c>
      <c r="Z121" s="460" t="s">
        <v>77</v>
      </c>
      <c r="AA121" s="460" t="e">
        <v>#N/A</v>
      </c>
    </row>
    <row r="122" spans="1:27" s="447" customFormat="1" ht="93">
      <c r="A122" s="460" t="s">
        <v>327</v>
      </c>
      <c r="B122" s="460" t="s">
        <v>70</v>
      </c>
      <c r="C122" s="460" t="s">
        <v>71</v>
      </c>
      <c r="D122" s="460" t="s">
        <v>282</v>
      </c>
      <c r="E122" s="460" t="s">
        <v>283</v>
      </c>
      <c r="F122" s="461">
        <v>8080</v>
      </c>
      <c r="G122" s="461">
        <v>2024110010212</v>
      </c>
      <c r="H122" s="460" t="s">
        <v>10</v>
      </c>
      <c r="I122" s="460" t="s">
        <v>284</v>
      </c>
      <c r="J122" s="460" t="s">
        <v>11</v>
      </c>
      <c r="K122" s="460">
        <v>80111600</v>
      </c>
      <c r="L122" s="460" t="s">
        <v>2661</v>
      </c>
      <c r="M122" s="460" t="s">
        <v>459</v>
      </c>
      <c r="N122" s="460" t="s">
        <v>459</v>
      </c>
      <c r="O122" s="460">
        <v>6</v>
      </c>
      <c r="P122" s="460">
        <v>1</v>
      </c>
      <c r="Q122" s="460" t="s">
        <v>83</v>
      </c>
      <c r="R122" s="470" t="s">
        <v>84</v>
      </c>
      <c r="S122" s="504">
        <v>3800000</v>
      </c>
      <c r="T122" s="504">
        <v>22800000</v>
      </c>
      <c r="U122" s="460" t="s">
        <v>286</v>
      </c>
      <c r="V122" s="460" t="s">
        <v>78</v>
      </c>
      <c r="W122" s="460" t="s">
        <v>287</v>
      </c>
      <c r="X122" s="460" t="s">
        <v>75</v>
      </c>
      <c r="Y122" s="460" t="s">
        <v>2765</v>
      </c>
      <c r="Z122" s="460" t="s">
        <v>77</v>
      </c>
      <c r="AA122" s="460" t="e">
        <v>#N/A</v>
      </c>
    </row>
    <row r="123" spans="1:27" s="447" customFormat="1" ht="93">
      <c r="A123" s="460" t="s">
        <v>329</v>
      </c>
      <c r="B123" s="460" t="s">
        <v>70</v>
      </c>
      <c r="C123" s="460" t="s">
        <v>71</v>
      </c>
      <c r="D123" s="460" t="s">
        <v>282</v>
      </c>
      <c r="E123" s="460" t="s">
        <v>283</v>
      </c>
      <c r="F123" s="461">
        <v>8080</v>
      </c>
      <c r="G123" s="461">
        <v>2024110010212</v>
      </c>
      <c r="H123" s="460" t="s">
        <v>10</v>
      </c>
      <c r="I123" s="460" t="s">
        <v>284</v>
      </c>
      <c r="J123" s="460" t="s">
        <v>11</v>
      </c>
      <c r="K123" s="460">
        <v>80111600</v>
      </c>
      <c r="L123" s="460" t="s">
        <v>330</v>
      </c>
      <c r="M123" s="460" t="s">
        <v>409</v>
      </c>
      <c r="N123" s="460" t="s">
        <v>409</v>
      </c>
      <c r="O123" s="460">
        <v>6</v>
      </c>
      <c r="P123" s="460">
        <v>1</v>
      </c>
      <c r="Q123" s="460" t="s">
        <v>83</v>
      </c>
      <c r="R123" s="470" t="s">
        <v>84</v>
      </c>
      <c r="S123" s="504">
        <v>9000000</v>
      </c>
      <c r="T123" s="504">
        <v>54000000</v>
      </c>
      <c r="U123" s="460" t="s">
        <v>286</v>
      </c>
      <c r="V123" s="460" t="s">
        <v>78</v>
      </c>
      <c r="W123" s="460" t="s">
        <v>287</v>
      </c>
      <c r="X123" s="460" t="s">
        <v>288</v>
      </c>
      <c r="Y123" s="460" t="s">
        <v>2765</v>
      </c>
      <c r="Z123" s="460" t="s">
        <v>77</v>
      </c>
      <c r="AA123" s="460" t="e">
        <v>#N/A</v>
      </c>
    </row>
    <row r="124" spans="1:27" s="447" customFormat="1" ht="93">
      <c r="A124" s="460" t="s">
        <v>331</v>
      </c>
      <c r="B124" s="460" t="s">
        <v>70</v>
      </c>
      <c r="C124" s="460" t="s">
        <v>71</v>
      </c>
      <c r="D124" s="460" t="s">
        <v>282</v>
      </c>
      <c r="E124" s="460" t="s">
        <v>283</v>
      </c>
      <c r="F124" s="461">
        <v>8080</v>
      </c>
      <c r="G124" s="461">
        <v>2024110010212</v>
      </c>
      <c r="H124" s="460" t="s">
        <v>10</v>
      </c>
      <c r="I124" s="460" t="s">
        <v>284</v>
      </c>
      <c r="J124" s="460" t="s">
        <v>11</v>
      </c>
      <c r="K124" s="460">
        <v>80111600</v>
      </c>
      <c r="L124" s="460" t="s">
        <v>332</v>
      </c>
      <c r="M124" s="460" t="s">
        <v>307</v>
      </c>
      <c r="N124" s="461" t="s">
        <v>307</v>
      </c>
      <c r="O124" s="461">
        <v>4</v>
      </c>
      <c r="P124" s="460">
        <v>1</v>
      </c>
      <c r="Q124" s="460" t="s">
        <v>83</v>
      </c>
      <c r="R124" s="463" t="s">
        <v>84</v>
      </c>
      <c r="S124" s="504">
        <v>4000000</v>
      </c>
      <c r="T124" s="504">
        <v>16000000</v>
      </c>
      <c r="U124" s="460" t="s">
        <v>286</v>
      </c>
      <c r="V124" s="460" t="s">
        <v>1935</v>
      </c>
      <c r="W124" s="460" t="s">
        <v>287</v>
      </c>
      <c r="X124" s="460" t="s">
        <v>315</v>
      </c>
      <c r="Y124" s="460" t="s">
        <v>2765</v>
      </c>
      <c r="Z124" s="460" t="s">
        <v>77</v>
      </c>
      <c r="AA124" s="460" t="e">
        <v>#N/A</v>
      </c>
    </row>
    <row r="125" spans="1:27" s="447" customFormat="1" ht="93">
      <c r="A125" s="460" t="s">
        <v>333</v>
      </c>
      <c r="B125" s="460" t="s">
        <v>70</v>
      </c>
      <c r="C125" s="460" t="s">
        <v>71</v>
      </c>
      <c r="D125" s="460" t="s">
        <v>282</v>
      </c>
      <c r="E125" s="460" t="s">
        <v>283</v>
      </c>
      <c r="F125" s="461">
        <v>8080</v>
      </c>
      <c r="G125" s="461">
        <v>2024110010212</v>
      </c>
      <c r="H125" s="460" t="s">
        <v>10</v>
      </c>
      <c r="I125" s="460" t="s">
        <v>284</v>
      </c>
      <c r="J125" s="460" t="s">
        <v>11</v>
      </c>
      <c r="K125" s="460">
        <v>80111600</v>
      </c>
      <c r="L125" s="460" t="s">
        <v>2662</v>
      </c>
      <c r="M125" s="460" t="s">
        <v>307</v>
      </c>
      <c r="N125" s="461" t="s">
        <v>307</v>
      </c>
      <c r="O125" s="461">
        <v>8</v>
      </c>
      <c r="P125" s="460">
        <v>1</v>
      </c>
      <c r="Q125" s="460" t="s">
        <v>83</v>
      </c>
      <c r="R125" s="463" t="s">
        <v>84</v>
      </c>
      <c r="S125" s="504">
        <v>7000000</v>
      </c>
      <c r="T125" s="504">
        <v>56000000</v>
      </c>
      <c r="U125" s="460" t="s">
        <v>286</v>
      </c>
      <c r="V125" s="460" t="s">
        <v>122</v>
      </c>
      <c r="W125" s="460" t="s">
        <v>287</v>
      </c>
      <c r="X125" s="460" t="s">
        <v>288</v>
      </c>
      <c r="Y125" s="460" t="s">
        <v>2765</v>
      </c>
      <c r="Z125" s="460" t="s">
        <v>77</v>
      </c>
      <c r="AA125" s="460" t="e">
        <v>#N/A</v>
      </c>
    </row>
    <row r="126" spans="1:27" s="447" customFormat="1" ht="93">
      <c r="A126" s="460" t="s">
        <v>335</v>
      </c>
      <c r="B126" s="460" t="s">
        <v>70</v>
      </c>
      <c r="C126" s="460" t="s">
        <v>71</v>
      </c>
      <c r="D126" s="460" t="s">
        <v>282</v>
      </c>
      <c r="E126" s="460" t="s">
        <v>283</v>
      </c>
      <c r="F126" s="461">
        <v>8080</v>
      </c>
      <c r="G126" s="461">
        <v>2024110010212</v>
      </c>
      <c r="H126" s="460" t="s">
        <v>10</v>
      </c>
      <c r="I126" s="460" t="s">
        <v>284</v>
      </c>
      <c r="J126" s="460" t="s">
        <v>11</v>
      </c>
      <c r="K126" s="460">
        <v>80111600</v>
      </c>
      <c r="L126" s="460" t="s">
        <v>2663</v>
      </c>
      <c r="M126" s="460" t="s">
        <v>409</v>
      </c>
      <c r="N126" s="460" t="s">
        <v>409</v>
      </c>
      <c r="O126" s="460">
        <v>6</v>
      </c>
      <c r="P126" s="460">
        <v>1</v>
      </c>
      <c r="Q126" s="460" t="s">
        <v>83</v>
      </c>
      <c r="R126" s="470" t="s">
        <v>84</v>
      </c>
      <c r="S126" s="504">
        <v>7000000</v>
      </c>
      <c r="T126" s="504">
        <v>42000000</v>
      </c>
      <c r="U126" s="460" t="s">
        <v>286</v>
      </c>
      <c r="V126" s="460" t="s">
        <v>78</v>
      </c>
      <c r="W126" s="460" t="s">
        <v>287</v>
      </c>
      <c r="X126" s="460" t="s">
        <v>75</v>
      </c>
      <c r="Y126" s="460" t="s">
        <v>2765</v>
      </c>
      <c r="Z126" s="460" t="s">
        <v>77</v>
      </c>
      <c r="AA126" s="460" t="e">
        <v>#N/A</v>
      </c>
    </row>
    <row r="127" spans="1:27" s="447" customFormat="1" ht="93">
      <c r="A127" s="460" t="s">
        <v>337</v>
      </c>
      <c r="B127" s="460" t="s">
        <v>70</v>
      </c>
      <c r="C127" s="460" t="s">
        <v>71</v>
      </c>
      <c r="D127" s="460" t="s">
        <v>282</v>
      </c>
      <c r="E127" s="460" t="s">
        <v>283</v>
      </c>
      <c r="F127" s="461">
        <v>8080</v>
      </c>
      <c r="G127" s="461">
        <v>2024110010212</v>
      </c>
      <c r="H127" s="460" t="s">
        <v>10</v>
      </c>
      <c r="I127" s="460" t="s">
        <v>284</v>
      </c>
      <c r="J127" s="460" t="s">
        <v>11</v>
      </c>
      <c r="K127" s="460">
        <v>80111600</v>
      </c>
      <c r="L127" s="460" t="s">
        <v>2664</v>
      </c>
      <c r="M127" s="460" t="s">
        <v>409</v>
      </c>
      <c r="N127" s="460" t="s">
        <v>409</v>
      </c>
      <c r="O127" s="460">
        <v>6</v>
      </c>
      <c r="P127" s="460">
        <v>1</v>
      </c>
      <c r="Q127" s="460" t="s">
        <v>83</v>
      </c>
      <c r="R127" s="470" t="s">
        <v>84</v>
      </c>
      <c r="S127" s="504">
        <v>5000000</v>
      </c>
      <c r="T127" s="504">
        <v>30000000</v>
      </c>
      <c r="U127" s="460" t="s">
        <v>286</v>
      </c>
      <c r="V127" s="460" t="s">
        <v>78</v>
      </c>
      <c r="W127" s="460" t="s">
        <v>287</v>
      </c>
      <c r="X127" s="460" t="s">
        <v>288</v>
      </c>
      <c r="Y127" s="460" t="s">
        <v>2765</v>
      </c>
      <c r="Z127" s="460" t="s">
        <v>77</v>
      </c>
      <c r="AA127" s="460" t="e">
        <v>#N/A</v>
      </c>
    </row>
    <row r="128" spans="1:27" s="447" customFormat="1" ht="93">
      <c r="A128" s="460" t="s">
        <v>339</v>
      </c>
      <c r="B128" s="460" t="s">
        <v>70</v>
      </c>
      <c r="C128" s="460" t="s">
        <v>71</v>
      </c>
      <c r="D128" s="460" t="s">
        <v>282</v>
      </c>
      <c r="E128" s="460" t="s">
        <v>283</v>
      </c>
      <c r="F128" s="461">
        <v>8080</v>
      </c>
      <c r="G128" s="461">
        <v>2024110010212</v>
      </c>
      <c r="H128" s="460" t="s">
        <v>10</v>
      </c>
      <c r="I128" s="460" t="s">
        <v>284</v>
      </c>
      <c r="J128" s="462" t="s">
        <v>11</v>
      </c>
      <c r="K128" s="460">
        <v>80111600</v>
      </c>
      <c r="L128" s="460" t="s">
        <v>1943</v>
      </c>
      <c r="M128" s="460" t="s">
        <v>409</v>
      </c>
      <c r="N128" s="461" t="s">
        <v>409</v>
      </c>
      <c r="O128" s="461">
        <v>5</v>
      </c>
      <c r="P128" s="460">
        <v>1</v>
      </c>
      <c r="Q128" s="460" t="s">
        <v>83</v>
      </c>
      <c r="R128" s="463" t="s">
        <v>84</v>
      </c>
      <c r="S128" s="504">
        <v>7000000</v>
      </c>
      <c r="T128" s="504">
        <v>35000000</v>
      </c>
      <c r="U128" s="460" t="s">
        <v>286</v>
      </c>
      <c r="V128" s="460" t="s">
        <v>78</v>
      </c>
      <c r="W128" s="460" t="s">
        <v>287</v>
      </c>
      <c r="X128" s="460" t="s">
        <v>75</v>
      </c>
      <c r="Y128" s="460" t="s">
        <v>2765</v>
      </c>
      <c r="Z128" s="460" t="s">
        <v>77</v>
      </c>
      <c r="AA128" s="460" t="e">
        <v>#N/A</v>
      </c>
    </row>
    <row r="129" spans="1:27" s="447" customFormat="1" ht="93">
      <c r="A129" s="460" t="s">
        <v>340</v>
      </c>
      <c r="B129" s="460" t="s">
        <v>70</v>
      </c>
      <c r="C129" s="460" t="s">
        <v>71</v>
      </c>
      <c r="D129" s="460" t="s">
        <v>282</v>
      </c>
      <c r="E129" s="460" t="s">
        <v>283</v>
      </c>
      <c r="F129" s="461">
        <v>8080</v>
      </c>
      <c r="G129" s="461">
        <v>2024110010212</v>
      </c>
      <c r="H129" s="460" t="s">
        <v>10</v>
      </c>
      <c r="I129" s="460" t="s">
        <v>284</v>
      </c>
      <c r="J129" s="462" t="s">
        <v>11</v>
      </c>
      <c r="K129" s="460">
        <v>80111600</v>
      </c>
      <c r="L129" s="460" t="s">
        <v>1944</v>
      </c>
      <c r="M129" s="460" t="s">
        <v>459</v>
      </c>
      <c r="N129" s="461" t="s">
        <v>459</v>
      </c>
      <c r="O129" s="461">
        <v>10</v>
      </c>
      <c r="P129" s="460">
        <v>1</v>
      </c>
      <c r="Q129" s="460" t="s">
        <v>83</v>
      </c>
      <c r="R129" s="463" t="s">
        <v>84</v>
      </c>
      <c r="S129" s="504">
        <v>2316000</v>
      </c>
      <c r="T129" s="504">
        <v>23160000</v>
      </c>
      <c r="U129" s="460" t="s">
        <v>286</v>
      </c>
      <c r="V129" s="460" t="s">
        <v>1935</v>
      </c>
      <c r="W129" s="460" t="s">
        <v>287</v>
      </c>
      <c r="X129" s="460" t="s">
        <v>288</v>
      </c>
      <c r="Y129" s="460" t="s">
        <v>2765</v>
      </c>
      <c r="Z129" s="460" t="s">
        <v>77</v>
      </c>
      <c r="AA129" s="460" t="e">
        <v>#N/A</v>
      </c>
    </row>
    <row r="130" spans="1:27" s="447" customFormat="1" ht="93">
      <c r="A130" s="460" t="s">
        <v>341</v>
      </c>
      <c r="B130" s="460" t="s">
        <v>70</v>
      </c>
      <c r="C130" s="460" t="s">
        <v>71</v>
      </c>
      <c r="D130" s="460" t="s">
        <v>282</v>
      </c>
      <c r="E130" s="460" t="s">
        <v>283</v>
      </c>
      <c r="F130" s="461">
        <v>8080</v>
      </c>
      <c r="G130" s="461">
        <v>2024110010212</v>
      </c>
      <c r="H130" s="460" t="s">
        <v>10</v>
      </c>
      <c r="I130" s="460" t="s">
        <v>284</v>
      </c>
      <c r="J130" s="462" t="s">
        <v>11</v>
      </c>
      <c r="K130" s="460">
        <v>80111600</v>
      </c>
      <c r="L130" s="460" t="s">
        <v>1524</v>
      </c>
      <c r="M130" s="460" t="s">
        <v>459</v>
      </c>
      <c r="N130" s="461" t="s">
        <v>459</v>
      </c>
      <c r="O130" s="461">
        <v>5</v>
      </c>
      <c r="P130" s="460">
        <v>1</v>
      </c>
      <c r="Q130" s="460" t="s">
        <v>83</v>
      </c>
      <c r="R130" s="463" t="s">
        <v>84</v>
      </c>
      <c r="S130" s="504">
        <v>4000000</v>
      </c>
      <c r="T130" s="504">
        <v>20000000</v>
      </c>
      <c r="U130" s="460" t="s">
        <v>286</v>
      </c>
      <c r="V130" s="460" t="s">
        <v>78</v>
      </c>
      <c r="W130" s="460" t="s">
        <v>287</v>
      </c>
      <c r="X130" s="460" t="s">
        <v>288</v>
      </c>
      <c r="Y130" s="460" t="s">
        <v>2765</v>
      </c>
      <c r="Z130" s="460" t="s">
        <v>77</v>
      </c>
      <c r="AA130" s="460" t="e">
        <v>#N/A</v>
      </c>
    </row>
    <row r="131" spans="1:27" s="447" customFormat="1" ht="93">
      <c r="A131" s="460" t="s">
        <v>342</v>
      </c>
      <c r="B131" s="460" t="s">
        <v>70</v>
      </c>
      <c r="C131" s="460" t="s">
        <v>71</v>
      </c>
      <c r="D131" s="460" t="s">
        <v>282</v>
      </c>
      <c r="E131" s="460" t="s">
        <v>283</v>
      </c>
      <c r="F131" s="461">
        <v>8080</v>
      </c>
      <c r="G131" s="461">
        <v>2024110010212</v>
      </c>
      <c r="H131" s="460" t="s">
        <v>10</v>
      </c>
      <c r="I131" s="460" t="s">
        <v>284</v>
      </c>
      <c r="J131" s="460" t="s">
        <v>11</v>
      </c>
      <c r="K131" s="460">
        <v>80111600</v>
      </c>
      <c r="L131" s="460" t="s">
        <v>2665</v>
      </c>
      <c r="M131" s="460" t="s">
        <v>459</v>
      </c>
      <c r="N131" s="460" t="s">
        <v>459</v>
      </c>
      <c r="O131" s="460">
        <v>5</v>
      </c>
      <c r="P131" s="460">
        <v>1</v>
      </c>
      <c r="Q131" s="460" t="s">
        <v>83</v>
      </c>
      <c r="R131" s="470" t="s">
        <v>84</v>
      </c>
      <c r="S131" s="504">
        <v>5000000</v>
      </c>
      <c r="T131" s="504">
        <v>25000000</v>
      </c>
      <c r="U131" s="460" t="s">
        <v>286</v>
      </c>
      <c r="V131" s="460" t="s">
        <v>78</v>
      </c>
      <c r="W131" s="460" t="s">
        <v>287</v>
      </c>
      <c r="X131" s="460" t="s">
        <v>288</v>
      </c>
      <c r="Y131" s="460" t="s">
        <v>2765</v>
      </c>
      <c r="Z131" s="460" t="s">
        <v>77</v>
      </c>
      <c r="AA131" s="460" t="e">
        <v>#N/A</v>
      </c>
    </row>
    <row r="132" spans="1:27" s="447" customFormat="1" ht="93">
      <c r="A132" s="460" t="s">
        <v>344</v>
      </c>
      <c r="B132" s="460" t="s">
        <v>70</v>
      </c>
      <c r="C132" s="460" t="s">
        <v>71</v>
      </c>
      <c r="D132" s="460" t="s">
        <v>282</v>
      </c>
      <c r="E132" s="460" t="s">
        <v>283</v>
      </c>
      <c r="F132" s="461">
        <v>8080</v>
      </c>
      <c r="G132" s="461">
        <v>2024110010212</v>
      </c>
      <c r="H132" s="460" t="s">
        <v>10</v>
      </c>
      <c r="I132" s="460" t="s">
        <v>284</v>
      </c>
      <c r="J132" s="460" t="s">
        <v>11</v>
      </c>
      <c r="K132" s="460">
        <v>80111600</v>
      </c>
      <c r="L132" s="460" t="s">
        <v>1947</v>
      </c>
      <c r="M132" s="460" t="s">
        <v>459</v>
      </c>
      <c r="N132" s="460" t="s">
        <v>459</v>
      </c>
      <c r="O132" s="460">
        <v>4</v>
      </c>
      <c r="P132" s="460">
        <v>1</v>
      </c>
      <c r="Q132" s="460" t="s">
        <v>83</v>
      </c>
      <c r="R132" s="460" t="s">
        <v>84</v>
      </c>
      <c r="S132" s="505">
        <v>4500000</v>
      </c>
      <c r="T132" s="505">
        <v>18000000</v>
      </c>
      <c r="U132" s="460" t="s">
        <v>286</v>
      </c>
      <c r="V132" s="460" t="s">
        <v>1935</v>
      </c>
      <c r="W132" s="460" t="s">
        <v>287</v>
      </c>
      <c r="X132" s="460" t="s">
        <v>288</v>
      </c>
      <c r="Y132" s="460" t="s">
        <v>2765</v>
      </c>
      <c r="Z132" s="460" t="s">
        <v>77</v>
      </c>
      <c r="AA132" s="460">
        <v>7</v>
      </c>
    </row>
    <row r="133" spans="1:27" s="447" customFormat="1" ht="93">
      <c r="A133" s="460" t="s">
        <v>345</v>
      </c>
      <c r="B133" s="460" t="s">
        <v>70</v>
      </c>
      <c r="C133" s="460" t="s">
        <v>71</v>
      </c>
      <c r="D133" s="460" t="s">
        <v>282</v>
      </c>
      <c r="E133" s="460" t="s">
        <v>283</v>
      </c>
      <c r="F133" s="461">
        <v>8080</v>
      </c>
      <c r="G133" s="461">
        <v>2024110010212</v>
      </c>
      <c r="H133" s="460" t="s">
        <v>10</v>
      </c>
      <c r="I133" s="460" t="s">
        <v>284</v>
      </c>
      <c r="J133" s="460" t="s">
        <v>11</v>
      </c>
      <c r="K133" s="460">
        <v>80111600</v>
      </c>
      <c r="L133" s="460" t="s">
        <v>2666</v>
      </c>
      <c r="M133" s="460" t="s">
        <v>459</v>
      </c>
      <c r="N133" s="461" t="s">
        <v>459</v>
      </c>
      <c r="O133" s="461">
        <v>9</v>
      </c>
      <c r="P133" s="460">
        <v>1</v>
      </c>
      <c r="Q133" s="460" t="s">
        <v>83</v>
      </c>
      <c r="R133" s="463" t="s">
        <v>84</v>
      </c>
      <c r="S133" s="504">
        <v>6000000</v>
      </c>
      <c r="T133" s="504">
        <v>54000000</v>
      </c>
      <c r="U133" s="460" t="s">
        <v>286</v>
      </c>
      <c r="V133" s="460" t="s">
        <v>122</v>
      </c>
      <c r="W133" s="460" t="s">
        <v>287</v>
      </c>
      <c r="X133" s="460" t="s">
        <v>75</v>
      </c>
      <c r="Y133" s="460" t="s">
        <v>2765</v>
      </c>
      <c r="Z133" s="460" t="s">
        <v>77</v>
      </c>
      <c r="AA133" s="460" t="e">
        <v>#N/A</v>
      </c>
    </row>
    <row r="134" spans="1:27" s="447" customFormat="1" ht="93">
      <c r="A134" s="460" t="s">
        <v>347</v>
      </c>
      <c r="B134" s="460" t="s">
        <v>70</v>
      </c>
      <c r="C134" s="460" t="s">
        <v>71</v>
      </c>
      <c r="D134" s="460" t="s">
        <v>282</v>
      </c>
      <c r="E134" s="460" t="s">
        <v>283</v>
      </c>
      <c r="F134" s="461">
        <v>8080</v>
      </c>
      <c r="G134" s="461">
        <v>2024110010212</v>
      </c>
      <c r="H134" s="460" t="s">
        <v>10</v>
      </c>
      <c r="I134" s="460" t="s">
        <v>284</v>
      </c>
      <c r="J134" s="460" t="s">
        <v>11</v>
      </c>
      <c r="K134" s="460">
        <v>80111600</v>
      </c>
      <c r="L134" s="460" t="s">
        <v>2667</v>
      </c>
      <c r="M134" s="460" t="s">
        <v>459</v>
      </c>
      <c r="N134" s="460" t="s">
        <v>459</v>
      </c>
      <c r="O134" s="460">
        <v>5</v>
      </c>
      <c r="P134" s="460">
        <v>1</v>
      </c>
      <c r="Q134" s="460" t="s">
        <v>83</v>
      </c>
      <c r="R134" s="470" t="s">
        <v>84</v>
      </c>
      <c r="S134" s="504">
        <v>7000000</v>
      </c>
      <c r="T134" s="504">
        <v>35000000</v>
      </c>
      <c r="U134" s="460" t="s">
        <v>286</v>
      </c>
      <c r="V134" s="460" t="s">
        <v>78</v>
      </c>
      <c r="W134" s="460" t="s">
        <v>287</v>
      </c>
      <c r="X134" s="460" t="s">
        <v>315</v>
      </c>
      <c r="Y134" s="460" t="s">
        <v>2765</v>
      </c>
      <c r="Z134" s="460" t="s">
        <v>77</v>
      </c>
      <c r="AA134" s="460" t="e">
        <v>#N/A</v>
      </c>
    </row>
    <row r="135" spans="1:27" s="447" customFormat="1" ht="93">
      <c r="A135" s="460" t="s">
        <v>349</v>
      </c>
      <c r="B135" s="460" t="s">
        <v>70</v>
      </c>
      <c r="C135" s="460" t="s">
        <v>71</v>
      </c>
      <c r="D135" s="460" t="s">
        <v>282</v>
      </c>
      <c r="E135" s="460" t="s">
        <v>283</v>
      </c>
      <c r="F135" s="461">
        <v>8080</v>
      </c>
      <c r="G135" s="461">
        <v>2024110010212</v>
      </c>
      <c r="H135" s="460" t="s">
        <v>10</v>
      </c>
      <c r="I135" s="460" t="s">
        <v>284</v>
      </c>
      <c r="J135" s="460" t="s">
        <v>11</v>
      </c>
      <c r="K135" s="460">
        <v>80111600</v>
      </c>
      <c r="L135" s="460" t="s">
        <v>350</v>
      </c>
      <c r="M135" s="460" t="s">
        <v>459</v>
      </c>
      <c r="N135" s="461" t="s">
        <v>459</v>
      </c>
      <c r="O135" s="461">
        <v>5</v>
      </c>
      <c r="P135" s="460">
        <v>1</v>
      </c>
      <c r="Q135" s="460" t="s">
        <v>83</v>
      </c>
      <c r="R135" s="463" t="s">
        <v>84</v>
      </c>
      <c r="S135" s="504">
        <v>3600000</v>
      </c>
      <c r="T135" s="504">
        <v>18000000</v>
      </c>
      <c r="U135" s="460" t="s">
        <v>286</v>
      </c>
      <c r="V135" s="460" t="s">
        <v>1935</v>
      </c>
      <c r="W135" s="460" t="s">
        <v>287</v>
      </c>
      <c r="X135" s="460" t="s">
        <v>288</v>
      </c>
      <c r="Y135" s="460" t="s">
        <v>2765</v>
      </c>
      <c r="Z135" s="460" t="s">
        <v>77</v>
      </c>
      <c r="AA135" s="460" t="e">
        <v>#N/A</v>
      </c>
    </row>
    <row r="136" spans="1:27" s="447" customFormat="1" ht="93">
      <c r="A136" s="460" t="s">
        <v>351</v>
      </c>
      <c r="B136" s="460" t="s">
        <v>70</v>
      </c>
      <c r="C136" s="460" t="s">
        <v>71</v>
      </c>
      <c r="D136" s="460" t="s">
        <v>282</v>
      </c>
      <c r="E136" s="460" t="s">
        <v>283</v>
      </c>
      <c r="F136" s="461">
        <v>8080</v>
      </c>
      <c r="G136" s="461">
        <v>2024110010212</v>
      </c>
      <c r="H136" s="460" t="s">
        <v>10</v>
      </c>
      <c r="I136" s="460" t="s">
        <v>284</v>
      </c>
      <c r="J136" s="460" t="s">
        <v>11</v>
      </c>
      <c r="K136" s="460">
        <v>80111600</v>
      </c>
      <c r="L136" s="460" t="s">
        <v>2668</v>
      </c>
      <c r="M136" s="460" t="s">
        <v>409</v>
      </c>
      <c r="N136" s="460" t="s">
        <v>409</v>
      </c>
      <c r="O136" s="460">
        <v>6</v>
      </c>
      <c r="P136" s="460">
        <v>1</v>
      </c>
      <c r="Q136" s="460" t="s">
        <v>83</v>
      </c>
      <c r="R136" s="470" t="s">
        <v>84</v>
      </c>
      <c r="S136" s="504">
        <v>9000000</v>
      </c>
      <c r="T136" s="504">
        <v>54000000</v>
      </c>
      <c r="U136" s="460" t="s">
        <v>286</v>
      </c>
      <c r="V136" s="460" t="s">
        <v>78</v>
      </c>
      <c r="W136" s="460" t="s">
        <v>287</v>
      </c>
      <c r="X136" s="460" t="s">
        <v>288</v>
      </c>
      <c r="Y136" s="460" t="s">
        <v>2765</v>
      </c>
      <c r="Z136" s="460" t="s">
        <v>77</v>
      </c>
      <c r="AA136" s="460" t="e">
        <v>#N/A</v>
      </c>
    </row>
    <row r="137" spans="1:27" s="447" customFormat="1" ht="93">
      <c r="A137" s="460" t="s">
        <v>355</v>
      </c>
      <c r="B137" s="460" t="s">
        <v>70</v>
      </c>
      <c r="C137" s="460" t="s">
        <v>71</v>
      </c>
      <c r="D137" s="460" t="s">
        <v>282</v>
      </c>
      <c r="E137" s="460" t="s">
        <v>283</v>
      </c>
      <c r="F137" s="461">
        <v>8080</v>
      </c>
      <c r="G137" s="461">
        <v>2024110010212</v>
      </c>
      <c r="H137" s="460" t="s">
        <v>10</v>
      </c>
      <c r="I137" s="460" t="s">
        <v>284</v>
      </c>
      <c r="J137" s="462" t="s">
        <v>11</v>
      </c>
      <c r="K137" s="460">
        <v>80111600</v>
      </c>
      <c r="L137" s="460" t="s">
        <v>1310</v>
      </c>
      <c r="M137" s="460" t="s">
        <v>409</v>
      </c>
      <c r="N137" s="461" t="s">
        <v>409</v>
      </c>
      <c r="O137" s="461">
        <v>5</v>
      </c>
      <c r="P137" s="460">
        <v>1</v>
      </c>
      <c r="Q137" s="460" t="s">
        <v>83</v>
      </c>
      <c r="R137" s="463" t="s">
        <v>84</v>
      </c>
      <c r="S137" s="504">
        <v>7000000</v>
      </c>
      <c r="T137" s="504">
        <v>35000000</v>
      </c>
      <c r="U137" s="460" t="s">
        <v>286</v>
      </c>
      <c r="V137" s="460" t="s">
        <v>78</v>
      </c>
      <c r="W137" s="460" t="s">
        <v>287</v>
      </c>
      <c r="X137" s="460" t="s">
        <v>288</v>
      </c>
      <c r="Y137" s="460" t="s">
        <v>2765</v>
      </c>
      <c r="Z137" s="460" t="s">
        <v>77</v>
      </c>
      <c r="AA137" s="460" t="e">
        <v>#N/A</v>
      </c>
    </row>
    <row r="138" spans="1:27" s="447" customFormat="1" ht="93">
      <c r="A138" s="460" t="s">
        <v>356</v>
      </c>
      <c r="B138" s="460" t="s">
        <v>70</v>
      </c>
      <c r="C138" s="460" t="s">
        <v>71</v>
      </c>
      <c r="D138" s="460" t="s">
        <v>282</v>
      </c>
      <c r="E138" s="460" t="s">
        <v>283</v>
      </c>
      <c r="F138" s="461">
        <v>8080</v>
      </c>
      <c r="G138" s="461">
        <v>2024110010212</v>
      </c>
      <c r="H138" s="460" t="s">
        <v>10</v>
      </c>
      <c r="I138" s="460" t="s">
        <v>284</v>
      </c>
      <c r="J138" s="462" t="s">
        <v>11</v>
      </c>
      <c r="K138" s="460">
        <v>80111600</v>
      </c>
      <c r="L138" s="460" t="s">
        <v>1949</v>
      </c>
      <c r="M138" s="460" t="s">
        <v>459</v>
      </c>
      <c r="N138" s="461" t="s">
        <v>459</v>
      </c>
      <c r="O138" s="461">
        <v>6</v>
      </c>
      <c r="P138" s="460">
        <v>1</v>
      </c>
      <c r="Q138" s="460" t="s">
        <v>83</v>
      </c>
      <c r="R138" s="463" t="s">
        <v>84</v>
      </c>
      <c r="S138" s="504">
        <v>4500000</v>
      </c>
      <c r="T138" s="504">
        <v>27000000</v>
      </c>
      <c r="U138" s="460" t="s">
        <v>286</v>
      </c>
      <c r="V138" s="460" t="s">
        <v>78</v>
      </c>
      <c r="W138" s="460" t="s">
        <v>287</v>
      </c>
      <c r="X138" s="460" t="s">
        <v>288</v>
      </c>
      <c r="Y138" s="460" t="s">
        <v>2765</v>
      </c>
      <c r="Z138" s="460" t="s">
        <v>77</v>
      </c>
      <c r="AA138" s="460" t="e">
        <v>#N/A</v>
      </c>
    </row>
    <row r="139" spans="1:27" s="447" customFormat="1" ht="93">
      <c r="A139" s="460" t="s">
        <v>357</v>
      </c>
      <c r="B139" s="460" t="s">
        <v>70</v>
      </c>
      <c r="C139" s="460" t="s">
        <v>71</v>
      </c>
      <c r="D139" s="460" t="s">
        <v>282</v>
      </c>
      <c r="E139" s="460" t="s">
        <v>283</v>
      </c>
      <c r="F139" s="461">
        <v>8080</v>
      </c>
      <c r="G139" s="461">
        <v>2024110010212</v>
      </c>
      <c r="H139" s="460" t="s">
        <v>10</v>
      </c>
      <c r="I139" s="460" t="s">
        <v>284</v>
      </c>
      <c r="J139" s="462" t="s">
        <v>11</v>
      </c>
      <c r="K139" s="460">
        <v>80111600</v>
      </c>
      <c r="L139" s="460" t="s">
        <v>1950</v>
      </c>
      <c r="M139" s="460" t="s">
        <v>459</v>
      </c>
      <c r="N139" s="461" t="s">
        <v>459</v>
      </c>
      <c r="O139" s="461">
        <v>6</v>
      </c>
      <c r="P139" s="460">
        <v>1</v>
      </c>
      <c r="Q139" s="460" t="s">
        <v>83</v>
      </c>
      <c r="R139" s="463" t="s">
        <v>84</v>
      </c>
      <c r="S139" s="504">
        <v>3600000</v>
      </c>
      <c r="T139" s="504">
        <v>21600000</v>
      </c>
      <c r="U139" s="460" t="s">
        <v>286</v>
      </c>
      <c r="V139" s="460" t="s">
        <v>78</v>
      </c>
      <c r="W139" s="460" t="s">
        <v>287</v>
      </c>
      <c r="X139" s="460" t="s">
        <v>288</v>
      </c>
      <c r="Y139" s="460" t="s">
        <v>2765</v>
      </c>
      <c r="Z139" s="460" t="s">
        <v>77</v>
      </c>
      <c r="AA139" s="460" t="e">
        <v>#N/A</v>
      </c>
    </row>
    <row r="140" spans="1:27" s="447" customFormat="1" ht="93">
      <c r="A140" s="460" t="s">
        <v>358</v>
      </c>
      <c r="B140" s="460" t="s">
        <v>70</v>
      </c>
      <c r="C140" s="460" t="s">
        <v>71</v>
      </c>
      <c r="D140" s="460" t="s">
        <v>282</v>
      </c>
      <c r="E140" s="460" t="s">
        <v>283</v>
      </c>
      <c r="F140" s="461">
        <v>8080</v>
      </c>
      <c r="G140" s="461">
        <v>2024110010212</v>
      </c>
      <c r="H140" s="460" t="s">
        <v>10</v>
      </c>
      <c r="I140" s="460" t="s">
        <v>284</v>
      </c>
      <c r="J140" s="460" t="s">
        <v>11</v>
      </c>
      <c r="K140" s="460">
        <v>80111600</v>
      </c>
      <c r="L140" s="460" t="s">
        <v>359</v>
      </c>
      <c r="M140" s="460" t="s">
        <v>409</v>
      </c>
      <c r="N140" s="460" t="s">
        <v>409</v>
      </c>
      <c r="O140" s="460">
        <v>5</v>
      </c>
      <c r="P140" s="460">
        <v>1</v>
      </c>
      <c r="Q140" s="460" t="s">
        <v>83</v>
      </c>
      <c r="R140" s="470" t="s">
        <v>84</v>
      </c>
      <c r="S140" s="504">
        <v>7000000</v>
      </c>
      <c r="T140" s="504">
        <v>35000000</v>
      </c>
      <c r="U140" s="460" t="s">
        <v>286</v>
      </c>
      <c r="V140" s="460" t="s">
        <v>78</v>
      </c>
      <c r="W140" s="460" t="s">
        <v>287</v>
      </c>
      <c r="X140" s="460" t="s">
        <v>288</v>
      </c>
      <c r="Y140" s="460" t="s">
        <v>2765</v>
      </c>
      <c r="Z140" s="460" t="s">
        <v>77</v>
      </c>
      <c r="AA140" s="460" t="e">
        <v>#N/A</v>
      </c>
    </row>
    <row r="141" spans="1:27" s="447" customFormat="1" ht="93">
      <c r="A141" s="460" t="s">
        <v>360</v>
      </c>
      <c r="B141" s="460" t="s">
        <v>70</v>
      </c>
      <c r="C141" s="460" t="s">
        <v>71</v>
      </c>
      <c r="D141" s="460" t="s">
        <v>282</v>
      </c>
      <c r="E141" s="460" t="s">
        <v>283</v>
      </c>
      <c r="F141" s="461">
        <v>8080</v>
      </c>
      <c r="G141" s="461">
        <v>2024110010212</v>
      </c>
      <c r="H141" s="460" t="s">
        <v>10</v>
      </c>
      <c r="I141" s="460" t="s">
        <v>284</v>
      </c>
      <c r="J141" s="460" t="s">
        <v>11</v>
      </c>
      <c r="K141" s="460">
        <v>80111600</v>
      </c>
      <c r="L141" s="460" t="s">
        <v>361</v>
      </c>
      <c r="M141" s="460" t="s">
        <v>459</v>
      </c>
      <c r="N141" s="461" t="s">
        <v>459</v>
      </c>
      <c r="O141" s="461">
        <v>8</v>
      </c>
      <c r="P141" s="460">
        <v>1</v>
      </c>
      <c r="Q141" s="460" t="s">
        <v>83</v>
      </c>
      <c r="R141" s="463" t="s">
        <v>84</v>
      </c>
      <c r="S141" s="504">
        <v>7000000</v>
      </c>
      <c r="T141" s="504">
        <v>56000000</v>
      </c>
      <c r="U141" s="460" t="s">
        <v>286</v>
      </c>
      <c r="V141" s="460" t="s">
        <v>1935</v>
      </c>
      <c r="W141" s="460" t="s">
        <v>287</v>
      </c>
      <c r="X141" s="460" t="s">
        <v>75</v>
      </c>
      <c r="Y141" s="460" t="s">
        <v>2765</v>
      </c>
      <c r="Z141" s="460" t="s">
        <v>77</v>
      </c>
      <c r="AA141" s="460" t="e">
        <v>#N/A</v>
      </c>
    </row>
    <row r="142" spans="1:27" s="447" customFormat="1" ht="93">
      <c r="A142" s="460" t="s">
        <v>363</v>
      </c>
      <c r="B142" s="460" t="s">
        <v>70</v>
      </c>
      <c r="C142" s="460" t="s">
        <v>71</v>
      </c>
      <c r="D142" s="460" t="s">
        <v>282</v>
      </c>
      <c r="E142" s="460" t="s">
        <v>283</v>
      </c>
      <c r="F142" s="461">
        <v>8080</v>
      </c>
      <c r="G142" s="461">
        <v>2024110010212</v>
      </c>
      <c r="H142" s="460" t="s">
        <v>10</v>
      </c>
      <c r="I142" s="460" t="s">
        <v>284</v>
      </c>
      <c r="J142" s="462" t="s">
        <v>11</v>
      </c>
      <c r="K142" s="460">
        <v>80111600</v>
      </c>
      <c r="L142" s="460" t="s">
        <v>1527</v>
      </c>
      <c r="M142" s="460" t="s">
        <v>307</v>
      </c>
      <c r="N142" s="461" t="s">
        <v>307</v>
      </c>
      <c r="O142" s="461">
        <v>5</v>
      </c>
      <c r="P142" s="460">
        <v>1</v>
      </c>
      <c r="Q142" s="460" t="s">
        <v>83</v>
      </c>
      <c r="R142" s="463" t="s">
        <v>84</v>
      </c>
      <c r="S142" s="504">
        <v>2253000</v>
      </c>
      <c r="T142" s="504">
        <v>11265000</v>
      </c>
      <c r="U142" s="460" t="s">
        <v>286</v>
      </c>
      <c r="V142" s="460" t="s">
        <v>122</v>
      </c>
      <c r="W142" s="460" t="s">
        <v>287</v>
      </c>
      <c r="X142" s="460" t="s">
        <v>288</v>
      </c>
      <c r="Y142" s="460" t="s">
        <v>2765</v>
      </c>
      <c r="Z142" s="460" t="s">
        <v>77</v>
      </c>
      <c r="AA142" s="460" t="e">
        <v>#N/A</v>
      </c>
    </row>
    <row r="143" spans="1:27" s="447" customFormat="1" ht="93">
      <c r="A143" s="460" t="s">
        <v>365</v>
      </c>
      <c r="B143" s="460" t="s">
        <v>70</v>
      </c>
      <c r="C143" s="460" t="s">
        <v>71</v>
      </c>
      <c r="D143" s="460" t="s">
        <v>282</v>
      </c>
      <c r="E143" s="460" t="s">
        <v>283</v>
      </c>
      <c r="F143" s="461">
        <v>8080</v>
      </c>
      <c r="G143" s="461">
        <v>2024110010212</v>
      </c>
      <c r="H143" s="460" t="s">
        <v>10</v>
      </c>
      <c r="I143" s="460" t="s">
        <v>284</v>
      </c>
      <c r="J143" s="460" t="s">
        <v>11</v>
      </c>
      <c r="K143" s="460">
        <v>80111600</v>
      </c>
      <c r="L143" s="460" t="s">
        <v>366</v>
      </c>
      <c r="M143" s="460" t="s">
        <v>409</v>
      </c>
      <c r="N143" s="460" t="s">
        <v>409</v>
      </c>
      <c r="O143" s="460">
        <v>6</v>
      </c>
      <c r="P143" s="460">
        <v>1</v>
      </c>
      <c r="Q143" s="460" t="s">
        <v>83</v>
      </c>
      <c r="R143" s="470" t="s">
        <v>84</v>
      </c>
      <c r="S143" s="504">
        <v>4500000</v>
      </c>
      <c r="T143" s="504">
        <v>27000000</v>
      </c>
      <c r="U143" s="460" t="s">
        <v>286</v>
      </c>
      <c r="V143" s="460" t="s">
        <v>78</v>
      </c>
      <c r="W143" s="460" t="s">
        <v>287</v>
      </c>
      <c r="X143" s="460" t="s">
        <v>288</v>
      </c>
      <c r="Y143" s="460" t="s">
        <v>2765</v>
      </c>
      <c r="Z143" s="460" t="s">
        <v>77</v>
      </c>
      <c r="AA143" s="460" t="e">
        <v>#N/A</v>
      </c>
    </row>
    <row r="144" spans="1:27" s="447" customFormat="1" ht="93">
      <c r="A144" s="460" t="s">
        <v>367</v>
      </c>
      <c r="B144" s="460" t="s">
        <v>70</v>
      </c>
      <c r="C144" s="460" t="s">
        <v>71</v>
      </c>
      <c r="D144" s="460" t="s">
        <v>282</v>
      </c>
      <c r="E144" s="460" t="s">
        <v>283</v>
      </c>
      <c r="F144" s="461">
        <v>8080</v>
      </c>
      <c r="G144" s="461">
        <v>2024110010212</v>
      </c>
      <c r="H144" s="460" t="s">
        <v>10</v>
      </c>
      <c r="I144" s="460" t="s">
        <v>284</v>
      </c>
      <c r="J144" s="460" t="s">
        <v>11</v>
      </c>
      <c r="K144" s="460">
        <v>80111600</v>
      </c>
      <c r="L144" s="460" t="s">
        <v>368</v>
      </c>
      <c r="M144" s="460" t="s">
        <v>459</v>
      </c>
      <c r="N144" s="461" t="s">
        <v>459</v>
      </c>
      <c r="O144" s="461">
        <v>5</v>
      </c>
      <c r="P144" s="460">
        <v>1</v>
      </c>
      <c r="Q144" s="460" t="s">
        <v>83</v>
      </c>
      <c r="R144" s="463" t="s">
        <v>84</v>
      </c>
      <c r="S144" s="504">
        <v>7000000</v>
      </c>
      <c r="T144" s="504">
        <v>35000000</v>
      </c>
      <c r="U144" s="460" t="s">
        <v>286</v>
      </c>
      <c r="V144" s="460" t="s">
        <v>1935</v>
      </c>
      <c r="W144" s="460" t="s">
        <v>287</v>
      </c>
      <c r="X144" s="460" t="s">
        <v>288</v>
      </c>
      <c r="Y144" s="460" t="s">
        <v>2765</v>
      </c>
      <c r="Z144" s="460" t="s">
        <v>77</v>
      </c>
      <c r="AA144" s="460" t="e">
        <v>#N/A</v>
      </c>
    </row>
    <row r="145" spans="1:27" s="447" customFormat="1" ht="93">
      <c r="A145" s="460" t="s">
        <v>371</v>
      </c>
      <c r="B145" s="460" t="s">
        <v>70</v>
      </c>
      <c r="C145" s="460" t="s">
        <v>71</v>
      </c>
      <c r="D145" s="460" t="s">
        <v>282</v>
      </c>
      <c r="E145" s="460" t="s">
        <v>283</v>
      </c>
      <c r="F145" s="461">
        <v>8080</v>
      </c>
      <c r="G145" s="461">
        <v>2024110010212</v>
      </c>
      <c r="H145" s="460" t="s">
        <v>10</v>
      </c>
      <c r="I145" s="460" t="s">
        <v>284</v>
      </c>
      <c r="J145" s="460" t="s">
        <v>11</v>
      </c>
      <c r="K145" s="460">
        <v>80111600</v>
      </c>
      <c r="L145" s="460" t="s">
        <v>1528</v>
      </c>
      <c r="M145" s="460" t="s">
        <v>459</v>
      </c>
      <c r="N145" s="460" t="s">
        <v>459</v>
      </c>
      <c r="O145" s="460">
        <v>6</v>
      </c>
      <c r="P145" s="460">
        <v>1</v>
      </c>
      <c r="Q145" s="460" t="s">
        <v>83</v>
      </c>
      <c r="R145" s="460" t="s">
        <v>84</v>
      </c>
      <c r="S145" s="505">
        <v>3600000</v>
      </c>
      <c r="T145" s="505">
        <v>21600000</v>
      </c>
      <c r="U145" s="460" t="s">
        <v>286</v>
      </c>
      <c r="V145" s="460" t="s">
        <v>78</v>
      </c>
      <c r="W145" s="460" t="s">
        <v>287</v>
      </c>
      <c r="X145" s="460" t="s">
        <v>288</v>
      </c>
      <c r="Y145" s="460" t="s">
        <v>2765</v>
      </c>
      <c r="Z145" s="460" t="s">
        <v>77</v>
      </c>
      <c r="AA145" s="460">
        <v>8</v>
      </c>
    </row>
    <row r="146" spans="1:27" s="447" customFormat="1" ht="93">
      <c r="A146" s="460" t="s">
        <v>372</v>
      </c>
      <c r="B146" s="460" t="s">
        <v>70</v>
      </c>
      <c r="C146" s="460" t="s">
        <v>71</v>
      </c>
      <c r="D146" s="460" t="s">
        <v>282</v>
      </c>
      <c r="E146" s="460" t="s">
        <v>283</v>
      </c>
      <c r="F146" s="461">
        <v>8080</v>
      </c>
      <c r="G146" s="461">
        <v>2024110010212</v>
      </c>
      <c r="H146" s="460" t="s">
        <v>10</v>
      </c>
      <c r="I146" s="460" t="s">
        <v>284</v>
      </c>
      <c r="J146" s="460" t="s">
        <v>11</v>
      </c>
      <c r="K146" s="460">
        <v>80111600</v>
      </c>
      <c r="L146" s="460" t="s">
        <v>373</v>
      </c>
      <c r="M146" s="460" t="s">
        <v>409</v>
      </c>
      <c r="N146" s="461" t="s">
        <v>409</v>
      </c>
      <c r="O146" s="461">
        <v>6</v>
      </c>
      <c r="P146" s="460">
        <v>1</v>
      </c>
      <c r="Q146" s="460" t="s">
        <v>83</v>
      </c>
      <c r="R146" s="463" t="s">
        <v>84</v>
      </c>
      <c r="S146" s="504">
        <v>5860000</v>
      </c>
      <c r="T146" s="504">
        <v>35160000</v>
      </c>
      <c r="U146" s="460" t="s">
        <v>286</v>
      </c>
      <c r="V146" s="460" t="s">
        <v>1935</v>
      </c>
      <c r="W146" s="460" t="s">
        <v>287</v>
      </c>
      <c r="X146" s="460" t="s">
        <v>75</v>
      </c>
      <c r="Y146" s="460" t="s">
        <v>2765</v>
      </c>
      <c r="Z146" s="460" t="s">
        <v>77</v>
      </c>
      <c r="AA146" s="460" t="e">
        <v>#N/A</v>
      </c>
    </row>
    <row r="147" spans="1:27" s="447" customFormat="1" ht="93">
      <c r="A147" s="460" t="s">
        <v>374</v>
      </c>
      <c r="B147" s="460" t="s">
        <v>70</v>
      </c>
      <c r="C147" s="460" t="s">
        <v>71</v>
      </c>
      <c r="D147" s="460" t="s">
        <v>282</v>
      </c>
      <c r="E147" s="460" t="s">
        <v>283</v>
      </c>
      <c r="F147" s="461">
        <v>8080</v>
      </c>
      <c r="G147" s="461">
        <v>2024110010212</v>
      </c>
      <c r="H147" s="460" t="s">
        <v>10</v>
      </c>
      <c r="I147" s="460" t="s">
        <v>284</v>
      </c>
      <c r="J147" s="462" t="s">
        <v>11</v>
      </c>
      <c r="K147" s="460">
        <v>80111600</v>
      </c>
      <c r="L147" s="460" t="s">
        <v>1321</v>
      </c>
      <c r="M147" s="460" t="s">
        <v>409</v>
      </c>
      <c r="N147" s="461" t="s">
        <v>409</v>
      </c>
      <c r="O147" s="461">
        <v>4</v>
      </c>
      <c r="P147" s="460">
        <v>1</v>
      </c>
      <c r="Q147" s="460" t="s">
        <v>83</v>
      </c>
      <c r="R147" s="463" t="s">
        <v>84</v>
      </c>
      <c r="S147" s="504">
        <v>3250000</v>
      </c>
      <c r="T147" s="504">
        <v>13000000</v>
      </c>
      <c r="U147" s="460" t="s">
        <v>286</v>
      </c>
      <c r="V147" s="460" t="s">
        <v>78</v>
      </c>
      <c r="W147" s="460" t="s">
        <v>287</v>
      </c>
      <c r="X147" s="460" t="s">
        <v>288</v>
      </c>
      <c r="Y147" s="460" t="s">
        <v>2765</v>
      </c>
      <c r="Z147" s="460" t="s">
        <v>77</v>
      </c>
      <c r="AA147" s="460" t="e">
        <v>#N/A</v>
      </c>
    </row>
    <row r="148" spans="1:27" s="447" customFormat="1" ht="93">
      <c r="A148" s="460" t="s">
        <v>375</v>
      </c>
      <c r="B148" s="460" t="s">
        <v>70</v>
      </c>
      <c r="C148" s="460" t="s">
        <v>71</v>
      </c>
      <c r="D148" s="460" t="s">
        <v>282</v>
      </c>
      <c r="E148" s="460" t="s">
        <v>283</v>
      </c>
      <c r="F148" s="461">
        <v>8080</v>
      </c>
      <c r="G148" s="461">
        <v>2024110010212</v>
      </c>
      <c r="H148" s="460" t="s">
        <v>10</v>
      </c>
      <c r="I148" s="460" t="s">
        <v>284</v>
      </c>
      <c r="J148" s="460" t="s">
        <v>11</v>
      </c>
      <c r="K148" s="460">
        <v>80111600</v>
      </c>
      <c r="L148" s="460" t="s">
        <v>376</v>
      </c>
      <c r="M148" s="460" t="s">
        <v>459</v>
      </c>
      <c r="N148" s="461" t="s">
        <v>459</v>
      </c>
      <c r="O148" s="461">
        <v>5</v>
      </c>
      <c r="P148" s="460">
        <v>1</v>
      </c>
      <c r="Q148" s="460" t="s">
        <v>83</v>
      </c>
      <c r="R148" s="463" t="s">
        <v>84</v>
      </c>
      <c r="S148" s="504">
        <v>7000000</v>
      </c>
      <c r="T148" s="504">
        <v>35000000</v>
      </c>
      <c r="U148" s="460" t="s">
        <v>286</v>
      </c>
      <c r="V148" s="460" t="s">
        <v>78</v>
      </c>
      <c r="W148" s="460" t="s">
        <v>287</v>
      </c>
      <c r="X148" s="460" t="s">
        <v>288</v>
      </c>
      <c r="Y148" s="460" t="s">
        <v>2765</v>
      </c>
      <c r="Z148" s="460" t="s">
        <v>77</v>
      </c>
      <c r="AA148" s="460" t="e">
        <v>#N/A</v>
      </c>
    </row>
    <row r="149" spans="1:27" s="447" customFormat="1" ht="93">
      <c r="A149" s="460" t="s">
        <v>377</v>
      </c>
      <c r="B149" s="460" t="s">
        <v>70</v>
      </c>
      <c r="C149" s="460" t="s">
        <v>71</v>
      </c>
      <c r="D149" s="460" t="s">
        <v>282</v>
      </c>
      <c r="E149" s="460" t="s">
        <v>283</v>
      </c>
      <c r="F149" s="461">
        <v>8080</v>
      </c>
      <c r="G149" s="461">
        <v>2024110010212</v>
      </c>
      <c r="H149" s="460" t="s">
        <v>10</v>
      </c>
      <c r="I149" s="460" t="s">
        <v>284</v>
      </c>
      <c r="J149" s="460" t="s">
        <v>11</v>
      </c>
      <c r="K149" s="460">
        <v>80111600</v>
      </c>
      <c r="L149" s="460" t="s">
        <v>1323</v>
      </c>
      <c r="M149" s="460" t="s">
        <v>307</v>
      </c>
      <c r="N149" s="460" t="s">
        <v>307</v>
      </c>
      <c r="O149" s="460">
        <v>8.5</v>
      </c>
      <c r="P149" s="460">
        <v>1</v>
      </c>
      <c r="Q149" s="460" t="s">
        <v>83</v>
      </c>
      <c r="R149" s="460" t="s">
        <v>84</v>
      </c>
      <c r="S149" s="505">
        <v>4000000</v>
      </c>
      <c r="T149" s="505">
        <v>34000000</v>
      </c>
      <c r="U149" s="460" t="s">
        <v>286</v>
      </c>
      <c r="V149" s="460" t="s">
        <v>78</v>
      </c>
      <c r="W149" s="460" t="s">
        <v>287</v>
      </c>
      <c r="X149" s="460" t="s">
        <v>288</v>
      </c>
      <c r="Y149" s="460" t="s">
        <v>2765</v>
      </c>
      <c r="Z149" s="460" t="s">
        <v>77</v>
      </c>
      <c r="AA149" s="460">
        <v>9</v>
      </c>
    </row>
    <row r="150" spans="1:27" s="447" customFormat="1" ht="93">
      <c r="A150" s="460" t="s">
        <v>378</v>
      </c>
      <c r="B150" s="460" t="s">
        <v>70</v>
      </c>
      <c r="C150" s="460" t="s">
        <v>71</v>
      </c>
      <c r="D150" s="460" t="s">
        <v>282</v>
      </c>
      <c r="E150" s="460" t="s">
        <v>283</v>
      </c>
      <c r="F150" s="461">
        <v>8080</v>
      </c>
      <c r="G150" s="461">
        <v>2024110010212</v>
      </c>
      <c r="H150" s="460" t="s">
        <v>10</v>
      </c>
      <c r="I150" s="460" t="s">
        <v>284</v>
      </c>
      <c r="J150" s="460" t="s">
        <v>11</v>
      </c>
      <c r="K150" s="460">
        <v>80111600</v>
      </c>
      <c r="L150" s="460" t="s">
        <v>379</v>
      </c>
      <c r="M150" s="460" t="s">
        <v>459</v>
      </c>
      <c r="N150" s="461" t="s">
        <v>459</v>
      </c>
      <c r="O150" s="461">
        <v>5</v>
      </c>
      <c r="P150" s="460">
        <v>1</v>
      </c>
      <c r="Q150" s="460" t="s">
        <v>83</v>
      </c>
      <c r="R150" s="463" t="s">
        <v>84</v>
      </c>
      <c r="S150" s="504">
        <v>3600000</v>
      </c>
      <c r="T150" s="504">
        <v>18000000</v>
      </c>
      <c r="U150" s="460" t="s">
        <v>286</v>
      </c>
      <c r="V150" s="460" t="s">
        <v>78</v>
      </c>
      <c r="W150" s="460" t="s">
        <v>287</v>
      </c>
      <c r="X150" s="460" t="s">
        <v>288</v>
      </c>
      <c r="Y150" s="460" t="s">
        <v>2765</v>
      </c>
      <c r="Z150" s="460" t="s">
        <v>77</v>
      </c>
      <c r="AA150" s="460" t="e">
        <v>#N/A</v>
      </c>
    </row>
    <row r="151" spans="1:27" s="447" customFormat="1" ht="93">
      <c r="A151" s="460" t="s">
        <v>380</v>
      </c>
      <c r="B151" s="460" t="s">
        <v>70</v>
      </c>
      <c r="C151" s="460" t="s">
        <v>71</v>
      </c>
      <c r="D151" s="460" t="s">
        <v>282</v>
      </c>
      <c r="E151" s="460" t="s">
        <v>283</v>
      </c>
      <c r="F151" s="461">
        <v>8080</v>
      </c>
      <c r="G151" s="461">
        <v>2024110010212</v>
      </c>
      <c r="H151" s="460" t="s">
        <v>10</v>
      </c>
      <c r="I151" s="460" t="s">
        <v>284</v>
      </c>
      <c r="J151" s="462" t="s">
        <v>11</v>
      </c>
      <c r="K151" s="460">
        <v>80111600</v>
      </c>
      <c r="L151" s="460" t="s">
        <v>1529</v>
      </c>
      <c r="M151" s="460" t="s">
        <v>459</v>
      </c>
      <c r="N151" s="461" t="s">
        <v>459</v>
      </c>
      <c r="O151" s="461">
        <v>5</v>
      </c>
      <c r="P151" s="460">
        <v>1</v>
      </c>
      <c r="Q151" s="460" t="s">
        <v>83</v>
      </c>
      <c r="R151" s="463" t="s">
        <v>84</v>
      </c>
      <c r="S151" s="504">
        <v>2253000</v>
      </c>
      <c r="T151" s="504">
        <v>11265000</v>
      </c>
      <c r="U151" s="460" t="s">
        <v>286</v>
      </c>
      <c r="V151" s="460" t="s">
        <v>78</v>
      </c>
      <c r="W151" s="460" t="s">
        <v>287</v>
      </c>
      <c r="X151" s="460" t="s">
        <v>288</v>
      </c>
      <c r="Y151" s="460" t="s">
        <v>2765</v>
      </c>
      <c r="Z151" s="460" t="s">
        <v>77</v>
      </c>
      <c r="AA151" s="460" t="e">
        <v>#N/A</v>
      </c>
    </row>
    <row r="152" spans="1:27" s="447" customFormat="1" ht="93">
      <c r="A152" s="460" t="s">
        <v>381</v>
      </c>
      <c r="B152" s="460" t="s">
        <v>70</v>
      </c>
      <c r="C152" s="460" t="s">
        <v>71</v>
      </c>
      <c r="D152" s="460" t="s">
        <v>282</v>
      </c>
      <c r="E152" s="460" t="s">
        <v>283</v>
      </c>
      <c r="F152" s="461">
        <v>8080</v>
      </c>
      <c r="G152" s="461">
        <v>2024110010212</v>
      </c>
      <c r="H152" s="460" t="s">
        <v>10</v>
      </c>
      <c r="I152" s="460" t="s">
        <v>284</v>
      </c>
      <c r="J152" s="460" t="s">
        <v>11</v>
      </c>
      <c r="K152" s="460">
        <v>80111600</v>
      </c>
      <c r="L152" s="460" t="s">
        <v>382</v>
      </c>
      <c r="M152" s="460" t="s">
        <v>459</v>
      </c>
      <c r="N152" s="461" t="s">
        <v>459</v>
      </c>
      <c r="O152" s="461">
        <v>5</v>
      </c>
      <c r="P152" s="460">
        <v>1</v>
      </c>
      <c r="Q152" s="460" t="s">
        <v>83</v>
      </c>
      <c r="R152" s="463" t="s">
        <v>84</v>
      </c>
      <c r="S152" s="504">
        <v>4000000</v>
      </c>
      <c r="T152" s="504">
        <v>20000000</v>
      </c>
      <c r="U152" s="460" t="s">
        <v>286</v>
      </c>
      <c r="V152" s="460" t="s">
        <v>1935</v>
      </c>
      <c r="W152" s="460" t="s">
        <v>287</v>
      </c>
      <c r="X152" s="460" t="s">
        <v>288</v>
      </c>
      <c r="Y152" s="460" t="s">
        <v>2765</v>
      </c>
      <c r="Z152" s="460" t="s">
        <v>77</v>
      </c>
      <c r="AA152" s="460" t="e">
        <v>#N/A</v>
      </c>
    </row>
    <row r="153" spans="1:27" s="447" customFormat="1" ht="93">
      <c r="A153" s="460" t="s">
        <v>383</v>
      </c>
      <c r="B153" s="460" t="s">
        <v>70</v>
      </c>
      <c r="C153" s="460" t="s">
        <v>71</v>
      </c>
      <c r="D153" s="460" t="s">
        <v>282</v>
      </c>
      <c r="E153" s="460" t="s">
        <v>283</v>
      </c>
      <c r="F153" s="461">
        <v>8080</v>
      </c>
      <c r="G153" s="461">
        <v>2024110010212</v>
      </c>
      <c r="H153" s="460" t="s">
        <v>10</v>
      </c>
      <c r="I153" s="460" t="s">
        <v>284</v>
      </c>
      <c r="J153" s="462" t="s">
        <v>11</v>
      </c>
      <c r="K153" s="460">
        <v>80111600</v>
      </c>
      <c r="L153" s="460" t="s">
        <v>1570</v>
      </c>
      <c r="M153" s="460" t="s">
        <v>307</v>
      </c>
      <c r="N153" s="461" t="s">
        <v>307</v>
      </c>
      <c r="O153" s="461">
        <v>7</v>
      </c>
      <c r="P153" s="460">
        <v>1</v>
      </c>
      <c r="Q153" s="460" t="s">
        <v>83</v>
      </c>
      <c r="R153" s="463" t="s">
        <v>84</v>
      </c>
      <c r="S153" s="504">
        <v>2900000</v>
      </c>
      <c r="T153" s="504">
        <v>20300000</v>
      </c>
      <c r="U153" s="460" t="s">
        <v>286</v>
      </c>
      <c r="V153" s="460" t="s">
        <v>1935</v>
      </c>
      <c r="W153" s="460" t="s">
        <v>287</v>
      </c>
      <c r="X153" s="460" t="s">
        <v>288</v>
      </c>
      <c r="Y153" s="460" t="s">
        <v>2765</v>
      </c>
      <c r="Z153" s="460" t="s">
        <v>77</v>
      </c>
      <c r="AA153" s="460" t="e">
        <v>#N/A</v>
      </c>
    </row>
    <row r="154" spans="1:27" s="447" customFormat="1" ht="93">
      <c r="A154" s="460" t="s">
        <v>384</v>
      </c>
      <c r="B154" s="460" t="s">
        <v>70</v>
      </c>
      <c r="C154" s="460" t="s">
        <v>71</v>
      </c>
      <c r="D154" s="460" t="s">
        <v>282</v>
      </c>
      <c r="E154" s="460" t="s">
        <v>283</v>
      </c>
      <c r="F154" s="461">
        <v>8080</v>
      </c>
      <c r="G154" s="461">
        <v>2024110010212</v>
      </c>
      <c r="H154" s="460" t="s">
        <v>10</v>
      </c>
      <c r="I154" s="460" t="s">
        <v>284</v>
      </c>
      <c r="J154" s="462" t="s">
        <v>11</v>
      </c>
      <c r="K154" s="460">
        <v>80111600</v>
      </c>
      <c r="L154" s="460" t="s">
        <v>1530</v>
      </c>
      <c r="M154" s="460" t="s">
        <v>459</v>
      </c>
      <c r="N154" s="461" t="s">
        <v>459</v>
      </c>
      <c r="O154" s="461">
        <v>7</v>
      </c>
      <c r="P154" s="460">
        <v>1</v>
      </c>
      <c r="Q154" s="460" t="s">
        <v>83</v>
      </c>
      <c r="R154" s="463" t="s">
        <v>84</v>
      </c>
      <c r="S154" s="504">
        <v>3500000</v>
      </c>
      <c r="T154" s="504">
        <v>24500000</v>
      </c>
      <c r="U154" s="460" t="s">
        <v>286</v>
      </c>
      <c r="V154" s="460" t="s">
        <v>1935</v>
      </c>
      <c r="W154" s="460" t="s">
        <v>287</v>
      </c>
      <c r="X154" s="460" t="s">
        <v>75</v>
      </c>
      <c r="Y154" s="460" t="s">
        <v>2765</v>
      </c>
      <c r="Z154" s="460" t="s">
        <v>77</v>
      </c>
      <c r="AA154" s="460" t="e">
        <v>#N/A</v>
      </c>
    </row>
    <row r="155" spans="1:27" s="447" customFormat="1" ht="93">
      <c r="A155" s="460" t="s">
        <v>385</v>
      </c>
      <c r="B155" s="460" t="s">
        <v>70</v>
      </c>
      <c r="C155" s="460" t="s">
        <v>71</v>
      </c>
      <c r="D155" s="460" t="s">
        <v>282</v>
      </c>
      <c r="E155" s="460" t="s">
        <v>283</v>
      </c>
      <c r="F155" s="461">
        <v>8080</v>
      </c>
      <c r="G155" s="461">
        <v>2024110010212</v>
      </c>
      <c r="H155" s="460" t="s">
        <v>10</v>
      </c>
      <c r="I155" s="460" t="s">
        <v>284</v>
      </c>
      <c r="J155" s="462" t="s">
        <v>11</v>
      </c>
      <c r="K155" s="460">
        <v>80111600</v>
      </c>
      <c r="L155" s="460" t="s">
        <v>1329</v>
      </c>
      <c r="M155" s="460" t="s">
        <v>459</v>
      </c>
      <c r="N155" s="461" t="s">
        <v>459</v>
      </c>
      <c r="O155" s="461">
        <v>8.5</v>
      </c>
      <c r="P155" s="460">
        <v>1</v>
      </c>
      <c r="Q155" s="460" t="s">
        <v>83</v>
      </c>
      <c r="R155" s="463" t="s">
        <v>84</v>
      </c>
      <c r="S155" s="504">
        <v>5000000</v>
      </c>
      <c r="T155" s="504">
        <v>42500000</v>
      </c>
      <c r="U155" s="460" t="s">
        <v>286</v>
      </c>
      <c r="V155" s="460" t="s">
        <v>78</v>
      </c>
      <c r="W155" s="460" t="s">
        <v>287</v>
      </c>
      <c r="X155" s="460" t="s">
        <v>288</v>
      </c>
      <c r="Y155" s="460" t="s">
        <v>2765</v>
      </c>
      <c r="Z155" s="460" t="s">
        <v>77</v>
      </c>
      <c r="AA155" s="460" t="e">
        <v>#N/A</v>
      </c>
    </row>
    <row r="156" spans="1:27" s="447" customFormat="1" ht="93">
      <c r="A156" s="460" t="s">
        <v>386</v>
      </c>
      <c r="B156" s="460" t="s">
        <v>70</v>
      </c>
      <c r="C156" s="460" t="s">
        <v>71</v>
      </c>
      <c r="D156" s="460" t="s">
        <v>282</v>
      </c>
      <c r="E156" s="460" t="s">
        <v>283</v>
      </c>
      <c r="F156" s="461">
        <v>8080</v>
      </c>
      <c r="G156" s="461">
        <v>2024110010212</v>
      </c>
      <c r="H156" s="460" t="s">
        <v>10</v>
      </c>
      <c r="I156" s="460" t="s">
        <v>284</v>
      </c>
      <c r="J156" s="462" t="s">
        <v>11</v>
      </c>
      <c r="K156" s="460">
        <v>80111600</v>
      </c>
      <c r="L156" s="460" t="s">
        <v>1531</v>
      </c>
      <c r="M156" s="460" t="s">
        <v>459</v>
      </c>
      <c r="N156" s="461" t="s">
        <v>459</v>
      </c>
      <c r="O156" s="461">
        <v>5</v>
      </c>
      <c r="P156" s="460">
        <v>1</v>
      </c>
      <c r="Q156" s="460" t="s">
        <v>83</v>
      </c>
      <c r="R156" s="463" t="s">
        <v>84</v>
      </c>
      <c r="S156" s="504">
        <v>2512000</v>
      </c>
      <c r="T156" s="504">
        <v>12560000</v>
      </c>
      <c r="U156" s="460" t="s">
        <v>286</v>
      </c>
      <c r="V156" s="460" t="s">
        <v>1935</v>
      </c>
      <c r="W156" s="460" t="s">
        <v>287</v>
      </c>
      <c r="X156" s="460" t="s">
        <v>75</v>
      </c>
      <c r="Y156" s="460" t="s">
        <v>2765</v>
      </c>
      <c r="Z156" s="460" t="s">
        <v>77</v>
      </c>
      <c r="AA156" s="460" t="e">
        <v>#N/A</v>
      </c>
    </row>
    <row r="157" spans="1:27" s="447" customFormat="1" ht="93">
      <c r="A157" s="460" t="s">
        <v>387</v>
      </c>
      <c r="B157" s="460" t="s">
        <v>70</v>
      </c>
      <c r="C157" s="460" t="s">
        <v>71</v>
      </c>
      <c r="D157" s="460" t="s">
        <v>282</v>
      </c>
      <c r="E157" s="460" t="s">
        <v>283</v>
      </c>
      <c r="F157" s="461">
        <v>8080</v>
      </c>
      <c r="G157" s="461">
        <v>2024110010212</v>
      </c>
      <c r="H157" s="460" t="s">
        <v>10</v>
      </c>
      <c r="I157" s="460" t="s">
        <v>284</v>
      </c>
      <c r="J157" s="460" t="s">
        <v>11</v>
      </c>
      <c r="K157" s="460">
        <v>80111600</v>
      </c>
      <c r="L157" s="460" t="s">
        <v>388</v>
      </c>
      <c r="M157" s="460" t="s">
        <v>459</v>
      </c>
      <c r="N157" s="461" t="s">
        <v>459</v>
      </c>
      <c r="O157" s="461">
        <v>5</v>
      </c>
      <c r="P157" s="460">
        <v>1</v>
      </c>
      <c r="Q157" s="460" t="s">
        <v>83</v>
      </c>
      <c r="R157" s="463" t="s">
        <v>84</v>
      </c>
      <c r="S157" s="504">
        <v>2253000</v>
      </c>
      <c r="T157" s="504">
        <v>11265000</v>
      </c>
      <c r="U157" s="460" t="s">
        <v>286</v>
      </c>
      <c r="V157" s="460" t="s">
        <v>1935</v>
      </c>
      <c r="W157" s="460" t="s">
        <v>287</v>
      </c>
      <c r="X157" s="460" t="s">
        <v>75</v>
      </c>
      <c r="Y157" s="460" t="s">
        <v>2765</v>
      </c>
      <c r="Z157" s="460" t="s">
        <v>77</v>
      </c>
      <c r="AA157" s="460" t="e">
        <v>#N/A</v>
      </c>
    </row>
    <row r="158" spans="1:27" s="447" customFormat="1" ht="93">
      <c r="A158" s="460" t="s">
        <v>389</v>
      </c>
      <c r="B158" s="460" t="s">
        <v>70</v>
      </c>
      <c r="C158" s="460" t="s">
        <v>71</v>
      </c>
      <c r="D158" s="460" t="s">
        <v>282</v>
      </c>
      <c r="E158" s="460" t="s">
        <v>283</v>
      </c>
      <c r="F158" s="461">
        <v>8080</v>
      </c>
      <c r="G158" s="461">
        <v>2024110010212</v>
      </c>
      <c r="H158" s="460" t="s">
        <v>10</v>
      </c>
      <c r="I158" s="460" t="s">
        <v>284</v>
      </c>
      <c r="J158" s="462" t="s">
        <v>11</v>
      </c>
      <c r="K158" s="460">
        <v>80111600</v>
      </c>
      <c r="L158" s="460" t="s">
        <v>1332</v>
      </c>
      <c r="M158" s="460" t="s">
        <v>459</v>
      </c>
      <c r="N158" s="461" t="s">
        <v>459</v>
      </c>
      <c r="O158" s="461">
        <v>8.5</v>
      </c>
      <c r="P158" s="460">
        <v>1</v>
      </c>
      <c r="Q158" s="460" t="s">
        <v>83</v>
      </c>
      <c r="R158" s="463" t="s">
        <v>84</v>
      </c>
      <c r="S158" s="504">
        <v>5000000</v>
      </c>
      <c r="T158" s="504">
        <v>42500000</v>
      </c>
      <c r="U158" s="460" t="s">
        <v>286</v>
      </c>
      <c r="V158" s="460" t="s">
        <v>78</v>
      </c>
      <c r="W158" s="460" t="s">
        <v>287</v>
      </c>
      <c r="X158" s="460" t="s">
        <v>288</v>
      </c>
      <c r="Y158" s="460" t="s">
        <v>2765</v>
      </c>
      <c r="Z158" s="460" t="s">
        <v>77</v>
      </c>
      <c r="AA158" s="460" t="e">
        <v>#N/A</v>
      </c>
    </row>
    <row r="159" spans="1:27" s="447" customFormat="1" ht="93">
      <c r="A159" s="460" t="s">
        <v>391</v>
      </c>
      <c r="B159" s="460" t="s">
        <v>70</v>
      </c>
      <c r="C159" s="460" t="s">
        <v>71</v>
      </c>
      <c r="D159" s="460" t="s">
        <v>282</v>
      </c>
      <c r="E159" s="460" t="s">
        <v>283</v>
      </c>
      <c r="F159" s="461">
        <v>8080</v>
      </c>
      <c r="G159" s="461">
        <v>2024110010212</v>
      </c>
      <c r="H159" s="460" t="s">
        <v>10</v>
      </c>
      <c r="I159" s="460" t="s">
        <v>284</v>
      </c>
      <c r="J159" s="462" t="s">
        <v>11</v>
      </c>
      <c r="K159" s="460">
        <v>80111600</v>
      </c>
      <c r="L159" s="460" t="s">
        <v>1952</v>
      </c>
      <c r="M159" s="460" t="s">
        <v>459</v>
      </c>
      <c r="N159" s="461" t="s">
        <v>459</v>
      </c>
      <c r="O159" s="461">
        <v>8</v>
      </c>
      <c r="P159" s="460">
        <v>1</v>
      </c>
      <c r="Q159" s="460" t="s">
        <v>83</v>
      </c>
      <c r="R159" s="463" t="s">
        <v>84</v>
      </c>
      <c r="S159" s="504">
        <v>8000000</v>
      </c>
      <c r="T159" s="504">
        <v>64000000</v>
      </c>
      <c r="U159" s="460" t="s">
        <v>286</v>
      </c>
      <c r="V159" s="460" t="s">
        <v>1935</v>
      </c>
      <c r="W159" s="460">
        <v>0</v>
      </c>
      <c r="X159" s="460" t="s">
        <v>315</v>
      </c>
      <c r="Y159" s="460" t="s">
        <v>2765</v>
      </c>
      <c r="Z159" s="460" t="s">
        <v>77</v>
      </c>
      <c r="AA159" s="460" t="e">
        <v>#N/A</v>
      </c>
    </row>
    <row r="160" spans="1:27" s="447" customFormat="1" ht="93">
      <c r="A160" s="460" t="s">
        <v>392</v>
      </c>
      <c r="B160" s="460" t="s">
        <v>70</v>
      </c>
      <c r="C160" s="460" t="s">
        <v>71</v>
      </c>
      <c r="D160" s="460" t="s">
        <v>282</v>
      </c>
      <c r="E160" s="460" t="s">
        <v>283</v>
      </c>
      <c r="F160" s="461">
        <v>8080</v>
      </c>
      <c r="G160" s="461">
        <v>2024110010212</v>
      </c>
      <c r="H160" s="460" t="s">
        <v>10</v>
      </c>
      <c r="I160" s="460" t="s">
        <v>284</v>
      </c>
      <c r="J160" s="460" t="s">
        <v>11</v>
      </c>
      <c r="K160" s="460">
        <v>80111600</v>
      </c>
      <c r="L160" s="460" t="s">
        <v>393</v>
      </c>
      <c r="M160" s="460" t="s">
        <v>459</v>
      </c>
      <c r="N160" s="460" t="s">
        <v>459</v>
      </c>
      <c r="O160" s="460">
        <v>5</v>
      </c>
      <c r="P160" s="460">
        <v>1</v>
      </c>
      <c r="Q160" s="460" t="s">
        <v>83</v>
      </c>
      <c r="R160" s="470" t="s">
        <v>84</v>
      </c>
      <c r="S160" s="504">
        <v>3600000</v>
      </c>
      <c r="T160" s="504">
        <v>18000000</v>
      </c>
      <c r="U160" s="460" t="s">
        <v>286</v>
      </c>
      <c r="V160" s="460" t="s">
        <v>78</v>
      </c>
      <c r="W160" s="460" t="s">
        <v>287</v>
      </c>
      <c r="X160" s="460" t="s">
        <v>288</v>
      </c>
      <c r="Y160" s="460" t="s">
        <v>2765</v>
      </c>
      <c r="Z160" s="460" t="s">
        <v>77</v>
      </c>
      <c r="AA160" s="460" t="e">
        <v>#N/A</v>
      </c>
    </row>
    <row r="161" spans="1:27" s="447" customFormat="1" ht="93">
      <c r="A161" s="460" t="s">
        <v>394</v>
      </c>
      <c r="B161" s="460" t="s">
        <v>70</v>
      </c>
      <c r="C161" s="460" t="s">
        <v>71</v>
      </c>
      <c r="D161" s="460" t="s">
        <v>282</v>
      </c>
      <c r="E161" s="460" t="s">
        <v>283</v>
      </c>
      <c r="F161" s="461">
        <v>8080</v>
      </c>
      <c r="G161" s="461">
        <v>2024110010212</v>
      </c>
      <c r="H161" s="460" t="s">
        <v>10</v>
      </c>
      <c r="I161" s="460" t="s">
        <v>284</v>
      </c>
      <c r="J161" s="462" t="s">
        <v>11</v>
      </c>
      <c r="K161" s="460">
        <v>80111600</v>
      </c>
      <c r="L161" s="460" t="s">
        <v>1335</v>
      </c>
      <c r="M161" s="460" t="s">
        <v>409</v>
      </c>
      <c r="N161" s="461" t="s">
        <v>409</v>
      </c>
      <c r="O161" s="461">
        <v>6</v>
      </c>
      <c r="P161" s="460">
        <v>1</v>
      </c>
      <c r="Q161" s="460" t="s">
        <v>83</v>
      </c>
      <c r="R161" s="463" t="s">
        <v>84</v>
      </c>
      <c r="S161" s="504">
        <v>4760000</v>
      </c>
      <c r="T161" s="504">
        <v>28560000</v>
      </c>
      <c r="U161" s="460" t="s">
        <v>286</v>
      </c>
      <c r="V161" s="460" t="s">
        <v>78</v>
      </c>
      <c r="W161" s="460" t="s">
        <v>287</v>
      </c>
      <c r="X161" s="460" t="s">
        <v>315</v>
      </c>
      <c r="Y161" s="460" t="s">
        <v>2765</v>
      </c>
      <c r="Z161" s="460" t="s">
        <v>77</v>
      </c>
      <c r="AA161" s="460" t="e">
        <v>#N/A</v>
      </c>
    </row>
    <row r="162" spans="1:27" s="447" customFormat="1" ht="93">
      <c r="A162" s="460" t="s">
        <v>395</v>
      </c>
      <c r="B162" s="460" t="s">
        <v>70</v>
      </c>
      <c r="C162" s="460" t="s">
        <v>71</v>
      </c>
      <c r="D162" s="460" t="s">
        <v>282</v>
      </c>
      <c r="E162" s="460" t="s">
        <v>283</v>
      </c>
      <c r="F162" s="461">
        <v>8080</v>
      </c>
      <c r="G162" s="461">
        <v>2024110010212</v>
      </c>
      <c r="H162" s="460" t="s">
        <v>10</v>
      </c>
      <c r="I162" s="460" t="s">
        <v>284</v>
      </c>
      <c r="J162" s="462" t="s">
        <v>11</v>
      </c>
      <c r="K162" s="460">
        <v>80111600</v>
      </c>
      <c r="L162" s="460" t="s">
        <v>1534</v>
      </c>
      <c r="M162" s="460" t="s">
        <v>307</v>
      </c>
      <c r="N162" s="461" t="s">
        <v>307</v>
      </c>
      <c r="O162" s="461">
        <v>5</v>
      </c>
      <c r="P162" s="460">
        <v>1</v>
      </c>
      <c r="Q162" s="460" t="s">
        <v>83</v>
      </c>
      <c r="R162" s="463" t="s">
        <v>84</v>
      </c>
      <c r="S162" s="504">
        <v>5000000</v>
      </c>
      <c r="T162" s="504">
        <v>25000000</v>
      </c>
      <c r="U162" s="460" t="s">
        <v>286</v>
      </c>
      <c r="V162" s="460" t="s">
        <v>1935</v>
      </c>
      <c r="W162" s="460" t="s">
        <v>287</v>
      </c>
      <c r="X162" s="460" t="s">
        <v>288</v>
      </c>
      <c r="Y162" s="460" t="s">
        <v>2765</v>
      </c>
      <c r="Z162" s="460" t="s">
        <v>77</v>
      </c>
      <c r="AA162" s="460" t="e">
        <v>#N/A</v>
      </c>
    </row>
    <row r="163" spans="1:27" s="447" customFormat="1" ht="93">
      <c r="A163" s="460" t="s">
        <v>396</v>
      </c>
      <c r="B163" s="460" t="s">
        <v>70</v>
      </c>
      <c r="C163" s="460" t="s">
        <v>71</v>
      </c>
      <c r="D163" s="460" t="s">
        <v>282</v>
      </c>
      <c r="E163" s="460" t="s">
        <v>283</v>
      </c>
      <c r="F163" s="461">
        <v>8080</v>
      </c>
      <c r="G163" s="461">
        <v>2024110010212</v>
      </c>
      <c r="H163" s="460" t="s">
        <v>10</v>
      </c>
      <c r="I163" s="460" t="s">
        <v>284</v>
      </c>
      <c r="J163" s="462" t="s">
        <v>11</v>
      </c>
      <c r="K163" s="460">
        <v>80111600</v>
      </c>
      <c r="L163" s="460" t="s">
        <v>2276</v>
      </c>
      <c r="M163" s="460" t="s">
        <v>307</v>
      </c>
      <c r="N163" s="461" t="s">
        <v>307</v>
      </c>
      <c r="O163" s="461">
        <v>5</v>
      </c>
      <c r="P163" s="460">
        <v>1</v>
      </c>
      <c r="Q163" s="460" t="s">
        <v>83</v>
      </c>
      <c r="R163" s="463" t="s">
        <v>84</v>
      </c>
      <c r="S163" s="504">
        <v>3600000</v>
      </c>
      <c r="T163" s="504">
        <v>18000000</v>
      </c>
      <c r="U163" s="460" t="s">
        <v>286</v>
      </c>
      <c r="V163" s="460" t="s">
        <v>1935</v>
      </c>
      <c r="W163" s="460" t="s">
        <v>287</v>
      </c>
      <c r="X163" s="460" t="s">
        <v>288</v>
      </c>
      <c r="Y163" s="460" t="s">
        <v>2765</v>
      </c>
      <c r="Z163" s="460" t="s">
        <v>77</v>
      </c>
      <c r="AA163" s="460" t="e">
        <v>#N/A</v>
      </c>
    </row>
    <row r="164" spans="1:27" s="447" customFormat="1" ht="93">
      <c r="A164" s="460" t="s">
        <v>397</v>
      </c>
      <c r="B164" s="460" t="s">
        <v>70</v>
      </c>
      <c r="C164" s="460" t="s">
        <v>71</v>
      </c>
      <c r="D164" s="460" t="s">
        <v>282</v>
      </c>
      <c r="E164" s="460" t="s">
        <v>283</v>
      </c>
      <c r="F164" s="461">
        <v>8080</v>
      </c>
      <c r="G164" s="461">
        <v>2024110010212</v>
      </c>
      <c r="H164" s="460" t="s">
        <v>10</v>
      </c>
      <c r="I164" s="460" t="s">
        <v>284</v>
      </c>
      <c r="J164" s="460" t="s">
        <v>11</v>
      </c>
      <c r="K164" s="460">
        <v>80111600</v>
      </c>
      <c r="L164" s="460" t="s">
        <v>398</v>
      </c>
      <c r="M164" s="460" t="s">
        <v>409</v>
      </c>
      <c r="N164" s="460" t="s">
        <v>409</v>
      </c>
      <c r="O164" s="460">
        <v>10</v>
      </c>
      <c r="P164" s="460">
        <v>1</v>
      </c>
      <c r="Q164" s="460" t="s">
        <v>83</v>
      </c>
      <c r="R164" s="460" t="s">
        <v>84</v>
      </c>
      <c r="S164" s="505">
        <v>9000000</v>
      </c>
      <c r="T164" s="505">
        <v>90000000</v>
      </c>
      <c r="U164" s="460" t="s">
        <v>286</v>
      </c>
      <c r="V164" s="460" t="s">
        <v>78</v>
      </c>
      <c r="W164" s="460" t="s">
        <v>287</v>
      </c>
      <c r="X164" s="460" t="s">
        <v>288</v>
      </c>
      <c r="Y164" s="460" t="s">
        <v>2765</v>
      </c>
      <c r="Z164" s="460" t="s">
        <v>77</v>
      </c>
      <c r="AA164" s="460">
        <v>10</v>
      </c>
    </row>
    <row r="165" spans="1:27" s="447" customFormat="1" ht="93">
      <c r="A165" s="460" t="s">
        <v>399</v>
      </c>
      <c r="B165" s="460" t="s">
        <v>70</v>
      </c>
      <c r="C165" s="460" t="s">
        <v>71</v>
      </c>
      <c r="D165" s="460" t="s">
        <v>282</v>
      </c>
      <c r="E165" s="460" t="s">
        <v>283</v>
      </c>
      <c r="F165" s="461">
        <v>8080</v>
      </c>
      <c r="G165" s="461">
        <v>2024110010212</v>
      </c>
      <c r="H165" s="460" t="s">
        <v>10</v>
      </c>
      <c r="I165" s="460" t="s">
        <v>284</v>
      </c>
      <c r="J165" s="460" t="s">
        <v>11</v>
      </c>
      <c r="K165" s="460">
        <v>80111600</v>
      </c>
      <c r="L165" s="460" t="s">
        <v>400</v>
      </c>
      <c r="M165" s="460" t="s">
        <v>409</v>
      </c>
      <c r="N165" s="461" t="s">
        <v>409</v>
      </c>
      <c r="O165" s="461">
        <v>6</v>
      </c>
      <c r="P165" s="460">
        <v>1</v>
      </c>
      <c r="Q165" s="460" t="s">
        <v>83</v>
      </c>
      <c r="R165" s="463" t="s">
        <v>84</v>
      </c>
      <c r="S165" s="504">
        <v>7000000</v>
      </c>
      <c r="T165" s="504">
        <v>42000000</v>
      </c>
      <c r="U165" s="460" t="s">
        <v>286</v>
      </c>
      <c r="V165" s="460" t="s">
        <v>1935</v>
      </c>
      <c r="W165" s="460" t="s">
        <v>287</v>
      </c>
      <c r="X165" s="460" t="s">
        <v>288</v>
      </c>
      <c r="Y165" s="460" t="s">
        <v>2765</v>
      </c>
      <c r="Z165" s="460" t="s">
        <v>77</v>
      </c>
      <c r="AA165" s="460" t="e">
        <v>#N/A</v>
      </c>
    </row>
    <row r="166" spans="1:27" s="447" customFormat="1" ht="93">
      <c r="A166" s="460" t="s">
        <v>401</v>
      </c>
      <c r="B166" s="460" t="s">
        <v>70</v>
      </c>
      <c r="C166" s="460" t="s">
        <v>71</v>
      </c>
      <c r="D166" s="460" t="s">
        <v>282</v>
      </c>
      <c r="E166" s="460" t="s">
        <v>283</v>
      </c>
      <c r="F166" s="461">
        <v>8080</v>
      </c>
      <c r="G166" s="461">
        <v>2024110010212</v>
      </c>
      <c r="H166" s="460" t="s">
        <v>10</v>
      </c>
      <c r="I166" s="460" t="s">
        <v>284</v>
      </c>
      <c r="J166" s="460" t="s">
        <v>11</v>
      </c>
      <c r="K166" s="460">
        <v>80111600</v>
      </c>
      <c r="L166" s="460" t="s">
        <v>402</v>
      </c>
      <c r="M166" s="460" t="s">
        <v>459</v>
      </c>
      <c r="N166" s="461" t="s">
        <v>459</v>
      </c>
      <c r="O166" s="461">
        <v>6</v>
      </c>
      <c r="P166" s="460">
        <v>1</v>
      </c>
      <c r="Q166" s="460" t="s">
        <v>83</v>
      </c>
      <c r="R166" s="463" t="s">
        <v>84</v>
      </c>
      <c r="S166" s="504">
        <v>9000000</v>
      </c>
      <c r="T166" s="504">
        <v>54000000</v>
      </c>
      <c r="U166" s="460" t="s">
        <v>286</v>
      </c>
      <c r="V166" s="460" t="s">
        <v>1935</v>
      </c>
      <c r="W166" s="460" t="s">
        <v>287</v>
      </c>
      <c r="X166" s="460" t="s">
        <v>288</v>
      </c>
      <c r="Y166" s="460" t="s">
        <v>2765</v>
      </c>
      <c r="Z166" s="460" t="s">
        <v>77</v>
      </c>
      <c r="AA166" s="460" t="e">
        <v>#N/A</v>
      </c>
    </row>
    <row r="167" spans="1:27" s="447" customFormat="1" ht="93">
      <c r="A167" s="460" t="s">
        <v>403</v>
      </c>
      <c r="B167" s="460" t="s">
        <v>70</v>
      </c>
      <c r="C167" s="460" t="s">
        <v>71</v>
      </c>
      <c r="D167" s="460" t="s">
        <v>282</v>
      </c>
      <c r="E167" s="460" t="s">
        <v>283</v>
      </c>
      <c r="F167" s="461">
        <v>8080</v>
      </c>
      <c r="G167" s="461">
        <v>2024110010212</v>
      </c>
      <c r="H167" s="460" t="s">
        <v>10</v>
      </c>
      <c r="I167" s="460" t="s">
        <v>284</v>
      </c>
      <c r="J167" s="460" t="s">
        <v>11</v>
      </c>
      <c r="K167" s="460">
        <v>80111600</v>
      </c>
      <c r="L167" s="460" t="s">
        <v>1340</v>
      </c>
      <c r="M167" s="460" t="s">
        <v>459</v>
      </c>
      <c r="N167" s="460" t="s">
        <v>459</v>
      </c>
      <c r="O167" s="460">
        <v>6</v>
      </c>
      <c r="P167" s="460">
        <v>1</v>
      </c>
      <c r="Q167" s="460" t="s">
        <v>83</v>
      </c>
      <c r="R167" s="460" t="s">
        <v>84</v>
      </c>
      <c r="S167" s="505">
        <v>6195700</v>
      </c>
      <c r="T167" s="505">
        <v>37170000</v>
      </c>
      <c r="U167" s="460" t="s">
        <v>286</v>
      </c>
      <c r="V167" s="460" t="s">
        <v>78</v>
      </c>
      <c r="W167" s="460" t="s">
        <v>287</v>
      </c>
      <c r="X167" s="460" t="s">
        <v>75</v>
      </c>
      <c r="Y167" s="460" t="s">
        <v>2765</v>
      </c>
      <c r="Z167" s="460" t="s">
        <v>77</v>
      </c>
      <c r="AA167" s="460">
        <v>11</v>
      </c>
    </row>
    <row r="168" spans="1:27" s="447" customFormat="1" ht="93">
      <c r="A168" s="460" t="s">
        <v>405</v>
      </c>
      <c r="B168" s="460" t="s">
        <v>70</v>
      </c>
      <c r="C168" s="460" t="s">
        <v>71</v>
      </c>
      <c r="D168" s="460" t="s">
        <v>282</v>
      </c>
      <c r="E168" s="460" t="s">
        <v>283</v>
      </c>
      <c r="F168" s="461">
        <v>8080</v>
      </c>
      <c r="G168" s="461">
        <v>2024110010212</v>
      </c>
      <c r="H168" s="460" t="s">
        <v>10</v>
      </c>
      <c r="I168" s="460" t="s">
        <v>284</v>
      </c>
      <c r="J168" s="462" t="s">
        <v>11</v>
      </c>
      <c r="K168" s="460" t="s">
        <v>407</v>
      </c>
      <c r="L168" s="460" t="s">
        <v>1201</v>
      </c>
      <c r="M168" s="460" t="s">
        <v>409</v>
      </c>
      <c r="N168" s="461" t="s">
        <v>409</v>
      </c>
      <c r="O168" s="461">
        <v>1</v>
      </c>
      <c r="P168" s="460">
        <v>1</v>
      </c>
      <c r="Q168" s="460" t="s">
        <v>410</v>
      </c>
      <c r="R168" s="463" t="s">
        <v>84</v>
      </c>
      <c r="S168" s="504">
        <v>181817133</v>
      </c>
      <c r="T168" s="504">
        <v>96067133</v>
      </c>
      <c r="U168" s="460" t="s">
        <v>286</v>
      </c>
      <c r="V168" s="460" t="s">
        <v>78</v>
      </c>
      <c r="W168" s="460" t="s">
        <v>287</v>
      </c>
      <c r="X168" s="460" t="s">
        <v>288</v>
      </c>
      <c r="Y168" s="460" t="s">
        <v>2765</v>
      </c>
      <c r="Z168" s="460" t="s">
        <v>77</v>
      </c>
      <c r="AA168" s="460" t="e">
        <v>#N/A</v>
      </c>
    </row>
    <row r="169" spans="1:27" s="447" customFormat="1" ht="93">
      <c r="A169" s="460" t="s">
        <v>406</v>
      </c>
      <c r="B169" s="460" t="s">
        <v>70</v>
      </c>
      <c r="C169" s="460" t="s">
        <v>71</v>
      </c>
      <c r="D169" s="460" t="s">
        <v>282</v>
      </c>
      <c r="E169" s="460" t="s">
        <v>283</v>
      </c>
      <c r="F169" s="461">
        <v>8080</v>
      </c>
      <c r="G169" s="461">
        <v>2024110010212</v>
      </c>
      <c r="H169" s="460" t="s">
        <v>10</v>
      </c>
      <c r="I169" s="460" t="s">
        <v>284</v>
      </c>
      <c r="J169" s="460" t="s">
        <v>11</v>
      </c>
      <c r="K169" s="460" t="s">
        <v>407</v>
      </c>
      <c r="L169" s="460" t="s">
        <v>408</v>
      </c>
      <c r="M169" s="460" t="s">
        <v>409</v>
      </c>
      <c r="N169" s="460" t="s">
        <v>409</v>
      </c>
      <c r="O169" s="460">
        <v>1</v>
      </c>
      <c r="P169" s="460">
        <v>1</v>
      </c>
      <c r="Q169" s="460" t="s">
        <v>410</v>
      </c>
      <c r="R169" s="460" t="s">
        <v>84</v>
      </c>
      <c r="S169" s="505">
        <v>180000000</v>
      </c>
      <c r="T169" s="505">
        <v>95000000</v>
      </c>
      <c r="U169" s="460" t="s">
        <v>286</v>
      </c>
      <c r="V169" s="460" t="s">
        <v>78</v>
      </c>
      <c r="W169" s="460" t="s">
        <v>287</v>
      </c>
      <c r="X169" s="460" t="s">
        <v>315</v>
      </c>
      <c r="Y169" s="460" t="s">
        <v>2765</v>
      </c>
      <c r="Z169" s="460" t="s">
        <v>77</v>
      </c>
      <c r="AA169" s="460">
        <v>21</v>
      </c>
    </row>
    <row r="170" spans="1:27" s="447" customFormat="1" ht="108.5">
      <c r="A170" s="460" t="s">
        <v>412</v>
      </c>
      <c r="B170" s="460" t="s">
        <v>70</v>
      </c>
      <c r="C170" s="460" t="s">
        <v>71</v>
      </c>
      <c r="D170" s="460" t="s">
        <v>282</v>
      </c>
      <c r="E170" s="460" t="s">
        <v>283</v>
      </c>
      <c r="F170" s="461">
        <v>8080</v>
      </c>
      <c r="G170" s="461">
        <v>2024110010212</v>
      </c>
      <c r="H170" s="460" t="s">
        <v>10</v>
      </c>
      <c r="I170" s="460" t="s">
        <v>413</v>
      </c>
      <c r="J170" s="460" t="s">
        <v>12</v>
      </c>
      <c r="K170" s="460">
        <v>80111600</v>
      </c>
      <c r="L170" s="460" t="s">
        <v>414</v>
      </c>
      <c r="M170" s="460" t="s">
        <v>307</v>
      </c>
      <c r="N170" s="461" t="s">
        <v>307</v>
      </c>
      <c r="O170" s="461">
        <v>6</v>
      </c>
      <c r="P170" s="460">
        <v>1</v>
      </c>
      <c r="Q170" s="460" t="s">
        <v>83</v>
      </c>
      <c r="R170" s="463" t="s">
        <v>84</v>
      </c>
      <c r="S170" s="504">
        <v>5000000</v>
      </c>
      <c r="T170" s="504">
        <v>30000000</v>
      </c>
      <c r="U170" s="460" t="s">
        <v>286</v>
      </c>
      <c r="V170" s="460" t="s">
        <v>122</v>
      </c>
      <c r="W170" s="460" t="s">
        <v>287</v>
      </c>
      <c r="X170" s="460" t="s">
        <v>315</v>
      </c>
      <c r="Y170" s="460" t="s">
        <v>2765</v>
      </c>
      <c r="Z170" s="460" t="s">
        <v>77</v>
      </c>
      <c r="AA170" s="460" t="e">
        <v>#N/A</v>
      </c>
    </row>
    <row r="171" spans="1:27" s="447" customFormat="1" ht="108.5">
      <c r="A171" s="460" t="s">
        <v>415</v>
      </c>
      <c r="B171" s="460" t="s">
        <v>70</v>
      </c>
      <c r="C171" s="460" t="s">
        <v>71</v>
      </c>
      <c r="D171" s="460" t="s">
        <v>282</v>
      </c>
      <c r="E171" s="460" t="s">
        <v>283</v>
      </c>
      <c r="F171" s="461">
        <v>8080</v>
      </c>
      <c r="G171" s="461">
        <v>2024110010212</v>
      </c>
      <c r="H171" s="460" t="s">
        <v>10</v>
      </c>
      <c r="I171" s="460" t="s">
        <v>413</v>
      </c>
      <c r="J171" s="460" t="s">
        <v>12</v>
      </c>
      <c r="K171" s="460">
        <v>80111600</v>
      </c>
      <c r="L171" s="460" t="s">
        <v>416</v>
      </c>
      <c r="M171" s="460" t="s">
        <v>459</v>
      </c>
      <c r="N171" s="461" t="s">
        <v>459</v>
      </c>
      <c r="O171" s="461">
        <v>5</v>
      </c>
      <c r="P171" s="460">
        <v>1</v>
      </c>
      <c r="Q171" s="460" t="s">
        <v>83</v>
      </c>
      <c r="R171" s="463" t="s">
        <v>84</v>
      </c>
      <c r="S171" s="504">
        <v>8000000</v>
      </c>
      <c r="T171" s="504">
        <v>40000000</v>
      </c>
      <c r="U171" s="460" t="s">
        <v>286</v>
      </c>
      <c r="V171" s="460" t="s">
        <v>78</v>
      </c>
      <c r="W171" s="460" t="s">
        <v>287</v>
      </c>
      <c r="X171" s="460" t="s">
        <v>315</v>
      </c>
      <c r="Y171" s="460" t="s">
        <v>2765</v>
      </c>
      <c r="Z171" s="460" t="s">
        <v>77</v>
      </c>
      <c r="AA171" s="460" t="e">
        <v>#N/A</v>
      </c>
    </row>
    <row r="172" spans="1:27" s="447" customFormat="1" ht="108.5">
      <c r="A172" s="460" t="s">
        <v>417</v>
      </c>
      <c r="B172" s="460" t="s">
        <v>70</v>
      </c>
      <c r="C172" s="460" t="s">
        <v>71</v>
      </c>
      <c r="D172" s="460" t="s">
        <v>282</v>
      </c>
      <c r="E172" s="460" t="s">
        <v>283</v>
      </c>
      <c r="F172" s="461">
        <v>8080</v>
      </c>
      <c r="G172" s="461">
        <v>2024110010212</v>
      </c>
      <c r="H172" s="460" t="s">
        <v>10</v>
      </c>
      <c r="I172" s="460" t="s">
        <v>413</v>
      </c>
      <c r="J172" s="460" t="s">
        <v>12</v>
      </c>
      <c r="K172" s="460">
        <v>80111600</v>
      </c>
      <c r="L172" s="460" t="s">
        <v>418</v>
      </c>
      <c r="M172" s="460" t="s">
        <v>307</v>
      </c>
      <c r="N172" s="461" t="s">
        <v>307</v>
      </c>
      <c r="O172" s="461">
        <v>4</v>
      </c>
      <c r="P172" s="460">
        <v>1</v>
      </c>
      <c r="Q172" s="460" t="s">
        <v>83</v>
      </c>
      <c r="R172" s="463" t="s">
        <v>84</v>
      </c>
      <c r="S172" s="504">
        <v>6400000</v>
      </c>
      <c r="T172" s="504">
        <v>25600000</v>
      </c>
      <c r="U172" s="460" t="s">
        <v>286</v>
      </c>
      <c r="V172" s="460" t="s">
        <v>122</v>
      </c>
      <c r="W172" s="460" t="s">
        <v>287</v>
      </c>
      <c r="X172" s="460" t="s">
        <v>315</v>
      </c>
      <c r="Y172" s="460" t="s">
        <v>2765</v>
      </c>
      <c r="Z172" s="460" t="s">
        <v>77</v>
      </c>
      <c r="AA172" s="460" t="e">
        <v>#N/A</v>
      </c>
    </row>
    <row r="173" spans="1:27" s="447" customFormat="1" ht="108.5">
      <c r="A173" s="460" t="s">
        <v>419</v>
      </c>
      <c r="B173" s="460" t="s">
        <v>70</v>
      </c>
      <c r="C173" s="460" t="s">
        <v>71</v>
      </c>
      <c r="D173" s="460" t="s">
        <v>282</v>
      </c>
      <c r="E173" s="460" t="s">
        <v>283</v>
      </c>
      <c r="F173" s="461">
        <v>8080</v>
      </c>
      <c r="G173" s="461">
        <v>2024110010212</v>
      </c>
      <c r="H173" s="460" t="s">
        <v>10</v>
      </c>
      <c r="I173" s="460" t="s">
        <v>413</v>
      </c>
      <c r="J173" s="462" t="s">
        <v>12</v>
      </c>
      <c r="K173" s="460">
        <v>80111600</v>
      </c>
      <c r="L173" s="460" t="s">
        <v>1345</v>
      </c>
      <c r="M173" s="460" t="s">
        <v>409</v>
      </c>
      <c r="N173" s="461" t="s">
        <v>409</v>
      </c>
      <c r="O173" s="461">
        <v>5</v>
      </c>
      <c r="P173" s="460">
        <v>1</v>
      </c>
      <c r="Q173" s="460" t="s">
        <v>83</v>
      </c>
      <c r="R173" s="463" t="s">
        <v>84</v>
      </c>
      <c r="S173" s="504">
        <v>6400000</v>
      </c>
      <c r="T173" s="504">
        <v>32000000</v>
      </c>
      <c r="U173" s="460" t="s">
        <v>286</v>
      </c>
      <c r="V173" s="460" t="s">
        <v>78</v>
      </c>
      <c r="W173" s="460" t="s">
        <v>287</v>
      </c>
      <c r="X173" s="460" t="s">
        <v>288</v>
      </c>
      <c r="Y173" s="460" t="s">
        <v>2765</v>
      </c>
      <c r="Z173" s="460" t="s">
        <v>77</v>
      </c>
      <c r="AA173" s="460" t="e">
        <v>#N/A</v>
      </c>
    </row>
    <row r="174" spans="1:27" s="447" customFormat="1" ht="108.5">
      <c r="A174" s="460" t="s">
        <v>420</v>
      </c>
      <c r="B174" s="460" t="s">
        <v>70</v>
      </c>
      <c r="C174" s="460" t="s">
        <v>71</v>
      </c>
      <c r="D174" s="460" t="s">
        <v>282</v>
      </c>
      <c r="E174" s="460" t="s">
        <v>283</v>
      </c>
      <c r="F174" s="461">
        <v>8080</v>
      </c>
      <c r="G174" s="461">
        <v>2024110010212</v>
      </c>
      <c r="H174" s="460" t="s">
        <v>10</v>
      </c>
      <c r="I174" s="460" t="s">
        <v>413</v>
      </c>
      <c r="J174" s="460" t="s">
        <v>12</v>
      </c>
      <c r="K174" s="460">
        <v>80111600</v>
      </c>
      <c r="L174" s="460" t="s">
        <v>421</v>
      </c>
      <c r="M174" s="460" t="s">
        <v>307</v>
      </c>
      <c r="N174" s="461" t="s">
        <v>307</v>
      </c>
      <c r="O174" s="461">
        <v>5</v>
      </c>
      <c r="P174" s="460">
        <v>1</v>
      </c>
      <c r="Q174" s="460" t="s">
        <v>83</v>
      </c>
      <c r="R174" s="463" t="s">
        <v>84</v>
      </c>
      <c r="S174" s="504">
        <v>4000000</v>
      </c>
      <c r="T174" s="504">
        <v>20000000</v>
      </c>
      <c r="U174" s="460" t="s">
        <v>286</v>
      </c>
      <c r="V174" s="460" t="s">
        <v>122</v>
      </c>
      <c r="W174" s="460" t="s">
        <v>287</v>
      </c>
      <c r="X174" s="460" t="s">
        <v>315</v>
      </c>
      <c r="Y174" s="460" t="s">
        <v>2765</v>
      </c>
      <c r="Z174" s="460" t="s">
        <v>77</v>
      </c>
      <c r="AA174" s="460" t="e">
        <v>#N/A</v>
      </c>
    </row>
    <row r="175" spans="1:27" s="447" customFormat="1" ht="108.5">
      <c r="A175" s="460" t="s">
        <v>422</v>
      </c>
      <c r="B175" s="460" t="s">
        <v>70</v>
      </c>
      <c r="C175" s="460" t="s">
        <v>71</v>
      </c>
      <c r="D175" s="460" t="s">
        <v>282</v>
      </c>
      <c r="E175" s="460" t="s">
        <v>283</v>
      </c>
      <c r="F175" s="461">
        <v>8080</v>
      </c>
      <c r="G175" s="461">
        <v>2024110010212</v>
      </c>
      <c r="H175" s="460" t="s">
        <v>10</v>
      </c>
      <c r="I175" s="460" t="s">
        <v>413</v>
      </c>
      <c r="J175" s="460" t="s">
        <v>12</v>
      </c>
      <c r="K175" s="460">
        <v>80111600</v>
      </c>
      <c r="L175" s="460" t="s">
        <v>423</v>
      </c>
      <c r="M175" s="460" t="s">
        <v>459</v>
      </c>
      <c r="N175" s="461" t="s">
        <v>459</v>
      </c>
      <c r="O175" s="461">
        <v>5</v>
      </c>
      <c r="P175" s="460">
        <v>1</v>
      </c>
      <c r="Q175" s="460" t="s">
        <v>83</v>
      </c>
      <c r="R175" s="463" t="s">
        <v>84</v>
      </c>
      <c r="S175" s="504">
        <v>6400000</v>
      </c>
      <c r="T175" s="504">
        <v>32000000</v>
      </c>
      <c r="U175" s="460" t="s">
        <v>286</v>
      </c>
      <c r="V175" s="460" t="s">
        <v>78</v>
      </c>
      <c r="W175" s="460" t="s">
        <v>287</v>
      </c>
      <c r="X175" s="460" t="s">
        <v>315</v>
      </c>
      <c r="Y175" s="460" t="s">
        <v>2765</v>
      </c>
      <c r="Z175" s="460" t="s">
        <v>77</v>
      </c>
      <c r="AA175" s="460" t="e">
        <v>#N/A</v>
      </c>
    </row>
    <row r="176" spans="1:27" s="447" customFormat="1" ht="108.5">
      <c r="A176" s="460" t="s">
        <v>424</v>
      </c>
      <c r="B176" s="460" t="s">
        <v>70</v>
      </c>
      <c r="C176" s="460" t="s">
        <v>71</v>
      </c>
      <c r="D176" s="460" t="s">
        <v>282</v>
      </c>
      <c r="E176" s="460" t="s">
        <v>283</v>
      </c>
      <c r="F176" s="461">
        <v>8080</v>
      </c>
      <c r="G176" s="461">
        <v>2024110010212</v>
      </c>
      <c r="H176" s="460" t="s">
        <v>10</v>
      </c>
      <c r="I176" s="460" t="s">
        <v>413</v>
      </c>
      <c r="J176" s="460" t="s">
        <v>12</v>
      </c>
      <c r="K176" s="460">
        <v>80111600</v>
      </c>
      <c r="L176" s="460" t="s">
        <v>425</v>
      </c>
      <c r="M176" s="460" t="s">
        <v>459</v>
      </c>
      <c r="N176" s="461" t="s">
        <v>459</v>
      </c>
      <c r="O176" s="461">
        <v>5</v>
      </c>
      <c r="P176" s="460">
        <v>1</v>
      </c>
      <c r="Q176" s="460" t="s">
        <v>83</v>
      </c>
      <c r="R176" s="463" t="s">
        <v>84</v>
      </c>
      <c r="S176" s="504">
        <v>8000000</v>
      </c>
      <c r="T176" s="504">
        <v>40000000</v>
      </c>
      <c r="U176" s="460" t="s">
        <v>286</v>
      </c>
      <c r="V176" s="460" t="s">
        <v>78</v>
      </c>
      <c r="W176" s="460" t="s">
        <v>287</v>
      </c>
      <c r="X176" s="460" t="s">
        <v>315</v>
      </c>
      <c r="Y176" s="460" t="s">
        <v>2765</v>
      </c>
      <c r="Z176" s="460" t="s">
        <v>77</v>
      </c>
      <c r="AA176" s="460" t="e">
        <v>#N/A</v>
      </c>
    </row>
    <row r="177" spans="1:27" s="447" customFormat="1" ht="108.5">
      <c r="A177" s="460" t="s">
        <v>426</v>
      </c>
      <c r="B177" s="460" t="s">
        <v>70</v>
      </c>
      <c r="C177" s="460" t="s">
        <v>71</v>
      </c>
      <c r="D177" s="460" t="s">
        <v>282</v>
      </c>
      <c r="E177" s="460" t="s">
        <v>283</v>
      </c>
      <c r="F177" s="461">
        <v>8080</v>
      </c>
      <c r="G177" s="461">
        <v>2024110010212</v>
      </c>
      <c r="H177" s="460" t="s">
        <v>10</v>
      </c>
      <c r="I177" s="460" t="s">
        <v>413</v>
      </c>
      <c r="J177" s="460" t="s">
        <v>12</v>
      </c>
      <c r="K177" s="460">
        <v>80111600</v>
      </c>
      <c r="L177" s="460" t="s">
        <v>427</v>
      </c>
      <c r="M177" s="460" t="s">
        <v>409</v>
      </c>
      <c r="N177" s="460" t="s">
        <v>409</v>
      </c>
      <c r="O177" s="460">
        <v>6</v>
      </c>
      <c r="P177" s="460">
        <v>1</v>
      </c>
      <c r="Q177" s="460" t="s">
        <v>83</v>
      </c>
      <c r="R177" s="470" t="s">
        <v>84</v>
      </c>
      <c r="S177" s="504">
        <v>3600000</v>
      </c>
      <c r="T177" s="504">
        <v>21600000</v>
      </c>
      <c r="U177" s="460" t="s">
        <v>286</v>
      </c>
      <c r="V177" s="460" t="s">
        <v>78</v>
      </c>
      <c r="W177" s="460" t="s">
        <v>287</v>
      </c>
      <c r="X177" s="460" t="s">
        <v>288</v>
      </c>
      <c r="Y177" s="460" t="s">
        <v>2765</v>
      </c>
      <c r="Z177" s="460" t="s">
        <v>77</v>
      </c>
      <c r="AA177" s="460" t="e">
        <v>#N/A</v>
      </c>
    </row>
    <row r="178" spans="1:27" s="447" customFormat="1" ht="108.5">
      <c r="A178" s="460" t="s">
        <v>432</v>
      </c>
      <c r="B178" s="460" t="s">
        <v>70</v>
      </c>
      <c r="C178" s="460" t="s">
        <v>71</v>
      </c>
      <c r="D178" s="460" t="s">
        <v>282</v>
      </c>
      <c r="E178" s="460" t="s">
        <v>283</v>
      </c>
      <c r="F178" s="461">
        <v>8080</v>
      </c>
      <c r="G178" s="461">
        <v>2024110010212</v>
      </c>
      <c r="H178" s="460" t="s">
        <v>10</v>
      </c>
      <c r="I178" s="460" t="s">
        <v>413</v>
      </c>
      <c r="J178" s="460" t="s">
        <v>12</v>
      </c>
      <c r="K178" s="460">
        <v>80111600</v>
      </c>
      <c r="L178" s="460" t="s">
        <v>433</v>
      </c>
      <c r="M178" s="460" t="s">
        <v>409</v>
      </c>
      <c r="N178" s="460" t="s">
        <v>409</v>
      </c>
      <c r="O178" s="460">
        <v>6</v>
      </c>
      <c r="P178" s="460">
        <v>1</v>
      </c>
      <c r="Q178" s="460" t="s">
        <v>83</v>
      </c>
      <c r="R178" s="470" t="s">
        <v>84</v>
      </c>
      <c r="S178" s="504">
        <v>6000000</v>
      </c>
      <c r="T178" s="504">
        <v>36000000</v>
      </c>
      <c r="U178" s="460" t="s">
        <v>286</v>
      </c>
      <c r="V178" s="460" t="s">
        <v>78</v>
      </c>
      <c r="W178" s="460" t="s">
        <v>287</v>
      </c>
      <c r="X178" s="460" t="s">
        <v>288</v>
      </c>
      <c r="Y178" s="460" t="s">
        <v>2765</v>
      </c>
      <c r="Z178" s="460" t="s">
        <v>77</v>
      </c>
      <c r="AA178" s="460" t="e">
        <v>#N/A</v>
      </c>
    </row>
    <row r="179" spans="1:27" s="447" customFormat="1" ht="108.5">
      <c r="A179" s="460" t="s">
        <v>434</v>
      </c>
      <c r="B179" s="460" t="s">
        <v>70</v>
      </c>
      <c r="C179" s="460" t="s">
        <v>71</v>
      </c>
      <c r="D179" s="460" t="s">
        <v>282</v>
      </c>
      <c r="E179" s="460" t="s">
        <v>283</v>
      </c>
      <c r="F179" s="461">
        <v>8080</v>
      </c>
      <c r="G179" s="461">
        <v>2024110010212</v>
      </c>
      <c r="H179" s="460" t="s">
        <v>10</v>
      </c>
      <c r="I179" s="460" t="s">
        <v>413</v>
      </c>
      <c r="J179" s="460" t="s">
        <v>12</v>
      </c>
      <c r="K179" s="460">
        <v>80111600</v>
      </c>
      <c r="L179" s="460" t="s">
        <v>435</v>
      </c>
      <c r="M179" s="460" t="s">
        <v>307</v>
      </c>
      <c r="N179" s="461" t="s">
        <v>307</v>
      </c>
      <c r="O179" s="461">
        <v>6</v>
      </c>
      <c r="P179" s="460">
        <v>1</v>
      </c>
      <c r="Q179" s="460" t="s">
        <v>83</v>
      </c>
      <c r="R179" s="463" t="s">
        <v>84</v>
      </c>
      <c r="S179" s="504">
        <v>6000000</v>
      </c>
      <c r="T179" s="504">
        <v>36000000</v>
      </c>
      <c r="U179" s="460" t="s">
        <v>286</v>
      </c>
      <c r="V179" s="460" t="s">
        <v>122</v>
      </c>
      <c r="W179" s="460" t="s">
        <v>287</v>
      </c>
      <c r="X179" s="460" t="s">
        <v>315</v>
      </c>
      <c r="Y179" s="460" t="s">
        <v>2765</v>
      </c>
      <c r="Z179" s="460" t="s">
        <v>77</v>
      </c>
      <c r="AA179" s="460" t="e">
        <v>#N/A</v>
      </c>
    </row>
    <row r="180" spans="1:27" s="447" customFormat="1" ht="108.5">
      <c r="A180" s="460" t="s">
        <v>436</v>
      </c>
      <c r="B180" s="460" t="s">
        <v>70</v>
      </c>
      <c r="C180" s="460" t="s">
        <v>71</v>
      </c>
      <c r="D180" s="460" t="s">
        <v>282</v>
      </c>
      <c r="E180" s="460" t="s">
        <v>283</v>
      </c>
      <c r="F180" s="461">
        <v>8080</v>
      </c>
      <c r="G180" s="461">
        <v>2024110010212</v>
      </c>
      <c r="H180" s="460" t="s">
        <v>10</v>
      </c>
      <c r="I180" s="460" t="s">
        <v>413</v>
      </c>
      <c r="J180" s="460" t="s">
        <v>12</v>
      </c>
      <c r="K180" s="460">
        <v>80111600</v>
      </c>
      <c r="L180" s="460" t="s">
        <v>437</v>
      </c>
      <c r="M180" s="460" t="s">
        <v>307</v>
      </c>
      <c r="N180" s="461" t="s">
        <v>307</v>
      </c>
      <c r="O180" s="461">
        <v>4</v>
      </c>
      <c r="P180" s="460">
        <v>1</v>
      </c>
      <c r="Q180" s="460" t="s">
        <v>83</v>
      </c>
      <c r="R180" s="463" t="s">
        <v>84</v>
      </c>
      <c r="S180" s="504">
        <v>4500000</v>
      </c>
      <c r="T180" s="504">
        <v>18000000</v>
      </c>
      <c r="U180" s="460" t="s">
        <v>286</v>
      </c>
      <c r="V180" s="460" t="s">
        <v>78</v>
      </c>
      <c r="W180" s="460" t="s">
        <v>287</v>
      </c>
      <c r="X180" s="460" t="s">
        <v>288</v>
      </c>
      <c r="Y180" s="460" t="s">
        <v>2765</v>
      </c>
      <c r="Z180" s="460" t="s">
        <v>77</v>
      </c>
      <c r="AA180" s="460" t="e">
        <v>#N/A</v>
      </c>
    </row>
    <row r="181" spans="1:27" s="447" customFormat="1" ht="108.5">
      <c r="A181" s="460" t="s">
        <v>440</v>
      </c>
      <c r="B181" s="460" t="s">
        <v>70</v>
      </c>
      <c r="C181" s="460" t="s">
        <v>71</v>
      </c>
      <c r="D181" s="460" t="s">
        <v>282</v>
      </c>
      <c r="E181" s="460" t="s">
        <v>283</v>
      </c>
      <c r="F181" s="461">
        <v>8080</v>
      </c>
      <c r="G181" s="461">
        <v>2024110010212</v>
      </c>
      <c r="H181" s="460" t="s">
        <v>10</v>
      </c>
      <c r="I181" s="460" t="s">
        <v>413</v>
      </c>
      <c r="J181" s="460" t="s">
        <v>12</v>
      </c>
      <c r="K181" s="460">
        <v>80111600</v>
      </c>
      <c r="L181" s="460" t="s">
        <v>441</v>
      </c>
      <c r="M181" s="460" t="s">
        <v>459</v>
      </c>
      <c r="N181" s="460" t="s">
        <v>459</v>
      </c>
      <c r="O181" s="460">
        <v>5</v>
      </c>
      <c r="P181" s="460">
        <v>1</v>
      </c>
      <c r="Q181" s="460" t="s">
        <v>83</v>
      </c>
      <c r="R181" s="470" t="s">
        <v>84</v>
      </c>
      <c r="S181" s="504">
        <v>6500000</v>
      </c>
      <c r="T181" s="504">
        <v>32500000</v>
      </c>
      <c r="U181" s="460" t="s">
        <v>286</v>
      </c>
      <c r="V181" s="460" t="s">
        <v>78</v>
      </c>
      <c r="W181" s="460" t="s">
        <v>287</v>
      </c>
      <c r="X181" s="460" t="s">
        <v>288</v>
      </c>
      <c r="Y181" s="460" t="s">
        <v>2765</v>
      </c>
      <c r="Z181" s="460" t="s">
        <v>77</v>
      </c>
      <c r="AA181" s="460" t="e">
        <v>#N/A</v>
      </c>
    </row>
    <row r="182" spans="1:27" s="447" customFormat="1" ht="108.5">
      <c r="A182" s="460" t="s">
        <v>442</v>
      </c>
      <c r="B182" s="460" t="s">
        <v>70</v>
      </c>
      <c r="C182" s="460" t="s">
        <v>71</v>
      </c>
      <c r="D182" s="460" t="s">
        <v>282</v>
      </c>
      <c r="E182" s="460" t="s">
        <v>283</v>
      </c>
      <c r="F182" s="461">
        <v>8080</v>
      </c>
      <c r="G182" s="461">
        <v>2024110010212</v>
      </c>
      <c r="H182" s="460" t="s">
        <v>10</v>
      </c>
      <c r="I182" s="460" t="s">
        <v>413</v>
      </c>
      <c r="J182" s="460" t="s">
        <v>12</v>
      </c>
      <c r="K182" s="460">
        <v>80111600</v>
      </c>
      <c r="L182" s="460" t="s">
        <v>443</v>
      </c>
      <c r="M182" s="460" t="s">
        <v>307</v>
      </c>
      <c r="N182" s="461" t="s">
        <v>307</v>
      </c>
      <c r="O182" s="461">
        <v>5</v>
      </c>
      <c r="P182" s="460">
        <v>1</v>
      </c>
      <c r="Q182" s="460" t="s">
        <v>83</v>
      </c>
      <c r="R182" s="463" t="s">
        <v>84</v>
      </c>
      <c r="S182" s="504">
        <v>4500000</v>
      </c>
      <c r="T182" s="504">
        <v>22500000</v>
      </c>
      <c r="U182" s="460" t="s">
        <v>286</v>
      </c>
      <c r="V182" s="460" t="s">
        <v>78</v>
      </c>
      <c r="W182" s="460" t="s">
        <v>287</v>
      </c>
      <c r="X182" s="460" t="s">
        <v>75</v>
      </c>
      <c r="Y182" s="460" t="s">
        <v>2765</v>
      </c>
      <c r="Z182" s="460" t="s">
        <v>77</v>
      </c>
      <c r="AA182" s="460" t="e">
        <v>#N/A</v>
      </c>
    </row>
    <row r="183" spans="1:27" s="447" customFormat="1" ht="108.5">
      <c r="A183" s="460" t="s">
        <v>444</v>
      </c>
      <c r="B183" s="460" t="s">
        <v>70</v>
      </c>
      <c r="C183" s="460" t="s">
        <v>71</v>
      </c>
      <c r="D183" s="460" t="s">
        <v>282</v>
      </c>
      <c r="E183" s="460" t="s">
        <v>283</v>
      </c>
      <c r="F183" s="461">
        <v>8080</v>
      </c>
      <c r="G183" s="461">
        <v>2024110010212</v>
      </c>
      <c r="H183" s="460" t="s">
        <v>10</v>
      </c>
      <c r="I183" s="460" t="s">
        <v>413</v>
      </c>
      <c r="J183" s="462" t="s">
        <v>12</v>
      </c>
      <c r="K183" s="460">
        <v>80111600</v>
      </c>
      <c r="L183" s="460" t="s">
        <v>2280</v>
      </c>
      <c r="M183" s="460" t="s">
        <v>307</v>
      </c>
      <c r="N183" s="461" t="s">
        <v>307</v>
      </c>
      <c r="O183" s="461">
        <v>9</v>
      </c>
      <c r="P183" s="460">
        <v>1</v>
      </c>
      <c r="Q183" s="460" t="s">
        <v>83</v>
      </c>
      <c r="R183" s="463" t="s">
        <v>84</v>
      </c>
      <c r="S183" s="504">
        <v>8000000</v>
      </c>
      <c r="T183" s="504">
        <v>72000000</v>
      </c>
      <c r="U183" s="460" t="s">
        <v>286</v>
      </c>
      <c r="V183" s="460" t="s">
        <v>78</v>
      </c>
      <c r="W183" s="460" t="s">
        <v>287</v>
      </c>
      <c r="X183" s="460" t="s">
        <v>315</v>
      </c>
      <c r="Y183" s="460" t="s">
        <v>2765</v>
      </c>
      <c r="Z183" s="460" t="s">
        <v>77</v>
      </c>
      <c r="AA183" s="460" t="e">
        <v>#N/A</v>
      </c>
    </row>
    <row r="184" spans="1:27" s="447" customFormat="1" ht="108.5">
      <c r="A184" s="460" t="s">
        <v>445</v>
      </c>
      <c r="B184" s="460" t="s">
        <v>70</v>
      </c>
      <c r="C184" s="460" t="s">
        <v>71</v>
      </c>
      <c r="D184" s="460" t="s">
        <v>282</v>
      </c>
      <c r="E184" s="460" t="s">
        <v>283</v>
      </c>
      <c r="F184" s="461">
        <v>8080</v>
      </c>
      <c r="G184" s="461">
        <v>2024110010212</v>
      </c>
      <c r="H184" s="460" t="s">
        <v>10</v>
      </c>
      <c r="I184" s="460" t="s">
        <v>413</v>
      </c>
      <c r="J184" s="462" t="s">
        <v>12</v>
      </c>
      <c r="K184" s="460">
        <v>80111600</v>
      </c>
      <c r="L184" s="460" t="s">
        <v>1964</v>
      </c>
      <c r="M184" s="460" t="s">
        <v>459</v>
      </c>
      <c r="N184" s="461" t="s">
        <v>459</v>
      </c>
      <c r="O184" s="461">
        <v>6</v>
      </c>
      <c r="P184" s="460">
        <v>1</v>
      </c>
      <c r="Q184" s="460" t="s">
        <v>83</v>
      </c>
      <c r="R184" s="463" t="s">
        <v>84</v>
      </c>
      <c r="S184" s="504">
        <v>7000000</v>
      </c>
      <c r="T184" s="504">
        <v>42000000</v>
      </c>
      <c r="U184" s="460" t="s">
        <v>286</v>
      </c>
      <c r="V184" s="460" t="s">
        <v>78</v>
      </c>
      <c r="W184" s="460" t="s">
        <v>287</v>
      </c>
      <c r="X184" s="460" t="s">
        <v>288</v>
      </c>
      <c r="Y184" s="460" t="s">
        <v>2765</v>
      </c>
      <c r="Z184" s="460" t="s">
        <v>77</v>
      </c>
      <c r="AA184" s="460" t="e">
        <v>#N/A</v>
      </c>
    </row>
    <row r="185" spans="1:27" s="447" customFormat="1" ht="108.5">
      <c r="A185" s="460" t="s">
        <v>446</v>
      </c>
      <c r="B185" s="460" t="s">
        <v>70</v>
      </c>
      <c r="C185" s="460" t="s">
        <v>71</v>
      </c>
      <c r="D185" s="460" t="s">
        <v>282</v>
      </c>
      <c r="E185" s="460" t="s">
        <v>283</v>
      </c>
      <c r="F185" s="461">
        <v>8080</v>
      </c>
      <c r="G185" s="461">
        <v>2024110010212</v>
      </c>
      <c r="H185" s="460" t="s">
        <v>10</v>
      </c>
      <c r="I185" s="460" t="s">
        <v>413</v>
      </c>
      <c r="J185" s="460" t="s">
        <v>12</v>
      </c>
      <c r="K185" s="460">
        <v>80111600</v>
      </c>
      <c r="L185" s="460" t="s">
        <v>447</v>
      </c>
      <c r="M185" s="460" t="s">
        <v>459</v>
      </c>
      <c r="N185" s="461" t="s">
        <v>459</v>
      </c>
      <c r="O185" s="461">
        <v>5</v>
      </c>
      <c r="P185" s="460">
        <v>1</v>
      </c>
      <c r="Q185" s="460" t="s">
        <v>83</v>
      </c>
      <c r="R185" s="463" t="s">
        <v>84</v>
      </c>
      <c r="S185" s="504">
        <v>5000000</v>
      </c>
      <c r="T185" s="504">
        <v>25000000</v>
      </c>
      <c r="U185" s="460" t="s">
        <v>286</v>
      </c>
      <c r="V185" s="460" t="s">
        <v>122</v>
      </c>
      <c r="W185" s="460" t="s">
        <v>287</v>
      </c>
      <c r="X185" s="460" t="s">
        <v>75</v>
      </c>
      <c r="Y185" s="460" t="s">
        <v>2765</v>
      </c>
      <c r="Z185" s="460" t="s">
        <v>77</v>
      </c>
      <c r="AA185" s="460" t="e">
        <v>#N/A</v>
      </c>
    </row>
    <row r="186" spans="1:27" s="447" customFormat="1" ht="108.5">
      <c r="A186" s="460" t="s">
        <v>448</v>
      </c>
      <c r="B186" s="460" t="s">
        <v>70</v>
      </c>
      <c r="C186" s="460" t="s">
        <v>71</v>
      </c>
      <c r="D186" s="460" t="s">
        <v>282</v>
      </c>
      <c r="E186" s="460" t="s">
        <v>283</v>
      </c>
      <c r="F186" s="461">
        <v>8080</v>
      </c>
      <c r="G186" s="461">
        <v>2024110010212</v>
      </c>
      <c r="H186" s="460" t="s">
        <v>10</v>
      </c>
      <c r="I186" s="460" t="s">
        <v>413</v>
      </c>
      <c r="J186" s="460" t="s">
        <v>12</v>
      </c>
      <c r="K186" s="460">
        <v>80111600</v>
      </c>
      <c r="L186" s="460" t="s">
        <v>449</v>
      </c>
      <c r="M186" s="460" t="s">
        <v>459</v>
      </c>
      <c r="N186" s="460" t="s">
        <v>459</v>
      </c>
      <c r="O186" s="460">
        <v>5</v>
      </c>
      <c r="P186" s="460">
        <v>1</v>
      </c>
      <c r="Q186" s="460" t="s">
        <v>83</v>
      </c>
      <c r="R186" s="470" t="s">
        <v>84</v>
      </c>
      <c r="S186" s="504">
        <v>9000000</v>
      </c>
      <c r="T186" s="504">
        <v>45000000</v>
      </c>
      <c r="U186" s="460" t="s">
        <v>286</v>
      </c>
      <c r="V186" s="460" t="s">
        <v>78</v>
      </c>
      <c r="W186" s="460" t="s">
        <v>287</v>
      </c>
      <c r="X186" s="460" t="s">
        <v>75</v>
      </c>
      <c r="Y186" s="460" t="s">
        <v>2765</v>
      </c>
      <c r="Z186" s="460" t="s">
        <v>77</v>
      </c>
      <c r="AA186" s="460" t="e">
        <v>#N/A</v>
      </c>
    </row>
    <row r="187" spans="1:27" s="447" customFormat="1" ht="108.5">
      <c r="A187" s="460" t="s">
        <v>450</v>
      </c>
      <c r="B187" s="460" t="s">
        <v>70</v>
      </c>
      <c r="C187" s="460" t="s">
        <v>71</v>
      </c>
      <c r="D187" s="460" t="s">
        <v>282</v>
      </c>
      <c r="E187" s="460" t="s">
        <v>283</v>
      </c>
      <c r="F187" s="461">
        <v>8080</v>
      </c>
      <c r="G187" s="461">
        <v>2024110010212</v>
      </c>
      <c r="H187" s="460" t="s">
        <v>10</v>
      </c>
      <c r="I187" s="460" t="s">
        <v>413</v>
      </c>
      <c r="J187" s="460" t="s">
        <v>12</v>
      </c>
      <c r="K187" s="460">
        <v>80111600</v>
      </c>
      <c r="L187" s="460" t="s">
        <v>451</v>
      </c>
      <c r="M187" s="460" t="s">
        <v>459</v>
      </c>
      <c r="N187" s="460" t="s">
        <v>459</v>
      </c>
      <c r="O187" s="460">
        <v>5</v>
      </c>
      <c r="P187" s="460">
        <v>1</v>
      </c>
      <c r="Q187" s="460" t="s">
        <v>83</v>
      </c>
      <c r="R187" s="470" t="s">
        <v>84</v>
      </c>
      <c r="S187" s="504">
        <v>9000000</v>
      </c>
      <c r="T187" s="504">
        <v>45000000</v>
      </c>
      <c r="U187" s="460" t="s">
        <v>286</v>
      </c>
      <c r="V187" s="460" t="s">
        <v>78</v>
      </c>
      <c r="W187" s="460" t="s">
        <v>287</v>
      </c>
      <c r="X187" s="460" t="s">
        <v>75</v>
      </c>
      <c r="Y187" s="460" t="s">
        <v>2765</v>
      </c>
      <c r="Z187" s="460" t="s">
        <v>77</v>
      </c>
      <c r="AA187" s="460" t="e">
        <v>#N/A</v>
      </c>
    </row>
    <row r="188" spans="1:27" s="447" customFormat="1" ht="108.5">
      <c r="A188" s="460" t="s">
        <v>453</v>
      </c>
      <c r="B188" s="460" t="s">
        <v>70</v>
      </c>
      <c r="C188" s="460" t="s">
        <v>71</v>
      </c>
      <c r="D188" s="460" t="s">
        <v>282</v>
      </c>
      <c r="E188" s="460" t="s">
        <v>283</v>
      </c>
      <c r="F188" s="461">
        <v>8080</v>
      </c>
      <c r="G188" s="461">
        <v>2024110010212</v>
      </c>
      <c r="H188" s="460" t="s">
        <v>10</v>
      </c>
      <c r="I188" s="460" t="s">
        <v>413</v>
      </c>
      <c r="J188" s="460" t="s">
        <v>12</v>
      </c>
      <c r="K188" s="460">
        <v>80111600</v>
      </c>
      <c r="L188" s="460" t="s">
        <v>1359</v>
      </c>
      <c r="M188" s="460" t="s">
        <v>409</v>
      </c>
      <c r="N188" s="460" t="s">
        <v>409</v>
      </c>
      <c r="O188" s="460">
        <v>1</v>
      </c>
      <c r="P188" s="460">
        <v>1</v>
      </c>
      <c r="Q188" s="460" t="s">
        <v>83</v>
      </c>
      <c r="R188" s="460" t="s">
        <v>84</v>
      </c>
      <c r="S188" s="505">
        <v>57300000</v>
      </c>
      <c r="T188" s="505">
        <v>57300000</v>
      </c>
      <c r="U188" s="460" t="s">
        <v>286</v>
      </c>
      <c r="V188" s="460" t="s">
        <v>78</v>
      </c>
      <c r="W188" s="460" t="s">
        <v>287</v>
      </c>
      <c r="X188" s="460" t="s">
        <v>315</v>
      </c>
      <c r="Y188" s="460" t="s">
        <v>2765</v>
      </c>
      <c r="Z188" s="460" t="s">
        <v>77</v>
      </c>
      <c r="AA188" s="460">
        <v>31</v>
      </c>
    </row>
    <row r="189" spans="1:27" s="447" customFormat="1" ht="77.5">
      <c r="A189" s="460" t="s">
        <v>454</v>
      </c>
      <c r="B189" s="460" t="s">
        <v>70</v>
      </c>
      <c r="C189" s="460" t="s">
        <v>71</v>
      </c>
      <c r="D189" s="460" t="s">
        <v>455</v>
      </c>
      <c r="E189" s="460" t="s">
        <v>456</v>
      </c>
      <c r="F189" s="461">
        <v>8131</v>
      </c>
      <c r="G189" s="461">
        <v>2024110010238</v>
      </c>
      <c r="H189" s="460" t="s">
        <v>28</v>
      </c>
      <c r="I189" s="460" t="s">
        <v>457</v>
      </c>
      <c r="J189" s="460" t="s">
        <v>31</v>
      </c>
      <c r="K189" s="460">
        <v>80111600</v>
      </c>
      <c r="L189" s="460" t="s">
        <v>2669</v>
      </c>
      <c r="M189" s="460" t="s">
        <v>459</v>
      </c>
      <c r="N189" s="461" t="s">
        <v>459</v>
      </c>
      <c r="O189" s="461">
        <v>6</v>
      </c>
      <c r="P189" s="460">
        <v>1</v>
      </c>
      <c r="Q189" s="460" t="s">
        <v>83</v>
      </c>
      <c r="R189" s="463" t="s">
        <v>84</v>
      </c>
      <c r="S189" s="501">
        <v>4766308</v>
      </c>
      <c r="T189" s="501">
        <v>28597848</v>
      </c>
      <c r="U189" s="460" t="s">
        <v>1987</v>
      </c>
      <c r="V189" s="460" t="s">
        <v>122</v>
      </c>
      <c r="W189" s="460" t="s">
        <v>461</v>
      </c>
      <c r="X189" s="460" t="s">
        <v>462</v>
      </c>
      <c r="Y189" s="460" t="s">
        <v>2765</v>
      </c>
      <c r="Z189" s="460" t="s">
        <v>77</v>
      </c>
      <c r="AA189" s="460" t="e">
        <v>#N/A</v>
      </c>
    </row>
    <row r="190" spans="1:27" s="447" customFormat="1" ht="77.5">
      <c r="A190" s="460" t="s">
        <v>463</v>
      </c>
      <c r="B190" s="460" t="s">
        <v>70</v>
      </c>
      <c r="C190" s="460" t="s">
        <v>71</v>
      </c>
      <c r="D190" s="460" t="s">
        <v>455</v>
      </c>
      <c r="E190" s="460" t="s">
        <v>456</v>
      </c>
      <c r="F190" s="461">
        <v>8131</v>
      </c>
      <c r="G190" s="461">
        <v>2024110010238</v>
      </c>
      <c r="H190" s="460" t="s">
        <v>28</v>
      </c>
      <c r="I190" s="460" t="s">
        <v>457</v>
      </c>
      <c r="J190" s="460" t="s">
        <v>29</v>
      </c>
      <c r="K190" s="460">
        <v>80111600</v>
      </c>
      <c r="L190" s="460" t="s">
        <v>464</v>
      </c>
      <c r="M190" s="460" t="s">
        <v>465</v>
      </c>
      <c r="N190" s="460" t="s">
        <v>459</v>
      </c>
      <c r="O190" s="460">
        <v>6</v>
      </c>
      <c r="P190" s="460">
        <v>1</v>
      </c>
      <c r="Q190" s="460" t="s">
        <v>83</v>
      </c>
      <c r="R190" s="473" t="s">
        <v>84</v>
      </c>
      <c r="S190" s="501">
        <v>5860000</v>
      </c>
      <c r="T190" s="501">
        <v>35160000</v>
      </c>
      <c r="U190" s="460" t="s">
        <v>1987</v>
      </c>
      <c r="V190" s="460" t="s">
        <v>78</v>
      </c>
      <c r="W190" s="460" t="s">
        <v>461</v>
      </c>
      <c r="X190" s="460" t="s">
        <v>462</v>
      </c>
      <c r="Y190" s="460" t="s">
        <v>2765</v>
      </c>
      <c r="Z190" s="460" t="s">
        <v>77</v>
      </c>
      <c r="AA190" s="460" t="e">
        <v>#N/A</v>
      </c>
    </row>
    <row r="191" spans="1:27" s="447" customFormat="1" ht="77.5">
      <c r="A191" s="460" t="s">
        <v>466</v>
      </c>
      <c r="B191" s="460" t="s">
        <v>70</v>
      </c>
      <c r="C191" s="460" t="s">
        <v>71</v>
      </c>
      <c r="D191" s="460" t="s">
        <v>455</v>
      </c>
      <c r="E191" s="460" t="s">
        <v>456</v>
      </c>
      <c r="F191" s="461">
        <v>8131</v>
      </c>
      <c r="G191" s="461">
        <v>2024110010238</v>
      </c>
      <c r="H191" s="460" t="s">
        <v>28</v>
      </c>
      <c r="I191" s="460" t="s">
        <v>457</v>
      </c>
      <c r="J191" s="460" t="s">
        <v>29</v>
      </c>
      <c r="K191" s="460">
        <v>80111600</v>
      </c>
      <c r="L191" s="460" t="s">
        <v>2670</v>
      </c>
      <c r="M191" s="460" t="s">
        <v>465</v>
      </c>
      <c r="N191" s="460" t="s">
        <v>459</v>
      </c>
      <c r="O191" s="460">
        <v>6</v>
      </c>
      <c r="P191" s="460">
        <v>1</v>
      </c>
      <c r="Q191" s="460" t="s">
        <v>83</v>
      </c>
      <c r="R191" s="473" t="s">
        <v>84</v>
      </c>
      <c r="S191" s="501">
        <v>6200000</v>
      </c>
      <c r="T191" s="501">
        <v>37200000</v>
      </c>
      <c r="U191" s="460" t="s">
        <v>1987</v>
      </c>
      <c r="V191" s="460" t="s">
        <v>122</v>
      </c>
      <c r="W191" s="460" t="s">
        <v>461</v>
      </c>
      <c r="X191" s="460" t="s">
        <v>462</v>
      </c>
      <c r="Y191" s="460" t="s">
        <v>2765</v>
      </c>
      <c r="Z191" s="460" t="s">
        <v>77</v>
      </c>
      <c r="AA191" s="460" t="e">
        <v>#N/A</v>
      </c>
    </row>
    <row r="192" spans="1:27" s="447" customFormat="1" ht="77.5">
      <c r="A192" s="460" t="s">
        <v>468</v>
      </c>
      <c r="B192" s="460" t="s">
        <v>70</v>
      </c>
      <c r="C192" s="460" t="s">
        <v>71</v>
      </c>
      <c r="D192" s="460" t="s">
        <v>455</v>
      </c>
      <c r="E192" s="460" t="s">
        <v>456</v>
      </c>
      <c r="F192" s="461">
        <v>8131</v>
      </c>
      <c r="G192" s="461">
        <v>2024110010238</v>
      </c>
      <c r="H192" s="460" t="s">
        <v>28</v>
      </c>
      <c r="I192" s="460" t="s">
        <v>457</v>
      </c>
      <c r="J192" s="460" t="s">
        <v>29</v>
      </c>
      <c r="K192" s="460">
        <v>80111600</v>
      </c>
      <c r="L192" s="460" t="s">
        <v>469</v>
      </c>
      <c r="M192" s="460" t="s">
        <v>465</v>
      </c>
      <c r="N192" s="460" t="s">
        <v>459</v>
      </c>
      <c r="O192" s="460">
        <v>6</v>
      </c>
      <c r="P192" s="460">
        <v>1</v>
      </c>
      <c r="Q192" s="460" t="s">
        <v>83</v>
      </c>
      <c r="R192" s="473" t="s">
        <v>84</v>
      </c>
      <c r="S192" s="501">
        <v>4500000</v>
      </c>
      <c r="T192" s="501">
        <v>27000000</v>
      </c>
      <c r="U192" s="460" t="s">
        <v>1987</v>
      </c>
      <c r="V192" s="460" t="s">
        <v>122</v>
      </c>
      <c r="W192" s="460" t="s">
        <v>461</v>
      </c>
      <c r="X192" s="460" t="s">
        <v>462</v>
      </c>
      <c r="Y192" s="460" t="s">
        <v>2765</v>
      </c>
      <c r="Z192" s="460" t="s">
        <v>77</v>
      </c>
      <c r="AA192" s="460" t="e">
        <v>#N/A</v>
      </c>
    </row>
    <row r="193" spans="1:27" s="447" customFormat="1" ht="77.5">
      <c r="A193" s="460" t="s">
        <v>470</v>
      </c>
      <c r="B193" s="460" t="s">
        <v>70</v>
      </c>
      <c r="C193" s="460" t="s">
        <v>71</v>
      </c>
      <c r="D193" s="460" t="s">
        <v>455</v>
      </c>
      <c r="E193" s="460" t="s">
        <v>456</v>
      </c>
      <c r="F193" s="461">
        <v>8131</v>
      </c>
      <c r="G193" s="461">
        <v>2024110010238</v>
      </c>
      <c r="H193" s="460" t="s">
        <v>28</v>
      </c>
      <c r="I193" s="460" t="s">
        <v>457</v>
      </c>
      <c r="J193" s="460" t="s">
        <v>31</v>
      </c>
      <c r="K193" s="460">
        <v>80111600</v>
      </c>
      <c r="L193" s="460" t="s">
        <v>2671</v>
      </c>
      <c r="M193" s="460" t="s">
        <v>465</v>
      </c>
      <c r="N193" s="460" t="s">
        <v>459</v>
      </c>
      <c r="O193" s="460">
        <v>6</v>
      </c>
      <c r="P193" s="460">
        <v>1</v>
      </c>
      <c r="Q193" s="460" t="s">
        <v>83</v>
      </c>
      <c r="R193" s="473" t="s">
        <v>84</v>
      </c>
      <c r="S193" s="501">
        <v>5454880</v>
      </c>
      <c r="T193" s="501">
        <v>32729280</v>
      </c>
      <c r="U193" s="460" t="s">
        <v>1987</v>
      </c>
      <c r="V193" s="460" t="s">
        <v>122</v>
      </c>
      <c r="W193" s="460" t="s">
        <v>461</v>
      </c>
      <c r="X193" s="460" t="s">
        <v>472</v>
      </c>
      <c r="Y193" s="460" t="s">
        <v>2765</v>
      </c>
      <c r="Z193" s="460" t="s">
        <v>77</v>
      </c>
      <c r="AA193" s="460" t="e">
        <v>#N/A</v>
      </c>
    </row>
    <row r="194" spans="1:27" s="447" customFormat="1" ht="77.5">
      <c r="A194" s="460" t="s">
        <v>473</v>
      </c>
      <c r="B194" s="460" t="s">
        <v>70</v>
      </c>
      <c r="C194" s="460" t="s">
        <v>71</v>
      </c>
      <c r="D194" s="460" t="s">
        <v>455</v>
      </c>
      <c r="E194" s="460" t="s">
        <v>456</v>
      </c>
      <c r="F194" s="461">
        <v>8131</v>
      </c>
      <c r="G194" s="461">
        <v>2024110010238</v>
      </c>
      <c r="H194" s="460" t="s">
        <v>28</v>
      </c>
      <c r="I194" s="460" t="s">
        <v>457</v>
      </c>
      <c r="J194" s="460" t="s">
        <v>31</v>
      </c>
      <c r="K194" s="460">
        <v>80111600</v>
      </c>
      <c r="L194" s="460" t="s">
        <v>474</v>
      </c>
      <c r="M194" s="460" t="s">
        <v>465</v>
      </c>
      <c r="N194" s="460" t="s">
        <v>459</v>
      </c>
      <c r="O194" s="460">
        <v>7</v>
      </c>
      <c r="P194" s="460">
        <v>1</v>
      </c>
      <c r="Q194" s="460" t="s">
        <v>83</v>
      </c>
      <c r="R194" s="473" t="s">
        <v>84</v>
      </c>
      <c r="S194" s="501">
        <v>6500000</v>
      </c>
      <c r="T194" s="501">
        <v>45500000</v>
      </c>
      <c r="U194" s="460" t="s">
        <v>1987</v>
      </c>
      <c r="V194" s="460" t="s">
        <v>122</v>
      </c>
      <c r="W194" s="460" t="s">
        <v>461</v>
      </c>
      <c r="X194" s="460" t="s">
        <v>472</v>
      </c>
      <c r="Y194" s="460" t="s">
        <v>2765</v>
      </c>
      <c r="Z194" s="460" t="s">
        <v>77</v>
      </c>
      <c r="AA194" s="460" t="e">
        <v>#N/A</v>
      </c>
    </row>
    <row r="195" spans="1:27" s="447" customFormat="1" ht="124">
      <c r="A195" s="460" t="s">
        <v>475</v>
      </c>
      <c r="B195" s="460" t="s">
        <v>70</v>
      </c>
      <c r="C195" s="460" t="s">
        <v>71</v>
      </c>
      <c r="D195" s="460" t="s">
        <v>476</v>
      </c>
      <c r="E195" s="460" t="s">
        <v>456</v>
      </c>
      <c r="F195" s="461">
        <v>8131</v>
      </c>
      <c r="G195" s="461">
        <v>2024110010238</v>
      </c>
      <c r="H195" s="460" t="s">
        <v>28</v>
      </c>
      <c r="I195" s="460" t="s">
        <v>477</v>
      </c>
      <c r="J195" s="460" t="s">
        <v>31</v>
      </c>
      <c r="K195" s="460">
        <v>80111600</v>
      </c>
      <c r="L195" s="460" t="s">
        <v>2672</v>
      </c>
      <c r="M195" s="460" t="s">
        <v>465</v>
      </c>
      <c r="N195" s="460" t="s">
        <v>459</v>
      </c>
      <c r="O195" s="460">
        <v>6</v>
      </c>
      <c r="P195" s="460">
        <v>1</v>
      </c>
      <c r="Q195" s="460" t="s">
        <v>83</v>
      </c>
      <c r="R195" s="473" t="s">
        <v>84</v>
      </c>
      <c r="S195" s="501">
        <v>4000000</v>
      </c>
      <c r="T195" s="501">
        <v>24000000</v>
      </c>
      <c r="U195" s="460" t="s">
        <v>1987</v>
      </c>
      <c r="V195" s="460" t="s">
        <v>78</v>
      </c>
      <c r="W195" s="460" t="s">
        <v>479</v>
      </c>
      <c r="X195" s="460" t="s">
        <v>480</v>
      </c>
      <c r="Y195" s="460" t="s">
        <v>2765</v>
      </c>
      <c r="Z195" s="460" t="s">
        <v>77</v>
      </c>
      <c r="AA195" s="460" t="e">
        <v>#N/A</v>
      </c>
    </row>
    <row r="196" spans="1:27" s="447" customFormat="1" ht="124">
      <c r="A196" s="460" t="s">
        <v>481</v>
      </c>
      <c r="B196" s="460" t="s">
        <v>70</v>
      </c>
      <c r="C196" s="460" t="s">
        <v>71</v>
      </c>
      <c r="D196" s="460" t="s">
        <v>476</v>
      </c>
      <c r="E196" s="460" t="s">
        <v>456</v>
      </c>
      <c r="F196" s="461">
        <v>8131</v>
      </c>
      <c r="G196" s="461">
        <v>2024110010238</v>
      </c>
      <c r="H196" s="460" t="s">
        <v>28</v>
      </c>
      <c r="I196" s="460" t="s">
        <v>457</v>
      </c>
      <c r="J196" s="460" t="s">
        <v>31</v>
      </c>
      <c r="K196" s="460">
        <v>80111600</v>
      </c>
      <c r="L196" s="460" t="s">
        <v>2673</v>
      </c>
      <c r="M196" s="460" t="s">
        <v>465</v>
      </c>
      <c r="N196" s="460" t="s">
        <v>459</v>
      </c>
      <c r="O196" s="460">
        <v>6</v>
      </c>
      <c r="P196" s="460">
        <v>1</v>
      </c>
      <c r="Q196" s="460" t="s">
        <v>83</v>
      </c>
      <c r="R196" s="473" t="s">
        <v>84</v>
      </c>
      <c r="S196" s="501">
        <v>7100000</v>
      </c>
      <c r="T196" s="501">
        <v>42600000</v>
      </c>
      <c r="U196" s="460" t="s">
        <v>1987</v>
      </c>
      <c r="V196" s="460" t="s">
        <v>78</v>
      </c>
      <c r="W196" s="460" t="s">
        <v>479</v>
      </c>
      <c r="X196" s="460" t="s">
        <v>480</v>
      </c>
      <c r="Y196" s="460" t="s">
        <v>2765</v>
      </c>
      <c r="Z196" s="460" t="s">
        <v>77</v>
      </c>
      <c r="AA196" s="460" t="e">
        <v>#N/A</v>
      </c>
    </row>
    <row r="197" spans="1:27" s="447" customFormat="1" ht="124">
      <c r="A197" s="460" t="s">
        <v>483</v>
      </c>
      <c r="B197" s="460" t="s">
        <v>70</v>
      </c>
      <c r="C197" s="460" t="s">
        <v>71</v>
      </c>
      <c r="D197" s="460" t="s">
        <v>476</v>
      </c>
      <c r="E197" s="460" t="s">
        <v>456</v>
      </c>
      <c r="F197" s="461">
        <v>8131</v>
      </c>
      <c r="G197" s="461">
        <v>2024110010238</v>
      </c>
      <c r="H197" s="460" t="s">
        <v>28</v>
      </c>
      <c r="I197" s="460" t="s">
        <v>457</v>
      </c>
      <c r="J197" s="460" t="s">
        <v>31</v>
      </c>
      <c r="K197" s="460">
        <v>80111600</v>
      </c>
      <c r="L197" s="460" t="s">
        <v>2674</v>
      </c>
      <c r="M197" s="460" t="s">
        <v>465</v>
      </c>
      <c r="N197" s="460" t="s">
        <v>459</v>
      </c>
      <c r="O197" s="460">
        <v>6</v>
      </c>
      <c r="P197" s="460">
        <v>1</v>
      </c>
      <c r="Q197" s="460" t="s">
        <v>83</v>
      </c>
      <c r="R197" s="473" t="s">
        <v>84</v>
      </c>
      <c r="S197" s="501">
        <v>3606000</v>
      </c>
      <c r="T197" s="501">
        <v>21636000</v>
      </c>
      <c r="U197" s="460" t="s">
        <v>1987</v>
      </c>
      <c r="V197" s="460" t="s">
        <v>78</v>
      </c>
      <c r="W197" s="460" t="s">
        <v>479</v>
      </c>
      <c r="X197" s="460" t="s">
        <v>480</v>
      </c>
      <c r="Y197" s="460" t="s">
        <v>2765</v>
      </c>
      <c r="Z197" s="460" t="s">
        <v>77</v>
      </c>
      <c r="AA197" s="460" t="e">
        <v>#N/A</v>
      </c>
    </row>
    <row r="198" spans="1:27" s="447" customFormat="1" ht="124">
      <c r="A198" s="460" t="s">
        <v>485</v>
      </c>
      <c r="B198" s="460" t="s">
        <v>70</v>
      </c>
      <c r="C198" s="460" t="s">
        <v>71</v>
      </c>
      <c r="D198" s="460" t="s">
        <v>476</v>
      </c>
      <c r="E198" s="460" t="s">
        <v>456</v>
      </c>
      <c r="F198" s="461">
        <v>8131</v>
      </c>
      <c r="G198" s="461">
        <v>2024110010238</v>
      </c>
      <c r="H198" s="460" t="s">
        <v>28</v>
      </c>
      <c r="I198" s="460" t="s">
        <v>457</v>
      </c>
      <c r="J198" s="460" t="s">
        <v>31</v>
      </c>
      <c r="K198" s="460">
        <v>80111600</v>
      </c>
      <c r="L198" s="460" t="s">
        <v>2672</v>
      </c>
      <c r="M198" s="460" t="s">
        <v>409</v>
      </c>
      <c r="N198" s="460" t="s">
        <v>459</v>
      </c>
      <c r="O198" s="460">
        <v>6</v>
      </c>
      <c r="P198" s="460">
        <v>1</v>
      </c>
      <c r="Q198" s="460" t="s">
        <v>83</v>
      </c>
      <c r="R198" s="473" t="s">
        <v>84</v>
      </c>
      <c r="S198" s="501">
        <v>4000000</v>
      </c>
      <c r="T198" s="501">
        <v>24000000</v>
      </c>
      <c r="U198" s="460" t="s">
        <v>1987</v>
      </c>
      <c r="V198" s="460" t="s">
        <v>78</v>
      </c>
      <c r="W198" s="460" t="s">
        <v>479</v>
      </c>
      <c r="X198" s="460" t="s">
        <v>480</v>
      </c>
      <c r="Y198" s="460" t="s">
        <v>2765</v>
      </c>
      <c r="Z198" s="460" t="s">
        <v>77</v>
      </c>
      <c r="AA198" s="460" t="e">
        <v>#N/A</v>
      </c>
    </row>
    <row r="199" spans="1:27" s="447" customFormat="1" ht="124">
      <c r="A199" s="460" t="s">
        <v>486</v>
      </c>
      <c r="B199" s="460" t="s">
        <v>70</v>
      </c>
      <c r="C199" s="460" t="s">
        <v>71</v>
      </c>
      <c r="D199" s="460" t="s">
        <v>476</v>
      </c>
      <c r="E199" s="460" t="s">
        <v>456</v>
      </c>
      <c r="F199" s="461">
        <v>8131</v>
      </c>
      <c r="G199" s="461">
        <v>2024110010238</v>
      </c>
      <c r="H199" s="460" t="s">
        <v>28</v>
      </c>
      <c r="I199" s="460" t="s">
        <v>457</v>
      </c>
      <c r="J199" s="460" t="s">
        <v>31</v>
      </c>
      <c r="K199" s="460">
        <v>80111600</v>
      </c>
      <c r="L199" s="460" t="s">
        <v>2672</v>
      </c>
      <c r="M199" s="460" t="s">
        <v>409</v>
      </c>
      <c r="N199" s="460" t="s">
        <v>459</v>
      </c>
      <c r="O199" s="460">
        <v>6</v>
      </c>
      <c r="P199" s="460">
        <v>1</v>
      </c>
      <c r="Q199" s="460" t="s">
        <v>83</v>
      </c>
      <c r="R199" s="473" t="s">
        <v>84</v>
      </c>
      <c r="S199" s="501">
        <v>4000000</v>
      </c>
      <c r="T199" s="501">
        <v>24000000</v>
      </c>
      <c r="U199" s="460" t="s">
        <v>1987</v>
      </c>
      <c r="V199" s="460" t="s">
        <v>78</v>
      </c>
      <c r="W199" s="460" t="s">
        <v>479</v>
      </c>
      <c r="X199" s="460" t="s">
        <v>480</v>
      </c>
      <c r="Y199" s="460" t="s">
        <v>2765</v>
      </c>
      <c r="Z199" s="460" t="s">
        <v>77</v>
      </c>
      <c r="AA199" s="460" t="e">
        <v>#N/A</v>
      </c>
    </row>
    <row r="200" spans="1:27" s="447" customFormat="1" ht="93">
      <c r="A200" s="460" t="s">
        <v>487</v>
      </c>
      <c r="B200" s="460" t="s">
        <v>70</v>
      </c>
      <c r="C200" s="460" t="s">
        <v>71</v>
      </c>
      <c r="D200" s="460" t="s">
        <v>476</v>
      </c>
      <c r="E200" s="460" t="s">
        <v>456</v>
      </c>
      <c r="F200" s="461">
        <v>8131</v>
      </c>
      <c r="G200" s="461">
        <v>2024110010238</v>
      </c>
      <c r="H200" s="460" t="s">
        <v>28</v>
      </c>
      <c r="I200" s="460" t="s">
        <v>457</v>
      </c>
      <c r="J200" s="460" t="s">
        <v>31</v>
      </c>
      <c r="K200" s="460">
        <v>80111600</v>
      </c>
      <c r="L200" s="460" t="s">
        <v>2675</v>
      </c>
      <c r="M200" s="460" t="s">
        <v>409</v>
      </c>
      <c r="N200" s="460" t="s">
        <v>459</v>
      </c>
      <c r="O200" s="460">
        <v>6</v>
      </c>
      <c r="P200" s="460">
        <v>1</v>
      </c>
      <c r="Q200" s="460" t="s">
        <v>83</v>
      </c>
      <c r="R200" s="473" t="s">
        <v>84</v>
      </c>
      <c r="S200" s="501">
        <v>4178710</v>
      </c>
      <c r="T200" s="501">
        <v>25072260</v>
      </c>
      <c r="U200" s="460" t="s">
        <v>1987</v>
      </c>
      <c r="V200" s="460" t="s">
        <v>78</v>
      </c>
      <c r="W200" s="460" t="s">
        <v>479</v>
      </c>
      <c r="X200" s="460" t="s">
        <v>489</v>
      </c>
      <c r="Y200" s="460" t="s">
        <v>2765</v>
      </c>
      <c r="Z200" s="460" t="s">
        <v>77</v>
      </c>
      <c r="AA200" s="460" t="e">
        <v>#N/A</v>
      </c>
    </row>
    <row r="201" spans="1:27" s="447" customFormat="1" ht="93">
      <c r="A201" s="460" t="s">
        <v>490</v>
      </c>
      <c r="B201" s="460" t="s">
        <v>70</v>
      </c>
      <c r="C201" s="460" t="s">
        <v>71</v>
      </c>
      <c r="D201" s="460" t="s">
        <v>476</v>
      </c>
      <c r="E201" s="460" t="s">
        <v>456</v>
      </c>
      <c r="F201" s="461">
        <v>8131</v>
      </c>
      <c r="G201" s="461">
        <v>2024110010238</v>
      </c>
      <c r="H201" s="460" t="s">
        <v>28</v>
      </c>
      <c r="I201" s="460" t="s">
        <v>457</v>
      </c>
      <c r="J201" s="460" t="s">
        <v>31</v>
      </c>
      <c r="K201" s="460">
        <v>80111600</v>
      </c>
      <c r="L201" s="460" t="s">
        <v>2675</v>
      </c>
      <c r="M201" s="460" t="s">
        <v>409</v>
      </c>
      <c r="N201" s="460" t="s">
        <v>459</v>
      </c>
      <c r="O201" s="460">
        <v>6</v>
      </c>
      <c r="P201" s="460">
        <v>1</v>
      </c>
      <c r="Q201" s="460" t="s">
        <v>83</v>
      </c>
      <c r="R201" s="473" t="s">
        <v>84</v>
      </c>
      <c r="S201" s="501">
        <v>5500000</v>
      </c>
      <c r="T201" s="501">
        <v>33000000</v>
      </c>
      <c r="U201" s="460" t="s">
        <v>1987</v>
      </c>
      <c r="V201" s="460" t="s">
        <v>78</v>
      </c>
      <c r="W201" s="460" t="s">
        <v>479</v>
      </c>
      <c r="X201" s="460" t="s">
        <v>489</v>
      </c>
      <c r="Y201" s="460" t="s">
        <v>2765</v>
      </c>
      <c r="Z201" s="460" t="s">
        <v>77</v>
      </c>
      <c r="AA201" s="460" t="e">
        <v>#N/A</v>
      </c>
    </row>
    <row r="202" spans="1:27" s="447" customFormat="1" ht="108.5">
      <c r="A202" s="460" t="s">
        <v>491</v>
      </c>
      <c r="B202" s="460" t="s">
        <v>70</v>
      </c>
      <c r="C202" s="460" t="s">
        <v>71</v>
      </c>
      <c r="D202" s="460" t="s">
        <v>455</v>
      </c>
      <c r="E202" s="460" t="s">
        <v>456</v>
      </c>
      <c r="F202" s="461">
        <v>8131</v>
      </c>
      <c r="G202" s="461">
        <v>2024110010238</v>
      </c>
      <c r="H202" s="460" t="s">
        <v>28</v>
      </c>
      <c r="I202" s="460" t="s">
        <v>457</v>
      </c>
      <c r="J202" s="460" t="s">
        <v>29</v>
      </c>
      <c r="K202" s="460">
        <v>80111600</v>
      </c>
      <c r="L202" s="460" t="s">
        <v>2676</v>
      </c>
      <c r="M202" s="460" t="s">
        <v>409</v>
      </c>
      <c r="N202" s="460" t="s">
        <v>459</v>
      </c>
      <c r="O202" s="460">
        <v>6</v>
      </c>
      <c r="P202" s="460">
        <v>1</v>
      </c>
      <c r="Q202" s="460" t="s">
        <v>83</v>
      </c>
      <c r="R202" s="473" t="s">
        <v>84</v>
      </c>
      <c r="S202" s="501">
        <v>5500000</v>
      </c>
      <c r="T202" s="501">
        <v>33000000</v>
      </c>
      <c r="U202" s="460" t="s">
        <v>1987</v>
      </c>
      <c r="V202" s="460" t="s">
        <v>122</v>
      </c>
      <c r="W202" s="460" t="s">
        <v>461</v>
      </c>
      <c r="X202" s="460" t="s">
        <v>472</v>
      </c>
      <c r="Y202" s="460" t="s">
        <v>2765</v>
      </c>
      <c r="Z202" s="460" t="s">
        <v>77</v>
      </c>
      <c r="AA202" s="460" t="e">
        <v>#N/A</v>
      </c>
    </row>
    <row r="203" spans="1:27" s="447" customFormat="1" ht="62">
      <c r="A203" s="460" t="s">
        <v>493</v>
      </c>
      <c r="B203" s="460" t="s">
        <v>70</v>
      </c>
      <c r="C203" s="460" t="s">
        <v>71</v>
      </c>
      <c r="D203" s="460" t="s">
        <v>476</v>
      </c>
      <c r="E203" s="460" t="s">
        <v>456</v>
      </c>
      <c r="F203" s="461">
        <v>8131</v>
      </c>
      <c r="G203" s="461">
        <v>2024110010238</v>
      </c>
      <c r="H203" s="460" t="s">
        <v>28</v>
      </c>
      <c r="I203" s="460" t="s">
        <v>457</v>
      </c>
      <c r="J203" s="460" t="s">
        <v>31</v>
      </c>
      <c r="K203" s="460">
        <v>80111600</v>
      </c>
      <c r="L203" s="460" t="s">
        <v>2677</v>
      </c>
      <c r="M203" s="460" t="s">
        <v>409</v>
      </c>
      <c r="N203" s="460" t="s">
        <v>459</v>
      </c>
      <c r="O203" s="460">
        <v>6</v>
      </c>
      <c r="P203" s="460">
        <v>1</v>
      </c>
      <c r="Q203" s="460" t="s">
        <v>83</v>
      </c>
      <c r="R203" s="473" t="s">
        <v>84</v>
      </c>
      <c r="S203" s="501">
        <v>4200000</v>
      </c>
      <c r="T203" s="501">
        <v>25200000</v>
      </c>
      <c r="U203" s="460" t="s">
        <v>1987</v>
      </c>
      <c r="V203" s="460" t="s">
        <v>78</v>
      </c>
      <c r="W203" s="460" t="s">
        <v>479</v>
      </c>
      <c r="X203" s="460" t="s">
        <v>472</v>
      </c>
      <c r="Y203" s="460" t="s">
        <v>2765</v>
      </c>
      <c r="Z203" s="460" t="s">
        <v>77</v>
      </c>
      <c r="AA203" s="460" t="e">
        <v>#N/A</v>
      </c>
    </row>
    <row r="204" spans="1:27" s="447" customFormat="1" ht="93">
      <c r="A204" s="460" t="s">
        <v>495</v>
      </c>
      <c r="B204" s="460" t="s">
        <v>70</v>
      </c>
      <c r="C204" s="460" t="s">
        <v>71</v>
      </c>
      <c r="D204" s="460" t="s">
        <v>476</v>
      </c>
      <c r="E204" s="460" t="s">
        <v>456</v>
      </c>
      <c r="F204" s="461">
        <v>8131</v>
      </c>
      <c r="G204" s="461">
        <v>2024110010238</v>
      </c>
      <c r="H204" s="460" t="s">
        <v>28</v>
      </c>
      <c r="I204" s="460" t="s">
        <v>457</v>
      </c>
      <c r="J204" s="462" t="s">
        <v>31</v>
      </c>
      <c r="K204" s="460">
        <v>80111600</v>
      </c>
      <c r="L204" s="460" t="s">
        <v>1986</v>
      </c>
      <c r="M204" s="460" t="s">
        <v>307</v>
      </c>
      <c r="N204" s="461" t="s">
        <v>307</v>
      </c>
      <c r="O204" s="461">
        <v>7</v>
      </c>
      <c r="P204" s="460">
        <v>1</v>
      </c>
      <c r="Q204" s="474" t="s">
        <v>83</v>
      </c>
      <c r="R204" s="463" t="s">
        <v>84</v>
      </c>
      <c r="S204" s="501">
        <v>4500000</v>
      </c>
      <c r="T204" s="501">
        <v>31500000</v>
      </c>
      <c r="U204" s="473" t="s">
        <v>1987</v>
      </c>
      <c r="V204" s="460" t="s">
        <v>78</v>
      </c>
      <c r="W204" s="460" t="s">
        <v>479</v>
      </c>
      <c r="X204" s="460" t="s">
        <v>489</v>
      </c>
      <c r="Y204" s="460" t="s">
        <v>2765</v>
      </c>
      <c r="Z204" s="460" t="s">
        <v>77</v>
      </c>
      <c r="AA204" s="460" t="e">
        <v>#N/A</v>
      </c>
    </row>
    <row r="205" spans="1:27" s="447" customFormat="1" ht="62">
      <c r="A205" s="460" t="s">
        <v>496</v>
      </c>
      <c r="B205" s="460" t="s">
        <v>70</v>
      </c>
      <c r="C205" s="460" t="s">
        <v>71</v>
      </c>
      <c r="D205" s="460" t="s">
        <v>476</v>
      </c>
      <c r="E205" s="460" t="s">
        <v>456</v>
      </c>
      <c r="F205" s="461">
        <v>8131</v>
      </c>
      <c r="G205" s="461">
        <v>2024110010238</v>
      </c>
      <c r="H205" s="460" t="s">
        <v>28</v>
      </c>
      <c r="I205" s="460" t="s">
        <v>457</v>
      </c>
      <c r="J205" s="460" t="s">
        <v>31</v>
      </c>
      <c r="K205" s="460">
        <v>80111600</v>
      </c>
      <c r="L205" s="460" t="s">
        <v>2678</v>
      </c>
      <c r="M205" s="460" t="s">
        <v>673</v>
      </c>
      <c r="N205" s="460" t="s">
        <v>673</v>
      </c>
      <c r="O205" s="460">
        <v>5</v>
      </c>
      <c r="P205" s="460">
        <v>1</v>
      </c>
      <c r="Q205" s="460" t="s">
        <v>83</v>
      </c>
      <c r="R205" s="473" t="s">
        <v>84</v>
      </c>
      <c r="S205" s="501">
        <v>5200000</v>
      </c>
      <c r="T205" s="501">
        <v>26000000</v>
      </c>
      <c r="U205" s="460" t="s">
        <v>1987</v>
      </c>
      <c r="V205" s="460" t="s">
        <v>78</v>
      </c>
      <c r="W205" s="460" t="s">
        <v>461</v>
      </c>
      <c r="X205" s="460" t="s">
        <v>489</v>
      </c>
      <c r="Y205" s="460" t="s">
        <v>2765</v>
      </c>
      <c r="Z205" s="460" t="s">
        <v>77</v>
      </c>
      <c r="AA205" s="460" t="e">
        <v>#N/A</v>
      </c>
    </row>
    <row r="206" spans="1:27" s="447" customFormat="1" ht="93">
      <c r="A206" s="460" t="s">
        <v>498</v>
      </c>
      <c r="B206" s="460" t="s">
        <v>70</v>
      </c>
      <c r="C206" s="460" t="s">
        <v>71</v>
      </c>
      <c r="D206" s="460" t="s">
        <v>476</v>
      </c>
      <c r="E206" s="460" t="s">
        <v>456</v>
      </c>
      <c r="F206" s="461">
        <v>8131</v>
      </c>
      <c r="G206" s="461">
        <v>2024110010238</v>
      </c>
      <c r="H206" s="460" t="s">
        <v>28</v>
      </c>
      <c r="I206" s="460" t="s">
        <v>457</v>
      </c>
      <c r="J206" s="462" t="s">
        <v>31</v>
      </c>
      <c r="K206" s="460">
        <v>80111600</v>
      </c>
      <c r="L206" s="460" t="s">
        <v>1361</v>
      </c>
      <c r="M206" s="460" t="s">
        <v>307</v>
      </c>
      <c r="N206" s="461" t="s">
        <v>307</v>
      </c>
      <c r="O206" s="461">
        <v>10</v>
      </c>
      <c r="P206" s="460">
        <v>1</v>
      </c>
      <c r="Q206" s="474" t="s">
        <v>83</v>
      </c>
      <c r="R206" s="463" t="s">
        <v>84</v>
      </c>
      <c r="S206" s="501">
        <v>3156000</v>
      </c>
      <c r="T206" s="501">
        <v>31560000</v>
      </c>
      <c r="U206" s="473" t="s">
        <v>1987</v>
      </c>
      <c r="V206" s="460" t="s">
        <v>78</v>
      </c>
      <c r="W206" s="460" t="s">
        <v>479</v>
      </c>
      <c r="X206" s="460" t="s">
        <v>489</v>
      </c>
      <c r="Y206" s="460" t="s">
        <v>2765</v>
      </c>
      <c r="Z206" s="460" t="s">
        <v>77</v>
      </c>
      <c r="AA206" s="460" t="e">
        <v>#N/A</v>
      </c>
    </row>
    <row r="207" spans="1:27" s="447" customFormat="1" ht="77.5">
      <c r="A207" s="460" t="s">
        <v>499</v>
      </c>
      <c r="B207" s="460" t="s">
        <v>70</v>
      </c>
      <c r="C207" s="460" t="s">
        <v>71</v>
      </c>
      <c r="D207" s="460" t="s">
        <v>455</v>
      </c>
      <c r="E207" s="460" t="s">
        <v>456</v>
      </c>
      <c r="F207" s="461">
        <v>8131</v>
      </c>
      <c r="G207" s="461">
        <v>2024110010238</v>
      </c>
      <c r="H207" s="460" t="s">
        <v>28</v>
      </c>
      <c r="I207" s="460" t="s">
        <v>457</v>
      </c>
      <c r="J207" s="460" t="s">
        <v>31</v>
      </c>
      <c r="K207" s="460">
        <v>80111600</v>
      </c>
      <c r="L207" s="460" t="s">
        <v>500</v>
      </c>
      <c r="M207" s="460" t="s">
        <v>409</v>
      </c>
      <c r="N207" s="460" t="s">
        <v>459</v>
      </c>
      <c r="O207" s="460">
        <v>7</v>
      </c>
      <c r="P207" s="460">
        <v>1</v>
      </c>
      <c r="Q207" s="460" t="s">
        <v>83</v>
      </c>
      <c r="R207" s="473" t="s">
        <v>84</v>
      </c>
      <c r="S207" s="501">
        <v>7000000</v>
      </c>
      <c r="T207" s="501">
        <v>49000000</v>
      </c>
      <c r="U207" s="460" t="s">
        <v>1987</v>
      </c>
      <c r="V207" s="460" t="s">
        <v>122</v>
      </c>
      <c r="W207" s="460" t="s">
        <v>461</v>
      </c>
      <c r="X207" s="460" t="s">
        <v>501</v>
      </c>
      <c r="Y207" s="460" t="s">
        <v>2765</v>
      </c>
      <c r="Z207" s="460" t="s">
        <v>77</v>
      </c>
      <c r="AA207" s="460" t="e">
        <v>#N/A</v>
      </c>
    </row>
    <row r="208" spans="1:27" s="447" customFormat="1" ht="93">
      <c r="A208" s="460" t="s">
        <v>502</v>
      </c>
      <c r="B208" s="460" t="s">
        <v>70</v>
      </c>
      <c r="C208" s="460" t="s">
        <v>71</v>
      </c>
      <c r="D208" s="460" t="s">
        <v>455</v>
      </c>
      <c r="E208" s="460" t="s">
        <v>456</v>
      </c>
      <c r="F208" s="461">
        <v>8131</v>
      </c>
      <c r="G208" s="461">
        <v>2024110010238</v>
      </c>
      <c r="H208" s="460" t="s">
        <v>28</v>
      </c>
      <c r="I208" s="460" t="s">
        <v>457</v>
      </c>
      <c r="J208" s="460" t="s">
        <v>31</v>
      </c>
      <c r="K208" s="460">
        <v>80111600</v>
      </c>
      <c r="L208" s="460" t="s">
        <v>503</v>
      </c>
      <c r="M208" s="460" t="s">
        <v>409</v>
      </c>
      <c r="N208" s="460" t="s">
        <v>459</v>
      </c>
      <c r="O208" s="460">
        <v>7</v>
      </c>
      <c r="P208" s="460">
        <v>1</v>
      </c>
      <c r="Q208" s="460" t="s">
        <v>83</v>
      </c>
      <c r="R208" s="473" t="s">
        <v>84</v>
      </c>
      <c r="S208" s="501">
        <v>7500000</v>
      </c>
      <c r="T208" s="501">
        <v>52500000</v>
      </c>
      <c r="U208" s="460" t="s">
        <v>1987</v>
      </c>
      <c r="V208" s="460" t="s">
        <v>122</v>
      </c>
      <c r="W208" s="460" t="s">
        <v>461</v>
      </c>
      <c r="X208" s="460" t="s">
        <v>501</v>
      </c>
      <c r="Y208" s="460" t="s">
        <v>2765</v>
      </c>
      <c r="Z208" s="460" t="s">
        <v>77</v>
      </c>
      <c r="AA208" s="460" t="e">
        <v>#N/A</v>
      </c>
    </row>
    <row r="209" spans="1:27" s="447" customFormat="1" ht="108.5">
      <c r="A209" s="460" t="s">
        <v>504</v>
      </c>
      <c r="B209" s="460" t="s">
        <v>70</v>
      </c>
      <c r="C209" s="460" t="s">
        <v>71</v>
      </c>
      <c r="D209" s="460" t="s">
        <v>455</v>
      </c>
      <c r="E209" s="460" t="s">
        <v>456</v>
      </c>
      <c r="F209" s="461">
        <v>8131</v>
      </c>
      <c r="G209" s="461">
        <v>2024110010238</v>
      </c>
      <c r="H209" s="460" t="s">
        <v>28</v>
      </c>
      <c r="I209" s="460" t="s">
        <v>457</v>
      </c>
      <c r="J209" s="460" t="s">
        <v>31</v>
      </c>
      <c r="K209" s="460">
        <v>80111600</v>
      </c>
      <c r="L209" s="460" t="s">
        <v>2679</v>
      </c>
      <c r="M209" s="460" t="s">
        <v>409</v>
      </c>
      <c r="N209" s="460" t="s">
        <v>459</v>
      </c>
      <c r="O209" s="460">
        <v>6</v>
      </c>
      <c r="P209" s="460">
        <v>1</v>
      </c>
      <c r="Q209" s="460" t="s">
        <v>83</v>
      </c>
      <c r="R209" s="473" t="s">
        <v>84</v>
      </c>
      <c r="S209" s="501">
        <v>6500000</v>
      </c>
      <c r="T209" s="501">
        <v>39000000</v>
      </c>
      <c r="U209" s="460" t="s">
        <v>1987</v>
      </c>
      <c r="V209" s="460" t="s">
        <v>78</v>
      </c>
      <c r="W209" s="460" t="s">
        <v>461</v>
      </c>
      <c r="X209" s="460" t="s">
        <v>462</v>
      </c>
      <c r="Y209" s="460" t="s">
        <v>2765</v>
      </c>
      <c r="Z209" s="460" t="s">
        <v>77</v>
      </c>
      <c r="AA209" s="460" t="e">
        <v>#N/A</v>
      </c>
    </row>
    <row r="210" spans="1:27" s="447" customFormat="1" ht="77.5">
      <c r="A210" s="460" t="s">
        <v>506</v>
      </c>
      <c r="B210" s="460" t="s">
        <v>70</v>
      </c>
      <c r="C210" s="460" t="s">
        <v>71</v>
      </c>
      <c r="D210" s="460" t="s">
        <v>455</v>
      </c>
      <c r="E210" s="460" t="s">
        <v>456</v>
      </c>
      <c r="F210" s="461">
        <v>8131</v>
      </c>
      <c r="G210" s="461">
        <v>2024110010238</v>
      </c>
      <c r="H210" s="460" t="s">
        <v>28</v>
      </c>
      <c r="I210" s="460" t="s">
        <v>457</v>
      </c>
      <c r="J210" s="460" t="s">
        <v>31</v>
      </c>
      <c r="K210" s="460">
        <v>80111600</v>
      </c>
      <c r="L210" s="460" t="s">
        <v>2680</v>
      </c>
      <c r="M210" s="460" t="s">
        <v>409</v>
      </c>
      <c r="N210" s="460" t="s">
        <v>459</v>
      </c>
      <c r="O210" s="460">
        <v>7</v>
      </c>
      <c r="P210" s="460">
        <v>1</v>
      </c>
      <c r="Q210" s="460" t="s">
        <v>83</v>
      </c>
      <c r="R210" s="473" t="s">
        <v>84</v>
      </c>
      <c r="S210" s="501">
        <v>4766308</v>
      </c>
      <c r="T210" s="501">
        <v>33364156</v>
      </c>
      <c r="U210" s="460" t="s">
        <v>1987</v>
      </c>
      <c r="V210" s="460" t="s">
        <v>122</v>
      </c>
      <c r="W210" s="460" t="s">
        <v>461</v>
      </c>
      <c r="X210" s="460" t="s">
        <v>462</v>
      </c>
      <c r="Y210" s="460" t="s">
        <v>2765</v>
      </c>
      <c r="Z210" s="460" t="s">
        <v>77</v>
      </c>
      <c r="AA210" s="460" t="e">
        <v>#N/A</v>
      </c>
    </row>
    <row r="211" spans="1:27" s="447" customFormat="1" ht="77.5">
      <c r="A211" s="460" t="s">
        <v>508</v>
      </c>
      <c r="B211" s="460" t="s">
        <v>70</v>
      </c>
      <c r="C211" s="460" t="s">
        <v>71</v>
      </c>
      <c r="D211" s="460" t="s">
        <v>455</v>
      </c>
      <c r="E211" s="460" t="s">
        <v>456</v>
      </c>
      <c r="F211" s="461">
        <v>8131</v>
      </c>
      <c r="G211" s="461">
        <v>2024110010238</v>
      </c>
      <c r="H211" s="460" t="s">
        <v>28</v>
      </c>
      <c r="I211" s="460" t="s">
        <v>457</v>
      </c>
      <c r="J211" s="460" t="s">
        <v>31</v>
      </c>
      <c r="K211" s="460">
        <v>80111600</v>
      </c>
      <c r="L211" s="460" t="s">
        <v>509</v>
      </c>
      <c r="M211" s="460" t="s">
        <v>409</v>
      </c>
      <c r="N211" s="460" t="s">
        <v>459</v>
      </c>
      <c r="O211" s="460">
        <v>6</v>
      </c>
      <c r="P211" s="460">
        <v>1</v>
      </c>
      <c r="Q211" s="460" t="s">
        <v>83</v>
      </c>
      <c r="R211" s="473" t="s">
        <v>84</v>
      </c>
      <c r="S211" s="501">
        <v>5000000</v>
      </c>
      <c r="T211" s="501">
        <v>30000000</v>
      </c>
      <c r="U211" s="460" t="s">
        <v>1987</v>
      </c>
      <c r="V211" s="460" t="s">
        <v>122</v>
      </c>
      <c r="W211" s="460" t="s">
        <v>461</v>
      </c>
      <c r="X211" s="460" t="s">
        <v>462</v>
      </c>
      <c r="Y211" s="460" t="s">
        <v>2765</v>
      </c>
      <c r="Z211" s="460" t="s">
        <v>77</v>
      </c>
      <c r="AA211" s="460" t="e">
        <v>#N/A</v>
      </c>
    </row>
    <row r="212" spans="1:27" s="447" customFormat="1" ht="77.5">
      <c r="A212" s="460" t="s">
        <v>511</v>
      </c>
      <c r="B212" s="460" t="s">
        <v>70</v>
      </c>
      <c r="C212" s="460" t="s">
        <v>71</v>
      </c>
      <c r="D212" s="460" t="s">
        <v>455</v>
      </c>
      <c r="E212" s="460" t="s">
        <v>456</v>
      </c>
      <c r="F212" s="461">
        <v>8131</v>
      </c>
      <c r="G212" s="461">
        <v>2024110010238</v>
      </c>
      <c r="H212" s="460" t="s">
        <v>28</v>
      </c>
      <c r="I212" s="460" t="s">
        <v>457</v>
      </c>
      <c r="J212" s="460" t="s">
        <v>31</v>
      </c>
      <c r="K212" s="460">
        <v>80111600</v>
      </c>
      <c r="L212" s="460" t="s">
        <v>512</v>
      </c>
      <c r="M212" s="460" t="s">
        <v>409</v>
      </c>
      <c r="N212" s="460" t="s">
        <v>459</v>
      </c>
      <c r="O212" s="460">
        <v>6</v>
      </c>
      <c r="P212" s="460">
        <v>1</v>
      </c>
      <c r="Q212" s="460" t="s">
        <v>83</v>
      </c>
      <c r="R212" s="473" t="s">
        <v>84</v>
      </c>
      <c r="S212" s="501">
        <v>5000000</v>
      </c>
      <c r="T212" s="501">
        <v>30000000</v>
      </c>
      <c r="U212" s="460" t="s">
        <v>1987</v>
      </c>
      <c r="V212" s="460" t="s">
        <v>122</v>
      </c>
      <c r="W212" s="460" t="s">
        <v>461</v>
      </c>
      <c r="X212" s="517" t="s">
        <v>489</v>
      </c>
      <c r="Y212" s="460" t="s">
        <v>2765</v>
      </c>
      <c r="Z212" s="460" t="s">
        <v>77</v>
      </c>
      <c r="AA212" s="460" t="e">
        <v>#N/A</v>
      </c>
    </row>
    <row r="213" spans="1:27" s="447" customFormat="1" ht="108.5">
      <c r="A213" s="460" t="s">
        <v>513</v>
      </c>
      <c r="B213" s="460" t="s">
        <v>70</v>
      </c>
      <c r="C213" s="460" t="s">
        <v>71</v>
      </c>
      <c r="D213" s="460" t="s">
        <v>455</v>
      </c>
      <c r="E213" s="460" t="s">
        <v>456</v>
      </c>
      <c r="F213" s="461">
        <v>8131</v>
      </c>
      <c r="G213" s="461">
        <v>2024110010238</v>
      </c>
      <c r="H213" s="460" t="s">
        <v>28</v>
      </c>
      <c r="I213" s="460" t="s">
        <v>457</v>
      </c>
      <c r="J213" s="460" t="s">
        <v>31</v>
      </c>
      <c r="K213" s="460">
        <v>80111600</v>
      </c>
      <c r="L213" s="460" t="s">
        <v>2676</v>
      </c>
      <c r="M213" s="460" t="s">
        <v>459</v>
      </c>
      <c r="N213" s="461" t="s">
        <v>307</v>
      </c>
      <c r="O213" s="461">
        <v>8</v>
      </c>
      <c r="P213" s="460">
        <v>1</v>
      </c>
      <c r="Q213" s="460" t="s">
        <v>83</v>
      </c>
      <c r="R213" s="463" t="s">
        <v>84</v>
      </c>
      <c r="S213" s="501">
        <v>4766308</v>
      </c>
      <c r="T213" s="501">
        <v>38130464</v>
      </c>
      <c r="U213" s="460" t="s">
        <v>1987</v>
      </c>
      <c r="V213" s="460" t="s">
        <v>78</v>
      </c>
      <c r="W213" s="460" t="s">
        <v>461</v>
      </c>
      <c r="X213" s="460" t="s">
        <v>489</v>
      </c>
      <c r="Y213" s="460" t="s">
        <v>2765</v>
      </c>
      <c r="Z213" s="460" t="s">
        <v>77</v>
      </c>
      <c r="AA213" s="460" t="e">
        <v>#N/A</v>
      </c>
    </row>
    <row r="214" spans="1:27" s="447" customFormat="1" ht="62">
      <c r="A214" s="460" t="s">
        <v>514</v>
      </c>
      <c r="B214" s="460" t="s">
        <v>70</v>
      </c>
      <c r="C214" s="460" t="s">
        <v>71</v>
      </c>
      <c r="D214" s="460" t="s">
        <v>455</v>
      </c>
      <c r="E214" s="460" t="s">
        <v>456</v>
      </c>
      <c r="F214" s="461">
        <v>8131</v>
      </c>
      <c r="G214" s="461">
        <v>2024110010238</v>
      </c>
      <c r="H214" s="460" t="s">
        <v>28</v>
      </c>
      <c r="I214" s="460" t="s">
        <v>457</v>
      </c>
      <c r="J214" s="460" t="s">
        <v>31</v>
      </c>
      <c r="K214" s="460">
        <v>80111600</v>
      </c>
      <c r="L214" s="460" t="s">
        <v>2681</v>
      </c>
      <c r="M214" s="475" t="s">
        <v>459</v>
      </c>
      <c r="N214" s="461" t="s">
        <v>459</v>
      </c>
      <c r="O214" s="461">
        <v>5</v>
      </c>
      <c r="P214" s="460">
        <v>1</v>
      </c>
      <c r="Q214" s="460" t="s">
        <v>83</v>
      </c>
      <c r="R214" s="463" t="s">
        <v>84</v>
      </c>
      <c r="S214" s="501">
        <v>7000000</v>
      </c>
      <c r="T214" s="501">
        <v>35000000</v>
      </c>
      <c r="U214" s="460" t="s">
        <v>1987</v>
      </c>
      <c r="V214" s="460" t="s">
        <v>78</v>
      </c>
      <c r="W214" s="460" t="s">
        <v>461</v>
      </c>
      <c r="X214" s="460" t="s">
        <v>489</v>
      </c>
      <c r="Y214" s="460" t="s">
        <v>2765</v>
      </c>
      <c r="Z214" s="460" t="s">
        <v>77</v>
      </c>
      <c r="AA214" s="460" t="e">
        <v>#N/A</v>
      </c>
    </row>
    <row r="215" spans="1:27" s="447" customFormat="1" ht="77.5">
      <c r="A215" s="460" t="s">
        <v>516</v>
      </c>
      <c r="B215" s="460" t="s">
        <v>70</v>
      </c>
      <c r="C215" s="460" t="s">
        <v>71</v>
      </c>
      <c r="D215" s="460" t="s">
        <v>455</v>
      </c>
      <c r="E215" s="460" t="s">
        <v>456</v>
      </c>
      <c r="F215" s="461">
        <v>8131</v>
      </c>
      <c r="G215" s="461">
        <v>2024110010238</v>
      </c>
      <c r="H215" s="460" t="s">
        <v>28</v>
      </c>
      <c r="I215" s="460" t="s">
        <v>457</v>
      </c>
      <c r="J215" s="462" t="s">
        <v>31</v>
      </c>
      <c r="K215" s="460">
        <v>80111600</v>
      </c>
      <c r="L215" s="460" t="s">
        <v>1990</v>
      </c>
      <c r="M215" s="460" t="s">
        <v>307</v>
      </c>
      <c r="N215" s="461" t="s">
        <v>307</v>
      </c>
      <c r="O215" s="461">
        <v>5</v>
      </c>
      <c r="P215" s="460">
        <v>1</v>
      </c>
      <c r="Q215" s="474" t="s">
        <v>83</v>
      </c>
      <c r="R215" s="463" t="s">
        <v>84</v>
      </c>
      <c r="S215" s="501">
        <v>6000000</v>
      </c>
      <c r="T215" s="501">
        <v>30000000</v>
      </c>
      <c r="U215" s="473" t="s">
        <v>1987</v>
      </c>
      <c r="V215" s="460" t="s">
        <v>78</v>
      </c>
      <c r="W215" s="460" t="s">
        <v>461</v>
      </c>
      <c r="X215" s="460" t="s">
        <v>489</v>
      </c>
      <c r="Y215" s="460" t="s">
        <v>2765</v>
      </c>
      <c r="Z215" s="460" t="s">
        <v>77</v>
      </c>
      <c r="AA215" s="460" t="e">
        <v>#N/A</v>
      </c>
    </row>
    <row r="216" spans="1:27" s="447" customFormat="1" ht="62">
      <c r="A216" s="460" t="s">
        <v>517</v>
      </c>
      <c r="B216" s="460" t="s">
        <v>70</v>
      </c>
      <c r="C216" s="460" t="s">
        <v>71</v>
      </c>
      <c r="D216" s="460" t="s">
        <v>455</v>
      </c>
      <c r="E216" s="460" t="s">
        <v>456</v>
      </c>
      <c r="F216" s="461">
        <v>8131</v>
      </c>
      <c r="G216" s="461">
        <v>2024110010238</v>
      </c>
      <c r="H216" s="460" t="s">
        <v>28</v>
      </c>
      <c r="I216" s="460" t="s">
        <v>457</v>
      </c>
      <c r="J216" s="460" t="s">
        <v>31</v>
      </c>
      <c r="K216" s="460">
        <v>80111600</v>
      </c>
      <c r="L216" s="460" t="s">
        <v>518</v>
      </c>
      <c r="M216" s="460" t="s">
        <v>459</v>
      </c>
      <c r="N216" s="461" t="s">
        <v>459</v>
      </c>
      <c r="O216" s="461">
        <v>10</v>
      </c>
      <c r="P216" s="460">
        <v>1</v>
      </c>
      <c r="Q216" s="460" t="s">
        <v>83</v>
      </c>
      <c r="R216" s="463" t="s">
        <v>84</v>
      </c>
      <c r="S216" s="501">
        <v>5000000</v>
      </c>
      <c r="T216" s="501">
        <v>50000000</v>
      </c>
      <c r="U216" s="460" t="s">
        <v>1987</v>
      </c>
      <c r="V216" s="460" t="s">
        <v>78</v>
      </c>
      <c r="W216" s="460" t="s">
        <v>461</v>
      </c>
      <c r="X216" s="460" t="s">
        <v>489</v>
      </c>
      <c r="Y216" s="460" t="s">
        <v>2765</v>
      </c>
      <c r="Z216" s="460" t="s">
        <v>77</v>
      </c>
      <c r="AA216" s="460" t="e">
        <v>#N/A</v>
      </c>
    </row>
    <row r="217" spans="1:27" s="447" customFormat="1" ht="108.5">
      <c r="A217" s="460" t="s">
        <v>519</v>
      </c>
      <c r="B217" s="460" t="s">
        <v>70</v>
      </c>
      <c r="C217" s="460" t="s">
        <v>71</v>
      </c>
      <c r="D217" s="460" t="s">
        <v>455</v>
      </c>
      <c r="E217" s="460" t="s">
        <v>456</v>
      </c>
      <c r="F217" s="461">
        <v>8131</v>
      </c>
      <c r="G217" s="461">
        <v>2024110010238</v>
      </c>
      <c r="H217" s="460" t="s">
        <v>28</v>
      </c>
      <c r="I217" s="460" t="s">
        <v>457</v>
      </c>
      <c r="J217" s="460" t="s">
        <v>31</v>
      </c>
      <c r="K217" s="460">
        <v>80111600</v>
      </c>
      <c r="L217" s="460" t="s">
        <v>2682</v>
      </c>
      <c r="M217" s="460" t="s">
        <v>409</v>
      </c>
      <c r="N217" s="460" t="s">
        <v>459</v>
      </c>
      <c r="O217" s="460">
        <v>6</v>
      </c>
      <c r="P217" s="460">
        <v>1</v>
      </c>
      <c r="Q217" s="460" t="s">
        <v>83</v>
      </c>
      <c r="R217" s="473" t="s">
        <v>84</v>
      </c>
      <c r="S217" s="501">
        <v>4650000</v>
      </c>
      <c r="T217" s="501">
        <v>27900000</v>
      </c>
      <c r="U217" s="460" t="s">
        <v>1987</v>
      </c>
      <c r="V217" s="460" t="s">
        <v>78</v>
      </c>
      <c r="W217" s="460" t="s">
        <v>461</v>
      </c>
      <c r="X217" s="460" t="s">
        <v>489</v>
      </c>
      <c r="Y217" s="460" t="s">
        <v>2765</v>
      </c>
      <c r="Z217" s="460" t="s">
        <v>77</v>
      </c>
      <c r="AA217" s="460" t="e">
        <v>#N/A</v>
      </c>
    </row>
    <row r="218" spans="1:27" s="447" customFormat="1" ht="108.5">
      <c r="A218" s="460" t="s">
        <v>521</v>
      </c>
      <c r="B218" s="460" t="s">
        <v>70</v>
      </c>
      <c r="C218" s="460" t="s">
        <v>71</v>
      </c>
      <c r="D218" s="460" t="s">
        <v>455</v>
      </c>
      <c r="E218" s="460" t="s">
        <v>456</v>
      </c>
      <c r="F218" s="461">
        <v>8131</v>
      </c>
      <c r="G218" s="461">
        <v>2024110010238</v>
      </c>
      <c r="H218" s="460" t="s">
        <v>28</v>
      </c>
      <c r="I218" s="460" t="s">
        <v>457</v>
      </c>
      <c r="J218" s="460" t="s">
        <v>31</v>
      </c>
      <c r="K218" s="460">
        <v>80111600</v>
      </c>
      <c r="L218" s="460" t="s">
        <v>2682</v>
      </c>
      <c r="M218" s="460" t="s">
        <v>409</v>
      </c>
      <c r="N218" s="460" t="s">
        <v>459</v>
      </c>
      <c r="O218" s="460">
        <v>6</v>
      </c>
      <c r="P218" s="460">
        <v>1</v>
      </c>
      <c r="Q218" s="460" t="s">
        <v>83</v>
      </c>
      <c r="R218" s="473" t="s">
        <v>84</v>
      </c>
      <c r="S218" s="501">
        <v>4400000</v>
      </c>
      <c r="T218" s="501">
        <v>26400000</v>
      </c>
      <c r="U218" s="460" t="s">
        <v>1987</v>
      </c>
      <c r="V218" s="460" t="s">
        <v>78</v>
      </c>
      <c r="W218" s="460" t="s">
        <v>461</v>
      </c>
      <c r="X218" s="460" t="s">
        <v>462</v>
      </c>
      <c r="Y218" s="460" t="s">
        <v>2765</v>
      </c>
      <c r="Z218" s="460" t="s">
        <v>77</v>
      </c>
      <c r="AA218" s="460" t="e">
        <v>#N/A</v>
      </c>
    </row>
    <row r="219" spans="1:27" s="447" customFormat="1" ht="108.5">
      <c r="A219" s="460" t="s">
        <v>523</v>
      </c>
      <c r="B219" s="460" t="s">
        <v>70</v>
      </c>
      <c r="C219" s="460" t="s">
        <v>71</v>
      </c>
      <c r="D219" s="460" t="s">
        <v>455</v>
      </c>
      <c r="E219" s="460" t="s">
        <v>456</v>
      </c>
      <c r="F219" s="461">
        <v>8131</v>
      </c>
      <c r="G219" s="461">
        <v>2024110010238</v>
      </c>
      <c r="H219" s="460" t="s">
        <v>28</v>
      </c>
      <c r="I219" s="460" t="s">
        <v>457</v>
      </c>
      <c r="J219" s="460" t="s">
        <v>31</v>
      </c>
      <c r="K219" s="460">
        <v>80111600</v>
      </c>
      <c r="L219" s="460" t="s">
        <v>1989</v>
      </c>
      <c r="M219" s="460" t="s">
        <v>409</v>
      </c>
      <c r="N219" s="460" t="s">
        <v>459</v>
      </c>
      <c r="O219" s="460">
        <v>6</v>
      </c>
      <c r="P219" s="460">
        <v>1</v>
      </c>
      <c r="Q219" s="460" t="s">
        <v>83</v>
      </c>
      <c r="R219" s="473" t="s">
        <v>84</v>
      </c>
      <c r="S219" s="501">
        <v>4400000</v>
      </c>
      <c r="T219" s="501">
        <v>26400000</v>
      </c>
      <c r="U219" s="460" t="s">
        <v>1987</v>
      </c>
      <c r="V219" s="460" t="s">
        <v>78</v>
      </c>
      <c r="W219" s="460" t="s">
        <v>461</v>
      </c>
      <c r="X219" s="460" t="s">
        <v>462</v>
      </c>
      <c r="Y219" s="460" t="s">
        <v>2765</v>
      </c>
      <c r="Z219" s="460" t="s">
        <v>77</v>
      </c>
      <c r="AA219" s="460" t="e">
        <v>#N/A</v>
      </c>
    </row>
    <row r="220" spans="1:27" s="447" customFormat="1" ht="108.5">
      <c r="A220" s="460" t="s">
        <v>525</v>
      </c>
      <c r="B220" s="460" t="s">
        <v>70</v>
      </c>
      <c r="C220" s="460" t="s">
        <v>71</v>
      </c>
      <c r="D220" s="460" t="s">
        <v>455</v>
      </c>
      <c r="E220" s="460" t="s">
        <v>456</v>
      </c>
      <c r="F220" s="461">
        <v>8131</v>
      </c>
      <c r="G220" s="461">
        <v>2024110010238</v>
      </c>
      <c r="H220" s="460" t="s">
        <v>28</v>
      </c>
      <c r="I220" s="460" t="s">
        <v>457</v>
      </c>
      <c r="J220" s="460" t="s">
        <v>31</v>
      </c>
      <c r="K220" s="460">
        <v>80111600</v>
      </c>
      <c r="L220" s="460" t="s">
        <v>1989</v>
      </c>
      <c r="M220" s="460" t="s">
        <v>409</v>
      </c>
      <c r="N220" s="460" t="s">
        <v>459</v>
      </c>
      <c r="O220" s="460">
        <v>6</v>
      </c>
      <c r="P220" s="460">
        <v>1</v>
      </c>
      <c r="Q220" s="460" t="s">
        <v>83</v>
      </c>
      <c r="R220" s="473" t="s">
        <v>84</v>
      </c>
      <c r="S220" s="501">
        <v>4500000</v>
      </c>
      <c r="T220" s="501">
        <v>27000000</v>
      </c>
      <c r="U220" s="460" t="s">
        <v>1987</v>
      </c>
      <c r="V220" s="460" t="s">
        <v>78</v>
      </c>
      <c r="W220" s="460" t="s">
        <v>461</v>
      </c>
      <c r="X220" s="460" t="s">
        <v>462</v>
      </c>
      <c r="Y220" s="460" t="s">
        <v>2765</v>
      </c>
      <c r="Z220" s="460" t="s">
        <v>77</v>
      </c>
      <c r="AA220" s="460" t="e">
        <v>#N/A</v>
      </c>
    </row>
    <row r="221" spans="1:27" s="447" customFormat="1" ht="108.5">
      <c r="A221" s="460" t="s">
        <v>526</v>
      </c>
      <c r="B221" s="460" t="s">
        <v>70</v>
      </c>
      <c r="C221" s="460" t="s">
        <v>71</v>
      </c>
      <c r="D221" s="460" t="s">
        <v>455</v>
      </c>
      <c r="E221" s="460" t="s">
        <v>456</v>
      </c>
      <c r="F221" s="461">
        <v>8131</v>
      </c>
      <c r="G221" s="461">
        <v>2024110010238</v>
      </c>
      <c r="H221" s="460" t="s">
        <v>28</v>
      </c>
      <c r="I221" s="460" t="s">
        <v>457</v>
      </c>
      <c r="J221" s="460" t="s">
        <v>31</v>
      </c>
      <c r="K221" s="460">
        <v>80111600</v>
      </c>
      <c r="L221" s="460" t="s">
        <v>1989</v>
      </c>
      <c r="M221" s="460" t="s">
        <v>409</v>
      </c>
      <c r="N221" s="460" t="s">
        <v>459</v>
      </c>
      <c r="O221" s="460">
        <v>6</v>
      </c>
      <c r="P221" s="460">
        <v>1</v>
      </c>
      <c r="Q221" s="460" t="s">
        <v>83</v>
      </c>
      <c r="R221" s="473" t="s">
        <v>84</v>
      </c>
      <c r="S221" s="501">
        <v>4400000</v>
      </c>
      <c r="T221" s="501">
        <v>26400000</v>
      </c>
      <c r="U221" s="460" t="s">
        <v>1987</v>
      </c>
      <c r="V221" s="460" t="s">
        <v>78</v>
      </c>
      <c r="W221" s="460" t="s">
        <v>461</v>
      </c>
      <c r="X221" s="460" t="s">
        <v>462</v>
      </c>
      <c r="Y221" s="460" t="s">
        <v>2765</v>
      </c>
      <c r="Z221" s="460" t="s">
        <v>77</v>
      </c>
      <c r="AA221" s="460" t="e">
        <v>#N/A</v>
      </c>
    </row>
    <row r="222" spans="1:27" s="447" customFormat="1" ht="108.5">
      <c r="A222" s="460" t="s">
        <v>527</v>
      </c>
      <c r="B222" s="460" t="s">
        <v>70</v>
      </c>
      <c r="C222" s="460" t="s">
        <v>71</v>
      </c>
      <c r="D222" s="460" t="s">
        <v>455</v>
      </c>
      <c r="E222" s="460" t="s">
        <v>456</v>
      </c>
      <c r="F222" s="461">
        <v>8131</v>
      </c>
      <c r="G222" s="461">
        <v>2024110010238</v>
      </c>
      <c r="H222" s="460" t="s">
        <v>28</v>
      </c>
      <c r="I222" s="460" t="s">
        <v>457</v>
      </c>
      <c r="J222" s="460" t="s">
        <v>31</v>
      </c>
      <c r="K222" s="460">
        <v>80111600</v>
      </c>
      <c r="L222" s="460" t="s">
        <v>1989</v>
      </c>
      <c r="M222" s="460" t="s">
        <v>409</v>
      </c>
      <c r="N222" s="460" t="s">
        <v>459</v>
      </c>
      <c r="O222" s="460">
        <v>6</v>
      </c>
      <c r="P222" s="460">
        <v>1</v>
      </c>
      <c r="Q222" s="460" t="s">
        <v>83</v>
      </c>
      <c r="R222" s="473" t="s">
        <v>84</v>
      </c>
      <c r="S222" s="501">
        <v>4650000</v>
      </c>
      <c r="T222" s="501">
        <v>27900000</v>
      </c>
      <c r="U222" s="460" t="s">
        <v>1987</v>
      </c>
      <c r="V222" s="460" t="s">
        <v>78</v>
      </c>
      <c r="W222" s="460" t="s">
        <v>461</v>
      </c>
      <c r="X222" s="460" t="s">
        <v>462</v>
      </c>
      <c r="Y222" s="460" t="s">
        <v>2765</v>
      </c>
      <c r="Z222" s="460" t="s">
        <v>77</v>
      </c>
      <c r="AA222" s="460" t="e">
        <v>#N/A</v>
      </c>
    </row>
    <row r="223" spans="1:27" s="447" customFormat="1" ht="108.5">
      <c r="A223" s="460" t="s">
        <v>528</v>
      </c>
      <c r="B223" s="460" t="s">
        <v>70</v>
      </c>
      <c r="C223" s="460" t="s">
        <v>71</v>
      </c>
      <c r="D223" s="460" t="s">
        <v>455</v>
      </c>
      <c r="E223" s="460" t="s">
        <v>456</v>
      </c>
      <c r="F223" s="461">
        <v>8131</v>
      </c>
      <c r="G223" s="461">
        <v>2024110010238</v>
      </c>
      <c r="H223" s="460" t="s">
        <v>28</v>
      </c>
      <c r="I223" s="460" t="s">
        <v>457</v>
      </c>
      <c r="J223" s="460" t="s">
        <v>31</v>
      </c>
      <c r="K223" s="460">
        <v>80111600</v>
      </c>
      <c r="L223" s="460" t="s">
        <v>529</v>
      </c>
      <c r="M223" s="460" t="s">
        <v>409</v>
      </c>
      <c r="N223" s="460" t="s">
        <v>459</v>
      </c>
      <c r="O223" s="460">
        <v>6</v>
      </c>
      <c r="P223" s="460">
        <v>1</v>
      </c>
      <c r="Q223" s="460" t="s">
        <v>83</v>
      </c>
      <c r="R223" s="473" t="s">
        <v>84</v>
      </c>
      <c r="S223" s="501">
        <v>3606000</v>
      </c>
      <c r="T223" s="501">
        <v>21636000</v>
      </c>
      <c r="U223" s="460" t="s">
        <v>1987</v>
      </c>
      <c r="V223" s="460" t="s">
        <v>78</v>
      </c>
      <c r="W223" s="460" t="s">
        <v>461</v>
      </c>
      <c r="X223" s="460" t="s">
        <v>489</v>
      </c>
      <c r="Y223" s="460" t="s">
        <v>2765</v>
      </c>
      <c r="Z223" s="460" t="s">
        <v>77</v>
      </c>
      <c r="AA223" s="460" t="e">
        <v>#N/A</v>
      </c>
    </row>
    <row r="224" spans="1:27" s="447" customFormat="1" ht="108.5">
      <c r="A224" s="460" t="s">
        <v>530</v>
      </c>
      <c r="B224" s="460" t="s">
        <v>70</v>
      </c>
      <c r="C224" s="460" t="s">
        <v>71</v>
      </c>
      <c r="D224" s="460" t="s">
        <v>455</v>
      </c>
      <c r="E224" s="460" t="s">
        <v>456</v>
      </c>
      <c r="F224" s="461">
        <v>8131</v>
      </c>
      <c r="G224" s="461">
        <v>2024110010238</v>
      </c>
      <c r="H224" s="460" t="s">
        <v>28</v>
      </c>
      <c r="I224" s="460" t="s">
        <v>457</v>
      </c>
      <c r="J224" s="462" t="s">
        <v>31</v>
      </c>
      <c r="K224" s="460">
        <v>80111600</v>
      </c>
      <c r="L224" s="460" t="s">
        <v>1989</v>
      </c>
      <c r="M224" s="460" t="s">
        <v>307</v>
      </c>
      <c r="N224" s="461" t="s">
        <v>307</v>
      </c>
      <c r="O224" s="461">
        <v>7</v>
      </c>
      <c r="P224" s="460">
        <v>1</v>
      </c>
      <c r="Q224" s="474" t="s">
        <v>83</v>
      </c>
      <c r="R224" s="463" t="s">
        <v>84</v>
      </c>
      <c r="S224" s="501">
        <v>4400000</v>
      </c>
      <c r="T224" s="501">
        <v>30800000</v>
      </c>
      <c r="U224" s="473" t="s">
        <v>1987</v>
      </c>
      <c r="V224" s="460" t="s">
        <v>78</v>
      </c>
      <c r="W224" s="460" t="s">
        <v>461</v>
      </c>
      <c r="X224" s="460" t="s">
        <v>462</v>
      </c>
      <c r="Y224" s="460" t="s">
        <v>2765</v>
      </c>
      <c r="Z224" s="460" t="s">
        <v>77</v>
      </c>
      <c r="AA224" s="460" t="e">
        <v>#N/A</v>
      </c>
    </row>
    <row r="225" spans="1:27" s="447" customFormat="1" ht="108.5">
      <c r="A225" s="460" t="s">
        <v>531</v>
      </c>
      <c r="B225" s="460" t="s">
        <v>70</v>
      </c>
      <c r="C225" s="460" t="s">
        <v>71</v>
      </c>
      <c r="D225" s="460" t="s">
        <v>455</v>
      </c>
      <c r="E225" s="460" t="s">
        <v>456</v>
      </c>
      <c r="F225" s="461">
        <v>8131</v>
      </c>
      <c r="G225" s="461">
        <v>2024110010238</v>
      </c>
      <c r="H225" s="460" t="s">
        <v>28</v>
      </c>
      <c r="I225" s="460" t="s">
        <v>457</v>
      </c>
      <c r="J225" s="460" t="s">
        <v>31</v>
      </c>
      <c r="K225" s="460">
        <v>80111600</v>
      </c>
      <c r="L225" s="460" t="s">
        <v>532</v>
      </c>
      <c r="M225" s="460" t="s">
        <v>409</v>
      </c>
      <c r="N225" s="460" t="s">
        <v>459</v>
      </c>
      <c r="O225" s="460">
        <v>6</v>
      </c>
      <c r="P225" s="460">
        <v>1</v>
      </c>
      <c r="Q225" s="460" t="s">
        <v>83</v>
      </c>
      <c r="R225" s="473" t="s">
        <v>84</v>
      </c>
      <c r="S225" s="501">
        <v>6000000</v>
      </c>
      <c r="T225" s="501">
        <v>36000000</v>
      </c>
      <c r="U225" s="460" t="s">
        <v>1987</v>
      </c>
      <c r="V225" s="460" t="s">
        <v>122</v>
      </c>
      <c r="W225" s="460" t="s">
        <v>461</v>
      </c>
      <c r="X225" s="460" t="s">
        <v>533</v>
      </c>
      <c r="Y225" s="460" t="s">
        <v>2765</v>
      </c>
      <c r="Z225" s="460" t="s">
        <v>77</v>
      </c>
      <c r="AA225" s="460" t="e">
        <v>#N/A</v>
      </c>
    </row>
    <row r="226" spans="1:27" s="447" customFormat="1" ht="108.5">
      <c r="A226" s="460" t="s">
        <v>534</v>
      </c>
      <c r="B226" s="460" t="s">
        <v>70</v>
      </c>
      <c r="C226" s="460" t="s">
        <v>71</v>
      </c>
      <c r="D226" s="460" t="s">
        <v>455</v>
      </c>
      <c r="E226" s="460" t="s">
        <v>456</v>
      </c>
      <c r="F226" s="461">
        <v>8131</v>
      </c>
      <c r="G226" s="461">
        <v>2024110010238</v>
      </c>
      <c r="H226" s="460" t="s">
        <v>28</v>
      </c>
      <c r="I226" s="460" t="s">
        <v>457</v>
      </c>
      <c r="J226" s="460" t="s">
        <v>31</v>
      </c>
      <c r="K226" s="460">
        <v>80111600</v>
      </c>
      <c r="L226" s="460" t="s">
        <v>535</v>
      </c>
      <c r="M226" s="460" t="s">
        <v>459</v>
      </c>
      <c r="N226" s="461" t="s">
        <v>459</v>
      </c>
      <c r="O226" s="461">
        <v>6</v>
      </c>
      <c r="P226" s="460">
        <v>1</v>
      </c>
      <c r="Q226" s="460" t="s">
        <v>83</v>
      </c>
      <c r="R226" s="463" t="s">
        <v>84</v>
      </c>
      <c r="S226" s="501">
        <v>4400000</v>
      </c>
      <c r="T226" s="501">
        <v>26400000</v>
      </c>
      <c r="U226" s="460" t="s">
        <v>1987</v>
      </c>
      <c r="V226" s="460" t="s">
        <v>78</v>
      </c>
      <c r="W226" s="460" t="s">
        <v>461</v>
      </c>
      <c r="X226" s="460" t="s">
        <v>462</v>
      </c>
      <c r="Y226" s="460" t="s">
        <v>2765</v>
      </c>
      <c r="Z226" s="460" t="s">
        <v>77</v>
      </c>
      <c r="AA226" s="460" t="e">
        <v>#N/A</v>
      </c>
    </row>
    <row r="227" spans="1:27" s="447" customFormat="1" ht="93">
      <c r="A227" s="460" t="s">
        <v>536</v>
      </c>
      <c r="B227" s="460" t="s">
        <v>70</v>
      </c>
      <c r="C227" s="460" t="s">
        <v>71</v>
      </c>
      <c r="D227" s="460" t="s">
        <v>455</v>
      </c>
      <c r="E227" s="460" t="s">
        <v>456</v>
      </c>
      <c r="F227" s="461">
        <v>8131</v>
      </c>
      <c r="G227" s="461">
        <v>2024110010238</v>
      </c>
      <c r="H227" s="460" t="s">
        <v>28</v>
      </c>
      <c r="I227" s="460" t="s">
        <v>457</v>
      </c>
      <c r="J227" s="460" t="s">
        <v>31</v>
      </c>
      <c r="K227" s="460">
        <v>80111600</v>
      </c>
      <c r="L227" s="460" t="s">
        <v>537</v>
      </c>
      <c r="M227" s="460" t="s">
        <v>409</v>
      </c>
      <c r="N227" s="460" t="s">
        <v>459</v>
      </c>
      <c r="O227" s="460">
        <v>6</v>
      </c>
      <c r="P227" s="460">
        <v>1</v>
      </c>
      <c r="Q227" s="460" t="s">
        <v>83</v>
      </c>
      <c r="R227" s="463" t="s">
        <v>84</v>
      </c>
      <c r="S227" s="501">
        <v>10000000</v>
      </c>
      <c r="T227" s="501">
        <v>60000000</v>
      </c>
      <c r="U227" s="460" t="s">
        <v>1987</v>
      </c>
      <c r="V227" s="460" t="s">
        <v>122</v>
      </c>
      <c r="W227" s="460" t="s">
        <v>461</v>
      </c>
      <c r="X227" s="460" t="s">
        <v>489</v>
      </c>
      <c r="Y227" s="460" t="s">
        <v>2765</v>
      </c>
      <c r="Z227" s="460" t="s">
        <v>77</v>
      </c>
      <c r="AA227" s="460" t="e">
        <v>#N/A</v>
      </c>
    </row>
    <row r="228" spans="1:27" s="447" customFormat="1" ht="201.5">
      <c r="A228" s="460" t="s">
        <v>538</v>
      </c>
      <c r="B228" s="460" t="s">
        <v>70</v>
      </c>
      <c r="C228" s="460" t="s">
        <v>71</v>
      </c>
      <c r="D228" s="460" t="s">
        <v>455</v>
      </c>
      <c r="E228" s="460" t="s">
        <v>456</v>
      </c>
      <c r="F228" s="461">
        <v>8131</v>
      </c>
      <c r="G228" s="461">
        <v>2024110010238</v>
      </c>
      <c r="H228" s="460" t="s">
        <v>28</v>
      </c>
      <c r="I228" s="460" t="s">
        <v>457</v>
      </c>
      <c r="J228" s="460" t="s">
        <v>31</v>
      </c>
      <c r="K228" s="460">
        <v>80111600</v>
      </c>
      <c r="L228" s="460" t="s">
        <v>2683</v>
      </c>
      <c r="M228" s="460" t="s">
        <v>777</v>
      </c>
      <c r="N228" s="460" t="s">
        <v>777</v>
      </c>
      <c r="O228" s="460">
        <v>5</v>
      </c>
      <c r="P228" s="460">
        <v>1</v>
      </c>
      <c r="Q228" s="460" t="s">
        <v>83</v>
      </c>
      <c r="R228" s="463" t="s">
        <v>84</v>
      </c>
      <c r="S228" s="501">
        <v>6000000</v>
      </c>
      <c r="T228" s="501">
        <v>30000000</v>
      </c>
      <c r="U228" s="460" t="s">
        <v>1987</v>
      </c>
      <c r="V228" s="460" t="s">
        <v>122</v>
      </c>
      <c r="W228" s="460" t="s">
        <v>461</v>
      </c>
      <c r="X228" s="460" t="s">
        <v>462</v>
      </c>
      <c r="Y228" s="460" t="s">
        <v>2765</v>
      </c>
      <c r="Z228" s="460" t="s">
        <v>77</v>
      </c>
      <c r="AA228" s="460" t="e">
        <v>#N/A</v>
      </c>
    </row>
    <row r="229" spans="1:27" s="447" customFormat="1" ht="62">
      <c r="A229" s="460" t="s">
        <v>540</v>
      </c>
      <c r="B229" s="460" t="s">
        <v>70</v>
      </c>
      <c r="C229" s="460" t="s">
        <v>71</v>
      </c>
      <c r="D229" s="460" t="s">
        <v>455</v>
      </c>
      <c r="E229" s="460" t="s">
        <v>456</v>
      </c>
      <c r="F229" s="461">
        <v>8131</v>
      </c>
      <c r="G229" s="461">
        <v>2024110010238</v>
      </c>
      <c r="H229" s="460" t="s">
        <v>28</v>
      </c>
      <c r="I229" s="460" t="s">
        <v>457</v>
      </c>
      <c r="J229" s="462" t="s">
        <v>31</v>
      </c>
      <c r="K229" s="460">
        <v>80111600</v>
      </c>
      <c r="L229" s="460" t="s">
        <v>2268</v>
      </c>
      <c r="M229" s="460" t="s">
        <v>777</v>
      </c>
      <c r="N229" s="461" t="s">
        <v>777</v>
      </c>
      <c r="O229" s="461">
        <v>4</v>
      </c>
      <c r="P229" s="460">
        <v>1</v>
      </c>
      <c r="Q229" s="474" t="s">
        <v>83</v>
      </c>
      <c r="R229" s="463" t="s">
        <v>84</v>
      </c>
      <c r="S229" s="501">
        <v>3600000</v>
      </c>
      <c r="T229" s="501">
        <v>14400000</v>
      </c>
      <c r="U229" s="473" t="s">
        <v>1987</v>
      </c>
      <c r="V229" s="460" t="s">
        <v>78</v>
      </c>
      <c r="W229" s="460" t="s">
        <v>461</v>
      </c>
      <c r="X229" s="460" t="s">
        <v>541</v>
      </c>
      <c r="Y229" s="460" t="s">
        <v>2765</v>
      </c>
      <c r="Z229" s="460" t="s">
        <v>77</v>
      </c>
      <c r="AA229" s="460" t="e">
        <v>#N/A</v>
      </c>
    </row>
    <row r="230" spans="1:27" s="447" customFormat="1" ht="62">
      <c r="A230" s="460" t="s">
        <v>542</v>
      </c>
      <c r="B230" s="460" t="s">
        <v>70</v>
      </c>
      <c r="C230" s="460" t="s">
        <v>71</v>
      </c>
      <c r="D230" s="460" t="s">
        <v>455</v>
      </c>
      <c r="E230" s="460" t="s">
        <v>456</v>
      </c>
      <c r="F230" s="461">
        <v>8131</v>
      </c>
      <c r="G230" s="461">
        <v>2024110010238</v>
      </c>
      <c r="H230" s="460" t="s">
        <v>28</v>
      </c>
      <c r="I230" s="460" t="s">
        <v>457</v>
      </c>
      <c r="J230" s="462" t="s">
        <v>31</v>
      </c>
      <c r="K230" s="460">
        <v>80111600</v>
      </c>
      <c r="L230" s="460" t="s">
        <v>1995</v>
      </c>
      <c r="M230" s="460">
        <v>0</v>
      </c>
      <c r="N230" s="461">
        <v>0</v>
      </c>
      <c r="O230" s="461">
        <v>5</v>
      </c>
      <c r="P230" s="460">
        <v>1</v>
      </c>
      <c r="Q230" s="474" t="s">
        <v>83</v>
      </c>
      <c r="R230" s="463" t="s">
        <v>84</v>
      </c>
      <c r="S230" s="501">
        <v>3000000</v>
      </c>
      <c r="T230" s="501">
        <v>15000000</v>
      </c>
      <c r="U230" s="473" t="s">
        <v>1987</v>
      </c>
      <c r="V230" s="460" t="s">
        <v>78</v>
      </c>
      <c r="W230" s="460" t="s">
        <v>461</v>
      </c>
      <c r="X230" s="460" t="s">
        <v>462</v>
      </c>
      <c r="Y230" s="460" t="s">
        <v>2765</v>
      </c>
      <c r="Z230" s="460" t="s">
        <v>77</v>
      </c>
      <c r="AA230" s="460" t="e">
        <v>#N/A</v>
      </c>
    </row>
    <row r="231" spans="1:27" s="447" customFormat="1" ht="77.5">
      <c r="A231" s="460" t="s">
        <v>543</v>
      </c>
      <c r="B231" s="460" t="s">
        <v>70</v>
      </c>
      <c r="C231" s="460" t="s">
        <v>71</v>
      </c>
      <c r="D231" s="460" t="s">
        <v>455</v>
      </c>
      <c r="E231" s="460" t="s">
        <v>456</v>
      </c>
      <c r="F231" s="461">
        <v>8131</v>
      </c>
      <c r="G231" s="461">
        <v>2024110010238</v>
      </c>
      <c r="H231" s="460" t="s">
        <v>28</v>
      </c>
      <c r="I231" s="460" t="s">
        <v>457</v>
      </c>
      <c r="J231" s="460" t="s">
        <v>31</v>
      </c>
      <c r="K231" s="460">
        <v>80111600</v>
      </c>
      <c r="L231" s="460" t="s">
        <v>544</v>
      </c>
      <c r="M231" s="460" t="s">
        <v>409</v>
      </c>
      <c r="N231" s="460" t="s">
        <v>459</v>
      </c>
      <c r="O231" s="460">
        <v>6</v>
      </c>
      <c r="P231" s="460">
        <v>1</v>
      </c>
      <c r="Q231" s="460" t="s">
        <v>83</v>
      </c>
      <c r="R231" s="473" t="s">
        <v>84</v>
      </c>
      <c r="S231" s="501">
        <v>5000000</v>
      </c>
      <c r="T231" s="501">
        <v>30000000</v>
      </c>
      <c r="U231" s="460" t="s">
        <v>1987</v>
      </c>
      <c r="V231" s="460" t="s">
        <v>78</v>
      </c>
      <c r="W231" s="460" t="s">
        <v>461</v>
      </c>
      <c r="X231" s="460" t="s">
        <v>462</v>
      </c>
      <c r="Y231" s="460" t="s">
        <v>2765</v>
      </c>
      <c r="Z231" s="460" t="s">
        <v>77</v>
      </c>
      <c r="AA231" s="460" t="e">
        <v>#N/A</v>
      </c>
    </row>
    <row r="232" spans="1:27" s="447" customFormat="1" ht="108.5">
      <c r="A232" s="460" t="s">
        <v>545</v>
      </c>
      <c r="B232" s="460" t="s">
        <v>70</v>
      </c>
      <c r="C232" s="460" t="s">
        <v>71</v>
      </c>
      <c r="D232" s="460" t="s">
        <v>455</v>
      </c>
      <c r="E232" s="460" t="s">
        <v>456</v>
      </c>
      <c r="F232" s="461">
        <v>8131</v>
      </c>
      <c r="G232" s="461">
        <v>2024110010238</v>
      </c>
      <c r="H232" s="460" t="s">
        <v>28</v>
      </c>
      <c r="I232" s="460" t="s">
        <v>457</v>
      </c>
      <c r="J232" s="460" t="s">
        <v>31</v>
      </c>
      <c r="K232" s="460" t="s">
        <v>2264</v>
      </c>
      <c r="L232" s="460" t="s">
        <v>546</v>
      </c>
      <c r="M232" s="460" t="s">
        <v>777</v>
      </c>
      <c r="N232" s="461" t="s">
        <v>777</v>
      </c>
      <c r="O232" s="461">
        <v>9</v>
      </c>
      <c r="P232" s="460">
        <v>1</v>
      </c>
      <c r="Q232" s="460" t="s">
        <v>2265</v>
      </c>
      <c r="R232" s="463" t="s">
        <v>84</v>
      </c>
      <c r="S232" s="501"/>
      <c r="T232" s="501">
        <v>250615000</v>
      </c>
      <c r="U232" s="460" t="s">
        <v>1987</v>
      </c>
      <c r="V232" s="460" t="s">
        <v>78</v>
      </c>
      <c r="W232" s="460" t="s">
        <v>461</v>
      </c>
      <c r="X232" s="460" t="s">
        <v>462</v>
      </c>
      <c r="Y232" s="460" t="s">
        <v>2765</v>
      </c>
      <c r="Z232" s="460" t="s">
        <v>77</v>
      </c>
      <c r="AA232" s="460" t="e">
        <v>#N/A</v>
      </c>
    </row>
    <row r="233" spans="1:27" s="447" customFormat="1" ht="62">
      <c r="A233" s="460" t="s">
        <v>548</v>
      </c>
      <c r="B233" s="460" t="s">
        <v>70</v>
      </c>
      <c r="C233" s="460" t="s">
        <v>71</v>
      </c>
      <c r="D233" s="460" t="s">
        <v>455</v>
      </c>
      <c r="E233" s="460" t="s">
        <v>456</v>
      </c>
      <c r="F233" s="461">
        <v>8131</v>
      </c>
      <c r="G233" s="461">
        <v>2024110010238</v>
      </c>
      <c r="H233" s="460" t="s">
        <v>28</v>
      </c>
      <c r="I233" s="460" t="s">
        <v>457</v>
      </c>
      <c r="J233" s="460" t="s">
        <v>31</v>
      </c>
      <c r="K233" s="460">
        <v>80111600</v>
      </c>
      <c r="L233" s="460" t="s">
        <v>549</v>
      </c>
      <c r="M233" s="460" t="s">
        <v>307</v>
      </c>
      <c r="N233" s="460" t="s">
        <v>673</v>
      </c>
      <c r="O233" s="460">
        <v>1</v>
      </c>
      <c r="P233" s="460">
        <v>1</v>
      </c>
      <c r="Q233" s="460" t="s">
        <v>83</v>
      </c>
      <c r="R233" s="460" t="s">
        <v>84</v>
      </c>
      <c r="S233" s="506">
        <v>0</v>
      </c>
      <c r="T233" s="507">
        <v>37554373</v>
      </c>
      <c r="U233" s="460" t="s">
        <v>1987</v>
      </c>
      <c r="V233" s="460" t="s">
        <v>78</v>
      </c>
      <c r="W233" s="460" t="s">
        <v>461</v>
      </c>
      <c r="X233" s="460" t="s">
        <v>462</v>
      </c>
      <c r="Y233" s="460" t="s">
        <v>2765</v>
      </c>
      <c r="Z233" s="460" t="s">
        <v>77</v>
      </c>
      <c r="AA233" s="460">
        <v>45</v>
      </c>
    </row>
    <row r="234" spans="1:27" s="447" customFormat="1" ht="93">
      <c r="A234" s="460" t="s">
        <v>551</v>
      </c>
      <c r="B234" s="460" t="s">
        <v>70</v>
      </c>
      <c r="C234" s="460" t="s">
        <v>71</v>
      </c>
      <c r="D234" s="460" t="s">
        <v>455</v>
      </c>
      <c r="E234" s="460" t="s">
        <v>456</v>
      </c>
      <c r="F234" s="461">
        <v>8131</v>
      </c>
      <c r="G234" s="461">
        <v>2024110010238</v>
      </c>
      <c r="H234" s="460" t="s">
        <v>28</v>
      </c>
      <c r="I234" s="460" t="s">
        <v>457</v>
      </c>
      <c r="J234" s="460" t="s">
        <v>31</v>
      </c>
      <c r="K234" s="460" t="s">
        <v>552</v>
      </c>
      <c r="L234" s="460" t="s">
        <v>553</v>
      </c>
      <c r="M234" s="460" t="s">
        <v>1982</v>
      </c>
      <c r="N234" s="460" t="s">
        <v>1982</v>
      </c>
      <c r="O234" s="460">
        <v>1</v>
      </c>
      <c r="P234" s="460">
        <v>1</v>
      </c>
      <c r="Q234" s="460" t="s">
        <v>555</v>
      </c>
      <c r="R234" s="460" t="s">
        <v>84</v>
      </c>
      <c r="S234" s="501"/>
      <c r="T234" s="501">
        <v>1638000000</v>
      </c>
      <c r="U234" s="460" t="s">
        <v>1987</v>
      </c>
      <c r="V234" s="460" t="s">
        <v>78</v>
      </c>
      <c r="W234" s="460" t="s">
        <v>461</v>
      </c>
      <c r="X234" s="460" t="s">
        <v>462</v>
      </c>
      <c r="Y234" s="460" t="s">
        <v>2765</v>
      </c>
      <c r="Z234" s="460" t="s">
        <v>77</v>
      </c>
      <c r="AA234" s="460" t="e">
        <v>#N/A</v>
      </c>
    </row>
    <row r="235" spans="1:27" s="447" customFormat="1" ht="108.5">
      <c r="A235" s="460" t="s">
        <v>556</v>
      </c>
      <c r="B235" s="460" t="s">
        <v>70</v>
      </c>
      <c r="C235" s="460" t="s">
        <v>71</v>
      </c>
      <c r="D235" s="460" t="s">
        <v>455</v>
      </c>
      <c r="E235" s="460" t="s">
        <v>456</v>
      </c>
      <c r="F235" s="461">
        <v>8131</v>
      </c>
      <c r="G235" s="461">
        <v>2024110010238</v>
      </c>
      <c r="H235" s="460" t="s">
        <v>28</v>
      </c>
      <c r="I235" s="460" t="s">
        <v>457</v>
      </c>
      <c r="J235" s="462" t="s">
        <v>30</v>
      </c>
      <c r="K235" s="460">
        <v>80111600</v>
      </c>
      <c r="L235" s="460" t="s">
        <v>2045</v>
      </c>
      <c r="M235" s="460" t="s">
        <v>1060</v>
      </c>
      <c r="N235" s="461" t="s">
        <v>1060</v>
      </c>
      <c r="O235" s="461">
        <v>5</v>
      </c>
      <c r="P235" s="460">
        <v>1</v>
      </c>
      <c r="Q235" s="474" t="s">
        <v>83</v>
      </c>
      <c r="R235" s="463" t="s">
        <v>84</v>
      </c>
      <c r="S235" s="501">
        <v>4500000</v>
      </c>
      <c r="T235" s="501">
        <v>20000000</v>
      </c>
      <c r="U235" s="473" t="s">
        <v>588</v>
      </c>
      <c r="V235" s="460" t="s">
        <v>78</v>
      </c>
      <c r="W235" s="460" t="s">
        <v>461</v>
      </c>
      <c r="X235" s="460" t="s">
        <v>501</v>
      </c>
      <c r="Y235" s="460" t="s">
        <v>2765</v>
      </c>
      <c r="Z235" s="460" t="s">
        <v>77</v>
      </c>
      <c r="AA235" s="460" t="e">
        <v>#N/A</v>
      </c>
    </row>
    <row r="236" spans="1:27" s="447" customFormat="1" ht="77.5">
      <c r="A236" s="460" t="s">
        <v>557</v>
      </c>
      <c r="B236" s="460" t="s">
        <v>70</v>
      </c>
      <c r="C236" s="460" t="s">
        <v>71</v>
      </c>
      <c r="D236" s="460" t="s">
        <v>455</v>
      </c>
      <c r="E236" s="460" t="s">
        <v>456</v>
      </c>
      <c r="F236" s="461">
        <v>8131</v>
      </c>
      <c r="G236" s="461">
        <v>2024110010238</v>
      </c>
      <c r="H236" s="460" t="s">
        <v>28</v>
      </c>
      <c r="I236" s="460" t="s">
        <v>457</v>
      </c>
      <c r="J236" s="460" t="s">
        <v>31</v>
      </c>
      <c r="K236" s="460">
        <v>80111600</v>
      </c>
      <c r="L236" s="460" t="s">
        <v>2559</v>
      </c>
      <c r="M236" s="460" t="s">
        <v>1421</v>
      </c>
      <c r="N236" s="460" t="s">
        <v>1421</v>
      </c>
      <c r="O236" s="460">
        <v>4</v>
      </c>
      <c r="P236" s="460">
        <v>0</v>
      </c>
      <c r="Q236" s="460" t="s">
        <v>83</v>
      </c>
      <c r="R236" s="460" t="s">
        <v>84</v>
      </c>
      <c r="S236" s="506">
        <v>3820000</v>
      </c>
      <c r="T236" s="507">
        <v>15280000</v>
      </c>
      <c r="U236" s="460" t="s">
        <v>588</v>
      </c>
      <c r="V236" s="460" t="s">
        <v>78</v>
      </c>
      <c r="W236" s="460" t="s">
        <v>461</v>
      </c>
      <c r="X236" s="460" t="s">
        <v>501</v>
      </c>
      <c r="Y236" s="460" t="s">
        <v>2765</v>
      </c>
      <c r="Z236" s="460" t="s">
        <v>77</v>
      </c>
      <c r="AA236" s="460">
        <v>43</v>
      </c>
    </row>
    <row r="237" spans="1:27" s="447" customFormat="1" ht="77.5">
      <c r="A237" s="460" t="s">
        <v>558</v>
      </c>
      <c r="B237" s="460" t="s">
        <v>70</v>
      </c>
      <c r="C237" s="460" t="s">
        <v>71</v>
      </c>
      <c r="D237" s="460" t="s">
        <v>455</v>
      </c>
      <c r="E237" s="460" t="s">
        <v>456</v>
      </c>
      <c r="F237" s="461">
        <v>8131</v>
      </c>
      <c r="G237" s="461">
        <v>2024110010238</v>
      </c>
      <c r="H237" s="460" t="s">
        <v>28</v>
      </c>
      <c r="I237" s="460" t="s">
        <v>457</v>
      </c>
      <c r="J237" s="462" t="s">
        <v>31</v>
      </c>
      <c r="K237" s="460">
        <v>80111600</v>
      </c>
      <c r="L237" s="460" t="s">
        <v>2048</v>
      </c>
      <c r="M237" s="460" t="s">
        <v>307</v>
      </c>
      <c r="N237" s="461" t="s">
        <v>307</v>
      </c>
      <c r="O237" s="461">
        <v>4</v>
      </c>
      <c r="P237" s="460">
        <v>1</v>
      </c>
      <c r="Q237" s="474" t="s">
        <v>83</v>
      </c>
      <c r="R237" s="463" t="s">
        <v>84</v>
      </c>
      <c r="S237" s="501">
        <v>2650000</v>
      </c>
      <c r="T237" s="501">
        <v>10600000</v>
      </c>
      <c r="U237" s="473" t="s">
        <v>588</v>
      </c>
      <c r="V237" s="460" t="s">
        <v>78</v>
      </c>
      <c r="W237" s="460" t="s">
        <v>461</v>
      </c>
      <c r="X237" s="460" t="s">
        <v>501</v>
      </c>
      <c r="Y237" s="460" t="s">
        <v>2765</v>
      </c>
      <c r="Z237" s="460" t="s">
        <v>77</v>
      </c>
      <c r="AA237" s="460" t="e">
        <v>#N/A</v>
      </c>
    </row>
    <row r="238" spans="1:27" s="447" customFormat="1" ht="77.5">
      <c r="A238" s="460" t="s">
        <v>559</v>
      </c>
      <c r="B238" s="460" t="s">
        <v>70</v>
      </c>
      <c r="C238" s="460" t="s">
        <v>71</v>
      </c>
      <c r="D238" s="460" t="s">
        <v>455</v>
      </c>
      <c r="E238" s="460" t="s">
        <v>456</v>
      </c>
      <c r="F238" s="461">
        <v>8131</v>
      </c>
      <c r="G238" s="461">
        <v>2024110010238</v>
      </c>
      <c r="H238" s="460" t="s">
        <v>28</v>
      </c>
      <c r="I238" s="460" t="s">
        <v>457</v>
      </c>
      <c r="J238" s="462" t="s">
        <v>31</v>
      </c>
      <c r="K238" s="460">
        <v>80111600</v>
      </c>
      <c r="L238" s="460" t="s">
        <v>2048</v>
      </c>
      <c r="M238" s="460" t="s">
        <v>307</v>
      </c>
      <c r="N238" s="461" t="s">
        <v>307</v>
      </c>
      <c r="O238" s="461">
        <v>4</v>
      </c>
      <c r="P238" s="460">
        <v>1</v>
      </c>
      <c r="Q238" s="474" t="s">
        <v>83</v>
      </c>
      <c r="R238" s="463" t="s">
        <v>84</v>
      </c>
      <c r="S238" s="501">
        <v>2650000</v>
      </c>
      <c r="T238" s="501">
        <v>10600000</v>
      </c>
      <c r="U238" s="473" t="s">
        <v>588</v>
      </c>
      <c r="V238" s="460" t="s">
        <v>78</v>
      </c>
      <c r="W238" s="460" t="s">
        <v>461</v>
      </c>
      <c r="X238" s="460" t="s">
        <v>501</v>
      </c>
      <c r="Y238" s="460" t="s">
        <v>2765</v>
      </c>
      <c r="Z238" s="460" t="s">
        <v>77</v>
      </c>
      <c r="AA238" s="460" t="e">
        <v>#N/A</v>
      </c>
    </row>
    <row r="239" spans="1:27" s="447" customFormat="1" ht="77.5">
      <c r="A239" s="460" t="s">
        <v>560</v>
      </c>
      <c r="B239" s="460" t="s">
        <v>70</v>
      </c>
      <c r="C239" s="460" t="s">
        <v>71</v>
      </c>
      <c r="D239" s="460" t="s">
        <v>455</v>
      </c>
      <c r="E239" s="460" t="s">
        <v>456</v>
      </c>
      <c r="F239" s="461">
        <v>8131</v>
      </c>
      <c r="G239" s="461">
        <v>2024110010238</v>
      </c>
      <c r="H239" s="460" t="s">
        <v>28</v>
      </c>
      <c r="I239" s="460" t="s">
        <v>457</v>
      </c>
      <c r="J239" s="462" t="s">
        <v>30</v>
      </c>
      <c r="K239" s="460">
        <v>80111600</v>
      </c>
      <c r="L239" s="460" t="s">
        <v>2052</v>
      </c>
      <c r="M239" s="460" t="s">
        <v>307</v>
      </c>
      <c r="N239" s="461" t="s">
        <v>307</v>
      </c>
      <c r="O239" s="461">
        <v>4</v>
      </c>
      <c r="P239" s="460">
        <v>1</v>
      </c>
      <c r="Q239" s="474" t="s">
        <v>83</v>
      </c>
      <c r="R239" s="463" t="s">
        <v>84</v>
      </c>
      <c r="S239" s="501">
        <v>3100000</v>
      </c>
      <c r="T239" s="501">
        <v>12400000</v>
      </c>
      <c r="U239" s="473" t="s">
        <v>588</v>
      </c>
      <c r="V239" s="460" t="s">
        <v>78</v>
      </c>
      <c r="W239" s="460" t="s">
        <v>461</v>
      </c>
      <c r="X239" s="460" t="s">
        <v>501</v>
      </c>
      <c r="Y239" s="460" t="s">
        <v>2765</v>
      </c>
      <c r="Z239" s="460" t="s">
        <v>77</v>
      </c>
      <c r="AA239" s="460" t="e">
        <v>#N/A</v>
      </c>
    </row>
    <row r="240" spans="1:27" s="447" customFormat="1" ht="108.5">
      <c r="A240" s="460" t="s">
        <v>561</v>
      </c>
      <c r="B240" s="460" t="s">
        <v>70</v>
      </c>
      <c r="C240" s="460" t="s">
        <v>71</v>
      </c>
      <c r="D240" s="460" t="s">
        <v>455</v>
      </c>
      <c r="E240" s="460" t="s">
        <v>456</v>
      </c>
      <c r="F240" s="461">
        <v>8131</v>
      </c>
      <c r="G240" s="461">
        <v>2024110010238</v>
      </c>
      <c r="H240" s="460" t="s">
        <v>28</v>
      </c>
      <c r="I240" s="460" t="s">
        <v>457</v>
      </c>
      <c r="J240" s="462" t="s">
        <v>30</v>
      </c>
      <c r="K240" s="460">
        <v>80111600</v>
      </c>
      <c r="L240" s="460" t="s">
        <v>2684</v>
      </c>
      <c r="M240" s="460" t="s">
        <v>777</v>
      </c>
      <c r="N240" s="461" t="s">
        <v>777</v>
      </c>
      <c r="O240" s="461">
        <v>5</v>
      </c>
      <c r="P240" s="460">
        <v>1</v>
      </c>
      <c r="Q240" s="474" t="s">
        <v>83</v>
      </c>
      <c r="R240" s="463" t="s">
        <v>84</v>
      </c>
      <c r="S240" s="501">
        <v>3000000</v>
      </c>
      <c r="T240" s="501">
        <v>15000000</v>
      </c>
      <c r="U240" s="473" t="s">
        <v>588</v>
      </c>
      <c r="V240" s="460" t="s">
        <v>78</v>
      </c>
      <c r="W240" s="460" t="s">
        <v>461</v>
      </c>
      <c r="X240" s="460" t="s">
        <v>501</v>
      </c>
      <c r="Y240" s="460" t="s">
        <v>2765</v>
      </c>
      <c r="Z240" s="460" t="s">
        <v>77</v>
      </c>
      <c r="AA240" s="460" t="e">
        <v>#N/A</v>
      </c>
    </row>
    <row r="241" spans="1:27" s="447" customFormat="1" ht="77.5">
      <c r="A241" s="460" t="s">
        <v>562</v>
      </c>
      <c r="B241" s="460" t="s">
        <v>70</v>
      </c>
      <c r="C241" s="460" t="s">
        <v>71</v>
      </c>
      <c r="D241" s="460" t="s">
        <v>455</v>
      </c>
      <c r="E241" s="460" t="s">
        <v>456</v>
      </c>
      <c r="F241" s="461">
        <v>8131</v>
      </c>
      <c r="G241" s="461">
        <v>2024110010238</v>
      </c>
      <c r="H241" s="460" t="s">
        <v>28</v>
      </c>
      <c r="I241" s="460" t="s">
        <v>457</v>
      </c>
      <c r="J241" s="462" t="s">
        <v>30</v>
      </c>
      <c r="K241" s="460">
        <v>80111600</v>
      </c>
      <c r="L241" s="460" t="s">
        <v>2048</v>
      </c>
      <c r="M241" s="460" t="s">
        <v>307</v>
      </c>
      <c r="N241" s="461" t="s">
        <v>307</v>
      </c>
      <c r="O241" s="461">
        <v>5</v>
      </c>
      <c r="P241" s="460">
        <v>1</v>
      </c>
      <c r="Q241" s="474" t="s">
        <v>83</v>
      </c>
      <c r="R241" s="463" t="s">
        <v>84</v>
      </c>
      <c r="S241" s="501">
        <v>2650000</v>
      </c>
      <c r="T241" s="501">
        <v>13250000</v>
      </c>
      <c r="U241" s="473" t="s">
        <v>588</v>
      </c>
      <c r="V241" s="460" t="s">
        <v>78</v>
      </c>
      <c r="W241" s="460" t="s">
        <v>461</v>
      </c>
      <c r="X241" s="460" t="s">
        <v>501</v>
      </c>
      <c r="Y241" s="460" t="s">
        <v>2765</v>
      </c>
      <c r="Z241" s="460" t="s">
        <v>77</v>
      </c>
      <c r="AA241" s="460" t="e">
        <v>#N/A</v>
      </c>
    </row>
    <row r="242" spans="1:27" s="447" customFormat="1" ht="93">
      <c r="A242" s="460" t="s">
        <v>563</v>
      </c>
      <c r="B242" s="460" t="s">
        <v>70</v>
      </c>
      <c r="C242" s="460" t="s">
        <v>71</v>
      </c>
      <c r="D242" s="460" t="s">
        <v>455</v>
      </c>
      <c r="E242" s="460" t="s">
        <v>456</v>
      </c>
      <c r="F242" s="461">
        <v>8131</v>
      </c>
      <c r="G242" s="461">
        <v>2024110010238</v>
      </c>
      <c r="H242" s="460" t="s">
        <v>28</v>
      </c>
      <c r="I242" s="460" t="s">
        <v>457</v>
      </c>
      <c r="J242" s="462" t="s">
        <v>30</v>
      </c>
      <c r="K242" s="460">
        <v>80111600</v>
      </c>
      <c r="L242" s="460" t="s">
        <v>2059</v>
      </c>
      <c r="M242" s="460" t="s">
        <v>307</v>
      </c>
      <c r="N242" s="461" t="s">
        <v>307</v>
      </c>
      <c r="O242" s="461">
        <v>5</v>
      </c>
      <c r="P242" s="460">
        <v>1</v>
      </c>
      <c r="Q242" s="474" t="s">
        <v>83</v>
      </c>
      <c r="R242" s="463" t="s">
        <v>84</v>
      </c>
      <c r="S242" s="501">
        <v>2650000</v>
      </c>
      <c r="T242" s="501">
        <v>13250000</v>
      </c>
      <c r="U242" s="473" t="s">
        <v>588</v>
      </c>
      <c r="V242" s="460" t="s">
        <v>78</v>
      </c>
      <c r="W242" s="460" t="s">
        <v>461</v>
      </c>
      <c r="X242" s="460" t="s">
        <v>501</v>
      </c>
      <c r="Y242" s="460" t="s">
        <v>2765</v>
      </c>
      <c r="Z242" s="460" t="s">
        <v>77</v>
      </c>
      <c r="AA242" s="460" t="e">
        <v>#N/A</v>
      </c>
    </row>
    <row r="243" spans="1:27" s="447" customFormat="1" ht="77.5">
      <c r="A243" s="460" t="s">
        <v>564</v>
      </c>
      <c r="B243" s="460" t="s">
        <v>70</v>
      </c>
      <c r="C243" s="460" t="s">
        <v>71</v>
      </c>
      <c r="D243" s="460" t="s">
        <v>455</v>
      </c>
      <c r="E243" s="460" t="s">
        <v>456</v>
      </c>
      <c r="F243" s="461">
        <v>8131</v>
      </c>
      <c r="G243" s="461">
        <v>2024110010238</v>
      </c>
      <c r="H243" s="460" t="s">
        <v>28</v>
      </c>
      <c r="I243" s="460" t="s">
        <v>457</v>
      </c>
      <c r="J243" s="462" t="s">
        <v>30</v>
      </c>
      <c r="K243" s="460">
        <v>80111600</v>
      </c>
      <c r="L243" s="460" t="s">
        <v>2061</v>
      </c>
      <c r="M243" s="460" t="s">
        <v>307</v>
      </c>
      <c r="N243" s="461" t="s">
        <v>307</v>
      </c>
      <c r="O243" s="461">
        <v>7</v>
      </c>
      <c r="P243" s="460">
        <v>1</v>
      </c>
      <c r="Q243" s="474" t="s">
        <v>83</v>
      </c>
      <c r="R243" s="463" t="s">
        <v>84</v>
      </c>
      <c r="S243" s="501">
        <v>2500000</v>
      </c>
      <c r="T243" s="501">
        <v>17500000</v>
      </c>
      <c r="U243" s="473" t="s">
        <v>588</v>
      </c>
      <c r="V243" s="460" t="s">
        <v>78</v>
      </c>
      <c r="W243" s="460" t="s">
        <v>461</v>
      </c>
      <c r="X243" s="460" t="s">
        <v>501</v>
      </c>
      <c r="Y243" s="460" t="s">
        <v>2765</v>
      </c>
      <c r="Z243" s="460" t="s">
        <v>77</v>
      </c>
      <c r="AA243" s="460" t="e">
        <v>#N/A</v>
      </c>
    </row>
    <row r="244" spans="1:27" s="447" customFormat="1" ht="93">
      <c r="A244" s="460" t="s">
        <v>565</v>
      </c>
      <c r="B244" s="460" t="s">
        <v>70</v>
      </c>
      <c r="C244" s="460" t="s">
        <v>71</v>
      </c>
      <c r="D244" s="460" t="s">
        <v>455</v>
      </c>
      <c r="E244" s="460" t="s">
        <v>456</v>
      </c>
      <c r="F244" s="461">
        <v>8131</v>
      </c>
      <c r="G244" s="461">
        <v>2024110010238</v>
      </c>
      <c r="H244" s="460" t="s">
        <v>28</v>
      </c>
      <c r="I244" s="460" t="s">
        <v>457</v>
      </c>
      <c r="J244" s="462" t="s">
        <v>30</v>
      </c>
      <c r="K244" s="460">
        <v>80111600</v>
      </c>
      <c r="L244" s="460" t="s">
        <v>2063</v>
      </c>
      <c r="M244" s="460" t="s">
        <v>307</v>
      </c>
      <c r="N244" s="461" t="s">
        <v>307</v>
      </c>
      <c r="O244" s="461">
        <v>5</v>
      </c>
      <c r="P244" s="460">
        <v>1</v>
      </c>
      <c r="Q244" s="474" t="s">
        <v>83</v>
      </c>
      <c r="R244" s="463" t="s">
        <v>84</v>
      </c>
      <c r="S244" s="501">
        <v>3100000</v>
      </c>
      <c r="T244" s="501">
        <v>15500000</v>
      </c>
      <c r="U244" s="473" t="s">
        <v>588</v>
      </c>
      <c r="V244" s="460" t="s">
        <v>78</v>
      </c>
      <c r="W244" s="460" t="s">
        <v>461</v>
      </c>
      <c r="X244" s="460" t="s">
        <v>501</v>
      </c>
      <c r="Y244" s="460" t="s">
        <v>2765</v>
      </c>
      <c r="Z244" s="460" t="s">
        <v>77</v>
      </c>
      <c r="AA244" s="460" t="e">
        <v>#N/A</v>
      </c>
    </row>
    <row r="245" spans="1:27" s="447" customFormat="1" ht="93">
      <c r="A245" s="460" t="s">
        <v>566</v>
      </c>
      <c r="B245" s="460" t="s">
        <v>70</v>
      </c>
      <c r="C245" s="460" t="s">
        <v>71</v>
      </c>
      <c r="D245" s="460" t="s">
        <v>455</v>
      </c>
      <c r="E245" s="460" t="s">
        <v>456</v>
      </c>
      <c r="F245" s="461">
        <v>8131</v>
      </c>
      <c r="G245" s="461">
        <v>2024110010238</v>
      </c>
      <c r="H245" s="460" t="s">
        <v>28</v>
      </c>
      <c r="I245" s="460" t="s">
        <v>457</v>
      </c>
      <c r="J245" s="462" t="s">
        <v>30</v>
      </c>
      <c r="K245" s="460">
        <v>80111600</v>
      </c>
      <c r="L245" s="460" t="s">
        <v>2066</v>
      </c>
      <c r="M245" s="460" t="s">
        <v>307</v>
      </c>
      <c r="N245" s="461" t="s">
        <v>307</v>
      </c>
      <c r="O245" s="461">
        <v>5</v>
      </c>
      <c r="P245" s="460">
        <v>1</v>
      </c>
      <c r="Q245" s="474" t="s">
        <v>83</v>
      </c>
      <c r="R245" s="463" t="s">
        <v>84</v>
      </c>
      <c r="S245" s="501">
        <v>3700000</v>
      </c>
      <c r="T245" s="501">
        <v>18500000</v>
      </c>
      <c r="U245" s="473" t="s">
        <v>588</v>
      </c>
      <c r="V245" s="460" t="s">
        <v>78</v>
      </c>
      <c r="W245" s="460" t="s">
        <v>461</v>
      </c>
      <c r="X245" s="460" t="s">
        <v>501</v>
      </c>
      <c r="Y245" s="460" t="s">
        <v>2765</v>
      </c>
      <c r="Z245" s="460" t="s">
        <v>77</v>
      </c>
      <c r="AA245" s="460" t="e">
        <v>#N/A</v>
      </c>
    </row>
    <row r="246" spans="1:27" s="447" customFormat="1" ht="77.5">
      <c r="A246" s="460" t="s">
        <v>567</v>
      </c>
      <c r="B246" s="460" t="s">
        <v>70</v>
      </c>
      <c r="C246" s="460" t="s">
        <v>71</v>
      </c>
      <c r="D246" s="460" t="s">
        <v>455</v>
      </c>
      <c r="E246" s="460" t="s">
        <v>456</v>
      </c>
      <c r="F246" s="461">
        <v>8131</v>
      </c>
      <c r="G246" s="461">
        <v>2024110010238</v>
      </c>
      <c r="H246" s="460" t="s">
        <v>28</v>
      </c>
      <c r="I246" s="460" t="s">
        <v>457</v>
      </c>
      <c r="J246" s="462" t="s">
        <v>30</v>
      </c>
      <c r="K246" s="460">
        <v>80111600</v>
      </c>
      <c r="L246" s="460" t="s">
        <v>2069</v>
      </c>
      <c r="M246" s="460" t="s">
        <v>307</v>
      </c>
      <c r="N246" s="461" t="s">
        <v>307</v>
      </c>
      <c r="O246" s="461">
        <v>5</v>
      </c>
      <c r="P246" s="460">
        <v>1</v>
      </c>
      <c r="Q246" s="474" t="s">
        <v>83</v>
      </c>
      <c r="R246" s="463" t="s">
        <v>84</v>
      </c>
      <c r="S246" s="501">
        <v>3820000</v>
      </c>
      <c r="T246" s="501">
        <v>19100000</v>
      </c>
      <c r="U246" s="473" t="s">
        <v>588</v>
      </c>
      <c r="V246" s="460" t="s">
        <v>78</v>
      </c>
      <c r="W246" s="460" t="s">
        <v>461</v>
      </c>
      <c r="X246" s="460" t="s">
        <v>501</v>
      </c>
      <c r="Y246" s="460" t="s">
        <v>2765</v>
      </c>
      <c r="Z246" s="460" t="s">
        <v>77</v>
      </c>
      <c r="AA246" s="460" t="e">
        <v>#N/A</v>
      </c>
    </row>
    <row r="247" spans="1:27" s="447" customFormat="1" ht="93">
      <c r="A247" s="460" t="s">
        <v>568</v>
      </c>
      <c r="B247" s="460" t="s">
        <v>70</v>
      </c>
      <c r="C247" s="460" t="s">
        <v>71</v>
      </c>
      <c r="D247" s="460" t="s">
        <v>455</v>
      </c>
      <c r="E247" s="460" t="s">
        <v>456</v>
      </c>
      <c r="F247" s="461">
        <v>8131</v>
      </c>
      <c r="G247" s="461">
        <v>2024110010238</v>
      </c>
      <c r="H247" s="460" t="s">
        <v>28</v>
      </c>
      <c r="I247" s="460" t="s">
        <v>457</v>
      </c>
      <c r="J247" s="462" t="s">
        <v>30</v>
      </c>
      <c r="K247" s="460">
        <v>80111600</v>
      </c>
      <c r="L247" s="460" t="s">
        <v>2071</v>
      </c>
      <c r="M247" s="460" t="s">
        <v>459</v>
      </c>
      <c r="N247" s="461" t="s">
        <v>459</v>
      </c>
      <c r="O247" s="461">
        <v>6</v>
      </c>
      <c r="P247" s="460">
        <v>1</v>
      </c>
      <c r="Q247" s="474" t="s">
        <v>83</v>
      </c>
      <c r="R247" s="463" t="s">
        <v>84</v>
      </c>
      <c r="S247" s="501">
        <v>3710000</v>
      </c>
      <c r="T247" s="501">
        <v>0</v>
      </c>
      <c r="U247" s="473" t="s">
        <v>588</v>
      </c>
      <c r="V247" s="460" t="s">
        <v>78</v>
      </c>
      <c r="W247" s="460" t="s">
        <v>461</v>
      </c>
      <c r="X247" s="460" t="s">
        <v>501</v>
      </c>
      <c r="Y247" s="460" t="s">
        <v>2765</v>
      </c>
      <c r="Z247" s="460" t="s">
        <v>77</v>
      </c>
      <c r="AA247" s="460" t="e">
        <v>#N/A</v>
      </c>
    </row>
    <row r="248" spans="1:27" s="447" customFormat="1" ht="77.5">
      <c r="A248" s="460" t="s">
        <v>569</v>
      </c>
      <c r="B248" s="460" t="s">
        <v>70</v>
      </c>
      <c r="C248" s="460" t="s">
        <v>71</v>
      </c>
      <c r="D248" s="460" t="s">
        <v>455</v>
      </c>
      <c r="E248" s="460" t="s">
        <v>456</v>
      </c>
      <c r="F248" s="461">
        <v>8131</v>
      </c>
      <c r="G248" s="461">
        <v>2024110010238</v>
      </c>
      <c r="H248" s="460" t="s">
        <v>28</v>
      </c>
      <c r="I248" s="460" t="s">
        <v>457</v>
      </c>
      <c r="J248" s="462" t="s">
        <v>30</v>
      </c>
      <c r="K248" s="460">
        <v>80111600</v>
      </c>
      <c r="L248" s="460" t="s">
        <v>2069</v>
      </c>
      <c r="M248" s="460" t="s">
        <v>307</v>
      </c>
      <c r="N248" s="461" t="s">
        <v>307</v>
      </c>
      <c r="O248" s="461">
        <v>5</v>
      </c>
      <c r="P248" s="460">
        <v>1</v>
      </c>
      <c r="Q248" s="474" t="s">
        <v>83</v>
      </c>
      <c r="R248" s="463" t="s">
        <v>84</v>
      </c>
      <c r="S248" s="501">
        <v>3820000</v>
      </c>
      <c r="T248" s="501">
        <v>19100000</v>
      </c>
      <c r="U248" s="473" t="s">
        <v>588</v>
      </c>
      <c r="V248" s="460" t="s">
        <v>78</v>
      </c>
      <c r="W248" s="460" t="s">
        <v>461</v>
      </c>
      <c r="X248" s="460" t="s">
        <v>501</v>
      </c>
      <c r="Y248" s="460" t="s">
        <v>2765</v>
      </c>
      <c r="Z248" s="460" t="s">
        <v>77</v>
      </c>
      <c r="AA248" s="460" t="e">
        <v>#N/A</v>
      </c>
    </row>
    <row r="249" spans="1:27" s="447" customFormat="1" ht="77.5">
      <c r="A249" s="460" t="s">
        <v>570</v>
      </c>
      <c r="B249" s="460" t="s">
        <v>70</v>
      </c>
      <c r="C249" s="460" t="s">
        <v>71</v>
      </c>
      <c r="D249" s="460" t="s">
        <v>455</v>
      </c>
      <c r="E249" s="460" t="s">
        <v>456</v>
      </c>
      <c r="F249" s="461">
        <v>8131</v>
      </c>
      <c r="G249" s="461">
        <v>2024110010238</v>
      </c>
      <c r="H249" s="460" t="s">
        <v>28</v>
      </c>
      <c r="I249" s="460" t="s">
        <v>457</v>
      </c>
      <c r="J249" s="462" t="s">
        <v>30</v>
      </c>
      <c r="K249" s="460">
        <v>80111600</v>
      </c>
      <c r="L249" s="460" t="s">
        <v>2054</v>
      </c>
      <c r="M249" s="460" t="s">
        <v>307</v>
      </c>
      <c r="N249" s="461" t="s">
        <v>307</v>
      </c>
      <c r="O249" s="461">
        <v>5</v>
      </c>
      <c r="P249" s="460">
        <v>1</v>
      </c>
      <c r="Q249" s="474" t="s">
        <v>83</v>
      </c>
      <c r="R249" s="463" t="s">
        <v>84</v>
      </c>
      <c r="S249" s="501">
        <v>3244500</v>
      </c>
      <c r="T249" s="501">
        <v>16222500</v>
      </c>
      <c r="U249" s="473" t="s">
        <v>588</v>
      </c>
      <c r="V249" s="460" t="s">
        <v>78</v>
      </c>
      <c r="W249" s="460" t="s">
        <v>461</v>
      </c>
      <c r="X249" s="460" t="s">
        <v>501</v>
      </c>
      <c r="Y249" s="460" t="s">
        <v>2765</v>
      </c>
      <c r="Z249" s="460" t="s">
        <v>77</v>
      </c>
      <c r="AA249" s="460" t="e">
        <v>#N/A</v>
      </c>
    </row>
    <row r="250" spans="1:27" s="447" customFormat="1" ht="77.5">
      <c r="A250" s="460" t="s">
        <v>571</v>
      </c>
      <c r="B250" s="460" t="s">
        <v>70</v>
      </c>
      <c r="C250" s="460" t="s">
        <v>71</v>
      </c>
      <c r="D250" s="460" t="s">
        <v>455</v>
      </c>
      <c r="E250" s="460" t="s">
        <v>456</v>
      </c>
      <c r="F250" s="461">
        <v>8131</v>
      </c>
      <c r="G250" s="461">
        <v>2024110010238</v>
      </c>
      <c r="H250" s="460" t="s">
        <v>28</v>
      </c>
      <c r="I250" s="460" t="s">
        <v>457</v>
      </c>
      <c r="J250" s="462" t="s">
        <v>30</v>
      </c>
      <c r="K250" s="460">
        <v>80111600</v>
      </c>
      <c r="L250" s="460" t="s">
        <v>2076</v>
      </c>
      <c r="M250" s="460" t="s">
        <v>307</v>
      </c>
      <c r="N250" s="461" t="s">
        <v>307</v>
      </c>
      <c r="O250" s="461">
        <v>5</v>
      </c>
      <c r="P250" s="460">
        <v>1</v>
      </c>
      <c r="Q250" s="474" t="s">
        <v>83</v>
      </c>
      <c r="R250" s="463" t="s">
        <v>84</v>
      </c>
      <c r="S250" s="501">
        <v>2300000</v>
      </c>
      <c r="T250" s="501">
        <v>11500000</v>
      </c>
      <c r="U250" s="473" t="s">
        <v>588</v>
      </c>
      <c r="V250" s="460" t="s">
        <v>78</v>
      </c>
      <c r="W250" s="460" t="s">
        <v>461</v>
      </c>
      <c r="X250" s="460" t="s">
        <v>501</v>
      </c>
      <c r="Y250" s="460" t="s">
        <v>2765</v>
      </c>
      <c r="Z250" s="460" t="s">
        <v>77</v>
      </c>
      <c r="AA250" s="460" t="e">
        <v>#N/A</v>
      </c>
    </row>
    <row r="251" spans="1:27" s="447" customFormat="1" ht="77.5">
      <c r="A251" s="460" t="s">
        <v>572</v>
      </c>
      <c r="B251" s="460" t="s">
        <v>70</v>
      </c>
      <c r="C251" s="460" t="s">
        <v>71</v>
      </c>
      <c r="D251" s="460" t="s">
        <v>455</v>
      </c>
      <c r="E251" s="460" t="s">
        <v>456</v>
      </c>
      <c r="F251" s="461">
        <v>8131</v>
      </c>
      <c r="G251" s="461">
        <v>2024110010238</v>
      </c>
      <c r="H251" s="460" t="s">
        <v>28</v>
      </c>
      <c r="I251" s="460" t="s">
        <v>457</v>
      </c>
      <c r="J251" s="462" t="s">
        <v>30</v>
      </c>
      <c r="K251" s="460">
        <v>80111600</v>
      </c>
      <c r="L251" s="460" t="s">
        <v>2069</v>
      </c>
      <c r="M251" s="460" t="s">
        <v>307</v>
      </c>
      <c r="N251" s="461" t="s">
        <v>307</v>
      </c>
      <c r="O251" s="461">
        <v>5</v>
      </c>
      <c r="P251" s="460">
        <v>1</v>
      </c>
      <c r="Q251" s="474" t="s">
        <v>83</v>
      </c>
      <c r="R251" s="463" t="s">
        <v>84</v>
      </c>
      <c r="S251" s="501">
        <v>3820000</v>
      </c>
      <c r="T251" s="501">
        <v>19100000</v>
      </c>
      <c r="U251" s="473" t="s">
        <v>588</v>
      </c>
      <c r="V251" s="460" t="s">
        <v>78</v>
      </c>
      <c r="W251" s="460" t="s">
        <v>461</v>
      </c>
      <c r="X251" s="460" t="s">
        <v>501</v>
      </c>
      <c r="Y251" s="460" t="s">
        <v>2765</v>
      </c>
      <c r="Z251" s="460" t="s">
        <v>77</v>
      </c>
      <c r="AA251" s="460" t="e">
        <v>#N/A</v>
      </c>
    </row>
    <row r="252" spans="1:27" s="447" customFormat="1" ht="108.5">
      <c r="A252" s="460" t="s">
        <v>573</v>
      </c>
      <c r="B252" s="460" t="s">
        <v>70</v>
      </c>
      <c r="C252" s="460" t="s">
        <v>71</v>
      </c>
      <c r="D252" s="460" t="s">
        <v>455</v>
      </c>
      <c r="E252" s="460" t="s">
        <v>456</v>
      </c>
      <c r="F252" s="461">
        <v>8131</v>
      </c>
      <c r="G252" s="461">
        <v>2024110010238</v>
      </c>
      <c r="H252" s="460" t="s">
        <v>28</v>
      </c>
      <c r="I252" s="460" t="s">
        <v>457</v>
      </c>
      <c r="J252" s="462" t="s">
        <v>30</v>
      </c>
      <c r="K252" s="460">
        <v>80111600</v>
      </c>
      <c r="L252" s="460" t="s">
        <v>2293</v>
      </c>
      <c r="M252" s="460" t="s">
        <v>1060</v>
      </c>
      <c r="N252" s="461" t="s">
        <v>1060</v>
      </c>
      <c r="O252" s="461">
        <v>5</v>
      </c>
      <c r="P252" s="460">
        <v>0</v>
      </c>
      <c r="Q252" s="474" t="s">
        <v>83</v>
      </c>
      <c r="R252" s="463" t="s">
        <v>84</v>
      </c>
      <c r="S252" s="501">
        <v>3820000</v>
      </c>
      <c r="T252" s="501">
        <v>19100000</v>
      </c>
      <c r="U252" s="473" t="s">
        <v>588</v>
      </c>
      <c r="V252" s="460" t="s">
        <v>78</v>
      </c>
      <c r="W252" s="460" t="s">
        <v>461</v>
      </c>
      <c r="X252" s="460" t="s">
        <v>501</v>
      </c>
      <c r="Y252" s="460" t="s">
        <v>2765</v>
      </c>
      <c r="Z252" s="460" t="s">
        <v>77</v>
      </c>
      <c r="AA252" s="460" t="e">
        <v>#N/A</v>
      </c>
    </row>
    <row r="253" spans="1:27" s="447" customFormat="1" ht="77.5">
      <c r="A253" s="460" t="s">
        <v>574</v>
      </c>
      <c r="B253" s="460" t="s">
        <v>70</v>
      </c>
      <c r="C253" s="460" t="s">
        <v>71</v>
      </c>
      <c r="D253" s="460" t="s">
        <v>455</v>
      </c>
      <c r="E253" s="460" t="s">
        <v>456</v>
      </c>
      <c r="F253" s="461">
        <v>8131</v>
      </c>
      <c r="G253" s="461">
        <v>2024110010238</v>
      </c>
      <c r="H253" s="460" t="s">
        <v>28</v>
      </c>
      <c r="I253" s="460" t="s">
        <v>457</v>
      </c>
      <c r="J253" s="462" t="s">
        <v>30</v>
      </c>
      <c r="K253" s="460">
        <v>80111600</v>
      </c>
      <c r="L253" s="460" t="s">
        <v>2055</v>
      </c>
      <c r="M253" s="460" t="s">
        <v>307</v>
      </c>
      <c r="N253" s="461" t="s">
        <v>307</v>
      </c>
      <c r="O253" s="461">
        <v>5</v>
      </c>
      <c r="P253" s="460">
        <v>1</v>
      </c>
      <c r="Q253" s="474" t="s">
        <v>83</v>
      </c>
      <c r="R253" s="463" t="s">
        <v>84</v>
      </c>
      <c r="S253" s="501">
        <v>2300000</v>
      </c>
      <c r="T253" s="501">
        <v>11500000</v>
      </c>
      <c r="U253" s="473" t="s">
        <v>588</v>
      </c>
      <c r="V253" s="460" t="s">
        <v>78</v>
      </c>
      <c r="W253" s="460" t="s">
        <v>461</v>
      </c>
      <c r="X253" s="460" t="s">
        <v>501</v>
      </c>
      <c r="Y253" s="460" t="s">
        <v>2765</v>
      </c>
      <c r="Z253" s="460" t="s">
        <v>77</v>
      </c>
      <c r="AA253" s="460" t="e">
        <v>#N/A</v>
      </c>
    </row>
    <row r="254" spans="1:27" s="447" customFormat="1" ht="93">
      <c r="A254" s="460" t="s">
        <v>575</v>
      </c>
      <c r="B254" s="460" t="s">
        <v>70</v>
      </c>
      <c r="C254" s="460" t="s">
        <v>71</v>
      </c>
      <c r="D254" s="460" t="s">
        <v>455</v>
      </c>
      <c r="E254" s="460" t="s">
        <v>456</v>
      </c>
      <c r="F254" s="461">
        <v>8131</v>
      </c>
      <c r="G254" s="461">
        <v>2024110010238</v>
      </c>
      <c r="H254" s="460" t="s">
        <v>28</v>
      </c>
      <c r="I254" s="460" t="s">
        <v>457</v>
      </c>
      <c r="J254" s="462" t="s">
        <v>30</v>
      </c>
      <c r="K254" s="460">
        <v>80111600</v>
      </c>
      <c r="L254" s="460" t="s">
        <v>2081</v>
      </c>
      <c r="M254" s="460" t="s">
        <v>307</v>
      </c>
      <c r="N254" s="461" t="s">
        <v>307</v>
      </c>
      <c r="O254" s="461">
        <v>5</v>
      </c>
      <c r="P254" s="460">
        <v>1</v>
      </c>
      <c r="Q254" s="474" t="s">
        <v>83</v>
      </c>
      <c r="R254" s="463" t="s">
        <v>84</v>
      </c>
      <c r="S254" s="501">
        <v>3100000</v>
      </c>
      <c r="T254" s="501">
        <v>15500000</v>
      </c>
      <c r="U254" s="473" t="s">
        <v>588</v>
      </c>
      <c r="V254" s="460" t="s">
        <v>78</v>
      </c>
      <c r="W254" s="460" t="s">
        <v>461</v>
      </c>
      <c r="X254" s="460" t="s">
        <v>501</v>
      </c>
      <c r="Y254" s="460" t="s">
        <v>2765</v>
      </c>
      <c r="Z254" s="460" t="s">
        <v>77</v>
      </c>
      <c r="AA254" s="460" t="e">
        <v>#N/A</v>
      </c>
    </row>
    <row r="255" spans="1:27" s="447" customFormat="1" ht="93">
      <c r="A255" s="460" t="s">
        <v>576</v>
      </c>
      <c r="B255" s="460" t="s">
        <v>70</v>
      </c>
      <c r="C255" s="460" t="s">
        <v>71</v>
      </c>
      <c r="D255" s="460" t="s">
        <v>455</v>
      </c>
      <c r="E255" s="460" t="s">
        <v>456</v>
      </c>
      <c r="F255" s="461">
        <v>8131</v>
      </c>
      <c r="G255" s="461">
        <v>2024110010238</v>
      </c>
      <c r="H255" s="460" t="s">
        <v>28</v>
      </c>
      <c r="I255" s="460" t="s">
        <v>457</v>
      </c>
      <c r="J255" s="462" t="s">
        <v>30</v>
      </c>
      <c r="K255" s="460">
        <v>80111600</v>
      </c>
      <c r="L255" s="460" t="s">
        <v>2082</v>
      </c>
      <c r="M255" s="460" t="s">
        <v>459</v>
      </c>
      <c r="N255" s="461" t="s">
        <v>459</v>
      </c>
      <c r="O255" s="461">
        <v>4</v>
      </c>
      <c r="P255" s="460">
        <v>1</v>
      </c>
      <c r="Q255" s="474" t="s">
        <v>83</v>
      </c>
      <c r="R255" s="463" t="s">
        <v>84</v>
      </c>
      <c r="S255" s="501">
        <v>3710000</v>
      </c>
      <c r="T255" s="501">
        <v>0</v>
      </c>
      <c r="U255" s="473" t="s">
        <v>588</v>
      </c>
      <c r="V255" s="460" t="s">
        <v>78</v>
      </c>
      <c r="W255" s="460" t="s">
        <v>461</v>
      </c>
      <c r="X255" s="460" t="s">
        <v>501</v>
      </c>
      <c r="Y255" s="460" t="s">
        <v>2765</v>
      </c>
      <c r="Z255" s="460" t="s">
        <v>77</v>
      </c>
      <c r="AA255" s="460" t="e">
        <v>#N/A</v>
      </c>
    </row>
    <row r="256" spans="1:27" s="447" customFormat="1" ht="77.5">
      <c r="A256" s="460" t="s">
        <v>577</v>
      </c>
      <c r="B256" s="460" t="s">
        <v>70</v>
      </c>
      <c r="C256" s="460" t="s">
        <v>71</v>
      </c>
      <c r="D256" s="460" t="s">
        <v>455</v>
      </c>
      <c r="E256" s="460" t="s">
        <v>456</v>
      </c>
      <c r="F256" s="461">
        <v>8131</v>
      </c>
      <c r="G256" s="461">
        <v>2024110010238</v>
      </c>
      <c r="H256" s="460" t="s">
        <v>28</v>
      </c>
      <c r="I256" s="460" t="s">
        <v>457</v>
      </c>
      <c r="J256" s="460" t="s">
        <v>30</v>
      </c>
      <c r="K256" s="460">
        <v>80111600</v>
      </c>
      <c r="L256" s="460" t="s">
        <v>2560</v>
      </c>
      <c r="M256" s="460" t="s">
        <v>1060</v>
      </c>
      <c r="N256" s="460" t="s">
        <v>1060</v>
      </c>
      <c r="O256" s="460">
        <v>1</v>
      </c>
      <c r="P256" s="460">
        <v>0</v>
      </c>
      <c r="Q256" s="460" t="s">
        <v>83</v>
      </c>
      <c r="R256" s="460" t="s">
        <v>84</v>
      </c>
      <c r="S256" s="506">
        <v>2380000</v>
      </c>
      <c r="T256" s="507">
        <v>9520000</v>
      </c>
      <c r="U256" s="460" t="s">
        <v>588</v>
      </c>
      <c r="V256" s="460" t="s">
        <v>78</v>
      </c>
      <c r="W256" s="460" t="s">
        <v>461</v>
      </c>
      <c r="X256" s="460" t="s">
        <v>501</v>
      </c>
      <c r="Y256" s="460" t="s">
        <v>2765</v>
      </c>
      <c r="Z256" s="460" t="s">
        <v>77</v>
      </c>
      <c r="AA256" s="460">
        <v>40</v>
      </c>
    </row>
    <row r="257" spans="1:27" s="447" customFormat="1" ht="77.5">
      <c r="A257" s="460" t="s">
        <v>578</v>
      </c>
      <c r="B257" s="460" t="s">
        <v>70</v>
      </c>
      <c r="C257" s="460" t="s">
        <v>71</v>
      </c>
      <c r="D257" s="460" t="s">
        <v>455</v>
      </c>
      <c r="E257" s="460" t="s">
        <v>456</v>
      </c>
      <c r="F257" s="461">
        <v>8131</v>
      </c>
      <c r="G257" s="461">
        <v>2024110010238</v>
      </c>
      <c r="H257" s="460" t="s">
        <v>28</v>
      </c>
      <c r="I257" s="460" t="s">
        <v>457</v>
      </c>
      <c r="J257" s="462" t="s">
        <v>30</v>
      </c>
      <c r="K257" s="460">
        <v>80111600</v>
      </c>
      <c r="L257" s="460" t="s">
        <v>2270</v>
      </c>
      <c r="M257" s="460" t="s">
        <v>777</v>
      </c>
      <c r="N257" s="461" t="s">
        <v>777</v>
      </c>
      <c r="O257" s="461">
        <v>4</v>
      </c>
      <c r="P257" s="460">
        <v>1</v>
      </c>
      <c r="Q257" s="474" t="s">
        <v>83</v>
      </c>
      <c r="R257" s="463" t="s">
        <v>84</v>
      </c>
      <c r="S257" s="501">
        <v>2300000</v>
      </c>
      <c r="T257" s="501">
        <v>9200000</v>
      </c>
      <c r="U257" s="460" t="s">
        <v>588</v>
      </c>
      <c r="V257" s="460" t="s">
        <v>78</v>
      </c>
      <c r="W257" s="460" t="s">
        <v>461</v>
      </c>
      <c r="X257" s="460" t="s">
        <v>501</v>
      </c>
      <c r="Y257" s="460" t="s">
        <v>2765</v>
      </c>
      <c r="Z257" s="460" t="s">
        <v>77</v>
      </c>
      <c r="AA257" s="460" t="e">
        <v>#N/A</v>
      </c>
    </row>
    <row r="258" spans="1:27" s="447" customFormat="1" ht="77.5">
      <c r="A258" s="460" t="s">
        <v>579</v>
      </c>
      <c r="B258" s="460" t="s">
        <v>70</v>
      </c>
      <c r="C258" s="460" t="s">
        <v>71</v>
      </c>
      <c r="D258" s="460" t="s">
        <v>455</v>
      </c>
      <c r="E258" s="460" t="s">
        <v>456</v>
      </c>
      <c r="F258" s="461">
        <v>8131</v>
      </c>
      <c r="G258" s="461">
        <v>2024110010238</v>
      </c>
      <c r="H258" s="460" t="s">
        <v>28</v>
      </c>
      <c r="I258" s="460" t="s">
        <v>457</v>
      </c>
      <c r="J258" s="462" t="s">
        <v>30</v>
      </c>
      <c r="K258" s="460">
        <v>80111600</v>
      </c>
      <c r="L258" s="460" t="s">
        <v>2270</v>
      </c>
      <c r="M258" s="460" t="s">
        <v>777</v>
      </c>
      <c r="N258" s="461" t="s">
        <v>777</v>
      </c>
      <c r="O258" s="461">
        <v>4</v>
      </c>
      <c r="P258" s="460">
        <v>1</v>
      </c>
      <c r="Q258" s="474" t="s">
        <v>83</v>
      </c>
      <c r="R258" s="463" t="s">
        <v>84</v>
      </c>
      <c r="S258" s="501">
        <v>2300000</v>
      </c>
      <c r="T258" s="501">
        <v>9200000</v>
      </c>
      <c r="U258" s="460" t="s">
        <v>588</v>
      </c>
      <c r="V258" s="460" t="s">
        <v>78</v>
      </c>
      <c r="W258" s="460" t="s">
        <v>461</v>
      </c>
      <c r="X258" s="460" t="s">
        <v>501</v>
      </c>
      <c r="Y258" s="460" t="s">
        <v>2765</v>
      </c>
      <c r="Z258" s="460" t="s">
        <v>77</v>
      </c>
      <c r="AA258" s="460" t="e">
        <v>#N/A</v>
      </c>
    </row>
    <row r="259" spans="1:27" s="447" customFormat="1" ht="77.5">
      <c r="A259" s="460" t="s">
        <v>580</v>
      </c>
      <c r="B259" s="460" t="s">
        <v>70</v>
      </c>
      <c r="C259" s="460" t="s">
        <v>71</v>
      </c>
      <c r="D259" s="460" t="s">
        <v>455</v>
      </c>
      <c r="E259" s="460" t="s">
        <v>456</v>
      </c>
      <c r="F259" s="461">
        <v>8131</v>
      </c>
      <c r="G259" s="461">
        <v>2024110010238</v>
      </c>
      <c r="H259" s="460" t="s">
        <v>28</v>
      </c>
      <c r="I259" s="460" t="s">
        <v>457</v>
      </c>
      <c r="J259" s="460" t="s">
        <v>30</v>
      </c>
      <c r="K259" s="460">
        <v>80111600</v>
      </c>
      <c r="L259" s="460" t="s">
        <v>2089</v>
      </c>
      <c r="M259" s="460" t="s">
        <v>1060</v>
      </c>
      <c r="N259" s="460" t="s">
        <v>1060</v>
      </c>
      <c r="O259" s="460">
        <v>1</v>
      </c>
      <c r="P259" s="460">
        <v>0</v>
      </c>
      <c r="Q259" s="460" t="s">
        <v>83</v>
      </c>
      <c r="R259" s="460" t="s">
        <v>84</v>
      </c>
      <c r="S259" s="506">
        <v>0</v>
      </c>
      <c r="T259" s="507">
        <v>21492500</v>
      </c>
      <c r="U259" s="460" t="s">
        <v>588</v>
      </c>
      <c r="V259" s="460" t="s">
        <v>78</v>
      </c>
      <c r="W259" s="460" t="s">
        <v>461</v>
      </c>
      <c r="X259" s="460" t="s">
        <v>501</v>
      </c>
      <c r="Y259" s="460" t="s">
        <v>2765</v>
      </c>
      <c r="Z259" s="460" t="s">
        <v>77</v>
      </c>
      <c r="AA259" s="460">
        <v>41</v>
      </c>
    </row>
    <row r="260" spans="1:27" s="447" customFormat="1" ht="77.5">
      <c r="A260" s="460" t="s">
        <v>581</v>
      </c>
      <c r="B260" s="460" t="s">
        <v>70</v>
      </c>
      <c r="C260" s="460" t="s">
        <v>71</v>
      </c>
      <c r="D260" s="460" t="s">
        <v>455</v>
      </c>
      <c r="E260" s="460" t="s">
        <v>456</v>
      </c>
      <c r="F260" s="461">
        <v>8131</v>
      </c>
      <c r="G260" s="461">
        <v>2024110010238</v>
      </c>
      <c r="H260" s="460" t="s">
        <v>28</v>
      </c>
      <c r="I260" s="460" t="s">
        <v>457</v>
      </c>
      <c r="J260" s="462" t="s">
        <v>30</v>
      </c>
      <c r="K260" s="460">
        <v>80111600</v>
      </c>
      <c r="L260" s="460" t="s">
        <v>2091</v>
      </c>
      <c r="M260" s="460" t="s">
        <v>307</v>
      </c>
      <c r="N260" s="461" t="s">
        <v>307</v>
      </c>
      <c r="O260" s="461">
        <v>4</v>
      </c>
      <c r="P260" s="460">
        <v>1</v>
      </c>
      <c r="Q260" s="474" t="s">
        <v>83</v>
      </c>
      <c r="R260" s="463" t="s">
        <v>84</v>
      </c>
      <c r="S260" s="501">
        <v>2650000</v>
      </c>
      <c r="T260" s="501">
        <v>10600000</v>
      </c>
      <c r="U260" s="473" t="s">
        <v>588</v>
      </c>
      <c r="V260" s="460" t="s">
        <v>78</v>
      </c>
      <c r="W260" s="460" t="s">
        <v>461</v>
      </c>
      <c r="X260" s="460" t="s">
        <v>501</v>
      </c>
      <c r="Y260" s="460" t="s">
        <v>2765</v>
      </c>
      <c r="Z260" s="460" t="s">
        <v>77</v>
      </c>
      <c r="AA260" s="460" t="e">
        <v>#N/A</v>
      </c>
    </row>
    <row r="261" spans="1:27" s="447" customFormat="1" ht="93">
      <c r="A261" s="460" t="s">
        <v>582</v>
      </c>
      <c r="B261" s="460" t="s">
        <v>70</v>
      </c>
      <c r="C261" s="460" t="s">
        <v>71</v>
      </c>
      <c r="D261" s="460" t="s">
        <v>455</v>
      </c>
      <c r="E261" s="460" t="s">
        <v>456</v>
      </c>
      <c r="F261" s="461">
        <v>8131</v>
      </c>
      <c r="G261" s="461">
        <v>2024110010238</v>
      </c>
      <c r="H261" s="460" t="s">
        <v>28</v>
      </c>
      <c r="I261" s="460" t="s">
        <v>457</v>
      </c>
      <c r="J261" s="462" t="s">
        <v>30</v>
      </c>
      <c r="K261" s="460">
        <v>80111600</v>
      </c>
      <c r="L261" s="460" t="s">
        <v>1390</v>
      </c>
      <c r="M261" s="460" t="s">
        <v>307</v>
      </c>
      <c r="N261" s="461" t="s">
        <v>307</v>
      </c>
      <c r="O261" s="461">
        <v>5</v>
      </c>
      <c r="P261" s="460">
        <v>1</v>
      </c>
      <c r="Q261" s="474" t="s">
        <v>83</v>
      </c>
      <c r="R261" s="463" t="s">
        <v>84</v>
      </c>
      <c r="S261" s="501">
        <v>4450000</v>
      </c>
      <c r="T261" s="501">
        <v>22250000</v>
      </c>
      <c r="U261" s="473" t="s">
        <v>588</v>
      </c>
      <c r="V261" s="460" t="s">
        <v>78</v>
      </c>
      <c r="W261" s="460" t="s">
        <v>461</v>
      </c>
      <c r="X261" s="460" t="s">
        <v>501</v>
      </c>
      <c r="Y261" s="460" t="s">
        <v>2765</v>
      </c>
      <c r="Z261" s="460" t="s">
        <v>77</v>
      </c>
      <c r="AA261" s="460" t="e">
        <v>#N/A</v>
      </c>
    </row>
    <row r="262" spans="1:27" s="447" customFormat="1" ht="77.5">
      <c r="A262" s="460" t="s">
        <v>583</v>
      </c>
      <c r="B262" s="460" t="s">
        <v>70</v>
      </c>
      <c r="C262" s="460" t="s">
        <v>71</v>
      </c>
      <c r="D262" s="460" t="s">
        <v>455</v>
      </c>
      <c r="E262" s="460" t="s">
        <v>456</v>
      </c>
      <c r="F262" s="461">
        <v>8131</v>
      </c>
      <c r="G262" s="461">
        <v>2024110010238</v>
      </c>
      <c r="H262" s="460" t="s">
        <v>28</v>
      </c>
      <c r="I262" s="460" t="s">
        <v>457</v>
      </c>
      <c r="J262" s="462" t="s">
        <v>30</v>
      </c>
      <c r="K262" s="460">
        <v>80111600</v>
      </c>
      <c r="L262" s="460" t="s">
        <v>2094</v>
      </c>
      <c r="M262" s="460" t="s">
        <v>307</v>
      </c>
      <c r="N262" s="461" t="s">
        <v>307</v>
      </c>
      <c r="O262" s="461">
        <v>5</v>
      </c>
      <c r="P262" s="460">
        <v>1</v>
      </c>
      <c r="Q262" s="474" t="s">
        <v>83</v>
      </c>
      <c r="R262" s="463" t="s">
        <v>84</v>
      </c>
      <c r="S262" s="501">
        <v>3400000</v>
      </c>
      <c r="T262" s="501">
        <v>17000000</v>
      </c>
      <c r="U262" s="473" t="s">
        <v>588</v>
      </c>
      <c r="V262" s="460" t="s">
        <v>78</v>
      </c>
      <c r="W262" s="460" t="s">
        <v>461</v>
      </c>
      <c r="X262" s="460" t="s">
        <v>501</v>
      </c>
      <c r="Y262" s="460" t="s">
        <v>2765</v>
      </c>
      <c r="Z262" s="460" t="s">
        <v>77</v>
      </c>
      <c r="AA262" s="460" t="e">
        <v>#N/A</v>
      </c>
    </row>
    <row r="263" spans="1:27" s="447" customFormat="1" ht="93">
      <c r="A263" s="460" t="s">
        <v>584</v>
      </c>
      <c r="B263" s="460" t="s">
        <v>70</v>
      </c>
      <c r="C263" s="460" t="s">
        <v>71</v>
      </c>
      <c r="D263" s="460" t="s">
        <v>455</v>
      </c>
      <c r="E263" s="460" t="s">
        <v>456</v>
      </c>
      <c r="F263" s="461">
        <v>8131</v>
      </c>
      <c r="G263" s="461">
        <v>2024110010238</v>
      </c>
      <c r="H263" s="460" t="s">
        <v>28</v>
      </c>
      <c r="I263" s="460" t="s">
        <v>457</v>
      </c>
      <c r="J263" s="462" t="s">
        <v>30</v>
      </c>
      <c r="K263" s="460">
        <v>80111600</v>
      </c>
      <c r="L263" s="460" t="s">
        <v>2096</v>
      </c>
      <c r="M263" s="460" t="s">
        <v>459</v>
      </c>
      <c r="N263" s="461" t="s">
        <v>459</v>
      </c>
      <c r="O263" s="461">
        <v>5</v>
      </c>
      <c r="P263" s="460">
        <v>1</v>
      </c>
      <c r="Q263" s="474" t="s">
        <v>83</v>
      </c>
      <c r="R263" s="463" t="s">
        <v>84</v>
      </c>
      <c r="S263" s="501">
        <v>4700000</v>
      </c>
      <c r="T263" s="501">
        <v>23500000</v>
      </c>
      <c r="U263" s="473" t="s">
        <v>588</v>
      </c>
      <c r="V263" s="460" t="s">
        <v>78</v>
      </c>
      <c r="W263" s="460" t="s">
        <v>461</v>
      </c>
      <c r="X263" s="460" t="s">
        <v>501</v>
      </c>
      <c r="Y263" s="460" t="s">
        <v>2765</v>
      </c>
      <c r="Z263" s="460" t="s">
        <v>77</v>
      </c>
      <c r="AA263" s="460" t="e">
        <v>#N/A</v>
      </c>
    </row>
    <row r="264" spans="1:27" s="447" customFormat="1" ht="93">
      <c r="A264" s="460" t="s">
        <v>585</v>
      </c>
      <c r="B264" s="460" t="s">
        <v>70</v>
      </c>
      <c r="C264" s="460" t="s">
        <v>71</v>
      </c>
      <c r="D264" s="460" t="s">
        <v>455</v>
      </c>
      <c r="E264" s="460" t="s">
        <v>456</v>
      </c>
      <c r="F264" s="461">
        <v>8131</v>
      </c>
      <c r="G264" s="461">
        <v>2024110010238</v>
      </c>
      <c r="H264" s="460" t="s">
        <v>28</v>
      </c>
      <c r="I264" s="460" t="s">
        <v>457</v>
      </c>
      <c r="J264" s="462" t="s">
        <v>30</v>
      </c>
      <c r="K264" s="460">
        <v>80111600</v>
      </c>
      <c r="L264" s="460" t="s">
        <v>2097</v>
      </c>
      <c r="M264" s="460" t="s">
        <v>307</v>
      </c>
      <c r="N264" s="461" t="s">
        <v>307</v>
      </c>
      <c r="O264" s="461">
        <v>5</v>
      </c>
      <c r="P264" s="460">
        <v>1</v>
      </c>
      <c r="Q264" s="474" t="s">
        <v>83</v>
      </c>
      <c r="R264" s="463" t="s">
        <v>84</v>
      </c>
      <c r="S264" s="501">
        <v>4500000</v>
      </c>
      <c r="T264" s="501">
        <v>22500000</v>
      </c>
      <c r="U264" s="473" t="s">
        <v>588</v>
      </c>
      <c r="V264" s="460" t="s">
        <v>78</v>
      </c>
      <c r="W264" s="460" t="s">
        <v>461</v>
      </c>
      <c r="X264" s="460" t="s">
        <v>501</v>
      </c>
      <c r="Y264" s="460" t="s">
        <v>2765</v>
      </c>
      <c r="Z264" s="460" t="s">
        <v>77</v>
      </c>
      <c r="AA264" s="460" t="e">
        <v>#N/A</v>
      </c>
    </row>
    <row r="265" spans="1:27" s="447" customFormat="1" ht="93">
      <c r="A265" s="460" t="s">
        <v>586</v>
      </c>
      <c r="B265" s="460" t="s">
        <v>70</v>
      </c>
      <c r="C265" s="460" t="s">
        <v>71</v>
      </c>
      <c r="D265" s="460" t="s">
        <v>455</v>
      </c>
      <c r="E265" s="460" t="s">
        <v>456</v>
      </c>
      <c r="F265" s="461">
        <v>8131</v>
      </c>
      <c r="G265" s="461">
        <v>2024110010238</v>
      </c>
      <c r="H265" s="460" t="s">
        <v>28</v>
      </c>
      <c r="I265" s="460" t="s">
        <v>457</v>
      </c>
      <c r="J265" s="462" t="s">
        <v>30</v>
      </c>
      <c r="K265" s="460">
        <v>80111600</v>
      </c>
      <c r="L265" s="460" t="s">
        <v>587</v>
      </c>
      <c r="M265" s="460" t="s">
        <v>459</v>
      </c>
      <c r="N265" s="461" t="s">
        <v>459</v>
      </c>
      <c r="O265" s="461">
        <v>5</v>
      </c>
      <c r="P265" s="460">
        <v>1</v>
      </c>
      <c r="Q265" s="460" t="s">
        <v>83</v>
      </c>
      <c r="R265" s="463" t="s">
        <v>84</v>
      </c>
      <c r="S265" s="501">
        <v>4700000</v>
      </c>
      <c r="T265" s="501">
        <v>23500000</v>
      </c>
      <c r="U265" s="460" t="s">
        <v>588</v>
      </c>
      <c r="V265" s="460" t="s">
        <v>78</v>
      </c>
      <c r="W265" s="460" t="s">
        <v>461</v>
      </c>
      <c r="X265" s="460" t="s">
        <v>501</v>
      </c>
      <c r="Y265" s="460" t="s">
        <v>2765</v>
      </c>
      <c r="Z265" s="460" t="s">
        <v>77</v>
      </c>
      <c r="AA265" s="460" t="e">
        <v>#N/A</v>
      </c>
    </row>
    <row r="266" spans="1:27" s="447" customFormat="1" ht="77.5">
      <c r="A266" s="460" t="s">
        <v>589</v>
      </c>
      <c r="B266" s="460" t="s">
        <v>70</v>
      </c>
      <c r="C266" s="460" t="s">
        <v>71</v>
      </c>
      <c r="D266" s="460" t="s">
        <v>455</v>
      </c>
      <c r="E266" s="460" t="s">
        <v>456</v>
      </c>
      <c r="F266" s="461">
        <v>8131</v>
      </c>
      <c r="G266" s="461">
        <v>2024110010238</v>
      </c>
      <c r="H266" s="460" t="s">
        <v>28</v>
      </c>
      <c r="I266" s="460" t="s">
        <v>457</v>
      </c>
      <c r="J266" s="462" t="s">
        <v>30</v>
      </c>
      <c r="K266" s="460">
        <v>80111600</v>
      </c>
      <c r="L266" s="460" t="s">
        <v>2561</v>
      </c>
      <c r="M266" s="460" t="s">
        <v>1421</v>
      </c>
      <c r="N266" s="460" t="s">
        <v>1421</v>
      </c>
      <c r="O266" s="460">
        <v>1</v>
      </c>
      <c r="P266" s="460">
        <v>0</v>
      </c>
      <c r="Q266" s="460" t="s">
        <v>83</v>
      </c>
      <c r="R266" s="460" t="s">
        <v>84</v>
      </c>
      <c r="S266" s="506">
        <v>0</v>
      </c>
      <c r="T266" s="507">
        <v>30000000</v>
      </c>
      <c r="U266" s="460" t="s">
        <v>588</v>
      </c>
      <c r="V266" s="460" t="s">
        <v>78</v>
      </c>
      <c r="W266" s="460" t="s">
        <v>461</v>
      </c>
      <c r="X266" s="460" t="s">
        <v>501</v>
      </c>
      <c r="Y266" s="460" t="s">
        <v>2765</v>
      </c>
      <c r="Z266" s="460" t="s">
        <v>77</v>
      </c>
      <c r="AA266" s="460">
        <v>42</v>
      </c>
    </row>
    <row r="267" spans="1:27" s="447" customFormat="1" ht="108.5">
      <c r="A267" s="460" t="s">
        <v>591</v>
      </c>
      <c r="B267" s="460" t="s">
        <v>70</v>
      </c>
      <c r="C267" s="460" t="s">
        <v>71</v>
      </c>
      <c r="D267" s="460" t="s">
        <v>455</v>
      </c>
      <c r="E267" s="460" t="s">
        <v>456</v>
      </c>
      <c r="F267" s="461">
        <v>8131</v>
      </c>
      <c r="G267" s="461">
        <v>2024110010238</v>
      </c>
      <c r="H267" s="460" t="s">
        <v>28</v>
      </c>
      <c r="I267" s="460" t="s">
        <v>457</v>
      </c>
      <c r="J267" s="460" t="s">
        <v>30</v>
      </c>
      <c r="K267" s="460">
        <v>80111600</v>
      </c>
      <c r="L267" s="460" t="s">
        <v>2562</v>
      </c>
      <c r="M267" s="460" t="s">
        <v>777</v>
      </c>
      <c r="N267" s="460" t="s">
        <v>1421</v>
      </c>
      <c r="O267" s="460">
        <v>4</v>
      </c>
      <c r="P267" s="460">
        <v>4</v>
      </c>
      <c r="Q267" s="460" t="s">
        <v>83</v>
      </c>
      <c r="R267" s="460" t="s">
        <v>84</v>
      </c>
      <c r="S267" s="506">
        <v>30000000</v>
      </c>
      <c r="T267" s="507">
        <v>30000000</v>
      </c>
      <c r="U267" s="460" t="s">
        <v>588</v>
      </c>
      <c r="V267" s="460" t="s">
        <v>78</v>
      </c>
      <c r="W267" s="460" t="s">
        <v>461</v>
      </c>
      <c r="X267" s="460" t="s">
        <v>501</v>
      </c>
      <c r="Y267" s="460" t="s">
        <v>2765</v>
      </c>
      <c r="Z267" s="460" t="s">
        <v>77</v>
      </c>
      <c r="AA267" s="460">
        <v>39</v>
      </c>
    </row>
    <row r="268" spans="1:27" s="447" customFormat="1" ht="77.5">
      <c r="A268" s="460" t="s">
        <v>593</v>
      </c>
      <c r="B268" s="460" t="s">
        <v>70</v>
      </c>
      <c r="C268" s="460" t="s">
        <v>71</v>
      </c>
      <c r="D268" s="460" t="s">
        <v>455</v>
      </c>
      <c r="E268" s="460" t="s">
        <v>456</v>
      </c>
      <c r="F268" s="461">
        <v>8131</v>
      </c>
      <c r="G268" s="461">
        <v>2024110010238</v>
      </c>
      <c r="H268" s="460" t="s">
        <v>28</v>
      </c>
      <c r="I268" s="460" t="s">
        <v>457</v>
      </c>
      <c r="J268" s="462" t="s">
        <v>30</v>
      </c>
      <c r="K268" s="460">
        <v>80111600</v>
      </c>
      <c r="L268" s="460" t="s">
        <v>2685</v>
      </c>
      <c r="M268" s="460" t="s">
        <v>459</v>
      </c>
      <c r="N268" s="476" t="s">
        <v>459</v>
      </c>
      <c r="O268" s="476">
        <v>1</v>
      </c>
      <c r="P268" s="460">
        <v>1</v>
      </c>
      <c r="Q268" s="460" t="s">
        <v>83</v>
      </c>
      <c r="R268" s="460" t="s">
        <v>84</v>
      </c>
      <c r="S268" s="501">
        <v>0</v>
      </c>
      <c r="T268" s="501">
        <v>20000000</v>
      </c>
      <c r="U268" s="460" t="s">
        <v>588</v>
      </c>
      <c r="V268" s="460" t="s">
        <v>78</v>
      </c>
      <c r="W268" s="460" t="s">
        <v>461</v>
      </c>
      <c r="X268" s="460" t="s">
        <v>501</v>
      </c>
      <c r="Y268" s="460" t="s">
        <v>2765</v>
      </c>
      <c r="Z268" s="460" t="s">
        <v>77</v>
      </c>
      <c r="AA268" s="460" t="e">
        <v>#N/A</v>
      </c>
    </row>
    <row r="269" spans="1:27" s="447" customFormat="1" ht="93">
      <c r="A269" s="460" t="s">
        <v>595</v>
      </c>
      <c r="B269" s="460" t="s">
        <v>70</v>
      </c>
      <c r="C269" s="460" t="s">
        <v>71</v>
      </c>
      <c r="D269" s="460" t="s">
        <v>455</v>
      </c>
      <c r="E269" s="460" t="s">
        <v>456</v>
      </c>
      <c r="F269" s="461">
        <v>8131</v>
      </c>
      <c r="G269" s="461">
        <v>2024110010238</v>
      </c>
      <c r="H269" s="460" t="s">
        <v>28</v>
      </c>
      <c r="I269" s="460" t="s">
        <v>457</v>
      </c>
      <c r="J269" s="462" t="s">
        <v>30</v>
      </c>
      <c r="K269" s="460">
        <v>80111600</v>
      </c>
      <c r="L269" s="460" t="s">
        <v>2295</v>
      </c>
      <c r="M269" s="460" t="s">
        <v>777</v>
      </c>
      <c r="N269" s="476" t="s">
        <v>1060</v>
      </c>
      <c r="O269" s="476">
        <v>1</v>
      </c>
      <c r="P269" s="460">
        <v>1</v>
      </c>
      <c r="Q269" s="460" t="s">
        <v>83</v>
      </c>
      <c r="R269" s="460" t="s">
        <v>84</v>
      </c>
      <c r="S269" s="501"/>
      <c r="T269" s="501">
        <v>58000000</v>
      </c>
      <c r="U269" s="460" t="s">
        <v>588</v>
      </c>
      <c r="V269" s="460" t="s">
        <v>78</v>
      </c>
      <c r="W269" s="460" t="s">
        <v>461</v>
      </c>
      <c r="X269" s="460" t="s">
        <v>501</v>
      </c>
      <c r="Y269" s="460" t="s">
        <v>2765</v>
      </c>
      <c r="Z269" s="460" t="s">
        <v>77</v>
      </c>
      <c r="AA269" s="460" t="e">
        <v>#N/A</v>
      </c>
    </row>
    <row r="270" spans="1:27" s="447" customFormat="1" ht="93">
      <c r="A270" s="460" t="s">
        <v>597</v>
      </c>
      <c r="B270" s="460" t="s">
        <v>70</v>
      </c>
      <c r="C270" s="460" t="s">
        <v>71</v>
      </c>
      <c r="D270" s="460" t="s">
        <v>455</v>
      </c>
      <c r="E270" s="460" t="s">
        <v>456</v>
      </c>
      <c r="F270" s="461">
        <v>8131</v>
      </c>
      <c r="G270" s="461">
        <v>2024110010238</v>
      </c>
      <c r="H270" s="460" t="s">
        <v>28</v>
      </c>
      <c r="I270" s="460" t="s">
        <v>457</v>
      </c>
      <c r="J270" s="462" t="s">
        <v>30</v>
      </c>
      <c r="K270" s="460">
        <v>80111600</v>
      </c>
      <c r="L270" s="460" t="s">
        <v>2686</v>
      </c>
      <c r="M270" s="460" t="s">
        <v>459</v>
      </c>
      <c r="N270" s="476" t="s">
        <v>459</v>
      </c>
      <c r="O270" s="476">
        <v>1</v>
      </c>
      <c r="P270" s="460">
        <v>1</v>
      </c>
      <c r="Q270" s="460" t="s">
        <v>83</v>
      </c>
      <c r="R270" s="460" t="s">
        <v>84</v>
      </c>
      <c r="S270" s="501">
        <v>0</v>
      </c>
      <c r="T270" s="501">
        <v>20000000</v>
      </c>
      <c r="U270" s="460" t="s">
        <v>588</v>
      </c>
      <c r="V270" s="460" t="s">
        <v>78</v>
      </c>
      <c r="W270" s="460" t="s">
        <v>461</v>
      </c>
      <c r="X270" s="460" t="s">
        <v>501</v>
      </c>
      <c r="Y270" s="460" t="s">
        <v>2765</v>
      </c>
      <c r="Z270" s="460" t="s">
        <v>77</v>
      </c>
      <c r="AA270" s="460" t="e">
        <v>#N/A</v>
      </c>
    </row>
    <row r="271" spans="1:27" s="447" customFormat="1" ht="77.5">
      <c r="A271" s="460" t="s">
        <v>599</v>
      </c>
      <c r="B271" s="460" t="s">
        <v>70</v>
      </c>
      <c r="C271" s="460" t="s">
        <v>71</v>
      </c>
      <c r="D271" s="460" t="s">
        <v>455</v>
      </c>
      <c r="E271" s="460" t="s">
        <v>456</v>
      </c>
      <c r="F271" s="461">
        <v>8131</v>
      </c>
      <c r="G271" s="461">
        <v>2024110010238</v>
      </c>
      <c r="H271" s="460" t="s">
        <v>28</v>
      </c>
      <c r="I271" s="460" t="s">
        <v>457</v>
      </c>
      <c r="J271" s="462" t="s">
        <v>30</v>
      </c>
      <c r="K271" s="460">
        <v>80111600</v>
      </c>
      <c r="L271" s="460" t="s">
        <v>600</v>
      </c>
      <c r="M271" s="460" t="s">
        <v>1060</v>
      </c>
      <c r="N271" s="476" t="s">
        <v>1060</v>
      </c>
      <c r="O271" s="476">
        <v>1</v>
      </c>
      <c r="P271" s="460">
        <v>0</v>
      </c>
      <c r="Q271" s="460" t="s">
        <v>83</v>
      </c>
      <c r="R271" s="460" t="s">
        <v>84</v>
      </c>
      <c r="S271" s="501">
        <v>0</v>
      </c>
      <c r="T271" s="501">
        <v>11000000</v>
      </c>
      <c r="U271" s="460" t="s">
        <v>588</v>
      </c>
      <c r="V271" s="460" t="s">
        <v>78</v>
      </c>
      <c r="W271" s="460" t="s">
        <v>461</v>
      </c>
      <c r="X271" s="460" t="s">
        <v>501</v>
      </c>
      <c r="Y271" s="460" t="s">
        <v>2765</v>
      </c>
      <c r="Z271" s="460" t="s">
        <v>77</v>
      </c>
      <c r="AA271" s="460" t="e">
        <v>#N/A</v>
      </c>
    </row>
    <row r="272" spans="1:27" s="447" customFormat="1" ht="108.5">
      <c r="A272" s="460" t="s">
        <v>601</v>
      </c>
      <c r="B272" s="460" t="s">
        <v>70</v>
      </c>
      <c r="C272" s="460" t="s">
        <v>71</v>
      </c>
      <c r="D272" s="460" t="s">
        <v>455</v>
      </c>
      <c r="E272" s="460" t="s">
        <v>456</v>
      </c>
      <c r="F272" s="461">
        <v>8131</v>
      </c>
      <c r="G272" s="461">
        <v>2024110010238</v>
      </c>
      <c r="H272" s="460" t="s">
        <v>28</v>
      </c>
      <c r="I272" s="460" t="s">
        <v>457</v>
      </c>
      <c r="J272" s="462" t="s">
        <v>30</v>
      </c>
      <c r="K272" s="460">
        <v>80111600</v>
      </c>
      <c r="L272" s="460" t="s">
        <v>2687</v>
      </c>
      <c r="M272" s="460" t="s">
        <v>459</v>
      </c>
      <c r="N272" s="476" t="s">
        <v>459</v>
      </c>
      <c r="O272" s="476">
        <v>1</v>
      </c>
      <c r="P272" s="460">
        <v>1</v>
      </c>
      <c r="Q272" s="460" t="s">
        <v>83</v>
      </c>
      <c r="R272" s="460" t="s">
        <v>84</v>
      </c>
      <c r="S272" s="501">
        <v>0</v>
      </c>
      <c r="T272" s="501">
        <v>8000000</v>
      </c>
      <c r="U272" s="460" t="s">
        <v>588</v>
      </c>
      <c r="V272" s="460" t="s">
        <v>78</v>
      </c>
      <c r="W272" s="460" t="s">
        <v>461</v>
      </c>
      <c r="X272" s="460" t="s">
        <v>501</v>
      </c>
      <c r="Y272" s="460" t="s">
        <v>2765</v>
      </c>
      <c r="Z272" s="460" t="s">
        <v>77</v>
      </c>
      <c r="AA272" s="460" t="e">
        <v>#N/A</v>
      </c>
    </row>
    <row r="273" spans="1:27" s="447" customFormat="1" ht="108.5">
      <c r="A273" s="460" t="s">
        <v>603</v>
      </c>
      <c r="B273" s="460" t="s">
        <v>70</v>
      </c>
      <c r="C273" s="460" t="s">
        <v>71</v>
      </c>
      <c r="D273" s="460" t="s">
        <v>455</v>
      </c>
      <c r="E273" s="460" t="s">
        <v>456</v>
      </c>
      <c r="F273" s="461">
        <v>8131</v>
      </c>
      <c r="G273" s="461">
        <v>2024110010238</v>
      </c>
      <c r="H273" s="460" t="s">
        <v>28</v>
      </c>
      <c r="I273" s="460" t="s">
        <v>457</v>
      </c>
      <c r="J273" s="462" t="s">
        <v>30</v>
      </c>
      <c r="K273" s="460">
        <v>80111600</v>
      </c>
      <c r="L273" s="460" t="s">
        <v>2688</v>
      </c>
      <c r="M273" s="460" t="s">
        <v>459</v>
      </c>
      <c r="N273" s="476" t="s">
        <v>459</v>
      </c>
      <c r="O273" s="476">
        <v>1</v>
      </c>
      <c r="P273" s="460">
        <v>1</v>
      </c>
      <c r="Q273" s="460" t="s">
        <v>83</v>
      </c>
      <c r="R273" s="460" t="s">
        <v>84</v>
      </c>
      <c r="S273" s="501">
        <v>0</v>
      </c>
      <c r="T273" s="501">
        <v>8000000</v>
      </c>
      <c r="U273" s="460" t="s">
        <v>588</v>
      </c>
      <c r="V273" s="460" t="s">
        <v>78</v>
      </c>
      <c r="W273" s="460" t="s">
        <v>461</v>
      </c>
      <c r="X273" s="460" t="s">
        <v>501</v>
      </c>
      <c r="Y273" s="460" t="s">
        <v>2765</v>
      </c>
      <c r="Z273" s="460" t="s">
        <v>77</v>
      </c>
      <c r="AA273" s="460" t="e">
        <v>#N/A</v>
      </c>
    </row>
    <row r="274" spans="1:27" s="447" customFormat="1" ht="77.5">
      <c r="A274" s="460" t="s">
        <v>605</v>
      </c>
      <c r="B274" s="460" t="s">
        <v>70</v>
      </c>
      <c r="C274" s="460" t="s">
        <v>71</v>
      </c>
      <c r="D274" s="460" t="s">
        <v>455</v>
      </c>
      <c r="E274" s="460" t="s">
        <v>456</v>
      </c>
      <c r="F274" s="461">
        <v>8131</v>
      </c>
      <c r="G274" s="461">
        <v>2024110010238</v>
      </c>
      <c r="H274" s="460" t="s">
        <v>28</v>
      </c>
      <c r="I274" s="460" t="s">
        <v>457</v>
      </c>
      <c r="J274" s="462" t="s">
        <v>30</v>
      </c>
      <c r="K274" s="460">
        <v>80111600</v>
      </c>
      <c r="L274" s="460" t="s">
        <v>606</v>
      </c>
      <c r="M274" s="460" t="s">
        <v>459</v>
      </c>
      <c r="N274" s="476" t="s">
        <v>459</v>
      </c>
      <c r="O274" s="476">
        <v>1</v>
      </c>
      <c r="P274" s="460">
        <v>1</v>
      </c>
      <c r="Q274" s="460" t="s">
        <v>83</v>
      </c>
      <c r="R274" s="460" t="s">
        <v>84</v>
      </c>
      <c r="S274" s="501">
        <v>0</v>
      </c>
      <c r="T274" s="501">
        <v>14300000</v>
      </c>
      <c r="U274" s="460" t="s">
        <v>588</v>
      </c>
      <c r="V274" s="460" t="s">
        <v>78</v>
      </c>
      <c r="W274" s="460" t="s">
        <v>461</v>
      </c>
      <c r="X274" s="460" t="s">
        <v>501</v>
      </c>
      <c r="Y274" s="460" t="s">
        <v>2765</v>
      </c>
      <c r="Z274" s="460" t="s">
        <v>77</v>
      </c>
      <c r="AA274" s="460" t="e">
        <v>#N/A</v>
      </c>
    </row>
    <row r="275" spans="1:27" s="447" customFormat="1" ht="77.5">
      <c r="A275" s="460" t="s">
        <v>607</v>
      </c>
      <c r="B275" s="460" t="s">
        <v>70</v>
      </c>
      <c r="C275" s="460" t="s">
        <v>71</v>
      </c>
      <c r="D275" s="460" t="s">
        <v>455</v>
      </c>
      <c r="E275" s="460" t="s">
        <v>456</v>
      </c>
      <c r="F275" s="461">
        <v>8131</v>
      </c>
      <c r="G275" s="461">
        <v>2024110010238</v>
      </c>
      <c r="H275" s="460" t="s">
        <v>28</v>
      </c>
      <c r="I275" s="460" t="s">
        <v>457</v>
      </c>
      <c r="J275" s="462" t="s">
        <v>30</v>
      </c>
      <c r="K275" s="460">
        <v>80111600</v>
      </c>
      <c r="L275" s="460" t="s">
        <v>608</v>
      </c>
      <c r="M275" s="460" t="s">
        <v>459</v>
      </c>
      <c r="N275" s="460" t="s">
        <v>459</v>
      </c>
      <c r="O275" s="460">
        <v>5</v>
      </c>
      <c r="P275" s="460">
        <v>1</v>
      </c>
      <c r="Q275" s="460" t="s">
        <v>83</v>
      </c>
      <c r="R275" s="463" t="s">
        <v>84</v>
      </c>
      <c r="S275" s="501">
        <v>6000000</v>
      </c>
      <c r="T275" s="501">
        <v>30000000</v>
      </c>
      <c r="U275" s="460" t="s">
        <v>609</v>
      </c>
      <c r="V275" s="460" t="s">
        <v>122</v>
      </c>
      <c r="W275" s="460" t="s">
        <v>461</v>
      </c>
      <c r="X275" s="460" t="s">
        <v>501</v>
      </c>
      <c r="Y275" s="460" t="s">
        <v>2765</v>
      </c>
      <c r="Z275" s="460" t="s">
        <v>77</v>
      </c>
      <c r="AA275" s="460" t="e">
        <v>#N/A</v>
      </c>
    </row>
    <row r="276" spans="1:27" s="447" customFormat="1" ht="108.5">
      <c r="A276" s="460" t="s">
        <v>610</v>
      </c>
      <c r="B276" s="460" t="s">
        <v>70</v>
      </c>
      <c r="C276" s="460" t="s">
        <v>71</v>
      </c>
      <c r="D276" s="460" t="s">
        <v>455</v>
      </c>
      <c r="E276" s="460" t="s">
        <v>456</v>
      </c>
      <c r="F276" s="461">
        <v>8131</v>
      </c>
      <c r="G276" s="461">
        <v>2024110010238</v>
      </c>
      <c r="H276" s="460" t="s">
        <v>28</v>
      </c>
      <c r="I276" s="460" t="s">
        <v>457</v>
      </c>
      <c r="J276" s="460" t="s">
        <v>31</v>
      </c>
      <c r="K276" s="460">
        <v>80111600</v>
      </c>
      <c r="L276" s="460" t="s">
        <v>2689</v>
      </c>
      <c r="M276" s="460" t="s">
        <v>459</v>
      </c>
      <c r="N276" s="460" t="s">
        <v>459</v>
      </c>
      <c r="O276" s="460">
        <v>6</v>
      </c>
      <c r="P276" s="460">
        <v>1</v>
      </c>
      <c r="Q276" s="460" t="s">
        <v>83</v>
      </c>
      <c r="R276" s="473" t="s">
        <v>84</v>
      </c>
      <c r="S276" s="501">
        <v>3200000</v>
      </c>
      <c r="T276" s="501">
        <v>19200000</v>
      </c>
      <c r="U276" s="460" t="s">
        <v>609</v>
      </c>
      <c r="V276" s="460" t="s">
        <v>78</v>
      </c>
      <c r="W276" s="460" t="s">
        <v>461</v>
      </c>
      <c r="X276" s="460" t="s">
        <v>501</v>
      </c>
      <c r="Y276" s="460" t="s">
        <v>2765</v>
      </c>
      <c r="Z276" s="460" t="s">
        <v>77</v>
      </c>
      <c r="AA276" s="460" t="e">
        <v>#N/A</v>
      </c>
    </row>
    <row r="277" spans="1:27" s="447" customFormat="1" ht="77.5">
      <c r="A277" s="460" t="s">
        <v>612</v>
      </c>
      <c r="B277" s="460" t="s">
        <v>70</v>
      </c>
      <c r="C277" s="460" t="s">
        <v>71</v>
      </c>
      <c r="D277" s="460" t="s">
        <v>455</v>
      </c>
      <c r="E277" s="460" t="s">
        <v>456</v>
      </c>
      <c r="F277" s="461">
        <v>8131</v>
      </c>
      <c r="G277" s="461">
        <v>2024110010238</v>
      </c>
      <c r="H277" s="460" t="s">
        <v>28</v>
      </c>
      <c r="I277" s="460" t="s">
        <v>457</v>
      </c>
      <c r="J277" s="462" t="s">
        <v>31</v>
      </c>
      <c r="K277" s="460">
        <v>80111600</v>
      </c>
      <c r="L277" s="460" t="s">
        <v>615</v>
      </c>
      <c r="M277" s="460" t="s">
        <v>307</v>
      </c>
      <c r="N277" s="461" t="s">
        <v>307</v>
      </c>
      <c r="O277" s="461">
        <v>7</v>
      </c>
      <c r="P277" s="460">
        <v>1</v>
      </c>
      <c r="Q277" s="474" t="s">
        <v>83</v>
      </c>
      <c r="R277" s="463" t="s">
        <v>84</v>
      </c>
      <c r="S277" s="501">
        <v>3156000</v>
      </c>
      <c r="T277" s="501">
        <v>22092000</v>
      </c>
      <c r="U277" s="473" t="s">
        <v>609</v>
      </c>
      <c r="V277" s="460" t="s">
        <v>78</v>
      </c>
      <c r="W277" s="460" t="s">
        <v>461</v>
      </c>
      <c r="X277" s="460" t="s">
        <v>613</v>
      </c>
      <c r="Y277" s="460" t="s">
        <v>2765</v>
      </c>
      <c r="Z277" s="460" t="s">
        <v>77</v>
      </c>
      <c r="AA277" s="460" t="e">
        <v>#N/A</v>
      </c>
    </row>
    <row r="278" spans="1:27" s="447" customFormat="1" ht="77.5">
      <c r="A278" s="460" t="s">
        <v>614</v>
      </c>
      <c r="B278" s="460" t="s">
        <v>70</v>
      </c>
      <c r="C278" s="460" t="s">
        <v>71</v>
      </c>
      <c r="D278" s="460" t="s">
        <v>455</v>
      </c>
      <c r="E278" s="460" t="s">
        <v>456</v>
      </c>
      <c r="F278" s="461">
        <v>8131</v>
      </c>
      <c r="G278" s="461">
        <v>2024110010238</v>
      </c>
      <c r="H278" s="460" t="s">
        <v>28</v>
      </c>
      <c r="I278" s="460" t="s">
        <v>457</v>
      </c>
      <c r="J278" s="460" t="s">
        <v>31</v>
      </c>
      <c r="K278" s="460">
        <v>80111600</v>
      </c>
      <c r="L278" s="460" t="s">
        <v>615</v>
      </c>
      <c r="M278" s="460" t="s">
        <v>459</v>
      </c>
      <c r="N278" s="460" t="s">
        <v>459</v>
      </c>
      <c r="O278" s="460">
        <v>6</v>
      </c>
      <c r="P278" s="460">
        <v>1</v>
      </c>
      <c r="Q278" s="460" t="s">
        <v>83</v>
      </c>
      <c r="R278" s="473" t="s">
        <v>84</v>
      </c>
      <c r="S278" s="501">
        <v>3200000</v>
      </c>
      <c r="T278" s="501">
        <v>19200000</v>
      </c>
      <c r="U278" s="460" t="s">
        <v>609</v>
      </c>
      <c r="V278" s="460" t="s">
        <v>78</v>
      </c>
      <c r="W278" s="460" t="s">
        <v>461</v>
      </c>
      <c r="X278" s="460" t="s">
        <v>613</v>
      </c>
      <c r="Y278" s="460" t="s">
        <v>2765</v>
      </c>
      <c r="Z278" s="460" t="s">
        <v>77</v>
      </c>
      <c r="AA278" s="460" t="e">
        <v>#N/A</v>
      </c>
    </row>
    <row r="279" spans="1:27" s="447" customFormat="1" ht="77.5">
      <c r="A279" s="460" t="s">
        <v>616</v>
      </c>
      <c r="B279" s="460" t="s">
        <v>70</v>
      </c>
      <c r="C279" s="460" t="s">
        <v>71</v>
      </c>
      <c r="D279" s="460" t="s">
        <v>455</v>
      </c>
      <c r="E279" s="460" t="s">
        <v>456</v>
      </c>
      <c r="F279" s="461">
        <v>8131</v>
      </c>
      <c r="G279" s="461">
        <v>2024110010238</v>
      </c>
      <c r="H279" s="460" t="s">
        <v>28</v>
      </c>
      <c r="I279" s="460" t="s">
        <v>457</v>
      </c>
      <c r="J279" s="462" t="s">
        <v>31</v>
      </c>
      <c r="K279" s="460">
        <v>80111600</v>
      </c>
      <c r="L279" s="460" t="s">
        <v>1977</v>
      </c>
      <c r="M279" s="460" t="s">
        <v>307</v>
      </c>
      <c r="N279" s="461" t="s">
        <v>307</v>
      </c>
      <c r="O279" s="461">
        <v>5</v>
      </c>
      <c r="P279" s="460">
        <v>1</v>
      </c>
      <c r="Q279" s="474" t="s">
        <v>83</v>
      </c>
      <c r="R279" s="463" t="s">
        <v>84</v>
      </c>
      <c r="S279" s="501">
        <v>3100000</v>
      </c>
      <c r="T279" s="501">
        <v>15500000</v>
      </c>
      <c r="U279" s="473" t="s">
        <v>609</v>
      </c>
      <c r="V279" s="460" t="s">
        <v>78</v>
      </c>
      <c r="W279" s="460" t="s">
        <v>461</v>
      </c>
      <c r="X279" s="460" t="s">
        <v>613</v>
      </c>
      <c r="Y279" s="460" t="s">
        <v>2765</v>
      </c>
      <c r="Z279" s="460" t="s">
        <v>77</v>
      </c>
      <c r="AA279" s="460" t="e">
        <v>#N/A</v>
      </c>
    </row>
    <row r="280" spans="1:27" s="447" customFormat="1" ht="108.5">
      <c r="A280" s="460" t="s">
        <v>617</v>
      </c>
      <c r="B280" s="460" t="s">
        <v>70</v>
      </c>
      <c r="C280" s="460" t="s">
        <v>71</v>
      </c>
      <c r="D280" s="460" t="s">
        <v>455</v>
      </c>
      <c r="E280" s="460" t="s">
        <v>456</v>
      </c>
      <c r="F280" s="461">
        <v>8131</v>
      </c>
      <c r="G280" s="461">
        <v>2024110010238</v>
      </c>
      <c r="H280" s="460" t="s">
        <v>28</v>
      </c>
      <c r="I280" s="460" t="s">
        <v>457</v>
      </c>
      <c r="J280" s="460" t="s">
        <v>31</v>
      </c>
      <c r="K280" s="460">
        <v>80111600</v>
      </c>
      <c r="L280" s="460" t="s">
        <v>2269</v>
      </c>
      <c r="M280" s="460" t="s">
        <v>673</v>
      </c>
      <c r="N280" s="460" t="s">
        <v>673</v>
      </c>
      <c r="O280" s="460">
        <v>6</v>
      </c>
      <c r="P280" s="460">
        <v>1</v>
      </c>
      <c r="Q280" s="460" t="s">
        <v>83</v>
      </c>
      <c r="R280" s="473" t="s">
        <v>84</v>
      </c>
      <c r="S280" s="501">
        <v>4000000</v>
      </c>
      <c r="T280" s="501">
        <v>24000000</v>
      </c>
      <c r="U280" s="460" t="s">
        <v>609</v>
      </c>
      <c r="V280" s="460" t="s">
        <v>78</v>
      </c>
      <c r="W280" s="460" t="s">
        <v>461</v>
      </c>
      <c r="X280" s="460" t="s">
        <v>613</v>
      </c>
      <c r="Y280" s="460" t="s">
        <v>2765</v>
      </c>
      <c r="Z280" s="460" t="s">
        <v>77</v>
      </c>
      <c r="AA280" s="460" t="e">
        <v>#N/A</v>
      </c>
    </row>
    <row r="281" spans="1:27" s="447" customFormat="1" ht="77.5">
      <c r="A281" s="460" t="s">
        <v>618</v>
      </c>
      <c r="B281" s="460" t="s">
        <v>70</v>
      </c>
      <c r="C281" s="460" t="s">
        <v>71</v>
      </c>
      <c r="D281" s="460" t="s">
        <v>455</v>
      </c>
      <c r="E281" s="460" t="s">
        <v>456</v>
      </c>
      <c r="F281" s="461">
        <v>8131</v>
      </c>
      <c r="G281" s="461">
        <v>2024110010238</v>
      </c>
      <c r="H281" s="460" t="s">
        <v>28</v>
      </c>
      <c r="I281" s="460" t="s">
        <v>457</v>
      </c>
      <c r="J281" s="460" t="s">
        <v>31</v>
      </c>
      <c r="K281" s="460">
        <v>80111600</v>
      </c>
      <c r="L281" s="460" t="s">
        <v>615</v>
      </c>
      <c r="M281" s="460" t="s">
        <v>459</v>
      </c>
      <c r="N281" s="460" t="s">
        <v>307</v>
      </c>
      <c r="O281" s="460">
        <v>6</v>
      </c>
      <c r="P281" s="460">
        <v>1</v>
      </c>
      <c r="Q281" s="460" t="s">
        <v>83</v>
      </c>
      <c r="R281" s="473" t="s">
        <v>84</v>
      </c>
      <c r="S281" s="501">
        <v>3156000</v>
      </c>
      <c r="T281" s="501">
        <v>18936000</v>
      </c>
      <c r="U281" s="460" t="s">
        <v>609</v>
      </c>
      <c r="V281" s="460" t="s">
        <v>78</v>
      </c>
      <c r="W281" s="460" t="s">
        <v>461</v>
      </c>
      <c r="X281" s="460" t="s">
        <v>613</v>
      </c>
      <c r="Y281" s="460" t="s">
        <v>2765</v>
      </c>
      <c r="Z281" s="460" t="s">
        <v>77</v>
      </c>
      <c r="AA281" s="460" t="e">
        <v>#N/A</v>
      </c>
    </row>
    <row r="282" spans="1:27" s="447" customFormat="1" ht="77.5">
      <c r="A282" s="460" t="s">
        <v>619</v>
      </c>
      <c r="B282" s="460" t="s">
        <v>70</v>
      </c>
      <c r="C282" s="460" t="s">
        <v>71</v>
      </c>
      <c r="D282" s="460" t="s">
        <v>455</v>
      </c>
      <c r="E282" s="460" t="s">
        <v>456</v>
      </c>
      <c r="F282" s="461">
        <v>8131</v>
      </c>
      <c r="G282" s="461">
        <v>2024110010238</v>
      </c>
      <c r="H282" s="460" t="s">
        <v>28</v>
      </c>
      <c r="I282" s="460" t="s">
        <v>457</v>
      </c>
      <c r="J282" s="462" t="s">
        <v>31</v>
      </c>
      <c r="K282" s="460">
        <v>80111600</v>
      </c>
      <c r="L282" s="460" t="s">
        <v>1980</v>
      </c>
      <c r="M282" s="460" t="s">
        <v>307</v>
      </c>
      <c r="N282" s="461" t="s">
        <v>307</v>
      </c>
      <c r="O282" s="461">
        <v>5</v>
      </c>
      <c r="P282" s="460">
        <v>1</v>
      </c>
      <c r="Q282" s="474" t="s">
        <v>83</v>
      </c>
      <c r="R282" s="463" t="s">
        <v>84</v>
      </c>
      <c r="S282" s="501">
        <v>3100000</v>
      </c>
      <c r="T282" s="501">
        <v>15500000</v>
      </c>
      <c r="U282" s="473" t="s">
        <v>609</v>
      </c>
      <c r="V282" s="460" t="s">
        <v>78</v>
      </c>
      <c r="W282" s="460" t="s">
        <v>461</v>
      </c>
      <c r="X282" s="460" t="s">
        <v>613</v>
      </c>
      <c r="Y282" s="460" t="s">
        <v>2765</v>
      </c>
      <c r="Z282" s="460" t="s">
        <v>77</v>
      </c>
      <c r="AA282" s="460" t="e">
        <v>#N/A</v>
      </c>
    </row>
    <row r="283" spans="1:27" s="447" customFormat="1" ht="77.5">
      <c r="A283" s="460" t="s">
        <v>620</v>
      </c>
      <c r="B283" s="460" t="s">
        <v>70</v>
      </c>
      <c r="C283" s="460" t="s">
        <v>71</v>
      </c>
      <c r="D283" s="460" t="s">
        <v>455</v>
      </c>
      <c r="E283" s="460" t="s">
        <v>456</v>
      </c>
      <c r="F283" s="461">
        <v>8131</v>
      </c>
      <c r="G283" s="461">
        <v>2024110010238</v>
      </c>
      <c r="H283" s="460" t="s">
        <v>28</v>
      </c>
      <c r="I283" s="460" t="s">
        <v>457</v>
      </c>
      <c r="J283" s="462" t="s">
        <v>31</v>
      </c>
      <c r="K283" s="460">
        <v>80111600</v>
      </c>
      <c r="L283" s="460" t="s">
        <v>615</v>
      </c>
      <c r="M283" s="460" t="s">
        <v>307</v>
      </c>
      <c r="N283" s="461" t="s">
        <v>307</v>
      </c>
      <c r="O283" s="461">
        <v>10</v>
      </c>
      <c r="P283" s="460">
        <v>1</v>
      </c>
      <c r="Q283" s="474" t="s">
        <v>83</v>
      </c>
      <c r="R283" s="463" t="s">
        <v>84</v>
      </c>
      <c r="S283" s="501">
        <v>3156000</v>
      </c>
      <c r="T283" s="501">
        <v>31560000</v>
      </c>
      <c r="U283" s="473" t="s">
        <v>609</v>
      </c>
      <c r="V283" s="460" t="s">
        <v>78</v>
      </c>
      <c r="W283" s="460" t="s">
        <v>461</v>
      </c>
      <c r="X283" s="460" t="s">
        <v>613</v>
      </c>
      <c r="Y283" s="460" t="s">
        <v>2765</v>
      </c>
      <c r="Z283" s="460" t="s">
        <v>77</v>
      </c>
      <c r="AA283" s="460" t="e">
        <v>#N/A</v>
      </c>
    </row>
    <row r="284" spans="1:27" s="447" customFormat="1" ht="77.5">
      <c r="A284" s="460" t="s">
        <v>621</v>
      </c>
      <c r="B284" s="460" t="s">
        <v>70</v>
      </c>
      <c r="C284" s="460" t="s">
        <v>71</v>
      </c>
      <c r="D284" s="460" t="s">
        <v>455</v>
      </c>
      <c r="E284" s="460" t="s">
        <v>456</v>
      </c>
      <c r="F284" s="461">
        <v>8131</v>
      </c>
      <c r="G284" s="461">
        <v>2024110010238</v>
      </c>
      <c r="H284" s="460" t="s">
        <v>28</v>
      </c>
      <c r="I284" s="460" t="s">
        <v>457</v>
      </c>
      <c r="J284" s="460" t="s">
        <v>31</v>
      </c>
      <c r="K284" s="460">
        <v>80111600</v>
      </c>
      <c r="L284" s="460" t="s">
        <v>2690</v>
      </c>
      <c r="M284" s="460" t="s">
        <v>459</v>
      </c>
      <c r="N284" s="460" t="s">
        <v>307</v>
      </c>
      <c r="O284" s="460">
        <v>3</v>
      </c>
      <c r="P284" s="460">
        <v>1</v>
      </c>
      <c r="Q284" s="460" t="s">
        <v>83</v>
      </c>
      <c r="R284" s="473" t="s">
        <v>84</v>
      </c>
      <c r="S284" s="501">
        <v>4500000</v>
      </c>
      <c r="T284" s="501">
        <v>13500000</v>
      </c>
      <c r="U284" s="460" t="s">
        <v>609</v>
      </c>
      <c r="V284" s="460" t="s">
        <v>122</v>
      </c>
      <c r="W284" s="460" t="s">
        <v>461</v>
      </c>
      <c r="X284" s="460" t="s">
        <v>501</v>
      </c>
      <c r="Y284" s="460" t="s">
        <v>2765</v>
      </c>
      <c r="Z284" s="460" t="s">
        <v>77</v>
      </c>
      <c r="AA284" s="460" t="e">
        <v>#N/A</v>
      </c>
    </row>
    <row r="285" spans="1:27" s="447" customFormat="1" ht="108.5">
      <c r="A285" s="460" t="s">
        <v>623</v>
      </c>
      <c r="B285" s="460" t="s">
        <v>70</v>
      </c>
      <c r="C285" s="460" t="s">
        <v>71</v>
      </c>
      <c r="D285" s="460" t="s">
        <v>455</v>
      </c>
      <c r="E285" s="460" t="s">
        <v>456</v>
      </c>
      <c r="F285" s="461">
        <v>8131</v>
      </c>
      <c r="G285" s="461">
        <v>2024110010238</v>
      </c>
      <c r="H285" s="460" t="s">
        <v>28</v>
      </c>
      <c r="I285" s="460" t="s">
        <v>457</v>
      </c>
      <c r="J285" s="460" t="s">
        <v>31</v>
      </c>
      <c r="K285" s="460">
        <v>80111600</v>
      </c>
      <c r="L285" s="460" t="s">
        <v>624</v>
      </c>
      <c r="M285" s="460" t="s">
        <v>459</v>
      </c>
      <c r="N285" s="460" t="s">
        <v>307</v>
      </c>
      <c r="O285" s="460">
        <v>6</v>
      </c>
      <c r="P285" s="460">
        <v>1</v>
      </c>
      <c r="Q285" s="460" t="s">
        <v>83</v>
      </c>
      <c r="R285" s="473" t="s">
        <v>84</v>
      </c>
      <c r="S285" s="501">
        <v>4300000</v>
      </c>
      <c r="T285" s="501">
        <v>25800000</v>
      </c>
      <c r="U285" s="460" t="s">
        <v>609</v>
      </c>
      <c r="V285" s="460" t="s">
        <v>122</v>
      </c>
      <c r="W285" s="460" t="s">
        <v>461</v>
      </c>
      <c r="X285" s="460" t="s">
        <v>613</v>
      </c>
      <c r="Y285" s="460" t="s">
        <v>2765</v>
      </c>
      <c r="Z285" s="460" t="s">
        <v>77</v>
      </c>
      <c r="AA285" s="460" t="e">
        <v>#N/A</v>
      </c>
    </row>
    <row r="286" spans="1:27" s="447" customFormat="1" ht="77.5">
      <c r="A286" s="460" t="s">
        <v>625</v>
      </c>
      <c r="B286" s="460" t="s">
        <v>70</v>
      </c>
      <c r="C286" s="460" t="s">
        <v>71</v>
      </c>
      <c r="D286" s="460" t="s">
        <v>455</v>
      </c>
      <c r="E286" s="460" t="s">
        <v>456</v>
      </c>
      <c r="F286" s="461">
        <v>8131</v>
      </c>
      <c r="G286" s="461">
        <v>2024110010238</v>
      </c>
      <c r="H286" s="460" t="s">
        <v>28</v>
      </c>
      <c r="I286" s="460" t="s">
        <v>457</v>
      </c>
      <c r="J286" s="460" t="s">
        <v>31</v>
      </c>
      <c r="K286" s="460">
        <v>80111600</v>
      </c>
      <c r="L286" s="460" t="s">
        <v>626</v>
      </c>
      <c r="M286" s="460" t="s">
        <v>459</v>
      </c>
      <c r="N286" s="460" t="s">
        <v>307</v>
      </c>
      <c r="O286" s="460">
        <v>6</v>
      </c>
      <c r="P286" s="460">
        <v>1</v>
      </c>
      <c r="Q286" s="460" t="s">
        <v>83</v>
      </c>
      <c r="R286" s="473" t="s">
        <v>84</v>
      </c>
      <c r="S286" s="501">
        <v>4300000</v>
      </c>
      <c r="T286" s="501">
        <v>25800000</v>
      </c>
      <c r="U286" s="460" t="s">
        <v>609</v>
      </c>
      <c r="V286" s="460" t="s">
        <v>122</v>
      </c>
      <c r="W286" s="460" t="s">
        <v>461</v>
      </c>
      <c r="X286" s="460" t="s">
        <v>613</v>
      </c>
      <c r="Y286" s="460" t="s">
        <v>2765</v>
      </c>
      <c r="Z286" s="460" t="s">
        <v>77</v>
      </c>
      <c r="AA286" s="460" t="e">
        <v>#N/A</v>
      </c>
    </row>
    <row r="287" spans="1:27" s="447" customFormat="1" ht="108.5">
      <c r="A287" s="460" t="s">
        <v>627</v>
      </c>
      <c r="B287" s="460" t="s">
        <v>70</v>
      </c>
      <c r="C287" s="460" t="s">
        <v>71</v>
      </c>
      <c r="D287" s="460" t="s">
        <v>455</v>
      </c>
      <c r="E287" s="460" t="s">
        <v>456</v>
      </c>
      <c r="F287" s="461">
        <v>8131</v>
      </c>
      <c r="G287" s="461">
        <v>2024110010238</v>
      </c>
      <c r="H287" s="460" t="s">
        <v>28</v>
      </c>
      <c r="I287" s="460" t="s">
        <v>457</v>
      </c>
      <c r="J287" s="460" t="s">
        <v>31</v>
      </c>
      <c r="K287" s="460">
        <v>80111600</v>
      </c>
      <c r="L287" s="460" t="s">
        <v>2563</v>
      </c>
      <c r="M287" s="460" t="s">
        <v>1421</v>
      </c>
      <c r="N287" s="460" t="s">
        <v>681</v>
      </c>
      <c r="O287" s="460">
        <v>5</v>
      </c>
      <c r="P287" s="460">
        <v>1</v>
      </c>
      <c r="Q287" s="460" t="s">
        <v>83</v>
      </c>
      <c r="R287" s="460" t="s">
        <v>84</v>
      </c>
      <c r="S287" s="506">
        <v>3156000</v>
      </c>
      <c r="T287" s="507">
        <v>15780000</v>
      </c>
      <c r="U287" s="460" t="s">
        <v>609</v>
      </c>
      <c r="V287" s="460" t="s">
        <v>78</v>
      </c>
      <c r="W287" s="460" t="s">
        <v>461</v>
      </c>
      <c r="X287" s="460" t="s">
        <v>613</v>
      </c>
      <c r="Y287" s="460" t="s">
        <v>2765</v>
      </c>
      <c r="Z287" s="460" t="s">
        <v>77</v>
      </c>
      <c r="AA287" s="460">
        <v>53</v>
      </c>
    </row>
    <row r="288" spans="1:27" s="447" customFormat="1" ht="108.5">
      <c r="A288" s="460" t="s">
        <v>628</v>
      </c>
      <c r="B288" s="460" t="s">
        <v>70</v>
      </c>
      <c r="C288" s="460" t="s">
        <v>71</v>
      </c>
      <c r="D288" s="460" t="s">
        <v>455</v>
      </c>
      <c r="E288" s="460" t="s">
        <v>456</v>
      </c>
      <c r="F288" s="461">
        <v>8131</v>
      </c>
      <c r="G288" s="461">
        <v>2024110010238</v>
      </c>
      <c r="H288" s="460" t="s">
        <v>28</v>
      </c>
      <c r="I288" s="460" t="s">
        <v>457</v>
      </c>
      <c r="J288" s="460" t="s">
        <v>31</v>
      </c>
      <c r="K288" s="460">
        <v>80111600</v>
      </c>
      <c r="L288" s="460" t="s">
        <v>2689</v>
      </c>
      <c r="M288" s="460" t="s">
        <v>459</v>
      </c>
      <c r="N288" s="460" t="s">
        <v>307</v>
      </c>
      <c r="O288" s="460">
        <v>5</v>
      </c>
      <c r="P288" s="460">
        <v>1</v>
      </c>
      <c r="Q288" s="460" t="s">
        <v>83</v>
      </c>
      <c r="R288" s="473" t="s">
        <v>84</v>
      </c>
      <c r="S288" s="501">
        <v>3156000</v>
      </c>
      <c r="T288" s="501">
        <v>15780000</v>
      </c>
      <c r="U288" s="460" t="s">
        <v>609</v>
      </c>
      <c r="V288" s="460" t="s">
        <v>78</v>
      </c>
      <c r="W288" s="460" t="s">
        <v>461</v>
      </c>
      <c r="X288" s="460" t="s">
        <v>613</v>
      </c>
      <c r="Y288" s="460" t="s">
        <v>2765</v>
      </c>
      <c r="Z288" s="460" t="s">
        <v>77</v>
      </c>
      <c r="AA288" s="460" t="e">
        <v>#N/A</v>
      </c>
    </row>
    <row r="289" spans="1:27" s="447" customFormat="1" ht="77.5">
      <c r="A289" s="460" t="s">
        <v>629</v>
      </c>
      <c r="B289" s="460" t="s">
        <v>70</v>
      </c>
      <c r="C289" s="460" t="s">
        <v>71</v>
      </c>
      <c r="D289" s="460" t="s">
        <v>455</v>
      </c>
      <c r="E289" s="460" t="s">
        <v>456</v>
      </c>
      <c r="F289" s="461">
        <v>8131</v>
      </c>
      <c r="G289" s="461">
        <v>2024110010238</v>
      </c>
      <c r="H289" s="460" t="s">
        <v>28</v>
      </c>
      <c r="I289" s="460" t="s">
        <v>457</v>
      </c>
      <c r="J289" s="460" t="s">
        <v>31</v>
      </c>
      <c r="K289" s="460">
        <v>80111600</v>
      </c>
      <c r="L289" s="460" t="s">
        <v>615</v>
      </c>
      <c r="M289" s="460" t="s">
        <v>459</v>
      </c>
      <c r="N289" s="460" t="s">
        <v>459</v>
      </c>
      <c r="O289" s="460">
        <v>6</v>
      </c>
      <c r="P289" s="460">
        <v>1</v>
      </c>
      <c r="Q289" s="460" t="s">
        <v>83</v>
      </c>
      <c r="R289" s="473" t="s">
        <v>84</v>
      </c>
      <c r="S289" s="501">
        <v>3156000</v>
      </c>
      <c r="T289" s="501">
        <v>18936000</v>
      </c>
      <c r="U289" s="460" t="s">
        <v>609</v>
      </c>
      <c r="V289" s="460" t="s">
        <v>78</v>
      </c>
      <c r="W289" s="460" t="s">
        <v>461</v>
      </c>
      <c r="X289" s="460" t="s">
        <v>613</v>
      </c>
      <c r="Y289" s="460" t="s">
        <v>2765</v>
      </c>
      <c r="Z289" s="460" t="s">
        <v>77</v>
      </c>
      <c r="AA289" s="460" t="e">
        <v>#N/A</v>
      </c>
    </row>
    <row r="290" spans="1:27" s="447" customFormat="1" ht="77.5">
      <c r="A290" s="460" t="s">
        <v>630</v>
      </c>
      <c r="B290" s="460" t="s">
        <v>70</v>
      </c>
      <c r="C290" s="460" t="s">
        <v>71</v>
      </c>
      <c r="D290" s="460" t="s">
        <v>455</v>
      </c>
      <c r="E290" s="460" t="s">
        <v>456</v>
      </c>
      <c r="F290" s="461">
        <v>8131</v>
      </c>
      <c r="G290" s="461">
        <v>2024110010238</v>
      </c>
      <c r="H290" s="460" t="s">
        <v>28</v>
      </c>
      <c r="I290" s="460" t="s">
        <v>457</v>
      </c>
      <c r="J290" s="460" t="s">
        <v>31</v>
      </c>
      <c r="K290" s="460">
        <v>80111600</v>
      </c>
      <c r="L290" s="460" t="s">
        <v>615</v>
      </c>
      <c r="M290" s="460" t="s">
        <v>459</v>
      </c>
      <c r="N290" s="460" t="s">
        <v>459</v>
      </c>
      <c r="O290" s="460">
        <v>6</v>
      </c>
      <c r="P290" s="460">
        <v>1</v>
      </c>
      <c r="Q290" s="460" t="s">
        <v>83</v>
      </c>
      <c r="R290" s="473" t="s">
        <v>84</v>
      </c>
      <c r="S290" s="501">
        <v>3156000</v>
      </c>
      <c r="T290" s="501">
        <v>18936000</v>
      </c>
      <c r="U290" s="460" t="s">
        <v>609</v>
      </c>
      <c r="V290" s="460" t="s">
        <v>78</v>
      </c>
      <c r="W290" s="460" t="s">
        <v>461</v>
      </c>
      <c r="X290" s="460" t="s">
        <v>613</v>
      </c>
      <c r="Y290" s="460" t="s">
        <v>2765</v>
      </c>
      <c r="Z290" s="460" t="s">
        <v>77</v>
      </c>
      <c r="AA290" s="460" t="e">
        <v>#N/A</v>
      </c>
    </row>
    <row r="291" spans="1:27" s="447" customFormat="1" ht="77.5">
      <c r="A291" s="460" t="s">
        <v>631</v>
      </c>
      <c r="B291" s="460" t="s">
        <v>70</v>
      </c>
      <c r="C291" s="460" t="s">
        <v>71</v>
      </c>
      <c r="D291" s="460" t="s">
        <v>455</v>
      </c>
      <c r="E291" s="460" t="s">
        <v>456</v>
      </c>
      <c r="F291" s="461">
        <v>8131</v>
      </c>
      <c r="G291" s="461">
        <v>2024110010238</v>
      </c>
      <c r="H291" s="460" t="s">
        <v>28</v>
      </c>
      <c r="I291" s="460" t="s">
        <v>457</v>
      </c>
      <c r="J291" s="460" t="s">
        <v>31</v>
      </c>
      <c r="K291" s="460">
        <v>80111600</v>
      </c>
      <c r="L291" s="460" t="s">
        <v>608</v>
      </c>
      <c r="M291" s="460" t="s">
        <v>1421</v>
      </c>
      <c r="N291" s="460" t="s">
        <v>681</v>
      </c>
      <c r="O291" s="460">
        <v>5</v>
      </c>
      <c r="P291" s="460">
        <v>1</v>
      </c>
      <c r="Q291" s="460" t="s">
        <v>83</v>
      </c>
      <c r="R291" s="460" t="s">
        <v>84</v>
      </c>
      <c r="S291" s="506">
        <v>6000000</v>
      </c>
      <c r="T291" s="507">
        <v>30000000</v>
      </c>
      <c r="U291" s="460" t="s">
        <v>609</v>
      </c>
      <c r="V291" s="460" t="s">
        <v>122</v>
      </c>
      <c r="W291" s="460" t="s">
        <v>461</v>
      </c>
      <c r="X291" s="460" t="s">
        <v>2797</v>
      </c>
      <c r="Y291" s="460" t="s">
        <v>2765</v>
      </c>
      <c r="Z291" s="460" t="s">
        <v>77</v>
      </c>
      <c r="AA291" s="460">
        <v>51</v>
      </c>
    </row>
    <row r="292" spans="1:27" s="447" customFormat="1" ht="77.5">
      <c r="A292" s="460" t="s">
        <v>634</v>
      </c>
      <c r="B292" s="460" t="s">
        <v>70</v>
      </c>
      <c r="C292" s="460" t="s">
        <v>71</v>
      </c>
      <c r="D292" s="460" t="s">
        <v>455</v>
      </c>
      <c r="E292" s="460" t="s">
        <v>456</v>
      </c>
      <c r="F292" s="461">
        <v>8131</v>
      </c>
      <c r="G292" s="461">
        <v>2024110010238</v>
      </c>
      <c r="H292" s="460" t="s">
        <v>28</v>
      </c>
      <c r="I292" s="460" t="s">
        <v>457</v>
      </c>
      <c r="J292" s="460" t="s">
        <v>31</v>
      </c>
      <c r="K292" s="460">
        <v>80111600</v>
      </c>
      <c r="L292" s="460" t="s">
        <v>615</v>
      </c>
      <c r="M292" s="460" t="s">
        <v>459</v>
      </c>
      <c r="N292" s="460" t="s">
        <v>307</v>
      </c>
      <c r="O292" s="460">
        <v>6</v>
      </c>
      <c r="P292" s="460">
        <v>1</v>
      </c>
      <c r="Q292" s="460" t="s">
        <v>83</v>
      </c>
      <c r="R292" s="470" t="s">
        <v>84</v>
      </c>
      <c r="S292" s="501">
        <v>3156000</v>
      </c>
      <c r="T292" s="501">
        <v>18936000</v>
      </c>
      <c r="U292" s="460" t="s">
        <v>609</v>
      </c>
      <c r="V292" s="460" t="s">
        <v>78</v>
      </c>
      <c r="W292" s="460" t="s">
        <v>461</v>
      </c>
      <c r="X292" s="460" t="s">
        <v>613</v>
      </c>
      <c r="Y292" s="460" t="s">
        <v>2765</v>
      </c>
      <c r="Z292" s="460" t="s">
        <v>77</v>
      </c>
      <c r="AA292" s="460" t="e">
        <v>#N/A</v>
      </c>
    </row>
    <row r="293" spans="1:27" s="447" customFormat="1" ht="62">
      <c r="A293" s="460" t="s">
        <v>636</v>
      </c>
      <c r="B293" s="460" t="s">
        <v>70</v>
      </c>
      <c r="C293" s="460" t="s">
        <v>71</v>
      </c>
      <c r="D293" s="460" t="s">
        <v>455</v>
      </c>
      <c r="E293" s="460" t="s">
        <v>456</v>
      </c>
      <c r="F293" s="461">
        <v>8131</v>
      </c>
      <c r="G293" s="461">
        <v>2024110010238</v>
      </c>
      <c r="H293" s="460" t="s">
        <v>28</v>
      </c>
      <c r="I293" s="460" t="s">
        <v>457</v>
      </c>
      <c r="J293" s="460" t="s">
        <v>31</v>
      </c>
      <c r="K293" s="460">
        <v>80111600</v>
      </c>
      <c r="L293" s="460" t="s">
        <v>637</v>
      </c>
      <c r="M293" s="460" t="s">
        <v>459</v>
      </c>
      <c r="N293" s="460" t="s">
        <v>307</v>
      </c>
      <c r="O293" s="460">
        <v>6</v>
      </c>
      <c r="P293" s="460">
        <v>1</v>
      </c>
      <c r="Q293" s="460" t="s">
        <v>83</v>
      </c>
      <c r="R293" s="460" t="s">
        <v>84</v>
      </c>
      <c r="S293" s="506">
        <v>5000000</v>
      </c>
      <c r="T293" s="507">
        <v>28092000</v>
      </c>
      <c r="U293" s="460" t="s">
        <v>609</v>
      </c>
      <c r="V293" s="460" t="s">
        <v>78</v>
      </c>
      <c r="W293" s="460" t="s">
        <v>461</v>
      </c>
      <c r="X293" s="460" t="s">
        <v>613</v>
      </c>
      <c r="Y293" s="460" t="s">
        <v>2765</v>
      </c>
      <c r="Z293" s="460" t="s">
        <v>77</v>
      </c>
      <c r="AA293" s="460">
        <v>52</v>
      </c>
    </row>
    <row r="294" spans="1:27" s="447" customFormat="1" ht="62">
      <c r="A294" s="460" t="s">
        <v>638</v>
      </c>
      <c r="B294" s="460" t="s">
        <v>70</v>
      </c>
      <c r="C294" s="460" t="s">
        <v>71</v>
      </c>
      <c r="D294" s="460" t="s">
        <v>455</v>
      </c>
      <c r="E294" s="460" t="s">
        <v>456</v>
      </c>
      <c r="F294" s="461">
        <v>8131</v>
      </c>
      <c r="G294" s="461">
        <v>2024110010238</v>
      </c>
      <c r="H294" s="460" t="s">
        <v>28</v>
      </c>
      <c r="I294" s="460" t="s">
        <v>457</v>
      </c>
      <c r="J294" s="460" t="s">
        <v>31</v>
      </c>
      <c r="K294" s="460">
        <v>80111600</v>
      </c>
      <c r="L294" s="460" t="s">
        <v>639</v>
      </c>
      <c r="M294" s="460" t="s">
        <v>459</v>
      </c>
      <c r="N294" s="460" t="s">
        <v>307</v>
      </c>
      <c r="O294" s="460">
        <v>6</v>
      </c>
      <c r="P294" s="460">
        <v>1</v>
      </c>
      <c r="Q294" s="460" t="s">
        <v>83</v>
      </c>
      <c r="R294" s="470" t="s">
        <v>84</v>
      </c>
      <c r="S294" s="501">
        <v>4300000</v>
      </c>
      <c r="T294" s="501">
        <v>25800000</v>
      </c>
      <c r="U294" s="460" t="s">
        <v>609</v>
      </c>
      <c r="V294" s="460" t="s">
        <v>78</v>
      </c>
      <c r="W294" s="460" t="s">
        <v>461</v>
      </c>
      <c r="X294" s="460" t="s">
        <v>613</v>
      </c>
      <c r="Y294" s="460" t="s">
        <v>2765</v>
      </c>
      <c r="Z294" s="460" t="s">
        <v>77</v>
      </c>
      <c r="AA294" s="460" t="e">
        <v>#N/A</v>
      </c>
    </row>
    <row r="295" spans="1:27" s="447" customFormat="1" ht="62">
      <c r="A295" s="460" t="s">
        <v>640</v>
      </c>
      <c r="B295" s="460" t="s">
        <v>70</v>
      </c>
      <c r="C295" s="460" t="s">
        <v>71</v>
      </c>
      <c r="D295" s="460" t="s">
        <v>455</v>
      </c>
      <c r="E295" s="460" t="s">
        <v>456</v>
      </c>
      <c r="F295" s="461">
        <v>8131</v>
      </c>
      <c r="G295" s="461">
        <v>2024110010238</v>
      </c>
      <c r="H295" s="460" t="s">
        <v>28</v>
      </c>
      <c r="I295" s="460" t="s">
        <v>457</v>
      </c>
      <c r="J295" s="462" t="s">
        <v>31</v>
      </c>
      <c r="K295" s="460">
        <v>80111600</v>
      </c>
      <c r="L295" s="460" t="s">
        <v>1983</v>
      </c>
      <c r="M295" s="460" t="s">
        <v>1982</v>
      </c>
      <c r="N295" s="460" t="s">
        <v>681</v>
      </c>
      <c r="O295" s="460">
        <v>0</v>
      </c>
      <c r="P295" s="460">
        <v>0</v>
      </c>
      <c r="Q295" s="460" t="s">
        <v>83</v>
      </c>
      <c r="R295" s="460" t="s">
        <v>84</v>
      </c>
      <c r="S295" s="506">
        <v>0</v>
      </c>
      <c r="T295" s="507">
        <v>94400</v>
      </c>
      <c r="U295" s="460" t="s">
        <v>609</v>
      </c>
      <c r="V295" s="460" t="s">
        <v>78</v>
      </c>
      <c r="W295" s="460" t="s">
        <v>461</v>
      </c>
      <c r="X295" s="460" t="s">
        <v>613</v>
      </c>
      <c r="Y295" s="460" t="s">
        <v>2765</v>
      </c>
      <c r="Z295" s="460" t="s">
        <v>77</v>
      </c>
      <c r="AA295" s="460">
        <v>50</v>
      </c>
    </row>
    <row r="296" spans="1:27" s="447" customFormat="1" ht="77.5">
      <c r="A296" s="460" t="s">
        <v>641</v>
      </c>
      <c r="B296" s="460" t="s">
        <v>70</v>
      </c>
      <c r="C296" s="460" t="s">
        <v>71</v>
      </c>
      <c r="D296" s="460" t="s">
        <v>455</v>
      </c>
      <c r="E296" s="460" t="s">
        <v>456</v>
      </c>
      <c r="F296" s="461">
        <v>8131</v>
      </c>
      <c r="G296" s="461">
        <v>2024110010238</v>
      </c>
      <c r="H296" s="460" t="s">
        <v>28</v>
      </c>
      <c r="I296" s="460" t="s">
        <v>457</v>
      </c>
      <c r="J296" s="460" t="s">
        <v>31</v>
      </c>
      <c r="K296" s="460">
        <v>80111600</v>
      </c>
      <c r="L296" s="460" t="s">
        <v>615</v>
      </c>
      <c r="M296" s="460" t="s">
        <v>1982</v>
      </c>
      <c r="N296" s="460" t="s">
        <v>680</v>
      </c>
      <c r="O296" s="460">
        <v>6</v>
      </c>
      <c r="P296" s="460">
        <v>1</v>
      </c>
      <c r="Q296" s="460" t="s">
        <v>83</v>
      </c>
      <c r="R296" s="470" t="s">
        <v>84</v>
      </c>
      <c r="S296" s="501">
        <v>3156000</v>
      </c>
      <c r="T296" s="501">
        <v>18308400</v>
      </c>
      <c r="U296" s="460" t="s">
        <v>609</v>
      </c>
      <c r="V296" s="460" t="s">
        <v>78</v>
      </c>
      <c r="W296" s="460" t="s">
        <v>461</v>
      </c>
      <c r="X296" s="460" t="s">
        <v>613</v>
      </c>
      <c r="Y296" s="460" t="s">
        <v>2765</v>
      </c>
      <c r="Z296" s="460" t="s">
        <v>77</v>
      </c>
      <c r="AA296" s="460" t="e">
        <v>#N/A</v>
      </c>
    </row>
    <row r="297" spans="1:27" s="447" customFormat="1" ht="108.5">
      <c r="A297" s="460" t="s">
        <v>644</v>
      </c>
      <c r="B297" s="460" t="s">
        <v>70</v>
      </c>
      <c r="C297" s="460" t="s">
        <v>71</v>
      </c>
      <c r="D297" s="460" t="s">
        <v>455</v>
      </c>
      <c r="E297" s="460" t="s">
        <v>456</v>
      </c>
      <c r="F297" s="461">
        <v>8131</v>
      </c>
      <c r="G297" s="461">
        <v>2024110010238</v>
      </c>
      <c r="H297" s="460" t="s">
        <v>28</v>
      </c>
      <c r="I297" s="460" t="s">
        <v>457</v>
      </c>
      <c r="J297" s="460" t="s">
        <v>31</v>
      </c>
      <c r="K297" s="460">
        <v>80111600</v>
      </c>
      <c r="L297" s="460" t="s">
        <v>624</v>
      </c>
      <c r="M297" s="460" t="s">
        <v>1982</v>
      </c>
      <c r="N297" s="460" t="s">
        <v>680</v>
      </c>
      <c r="O297" s="460">
        <v>3</v>
      </c>
      <c r="P297" s="460">
        <v>1</v>
      </c>
      <c r="Q297" s="460" t="s">
        <v>83</v>
      </c>
      <c r="R297" s="473" t="s">
        <v>84</v>
      </c>
      <c r="S297" s="501">
        <v>4300000</v>
      </c>
      <c r="T297" s="501">
        <v>12900000</v>
      </c>
      <c r="U297" s="460" t="s">
        <v>609</v>
      </c>
      <c r="V297" s="460" t="s">
        <v>122</v>
      </c>
      <c r="W297" s="460" t="s">
        <v>461</v>
      </c>
      <c r="X297" s="460" t="s">
        <v>613</v>
      </c>
      <c r="Y297" s="460" t="s">
        <v>2765</v>
      </c>
      <c r="Z297" s="460" t="s">
        <v>77</v>
      </c>
      <c r="AA297" s="460" t="e">
        <v>#N/A</v>
      </c>
    </row>
    <row r="298" spans="1:27" s="447" customFormat="1" ht="77.5">
      <c r="A298" s="460" t="s">
        <v>645</v>
      </c>
      <c r="B298" s="460" t="s">
        <v>70</v>
      </c>
      <c r="C298" s="460" t="s">
        <v>71</v>
      </c>
      <c r="D298" s="460" t="s">
        <v>455</v>
      </c>
      <c r="E298" s="460" t="s">
        <v>456</v>
      </c>
      <c r="F298" s="461">
        <v>8131</v>
      </c>
      <c r="G298" s="461">
        <v>2024110010238</v>
      </c>
      <c r="H298" s="460" t="s">
        <v>28</v>
      </c>
      <c r="I298" s="460" t="s">
        <v>457</v>
      </c>
      <c r="J298" s="460" t="s">
        <v>31</v>
      </c>
      <c r="K298" s="460">
        <v>80111600</v>
      </c>
      <c r="L298" s="460" t="s">
        <v>626</v>
      </c>
      <c r="M298" s="460" t="s">
        <v>1982</v>
      </c>
      <c r="N298" s="460" t="s">
        <v>680</v>
      </c>
      <c r="O298" s="460">
        <v>3</v>
      </c>
      <c r="P298" s="460">
        <v>1</v>
      </c>
      <c r="Q298" s="460" t="s">
        <v>83</v>
      </c>
      <c r="R298" s="473" t="s">
        <v>84</v>
      </c>
      <c r="S298" s="501">
        <v>4300000</v>
      </c>
      <c r="T298" s="501">
        <v>12900000</v>
      </c>
      <c r="U298" s="460" t="s">
        <v>609</v>
      </c>
      <c r="V298" s="460" t="s">
        <v>122</v>
      </c>
      <c r="W298" s="460" t="s">
        <v>461</v>
      </c>
      <c r="X298" s="460" t="s">
        <v>613</v>
      </c>
      <c r="Y298" s="460" t="s">
        <v>2765</v>
      </c>
      <c r="Z298" s="460" t="s">
        <v>77</v>
      </c>
      <c r="AA298" s="460" t="e">
        <v>#N/A</v>
      </c>
    </row>
    <row r="299" spans="1:27" s="447" customFormat="1" ht="77.5">
      <c r="A299" s="460" t="s">
        <v>646</v>
      </c>
      <c r="B299" s="460" t="s">
        <v>70</v>
      </c>
      <c r="C299" s="460" t="s">
        <v>71</v>
      </c>
      <c r="D299" s="460" t="s">
        <v>455</v>
      </c>
      <c r="E299" s="460" t="s">
        <v>456</v>
      </c>
      <c r="F299" s="461">
        <v>8131</v>
      </c>
      <c r="G299" s="461">
        <v>2024110010238</v>
      </c>
      <c r="H299" s="460" t="s">
        <v>28</v>
      </c>
      <c r="I299" s="460" t="s">
        <v>457</v>
      </c>
      <c r="J299" s="460" t="s">
        <v>31</v>
      </c>
      <c r="K299" s="460">
        <v>80111600</v>
      </c>
      <c r="L299" s="460" t="s">
        <v>2690</v>
      </c>
      <c r="M299" s="460" t="s">
        <v>1421</v>
      </c>
      <c r="N299" s="460" t="s">
        <v>681</v>
      </c>
      <c r="O299" s="460">
        <v>5</v>
      </c>
      <c r="P299" s="460">
        <v>1</v>
      </c>
      <c r="Q299" s="460" t="s">
        <v>83</v>
      </c>
      <c r="R299" s="460" t="s">
        <v>84</v>
      </c>
      <c r="S299" s="506">
        <v>4500000</v>
      </c>
      <c r="T299" s="507">
        <v>22500000</v>
      </c>
      <c r="U299" s="460" t="s">
        <v>609</v>
      </c>
      <c r="V299" s="460" t="s">
        <v>122</v>
      </c>
      <c r="W299" s="460" t="s">
        <v>461</v>
      </c>
      <c r="X299" s="460" t="s">
        <v>613</v>
      </c>
      <c r="Y299" s="460" t="s">
        <v>2765</v>
      </c>
      <c r="Z299" s="460" t="s">
        <v>77</v>
      </c>
      <c r="AA299" s="460">
        <v>49</v>
      </c>
    </row>
    <row r="300" spans="1:27" s="447" customFormat="1" ht="108.5">
      <c r="A300" s="460" t="s">
        <v>647</v>
      </c>
      <c r="B300" s="460" t="s">
        <v>70</v>
      </c>
      <c r="C300" s="460" t="s">
        <v>71</v>
      </c>
      <c r="D300" s="460" t="s">
        <v>455</v>
      </c>
      <c r="E300" s="460" t="s">
        <v>456</v>
      </c>
      <c r="F300" s="461">
        <v>8131</v>
      </c>
      <c r="G300" s="461">
        <v>2024110010238</v>
      </c>
      <c r="H300" s="460" t="s">
        <v>28</v>
      </c>
      <c r="I300" s="460" t="s">
        <v>457</v>
      </c>
      <c r="J300" s="460" t="s">
        <v>31</v>
      </c>
      <c r="K300" s="460" t="s">
        <v>2264</v>
      </c>
      <c r="L300" s="460" t="s">
        <v>1201</v>
      </c>
      <c r="M300" s="477" t="s">
        <v>777</v>
      </c>
      <c r="N300" s="477" t="s">
        <v>777</v>
      </c>
      <c r="O300" s="460">
        <v>10</v>
      </c>
      <c r="P300" s="460">
        <v>1</v>
      </c>
      <c r="Q300" s="460" t="s">
        <v>2265</v>
      </c>
      <c r="R300" s="473" t="s">
        <v>84</v>
      </c>
      <c r="S300" s="501"/>
      <c r="T300" s="501">
        <v>29480600</v>
      </c>
      <c r="U300" s="473" t="s">
        <v>609</v>
      </c>
      <c r="V300" s="473" t="s">
        <v>78</v>
      </c>
      <c r="W300" s="460" t="s">
        <v>461</v>
      </c>
      <c r="X300" s="460" t="s">
        <v>501</v>
      </c>
      <c r="Y300" s="460" t="s">
        <v>2765</v>
      </c>
      <c r="Z300" s="460" t="s">
        <v>77</v>
      </c>
      <c r="AA300" s="460" t="e">
        <v>#N/A</v>
      </c>
    </row>
    <row r="301" spans="1:27" s="447" customFormat="1" ht="155">
      <c r="A301" s="472" t="s">
        <v>650</v>
      </c>
      <c r="B301" s="460" t="s">
        <v>70</v>
      </c>
      <c r="C301" s="460" t="s">
        <v>71</v>
      </c>
      <c r="D301" s="460" t="s">
        <v>455</v>
      </c>
      <c r="E301" s="460" t="s">
        <v>456</v>
      </c>
      <c r="F301" s="461">
        <v>8131</v>
      </c>
      <c r="G301" s="461">
        <v>2024110010238</v>
      </c>
      <c r="H301" s="460" t="s">
        <v>28</v>
      </c>
      <c r="I301" s="460" t="s">
        <v>457</v>
      </c>
      <c r="J301" s="462" t="s">
        <v>31</v>
      </c>
      <c r="K301" s="460">
        <v>80111600</v>
      </c>
      <c r="L301" s="460" t="s">
        <v>651</v>
      </c>
      <c r="M301" s="460" t="s">
        <v>307</v>
      </c>
      <c r="N301" s="461" t="s">
        <v>307</v>
      </c>
      <c r="O301" s="461">
        <v>5</v>
      </c>
      <c r="P301" s="460">
        <v>5</v>
      </c>
      <c r="Q301" s="460" t="s">
        <v>83</v>
      </c>
      <c r="R301" s="463" t="s">
        <v>84</v>
      </c>
      <c r="S301" s="501">
        <v>3812623</v>
      </c>
      <c r="T301" s="501">
        <v>19063115</v>
      </c>
      <c r="U301" s="473" t="s">
        <v>2792</v>
      </c>
      <c r="V301" s="460" t="s">
        <v>78</v>
      </c>
      <c r="W301" s="460" t="s">
        <v>461</v>
      </c>
      <c r="X301" s="460" t="s">
        <v>489</v>
      </c>
      <c r="Y301" s="460" t="s">
        <v>2765</v>
      </c>
      <c r="Z301" s="460" t="s">
        <v>77</v>
      </c>
      <c r="AA301" s="460" t="e">
        <v>#N/A</v>
      </c>
    </row>
    <row r="302" spans="1:27" s="447" customFormat="1" ht="108.5">
      <c r="A302" s="460" t="s">
        <v>652</v>
      </c>
      <c r="B302" s="460" t="s">
        <v>70</v>
      </c>
      <c r="C302" s="460" t="s">
        <v>71</v>
      </c>
      <c r="D302" s="460" t="s">
        <v>455</v>
      </c>
      <c r="E302" s="460" t="s">
        <v>456</v>
      </c>
      <c r="F302" s="461">
        <v>8131</v>
      </c>
      <c r="G302" s="461">
        <v>2024110010238</v>
      </c>
      <c r="H302" s="460" t="s">
        <v>28</v>
      </c>
      <c r="I302" s="460" t="s">
        <v>457</v>
      </c>
      <c r="J302" s="460" t="s">
        <v>31</v>
      </c>
      <c r="K302" s="460">
        <v>80111600</v>
      </c>
      <c r="L302" s="460" t="s">
        <v>653</v>
      </c>
      <c r="M302" s="477" t="s">
        <v>409</v>
      </c>
      <c r="N302" s="477" t="s">
        <v>459</v>
      </c>
      <c r="O302" s="460">
        <v>6</v>
      </c>
      <c r="P302" s="460">
        <v>6</v>
      </c>
      <c r="Q302" s="460" t="s">
        <v>83</v>
      </c>
      <c r="R302" s="473" t="s">
        <v>84</v>
      </c>
      <c r="S302" s="501">
        <v>4700000</v>
      </c>
      <c r="T302" s="501">
        <v>28200000</v>
      </c>
      <c r="U302" s="460" t="s">
        <v>2792</v>
      </c>
      <c r="V302" s="460" t="s">
        <v>78</v>
      </c>
      <c r="W302" s="460" t="s">
        <v>479</v>
      </c>
      <c r="X302" s="460" t="s">
        <v>489</v>
      </c>
      <c r="Y302" s="460" t="s">
        <v>2765</v>
      </c>
      <c r="Z302" s="460" t="s">
        <v>77</v>
      </c>
      <c r="AA302" s="460" t="e">
        <v>#N/A</v>
      </c>
    </row>
    <row r="303" spans="1:27" s="447" customFormat="1" ht="93">
      <c r="A303" s="478" t="s">
        <v>655</v>
      </c>
      <c r="B303" s="460" t="s">
        <v>70</v>
      </c>
      <c r="C303" s="460" t="s">
        <v>71</v>
      </c>
      <c r="D303" s="460" t="s">
        <v>455</v>
      </c>
      <c r="E303" s="460" t="s">
        <v>456</v>
      </c>
      <c r="F303" s="461">
        <v>8131</v>
      </c>
      <c r="G303" s="461">
        <v>2024110010238</v>
      </c>
      <c r="H303" s="460" t="s">
        <v>28</v>
      </c>
      <c r="I303" s="460" t="s">
        <v>457</v>
      </c>
      <c r="J303" s="462" t="s">
        <v>31</v>
      </c>
      <c r="K303" s="460">
        <v>80111600</v>
      </c>
      <c r="L303" s="460" t="s">
        <v>689</v>
      </c>
      <c r="M303" s="460" t="s">
        <v>307</v>
      </c>
      <c r="N303" s="461" t="s">
        <v>307</v>
      </c>
      <c r="O303" s="461">
        <v>5</v>
      </c>
      <c r="P303" s="460">
        <v>5</v>
      </c>
      <c r="Q303" s="460" t="s">
        <v>83</v>
      </c>
      <c r="R303" s="463" t="s">
        <v>84</v>
      </c>
      <c r="S303" s="501">
        <v>3100000</v>
      </c>
      <c r="T303" s="501">
        <v>15500000</v>
      </c>
      <c r="U303" s="473" t="s">
        <v>2792</v>
      </c>
      <c r="V303" s="460" t="s">
        <v>78</v>
      </c>
      <c r="W303" s="460" t="s">
        <v>479</v>
      </c>
      <c r="X303" s="460" t="s">
        <v>489</v>
      </c>
      <c r="Y303" s="460" t="s">
        <v>2765</v>
      </c>
      <c r="Z303" s="460" t="s">
        <v>77</v>
      </c>
      <c r="AA303" s="460" t="e">
        <v>#N/A</v>
      </c>
    </row>
    <row r="304" spans="1:27" s="447" customFormat="1" ht="93">
      <c r="A304" s="460" t="s">
        <v>656</v>
      </c>
      <c r="B304" s="460" t="s">
        <v>70</v>
      </c>
      <c r="C304" s="460" t="s">
        <v>71</v>
      </c>
      <c r="D304" s="460" t="s">
        <v>455</v>
      </c>
      <c r="E304" s="460" t="s">
        <v>456</v>
      </c>
      <c r="F304" s="461">
        <v>8131</v>
      </c>
      <c r="G304" s="461">
        <v>2024110010238</v>
      </c>
      <c r="H304" s="460" t="s">
        <v>28</v>
      </c>
      <c r="I304" s="460" t="s">
        <v>457</v>
      </c>
      <c r="J304" s="462" t="s">
        <v>31</v>
      </c>
      <c r="K304" s="460">
        <v>80111600</v>
      </c>
      <c r="L304" s="460" t="s">
        <v>689</v>
      </c>
      <c r="M304" s="460" t="s">
        <v>307</v>
      </c>
      <c r="N304" s="461" t="s">
        <v>307</v>
      </c>
      <c r="O304" s="461">
        <v>5</v>
      </c>
      <c r="P304" s="460">
        <v>5</v>
      </c>
      <c r="Q304" s="460" t="s">
        <v>83</v>
      </c>
      <c r="R304" s="463" t="s">
        <v>84</v>
      </c>
      <c r="S304" s="501">
        <v>3100000</v>
      </c>
      <c r="T304" s="501">
        <v>15500000</v>
      </c>
      <c r="U304" s="473" t="s">
        <v>2792</v>
      </c>
      <c r="V304" s="460" t="s">
        <v>78</v>
      </c>
      <c r="W304" s="460" t="s">
        <v>461</v>
      </c>
      <c r="X304" s="460" t="s">
        <v>489</v>
      </c>
      <c r="Y304" s="460" t="s">
        <v>2765</v>
      </c>
      <c r="Z304" s="460" t="s">
        <v>77</v>
      </c>
      <c r="AA304" s="460" t="e">
        <v>#N/A</v>
      </c>
    </row>
    <row r="305" spans="1:27" s="447" customFormat="1" ht="124">
      <c r="A305" s="460" t="s">
        <v>657</v>
      </c>
      <c r="B305" s="460" t="s">
        <v>70</v>
      </c>
      <c r="C305" s="460" t="s">
        <v>71</v>
      </c>
      <c r="D305" s="460" t="s">
        <v>455</v>
      </c>
      <c r="E305" s="460" t="s">
        <v>456</v>
      </c>
      <c r="F305" s="461">
        <v>8131</v>
      </c>
      <c r="G305" s="461">
        <v>2024110010238</v>
      </c>
      <c r="H305" s="460" t="s">
        <v>28</v>
      </c>
      <c r="I305" s="460" t="s">
        <v>457</v>
      </c>
      <c r="J305" s="460" t="s">
        <v>31</v>
      </c>
      <c r="K305" s="460">
        <v>80111600</v>
      </c>
      <c r="L305" s="460" t="s">
        <v>658</v>
      </c>
      <c r="M305" s="477" t="s">
        <v>409</v>
      </c>
      <c r="N305" s="477" t="s">
        <v>459</v>
      </c>
      <c r="O305" s="460">
        <v>6</v>
      </c>
      <c r="P305" s="460">
        <v>6</v>
      </c>
      <c r="Q305" s="460" t="s">
        <v>83</v>
      </c>
      <c r="R305" s="473" t="s">
        <v>84</v>
      </c>
      <c r="S305" s="501">
        <v>3500000</v>
      </c>
      <c r="T305" s="501">
        <v>21000000</v>
      </c>
      <c r="U305" s="460" t="s">
        <v>2792</v>
      </c>
      <c r="V305" s="460" t="s">
        <v>78</v>
      </c>
      <c r="W305" s="460" t="s">
        <v>461</v>
      </c>
      <c r="X305" s="460" t="s">
        <v>489</v>
      </c>
      <c r="Y305" s="460" t="s">
        <v>2765</v>
      </c>
      <c r="Z305" s="460" t="s">
        <v>77</v>
      </c>
      <c r="AA305" s="460" t="e">
        <v>#N/A</v>
      </c>
    </row>
    <row r="306" spans="1:27" s="447" customFormat="1" ht="93">
      <c r="A306" s="478" t="s">
        <v>659</v>
      </c>
      <c r="B306" s="460" t="s">
        <v>70</v>
      </c>
      <c r="C306" s="460" t="s">
        <v>71</v>
      </c>
      <c r="D306" s="460" t="s">
        <v>455</v>
      </c>
      <c r="E306" s="460" t="s">
        <v>456</v>
      </c>
      <c r="F306" s="461">
        <v>8131</v>
      </c>
      <c r="G306" s="461">
        <v>2024110010238</v>
      </c>
      <c r="H306" s="460" t="s">
        <v>28</v>
      </c>
      <c r="I306" s="460" t="s">
        <v>457</v>
      </c>
      <c r="J306" s="462" t="s">
        <v>31</v>
      </c>
      <c r="K306" s="460">
        <v>80111600</v>
      </c>
      <c r="L306" s="460" t="s">
        <v>689</v>
      </c>
      <c r="M306" s="460" t="s">
        <v>409</v>
      </c>
      <c r="N306" s="461" t="s">
        <v>459</v>
      </c>
      <c r="O306" s="461">
        <v>6</v>
      </c>
      <c r="P306" s="460">
        <v>5.5</v>
      </c>
      <c r="Q306" s="460" t="s">
        <v>83</v>
      </c>
      <c r="R306" s="463" t="s">
        <v>84</v>
      </c>
      <c r="S306" s="501">
        <v>3100000</v>
      </c>
      <c r="T306" s="501">
        <v>0</v>
      </c>
      <c r="U306" s="473" t="s">
        <v>2792</v>
      </c>
      <c r="V306" s="460" t="s">
        <v>78</v>
      </c>
      <c r="W306" s="460" t="s">
        <v>461</v>
      </c>
      <c r="X306" s="460" t="s">
        <v>489</v>
      </c>
      <c r="Y306" s="460" t="s">
        <v>2765</v>
      </c>
      <c r="Z306" s="460" t="s">
        <v>77</v>
      </c>
      <c r="AA306" s="460" t="e">
        <v>#N/A</v>
      </c>
    </row>
    <row r="307" spans="1:27" s="447" customFormat="1" ht="108.5">
      <c r="A307" s="460" t="s">
        <v>660</v>
      </c>
      <c r="B307" s="460" t="s">
        <v>70</v>
      </c>
      <c r="C307" s="460" t="s">
        <v>71</v>
      </c>
      <c r="D307" s="460" t="s">
        <v>455</v>
      </c>
      <c r="E307" s="460" t="s">
        <v>456</v>
      </c>
      <c r="F307" s="461">
        <v>8131</v>
      </c>
      <c r="G307" s="461">
        <v>2024110010238</v>
      </c>
      <c r="H307" s="460" t="s">
        <v>28</v>
      </c>
      <c r="I307" s="460" t="s">
        <v>457</v>
      </c>
      <c r="J307" s="460" t="s">
        <v>31</v>
      </c>
      <c r="K307" s="460">
        <v>80111600</v>
      </c>
      <c r="L307" s="460" t="s">
        <v>661</v>
      </c>
      <c r="M307" s="477" t="s">
        <v>409</v>
      </c>
      <c r="N307" s="477" t="s">
        <v>459</v>
      </c>
      <c r="O307" s="460">
        <v>6</v>
      </c>
      <c r="P307" s="460">
        <v>6</v>
      </c>
      <c r="Q307" s="460" t="s">
        <v>83</v>
      </c>
      <c r="R307" s="473" t="s">
        <v>84</v>
      </c>
      <c r="S307" s="501">
        <v>4500000</v>
      </c>
      <c r="T307" s="501">
        <v>27000000</v>
      </c>
      <c r="U307" s="460" t="s">
        <v>2792</v>
      </c>
      <c r="V307" s="460" t="s">
        <v>78</v>
      </c>
      <c r="W307" s="460" t="s">
        <v>461</v>
      </c>
      <c r="X307" s="460" t="s">
        <v>489</v>
      </c>
      <c r="Y307" s="460" t="s">
        <v>2765</v>
      </c>
      <c r="Z307" s="460" t="s">
        <v>77</v>
      </c>
      <c r="AA307" s="460" t="e">
        <v>#N/A</v>
      </c>
    </row>
    <row r="308" spans="1:27" s="447" customFormat="1" ht="93">
      <c r="A308" s="460" t="s">
        <v>662</v>
      </c>
      <c r="B308" s="460" t="s">
        <v>70</v>
      </c>
      <c r="C308" s="460" t="s">
        <v>71</v>
      </c>
      <c r="D308" s="460" t="s">
        <v>455</v>
      </c>
      <c r="E308" s="460" t="s">
        <v>456</v>
      </c>
      <c r="F308" s="461">
        <v>8131</v>
      </c>
      <c r="G308" s="461">
        <v>2024110010238</v>
      </c>
      <c r="H308" s="460" t="s">
        <v>28</v>
      </c>
      <c r="I308" s="460" t="s">
        <v>457</v>
      </c>
      <c r="J308" s="460" t="s">
        <v>31</v>
      </c>
      <c r="K308" s="460">
        <v>80111600</v>
      </c>
      <c r="L308" s="460" t="s">
        <v>2099</v>
      </c>
      <c r="M308" s="477" t="s">
        <v>409</v>
      </c>
      <c r="N308" s="477" t="s">
        <v>459</v>
      </c>
      <c r="O308" s="460">
        <v>6</v>
      </c>
      <c r="P308" s="460">
        <v>6</v>
      </c>
      <c r="Q308" s="460" t="s">
        <v>83</v>
      </c>
      <c r="R308" s="473" t="s">
        <v>84</v>
      </c>
      <c r="S308" s="501">
        <v>4300000</v>
      </c>
      <c r="T308" s="501">
        <v>25800000</v>
      </c>
      <c r="U308" s="460" t="s">
        <v>2792</v>
      </c>
      <c r="V308" s="460" t="s">
        <v>78</v>
      </c>
      <c r="W308" s="460" t="s">
        <v>479</v>
      </c>
      <c r="X308" s="460" t="s">
        <v>489</v>
      </c>
      <c r="Y308" s="460" t="s">
        <v>2765</v>
      </c>
      <c r="Z308" s="460" t="s">
        <v>77</v>
      </c>
      <c r="AA308" s="460" t="e">
        <v>#N/A</v>
      </c>
    </row>
    <row r="309" spans="1:27" s="447" customFormat="1" ht="93">
      <c r="A309" s="460" t="s">
        <v>664</v>
      </c>
      <c r="B309" s="460" t="s">
        <v>70</v>
      </c>
      <c r="C309" s="460" t="s">
        <v>71</v>
      </c>
      <c r="D309" s="460" t="s">
        <v>455</v>
      </c>
      <c r="E309" s="460" t="s">
        <v>456</v>
      </c>
      <c r="F309" s="461">
        <v>8131</v>
      </c>
      <c r="G309" s="461">
        <v>2024110010238</v>
      </c>
      <c r="H309" s="460" t="s">
        <v>28</v>
      </c>
      <c r="I309" s="460" t="s">
        <v>457</v>
      </c>
      <c r="J309" s="460" t="s">
        <v>31</v>
      </c>
      <c r="K309" s="460">
        <v>80111600</v>
      </c>
      <c r="L309" s="460" t="s">
        <v>665</v>
      </c>
      <c r="M309" s="477" t="s">
        <v>409</v>
      </c>
      <c r="N309" s="477" t="s">
        <v>459</v>
      </c>
      <c r="O309" s="460">
        <v>6</v>
      </c>
      <c r="P309" s="460">
        <v>6</v>
      </c>
      <c r="Q309" s="460" t="s">
        <v>83</v>
      </c>
      <c r="R309" s="473" t="s">
        <v>84</v>
      </c>
      <c r="S309" s="501">
        <v>4600000</v>
      </c>
      <c r="T309" s="501">
        <v>27600000</v>
      </c>
      <c r="U309" s="460" t="s">
        <v>2792</v>
      </c>
      <c r="V309" s="460" t="s">
        <v>78</v>
      </c>
      <c r="W309" s="460" t="s">
        <v>461</v>
      </c>
      <c r="X309" s="460" t="s">
        <v>489</v>
      </c>
      <c r="Y309" s="460" t="s">
        <v>2765</v>
      </c>
      <c r="Z309" s="460" t="s">
        <v>77</v>
      </c>
      <c r="AA309" s="460" t="e">
        <v>#N/A</v>
      </c>
    </row>
    <row r="310" spans="1:27" s="447" customFormat="1" ht="93">
      <c r="A310" s="460" t="s">
        <v>666</v>
      </c>
      <c r="B310" s="460" t="s">
        <v>70</v>
      </c>
      <c r="C310" s="460" t="s">
        <v>71</v>
      </c>
      <c r="D310" s="460" t="s">
        <v>455</v>
      </c>
      <c r="E310" s="460" t="s">
        <v>456</v>
      </c>
      <c r="F310" s="461">
        <v>8131</v>
      </c>
      <c r="G310" s="461">
        <v>2024110010238</v>
      </c>
      <c r="H310" s="460" t="s">
        <v>28</v>
      </c>
      <c r="I310" s="460" t="s">
        <v>457</v>
      </c>
      <c r="J310" s="462" t="s">
        <v>31</v>
      </c>
      <c r="K310" s="460">
        <v>80111600</v>
      </c>
      <c r="L310" s="460" t="s">
        <v>689</v>
      </c>
      <c r="M310" s="460" t="s">
        <v>307</v>
      </c>
      <c r="N310" s="461" t="s">
        <v>307</v>
      </c>
      <c r="O310" s="461">
        <v>5</v>
      </c>
      <c r="P310" s="460">
        <v>5</v>
      </c>
      <c r="Q310" s="460" t="s">
        <v>83</v>
      </c>
      <c r="R310" s="463" t="s">
        <v>84</v>
      </c>
      <c r="S310" s="501">
        <v>3100000</v>
      </c>
      <c r="T310" s="501">
        <v>15500000</v>
      </c>
      <c r="U310" s="473" t="s">
        <v>2792</v>
      </c>
      <c r="V310" s="460" t="s">
        <v>78</v>
      </c>
      <c r="W310" s="460" t="s">
        <v>479</v>
      </c>
      <c r="X310" s="460" t="s">
        <v>489</v>
      </c>
      <c r="Y310" s="460" t="s">
        <v>2765</v>
      </c>
      <c r="Z310" s="460" t="s">
        <v>77</v>
      </c>
      <c r="AA310" s="460" t="e">
        <v>#N/A</v>
      </c>
    </row>
    <row r="311" spans="1:27" s="447" customFormat="1" ht="139.5">
      <c r="A311" s="460" t="s">
        <v>667</v>
      </c>
      <c r="B311" s="460" t="s">
        <v>70</v>
      </c>
      <c r="C311" s="460" t="s">
        <v>71</v>
      </c>
      <c r="D311" s="460" t="s">
        <v>455</v>
      </c>
      <c r="E311" s="460" t="s">
        <v>456</v>
      </c>
      <c r="F311" s="461">
        <v>8131</v>
      </c>
      <c r="G311" s="461">
        <v>2024110010238</v>
      </c>
      <c r="H311" s="460" t="s">
        <v>28</v>
      </c>
      <c r="I311" s="460" t="s">
        <v>457</v>
      </c>
      <c r="J311" s="460" t="s">
        <v>31</v>
      </c>
      <c r="K311" s="460">
        <v>80111600</v>
      </c>
      <c r="L311" s="460" t="s">
        <v>668</v>
      </c>
      <c r="M311" s="477" t="s">
        <v>409</v>
      </c>
      <c r="N311" s="477" t="s">
        <v>459</v>
      </c>
      <c r="O311" s="460">
        <v>6</v>
      </c>
      <c r="P311" s="460">
        <v>6</v>
      </c>
      <c r="Q311" s="460" t="s">
        <v>83</v>
      </c>
      <c r="R311" s="473" t="s">
        <v>84</v>
      </c>
      <c r="S311" s="501">
        <v>4400000</v>
      </c>
      <c r="T311" s="501">
        <v>26400000</v>
      </c>
      <c r="U311" s="460" t="s">
        <v>2792</v>
      </c>
      <c r="V311" s="460" t="s">
        <v>78</v>
      </c>
      <c r="W311" s="460" t="s">
        <v>479</v>
      </c>
      <c r="X311" s="460" t="s">
        <v>489</v>
      </c>
      <c r="Y311" s="460" t="s">
        <v>2765</v>
      </c>
      <c r="Z311" s="460" t="s">
        <v>77</v>
      </c>
      <c r="AA311" s="460" t="e">
        <v>#N/A</v>
      </c>
    </row>
    <row r="312" spans="1:27" s="447" customFormat="1" ht="93">
      <c r="A312" s="460" t="s">
        <v>669</v>
      </c>
      <c r="B312" s="460" t="s">
        <v>70</v>
      </c>
      <c r="C312" s="460" t="s">
        <v>71</v>
      </c>
      <c r="D312" s="460" t="s">
        <v>455</v>
      </c>
      <c r="E312" s="460" t="s">
        <v>456</v>
      </c>
      <c r="F312" s="461">
        <v>8131</v>
      </c>
      <c r="G312" s="461">
        <v>2024110010238</v>
      </c>
      <c r="H312" s="460" t="s">
        <v>28</v>
      </c>
      <c r="I312" s="460" t="s">
        <v>457</v>
      </c>
      <c r="J312" s="462" t="s">
        <v>31</v>
      </c>
      <c r="K312" s="460">
        <v>80111600</v>
      </c>
      <c r="L312" s="460" t="s">
        <v>689</v>
      </c>
      <c r="M312" s="460" t="s">
        <v>307</v>
      </c>
      <c r="N312" s="461" t="s">
        <v>307</v>
      </c>
      <c r="O312" s="461">
        <v>5</v>
      </c>
      <c r="P312" s="460">
        <v>5</v>
      </c>
      <c r="Q312" s="460" t="s">
        <v>83</v>
      </c>
      <c r="R312" s="463" t="s">
        <v>84</v>
      </c>
      <c r="S312" s="501">
        <v>3100000</v>
      </c>
      <c r="T312" s="501">
        <v>15500000</v>
      </c>
      <c r="U312" s="473" t="s">
        <v>2792</v>
      </c>
      <c r="V312" s="460" t="s">
        <v>78</v>
      </c>
      <c r="W312" s="460" t="s">
        <v>479</v>
      </c>
      <c r="X312" s="460" t="s">
        <v>489</v>
      </c>
      <c r="Y312" s="460" t="s">
        <v>2765</v>
      </c>
      <c r="Z312" s="460" t="s">
        <v>77</v>
      </c>
      <c r="AA312" s="460" t="e">
        <v>#N/A</v>
      </c>
    </row>
    <row r="313" spans="1:27" s="447" customFormat="1" ht="93">
      <c r="A313" s="460" t="s">
        <v>670</v>
      </c>
      <c r="B313" s="460" t="s">
        <v>70</v>
      </c>
      <c r="C313" s="460" t="s">
        <v>71</v>
      </c>
      <c r="D313" s="460" t="s">
        <v>455</v>
      </c>
      <c r="E313" s="460" t="s">
        <v>456</v>
      </c>
      <c r="F313" s="461">
        <v>8131</v>
      </c>
      <c r="G313" s="461">
        <v>2024110010238</v>
      </c>
      <c r="H313" s="460" t="s">
        <v>28</v>
      </c>
      <c r="I313" s="460" t="s">
        <v>457</v>
      </c>
      <c r="J313" s="462" t="s">
        <v>31</v>
      </c>
      <c r="K313" s="460">
        <v>80111600</v>
      </c>
      <c r="L313" s="460" t="s">
        <v>689</v>
      </c>
      <c r="M313" s="460" t="s">
        <v>307</v>
      </c>
      <c r="N313" s="461" t="s">
        <v>307</v>
      </c>
      <c r="O313" s="461">
        <v>4</v>
      </c>
      <c r="P313" s="460">
        <v>4</v>
      </c>
      <c r="Q313" s="460" t="s">
        <v>83</v>
      </c>
      <c r="R313" s="463" t="s">
        <v>84</v>
      </c>
      <c r="S313" s="501">
        <v>3100000</v>
      </c>
      <c r="T313" s="501">
        <v>12400000</v>
      </c>
      <c r="U313" s="473" t="s">
        <v>2792</v>
      </c>
      <c r="V313" s="460" t="s">
        <v>78</v>
      </c>
      <c r="W313" s="460" t="s">
        <v>479</v>
      </c>
      <c r="X313" s="460" t="s">
        <v>489</v>
      </c>
      <c r="Y313" s="460" t="s">
        <v>2765</v>
      </c>
      <c r="Z313" s="460" t="s">
        <v>77</v>
      </c>
      <c r="AA313" s="460" t="e">
        <v>#N/A</v>
      </c>
    </row>
    <row r="314" spans="1:27" s="447" customFormat="1" ht="77.5">
      <c r="A314" s="460" t="s">
        <v>671</v>
      </c>
      <c r="B314" s="460" t="s">
        <v>70</v>
      </c>
      <c r="C314" s="460" t="s">
        <v>71</v>
      </c>
      <c r="D314" s="460" t="s">
        <v>455</v>
      </c>
      <c r="E314" s="460" t="s">
        <v>456</v>
      </c>
      <c r="F314" s="461">
        <v>8131</v>
      </c>
      <c r="G314" s="461">
        <v>2024110010238</v>
      </c>
      <c r="H314" s="460" t="s">
        <v>28</v>
      </c>
      <c r="I314" s="460" t="s">
        <v>457</v>
      </c>
      <c r="J314" s="460" t="s">
        <v>31</v>
      </c>
      <c r="K314" s="460">
        <v>80111600</v>
      </c>
      <c r="L314" s="460" t="s">
        <v>672</v>
      </c>
      <c r="M314" s="477" t="s">
        <v>409</v>
      </c>
      <c r="N314" s="477" t="s">
        <v>673</v>
      </c>
      <c r="O314" s="460">
        <v>1</v>
      </c>
      <c r="P314" s="460">
        <v>1</v>
      </c>
      <c r="Q314" s="460" t="s">
        <v>83</v>
      </c>
      <c r="R314" s="473" t="s">
        <v>84</v>
      </c>
      <c r="S314" s="501">
        <v>49928000</v>
      </c>
      <c r="T314" s="501">
        <v>49928000</v>
      </c>
      <c r="U314" s="460" t="s">
        <v>2792</v>
      </c>
      <c r="V314" s="460" t="s">
        <v>122</v>
      </c>
      <c r="W314" s="460" t="s">
        <v>479</v>
      </c>
      <c r="X314" s="460" t="s">
        <v>489</v>
      </c>
      <c r="Y314" s="460" t="s">
        <v>2765</v>
      </c>
      <c r="Z314" s="460" t="s">
        <v>77</v>
      </c>
      <c r="AA314" s="460" t="e">
        <v>#N/A</v>
      </c>
    </row>
    <row r="315" spans="1:27" s="447" customFormat="1" ht="139.5">
      <c r="A315" s="460" t="s">
        <v>674</v>
      </c>
      <c r="B315" s="460" t="s">
        <v>70</v>
      </c>
      <c r="C315" s="460" t="s">
        <v>71</v>
      </c>
      <c r="D315" s="460" t="s">
        <v>455</v>
      </c>
      <c r="E315" s="460" t="s">
        <v>456</v>
      </c>
      <c r="F315" s="461">
        <v>8131</v>
      </c>
      <c r="G315" s="461">
        <v>2024110010238</v>
      </c>
      <c r="H315" s="460" t="s">
        <v>28</v>
      </c>
      <c r="I315" s="460" t="s">
        <v>457</v>
      </c>
      <c r="J315" s="462" t="s">
        <v>31</v>
      </c>
      <c r="K315" s="460">
        <v>80111600</v>
      </c>
      <c r="L315" s="460" t="s">
        <v>2110</v>
      </c>
      <c r="M315" s="460" t="s">
        <v>307</v>
      </c>
      <c r="N315" s="461" t="s">
        <v>307</v>
      </c>
      <c r="O315" s="461">
        <v>5.5</v>
      </c>
      <c r="P315" s="460">
        <v>5.5</v>
      </c>
      <c r="Q315" s="460" t="s">
        <v>83</v>
      </c>
      <c r="R315" s="463" t="s">
        <v>84</v>
      </c>
      <c r="S315" s="501">
        <v>4510000</v>
      </c>
      <c r="T315" s="501">
        <v>24805000</v>
      </c>
      <c r="U315" s="473" t="s">
        <v>2792</v>
      </c>
      <c r="V315" s="460" t="s">
        <v>122</v>
      </c>
      <c r="W315" s="460" t="s">
        <v>479</v>
      </c>
      <c r="X315" s="460" t="s">
        <v>489</v>
      </c>
      <c r="Y315" s="460" t="s">
        <v>2765</v>
      </c>
      <c r="Z315" s="460" t="s">
        <v>77</v>
      </c>
      <c r="AA315" s="460" t="e">
        <v>#N/A</v>
      </c>
    </row>
    <row r="316" spans="1:27" s="447" customFormat="1" ht="93">
      <c r="A316" s="460" t="s">
        <v>675</v>
      </c>
      <c r="B316" s="460" t="s">
        <v>70</v>
      </c>
      <c r="C316" s="460" t="s">
        <v>71</v>
      </c>
      <c r="D316" s="460" t="s">
        <v>455</v>
      </c>
      <c r="E316" s="460" t="s">
        <v>456</v>
      </c>
      <c r="F316" s="461">
        <v>8131</v>
      </c>
      <c r="G316" s="461">
        <v>2024110010238</v>
      </c>
      <c r="H316" s="460" t="s">
        <v>28</v>
      </c>
      <c r="I316" s="460" t="s">
        <v>457</v>
      </c>
      <c r="J316" s="462" t="s">
        <v>31</v>
      </c>
      <c r="K316" s="460">
        <v>80111600</v>
      </c>
      <c r="L316" s="460" t="s">
        <v>2112</v>
      </c>
      <c r="M316" s="460" t="s">
        <v>307</v>
      </c>
      <c r="N316" s="461" t="s">
        <v>307</v>
      </c>
      <c r="O316" s="461">
        <v>5</v>
      </c>
      <c r="P316" s="460">
        <v>5</v>
      </c>
      <c r="Q316" s="460" t="s">
        <v>83</v>
      </c>
      <c r="R316" s="463" t="s">
        <v>84</v>
      </c>
      <c r="S316" s="501">
        <v>4300000</v>
      </c>
      <c r="T316" s="501">
        <v>21500000</v>
      </c>
      <c r="U316" s="473" t="s">
        <v>2792</v>
      </c>
      <c r="V316" s="460" t="s">
        <v>122</v>
      </c>
      <c r="W316" s="460" t="s">
        <v>479</v>
      </c>
      <c r="X316" s="460" t="s">
        <v>489</v>
      </c>
      <c r="Y316" s="460" t="s">
        <v>2765</v>
      </c>
      <c r="Z316" s="460" t="s">
        <v>77</v>
      </c>
      <c r="AA316" s="460" t="e">
        <v>#N/A</v>
      </c>
    </row>
    <row r="317" spans="1:27" s="447" customFormat="1" ht="93">
      <c r="A317" s="460" t="s">
        <v>676</v>
      </c>
      <c r="B317" s="460" t="s">
        <v>70</v>
      </c>
      <c r="C317" s="460" t="s">
        <v>71</v>
      </c>
      <c r="D317" s="460" t="s">
        <v>455</v>
      </c>
      <c r="E317" s="460" t="s">
        <v>456</v>
      </c>
      <c r="F317" s="461">
        <v>8131</v>
      </c>
      <c r="G317" s="461">
        <v>2024110010238</v>
      </c>
      <c r="H317" s="460" t="s">
        <v>28</v>
      </c>
      <c r="I317" s="460" t="s">
        <v>457</v>
      </c>
      <c r="J317" s="462" t="s">
        <v>31</v>
      </c>
      <c r="K317" s="460">
        <v>80111600</v>
      </c>
      <c r="L317" s="460" t="s">
        <v>689</v>
      </c>
      <c r="M317" s="460" t="s">
        <v>1982</v>
      </c>
      <c r="N317" s="461" t="s">
        <v>681</v>
      </c>
      <c r="O317" s="461">
        <v>4</v>
      </c>
      <c r="P317" s="460">
        <v>4</v>
      </c>
      <c r="Q317" s="460" t="s">
        <v>83</v>
      </c>
      <c r="R317" s="463" t="s">
        <v>84</v>
      </c>
      <c r="S317" s="501">
        <v>3100000</v>
      </c>
      <c r="T317" s="501">
        <v>12400000</v>
      </c>
      <c r="U317" s="473" t="s">
        <v>2792</v>
      </c>
      <c r="V317" s="460" t="s">
        <v>78</v>
      </c>
      <c r="W317" s="460" t="s">
        <v>479</v>
      </c>
      <c r="X317" s="460" t="s">
        <v>489</v>
      </c>
      <c r="Y317" s="460" t="s">
        <v>2765</v>
      </c>
      <c r="Z317" s="460" t="s">
        <v>77</v>
      </c>
      <c r="AA317" s="460" t="e">
        <v>#N/A</v>
      </c>
    </row>
    <row r="318" spans="1:27" s="447" customFormat="1" ht="93">
      <c r="A318" s="478" t="s">
        <v>677</v>
      </c>
      <c r="B318" s="460" t="s">
        <v>70</v>
      </c>
      <c r="C318" s="460" t="s">
        <v>71</v>
      </c>
      <c r="D318" s="460" t="s">
        <v>455</v>
      </c>
      <c r="E318" s="460" t="s">
        <v>456</v>
      </c>
      <c r="F318" s="461">
        <v>8131</v>
      </c>
      <c r="G318" s="461">
        <v>2024110010238</v>
      </c>
      <c r="H318" s="460" t="s">
        <v>28</v>
      </c>
      <c r="I318" s="460" t="s">
        <v>457</v>
      </c>
      <c r="J318" s="462" t="s">
        <v>31</v>
      </c>
      <c r="K318" s="460">
        <v>80111600</v>
      </c>
      <c r="L318" s="460" t="s">
        <v>2099</v>
      </c>
      <c r="M318" s="460" t="s">
        <v>409</v>
      </c>
      <c r="N318" s="461" t="s">
        <v>459</v>
      </c>
      <c r="O318" s="461">
        <v>6</v>
      </c>
      <c r="P318" s="460">
        <v>6</v>
      </c>
      <c r="Q318" s="474" t="s">
        <v>83</v>
      </c>
      <c r="R318" s="463" t="s">
        <v>84</v>
      </c>
      <c r="S318" s="501">
        <v>4300000</v>
      </c>
      <c r="T318" s="501">
        <v>0</v>
      </c>
      <c r="U318" s="473" t="s">
        <v>2792</v>
      </c>
      <c r="V318" s="460" t="s">
        <v>78</v>
      </c>
      <c r="W318" s="460" t="s">
        <v>479</v>
      </c>
      <c r="X318" s="460" t="s">
        <v>489</v>
      </c>
      <c r="Y318" s="460" t="s">
        <v>2765</v>
      </c>
      <c r="Z318" s="460" t="s">
        <v>77</v>
      </c>
      <c r="AA318" s="460" t="e">
        <v>#N/A</v>
      </c>
    </row>
    <row r="319" spans="1:27" s="447" customFormat="1" ht="93">
      <c r="A319" s="460" t="s">
        <v>678</v>
      </c>
      <c r="B319" s="460" t="s">
        <v>70</v>
      </c>
      <c r="C319" s="460" t="s">
        <v>71</v>
      </c>
      <c r="D319" s="460" t="s">
        <v>455</v>
      </c>
      <c r="E319" s="460" t="s">
        <v>456</v>
      </c>
      <c r="F319" s="461">
        <v>8131</v>
      </c>
      <c r="G319" s="461">
        <v>2024110010238</v>
      </c>
      <c r="H319" s="460" t="s">
        <v>28</v>
      </c>
      <c r="I319" s="460" t="s">
        <v>457</v>
      </c>
      <c r="J319" s="460" t="s">
        <v>31</v>
      </c>
      <c r="K319" s="460">
        <v>80111600</v>
      </c>
      <c r="L319" s="460" t="s">
        <v>2112</v>
      </c>
      <c r="M319" s="477" t="s">
        <v>680</v>
      </c>
      <c r="N319" s="477" t="s">
        <v>681</v>
      </c>
      <c r="O319" s="460">
        <v>3</v>
      </c>
      <c r="P319" s="460">
        <v>3</v>
      </c>
      <c r="Q319" s="460" t="s">
        <v>83</v>
      </c>
      <c r="R319" s="473" t="s">
        <v>84</v>
      </c>
      <c r="S319" s="501">
        <v>4400000</v>
      </c>
      <c r="T319" s="501">
        <v>13200000</v>
      </c>
      <c r="U319" s="460" t="s">
        <v>2792</v>
      </c>
      <c r="V319" s="460" t="s">
        <v>122</v>
      </c>
      <c r="W319" s="460" t="s">
        <v>461</v>
      </c>
      <c r="X319" s="460" t="s">
        <v>489</v>
      </c>
      <c r="Y319" s="460" t="s">
        <v>2765</v>
      </c>
      <c r="Z319" s="460" t="s">
        <v>77</v>
      </c>
      <c r="AA319" s="460" t="e">
        <v>#N/A</v>
      </c>
    </row>
    <row r="320" spans="1:27" s="447" customFormat="1" ht="139.5">
      <c r="A320" s="460" t="s">
        <v>682</v>
      </c>
      <c r="B320" s="460" t="s">
        <v>70</v>
      </c>
      <c r="C320" s="460" t="s">
        <v>71</v>
      </c>
      <c r="D320" s="460" t="s">
        <v>455</v>
      </c>
      <c r="E320" s="460" t="s">
        <v>456</v>
      </c>
      <c r="F320" s="461">
        <v>8131</v>
      </c>
      <c r="G320" s="461">
        <v>2024110010238</v>
      </c>
      <c r="H320" s="460" t="s">
        <v>28</v>
      </c>
      <c r="I320" s="460" t="s">
        <v>457</v>
      </c>
      <c r="J320" s="462" t="s">
        <v>31</v>
      </c>
      <c r="K320" s="460">
        <v>80111600</v>
      </c>
      <c r="L320" s="460" t="s">
        <v>2110</v>
      </c>
      <c r="M320" s="460" t="s">
        <v>680</v>
      </c>
      <c r="N320" s="461" t="s">
        <v>681</v>
      </c>
      <c r="O320" s="461">
        <v>3</v>
      </c>
      <c r="P320" s="460">
        <v>3</v>
      </c>
      <c r="Q320" s="460" t="s">
        <v>83</v>
      </c>
      <c r="R320" s="463" t="s">
        <v>84</v>
      </c>
      <c r="S320" s="501">
        <v>4510000</v>
      </c>
      <c r="T320" s="501">
        <v>13530000</v>
      </c>
      <c r="U320" s="473" t="s">
        <v>2792</v>
      </c>
      <c r="V320" s="460" t="s">
        <v>122</v>
      </c>
      <c r="W320" s="460" t="s">
        <v>461</v>
      </c>
      <c r="X320" s="460" t="s">
        <v>489</v>
      </c>
      <c r="Y320" s="460" t="s">
        <v>2765</v>
      </c>
      <c r="Z320" s="460" t="s">
        <v>77</v>
      </c>
      <c r="AA320" s="460" t="e">
        <v>#N/A</v>
      </c>
    </row>
    <row r="321" spans="1:27" s="447" customFormat="1" ht="139.5">
      <c r="A321" s="460" t="s">
        <v>683</v>
      </c>
      <c r="B321" s="460" t="s">
        <v>70</v>
      </c>
      <c r="C321" s="460" t="s">
        <v>71</v>
      </c>
      <c r="D321" s="460" t="s">
        <v>455</v>
      </c>
      <c r="E321" s="460" t="s">
        <v>456</v>
      </c>
      <c r="F321" s="461">
        <v>8131</v>
      </c>
      <c r="G321" s="461">
        <v>2024110010238</v>
      </c>
      <c r="H321" s="460" t="s">
        <v>28</v>
      </c>
      <c r="I321" s="460" t="s">
        <v>457</v>
      </c>
      <c r="J321" s="460" t="s">
        <v>31</v>
      </c>
      <c r="K321" s="460">
        <v>80111600</v>
      </c>
      <c r="L321" s="460" t="s">
        <v>2104</v>
      </c>
      <c r="M321" s="477" t="s">
        <v>680</v>
      </c>
      <c r="N321" s="477" t="s">
        <v>681</v>
      </c>
      <c r="O321" s="460">
        <v>3</v>
      </c>
      <c r="P321" s="460">
        <v>3</v>
      </c>
      <c r="Q321" s="460" t="s">
        <v>83</v>
      </c>
      <c r="R321" s="463" t="s">
        <v>84</v>
      </c>
      <c r="S321" s="501">
        <v>4000000</v>
      </c>
      <c r="T321" s="501">
        <v>12000000</v>
      </c>
      <c r="U321" s="460" t="s">
        <v>2792</v>
      </c>
      <c r="V321" s="460" t="s">
        <v>78</v>
      </c>
      <c r="W321" s="460" t="s">
        <v>461</v>
      </c>
      <c r="X321" s="460" t="s">
        <v>489</v>
      </c>
      <c r="Y321" s="460" t="s">
        <v>2765</v>
      </c>
      <c r="Z321" s="460" t="s">
        <v>77</v>
      </c>
      <c r="AA321" s="460" t="e">
        <v>#N/A</v>
      </c>
    </row>
    <row r="322" spans="1:27" s="447" customFormat="1" ht="108.5">
      <c r="A322" s="460" t="s">
        <v>685</v>
      </c>
      <c r="B322" s="460" t="s">
        <v>70</v>
      </c>
      <c r="C322" s="460" t="s">
        <v>71</v>
      </c>
      <c r="D322" s="460" t="s">
        <v>455</v>
      </c>
      <c r="E322" s="460" t="s">
        <v>456</v>
      </c>
      <c r="F322" s="461">
        <v>8131</v>
      </c>
      <c r="G322" s="461">
        <v>2024110010238</v>
      </c>
      <c r="H322" s="460" t="s">
        <v>28</v>
      </c>
      <c r="I322" s="460" t="s">
        <v>457</v>
      </c>
      <c r="J322" s="460" t="s">
        <v>31</v>
      </c>
      <c r="K322" s="460">
        <v>80111600</v>
      </c>
      <c r="L322" s="460" t="s">
        <v>653</v>
      </c>
      <c r="M322" s="477" t="s">
        <v>680</v>
      </c>
      <c r="N322" s="477" t="s">
        <v>681</v>
      </c>
      <c r="O322" s="460">
        <v>3</v>
      </c>
      <c r="P322" s="460">
        <v>3</v>
      </c>
      <c r="Q322" s="460" t="s">
        <v>83</v>
      </c>
      <c r="R322" s="473" t="s">
        <v>84</v>
      </c>
      <c r="S322" s="501">
        <v>4700000</v>
      </c>
      <c r="T322" s="501">
        <v>14100000</v>
      </c>
      <c r="U322" s="460" t="s">
        <v>2792</v>
      </c>
      <c r="V322" s="460" t="s">
        <v>78</v>
      </c>
      <c r="W322" s="460" t="s">
        <v>479</v>
      </c>
      <c r="X322" s="460" t="s">
        <v>489</v>
      </c>
      <c r="Y322" s="460" t="s">
        <v>2765</v>
      </c>
      <c r="Z322" s="460" t="s">
        <v>77</v>
      </c>
      <c r="AA322" s="460" t="e">
        <v>#N/A</v>
      </c>
    </row>
    <row r="323" spans="1:27" s="447" customFormat="1" ht="108.5">
      <c r="A323" s="460" t="s">
        <v>686</v>
      </c>
      <c r="B323" s="460" t="s">
        <v>70</v>
      </c>
      <c r="C323" s="460" t="s">
        <v>71</v>
      </c>
      <c r="D323" s="460" t="s">
        <v>455</v>
      </c>
      <c r="E323" s="460" t="s">
        <v>456</v>
      </c>
      <c r="F323" s="461">
        <v>8131</v>
      </c>
      <c r="G323" s="461">
        <v>2024110010238</v>
      </c>
      <c r="H323" s="460" t="s">
        <v>28</v>
      </c>
      <c r="I323" s="460" t="s">
        <v>457</v>
      </c>
      <c r="J323" s="460" t="s">
        <v>31</v>
      </c>
      <c r="K323" s="460">
        <v>80111600</v>
      </c>
      <c r="L323" s="460" t="s">
        <v>661</v>
      </c>
      <c r="M323" s="477" t="s">
        <v>680</v>
      </c>
      <c r="N323" s="477" t="s">
        <v>681</v>
      </c>
      <c r="O323" s="460">
        <v>3</v>
      </c>
      <c r="P323" s="460">
        <v>3</v>
      </c>
      <c r="Q323" s="460" t="s">
        <v>83</v>
      </c>
      <c r="R323" s="473" t="s">
        <v>84</v>
      </c>
      <c r="S323" s="501">
        <v>4500000</v>
      </c>
      <c r="T323" s="501">
        <v>13500000</v>
      </c>
      <c r="U323" s="460" t="s">
        <v>2792</v>
      </c>
      <c r="V323" s="460" t="s">
        <v>78</v>
      </c>
      <c r="W323" s="460" t="s">
        <v>461</v>
      </c>
      <c r="X323" s="460" t="s">
        <v>489</v>
      </c>
      <c r="Y323" s="460" t="s">
        <v>2765</v>
      </c>
      <c r="Z323" s="460" t="s">
        <v>77</v>
      </c>
      <c r="AA323" s="460" t="e">
        <v>#N/A</v>
      </c>
    </row>
    <row r="324" spans="1:27" s="447" customFormat="1" ht="93">
      <c r="A324" s="460" t="s">
        <v>687</v>
      </c>
      <c r="B324" s="460" t="s">
        <v>70</v>
      </c>
      <c r="C324" s="460" t="s">
        <v>71</v>
      </c>
      <c r="D324" s="460" t="s">
        <v>455</v>
      </c>
      <c r="E324" s="460" t="s">
        <v>456</v>
      </c>
      <c r="F324" s="461">
        <v>8131</v>
      </c>
      <c r="G324" s="461">
        <v>2024110010238</v>
      </c>
      <c r="H324" s="460" t="s">
        <v>28</v>
      </c>
      <c r="I324" s="460" t="s">
        <v>457</v>
      </c>
      <c r="J324" s="460" t="s">
        <v>31</v>
      </c>
      <c r="K324" s="460">
        <v>80111600</v>
      </c>
      <c r="L324" s="460" t="s">
        <v>2099</v>
      </c>
      <c r="M324" s="477" t="s">
        <v>680</v>
      </c>
      <c r="N324" s="477" t="s">
        <v>681</v>
      </c>
      <c r="O324" s="460">
        <v>3</v>
      </c>
      <c r="P324" s="460">
        <v>3</v>
      </c>
      <c r="Q324" s="460" t="s">
        <v>83</v>
      </c>
      <c r="R324" s="473" t="s">
        <v>84</v>
      </c>
      <c r="S324" s="501">
        <v>4300000</v>
      </c>
      <c r="T324" s="501">
        <v>12900000</v>
      </c>
      <c r="U324" s="460" t="s">
        <v>2792</v>
      </c>
      <c r="V324" s="460" t="s">
        <v>78</v>
      </c>
      <c r="W324" s="460" t="s">
        <v>479</v>
      </c>
      <c r="X324" s="460" t="s">
        <v>489</v>
      </c>
      <c r="Y324" s="460" t="s">
        <v>2765</v>
      </c>
      <c r="Z324" s="460" t="s">
        <v>77</v>
      </c>
      <c r="AA324" s="460" t="e">
        <v>#N/A</v>
      </c>
    </row>
    <row r="325" spans="1:27" s="447" customFormat="1" ht="93">
      <c r="A325" s="460" t="s">
        <v>688</v>
      </c>
      <c r="B325" s="460" t="s">
        <v>70</v>
      </c>
      <c r="C325" s="460" t="s">
        <v>71</v>
      </c>
      <c r="D325" s="460" t="s">
        <v>455</v>
      </c>
      <c r="E325" s="460" t="s">
        <v>456</v>
      </c>
      <c r="F325" s="461">
        <v>8131</v>
      </c>
      <c r="G325" s="461">
        <v>2024110010238</v>
      </c>
      <c r="H325" s="460" t="s">
        <v>28</v>
      </c>
      <c r="I325" s="460" t="s">
        <v>457</v>
      </c>
      <c r="J325" s="460" t="s">
        <v>31</v>
      </c>
      <c r="K325" s="460">
        <v>80111600</v>
      </c>
      <c r="L325" s="460" t="s">
        <v>689</v>
      </c>
      <c r="M325" s="477" t="s">
        <v>680</v>
      </c>
      <c r="N325" s="477" t="s">
        <v>681</v>
      </c>
      <c r="O325" s="460">
        <v>3</v>
      </c>
      <c r="P325" s="460">
        <v>3</v>
      </c>
      <c r="Q325" s="460" t="s">
        <v>83</v>
      </c>
      <c r="R325" s="473" t="s">
        <v>84</v>
      </c>
      <c r="S325" s="501">
        <v>3100000</v>
      </c>
      <c r="T325" s="501">
        <v>9300000</v>
      </c>
      <c r="U325" s="460" t="s">
        <v>2792</v>
      </c>
      <c r="V325" s="460" t="s">
        <v>78</v>
      </c>
      <c r="W325" s="460" t="s">
        <v>479</v>
      </c>
      <c r="X325" s="460" t="s">
        <v>489</v>
      </c>
      <c r="Y325" s="460" t="s">
        <v>2765</v>
      </c>
      <c r="Z325" s="460" t="s">
        <v>77</v>
      </c>
      <c r="AA325" s="460" t="e">
        <v>#N/A</v>
      </c>
    </row>
    <row r="326" spans="1:27" s="447" customFormat="1" ht="93">
      <c r="A326" s="460" t="s">
        <v>690</v>
      </c>
      <c r="B326" s="460" t="s">
        <v>70</v>
      </c>
      <c r="C326" s="460" t="s">
        <v>71</v>
      </c>
      <c r="D326" s="460" t="s">
        <v>455</v>
      </c>
      <c r="E326" s="460" t="s">
        <v>456</v>
      </c>
      <c r="F326" s="461">
        <v>8131</v>
      </c>
      <c r="G326" s="461">
        <v>2024110010238</v>
      </c>
      <c r="H326" s="460" t="s">
        <v>28</v>
      </c>
      <c r="I326" s="460" t="s">
        <v>457</v>
      </c>
      <c r="J326" s="460" t="s">
        <v>31</v>
      </c>
      <c r="K326" s="460">
        <v>80111600</v>
      </c>
      <c r="L326" s="460" t="s">
        <v>689</v>
      </c>
      <c r="M326" s="477" t="s">
        <v>680</v>
      </c>
      <c r="N326" s="477" t="s">
        <v>681</v>
      </c>
      <c r="O326" s="460">
        <v>3</v>
      </c>
      <c r="P326" s="460">
        <v>3</v>
      </c>
      <c r="Q326" s="460" t="s">
        <v>83</v>
      </c>
      <c r="R326" s="473" t="s">
        <v>84</v>
      </c>
      <c r="S326" s="501">
        <v>3100000</v>
      </c>
      <c r="T326" s="501">
        <v>9300000</v>
      </c>
      <c r="U326" s="460" t="s">
        <v>2792</v>
      </c>
      <c r="V326" s="460" t="s">
        <v>78</v>
      </c>
      <c r="W326" s="460" t="s">
        <v>461</v>
      </c>
      <c r="X326" s="460" t="s">
        <v>489</v>
      </c>
      <c r="Y326" s="460" t="s">
        <v>2765</v>
      </c>
      <c r="Z326" s="460" t="s">
        <v>77</v>
      </c>
      <c r="AA326" s="460" t="e">
        <v>#N/A</v>
      </c>
    </row>
    <row r="327" spans="1:27" s="447" customFormat="1" ht="77.5">
      <c r="A327" s="472" t="s">
        <v>691</v>
      </c>
      <c r="B327" s="460" t="s">
        <v>70</v>
      </c>
      <c r="C327" s="460" t="s">
        <v>71</v>
      </c>
      <c r="D327" s="460" t="s">
        <v>455</v>
      </c>
      <c r="E327" s="460" t="s">
        <v>456</v>
      </c>
      <c r="F327" s="461">
        <v>8131</v>
      </c>
      <c r="G327" s="461">
        <v>2024110010238</v>
      </c>
      <c r="H327" s="460" t="s">
        <v>28</v>
      </c>
      <c r="I327" s="460" t="s">
        <v>457</v>
      </c>
      <c r="J327" s="462" t="s">
        <v>31</v>
      </c>
      <c r="K327" s="460">
        <v>80111600</v>
      </c>
      <c r="L327" s="460" t="s">
        <v>1397</v>
      </c>
      <c r="M327" s="460" t="s">
        <v>307</v>
      </c>
      <c r="N327" s="461" t="s">
        <v>307</v>
      </c>
      <c r="O327" s="461">
        <v>1</v>
      </c>
      <c r="P327" s="460">
        <v>1</v>
      </c>
      <c r="Q327" s="460" t="s">
        <v>410</v>
      </c>
      <c r="R327" s="463" t="s">
        <v>84</v>
      </c>
      <c r="S327" s="501"/>
      <c r="T327" s="501">
        <v>15000000</v>
      </c>
      <c r="U327" s="473" t="s">
        <v>2792</v>
      </c>
      <c r="V327" s="460" t="s">
        <v>78</v>
      </c>
      <c r="W327" s="460" t="s">
        <v>461</v>
      </c>
      <c r="X327" s="460" t="s">
        <v>501</v>
      </c>
      <c r="Y327" s="460" t="s">
        <v>2765</v>
      </c>
      <c r="Z327" s="460" t="s">
        <v>77</v>
      </c>
      <c r="AA327" s="460" t="e">
        <v>#N/A</v>
      </c>
    </row>
    <row r="328" spans="1:27" s="447" customFormat="1" ht="77.5">
      <c r="A328" s="460" t="s">
        <v>692</v>
      </c>
      <c r="B328" s="460" t="s">
        <v>70</v>
      </c>
      <c r="C328" s="460" t="s">
        <v>71</v>
      </c>
      <c r="D328" s="460" t="s">
        <v>455</v>
      </c>
      <c r="E328" s="460" t="s">
        <v>456</v>
      </c>
      <c r="F328" s="461">
        <v>8131</v>
      </c>
      <c r="G328" s="461">
        <v>2024110010238</v>
      </c>
      <c r="H328" s="460" t="s">
        <v>28</v>
      </c>
      <c r="I328" s="460" t="s">
        <v>457</v>
      </c>
      <c r="J328" s="462" t="s">
        <v>30</v>
      </c>
      <c r="K328" s="460">
        <v>80111600</v>
      </c>
      <c r="L328" s="460" t="s">
        <v>2490</v>
      </c>
      <c r="M328" s="460" t="s">
        <v>1060</v>
      </c>
      <c r="N328" s="461" t="s">
        <v>1421</v>
      </c>
      <c r="O328" s="461">
        <v>6</v>
      </c>
      <c r="P328" s="460">
        <v>1</v>
      </c>
      <c r="Q328" s="474" t="s">
        <v>83</v>
      </c>
      <c r="R328" s="463" t="s">
        <v>84</v>
      </c>
      <c r="S328" s="501">
        <v>5200000</v>
      </c>
      <c r="T328" s="501">
        <v>31200000</v>
      </c>
      <c r="U328" s="473" t="s">
        <v>698</v>
      </c>
      <c r="V328" s="460" t="s">
        <v>78</v>
      </c>
      <c r="W328" s="460" t="s">
        <v>461</v>
      </c>
      <c r="X328" s="460" t="s">
        <v>501</v>
      </c>
      <c r="Y328" s="460" t="s">
        <v>2765</v>
      </c>
      <c r="Z328" s="460" t="s">
        <v>77</v>
      </c>
      <c r="AA328" s="460" t="e">
        <v>#N/A</v>
      </c>
    </row>
    <row r="329" spans="1:27" s="447" customFormat="1" ht="124">
      <c r="A329" s="460" t="s">
        <v>694</v>
      </c>
      <c r="B329" s="460" t="s">
        <v>70</v>
      </c>
      <c r="C329" s="460" t="s">
        <v>71</v>
      </c>
      <c r="D329" s="460" t="s">
        <v>455</v>
      </c>
      <c r="E329" s="460" t="s">
        <v>456</v>
      </c>
      <c r="F329" s="461">
        <v>8131</v>
      </c>
      <c r="G329" s="461">
        <v>2024110010238</v>
      </c>
      <c r="H329" s="460" t="s">
        <v>28</v>
      </c>
      <c r="I329" s="460" t="s">
        <v>457</v>
      </c>
      <c r="J329" s="462" t="s">
        <v>30</v>
      </c>
      <c r="K329" s="460">
        <v>80111600</v>
      </c>
      <c r="L329" s="460" t="s">
        <v>1999</v>
      </c>
      <c r="M329" s="460" t="s">
        <v>307</v>
      </c>
      <c r="N329" s="461" t="s">
        <v>307</v>
      </c>
      <c r="O329" s="461">
        <v>10</v>
      </c>
      <c r="P329" s="460">
        <v>1</v>
      </c>
      <c r="Q329" s="474" t="s">
        <v>83</v>
      </c>
      <c r="R329" s="463" t="s">
        <v>84</v>
      </c>
      <c r="S329" s="501">
        <v>3500000</v>
      </c>
      <c r="T329" s="501">
        <v>35000000</v>
      </c>
      <c r="U329" s="473" t="s">
        <v>698</v>
      </c>
      <c r="V329" s="460" t="s">
        <v>78</v>
      </c>
      <c r="W329" s="460">
        <v>0</v>
      </c>
      <c r="X329" s="460" t="s">
        <v>501</v>
      </c>
      <c r="Y329" s="460" t="s">
        <v>2765</v>
      </c>
      <c r="Z329" s="460" t="s">
        <v>77</v>
      </c>
      <c r="AA329" s="460" t="e">
        <v>#N/A</v>
      </c>
    </row>
    <row r="330" spans="1:27" s="447" customFormat="1" ht="108.5">
      <c r="A330" s="460" t="s">
        <v>695</v>
      </c>
      <c r="B330" s="460" t="s">
        <v>70</v>
      </c>
      <c r="C330" s="460" t="s">
        <v>71</v>
      </c>
      <c r="D330" s="460" t="s">
        <v>455</v>
      </c>
      <c r="E330" s="460" t="s">
        <v>456</v>
      </c>
      <c r="F330" s="461">
        <v>8131</v>
      </c>
      <c r="G330" s="461">
        <v>2024110010238</v>
      </c>
      <c r="H330" s="460" t="s">
        <v>28</v>
      </c>
      <c r="I330" s="460" t="s">
        <v>457</v>
      </c>
      <c r="J330" s="462" t="s">
        <v>30</v>
      </c>
      <c r="K330" s="460">
        <v>80111601</v>
      </c>
      <c r="L330" s="460" t="s">
        <v>697</v>
      </c>
      <c r="M330" s="460" t="s">
        <v>409</v>
      </c>
      <c r="N330" s="461" t="s">
        <v>459</v>
      </c>
      <c r="O330" s="461">
        <v>6</v>
      </c>
      <c r="P330" s="460">
        <v>1</v>
      </c>
      <c r="Q330" s="460" t="s">
        <v>83</v>
      </c>
      <c r="R330" s="463" t="s">
        <v>84</v>
      </c>
      <c r="S330" s="501">
        <v>3400000</v>
      </c>
      <c r="T330" s="501">
        <v>20400000</v>
      </c>
      <c r="U330" s="460" t="s">
        <v>698</v>
      </c>
      <c r="V330" s="460" t="s">
        <v>78</v>
      </c>
      <c r="W330" s="460" t="s">
        <v>461</v>
      </c>
      <c r="X330" s="460" t="s">
        <v>501</v>
      </c>
      <c r="Y330" s="460" t="s">
        <v>2765</v>
      </c>
      <c r="Z330" s="460" t="s">
        <v>77</v>
      </c>
      <c r="AA330" s="460" t="e">
        <v>#N/A</v>
      </c>
    </row>
    <row r="331" spans="1:27" s="447" customFormat="1" ht="124">
      <c r="A331" s="460" t="s">
        <v>699</v>
      </c>
      <c r="B331" s="460" t="s">
        <v>70</v>
      </c>
      <c r="C331" s="460" t="s">
        <v>71</v>
      </c>
      <c r="D331" s="460" t="s">
        <v>455</v>
      </c>
      <c r="E331" s="460" t="s">
        <v>456</v>
      </c>
      <c r="F331" s="461">
        <v>8131</v>
      </c>
      <c r="G331" s="461">
        <v>2024110010238</v>
      </c>
      <c r="H331" s="460" t="s">
        <v>28</v>
      </c>
      <c r="I331" s="460" t="s">
        <v>457</v>
      </c>
      <c r="J331" s="462" t="s">
        <v>30</v>
      </c>
      <c r="K331" s="460">
        <v>80111600</v>
      </c>
      <c r="L331" s="460" t="s">
        <v>1999</v>
      </c>
      <c r="M331" s="460" t="s">
        <v>307</v>
      </c>
      <c r="N331" s="461" t="s">
        <v>307</v>
      </c>
      <c r="O331" s="461">
        <v>8.5</v>
      </c>
      <c r="P331" s="460">
        <v>1</v>
      </c>
      <c r="Q331" s="474" t="s">
        <v>83</v>
      </c>
      <c r="R331" s="463" t="s">
        <v>84</v>
      </c>
      <c r="S331" s="501">
        <v>3500000</v>
      </c>
      <c r="T331" s="501">
        <v>29750000</v>
      </c>
      <c r="U331" s="473" t="s">
        <v>698</v>
      </c>
      <c r="V331" s="460" t="s">
        <v>78</v>
      </c>
      <c r="W331" s="460">
        <v>0</v>
      </c>
      <c r="X331" s="460" t="s">
        <v>501</v>
      </c>
      <c r="Y331" s="460" t="s">
        <v>2765</v>
      </c>
      <c r="Z331" s="460" t="s">
        <v>77</v>
      </c>
      <c r="AA331" s="460" t="e">
        <v>#N/A</v>
      </c>
    </row>
    <row r="332" spans="1:27" s="447" customFormat="1" ht="108.5">
      <c r="A332" s="460" t="s">
        <v>701</v>
      </c>
      <c r="B332" s="460" t="s">
        <v>70</v>
      </c>
      <c r="C332" s="460" t="s">
        <v>71</v>
      </c>
      <c r="D332" s="460" t="s">
        <v>455</v>
      </c>
      <c r="E332" s="460" t="s">
        <v>456</v>
      </c>
      <c r="F332" s="461">
        <v>8131</v>
      </c>
      <c r="G332" s="461">
        <v>2024110010238</v>
      </c>
      <c r="H332" s="460" t="s">
        <v>28</v>
      </c>
      <c r="I332" s="460" t="s">
        <v>457</v>
      </c>
      <c r="J332" s="462" t="s">
        <v>30</v>
      </c>
      <c r="K332" s="460">
        <v>80111600</v>
      </c>
      <c r="L332" s="460" t="s">
        <v>2036</v>
      </c>
      <c r="M332" s="460" t="s">
        <v>307</v>
      </c>
      <c r="N332" s="461" t="s">
        <v>307</v>
      </c>
      <c r="O332" s="461">
        <v>5</v>
      </c>
      <c r="P332" s="460">
        <v>1</v>
      </c>
      <c r="Q332" s="474" t="s">
        <v>83</v>
      </c>
      <c r="R332" s="463" t="s">
        <v>84</v>
      </c>
      <c r="S332" s="501">
        <v>3300000</v>
      </c>
      <c r="T332" s="501">
        <v>16500000</v>
      </c>
      <c r="U332" s="473" t="s">
        <v>698</v>
      </c>
      <c r="V332" s="460" t="s">
        <v>78</v>
      </c>
      <c r="W332" s="460">
        <v>0</v>
      </c>
      <c r="X332" s="460" t="s">
        <v>501</v>
      </c>
      <c r="Y332" s="460" t="s">
        <v>2765</v>
      </c>
      <c r="Z332" s="460" t="s">
        <v>77</v>
      </c>
      <c r="AA332" s="460" t="e">
        <v>#N/A</v>
      </c>
    </row>
    <row r="333" spans="1:27" s="447" customFormat="1" ht="108.5">
      <c r="A333" s="460" t="s">
        <v>703</v>
      </c>
      <c r="B333" s="460" t="s">
        <v>70</v>
      </c>
      <c r="C333" s="460" t="s">
        <v>71</v>
      </c>
      <c r="D333" s="460" t="s">
        <v>455</v>
      </c>
      <c r="E333" s="460" t="s">
        <v>456</v>
      </c>
      <c r="F333" s="461">
        <v>8131</v>
      </c>
      <c r="G333" s="461">
        <v>2024110010238</v>
      </c>
      <c r="H333" s="460" t="s">
        <v>28</v>
      </c>
      <c r="I333" s="460" t="s">
        <v>457</v>
      </c>
      <c r="J333" s="462" t="s">
        <v>30</v>
      </c>
      <c r="K333" s="460">
        <v>80111601</v>
      </c>
      <c r="L333" s="460" t="s">
        <v>697</v>
      </c>
      <c r="M333" s="460" t="s">
        <v>409</v>
      </c>
      <c r="N333" s="461" t="s">
        <v>459</v>
      </c>
      <c r="O333" s="461">
        <v>6</v>
      </c>
      <c r="P333" s="460">
        <v>1</v>
      </c>
      <c r="Q333" s="460" t="s">
        <v>83</v>
      </c>
      <c r="R333" s="463" t="s">
        <v>84</v>
      </c>
      <c r="S333" s="501">
        <v>3400000</v>
      </c>
      <c r="T333" s="501">
        <v>20400000</v>
      </c>
      <c r="U333" s="460" t="s">
        <v>698</v>
      </c>
      <c r="V333" s="460" t="s">
        <v>78</v>
      </c>
      <c r="W333" s="460" t="s">
        <v>461</v>
      </c>
      <c r="X333" s="460" t="s">
        <v>501</v>
      </c>
      <c r="Y333" s="460" t="s">
        <v>2765</v>
      </c>
      <c r="Z333" s="460" t="s">
        <v>77</v>
      </c>
      <c r="AA333" s="460" t="e">
        <v>#N/A</v>
      </c>
    </row>
    <row r="334" spans="1:27" s="447" customFormat="1" ht="108.5">
      <c r="A334" s="460" t="s">
        <v>705</v>
      </c>
      <c r="B334" s="460" t="s">
        <v>70</v>
      </c>
      <c r="C334" s="460" t="s">
        <v>71</v>
      </c>
      <c r="D334" s="460" t="s">
        <v>455</v>
      </c>
      <c r="E334" s="460" t="s">
        <v>456</v>
      </c>
      <c r="F334" s="461">
        <v>8131</v>
      </c>
      <c r="G334" s="461">
        <v>2024110010238</v>
      </c>
      <c r="H334" s="460" t="s">
        <v>28</v>
      </c>
      <c r="I334" s="460" t="s">
        <v>457</v>
      </c>
      <c r="J334" s="462" t="s">
        <v>30</v>
      </c>
      <c r="K334" s="460">
        <v>80111601</v>
      </c>
      <c r="L334" s="460" t="s">
        <v>697</v>
      </c>
      <c r="M334" s="460" t="s">
        <v>409</v>
      </c>
      <c r="N334" s="461" t="s">
        <v>459</v>
      </c>
      <c r="O334" s="461">
        <v>6</v>
      </c>
      <c r="P334" s="460">
        <v>1</v>
      </c>
      <c r="Q334" s="460" t="s">
        <v>83</v>
      </c>
      <c r="R334" s="463" t="s">
        <v>84</v>
      </c>
      <c r="S334" s="501">
        <v>3400000</v>
      </c>
      <c r="T334" s="501">
        <v>20400000</v>
      </c>
      <c r="U334" s="460" t="s">
        <v>698</v>
      </c>
      <c r="V334" s="460" t="s">
        <v>78</v>
      </c>
      <c r="W334" s="460" t="s">
        <v>461</v>
      </c>
      <c r="X334" s="460" t="s">
        <v>501</v>
      </c>
      <c r="Y334" s="460" t="s">
        <v>2765</v>
      </c>
      <c r="Z334" s="460" t="s">
        <v>77</v>
      </c>
      <c r="AA334" s="460" t="e">
        <v>#N/A</v>
      </c>
    </row>
    <row r="335" spans="1:27" s="447" customFormat="1" ht="108.5">
      <c r="A335" s="460" t="s">
        <v>707</v>
      </c>
      <c r="B335" s="460" t="s">
        <v>70</v>
      </c>
      <c r="C335" s="460" t="s">
        <v>71</v>
      </c>
      <c r="D335" s="460" t="s">
        <v>455</v>
      </c>
      <c r="E335" s="460" t="s">
        <v>456</v>
      </c>
      <c r="F335" s="461">
        <v>8131</v>
      </c>
      <c r="G335" s="461">
        <v>2024110010238</v>
      </c>
      <c r="H335" s="460" t="s">
        <v>28</v>
      </c>
      <c r="I335" s="460" t="s">
        <v>457</v>
      </c>
      <c r="J335" s="462" t="s">
        <v>30</v>
      </c>
      <c r="K335" s="460">
        <v>80111601</v>
      </c>
      <c r="L335" s="460" t="s">
        <v>697</v>
      </c>
      <c r="M335" s="460" t="s">
        <v>409</v>
      </c>
      <c r="N335" s="461" t="s">
        <v>459</v>
      </c>
      <c r="O335" s="461">
        <v>6</v>
      </c>
      <c r="P335" s="460">
        <v>1</v>
      </c>
      <c r="Q335" s="460" t="s">
        <v>83</v>
      </c>
      <c r="R335" s="463" t="s">
        <v>84</v>
      </c>
      <c r="S335" s="501">
        <v>3400000</v>
      </c>
      <c r="T335" s="501">
        <v>20400000</v>
      </c>
      <c r="U335" s="460" t="s">
        <v>698</v>
      </c>
      <c r="V335" s="460" t="s">
        <v>78</v>
      </c>
      <c r="W335" s="460" t="s">
        <v>461</v>
      </c>
      <c r="X335" s="460" t="s">
        <v>501</v>
      </c>
      <c r="Y335" s="460" t="s">
        <v>2765</v>
      </c>
      <c r="Z335" s="460" t="s">
        <v>77</v>
      </c>
      <c r="AA335" s="460" t="e">
        <v>#N/A</v>
      </c>
    </row>
    <row r="336" spans="1:27" s="447" customFormat="1" ht="108.5">
      <c r="A336" s="460" t="s">
        <v>709</v>
      </c>
      <c r="B336" s="460" t="s">
        <v>70</v>
      </c>
      <c r="C336" s="460" t="s">
        <v>71</v>
      </c>
      <c r="D336" s="460" t="s">
        <v>455</v>
      </c>
      <c r="E336" s="460" t="s">
        <v>456</v>
      </c>
      <c r="F336" s="461">
        <v>8131</v>
      </c>
      <c r="G336" s="461">
        <v>2024110010238</v>
      </c>
      <c r="H336" s="460" t="s">
        <v>28</v>
      </c>
      <c r="I336" s="460" t="s">
        <v>457</v>
      </c>
      <c r="J336" s="462" t="s">
        <v>30</v>
      </c>
      <c r="K336" s="460">
        <v>80111600</v>
      </c>
      <c r="L336" s="460" t="s">
        <v>2036</v>
      </c>
      <c r="M336" s="460" t="s">
        <v>307</v>
      </c>
      <c r="N336" s="461" t="s">
        <v>307</v>
      </c>
      <c r="O336" s="461">
        <v>5</v>
      </c>
      <c r="P336" s="460">
        <v>1</v>
      </c>
      <c r="Q336" s="474" t="s">
        <v>83</v>
      </c>
      <c r="R336" s="463" t="s">
        <v>84</v>
      </c>
      <c r="S336" s="501">
        <v>3300000</v>
      </c>
      <c r="T336" s="501">
        <v>16500000</v>
      </c>
      <c r="U336" s="473" t="s">
        <v>698</v>
      </c>
      <c r="V336" s="460" t="s">
        <v>78</v>
      </c>
      <c r="W336" s="460">
        <v>0</v>
      </c>
      <c r="X336" s="460" t="s">
        <v>501</v>
      </c>
      <c r="Y336" s="460" t="s">
        <v>2765</v>
      </c>
      <c r="Z336" s="460" t="s">
        <v>77</v>
      </c>
      <c r="AA336" s="460" t="e">
        <v>#N/A</v>
      </c>
    </row>
    <row r="337" spans="1:27" s="447" customFormat="1" ht="108.5">
      <c r="A337" s="460" t="s">
        <v>711</v>
      </c>
      <c r="B337" s="460" t="s">
        <v>70</v>
      </c>
      <c r="C337" s="460" t="s">
        <v>71</v>
      </c>
      <c r="D337" s="460" t="s">
        <v>455</v>
      </c>
      <c r="E337" s="460" t="s">
        <v>456</v>
      </c>
      <c r="F337" s="461">
        <v>8131</v>
      </c>
      <c r="G337" s="461">
        <v>2024110010238</v>
      </c>
      <c r="H337" s="460" t="s">
        <v>28</v>
      </c>
      <c r="I337" s="460" t="s">
        <v>457</v>
      </c>
      <c r="J337" s="462" t="s">
        <v>30</v>
      </c>
      <c r="K337" s="460">
        <v>80111601</v>
      </c>
      <c r="L337" s="460" t="s">
        <v>697</v>
      </c>
      <c r="M337" s="460" t="s">
        <v>409</v>
      </c>
      <c r="N337" s="461" t="s">
        <v>459</v>
      </c>
      <c r="O337" s="461">
        <v>6</v>
      </c>
      <c r="P337" s="460">
        <v>1</v>
      </c>
      <c r="Q337" s="460" t="s">
        <v>83</v>
      </c>
      <c r="R337" s="463" t="s">
        <v>84</v>
      </c>
      <c r="S337" s="501">
        <v>3400000</v>
      </c>
      <c r="T337" s="501">
        <v>20400000</v>
      </c>
      <c r="U337" s="460" t="s">
        <v>698</v>
      </c>
      <c r="V337" s="460" t="s">
        <v>78</v>
      </c>
      <c r="W337" s="460" t="s">
        <v>461</v>
      </c>
      <c r="X337" s="460" t="s">
        <v>501</v>
      </c>
      <c r="Y337" s="460" t="s">
        <v>2765</v>
      </c>
      <c r="Z337" s="460" t="s">
        <v>77</v>
      </c>
      <c r="AA337" s="460" t="e">
        <v>#N/A</v>
      </c>
    </row>
    <row r="338" spans="1:27" s="447" customFormat="1" ht="108.5">
      <c r="A338" s="460" t="s">
        <v>713</v>
      </c>
      <c r="B338" s="460" t="s">
        <v>70</v>
      </c>
      <c r="C338" s="460" t="s">
        <v>71</v>
      </c>
      <c r="D338" s="460" t="s">
        <v>455</v>
      </c>
      <c r="E338" s="460" t="s">
        <v>456</v>
      </c>
      <c r="F338" s="461">
        <v>8131</v>
      </c>
      <c r="G338" s="461">
        <v>2024110010238</v>
      </c>
      <c r="H338" s="460" t="s">
        <v>28</v>
      </c>
      <c r="I338" s="460" t="s">
        <v>457</v>
      </c>
      <c r="J338" s="462" t="s">
        <v>30</v>
      </c>
      <c r="K338" s="460">
        <v>80111601</v>
      </c>
      <c r="L338" s="460" t="s">
        <v>697</v>
      </c>
      <c r="M338" s="460" t="s">
        <v>409</v>
      </c>
      <c r="N338" s="461" t="s">
        <v>459</v>
      </c>
      <c r="O338" s="461">
        <v>6</v>
      </c>
      <c r="P338" s="460">
        <v>1</v>
      </c>
      <c r="Q338" s="460" t="s">
        <v>83</v>
      </c>
      <c r="R338" s="463" t="s">
        <v>84</v>
      </c>
      <c r="S338" s="501">
        <v>3400000</v>
      </c>
      <c r="T338" s="501">
        <v>20400000</v>
      </c>
      <c r="U338" s="460" t="s">
        <v>698</v>
      </c>
      <c r="V338" s="460" t="s">
        <v>78</v>
      </c>
      <c r="W338" s="460" t="s">
        <v>461</v>
      </c>
      <c r="X338" s="460" t="s">
        <v>501</v>
      </c>
      <c r="Y338" s="460" t="s">
        <v>2765</v>
      </c>
      <c r="Z338" s="460" t="s">
        <v>77</v>
      </c>
      <c r="AA338" s="460" t="e">
        <v>#N/A</v>
      </c>
    </row>
    <row r="339" spans="1:27" s="447" customFormat="1" ht="108.5">
      <c r="A339" s="460" t="s">
        <v>715</v>
      </c>
      <c r="B339" s="460" t="s">
        <v>70</v>
      </c>
      <c r="C339" s="460" t="s">
        <v>71</v>
      </c>
      <c r="D339" s="460" t="s">
        <v>455</v>
      </c>
      <c r="E339" s="460" t="s">
        <v>456</v>
      </c>
      <c r="F339" s="461">
        <v>8131</v>
      </c>
      <c r="G339" s="461">
        <v>2024110010238</v>
      </c>
      <c r="H339" s="460" t="s">
        <v>28</v>
      </c>
      <c r="I339" s="460" t="s">
        <v>457</v>
      </c>
      <c r="J339" s="462" t="s">
        <v>30</v>
      </c>
      <c r="K339" s="460">
        <v>80111600</v>
      </c>
      <c r="L339" s="460" t="s">
        <v>697</v>
      </c>
      <c r="M339" s="460" t="s">
        <v>409</v>
      </c>
      <c r="N339" s="461" t="s">
        <v>459</v>
      </c>
      <c r="O339" s="461">
        <v>5</v>
      </c>
      <c r="P339" s="460">
        <v>1</v>
      </c>
      <c r="Q339" s="460" t="s">
        <v>83</v>
      </c>
      <c r="R339" s="463" t="s">
        <v>84</v>
      </c>
      <c r="S339" s="501">
        <v>3400000</v>
      </c>
      <c r="T339" s="501">
        <v>17000000</v>
      </c>
      <c r="U339" s="460" t="s">
        <v>698</v>
      </c>
      <c r="V339" s="460" t="s">
        <v>78</v>
      </c>
      <c r="W339" s="460" t="s">
        <v>461</v>
      </c>
      <c r="X339" s="460" t="s">
        <v>501</v>
      </c>
      <c r="Y339" s="460" t="s">
        <v>2765</v>
      </c>
      <c r="Z339" s="460" t="s">
        <v>77</v>
      </c>
      <c r="AA339" s="460" t="e">
        <v>#N/A</v>
      </c>
    </row>
    <row r="340" spans="1:27" s="447" customFormat="1" ht="108.5">
      <c r="A340" s="460" t="s">
        <v>717</v>
      </c>
      <c r="B340" s="460" t="s">
        <v>70</v>
      </c>
      <c r="C340" s="460" t="s">
        <v>71</v>
      </c>
      <c r="D340" s="460" t="s">
        <v>455</v>
      </c>
      <c r="E340" s="460" t="s">
        <v>456</v>
      </c>
      <c r="F340" s="461">
        <v>8131</v>
      </c>
      <c r="G340" s="461">
        <v>2024110010238</v>
      </c>
      <c r="H340" s="460" t="s">
        <v>28</v>
      </c>
      <c r="I340" s="460" t="s">
        <v>457</v>
      </c>
      <c r="J340" s="462" t="s">
        <v>30</v>
      </c>
      <c r="K340" s="460">
        <v>80111600</v>
      </c>
      <c r="L340" s="460" t="s">
        <v>697</v>
      </c>
      <c r="M340" s="460" t="s">
        <v>409</v>
      </c>
      <c r="N340" s="461" t="s">
        <v>459</v>
      </c>
      <c r="O340" s="461">
        <v>5</v>
      </c>
      <c r="P340" s="460">
        <v>1</v>
      </c>
      <c r="Q340" s="460" t="s">
        <v>83</v>
      </c>
      <c r="R340" s="463" t="s">
        <v>84</v>
      </c>
      <c r="S340" s="501">
        <v>3400000</v>
      </c>
      <c r="T340" s="501">
        <v>17000000</v>
      </c>
      <c r="U340" s="460" t="s">
        <v>698</v>
      </c>
      <c r="V340" s="460" t="s">
        <v>78</v>
      </c>
      <c r="W340" s="460" t="s">
        <v>461</v>
      </c>
      <c r="X340" s="460" t="s">
        <v>501</v>
      </c>
      <c r="Y340" s="460" t="s">
        <v>2765</v>
      </c>
      <c r="Z340" s="460" t="s">
        <v>77</v>
      </c>
      <c r="AA340" s="460" t="e">
        <v>#N/A</v>
      </c>
    </row>
    <row r="341" spans="1:27" s="447" customFormat="1" ht="93">
      <c r="A341" s="460" t="s">
        <v>719</v>
      </c>
      <c r="B341" s="460" t="s">
        <v>70</v>
      </c>
      <c r="C341" s="460" t="s">
        <v>71</v>
      </c>
      <c r="D341" s="460" t="s">
        <v>455</v>
      </c>
      <c r="E341" s="460" t="s">
        <v>456</v>
      </c>
      <c r="F341" s="461">
        <v>8131</v>
      </c>
      <c r="G341" s="461">
        <v>2024110010238</v>
      </c>
      <c r="H341" s="460" t="s">
        <v>28</v>
      </c>
      <c r="I341" s="460" t="s">
        <v>457</v>
      </c>
      <c r="J341" s="462" t="s">
        <v>30</v>
      </c>
      <c r="K341" s="460">
        <v>80111600</v>
      </c>
      <c r="L341" s="460" t="s">
        <v>2041</v>
      </c>
      <c r="M341" s="460" t="s">
        <v>307</v>
      </c>
      <c r="N341" s="461" t="s">
        <v>307</v>
      </c>
      <c r="O341" s="461">
        <v>6</v>
      </c>
      <c r="P341" s="460">
        <v>1</v>
      </c>
      <c r="Q341" s="474" t="s">
        <v>83</v>
      </c>
      <c r="R341" s="463" t="s">
        <v>84</v>
      </c>
      <c r="S341" s="501">
        <v>3200000</v>
      </c>
      <c r="T341" s="501">
        <v>19200000</v>
      </c>
      <c r="U341" s="473" t="s">
        <v>698</v>
      </c>
      <c r="V341" s="460" t="s">
        <v>78</v>
      </c>
      <c r="W341" s="460">
        <v>0</v>
      </c>
      <c r="X341" s="460" t="s">
        <v>501</v>
      </c>
      <c r="Y341" s="460" t="s">
        <v>2765</v>
      </c>
      <c r="Z341" s="460" t="s">
        <v>77</v>
      </c>
      <c r="AA341" s="460" t="e">
        <v>#N/A</v>
      </c>
    </row>
    <row r="342" spans="1:27" s="447" customFormat="1" ht="93">
      <c r="A342" s="460" t="s">
        <v>721</v>
      </c>
      <c r="B342" s="460" t="s">
        <v>70</v>
      </c>
      <c r="C342" s="460" t="s">
        <v>71</v>
      </c>
      <c r="D342" s="460" t="s">
        <v>455</v>
      </c>
      <c r="E342" s="460" t="s">
        <v>456</v>
      </c>
      <c r="F342" s="461">
        <v>8131</v>
      </c>
      <c r="G342" s="461">
        <v>2024110010238</v>
      </c>
      <c r="H342" s="460" t="s">
        <v>28</v>
      </c>
      <c r="I342" s="460" t="s">
        <v>457</v>
      </c>
      <c r="J342" s="462" t="s">
        <v>30</v>
      </c>
      <c r="K342" s="460">
        <v>80111600</v>
      </c>
      <c r="L342" s="460" t="s">
        <v>2004</v>
      </c>
      <c r="M342" s="460" t="s">
        <v>307</v>
      </c>
      <c r="N342" s="461" t="s">
        <v>307</v>
      </c>
      <c r="O342" s="461">
        <v>7</v>
      </c>
      <c r="P342" s="460">
        <v>1</v>
      </c>
      <c r="Q342" s="474" t="s">
        <v>83</v>
      </c>
      <c r="R342" s="463" t="s">
        <v>84</v>
      </c>
      <c r="S342" s="501">
        <v>3600000</v>
      </c>
      <c r="T342" s="501">
        <v>25200000</v>
      </c>
      <c r="U342" s="473" t="s">
        <v>698</v>
      </c>
      <c r="V342" s="460" t="s">
        <v>78</v>
      </c>
      <c r="W342" s="460">
        <v>0</v>
      </c>
      <c r="X342" s="460" t="s">
        <v>501</v>
      </c>
      <c r="Y342" s="460" t="s">
        <v>2765</v>
      </c>
      <c r="Z342" s="460" t="s">
        <v>77</v>
      </c>
      <c r="AA342" s="460" t="e">
        <v>#N/A</v>
      </c>
    </row>
    <row r="343" spans="1:27" s="447" customFormat="1" ht="108.5">
      <c r="A343" s="460" t="s">
        <v>723</v>
      </c>
      <c r="B343" s="460" t="s">
        <v>70</v>
      </c>
      <c r="C343" s="460" t="s">
        <v>71</v>
      </c>
      <c r="D343" s="460" t="s">
        <v>455</v>
      </c>
      <c r="E343" s="460" t="s">
        <v>456</v>
      </c>
      <c r="F343" s="461">
        <v>8131</v>
      </c>
      <c r="G343" s="461">
        <v>2024110010238</v>
      </c>
      <c r="H343" s="460" t="s">
        <v>28</v>
      </c>
      <c r="I343" s="460" t="s">
        <v>457</v>
      </c>
      <c r="J343" s="462" t="s">
        <v>30</v>
      </c>
      <c r="K343" s="460">
        <v>80111600</v>
      </c>
      <c r="L343" s="460" t="s">
        <v>2007</v>
      </c>
      <c r="M343" s="460" t="s">
        <v>307</v>
      </c>
      <c r="N343" s="461" t="s">
        <v>307</v>
      </c>
      <c r="O343" s="461">
        <v>6</v>
      </c>
      <c r="P343" s="460">
        <v>1</v>
      </c>
      <c r="Q343" s="474" t="s">
        <v>83</v>
      </c>
      <c r="R343" s="463" t="s">
        <v>84</v>
      </c>
      <c r="S343" s="501">
        <v>2700000</v>
      </c>
      <c r="T343" s="501">
        <v>16200000</v>
      </c>
      <c r="U343" s="473" t="s">
        <v>698</v>
      </c>
      <c r="V343" s="460" t="s">
        <v>78</v>
      </c>
      <c r="W343" s="460">
        <v>0</v>
      </c>
      <c r="X343" s="460" t="s">
        <v>501</v>
      </c>
      <c r="Y343" s="460" t="s">
        <v>2765</v>
      </c>
      <c r="Z343" s="460" t="s">
        <v>77</v>
      </c>
      <c r="AA343" s="460" t="e">
        <v>#N/A</v>
      </c>
    </row>
    <row r="344" spans="1:27" s="447" customFormat="1" ht="108.5">
      <c r="A344" s="460" t="s">
        <v>725</v>
      </c>
      <c r="B344" s="460" t="s">
        <v>70</v>
      </c>
      <c r="C344" s="460" t="s">
        <v>71</v>
      </c>
      <c r="D344" s="460" t="s">
        <v>455</v>
      </c>
      <c r="E344" s="460" t="s">
        <v>456</v>
      </c>
      <c r="F344" s="461">
        <v>8131</v>
      </c>
      <c r="G344" s="461">
        <v>2024110010238</v>
      </c>
      <c r="H344" s="460" t="s">
        <v>28</v>
      </c>
      <c r="I344" s="460" t="s">
        <v>457</v>
      </c>
      <c r="J344" s="462" t="s">
        <v>30</v>
      </c>
      <c r="K344" s="460">
        <v>80111601</v>
      </c>
      <c r="L344" s="460" t="s">
        <v>697</v>
      </c>
      <c r="M344" s="460" t="s">
        <v>409</v>
      </c>
      <c r="N344" s="461" t="s">
        <v>459</v>
      </c>
      <c r="O344" s="461">
        <v>6</v>
      </c>
      <c r="P344" s="460">
        <v>1</v>
      </c>
      <c r="Q344" s="460" t="s">
        <v>83</v>
      </c>
      <c r="R344" s="463" t="s">
        <v>84</v>
      </c>
      <c r="S344" s="501">
        <v>3400000</v>
      </c>
      <c r="T344" s="501">
        <v>20400000</v>
      </c>
      <c r="U344" s="460" t="s">
        <v>698</v>
      </c>
      <c r="V344" s="460" t="s">
        <v>78</v>
      </c>
      <c r="W344" s="460" t="s">
        <v>461</v>
      </c>
      <c r="X344" s="460" t="s">
        <v>501</v>
      </c>
      <c r="Y344" s="460" t="s">
        <v>2765</v>
      </c>
      <c r="Z344" s="460" t="s">
        <v>77</v>
      </c>
      <c r="AA344" s="460" t="e">
        <v>#N/A</v>
      </c>
    </row>
    <row r="345" spans="1:27" s="447" customFormat="1" ht="108.5">
      <c r="A345" s="460" t="s">
        <v>727</v>
      </c>
      <c r="B345" s="460" t="s">
        <v>70</v>
      </c>
      <c r="C345" s="460" t="s">
        <v>71</v>
      </c>
      <c r="D345" s="460" t="s">
        <v>455</v>
      </c>
      <c r="E345" s="460" t="s">
        <v>456</v>
      </c>
      <c r="F345" s="461">
        <v>8131</v>
      </c>
      <c r="G345" s="461">
        <v>2024110010238</v>
      </c>
      <c r="H345" s="460" t="s">
        <v>28</v>
      </c>
      <c r="I345" s="460" t="s">
        <v>457</v>
      </c>
      <c r="J345" s="462" t="s">
        <v>30</v>
      </c>
      <c r="K345" s="460">
        <v>80111600</v>
      </c>
      <c r="L345" s="460" t="s">
        <v>2007</v>
      </c>
      <c r="M345" s="460" t="s">
        <v>307</v>
      </c>
      <c r="N345" s="461" t="s">
        <v>307</v>
      </c>
      <c r="O345" s="461">
        <v>6</v>
      </c>
      <c r="P345" s="460">
        <v>1</v>
      </c>
      <c r="Q345" s="474" t="s">
        <v>83</v>
      </c>
      <c r="R345" s="463" t="s">
        <v>84</v>
      </c>
      <c r="S345" s="501">
        <v>2700000</v>
      </c>
      <c r="T345" s="501">
        <v>16200000</v>
      </c>
      <c r="U345" s="473" t="s">
        <v>698</v>
      </c>
      <c r="V345" s="460" t="s">
        <v>78</v>
      </c>
      <c r="W345" s="460">
        <v>0</v>
      </c>
      <c r="X345" s="460" t="s">
        <v>501</v>
      </c>
      <c r="Y345" s="460" t="s">
        <v>2765</v>
      </c>
      <c r="Z345" s="460" t="s">
        <v>77</v>
      </c>
      <c r="AA345" s="460" t="e">
        <v>#N/A</v>
      </c>
    </row>
    <row r="346" spans="1:27" s="447" customFormat="1" ht="108.5">
      <c r="A346" s="460" t="s">
        <v>729</v>
      </c>
      <c r="B346" s="460" t="s">
        <v>70</v>
      </c>
      <c r="C346" s="460" t="s">
        <v>71</v>
      </c>
      <c r="D346" s="460" t="s">
        <v>455</v>
      </c>
      <c r="E346" s="460" t="s">
        <v>456</v>
      </c>
      <c r="F346" s="461">
        <v>8131</v>
      </c>
      <c r="G346" s="461">
        <v>2024110010238</v>
      </c>
      <c r="H346" s="460" t="s">
        <v>28</v>
      </c>
      <c r="I346" s="460" t="s">
        <v>457</v>
      </c>
      <c r="J346" s="462" t="s">
        <v>30</v>
      </c>
      <c r="K346" s="460">
        <v>80111600</v>
      </c>
      <c r="L346" s="460" t="s">
        <v>2007</v>
      </c>
      <c r="M346" s="460" t="s">
        <v>307</v>
      </c>
      <c r="N346" s="461" t="s">
        <v>307</v>
      </c>
      <c r="O346" s="461">
        <v>6</v>
      </c>
      <c r="P346" s="460">
        <v>1</v>
      </c>
      <c r="Q346" s="474" t="s">
        <v>83</v>
      </c>
      <c r="R346" s="463" t="s">
        <v>84</v>
      </c>
      <c r="S346" s="501">
        <v>2700000</v>
      </c>
      <c r="T346" s="501">
        <v>16200000</v>
      </c>
      <c r="U346" s="473" t="s">
        <v>698</v>
      </c>
      <c r="V346" s="460" t="s">
        <v>78</v>
      </c>
      <c r="W346" s="460">
        <v>0</v>
      </c>
      <c r="X346" s="460" t="s">
        <v>501</v>
      </c>
      <c r="Y346" s="460" t="s">
        <v>2765</v>
      </c>
      <c r="Z346" s="460" t="s">
        <v>77</v>
      </c>
      <c r="AA346" s="460" t="e">
        <v>#N/A</v>
      </c>
    </row>
    <row r="347" spans="1:27" s="447" customFormat="1" ht="93">
      <c r="A347" s="460" t="s">
        <v>731</v>
      </c>
      <c r="B347" s="460" t="s">
        <v>70</v>
      </c>
      <c r="C347" s="460" t="s">
        <v>71</v>
      </c>
      <c r="D347" s="460" t="s">
        <v>455</v>
      </c>
      <c r="E347" s="460" t="s">
        <v>456</v>
      </c>
      <c r="F347" s="461">
        <v>8131</v>
      </c>
      <c r="G347" s="461">
        <v>2024110010238</v>
      </c>
      <c r="H347" s="460" t="s">
        <v>28</v>
      </c>
      <c r="I347" s="460" t="s">
        <v>457</v>
      </c>
      <c r="J347" s="462" t="s">
        <v>30</v>
      </c>
      <c r="K347" s="460">
        <v>80111600</v>
      </c>
      <c r="L347" s="460" t="s">
        <v>2014</v>
      </c>
      <c r="M347" s="460" t="s">
        <v>673</v>
      </c>
      <c r="N347" s="461" t="s">
        <v>673</v>
      </c>
      <c r="O347" s="461">
        <v>8.5</v>
      </c>
      <c r="P347" s="460">
        <v>1</v>
      </c>
      <c r="Q347" s="474" t="s">
        <v>83</v>
      </c>
      <c r="R347" s="463" t="s">
        <v>84</v>
      </c>
      <c r="S347" s="501">
        <v>4600000</v>
      </c>
      <c r="T347" s="501">
        <v>39100000</v>
      </c>
      <c r="U347" s="473" t="s">
        <v>698</v>
      </c>
      <c r="V347" s="460" t="s">
        <v>78</v>
      </c>
      <c r="W347" s="460" t="s">
        <v>461</v>
      </c>
      <c r="X347" s="460" t="s">
        <v>501</v>
      </c>
      <c r="Y347" s="460" t="s">
        <v>2765</v>
      </c>
      <c r="Z347" s="460" t="s">
        <v>77</v>
      </c>
      <c r="AA347" s="460" t="e">
        <v>#N/A</v>
      </c>
    </row>
    <row r="348" spans="1:27" s="447" customFormat="1" ht="108.5">
      <c r="A348" s="460" t="s">
        <v>733</v>
      </c>
      <c r="B348" s="460" t="s">
        <v>70</v>
      </c>
      <c r="C348" s="460" t="s">
        <v>71</v>
      </c>
      <c r="D348" s="460" t="s">
        <v>455</v>
      </c>
      <c r="E348" s="460" t="s">
        <v>456</v>
      </c>
      <c r="F348" s="461">
        <v>8131</v>
      </c>
      <c r="G348" s="461">
        <v>2024110010238</v>
      </c>
      <c r="H348" s="460" t="s">
        <v>28</v>
      </c>
      <c r="I348" s="460" t="s">
        <v>457</v>
      </c>
      <c r="J348" s="462" t="s">
        <v>30</v>
      </c>
      <c r="K348" s="460">
        <v>80111601</v>
      </c>
      <c r="L348" s="460" t="s">
        <v>697</v>
      </c>
      <c r="M348" s="460" t="s">
        <v>409</v>
      </c>
      <c r="N348" s="461" t="s">
        <v>459</v>
      </c>
      <c r="O348" s="461">
        <v>6</v>
      </c>
      <c r="P348" s="460">
        <v>1</v>
      </c>
      <c r="Q348" s="460" t="s">
        <v>83</v>
      </c>
      <c r="R348" s="463" t="s">
        <v>84</v>
      </c>
      <c r="S348" s="501">
        <v>3400000</v>
      </c>
      <c r="T348" s="501">
        <v>20400000</v>
      </c>
      <c r="U348" s="460" t="s">
        <v>698</v>
      </c>
      <c r="V348" s="460" t="s">
        <v>78</v>
      </c>
      <c r="W348" s="460" t="s">
        <v>461</v>
      </c>
      <c r="X348" s="460" t="s">
        <v>501</v>
      </c>
      <c r="Y348" s="460" t="s">
        <v>2765</v>
      </c>
      <c r="Z348" s="460" t="s">
        <v>77</v>
      </c>
      <c r="AA348" s="460" t="e">
        <v>#N/A</v>
      </c>
    </row>
    <row r="349" spans="1:27" s="447" customFormat="1" ht="93">
      <c r="A349" s="460" t="s">
        <v>735</v>
      </c>
      <c r="B349" s="460" t="s">
        <v>70</v>
      </c>
      <c r="C349" s="460" t="s">
        <v>71</v>
      </c>
      <c r="D349" s="460" t="s">
        <v>455</v>
      </c>
      <c r="E349" s="460" t="s">
        <v>456</v>
      </c>
      <c r="F349" s="461">
        <v>8131</v>
      </c>
      <c r="G349" s="461">
        <v>2024110010238</v>
      </c>
      <c r="H349" s="460" t="s">
        <v>28</v>
      </c>
      <c r="I349" s="460" t="s">
        <v>457</v>
      </c>
      <c r="J349" s="460" t="s">
        <v>29</v>
      </c>
      <c r="K349" s="460">
        <v>80111600</v>
      </c>
      <c r="L349" s="460" t="s">
        <v>737</v>
      </c>
      <c r="M349" s="460" t="s">
        <v>409</v>
      </c>
      <c r="N349" s="461" t="s">
        <v>459</v>
      </c>
      <c r="O349" s="461">
        <v>7</v>
      </c>
      <c r="P349" s="460">
        <v>7</v>
      </c>
      <c r="Q349" s="460" t="s">
        <v>83</v>
      </c>
      <c r="R349" s="463" t="s">
        <v>84</v>
      </c>
      <c r="S349" s="501">
        <v>2200000</v>
      </c>
      <c r="T349" s="501">
        <v>15400000</v>
      </c>
      <c r="U349" s="460" t="s">
        <v>698</v>
      </c>
      <c r="V349" s="460" t="s">
        <v>78</v>
      </c>
      <c r="W349" s="460" t="s">
        <v>461</v>
      </c>
      <c r="X349" s="460" t="s">
        <v>501</v>
      </c>
      <c r="Y349" s="460" t="s">
        <v>2765</v>
      </c>
      <c r="Z349" s="460" t="s">
        <v>77</v>
      </c>
      <c r="AA349" s="460" t="e">
        <v>#N/A</v>
      </c>
    </row>
    <row r="350" spans="1:27" s="447" customFormat="1" ht="93">
      <c r="A350" s="460" t="s">
        <v>738</v>
      </c>
      <c r="B350" s="460" t="s">
        <v>70</v>
      </c>
      <c r="C350" s="460" t="s">
        <v>71</v>
      </c>
      <c r="D350" s="460" t="s">
        <v>455</v>
      </c>
      <c r="E350" s="460" t="s">
        <v>456</v>
      </c>
      <c r="F350" s="461">
        <v>8131</v>
      </c>
      <c r="G350" s="461">
        <v>2024110010238</v>
      </c>
      <c r="H350" s="460" t="s">
        <v>28</v>
      </c>
      <c r="I350" s="460" t="s">
        <v>457</v>
      </c>
      <c r="J350" s="460" t="s">
        <v>29</v>
      </c>
      <c r="K350" s="460">
        <v>80111600</v>
      </c>
      <c r="L350" s="460" t="s">
        <v>2026</v>
      </c>
      <c r="M350" s="460" t="s">
        <v>307</v>
      </c>
      <c r="N350" s="461" t="s">
        <v>307</v>
      </c>
      <c r="O350" s="461">
        <v>6</v>
      </c>
      <c r="P350" s="460">
        <v>1</v>
      </c>
      <c r="Q350" s="474" t="s">
        <v>83</v>
      </c>
      <c r="R350" s="463" t="s">
        <v>84</v>
      </c>
      <c r="S350" s="501">
        <v>2000000</v>
      </c>
      <c r="T350" s="501">
        <v>12000000</v>
      </c>
      <c r="U350" s="473" t="s">
        <v>698</v>
      </c>
      <c r="V350" s="460" t="s">
        <v>78</v>
      </c>
      <c r="W350" s="460">
        <v>0</v>
      </c>
      <c r="X350" s="460" t="s">
        <v>501</v>
      </c>
      <c r="Y350" s="460" t="s">
        <v>2765</v>
      </c>
      <c r="Z350" s="460" t="s">
        <v>77</v>
      </c>
      <c r="AA350" s="460" t="e">
        <v>#N/A</v>
      </c>
    </row>
    <row r="351" spans="1:27" s="447" customFormat="1" ht="124">
      <c r="A351" s="460" t="s">
        <v>740</v>
      </c>
      <c r="B351" s="460" t="s">
        <v>70</v>
      </c>
      <c r="C351" s="460" t="s">
        <v>71</v>
      </c>
      <c r="D351" s="460" t="s">
        <v>455</v>
      </c>
      <c r="E351" s="460" t="s">
        <v>456</v>
      </c>
      <c r="F351" s="461">
        <v>8131</v>
      </c>
      <c r="G351" s="461">
        <v>2024110010238</v>
      </c>
      <c r="H351" s="460" t="s">
        <v>28</v>
      </c>
      <c r="I351" s="460" t="s">
        <v>457</v>
      </c>
      <c r="J351" s="462" t="s">
        <v>30</v>
      </c>
      <c r="K351" s="460">
        <v>80111600</v>
      </c>
      <c r="L351" s="460" t="s">
        <v>2028</v>
      </c>
      <c r="M351" s="460" t="s">
        <v>459</v>
      </c>
      <c r="N351" s="461" t="s">
        <v>459</v>
      </c>
      <c r="O351" s="461">
        <v>7</v>
      </c>
      <c r="P351" s="460">
        <v>7</v>
      </c>
      <c r="Q351" s="460" t="s">
        <v>83</v>
      </c>
      <c r="R351" s="463" t="s">
        <v>84</v>
      </c>
      <c r="S351" s="501">
        <v>4500000</v>
      </c>
      <c r="T351" s="501">
        <v>31500000</v>
      </c>
      <c r="U351" s="460" t="s">
        <v>698</v>
      </c>
      <c r="V351" s="460" t="s">
        <v>122</v>
      </c>
      <c r="W351" s="460" t="s">
        <v>461</v>
      </c>
      <c r="X351" s="460" t="s">
        <v>501</v>
      </c>
      <c r="Y351" s="460" t="s">
        <v>2765</v>
      </c>
      <c r="Z351" s="460" t="s">
        <v>77</v>
      </c>
      <c r="AA351" s="460" t="e">
        <v>#N/A</v>
      </c>
    </row>
    <row r="352" spans="1:27" s="447" customFormat="1" ht="124">
      <c r="A352" s="460" t="s">
        <v>743</v>
      </c>
      <c r="B352" s="460" t="s">
        <v>70</v>
      </c>
      <c r="C352" s="460" t="s">
        <v>71</v>
      </c>
      <c r="D352" s="460" t="s">
        <v>455</v>
      </c>
      <c r="E352" s="460" t="s">
        <v>456</v>
      </c>
      <c r="F352" s="461">
        <v>8131</v>
      </c>
      <c r="G352" s="461">
        <v>2024110010238</v>
      </c>
      <c r="H352" s="460" t="s">
        <v>28</v>
      </c>
      <c r="I352" s="460" t="s">
        <v>457</v>
      </c>
      <c r="J352" s="462" t="s">
        <v>30</v>
      </c>
      <c r="K352" s="460">
        <v>80111600</v>
      </c>
      <c r="L352" s="460" t="s">
        <v>2030</v>
      </c>
      <c r="M352" s="460" t="s">
        <v>307</v>
      </c>
      <c r="N352" s="461" t="s">
        <v>307</v>
      </c>
      <c r="O352" s="461">
        <v>6</v>
      </c>
      <c r="P352" s="460">
        <v>1</v>
      </c>
      <c r="Q352" s="474" t="s">
        <v>83</v>
      </c>
      <c r="R352" s="463" t="s">
        <v>84</v>
      </c>
      <c r="S352" s="501">
        <v>4200000</v>
      </c>
      <c r="T352" s="501">
        <v>25200000</v>
      </c>
      <c r="U352" s="473" t="s">
        <v>698</v>
      </c>
      <c r="V352" s="460" t="s">
        <v>122</v>
      </c>
      <c r="W352" s="460">
        <v>0</v>
      </c>
      <c r="X352" s="460" t="s">
        <v>501</v>
      </c>
      <c r="Y352" s="460" t="s">
        <v>2765</v>
      </c>
      <c r="Z352" s="460" t="s">
        <v>77</v>
      </c>
      <c r="AA352" s="460" t="e">
        <v>#N/A</v>
      </c>
    </row>
    <row r="353" spans="1:27" s="447" customFormat="1" ht="124">
      <c r="A353" s="460" t="s">
        <v>745</v>
      </c>
      <c r="B353" s="460" t="s">
        <v>70</v>
      </c>
      <c r="C353" s="460" t="s">
        <v>71</v>
      </c>
      <c r="D353" s="460" t="s">
        <v>455</v>
      </c>
      <c r="E353" s="460" t="s">
        <v>456</v>
      </c>
      <c r="F353" s="461">
        <v>8131</v>
      </c>
      <c r="G353" s="461">
        <v>2024110010238</v>
      </c>
      <c r="H353" s="460" t="s">
        <v>28</v>
      </c>
      <c r="I353" s="460" t="s">
        <v>457</v>
      </c>
      <c r="J353" s="462" t="s">
        <v>30</v>
      </c>
      <c r="K353" s="460">
        <v>80111600</v>
      </c>
      <c r="L353" s="460" t="s">
        <v>2030</v>
      </c>
      <c r="M353" s="460" t="s">
        <v>307</v>
      </c>
      <c r="N353" s="461" t="s">
        <v>307</v>
      </c>
      <c r="O353" s="461">
        <v>6</v>
      </c>
      <c r="P353" s="460">
        <v>1</v>
      </c>
      <c r="Q353" s="474" t="s">
        <v>83</v>
      </c>
      <c r="R353" s="463" t="s">
        <v>84</v>
      </c>
      <c r="S353" s="501">
        <v>4200000</v>
      </c>
      <c r="T353" s="501">
        <v>25200000</v>
      </c>
      <c r="U353" s="473" t="s">
        <v>698</v>
      </c>
      <c r="V353" s="460" t="s">
        <v>122</v>
      </c>
      <c r="W353" s="460">
        <v>0</v>
      </c>
      <c r="X353" s="460" t="s">
        <v>501</v>
      </c>
      <c r="Y353" s="460" t="s">
        <v>2765</v>
      </c>
      <c r="Z353" s="460" t="s">
        <v>77</v>
      </c>
      <c r="AA353" s="460" t="e">
        <v>#N/A</v>
      </c>
    </row>
    <row r="354" spans="1:27" s="447" customFormat="1" ht="124">
      <c r="A354" s="460" t="s">
        <v>747</v>
      </c>
      <c r="B354" s="460" t="s">
        <v>70</v>
      </c>
      <c r="C354" s="460" t="s">
        <v>71</v>
      </c>
      <c r="D354" s="460" t="s">
        <v>455</v>
      </c>
      <c r="E354" s="460" t="s">
        <v>456</v>
      </c>
      <c r="F354" s="461">
        <v>8131</v>
      </c>
      <c r="G354" s="461">
        <v>2024110010238</v>
      </c>
      <c r="H354" s="460" t="s">
        <v>28</v>
      </c>
      <c r="I354" s="460" t="s">
        <v>457</v>
      </c>
      <c r="J354" s="462" t="s">
        <v>30</v>
      </c>
      <c r="K354" s="460">
        <v>80111600</v>
      </c>
      <c r="L354" s="460" t="s">
        <v>2257</v>
      </c>
      <c r="M354" s="460" t="s">
        <v>673</v>
      </c>
      <c r="N354" s="461" t="s">
        <v>777</v>
      </c>
      <c r="O354" s="461">
        <v>5</v>
      </c>
      <c r="P354" s="460">
        <v>1</v>
      </c>
      <c r="Q354" s="474" t="s">
        <v>83</v>
      </c>
      <c r="R354" s="463" t="s">
        <v>84</v>
      </c>
      <c r="S354" s="501">
        <v>4057001</v>
      </c>
      <c r="T354" s="501">
        <v>20285005</v>
      </c>
      <c r="U354" s="473" t="s">
        <v>698</v>
      </c>
      <c r="V354" s="460" t="s">
        <v>122</v>
      </c>
      <c r="W354" s="460" t="s">
        <v>461</v>
      </c>
      <c r="X354" s="460" t="s">
        <v>501</v>
      </c>
      <c r="Y354" s="460" t="s">
        <v>2765</v>
      </c>
      <c r="Z354" s="460" t="s">
        <v>77</v>
      </c>
      <c r="AA354" s="460" t="e">
        <v>#N/A</v>
      </c>
    </row>
    <row r="355" spans="1:27" s="447" customFormat="1" ht="124">
      <c r="A355" s="460" t="s">
        <v>749</v>
      </c>
      <c r="B355" s="460" t="s">
        <v>70</v>
      </c>
      <c r="C355" s="460" t="s">
        <v>71</v>
      </c>
      <c r="D355" s="460" t="s">
        <v>455</v>
      </c>
      <c r="E355" s="460" t="s">
        <v>456</v>
      </c>
      <c r="F355" s="461">
        <v>8131</v>
      </c>
      <c r="G355" s="461">
        <v>2024110010238</v>
      </c>
      <c r="H355" s="460" t="s">
        <v>28</v>
      </c>
      <c r="I355" s="460" t="s">
        <v>457</v>
      </c>
      <c r="J355" s="460" t="s">
        <v>29</v>
      </c>
      <c r="K355" s="460">
        <v>80111600</v>
      </c>
      <c r="L355" s="460" t="s">
        <v>2691</v>
      </c>
      <c r="M355" s="460" t="s">
        <v>673</v>
      </c>
      <c r="N355" s="461" t="s">
        <v>777</v>
      </c>
      <c r="O355" s="461">
        <v>6</v>
      </c>
      <c r="P355" s="460">
        <v>1</v>
      </c>
      <c r="Q355" s="460" t="s">
        <v>83</v>
      </c>
      <c r="R355" s="463" t="s">
        <v>84</v>
      </c>
      <c r="S355" s="501">
        <v>4057001</v>
      </c>
      <c r="T355" s="501">
        <v>24342006</v>
      </c>
      <c r="U355" s="460" t="s">
        <v>698</v>
      </c>
      <c r="V355" s="460" t="s">
        <v>122</v>
      </c>
      <c r="W355" s="460" t="s">
        <v>461</v>
      </c>
      <c r="X355" s="460" t="s">
        <v>501</v>
      </c>
      <c r="Y355" s="460" t="s">
        <v>2765</v>
      </c>
      <c r="Z355" s="460" t="s">
        <v>77</v>
      </c>
      <c r="AA355" s="460" t="e">
        <v>#N/A</v>
      </c>
    </row>
    <row r="356" spans="1:27" s="447" customFormat="1" ht="93">
      <c r="A356" s="460" t="s">
        <v>752</v>
      </c>
      <c r="B356" s="460" t="s">
        <v>70</v>
      </c>
      <c r="C356" s="460" t="s">
        <v>71</v>
      </c>
      <c r="D356" s="460" t="s">
        <v>455</v>
      </c>
      <c r="E356" s="460" t="s">
        <v>456</v>
      </c>
      <c r="F356" s="461">
        <v>8131</v>
      </c>
      <c r="G356" s="461">
        <v>2024110010238</v>
      </c>
      <c r="H356" s="460" t="s">
        <v>28</v>
      </c>
      <c r="I356" s="460" t="s">
        <v>457</v>
      </c>
      <c r="J356" s="460" t="s">
        <v>29</v>
      </c>
      <c r="K356" s="460">
        <v>80111600</v>
      </c>
      <c r="L356" s="460" t="s">
        <v>754</v>
      </c>
      <c r="M356" s="460" t="s">
        <v>649</v>
      </c>
      <c r="N356" s="461" t="s">
        <v>673</v>
      </c>
      <c r="O356" s="461">
        <v>6</v>
      </c>
      <c r="P356" s="460">
        <v>1</v>
      </c>
      <c r="Q356" s="460" t="s">
        <v>83</v>
      </c>
      <c r="R356" s="463" t="s">
        <v>84</v>
      </c>
      <c r="S356" s="501">
        <v>4200000</v>
      </c>
      <c r="T356" s="501">
        <v>25200000</v>
      </c>
      <c r="U356" s="460" t="s">
        <v>698</v>
      </c>
      <c r="V356" s="460" t="s">
        <v>122</v>
      </c>
      <c r="W356" s="460" t="s">
        <v>461</v>
      </c>
      <c r="X356" s="460" t="s">
        <v>501</v>
      </c>
      <c r="Y356" s="460" t="s">
        <v>2765</v>
      </c>
      <c r="Z356" s="460" t="s">
        <v>77</v>
      </c>
      <c r="AA356" s="460" t="e">
        <v>#N/A</v>
      </c>
    </row>
    <row r="357" spans="1:27" s="447" customFormat="1" ht="108.5">
      <c r="A357" s="460" t="s">
        <v>755</v>
      </c>
      <c r="B357" s="460" t="s">
        <v>70</v>
      </c>
      <c r="C357" s="460" t="s">
        <v>71</v>
      </c>
      <c r="D357" s="460" t="s">
        <v>455</v>
      </c>
      <c r="E357" s="460" t="s">
        <v>456</v>
      </c>
      <c r="F357" s="461">
        <v>8131</v>
      </c>
      <c r="G357" s="461">
        <v>2024110010238</v>
      </c>
      <c r="H357" s="460" t="s">
        <v>28</v>
      </c>
      <c r="I357" s="460" t="s">
        <v>457</v>
      </c>
      <c r="J357" s="460" t="s">
        <v>29</v>
      </c>
      <c r="K357" s="460">
        <v>80111600</v>
      </c>
      <c r="L357" s="460" t="s">
        <v>2017</v>
      </c>
      <c r="M357" s="460" t="s">
        <v>459</v>
      </c>
      <c r="N357" s="461" t="s">
        <v>307</v>
      </c>
      <c r="O357" s="461">
        <v>6</v>
      </c>
      <c r="P357" s="460">
        <v>1</v>
      </c>
      <c r="Q357" s="460" t="s">
        <v>83</v>
      </c>
      <c r="R357" s="463" t="s">
        <v>84</v>
      </c>
      <c r="S357" s="501">
        <v>4200000</v>
      </c>
      <c r="T357" s="501">
        <v>25200000</v>
      </c>
      <c r="U357" s="460" t="s">
        <v>698</v>
      </c>
      <c r="V357" s="460" t="s">
        <v>122</v>
      </c>
      <c r="W357" s="460" t="s">
        <v>461</v>
      </c>
      <c r="X357" s="460" t="s">
        <v>501</v>
      </c>
      <c r="Y357" s="460" t="s">
        <v>2765</v>
      </c>
      <c r="Z357" s="460" t="s">
        <v>77</v>
      </c>
      <c r="AA357" s="460" t="e">
        <v>#N/A</v>
      </c>
    </row>
    <row r="358" spans="1:27" s="447" customFormat="1" ht="108.5">
      <c r="A358" s="460" t="s">
        <v>758</v>
      </c>
      <c r="B358" s="460" t="s">
        <v>70</v>
      </c>
      <c r="C358" s="460" t="s">
        <v>71</v>
      </c>
      <c r="D358" s="460" t="s">
        <v>455</v>
      </c>
      <c r="E358" s="460" t="s">
        <v>456</v>
      </c>
      <c r="F358" s="461">
        <v>8131</v>
      </c>
      <c r="G358" s="461">
        <v>2024110010238</v>
      </c>
      <c r="H358" s="460" t="s">
        <v>28</v>
      </c>
      <c r="I358" s="460" t="s">
        <v>457</v>
      </c>
      <c r="J358" s="460" t="s">
        <v>29</v>
      </c>
      <c r="K358" s="460">
        <v>80111601</v>
      </c>
      <c r="L358" s="460" t="s">
        <v>2018</v>
      </c>
      <c r="M358" s="460" t="s">
        <v>307</v>
      </c>
      <c r="N358" s="461" t="s">
        <v>673</v>
      </c>
      <c r="O358" s="461">
        <v>6</v>
      </c>
      <c r="P358" s="460">
        <v>1</v>
      </c>
      <c r="Q358" s="474" t="s">
        <v>83</v>
      </c>
      <c r="R358" s="463" t="s">
        <v>84</v>
      </c>
      <c r="S358" s="501">
        <v>4200000</v>
      </c>
      <c r="T358" s="501">
        <v>25200000</v>
      </c>
      <c r="U358" s="473" t="s">
        <v>698</v>
      </c>
      <c r="V358" s="460" t="s">
        <v>122</v>
      </c>
      <c r="W358" s="460">
        <v>0</v>
      </c>
      <c r="X358" s="460" t="s">
        <v>501</v>
      </c>
      <c r="Y358" s="460" t="s">
        <v>2765</v>
      </c>
      <c r="Z358" s="460" t="s">
        <v>77</v>
      </c>
      <c r="AA358" s="460" t="e">
        <v>#N/A</v>
      </c>
    </row>
    <row r="359" spans="1:27" s="447" customFormat="1" ht="93">
      <c r="A359" s="460" t="s">
        <v>760</v>
      </c>
      <c r="B359" s="460" t="s">
        <v>70</v>
      </c>
      <c r="C359" s="460" t="s">
        <v>71</v>
      </c>
      <c r="D359" s="460" t="s">
        <v>455</v>
      </c>
      <c r="E359" s="460" t="s">
        <v>456</v>
      </c>
      <c r="F359" s="461">
        <v>8131</v>
      </c>
      <c r="G359" s="461">
        <v>2024110010238</v>
      </c>
      <c r="H359" s="460" t="s">
        <v>28</v>
      </c>
      <c r="I359" s="460" t="s">
        <v>457</v>
      </c>
      <c r="J359" s="460" t="s">
        <v>29</v>
      </c>
      <c r="K359" s="460">
        <v>80111600</v>
      </c>
      <c r="L359" s="460" t="s">
        <v>1612</v>
      </c>
      <c r="M359" s="460" t="s">
        <v>459</v>
      </c>
      <c r="N359" s="461" t="s">
        <v>307</v>
      </c>
      <c r="O359" s="461">
        <v>6</v>
      </c>
      <c r="P359" s="460">
        <v>1</v>
      </c>
      <c r="Q359" s="460" t="s">
        <v>83</v>
      </c>
      <c r="R359" s="463" t="s">
        <v>84</v>
      </c>
      <c r="S359" s="501">
        <v>4200000</v>
      </c>
      <c r="T359" s="501">
        <v>25200000</v>
      </c>
      <c r="U359" s="460" t="s">
        <v>698</v>
      </c>
      <c r="V359" s="460" t="s">
        <v>122</v>
      </c>
      <c r="W359" s="460" t="s">
        <v>461</v>
      </c>
      <c r="X359" s="460" t="s">
        <v>501</v>
      </c>
      <c r="Y359" s="460" t="s">
        <v>2765</v>
      </c>
      <c r="Z359" s="460" t="s">
        <v>77</v>
      </c>
      <c r="AA359" s="460" t="e">
        <v>#N/A</v>
      </c>
    </row>
    <row r="360" spans="1:27" s="447" customFormat="1" ht="93">
      <c r="A360" s="460" t="s">
        <v>763</v>
      </c>
      <c r="B360" s="460" t="s">
        <v>70</v>
      </c>
      <c r="C360" s="460" t="s">
        <v>71</v>
      </c>
      <c r="D360" s="460" t="s">
        <v>455</v>
      </c>
      <c r="E360" s="460" t="s">
        <v>456</v>
      </c>
      <c r="F360" s="461">
        <v>8131</v>
      </c>
      <c r="G360" s="461">
        <v>2024110010238</v>
      </c>
      <c r="H360" s="460" t="s">
        <v>28</v>
      </c>
      <c r="I360" s="460" t="s">
        <v>457</v>
      </c>
      <c r="J360" s="460" t="s">
        <v>29</v>
      </c>
      <c r="K360" s="460">
        <v>80111601</v>
      </c>
      <c r="L360" s="460" t="s">
        <v>2022</v>
      </c>
      <c r="M360" s="460" t="s">
        <v>307</v>
      </c>
      <c r="N360" s="461" t="s">
        <v>673</v>
      </c>
      <c r="O360" s="461">
        <v>6</v>
      </c>
      <c r="P360" s="460">
        <v>1</v>
      </c>
      <c r="Q360" s="474" t="s">
        <v>83</v>
      </c>
      <c r="R360" s="463" t="s">
        <v>84</v>
      </c>
      <c r="S360" s="501">
        <v>4500000</v>
      </c>
      <c r="T360" s="501">
        <v>27000000</v>
      </c>
      <c r="U360" s="473" t="s">
        <v>698</v>
      </c>
      <c r="V360" s="460" t="s">
        <v>122</v>
      </c>
      <c r="W360" s="460">
        <v>0</v>
      </c>
      <c r="X360" s="460" t="s">
        <v>501</v>
      </c>
      <c r="Y360" s="460" t="s">
        <v>2765</v>
      </c>
      <c r="Z360" s="460" t="s">
        <v>77</v>
      </c>
      <c r="AA360" s="460" t="e">
        <v>#N/A</v>
      </c>
    </row>
    <row r="361" spans="1:27" s="447" customFormat="1" ht="93">
      <c r="A361" s="460" t="s">
        <v>765</v>
      </c>
      <c r="B361" s="460" t="s">
        <v>70</v>
      </c>
      <c r="C361" s="460" t="s">
        <v>71</v>
      </c>
      <c r="D361" s="460" t="s">
        <v>455</v>
      </c>
      <c r="E361" s="460" t="s">
        <v>456</v>
      </c>
      <c r="F361" s="461">
        <v>8131</v>
      </c>
      <c r="G361" s="461">
        <v>2024110010238</v>
      </c>
      <c r="H361" s="460" t="s">
        <v>28</v>
      </c>
      <c r="I361" s="460" t="s">
        <v>457</v>
      </c>
      <c r="J361" s="460" t="s">
        <v>29</v>
      </c>
      <c r="K361" s="460">
        <v>80111600</v>
      </c>
      <c r="L361" s="460" t="s">
        <v>2302</v>
      </c>
      <c r="M361" s="460" t="s">
        <v>459</v>
      </c>
      <c r="N361" s="461" t="s">
        <v>307</v>
      </c>
      <c r="O361" s="461">
        <v>5</v>
      </c>
      <c r="P361" s="460">
        <v>1</v>
      </c>
      <c r="Q361" s="460" t="s">
        <v>83</v>
      </c>
      <c r="R361" s="463" t="s">
        <v>84</v>
      </c>
      <c r="S361" s="501">
        <v>3500000</v>
      </c>
      <c r="T361" s="501">
        <v>17500000</v>
      </c>
      <c r="U361" s="460" t="s">
        <v>698</v>
      </c>
      <c r="V361" s="460" t="s">
        <v>78</v>
      </c>
      <c r="W361" s="460" t="s">
        <v>461</v>
      </c>
      <c r="X361" s="460" t="s">
        <v>501</v>
      </c>
      <c r="Y361" s="460" t="s">
        <v>2765</v>
      </c>
      <c r="Z361" s="460" t="s">
        <v>77</v>
      </c>
      <c r="AA361" s="460" t="e">
        <v>#N/A</v>
      </c>
    </row>
    <row r="362" spans="1:27" s="447" customFormat="1" ht="77.5">
      <c r="A362" s="460" t="s">
        <v>768</v>
      </c>
      <c r="B362" s="460" t="s">
        <v>70</v>
      </c>
      <c r="C362" s="460" t="s">
        <v>71</v>
      </c>
      <c r="D362" s="460" t="s">
        <v>455</v>
      </c>
      <c r="E362" s="460" t="s">
        <v>456</v>
      </c>
      <c r="F362" s="461">
        <v>8131</v>
      </c>
      <c r="G362" s="461">
        <v>2024110010238</v>
      </c>
      <c r="H362" s="460" t="s">
        <v>28</v>
      </c>
      <c r="I362" s="460" t="s">
        <v>457</v>
      </c>
      <c r="J362" s="462" t="s">
        <v>30</v>
      </c>
      <c r="K362" s="460">
        <v>80111600</v>
      </c>
      <c r="L362" s="460" t="s">
        <v>770</v>
      </c>
      <c r="M362" s="460" t="s">
        <v>459</v>
      </c>
      <c r="N362" s="461" t="s">
        <v>307</v>
      </c>
      <c r="O362" s="461">
        <v>5</v>
      </c>
      <c r="P362" s="460">
        <v>1</v>
      </c>
      <c r="Q362" s="460" t="s">
        <v>83</v>
      </c>
      <c r="R362" s="463" t="s">
        <v>84</v>
      </c>
      <c r="S362" s="501">
        <v>10000000</v>
      </c>
      <c r="T362" s="501">
        <v>50000000</v>
      </c>
      <c r="U362" s="460" t="s">
        <v>698</v>
      </c>
      <c r="V362" s="460" t="s">
        <v>122</v>
      </c>
      <c r="W362" s="460" t="s">
        <v>461</v>
      </c>
      <c r="X362" s="460" t="s">
        <v>501</v>
      </c>
      <c r="Y362" s="460" t="s">
        <v>2765</v>
      </c>
      <c r="Z362" s="460" t="s">
        <v>77</v>
      </c>
      <c r="AA362" s="460" t="e">
        <v>#N/A</v>
      </c>
    </row>
    <row r="363" spans="1:27" s="447" customFormat="1" ht="77.5">
      <c r="A363" s="460" t="s">
        <v>771</v>
      </c>
      <c r="B363" s="460" t="s">
        <v>70</v>
      </c>
      <c r="C363" s="460" t="s">
        <v>71</v>
      </c>
      <c r="D363" s="460" t="s">
        <v>455</v>
      </c>
      <c r="E363" s="460" t="s">
        <v>456</v>
      </c>
      <c r="F363" s="461">
        <v>8131</v>
      </c>
      <c r="G363" s="461">
        <v>2024110010238</v>
      </c>
      <c r="H363" s="460" t="s">
        <v>28</v>
      </c>
      <c r="I363" s="460" t="s">
        <v>457</v>
      </c>
      <c r="J363" s="462" t="s">
        <v>30</v>
      </c>
      <c r="K363" s="460">
        <v>80111600</v>
      </c>
      <c r="L363" s="460" t="s">
        <v>773</v>
      </c>
      <c r="M363" s="460" t="s">
        <v>649</v>
      </c>
      <c r="N363" s="461" t="s">
        <v>307</v>
      </c>
      <c r="O363" s="461">
        <v>9</v>
      </c>
      <c r="P363" s="460">
        <v>1</v>
      </c>
      <c r="Q363" s="460" t="s">
        <v>410</v>
      </c>
      <c r="R363" s="463" t="s">
        <v>84</v>
      </c>
      <c r="S363" s="501">
        <v>33769045</v>
      </c>
      <c r="T363" s="501">
        <v>33769045</v>
      </c>
      <c r="U363" s="460" t="s">
        <v>698</v>
      </c>
      <c r="V363" s="460" t="s">
        <v>78</v>
      </c>
      <c r="W363" s="460" t="s">
        <v>461</v>
      </c>
      <c r="X363" s="460" t="s">
        <v>501</v>
      </c>
      <c r="Y363" s="460" t="s">
        <v>2765</v>
      </c>
      <c r="Z363" s="460" t="s">
        <v>77</v>
      </c>
      <c r="AA363" s="460" t="e">
        <v>#N/A</v>
      </c>
    </row>
    <row r="364" spans="1:27" s="447" customFormat="1" ht="108.5">
      <c r="A364" s="460" t="s">
        <v>774</v>
      </c>
      <c r="B364" s="460" t="s">
        <v>70</v>
      </c>
      <c r="C364" s="460" t="s">
        <v>71</v>
      </c>
      <c r="D364" s="460" t="s">
        <v>455</v>
      </c>
      <c r="E364" s="460" t="s">
        <v>456</v>
      </c>
      <c r="F364" s="461">
        <v>8131</v>
      </c>
      <c r="G364" s="461">
        <v>2024110010238</v>
      </c>
      <c r="H364" s="460" t="s">
        <v>28</v>
      </c>
      <c r="I364" s="460" t="s">
        <v>457</v>
      </c>
      <c r="J364" s="462" t="s">
        <v>30</v>
      </c>
      <c r="K364" s="460">
        <v>80111600</v>
      </c>
      <c r="L364" s="460" t="s">
        <v>776</v>
      </c>
      <c r="M364" s="460" t="s">
        <v>649</v>
      </c>
      <c r="N364" s="460" t="s">
        <v>777</v>
      </c>
      <c r="O364" s="460">
        <v>1</v>
      </c>
      <c r="P364" s="460">
        <v>1</v>
      </c>
      <c r="Q364" s="460" t="s">
        <v>410</v>
      </c>
      <c r="R364" s="463" t="s">
        <v>84</v>
      </c>
      <c r="S364" s="501">
        <v>16000000</v>
      </c>
      <c r="T364" s="501">
        <v>16000000</v>
      </c>
      <c r="U364" s="460" t="s">
        <v>698</v>
      </c>
      <c r="V364" s="460" t="s">
        <v>2769</v>
      </c>
      <c r="W364" s="460" t="s">
        <v>461</v>
      </c>
      <c r="X364" s="460" t="s">
        <v>501</v>
      </c>
      <c r="Y364" s="460" t="s">
        <v>2765</v>
      </c>
      <c r="Z364" s="460" t="s">
        <v>77</v>
      </c>
      <c r="AA364" s="460" t="e">
        <v>#N/A</v>
      </c>
    </row>
    <row r="365" spans="1:27" s="447" customFormat="1" ht="77.5">
      <c r="A365" s="460" t="s">
        <v>779</v>
      </c>
      <c r="B365" s="460" t="s">
        <v>70</v>
      </c>
      <c r="C365" s="460" t="s">
        <v>71</v>
      </c>
      <c r="D365" s="460" t="s">
        <v>455</v>
      </c>
      <c r="E365" s="460" t="s">
        <v>456</v>
      </c>
      <c r="F365" s="461">
        <v>8131</v>
      </c>
      <c r="G365" s="461">
        <v>2024110010238</v>
      </c>
      <c r="H365" s="460" t="s">
        <v>28</v>
      </c>
      <c r="I365" s="460" t="s">
        <v>457</v>
      </c>
      <c r="J365" s="462" t="s">
        <v>30</v>
      </c>
      <c r="K365" s="460">
        <v>80111600</v>
      </c>
      <c r="L365" s="460" t="s">
        <v>781</v>
      </c>
      <c r="M365" s="460" t="s">
        <v>782</v>
      </c>
      <c r="N365" s="460" t="s">
        <v>783</v>
      </c>
      <c r="O365" s="460">
        <v>1</v>
      </c>
      <c r="P365" s="460">
        <v>1</v>
      </c>
      <c r="Q365" s="460"/>
      <c r="R365" s="463" t="s">
        <v>84</v>
      </c>
      <c r="S365" s="501">
        <v>4000000</v>
      </c>
      <c r="T365" s="501">
        <v>360000000</v>
      </c>
      <c r="U365" s="460" t="s">
        <v>698</v>
      </c>
      <c r="V365" s="460" t="s">
        <v>78</v>
      </c>
      <c r="W365" s="460" t="s">
        <v>461</v>
      </c>
      <c r="X365" s="460" t="s">
        <v>501</v>
      </c>
      <c r="Y365" s="460" t="s">
        <v>2765</v>
      </c>
      <c r="Z365" s="460" t="s">
        <v>77</v>
      </c>
      <c r="AA365" s="460" t="e">
        <v>#N/A</v>
      </c>
    </row>
    <row r="366" spans="1:27" s="447" customFormat="1" ht="77.5">
      <c r="A366" s="460" t="s">
        <v>784</v>
      </c>
      <c r="B366" s="460" t="s">
        <v>70</v>
      </c>
      <c r="C366" s="460" t="s">
        <v>71</v>
      </c>
      <c r="D366" s="460" t="s">
        <v>455</v>
      </c>
      <c r="E366" s="460" t="s">
        <v>456</v>
      </c>
      <c r="F366" s="461">
        <v>8131</v>
      </c>
      <c r="G366" s="461">
        <v>2024110010238</v>
      </c>
      <c r="H366" s="460" t="s">
        <v>28</v>
      </c>
      <c r="I366" s="460" t="s">
        <v>457</v>
      </c>
      <c r="J366" s="462" t="s">
        <v>31</v>
      </c>
      <c r="K366" s="460">
        <v>80111600</v>
      </c>
      <c r="L366" s="460" t="s">
        <v>2121</v>
      </c>
      <c r="M366" s="460" t="s">
        <v>409</v>
      </c>
      <c r="N366" s="461" t="s">
        <v>459</v>
      </c>
      <c r="O366" s="461">
        <v>6</v>
      </c>
      <c r="P366" s="460">
        <v>1</v>
      </c>
      <c r="Q366" s="460" t="s">
        <v>83</v>
      </c>
      <c r="R366" s="463" t="s">
        <v>84</v>
      </c>
      <c r="S366" s="501">
        <v>4200000</v>
      </c>
      <c r="T366" s="501">
        <v>25200000</v>
      </c>
      <c r="U366" s="473" t="s">
        <v>85</v>
      </c>
      <c r="V366" s="460" t="s">
        <v>78</v>
      </c>
      <c r="W366" s="460" t="s">
        <v>461</v>
      </c>
      <c r="X366" s="460" t="s">
        <v>501</v>
      </c>
      <c r="Y366" s="460" t="s">
        <v>2765</v>
      </c>
      <c r="Z366" s="460" t="s">
        <v>77</v>
      </c>
      <c r="AA366" s="460" t="e">
        <v>#N/A</v>
      </c>
    </row>
    <row r="367" spans="1:27" s="447" customFormat="1" ht="77.5">
      <c r="A367" s="460" t="s">
        <v>785</v>
      </c>
      <c r="B367" s="460" t="s">
        <v>70</v>
      </c>
      <c r="C367" s="460" t="s">
        <v>71</v>
      </c>
      <c r="D367" s="460" t="s">
        <v>455</v>
      </c>
      <c r="E367" s="460" t="s">
        <v>456</v>
      </c>
      <c r="F367" s="461">
        <v>8131</v>
      </c>
      <c r="G367" s="461">
        <v>2024110010238</v>
      </c>
      <c r="H367" s="460" t="s">
        <v>28</v>
      </c>
      <c r="I367" s="460" t="s">
        <v>457</v>
      </c>
      <c r="J367" s="460" t="s">
        <v>31</v>
      </c>
      <c r="K367" s="460">
        <v>80111600</v>
      </c>
      <c r="L367" s="460" t="s">
        <v>786</v>
      </c>
      <c r="M367" s="460" t="s">
        <v>409</v>
      </c>
      <c r="N367" s="460" t="s">
        <v>459</v>
      </c>
      <c r="O367" s="460">
        <v>7</v>
      </c>
      <c r="P367" s="460">
        <v>1</v>
      </c>
      <c r="Q367" s="460" t="s">
        <v>83</v>
      </c>
      <c r="R367" s="479" t="s">
        <v>84</v>
      </c>
      <c r="S367" s="501">
        <v>5000000</v>
      </c>
      <c r="T367" s="501">
        <v>35000000</v>
      </c>
      <c r="U367" s="460" t="s">
        <v>85</v>
      </c>
      <c r="V367" s="460" t="s">
        <v>78</v>
      </c>
      <c r="W367" s="460" t="s">
        <v>461</v>
      </c>
      <c r="X367" s="460" t="s">
        <v>501</v>
      </c>
      <c r="Y367" s="460" t="s">
        <v>2765</v>
      </c>
      <c r="Z367" s="460" t="s">
        <v>77</v>
      </c>
      <c r="AA367" s="460" t="e">
        <v>#N/A</v>
      </c>
    </row>
    <row r="368" spans="1:27" s="447" customFormat="1" ht="77.5">
      <c r="A368" s="460" t="s">
        <v>787</v>
      </c>
      <c r="B368" s="460" t="s">
        <v>70</v>
      </c>
      <c r="C368" s="460" t="s">
        <v>71</v>
      </c>
      <c r="D368" s="460" t="s">
        <v>455</v>
      </c>
      <c r="E368" s="460" t="s">
        <v>456</v>
      </c>
      <c r="F368" s="461">
        <v>8131</v>
      </c>
      <c r="G368" s="461">
        <v>2024110010238</v>
      </c>
      <c r="H368" s="460" t="s">
        <v>28</v>
      </c>
      <c r="I368" s="460" t="s">
        <v>457</v>
      </c>
      <c r="J368" s="462" t="s">
        <v>31</v>
      </c>
      <c r="K368" s="460">
        <v>80111600</v>
      </c>
      <c r="L368" s="460" t="s">
        <v>2121</v>
      </c>
      <c r="M368" s="460" t="s">
        <v>409</v>
      </c>
      <c r="N368" s="461" t="s">
        <v>459</v>
      </c>
      <c r="O368" s="461">
        <v>5</v>
      </c>
      <c r="P368" s="460">
        <v>1</v>
      </c>
      <c r="Q368" s="460" t="s">
        <v>83</v>
      </c>
      <c r="R368" s="463" t="s">
        <v>84</v>
      </c>
      <c r="S368" s="501">
        <v>4700000</v>
      </c>
      <c r="T368" s="501">
        <v>23500000</v>
      </c>
      <c r="U368" s="473" t="s">
        <v>85</v>
      </c>
      <c r="V368" s="460" t="s">
        <v>78</v>
      </c>
      <c r="W368" s="460" t="s">
        <v>461</v>
      </c>
      <c r="X368" s="460" t="s">
        <v>501</v>
      </c>
      <c r="Y368" s="460" t="s">
        <v>2765</v>
      </c>
      <c r="Z368" s="460" t="s">
        <v>77</v>
      </c>
      <c r="AA368" s="460" t="e">
        <v>#N/A</v>
      </c>
    </row>
    <row r="369" spans="1:27" s="447" customFormat="1" ht="77.5">
      <c r="A369" s="460" t="s">
        <v>788</v>
      </c>
      <c r="B369" s="460" t="s">
        <v>70</v>
      </c>
      <c r="C369" s="460" t="s">
        <v>71</v>
      </c>
      <c r="D369" s="460" t="s">
        <v>455</v>
      </c>
      <c r="E369" s="460" t="s">
        <v>456</v>
      </c>
      <c r="F369" s="461">
        <v>8131</v>
      </c>
      <c r="G369" s="461">
        <v>2024110010238</v>
      </c>
      <c r="H369" s="460" t="s">
        <v>28</v>
      </c>
      <c r="I369" s="460" t="s">
        <v>457</v>
      </c>
      <c r="J369" s="460" t="s">
        <v>31</v>
      </c>
      <c r="K369" s="460">
        <v>80111600</v>
      </c>
      <c r="L369" s="460" t="s">
        <v>789</v>
      </c>
      <c r="M369" s="460" t="s">
        <v>459</v>
      </c>
      <c r="N369" s="461" t="s">
        <v>459</v>
      </c>
      <c r="O369" s="461">
        <v>5</v>
      </c>
      <c r="P369" s="460">
        <v>1</v>
      </c>
      <c r="Q369" s="460" t="s">
        <v>83</v>
      </c>
      <c r="R369" s="463" t="s">
        <v>84</v>
      </c>
      <c r="S369" s="501">
        <v>3600000</v>
      </c>
      <c r="T369" s="501">
        <v>18000000</v>
      </c>
      <c r="U369" s="460" t="s">
        <v>85</v>
      </c>
      <c r="V369" s="460" t="s">
        <v>78</v>
      </c>
      <c r="W369" s="460" t="s">
        <v>461</v>
      </c>
      <c r="X369" s="460" t="s">
        <v>501</v>
      </c>
      <c r="Y369" s="460" t="s">
        <v>2765</v>
      </c>
      <c r="Z369" s="460" t="s">
        <v>77</v>
      </c>
      <c r="AA369" s="460" t="e">
        <v>#N/A</v>
      </c>
    </row>
    <row r="370" spans="1:27" s="447" customFormat="1" ht="77.5">
      <c r="A370" s="460" t="s">
        <v>790</v>
      </c>
      <c r="B370" s="460" t="s">
        <v>70</v>
      </c>
      <c r="C370" s="460" t="s">
        <v>71</v>
      </c>
      <c r="D370" s="460" t="s">
        <v>455</v>
      </c>
      <c r="E370" s="460" t="s">
        <v>456</v>
      </c>
      <c r="F370" s="461">
        <v>8131</v>
      </c>
      <c r="G370" s="461">
        <v>2024110010238</v>
      </c>
      <c r="H370" s="460" t="s">
        <v>28</v>
      </c>
      <c r="I370" s="460" t="s">
        <v>457</v>
      </c>
      <c r="J370" s="460" t="s">
        <v>31</v>
      </c>
      <c r="K370" s="460">
        <v>80111600</v>
      </c>
      <c r="L370" s="460" t="s">
        <v>786</v>
      </c>
      <c r="M370" s="460" t="s">
        <v>409</v>
      </c>
      <c r="N370" s="460" t="s">
        <v>459</v>
      </c>
      <c r="O370" s="460">
        <v>7</v>
      </c>
      <c r="P370" s="460">
        <v>1</v>
      </c>
      <c r="Q370" s="460" t="s">
        <v>83</v>
      </c>
      <c r="R370" s="479" t="s">
        <v>84</v>
      </c>
      <c r="S370" s="501">
        <v>4500000</v>
      </c>
      <c r="T370" s="501">
        <v>31500000</v>
      </c>
      <c r="U370" s="460" t="s">
        <v>85</v>
      </c>
      <c r="V370" s="460" t="s">
        <v>78</v>
      </c>
      <c r="W370" s="460" t="s">
        <v>461</v>
      </c>
      <c r="X370" s="460" t="s">
        <v>501</v>
      </c>
      <c r="Y370" s="460" t="s">
        <v>2765</v>
      </c>
      <c r="Z370" s="460" t="s">
        <v>77</v>
      </c>
      <c r="AA370" s="460" t="e">
        <v>#N/A</v>
      </c>
    </row>
    <row r="371" spans="1:27" s="447" customFormat="1" ht="77.5">
      <c r="A371" s="460" t="s">
        <v>791</v>
      </c>
      <c r="B371" s="460" t="s">
        <v>70</v>
      </c>
      <c r="C371" s="460" t="s">
        <v>71</v>
      </c>
      <c r="D371" s="460" t="s">
        <v>455</v>
      </c>
      <c r="E371" s="460" t="s">
        <v>456</v>
      </c>
      <c r="F371" s="461">
        <v>8131</v>
      </c>
      <c r="G371" s="461">
        <v>2024110010238</v>
      </c>
      <c r="H371" s="460" t="s">
        <v>28</v>
      </c>
      <c r="I371" s="460" t="s">
        <v>457</v>
      </c>
      <c r="J371" s="460" t="s">
        <v>31</v>
      </c>
      <c r="K371" s="460">
        <v>80111600</v>
      </c>
      <c r="L371" s="460" t="s">
        <v>789</v>
      </c>
      <c r="M371" s="460" t="s">
        <v>459</v>
      </c>
      <c r="N371" s="461" t="s">
        <v>459</v>
      </c>
      <c r="O371" s="461">
        <v>5</v>
      </c>
      <c r="P371" s="460">
        <v>1</v>
      </c>
      <c r="Q371" s="460" t="s">
        <v>83</v>
      </c>
      <c r="R371" s="463" t="s">
        <v>84</v>
      </c>
      <c r="S371" s="501">
        <v>3156000</v>
      </c>
      <c r="T371" s="501">
        <v>15780000</v>
      </c>
      <c r="U371" s="460" t="s">
        <v>85</v>
      </c>
      <c r="V371" s="460" t="s">
        <v>78</v>
      </c>
      <c r="W371" s="460" t="s">
        <v>461</v>
      </c>
      <c r="X371" s="460" t="s">
        <v>501</v>
      </c>
      <c r="Y371" s="460" t="s">
        <v>2765</v>
      </c>
      <c r="Z371" s="460" t="s">
        <v>77</v>
      </c>
      <c r="AA371" s="460" t="e">
        <v>#N/A</v>
      </c>
    </row>
    <row r="372" spans="1:27" s="447" customFormat="1" ht="77.5">
      <c r="A372" s="460" t="s">
        <v>793</v>
      </c>
      <c r="B372" s="460" t="s">
        <v>70</v>
      </c>
      <c r="C372" s="460" t="s">
        <v>71</v>
      </c>
      <c r="D372" s="460" t="s">
        <v>455</v>
      </c>
      <c r="E372" s="460" t="s">
        <v>456</v>
      </c>
      <c r="F372" s="461">
        <v>8131</v>
      </c>
      <c r="G372" s="461">
        <v>2024110010238</v>
      </c>
      <c r="H372" s="460" t="s">
        <v>28</v>
      </c>
      <c r="I372" s="460" t="s">
        <v>457</v>
      </c>
      <c r="J372" s="460" t="s">
        <v>31</v>
      </c>
      <c r="K372" s="460">
        <v>80111600</v>
      </c>
      <c r="L372" s="460" t="s">
        <v>786</v>
      </c>
      <c r="M372" s="460" t="s">
        <v>409</v>
      </c>
      <c r="N372" s="460" t="s">
        <v>459</v>
      </c>
      <c r="O372" s="460">
        <v>5</v>
      </c>
      <c r="P372" s="460">
        <v>1</v>
      </c>
      <c r="Q372" s="460" t="s">
        <v>83</v>
      </c>
      <c r="R372" s="479" t="s">
        <v>84</v>
      </c>
      <c r="S372" s="501">
        <v>4500000</v>
      </c>
      <c r="T372" s="501">
        <v>22500000</v>
      </c>
      <c r="U372" s="460" t="s">
        <v>85</v>
      </c>
      <c r="V372" s="460" t="s">
        <v>78</v>
      </c>
      <c r="W372" s="460" t="s">
        <v>461</v>
      </c>
      <c r="X372" s="460" t="s">
        <v>501</v>
      </c>
      <c r="Y372" s="460" t="s">
        <v>2765</v>
      </c>
      <c r="Z372" s="460" t="s">
        <v>77</v>
      </c>
      <c r="AA372" s="460" t="e">
        <v>#N/A</v>
      </c>
    </row>
    <row r="373" spans="1:27" s="447" customFormat="1" ht="77.5">
      <c r="A373" s="460" t="s">
        <v>795</v>
      </c>
      <c r="B373" s="460" t="s">
        <v>70</v>
      </c>
      <c r="C373" s="460" t="s">
        <v>71</v>
      </c>
      <c r="D373" s="460" t="s">
        <v>455</v>
      </c>
      <c r="E373" s="460" t="s">
        <v>456</v>
      </c>
      <c r="F373" s="461">
        <v>8131</v>
      </c>
      <c r="G373" s="461">
        <v>2024110010238</v>
      </c>
      <c r="H373" s="460" t="s">
        <v>28</v>
      </c>
      <c r="I373" s="460" t="s">
        <v>457</v>
      </c>
      <c r="J373" s="460" t="s">
        <v>31</v>
      </c>
      <c r="K373" s="460">
        <v>80111600</v>
      </c>
      <c r="L373" s="460" t="s">
        <v>786</v>
      </c>
      <c r="M373" s="460" t="s">
        <v>459</v>
      </c>
      <c r="N373" s="461" t="s">
        <v>459</v>
      </c>
      <c r="O373" s="461">
        <v>5</v>
      </c>
      <c r="P373" s="460">
        <v>1</v>
      </c>
      <c r="Q373" s="460" t="s">
        <v>83</v>
      </c>
      <c r="R373" s="463" t="s">
        <v>84</v>
      </c>
      <c r="S373" s="501">
        <v>5200000</v>
      </c>
      <c r="T373" s="501">
        <v>26000000</v>
      </c>
      <c r="U373" s="460" t="s">
        <v>85</v>
      </c>
      <c r="V373" s="460" t="s">
        <v>78</v>
      </c>
      <c r="W373" s="460" t="s">
        <v>461</v>
      </c>
      <c r="X373" s="460" t="s">
        <v>501</v>
      </c>
      <c r="Y373" s="460" t="s">
        <v>2765</v>
      </c>
      <c r="Z373" s="460" t="s">
        <v>77</v>
      </c>
      <c r="AA373" s="460" t="e">
        <v>#N/A</v>
      </c>
    </row>
    <row r="374" spans="1:27" s="447" customFormat="1" ht="77.5">
      <c r="A374" s="460" t="s">
        <v>796</v>
      </c>
      <c r="B374" s="460" t="s">
        <v>70</v>
      </c>
      <c r="C374" s="460" t="s">
        <v>71</v>
      </c>
      <c r="D374" s="460" t="s">
        <v>476</v>
      </c>
      <c r="E374" s="460" t="s">
        <v>456</v>
      </c>
      <c r="F374" s="460">
        <v>8131</v>
      </c>
      <c r="G374" s="461">
        <v>2024110010238</v>
      </c>
      <c r="H374" s="460" t="s">
        <v>28</v>
      </c>
      <c r="I374" s="460" t="s">
        <v>457</v>
      </c>
      <c r="J374" s="460" t="s">
        <v>32</v>
      </c>
      <c r="K374" s="460">
        <v>80111600</v>
      </c>
      <c r="L374" s="460" t="s">
        <v>797</v>
      </c>
      <c r="M374" s="460" t="s">
        <v>459</v>
      </c>
      <c r="N374" s="461" t="s">
        <v>459</v>
      </c>
      <c r="O374" s="461">
        <v>5</v>
      </c>
      <c r="P374" s="460">
        <v>1</v>
      </c>
      <c r="Q374" s="460" t="s">
        <v>83</v>
      </c>
      <c r="R374" s="463" t="s">
        <v>84</v>
      </c>
      <c r="S374" s="501">
        <v>6500000</v>
      </c>
      <c r="T374" s="501">
        <v>32500000</v>
      </c>
      <c r="U374" s="460" t="s">
        <v>85</v>
      </c>
      <c r="V374" s="460" t="s">
        <v>78</v>
      </c>
      <c r="W374" s="460" t="s">
        <v>479</v>
      </c>
      <c r="X374" s="460" t="s">
        <v>489</v>
      </c>
      <c r="Y374" s="460" t="s">
        <v>2765</v>
      </c>
      <c r="Z374" s="460" t="s">
        <v>77</v>
      </c>
      <c r="AA374" s="460" t="e">
        <v>#N/A</v>
      </c>
    </row>
    <row r="375" spans="1:27" s="447" customFormat="1" ht="77.5">
      <c r="A375" s="460" t="s">
        <v>798</v>
      </c>
      <c r="B375" s="460" t="s">
        <v>70</v>
      </c>
      <c r="C375" s="460" t="s">
        <v>71</v>
      </c>
      <c r="D375" s="460" t="s">
        <v>455</v>
      </c>
      <c r="E375" s="460" t="s">
        <v>456</v>
      </c>
      <c r="F375" s="461">
        <v>8131</v>
      </c>
      <c r="G375" s="461">
        <v>2024110010238</v>
      </c>
      <c r="H375" s="460" t="s">
        <v>28</v>
      </c>
      <c r="I375" s="460" t="s">
        <v>457</v>
      </c>
      <c r="J375" s="462" t="s">
        <v>31</v>
      </c>
      <c r="K375" s="460">
        <v>80111600</v>
      </c>
      <c r="L375" s="460" t="s">
        <v>2121</v>
      </c>
      <c r="M375" s="460" t="s">
        <v>409</v>
      </c>
      <c r="N375" s="461" t="s">
        <v>459</v>
      </c>
      <c r="O375" s="461">
        <v>5</v>
      </c>
      <c r="P375" s="460">
        <v>1</v>
      </c>
      <c r="Q375" s="460" t="s">
        <v>83</v>
      </c>
      <c r="R375" s="463" t="s">
        <v>84</v>
      </c>
      <c r="S375" s="501">
        <v>4700000</v>
      </c>
      <c r="T375" s="501">
        <v>23500000</v>
      </c>
      <c r="U375" s="473" t="s">
        <v>85</v>
      </c>
      <c r="V375" s="460" t="s">
        <v>78</v>
      </c>
      <c r="W375" s="460" t="s">
        <v>461</v>
      </c>
      <c r="X375" s="460" t="s">
        <v>501</v>
      </c>
      <c r="Y375" s="460" t="s">
        <v>2765</v>
      </c>
      <c r="Z375" s="460" t="s">
        <v>77</v>
      </c>
      <c r="AA375" s="460" t="e">
        <v>#N/A</v>
      </c>
    </row>
    <row r="376" spans="1:27" s="447" customFormat="1" ht="77.5">
      <c r="A376" s="460" t="s">
        <v>799</v>
      </c>
      <c r="B376" s="460" t="s">
        <v>70</v>
      </c>
      <c r="C376" s="460" t="s">
        <v>71</v>
      </c>
      <c r="D376" s="460" t="s">
        <v>455</v>
      </c>
      <c r="E376" s="460" t="s">
        <v>456</v>
      </c>
      <c r="F376" s="461">
        <v>8131</v>
      </c>
      <c r="G376" s="461">
        <v>2024110010238</v>
      </c>
      <c r="H376" s="460" t="s">
        <v>28</v>
      </c>
      <c r="I376" s="460" t="s">
        <v>457</v>
      </c>
      <c r="J376" s="462" t="s">
        <v>31</v>
      </c>
      <c r="K376" s="460">
        <v>80111600</v>
      </c>
      <c r="L376" s="460" t="s">
        <v>2121</v>
      </c>
      <c r="M376" s="460" t="s">
        <v>409</v>
      </c>
      <c r="N376" s="461" t="s">
        <v>459</v>
      </c>
      <c r="O376" s="461">
        <v>5</v>
      </c>
      <c r="P376" s="460">
        <v>1</v>
      </c>
      <c r="Q376" s="460" t="s">
        <v>83</v>
      </c>
      <c r="R376" s="463" t="s">
        <v>84</v>
      </c>
      <c r="S376" s="501">
        <v>4700000</v>
      </c>
      <c r="T376" s="501">
        <v>23500000</v>
      </c>
      <c r="U376" s="473" t="s">
        <v>85</v>
      </c>
      <c r="V376" s="460" t="s">
        <v>78</v>
      </c>
      <c r="W376" s="460" t="s">
        <v>461</v>
      </c>
      <c r="X376" s="460" t="s">
        <v>501</v>
      </c>
      <c r="Y376" s="460" t="s">
        <v>2765</v>
      </c>
      <c r="Z376" s="460" t="s">
        <v>77</v>
      </c>
      <c r="AA376" s="460" t="e">
        <v>#N/A</v>
      </c>
    </row>
    <row r="377" spans="1:27" s="447" customFormat="1" ht="93">
      <c r="A377" s="460" t="s">
        <v>800</v>
      </c>
      <c r="B377" s="460" t="s">
        <v>70</v>
      </c>
      <c r="C377" s="460" t="s">
        <v>71</v>
      </c>
      <c r="D377" s="460" t="s">
        <v>455</v>
      </c>
      <c r="E377" s="460" t="s">
        <v>456</v>
      </c>
      <c r="F377" s="461">
        <v>8131</v>
      </c>
      <c r="G377" s="461">
        <v>2024110010238</v>
      </c>
      <c r="H377" s="460" t="s">
        <v>28</v>
      </c>
      <c r="I377" s="460" t="s">
        <v>457</v>
      </c>
      <c r="J377" s="462" t="s">
        <v>31</v>
      </c>
      <c r="K377" s="460">
        <v>80111600</v>
      </c>
      <c r="L377" s="460" t="s">
        <v>2124</v>
      </c>
      <c r="M377" s="460" t="s">
        <v>409</v>
      </c>
      <c r="N377" s="461" t="s">
        <v>459</v>
      </c>
      <c r="O377" s="461">
        <v>8</v>
      </c>
      <c r="P377" s="460">
        <v>1</v>
      </c>
      <c r="Q377" s="460" t="s">
        <v>83</v>
      </c>
      <c r="R377" s="463" t="s">
        <v>84</v>
      </c>
      <c r="S377" s="501">
        <v>6000000</v>
      </c>
      <c r="T377" s="501">
        <v>48000000</v>
      </c>
      <c r="U377" s="473" t="s">
        <v>85</v>
      </c>
      <c r="V377" s="460" t="s">
        <v>78</v>
      </c>
      <c r="W377" s="460" t="s">
        <v>461</v>
      </c>
      <c r="X377" s="460" t="s">
        <v>501</v>
      </c>
      <c r="Y377" s="460" t="s">
        <v>2765</v>
      </c>
      <c r="Z377" s="460" t="s">
        <v>77</v>
      </c>
      <c r="AA377" s="460" t="e">
        <v>#N/A</v>
      </c>
    </row>
    <row r="378" spans="1:27" s="447" customFormat="1" ht="77.5">
      <c r="A378" s="460" t="s">
        <v>801</v>
      </c>
      <c r="B378" s="460" t="s">
        <v>70</v>
      </c>
      <c r="C378" s="460" t="s">
        <v>71</v>
      </c>
      <c r="D378" s="460" t="s">
        <v>455</v>
      </c>
      <c r="E378" s="460" t="s">
        <v>456</v>
      </c>
      <c r="F378" s="461">
        <v>8131</v>
      </c>
      <c r="G378" s="461">
        <v>2024110010238</v>
      </c>
      <c r="H378" s="460" t="s">
        <v>28</v>
      </c>
      <c r="I378" s="460" t="s">
        <v>457</v>
      </c>
      <c r="J378" s="462" t="s">
        <v>31</v>
      </c>
      <c r="K378" s="460">
        <v>80111600</v>
      </c>
      <c r="L378" s="460" t="s">
        <v>2126</v>
      </c>
      <c r="M378" s="460" t="s">
        <v>459</v>
      </c>
      <c r="N378" s="461" t="s">
        <v>307</v>
      </c>
      <c r="O378" s="461">
        <v>6</v>
      </c>
      <c r="P378" s="460">
        <v>1</v>
      </c>
      <c r="Q378" s="460" t="s">
        <v>83</v>
      </c>
      <c r="R378" s="463" t="s">
        <v>84</v>
      </c>
      <c r="S378" s="501">
        <v>4500000</v>
      </c>
      <c r="T378" s="501">
        <v>27000000</v>
      </c>
      <c r="U378" s="473" t="s">
        <v>85</v>
      </c>
      <c r="V378" s="460" t="s">
        <v>78</v>
      </c>
      <c r="W378" s="460" t="s">
        <v>461</v>
      </c>
      <c r="X378" s="460" t="s">
        <v>501</v>
      </c>
      <c r="Y378" s="460" t="s">
        <v>2765</v>
      </c>
      <c r="Z378" s="460" t="s">
        <v>77</v>
      </c>
      <c r="AA378" s="460" t="e">
        <v>#N/A</v>
      </c>
    </row>
    <row r="379" spans="1:27" s="447" customFormat="1" ht="93">
      <c r="A379" s="460" t="s">
        <v>802</v>
      </c>
      <c r="B379" s="460" t="s">
        <v>70</v>
      </c>
      <c r="C379" s="460" t="s">
        <v>71</v>
      </c>
      <c r="D379" s="460" t="s">
        <v>455</v>
      </c>
      <c r="E379" s="460" t="s">
        <v>456</v>
      </c>
      <c r="F379" s="461">
        <v>8131</v>
      </c>
      <c r="G379" s="461">
        <v>2024110010238</v>
      </c>
      <c r="H379" s="460" t="s">
        <v>28</v>
      </c>
      <c r="I379" s="460" t="s">
        <v>457</v>
      </c>
      <c r="J379" s="462" t="s">
        <v>31</v>
      </c>
      <c r="K379" s="460">
        <v>80111600</v>
      </c>
      <c r="L379" s="460" t="s">
        <v>2124</v>
      </c>
      <c r="M379" s="460" t="s">
        <v>409</v>
      </c>
      <c r="N379" s="461" t="s">
        <v>459</v>
      </c>
      <c r="O379" s="461">
        <v>6</v>
      </c>
      <c r="P379" s="460">
        <v>1</v>
      </c>
      <c r="Q379" s="460" t="s">
        <v>83</v>
      </c>
      <c r="R379" s="463" t="s">
        <v>84</v>
      </c>
      <c r="S379" s="501">
        <v>6000000</v>
      </c>
      <c r="T379" s="501">
        <v>36000000</v>
      </c>
      <c r="U379" s="473" t="s">
        <v>85</v>
      </c>
      <c r="V379" s="460" t="s">
        <v>78</v>
      </c>
      <c r="W379" s="460" t="s">
        <v>461</v>
      </c>
      <c r="X379" s="460" t="s">
        <v>501</v>
      </c>
      <c r="Y379" s="460" t="s">
        <v>2765</v>
      </c>
      <c r="Z379" s="460" t="s">
        <v>77</v>
      </c>
      <c r="AA379" s="460" t="e">
        <v>#N/A</v>
      </c>
    </row>
    <row r="380" spans="1:27" s="447" customFormat="1" ht="93">
      <c r="A380" s="460" t="s">
        <v>803</v>
      </c>
      <c r="B380" s="460" t="s">
        <v>70</v>
      </c>
      <c r="C380" s="460" t="s">
        <v>71</v>
      </c>
      <c r="D380" s="460" t="s">
        <v>455</v>
      </c>
      <c r="E380" s="460" t="s">
        <v>456</v>
      </c>
      <c r="F380" s="461">
        <v>8131</v>
      </c>
      <c r="G380" s="461">
        <v>2024110010238</v>
      </c>
      <c r="H380" s="460" t="s">
        <v>28</v>
      </c>
      <c r="I380" s="460" t="s">
        <v>457</v>
      </c>
      <c r="J380" s="462" t="s">
        <v>31</v>
      </c>
      <c r="K380" s="460">
        <v>80111600</v>
      </c>
      <c r="L380" s="460" t="s">
        <v>2128</v>
      </c>
      <c r="M380" s="460" t="s">
        <v>409</v>
      </c>
      <c r="N380" s="461" t="s">
        <v>459</v>
      </c>
      <c r="O380" s="461">
        <v>6</v>
      </c>
      <c r="P380" s="460">
        <v>1</v>
      </c>
      <c r="Q380" s="460" t="s">
        <v>83</v>
      </c>
      <c r="R380" s="463" t="s">
        <v>84</v>
      </c>
      <c r="S380" s="501">
        <v>3800000</v>
      </c>
      <c r="T380" s="501">
        <v>22800000</v>
      </c>
      <c r="U380" s="473" t="s">
        <v>85</v>
      </c>
      <c r="V380" s="460" t="s">
        <v>78</v>
      </c>
      <c r="W380" s="460" t="s">
        <v>461</v>
      </c>
      <c r="X380" s="460" t="s">
        <v>501</v>
      </c>
      <c r="Y380" s="460" t="s">
        <v>2765</v>
      </c>
      <c r="Z380" s="460" t="s">
        <v>77</v>
      </c>
      <c r="AA380" s="460" t="e">
        <v>#N/A</v>
      </c>
    </row>
    <row r="381" spans="1:27" s="447" customFormat="1" ht="77.5">
      <c r="A381" s="460" t="s">
        <v>804</v>
      </c>
      <c r="B381" s="460" t="s">
        <v>70</v>
      </c>
      <c r="C381" s="460" t="s">
        <v>71</v>
      </c>
      <c r="D381" s="460" t="s">
        <v>455</v>
      </c>
      <c r="E381" s="460" t="s">
        <v>456</v>
      </c>
      <c r="F381" s="461">
        <v>8131</v>
      </c>
      <c r="G381" s="461">
        <v>2024110010238</v>
      </c>
      <c r="H381" s="460" t="s">
        <v>28</v>
      </c>
      <c r="I381" s="460" t="s">
        <v>457</v>
      </c>
      <c r="J381" s="462" t="s">
        <v>31</v>
      </c>
      <c r="K381" s="462">
        <v>80111600</v>
      </c>
      <c r="L381" s="462" t="s">
        <v>2267</v>
      </c>
      <c r="M381" s="462" t="s">
        <v>673</v>
      </c>
      <c r="N381" s="462" t="s">
        <v>2639</v>
      </c>
      <c r="O381" s="456">
        <v>1</v>
      </c>
      <c r="P381" s="456">
        <v>1</v>
      </c>
      <c r="Q381" s="462" t="s">
        <v>83</v>
      </c>
      <c r="R381" s="463" t="s">
        <v>84</v>
      </c>
      <c r="S381" s="501">
        <v>6476167</v>
      </c>
      <c r="T381" s="501">
        <v>6476167</v>
      </c>
      <c r="U381" s="460" t="s">
        <v>85</v>
      </c>
      <c r="V381" s="460" t="s">
        <v>78</v>
      </c>
      <c r="W381" s="460" t="s">
        <v>461</v>
      </c>
      <c r="X381" s="460" t="s">
        <v>501</v>
      </c>
      <c r="Y381" s="460" t="s">
        <v>2765</v>
      </c>
      <c r="Z381" s="460" t="s">
        <v>77</v>
      </c>
      <c r="AA381" s="460" t="e">
        <v>#N/A</v>
      </c>
    </row>
    <row r="382" spans="1:27" s="447" customFormat="1" ht="108.5">
      <c r="A382" s="460" t="s">
        <v>805</v>
      </c>
      <c r="B382" s="460" t="s">
        <v>70</v>
      </c>
      <c r="C382" s="460" t="s">
        <v>71</v>
      </c>
      <c r="D382" s="460" t="s">
        <v>476</v>
      </c>
      <c r="E382" s="460" t="s">
        <v>456</v>
      </c>
      <c r="F382" s="460">
        <v>8131</v>
      </c>
      <c r="G382" s="461">
        <v>2024110010238</v>
      </c>
      <c r="H382" s="460" t="s">
        <v>28</v>
      </c>
      <c r="I382" s="460" t="s">
        <v>457</v>
      </c>
      <c r="J382" s="460" t="s">
        <v>32</v>
      </c>
      <c r="K382" s="460">
        <v>80111600</v>
      </c>
      <c r="L382" s="460" t="s">
        <v>806</v>
      </c>
      <c r="M382" s="460" t="s">
        <v>409</v>
      </c>
      <c r="N382" s="460" t="s">
        <v>459</v>
      </c>
      <c r="O382" s="460">
        <v>9</v>
      </c>
      <c r="P382" s="460">
        <v>1</v>
      </c>
      <c r="Q382" s="460" t="s">
        <v>83</v>
      </c>
      <c r="R382" s="479" t="s">
        <v>84</v>
      </c>
      <c r="S382" s="501">
        <v>6000000</v>
      </c>
      <c r="T382" s="501">
        <v>54000000</v>
      </c>
      <c r="U382" s="460" t="s">
        <v>85</v>
      </c>
      <c r="V382" s="460" t="s">
        <v>78</v>
      </c>
      <c r="W382" s="460" t="s">
        <v>479</v>
      </c>
      <c r="X382" s="460" t="s">
        <v>489</v>
      </c>
      <c r="Y382" s="460" t="s">
        <v>2765</v>
      </c>
      <c r="Z382" s="460" t="s">
        <v>77</v>
      </c>
      <c r="AA382" s="460" t="e">
        <v>#N/A</v>
      </c>
    </row>
    <row r="383" spans="1:27" s="447" customFormat="1" ht="77.5">
      <c r="A383" s="460" t="s">
        <v>807</v>
      </c>
      <c r="B383" s="460" t="s">
        <v>70</v>
      </c>
      <c r="C383" s="460" t="s">
        <v>71</v>
      </c>
      <c r="D383" s="460" t="s">
        <v>455</v>
      </c>
      <c r="E383" s="460" t="s">
        <v>456</v>
      </c>
      <c r="F383" s="461">
        <v>8131</v>
      </c>
      <c r="G383" s="461">
        <v>2024110010238</v>
      </c>
      <c r="H383" s="460" t="s">
        <v>28</v>
      </c>
      <c r="I383" s="460" t="s">
        <v>457</v>
      </c>
      <c r="J383" s="460" t="s">
        <v>31</v>
      </c>
      <c r="K383" s="460">
        <v>80111600</v>
      </c>
      <c r="L383" s="460" t="s">
        <v>789</v>
      </c>
      <c r="M383" s="460" t="s">
        <v>459</v>
      </c>
      <c r="N383" s="460" t="s">
        <v>459</v>
      </c>
      <c r="O383" s="460">
        <v>5</v>
      </c>
      <c r="P383" s="460">
        <v>1</v>
      </c>
      <c r="Q383" s="460" t="s">
        <v>83</v>
      </c>
      <c r="R383" s="479" t="s">
        <v>84</v>
      </c>
      <c r="S383" s="501">
        <v>3156000</v>
      </c>
      <c r="T383" s="501">
        <v>15780000</v>
      </c>
      <c r="U383" s="460" t="s">
        <v>85</v>
      </c>
      <c r="V383" s="460" t="s">
        <v>78</v>
      </c>
      <c r="W383" s="460" t="s">
        <v>461</v>
      </c>
      <c r="X383" s="460" t="s">
        <v>501</v>
      </c>
      <c r="Y383" s="460" t="s">
        <v>2765</v>
      </c>
      <c r="Z383" s="460" t="s">
        <v>77</v>
      </c>
      <c r="AA383" s="460" t="e">
        <v>#N/A</v>
      </c>
    </row>
    <row r="384" spans="1:27" s="447" customFormat="1" ht="77.5">
      <c r="A384" s="460" t="s">
        <v>808</v>
      </c>
      <c r="B384" s="460" t="s">
        <v>70</v>
      </c>
      <c r="C384" s="460" t="s">
        <v>71</v>
      </c>
      <c r="D384" s="460" t="s">
        <v>455</v>
      </c>
      <c r="E384" s="460" t="s">
        <v>456</v>
      </c>
      <c r="F384" s="461">
        <v>8131</v>
      </c>
      <c r="G384" s="461">
        <v>2024110010238</v>
      </c>
      <c r="H384" s="460" t="s">
        <v>28</v>
      </c>
      <c r="I384" s="460" t="s">
        <v>457</v>
      </c>
      <c r="J384" s="460" t="s">
        <v>31</v>
      </c>
      <c r="K384" s="460">
        <v>80111600</v>
      </c>
      <c r="L384" s="460" t="s">
        <v>786</v>
      </c>
      <c r="M384" s="460" t="s">
        <v>409</v>
      </c>
      <c r="N384" s="460" t="s">
        <v>459</v>
      </c>
      <c r="O384" s="460">
        <v>6</v>
      </c>
      <c r="P384" s="460">
        <v>1</v>
      </c>
      <c r="Q384" s="460" t="s">
        <v>83</v>
      </c>
      <c r="R384" s="479" t="s">
        <v>84</v>
      </c>
      <c r="S384" s="501">
        <v>4500000</v>
      </c>
      <c r="T384" s="501">
        <v>27000000</v>
      </c>
      <c r="U384" s="460" t="s">
        <v>85</v>
      </c>
      <c r="V384" s="460" t="s">
        <v>78</v>
      </c>
      <c r="W384" s="460" t="s">
        <v>461</v>
      </c>
      <c r="X384" s="460" t="s">
        <v>501</v>
      </c>
      <c r="Y384" s="460" t="s">
        <v>2765</v>
      </c>
      <c r="Z384" s="460" t="s">
        <v>77</v>
      </c>
      <c r="AA384" s="460" t="e">
        <v>#N/A</v>
      </c>
    </row>
    <row r="385" spans="1:27" s="447" customFormat="1" ht="93">
      <c r="A385" s="460" t="s">
        <v>809</v>
      </c>
      <c r="B385" s="460" t="s">
        <v>70</v>
      </c>
      <c r="C385" s="460" t="s">
        <v>71</v>
      </c>
      <c r="D385" s="460" t="s">
        <v>455</v>
      </c>
      <c r="E385" s="460" t="s">
        <v>456</v>
      </c>
      <c r="F385" s="461">
        <v>8131</v>
      </c>
      <c r="G385" s="461">
        <v>2024110010238</v>
      </c>
      <c r="H385" s="460" t="s">
        <v>28</v>
      </c>
      <c r="I385" s="460" t="s">
        <v>457</v>
      </c>
      <c r="J385" s="462" t="s">
        <v>31</v>
      </c>
      <c r="K385" s="460">
        <v>80111600</v>
      </c>
      <c r="L385" s="460" t="s">
        <v>2129</v>
      </c>
      <c r="M385" s="460" t="s">
        <v>409</v>
      </c>
      <c r="N385" s="461" t="s">
        <v>459</v>
      </c>
      <c r="O385" s="461">
        <v>6</v>
      </c>
      <c r="P385" s="460">
        <v>1</v>
      </c>
      <c r="Q385" s="460" t="s">
        <v>83</v>
      </c>
      <c r="R385" s="463" t="s">
        <v>84</v>
      </c>
      <c r="S385" s="501">
        <v>5000000</v>
      </c>
      <c r="T385" s="501">
        <v>30000000</v>
      </c>
      <c r="U385" s="473" t="s">
        <v>85</v>
      </c>
      <c r="V385" s="460" t="s">
        <v>78</v>
      </c>
      <c r="W385" s="460" t="s">
        <v>461</v>
      </c>
      <c r="X385" s="460" t="s">
        <v>501</v>
      </c>
      <c r="Y385" s="460" t="s">
        <v>2765</v>
      </c>
      <c r="Z385" s="460" t="s">
        <v>77</v>
      </c>
      <c r="AA385" s="460" t="e">
        <v>#N/A</v>
      </c>
    </row>
    <row r="386" spans="1:27" s="447" customFormat="1" ht="124">
      <c r="A386" s="460" t="s">
        <v>810</v>
      </c>
      <c r="B386" s="460" t="s">
        <v>70</v>
      </c>
      <c r="C386" s="460" t="s">
        <v>71</v>
      </c>
      <c r="D386" s="460" t="s">
        <v>476</v>
      </c>
      <c r="E386" s="460" t="s">
        <v>456</v>
      </c>
      <c r="F386" s="460">
        <v>8131</v>
      </c>
      <c r="G386" s="461">
        <v>2024110010238</v>
      </c>
      <c r="H386" s="460" t="s">
        <v>28</v>
      </c>
      <c r="I386" s="460" t="s">
        <v>457</v>
      </c>
      <c r="J386" s="462" t="s">
        <v>32</v>
      </c>
      <c r="K386" s="460">
        <v>80111600</v>
      </c>
      <c r="L386" s="460" t="s">
        <v>2292</v>
      </c>
      <c r="M386" s="460" t="s">
        <v>2639</v>
      </c>
      <c r="N386" s="461" t="s">
        <v>1060</v>
      </c>
      <c r="O386" s="461">
        <v>7</v>
      </c>
      <c r="P386" s="460">
        <v>1</v>
      </c>
      <c r="Q386" s="460" t="s">
        <v>83</v>
      </c>
      <c r="R386" s="463" t="s">
        <v>84</v>
      </c>
      <c r="S386" s="501">
        <v>8000000</v>
      </c>
      <c r="T386" s="501">
        <v>56000000</v>
      </c>
      <c r="U386" s="473" t="s">
        <v>85</v>
      </c>
      <c r="V386" s="460" t="s">
        <v>78</v>
      </c>
      <c r="W386" s="460" t="s">
        <v>479</v>
      </c>
      <c r="X386" s="460" t="s">
        <v>489</v>
      </c>
      <c r="Y386" s="460" t="s">
        <v>2765</v>
      </c>
      <c r="Z386" s="460" t="s">
        <v>77</v>
      </c>
      <c r="AA386" s="460" t="e">
        <v>#N/A</v>
      </c>
    </row>
    <row r="387" spans="1:27" s="447" customFormat="1" ht="77.5">
      <c r="A387" s="460" t="s">
        <v>811</v>
      </c>
      <c r="B387" s="460" t="s">
        <v>70</v>
      </c>
      <c r="C387" s="460" t="s">
        <v>71</v>
      </c>
      <c r="D387" s="460" t="s">
        <v>455</v>
      </c>
      <c r="E387" s="460" t="s">
        <v>456</v>
      </c>
      <c r="F387" s="461">
        <v>8131</v>
      </c>
      <c r="G387" s="461">
        <v>2024110010238</v>
      </c>
      <c r="H387" s="460" t="s">
        <v>28</v>
      </c>
      <c r="I387" s="460" t="s">
        <v>457</v>
      </c>
      <c r="J387" s="462" t="s">
        <v>31</v>
      </c>
      <c r="K387" s="460">
        <v>80111600</v>
      </c>
      <c r="L387" s="460" t="s">
        <v>2131</v>
      </c>
      <c r="M387" s="460" t="s">
        <v>409</v>
      </c>
      <c r="N387" s="461" t="s">
        <v>459</v>
      </c>
      <c r="O387" s="461">
        <v>6</v>
      </c>
      <c r="P387" s="460">
        <v>1</v>
      </c>
      <c r="Q387" s="460" t="s">
        <v>83</v>
      </c>
      <c r="R387" s="463" t="s">
        <v>84</v>
      </c>
      <c r="S387" s="501">
        <v>5200000</v>
      </c>
      <c r="T387" s="501">
        <v>31200000</v>
      </c>
      <c r="U387" s="460" t="s">
        <v>85</v>
      </c>
      <c r="V387" s="460" t="s">
        <v>78</v>
      </c>
      <c r="W387" s="460" t="s">
        <v>461</v>
      </c>
      <c r="X387" s="460" t="s">
        <v>501</v>
      </c>
      <c r="Y387" s="460" t="s">
        <v>2765</v>
      </c>
      <c r="Z387" s="460" t="s">
        <v>77</v>
      </c>
      <c r="AA387" s="460" t="e">
        <v>#N/A</v>
      </c>
    </row>
    <row r="388" spans="1:27" s="447" customFormat="1" ht="93">
      <c r="A388" s="460" t="s">
        <v>812</v>
      </c>
      <c r="B388" s="460" t="s">
        <v>70</v>
      </c>
      <c r="C388" s="460" t="s">
        <v>71</v>
      </c>
      <c r="D388" s="460" t="s">
        <v>476</v>
      </c>
      <c r="E388" s="460" t="s">
        <v>456</v>
      </c>
      <c r="F388" s="460">
        <v>8131</v>
      </c>
      <c r="G388" s="461">
        <v>2024110010238</v>
      </c>
      <c r="H388" s="460" t="s">
        <v>28</v>
      </c>
      <c r="I388" s="460" t="s">
        <v>457</v>
      </c>
      <c r="J388" s="462" t="s">
        <v>32</v>
      </c>
      <c r="K388" s="460">
        <v>80111600</v>
      </c>
      <c r="L388" s="460" t="s">
        <v>2132</v>
      </c>
      <c r="M388" s="460" t="s">
        <v>459</v>
      </c>
      <c r="N388" s="461" t="s">
        <v>459</v>
      </c>
      <c r="O388" s="461">
        <v>5</v>
      </c>
      <c r="P388" s="460">
        <v>1</v>
      </c>
      <c r="Q388" s="460" t="s">
        <v>83</v>
      </c>
      <c r="R388" s="463" t="s">
        <v>84</v>
      </c>
      <c r="S388" s="501">
        <v>6000000</v>
      </c>
      <c r="T388" s="501">
        <v>30000000</v>
      </c>
      <c r="U388" s="460" t="s">
        <v>85</v>
      </c>
      <c r="V388" s="460" t="s">
        <v>78</v>
      </c>
      <c r="W388" s="460" t="s">
        <v>479</v>
      </c>
      <c r="X388" s="460" t="s">
        <v>489</v>
      </c>
      <c r="Y388" s="460" t="s">
        <v>2765</v>
      </c>
      <c r="Z388" s="460" t="s">
        <v>77</v>
      </c>
      <c r="AA388" s="460" t="e">
        <v>#N/A</v>
      </c>
    </row>
    <row r="389" spans="1:27" s="447" customFormat="1" ht="77.5">
      <c r="A389" s="460" t="s">
        <v>813</v>
      </c>
      <c r="B389" s="460" t="s">
        <v>70</v>
      </c>
      <c r="C389" s="460" t="s">
        <v>71</v>
      </c>
      <c r="D389" s="460" t="s">
        <v>455</v>
      </c>
      <c r="E389" s="460" t="s">
        <v>456</v>
      </c>
      <c r="F389" s="461">
        <v>8131</v>
      </c>
      <c r="G389" s="461">
        <v>2024110010238</v>
      </c>
      <c r="H389" s="460" t="s">
        <v>28</v>
      </c>
      <c r="I389" s="460" t="s">
        <v>457</v>
      </c>
      <c r="J389" s="460" t="s">
        <v>31</v>
      </c>
      <c r="K389" s="460">
        <v>80111600</v>
      </c>
      <c r="L389" s="460" t="s">
        <v>2692</v>
      </c>
      <c r="M389" s="460" t="s">
        <v>459</v>
      </c>
      <c r="N389" s="460" t="s">
        <v>459</v>
      </c>
      <c r="O389" s="460">
        <v>6</v>
      </c>
      <c r="P389" s="460">
        <v>1</v>
      </c>
      <c r="Q389" s="460" t="s">
        <v>83</v>
      </c>
      <c r="R389" s="479" t="s">
        <v>84</v>
      </c>
      <c r="S389" s="501">
        <v>4500000</v>
      </c>
      <c r="T389" s="501">
        <v>27000000</v>
      </c>
      <c r="U389" s="460" t="s">
        <v>85</v>
      </c>
      <c r="V389" s="460" t="s">
        <v>78</v>
      </c>
      <c r="W389" s="460" t="s">
        <v>461</v>
      </c>
      <c r="X389" s="460" t="s">
        <v>501</v>
      </c>
      <c r="Y389" s="460" t="s">
        <v>2765</v>
      </c>
      <c r="Z389" s="460" t="s">
        <v>77</v>
      </c>
      <c r="AA389" s="460" t="e">
        <v>#N/A</v>
      </c>
    </row>
    <row r="390" spans="1:27" s="447" customFormat="1" ht="77.5">
      <c r="A390" s="460" t="s">
        <v>815</v>
      </c>
      <c r="B390" s="460" t="s">
        <v>70</v>
      </c>
      <c r="C390" s="460" t="s">
        <v>71</v>
      </c>
      <c r="D390" s="460" t="s">
        <v>455</v>
      </c>
      <c r="E390" s="460" t="s">
        <v>456</v>
      </c>
      <c r="F390" s="461">
        <v>8131</v>
      </c>
      <c r="G390" s="461">
        <v>2024110010238</v>
      </c>
      <c r="H390" s="460" t="s">
        <v>28</v>
      </c>
      <c r="I390" s="460" t="s">
        <v>457</v>
      </c>
      <c r="J390" s="462" t="s">
        <v>31</v>
      </c>
      <c r="K390" s="460">
        <v>80111600</v>
      </c>
      <c r="L390" s="460" t="s">
        <v>2131</v>
      </c>
      <c r="M390" s="460" t="s">
        <v>409</v>
      </c>
      <c r="N390" s="461" t="s">
        <v>459</v>
      </c>
      <c r="O390" s="461">
        <v>6</v>
      </c>
      <c r="P390" s="460">
        <v>1</v>
      </c>
      <c r="Q390" s="460" t="s">
        <v>83</v>
      </c>
      <c r="R390" s="463" t="s">
        <v>84</v>
      </c>
      <c r="S390" s="501">
        <v>5200000</v>
      </c>
      <c r="T390" s="501">
        <v>31200000</v>
      </c>
      <c r="U390" s="460" t="s">
        <v>85</v>
      </c>
      <c r="V390" s="460" t="s">
        <v>78</v>
      </c>
      <c r="W390" s="460" t="s">
        <v>461</v>
      </c>
      <c r="X390" s="460" t="s">
        <v>501</v>
      </c>
      <c r="Y390" s="460" t="s">
        <v>2765</v>
      </c>
      <c r="Z390" s="460" t="s">
        <v>77</v>
      </c>
      <c r="AA390" s="460" t="e">
        <v>#N/A</v>
      </c>
    </row>
    <row r="391" spans="1:27" s="447" customFormat="1" ht="93">
      <c r="A391" s="460" t="s">
        <v>816</v>
      </c>
      <c r="B391" s="460" t="s">
        <v>70</v>
      </c>
      <c r="C391" s="460" t="s">
        <v>71</v>
      </c>
      <c r="D391" s="460" t="s">
        <v>455</v>
      </c>
      <c r="E391" s="460" t="s">
        <v>456</v>
      </c>
      <c r="F391" s="461">
        <v>8131</v>
      </c>
      <c r="G391" s="461">
        <v>2024110010238</v>
      </c>
      <c r="H391" s="460" t="s">
        <v>28</v>
      </c>
      <c r="I391" s="460" t="s">
        <v>457</v>
      </c>
      <c r="J391" s="462" t="s">
        <v>31</v>
      </c>
      <c r="K391" s="460">
        <v>80111600</v>
      </c>
      <c r="L391" s="460" t="s">
        <v>2129</v>
      </c>
      <c r="M391" s="460" t="s">
        <v>409</v>
      </c>
      <c r="N391" s="461" t="s">
        <v>459</v>
      </c>
      <c r="O391" s="461">
        <v>6</v>
      </c>
      <c r="P391" s="460">
        <v>1</v>
      </c>
      <c r="Q391" s="460" t="s">
        <v>83</v>
      </c>
      <c r="R391" s="463" t="s">
        <v>84</v>
      </c>
      <c r="S391" s="501">
        <v>5000000</v>
      </c>
      <c r="T391" s="501">
        <v>30000000</v>
      </c>
      <c r="U391" s="460" t="s">
        <v>85</v>
      </c>
      <c r="V391" s="460" t="s">
        <v>78</v>
      </c>
      <c r="W391" s="460" t="s">
        <v>461</v>
      </c>
      <c r="X391" s="460" t="s">
        <v>501</v>
      </c>
      <c r="Y391" s="460" t="s">
        <v>2765</v>
      </c>
      <c r="Z391" s="460" t="s">
        <v>77</v>
      </c>
      <c r="AA391" s="460" t="e">
        <v>#N/A</v>
      </c>
    </row>
    <row r="392" spans="1:27" s="447" customFormat="1" ht="93">
      <c r="A392" s="460" t="s">
        <v>817</v>
      </c>
      <c r="B392" s="460" t="s">
        <v>70</v>
      </c>
      <c r="C392" s="460" t="s">
        <v>71</v>
      </c>
      <c r="D392" s="460" t="s">
        <v>455</v>
      </c>
      <c r="E392" s="460" t="s">
        <v>456</v>
      </c>
      <c r="F392" s="461">
        <v>8131</v>
      </c>
      <c r="G392" s="461">
        <v>2024110010238</v>
      </c>
      <c r="H392" s="460" t="s">
        <v>28</v>
      </c>
      <c r="I392" s="460" t="s">
        <v>457</v>
      </c>
      <c r="J392" s="462" t="s">
        <v>31</v>
      </c>
      <c r="K392" s="460">
        <v>80111600</v>
      </c>
      <c r="L392" s="460" t="s">
        <v>2124</v>
      </c>
      <c r="M392" s="460" t="s">
        <v>409</v>
      </c>
      <c r="N392" s="461" t="s">
        <v>459</v>
      </c>
      <c r="O392" s="461">
        <v>8.5</v>
      </c>
      <c r="P392" s="460">
        <v>1</v>
      </c>
      <c r="Q392" s="460" t="s">
        <v>83</v>
      </c>
      <c r="R392" s="463" t="s">
        <v>84</v>
      </c>
      <c r="S392" s="501">
        <v>6000000</v>
      </c>
      <c r="T392" s="501">
        <v>51000000</v>
      </c>
      <c r="U392" s="460" t="s">
        <v>85</v>
      </c>
      <c r="V392" s="460" t="s">
        <v>78</v>
      </c>
      <c r="W392" s="460" t="s">
        <v>461</v>
      </c>
      <c r="X392" s="460" t="s">
        <v>501</v>
      </c>
      <c r="Y392" s="460" t="s">
        <v>2765</v>
      </c>
      <c r="Z392" s="460" t="s">
        <v>77</v>
      </c>
      <c r="AA392" s="460" t="e">
        <v>#N/A</v>
      </c>
    </row>
    <row r="393" spans="1:27" s="447" customFormat="1" ht="77.5">
      <c r="A393" s="460" t="s">
        <v>818</v>
      </c>
      <c r="B393" s="460" t="s">
        <v>70</v>
      </c>
      <c r="C393" s="460" t="s">
        <v>71</v>
      </c>
      <c r="D393" s="460" t="s">
        <v>455</v>
      </c>
      <c r="E393" s="460" t="s">
        <v>456</v>
      </c>
      <c r="F393" s="461">
        <v>8131</v>
      </c>
      <c r="G393" s="461">
        <v>2024110010238</v>
      </c>
      <c r="H393" s="460" t="s">
        <v>28</v>
      </c>
      <c r="I393" s="460" t="s">
        <v>457</v>
      </c>
      <c r="J393" s="460" t="s">
        <v>31</v>
      </c>
      <c r="K393" s="460">
        <v>80111600</v>
      </c>
      <c r="L393" s="460" t="s">
        <v>819</v>
      </c>
      <c r="M393" s="460" t="s">
        <v>459</v>
      </c>
      <c r="N393" s="461" t="s">
        <v>459</v>
      </c>
      <c r="O393" s="461">
        <v>5</v>
      </c>
      <c r="P393" s="460">
        <v>1</v>
      </c>
      <c r="Q393" s="460" t="s">
        <v>83</v>
      </c>
      <c r="R393" s="463" t="s">
        <v>84</v>
      </c>
      <c r="S393" s="501">
        <v>7700000</v>
      </c>
      <c r="T393" s="501">
        <v>38500000</v>
      </c>
      <c r="U393" s="460" t="s">
        <v>85</v>
      </c>
      <c r="V393" s="460" t="s">
        <v>78</v>
      </c>
      <c r="W393" s="460" t="s">
        <v>461</v>
      </c>
      <c r="X393" s="460" t="s">
        <v>501</v>
      </c>
      <c r="Y393" s="460" t="s">
        <v>2765</v>
      </c>
      <c r="Z393" s="460" t="s">
        <v>77</v>
      </c>
      <c r="AA393" s="460" t="e">
        <v>#N/A</v>
      </c>
    </row>
    <row r="394" spans="1:27" s="447" customFormat="1" ht="93">
      <c r="A394" s="460" t="s">
        <v>820</v>
      </c>
      <c r="B394" s="460" t="s">
        <v>70</v>
      </c>
      <c r="C394" s="460" t="s">
        <v>71</v>
      </c>
      <c r="D394" s="460" t="s">
        <v>455</v>
      </c>
      <c r="E394" s="460" t="s">
        <v>456</v>
      </c>
      <c r="F394" s="461">
        <v>8131</v>
      </c>
      <c r="G394" s="461">
        <v>2024110010238</v>
      </c>
      <c r="H394" s="460" t="s">
        <v>28</v>
      </c>
      <c r="I394" s="460" t="s">
        <v>457</v>
      </c>
      <c r="J394" s="462" t="s">
        <v>31</v>
      </c>
      <c r="K394" s="460">
        <v>80111600</v>
      </c>
      <c r="L394" s="460" t="s">
        <v>2128</v>
      </c>
      <c r="M394" s="460" t="s">
        <v>409</v>
      </c>
      <c r="N394" s="461" t="s">
        <v>459</v>
      </c>
      <c r="O394" s="461">
        <v>6</v>
      </c>
      <c r="P394" s="460">
        <v>1</v>
      </c>
      <c r="Q394" s="460" t="s">
        <v>83</v>
      </c>
      <c r="R394" s="463" t="s">
        <v>84</v>
      </c>
      <c r="S394" s="501">
        <v>3800000</v>
      </c>
      <c r="T394" s="501">
        <v>22800000</v>
      </c>
      <c r="U394" s="460" t="s">
        <v>85</v>
      </c>
      <c r="V394" s="460" t="s">
        <v>78</v>
      </c>
      <c r="W394" s="460" t="s">
        <v>461</v>
      </c>
      <c r="X394" s="460" t="s">
        <v>501</v>
      </c>
      <c r="Y394" s="460" t="s">
        <v>2765</v>
      </c>
      <c r="Z394" s="460" t="s">
        <v>77</v>
      </c>
      <c r="AA394" s="460" t="e">
        <v>#N/A</v>
      </c>
    </row>
    <row r="395" spans="1:27" s="447" customFormat="1" ht="77.5">
      <c r="A395" s="460" t="s">
        <v>821</v>
      </c>
      <c r="B395" s="460" t="s">
        <v>70</v>
      </c>
      <c r="C395" s="460" t="s">
        <v>71</v>
      </c>
      <c r="D395" s="460" t="s">
        <v>455</v>
      </c>
      <c r="E395" s="460" t="s">
        <v>456</v>
      </c>
      <c r="F395" s="461">
        <v>8131</v>
      </c>
      <c r="G395" s="461">
        <v>2024110010238</v>
      </c>
      <c r="H395" s="460" t="s">
        <v>28</v>
      </c>
      <c r="I395" s="460" t="s">
        <v>457</v>
      </c>
      <c r="J395" s="462" t="s">
        <v>31</v>
      </c>
      <c r="K395" s="460">
        <v>80111600</v>
      </c>
      <c r="L395" s="460" t="s">
        <v>2131</v>
      </c>
      <c r="M395" s="460" t="s">
        <v>409</v>
      </c>
      <c r="N395" s="461" t="s">
        <v>459</v>
      </c>
      <c r="O395" s="461">
        <v>6</v>
      </c>
      <c r="P395" s="460">
        <v>1</v>
      </c>
      <c r="Q395" s="460" t="s">
        <v>83</v>
      </c>
      <c r="R395" s="463" t="s">
        <v>84</v>
      </c>
      <c r="S395" s="501">
        <v>5200000</v>
      </c>
      <c r="T395" s="501">
        <v>31200000</v>
      </c>
      <c r="U395" s="460" t="s">
        <v>85</v>
      </c>
      <c r="V395" s="460" t="s">
        <v>78</v>
      </c>
      <c r="W395" s="460" t="s">
        <v>461</v>
      </c>
      <c r="X395" s="460" t="s">
        <v>501</v>
      </c>
      <c r="Y395" s="460" t="s">
        <v>2765</v>
      </c>
      <c r="Z395" s="460" t="s">
        <v>77</v>
      </c>
      <c r="AA395" s="460" t="e">
        <v>#N/A</v>
      </c>
    </row>
    <row r="396" spans="1:27" s="447" customFormat="1" ht="77.5">
      <c r="A396" s="460" t="s">
        <v>822</v>
      </c>
      <c r="B396" s="460" t="s">
        <v>70</v>
      </c>
      <c r="C396" s="460" t="s">
        <v>71</v>
      </c>
      <c r="D396" s="460" t="s">
        <v>455</v>
      </c>
      <c r="E396" s="460" t="s">
        <v>456</v>
      </c>
      <c r="F396" s="461">
        <v>8131</v>
      </c>
      <c r="G396" s="461">
        <v>2024110010238</v>
      </c>
      <c r="H396" s="460" t="s">
        <v>28</v>
      </c>
      <c r="I396" s="460" t="s">
        <v>457</v>
      </c>
      <c r="J396" s="460" t="s">
        <v>31</v>
      </c>
      <c r="K396" s="460">
        <v>80111600</v>
      </c>
      <c r="L396" s="460" t="s">
        <v>786</v>
      </c>
      <c r="M396" s="460" t="s">
        <v>459</v>
      </c>
      <c r="N396" s="460" t="s">
        <v>459</v>
      </c>
      <c r="O396" s="460">
        <v>5</v>
      </c>
      <c r="P396" s="460">
        <v>1</v>
      </c>
      <c r="Q396" s="460" t="s">
        <v>83</v>
      </c>
      <c r="R396" s="479" t="s">
        <v>84</v>
      </c>
      <c r="S396" s="501">
        <v>4500000</v>
      </c>
      <c r="T396" s="501">
        <v>22500000</v>
      </c>
      <c r="U396" s="460" t="s">
        <v>85</v>
      </c>
      <c r="V396" s="460" t="s">
        <v>78</v>
      </c>
      <c r="W396" s="460" t="s">
        <v>461</v>
      </c>
      <c r="X396" s="460" t="s">
        <v>501</v>
      </c>
      <c r="Y396" s="460" t="s">
        <v>2765</v>
      </c>
      <c r="Z396" s="460" t="s">
        <v>77</v>
      </c>
      <c r="AA396" s="460" t="e">
        <v>#N/A</v>
      </c>
    </row>
    <row r="397" spans="1:27" s="447" customFormat="1" ht="77.5">
      <c r="A397" s="460" t="s">
        <v>823</v>
      </c>
      <c r="B397" s="460" t="s">
        <v>70</v>
      </c>
      <c r="C397" s="460" t="s">
        <v>71</v>
      </c>
      <c r="D397" s="460" t="s">
        <v>455</v>
      </c>
      <c r="E397" s="460" t="s">
        <v>456</v>
      </c>
      <c r="F397" s="461">
        <v>8131</v>
      </c>
      <c r="G397" s="461">
        <v>2024110010238</v>
      </c>
      <c r="H397" s="460" t="s">
        <v>28</v>
      </c>
      <c r="I397" s="460" t="s">
        <v>457</v>
      </c>
      <c r="J397" s="460" t="s">
        <v>31</v>
      </c>
      <c r="K397" s="460">
        <v>80111600</v>
      </c>
      <c r="L397" s="460" t="s">
        <v>786</v>
      </c>
      <c r="M397" s="460" t="s">
        <v>459</v>
      </c>
      <c r="N397" s="461" t="s">
        <v>459</v>
      </c>
      <c r="O397" s="461">
        <v>6</v>
      </c>
      <c r="P397" s="460">
        <v>1</v>
      </c>
      <c r="Q397" s="460" t="s">
        <v>83</v>
      </c>
      <c r="R397" s="463" t="s">
        <v>84</v>
      </c>
      <c r="S397" s="501">
        <v>4500000</v>
      </c>
      <c r="T397" s="501">
        <v>27000000</v>
      </c>
      <c r="U397" s="460" t="s">
        <v>85</v>
      </c>
      <c r="V397" s="460" t="s">
        <v>78</v>
      </c>
      <c r="W397" s="460" t="s">
        <v>461</v>
      </c>
      <c r="X397" s="460" t="s">
        <v>501</v>
      </c>
      <c r="Y397" s="460" t="s">
        <v>2765</v>
      </c>
      <c r="Z397" s="460" t="s">
        <v>77</v>
      </c>
      <c r="AA397" s="460" t="e">
        <v>#N/A</v>
      </c>
    </row>
    <row r="398" spans="1:27" s="447" customFormat="1" ht="77.5">
      <c r="A398" s="460" t="s">
        <v>824</v>
      </c>
      <c r="B398" s="460" t="s">
        <v>70</v>
      </c>
      <c r="C398" s="460" t="s">
        <v>71</v>
      </c>
      <c r="D398" s="460" t="s">
        <v>455</v>
      </c>
      <c r="E398" s="460" t="s">
        <v>456</v>
      </c>
      <c r="F398" s="461">
        <v>8131</v>
      </c>
      <c r="G398" s="461">
        <v>2024110010238</v>
      </c>
      <c r="H398" s="460" t="s">
        <v>28</v>
      </c>
      <c r="I398" s="460" t="s">
        <v>457</v>
      </c>
      <c r="J398" s="460" t="s">
        <v>31</v>
      </c>
      <c r="K398" s="460">
        <v>80111600</v>
      </c>
      <c r="L398" s="460" t="s">
        <v>786</v>
      </c>
      <c r="M398" s="460" t="s">
        <v>409</v>
      </c>
      <c r="N398" s="460" t="s">
        <v>459</v>
      </c>
      <c r="O398" s="460">
        <v>6</v>
      </c>
      <c r="P398" s="460">
        <v>1</v>
      </c>
      <c r="Q398" s="460" t="s">
        <v>83</v>
      </c>
      <c r="R398" s="479" t="s">
        <v>84</v>
      </c>
      <c r="S398" s="501">
        <v>4500000</v>
      </c>
      <c r="T398" s="501">
        <v>27000000</v>
      </c>
      <c r="U398" s="460" t="s">
        <v>85</v>
      </c>
      <c r="V398" s="460" t="s">
        <v>78</v>
      </c>
      <c r="W398" s="460" t="s">
        <v>461</v>
      </c>
      <c r="X398" s="460" t="s">
        <v>501</v>
      </c>
      <c r="Y398" s="460" t="s">
        <v>2765</v>
      </c>
      <c r="Z398" s="460" t="s">
        <v>77</v>
      </c>
      <c r="AA398" s="460" t="e">
        <v>#N/A</v>
      </c>
    </row>
    <row r="399" spans="1:27" s="447" customFormat="1" ht="77.5">
      <c r="A399" s="460" t="s">
        <v>825</v>
      </c>
      <c r="B399" s="460" t="s">
        <v>70</v>
      </c>
      <c r="C399" s="460" t="s">
        <v>71</v>
      </c>
      <c r="D399" s="460" t="s">
        <v>455</v>
      </c>
      <c r="E399" s="460" t="s">
        <v>456</v>
      </c>
      <c r="F399" s="461">
        <v>8131</v>
      </c>
      <c r="G399" s="461">
        <v>2024110010238</v>
      </c>
      <c r="H399" s="460" t="s">
        <v>28</v>
      </c>
      <c r="I399" s="460" t="s">
        <v>457</v>
      </c>
      <c r="J399" s="460" t="s">
        <v>31</v>
      </c>
      <c r="K399" s="460">
        <v>80111600</v>
      </c>
      <c r="L399" s="460" t="s">
        <v>786</v>
      </c>
      <c r="M399" s="460" t="s">
        <v>409</v>
      </c>
      <c r="N399" s="460" t="s">
        <v>459</v>
      </c>
      <c r="O399" s="460">
        <v>6</v>
      </c>
      <c r="P399" s="460">
        <v>1</v>
      </c>
      <c r="Q399" s="460" t="s">
        <v>83</v>
      </c>
      <c r="R399" s="479" t="s">
        <v>84</v>
      </c>
      <c r="S399" s="501">
        <v>4500000</v>
      </c>
      <c r="T399" s="501">
        <v>27000000</v>
      </c>
      <c r="U399" s="460" t="s">
        <v>85</v>
      </c>
      <c r="V399" s="460" t="s">
        <v>78</v>
      </c>
      <c r="W399" s="460" t="s">
        <v>461</v>
      </c>
      <c r="X399" s="460" t="s">
        <v>501</v>
      </c>
      <c r="Y399" s="460" t="s">
        <v>2765</v>
      </c>
      <c r="Z399" s="460" t="s">
        <v>77</v>
      </c>
      <c r="AA399" s="460" t="e">
        <v>#N/A</v>
      </c>
    </row>
    <row r="400" spans="1:27" s="447" customFormat="1" ht="77.5">
      <c r="A400" s="460" t="s">
        <v>826</v>
      </c>
      <c r="B400" s="460" t="s">
        <v>70</v>
      </c>
      <c r="C400" s="460" t="s">
        <v>71</v>
      </c>
      <c r="D400" s="460" t="s">
        <v>455</v>
      </c>
      <c r="E400" s="460" t="s">
        <v>456</v>
      </c>
      <c r="F400" s="461">
        <v>8131</v>
      </c>
      <c r="G400" s="461">
        <v>2024110010238</v>
      </c>
      <c r="H400" s="460" t="s">
        <v>28</v>
      </c>
      <c r="I400" s="460" t="s">
        <v>457</v>
      </c>
      <c r="J400" s="460" t="s">
        <v>31</v>
      </c>
      <c r="K400" s="460">
        <v>80111600</v>
      </c>
      <c r="L400" s="460" t="s">
        <v>786</v>
      </c>
      <c r="M400" s="460" t="s">
        <v>459</v>
      </c>
      <c r="N400" s="460" t="s">
        <v>459</v>
      </c>
      <c r="O400" s="460">
        <v>8</v>
      </c>
      <c r="P400" s="460">
        <v>1</v>
      </c>
      <c r="Q400" s="460" t="s">
        <v>83</v>
      </c>
      <c r="R400" s="479" t="s">
        <v>84</v>
      </c>
      <c r="S400" s="501">
        <v>4200000</v>
      </c>
      <c r="T400" s="501">
        <v>33600000</v>
      </c>
      <c r="U400" s="460" t="s">
        <v>85</v>
      </c>
      <c r="V400" s="460" t="s">
        <v>78</v>
      </c>
      <c r="W400" s="460" t="s">
        <v>461</v>
      </c>
      <c r="X400" s="460" t="s">
        <v>501</v>
      </c>
      <c r="Y400" s="460" t="s">
        <v>2765</v>
      </c>
      <c r="Z400" s="460" t="s">
        <v>77</v>
      </c>
      <c r="AA400" s="460" t="e">
        <v>#N/A</v>
      </c>
    </row>
    <row r="401" spans="1:27" s="447" customFormat="1" ht="108.5">
      <c r="A401" s="460" t="s">
        <v>827</v>
      </c>
      <c r="B401" s="460" t="s">
        <v>70</v>
      </c>
      <c r="C401" s="460" t="s">
        <v>71</v>
      </c>
      <c r="D401" s="460" t="s">
        <v>476</v>
      </c>
      <c r="E401" s="460" t="s">
        <v>456</v>
      </c>
      <c r="F401" s="460">
        <v>8131</v>
      </c>
      <c r="G401" s="461">
        <v>2024110010238</v>
      </c>
      <c r="H401" s="460" t="s">
        <v>28</v>
      </c>
      <c r="I401" s="460" t="s">
        <v>457</v>
      </c>
      <c r="J401" s="460" t="s">
        <v>32</v>
      </c>
      <c r="K401" s="460">
        <v>80111600</v>
      </c>
      <c r="L401" s="460" t="s">
        <v>806</v>
      </c>
      <c r="M401" s="460" t="s">
        <v>409</v>
      </c>
      <c r="N401" s="460" t="s">
        <v>459</v>
      </c>
      <c r="O401" s="460">
        <v>9</v>
      </c>
      <c r="P401" s="460">
        <v>1</v>
      </c>
      <c r="Q401" s="460" t="s">
        <v>83</v>
      </c>
      <c r="R401" s="479" t="s">
        <v>84</v>
      </c>
      <c r="S401" s="501">
        <v>6500000</v>
      </c>
      <c r="T401" s="501">
        <v>58500000</v>
      </c>
      <c r="U401" s="460" t="s">
        <v>85</v>
      </c>
      <c r="V401" s="460" t="s">
        <v>78</v>
      </c>
      <c r="W401" s="460" t="s">
        <v>479</v>
      </c>
      <c r="X401" s="460" t="s">
        <v>489</v>
      </c>
      <c r="Y401" s="460" t="s">
        <v>2765</v>
      </c>
      <c r="Z401" s="460" t="s">
        <v>77</v>
      </c>
      <c r="AA401" s="460" t="e">
        <v>#N/A</v>
      </c>
    </row>
    <row r="402" spans="1:27" s="447" customFormat="1" ht="108.5">
      <c r="A402" s="460" t="s">
        <v>828</v>
      </c>
      <c r="B402" s="460" t="s">
        <v>70</v>
      </c>
      <c r="C402" s="460" t="s">
        <v>71</v>
      </c>
      <c r="D402" s="460" t="s">
        <v>476</v>
      </c>
      <c r="E402" s="460" t="s">
        <v>456</v>
      </c>
      <c r="F402" s="460">
        <v>8131</v>
      </c>
      <c r="G402" s="461">
        <v>2024110010238</v>
      </c>
      <c r="H402" s="460" t="s">
        <v>28</v>
      </c>
      <c r="I402" s="460" t="s">
        <v>457</v>
      </c>
      <c r="J402" s="460" t="s">
        <v>32</v>
      </c>
      <c r="K402" s="460">
        <v>80111600</v>
      </c>
      <c r="L402" s="460" t="s">
        <v>2693</v>
      </c>
      <c r="M402" s="460" t="s">
        <v>2640</v>
      </c>
      <c r="N402" s="460" t="s">
        <v>2627</v>
      </c>
      <c r="O402" s="460">
        <v>5</v>
      </c>
      <c r="P402" s="460">
        <v>1</v>
      </c>
      <c r="Q402" s="460" t="s">
        <v>83</v>
      </c>
      <c r="R402" s="460" t="s">
        <v>84</v>
      </c>
      <c r="S402" s="506">
        <v>5000000</v>
      </c>
      <c r="T402" s="507">
        <v>25000000</v>
      </c>
      <c r="U402" s="460" t="s">
        <v>85</v>
      </c>
      <c r="V402" s="460" t="s">
        <v>78</v>
      </c>
      <c r="W402" s="460" t="s">
        <v>479</v>
      </c>
      <c r="X402" s="460" t="s">
        <v>489</v>
      </c>
      <c r="Y402" s="460" t="s">
        <v>2765</v>
      </c>
      <c r="Z402" s="460" t="s">
        <v>77</v>
      </c>
      <c r="AA402" s="460">
        <v>36</v>
      </c>
    </row>
    <row r="403" spans="1:27" s="447" customFormat="1" ht="93">
      <c r="A403" s="460" t="s">
        <v>829</v>
      </c>
      <c r="B403" s="460" t="s">
        <v>70</v>
      </c>
      <c r="C403" s="460" t="s">
        <v>71</v>
      </c>
      <c r="D403" s="460" t="s">
        <v>455</v>
      </c>
      <c r="E403" s="460" t="s">
        <v>456</v>
      </c>
      <c r="F403" s="461">
        <v>8131</v>
      </c>
      <c r="G403" s="461">
        <v>2024110010238</v>
      </c>
      <c r="H403" s="460" t="s">
        <v>28</v>
      </c>
      <c r="I403" s="460" t="s">
        <v>457</v>
      </c>
      <c r="J403" s="462" t="s">
        <v>31</v>
      </c>
      <c r="K403" s="460">
        <v>80111600</v>
      </c>
      <c r="L403" s="460" t="s">
        <v>2128</v>
      </c>
      <c r="M403" s="460" t="s">
        <v>409</v>
      </c>
      <c r="N403" s="461" t="s">
        <v>459</v>
      </c>
      <c r="O403" s="461">
        <v>7</v>
      </c>
      <c r="P403" s="460">
        <v>1</v>
      </c>
      <c r="Q403" s="460" t="s">
        <v>83</v>
      </c>
      <c r="R403" s="463" t="s">
        <v>84</v>
      </c>
      <c r="S403" s="501">
        <v>3800000</v>
      </c>
      <c r="T403" s="501">
        <v>26600000</v>
      </c>
      <c r="U403" s="460" t="s">
        <v>85</v>
      </c>
      <c r="V403" s="460" t="s">
        <v>78</v>
      </c>
      <c r="W403" s="460" t="s">
        <v>461</v>
      </c>
      <c r="X403" s="460" t="s">
        <v>501</v>
      </c>
      <c r="Y403" s="460" t="s">
        <v>2765</v>
      </c>
      <c r="Z403" s="460" t="s">
        <v>77</v>
      </c>
      <c r="AA403" s="460" t="e">
        <v>#N/A</v>
      </c>
    </row>
    <row r="404" spans="1:27" s="447" customFormat="1" ht="77.5">
      <c r="A404" s="460" t="s">
        <v>830</v>
      </c>
      <c r="B404" s="460" t="s">
        <v>70</v>
      </c>
      <c r="C404" s="460" t="s">
        <v>71</v>
      </c>
      <c r="D404" s="460" t="s">
        <v>455</v>
      </c>
      <c r="E404" s="460" t="s">
        <v>456</v>
      </c>
      <c r="F404" s="461">
        <v>8131</v>
      </c>
      <c r="G404" s="461">
        <v>2024110010238</v>
      </c>
      <c r="H404" s="460" t="s">
        <v>28</v>
      </c>
      <c r="I404" s="460" t="s">
        <v>457</v>
      </c>
      <c r="J404" s="460" t="s">
        <v>31</v>
      </c>
      <c r="K404" s="460">
        <v>80111600</v>
      </c>
      <c r="L404" s="460" t="s">
        <v>786</v>
      </c>
      <c r="M404" s="460" t="s">
        <v>409</v>
      </c>
      <c r="N404" s="460" t="s">
        <v>459</v>
      </c>
      <c r="O404" s="460">
        <v>6</v>
      </c>
      <c r="P404" s="460">
        <v>1</v>
      </c>
      <c r="Q404" s="460" t="s">
        <v>83</v>
      </c>
      <c r="R404" s="479" t="s">
        <v>84</v>
      </c>
      <c r="S404" s="501">
        <v>4500000</v>
      </c>
      <c r="T404" s="501">
        <v>27000000</v>
      </c>
      <c r="U404" s="460" t="s">
        <v>85</v>
      </c>
      <c r="V404" s="460" t="s">
        <v>78</v>
      </c>
      <c r="W404" s="460" t="s">
        <v>461</v>
      </c>
      <c r="X404" s="460" t="s">
        <v>501</v>
      </c>
      <c r="Y404" s="460" t="s">
        <v>2765</v>
      </c>
      <c r="Z404" s="460" t="s">
        <v>77</v>
      </c>
      <c r="AA404" s="460" t="e">
        <v>#N/A</v>
      </c>
    </row>
    <row r="405" spans="1:27" s="447" customFormat="1" ht="77.5">
      <c r="A405" s="460" t="s">
        <v>831</v>
      </c>
      <c r="B405" s="460" t="s">
        <v>70</v>
      </c>
      <c r="C405" s="460" t="s">
        <v>71</v>
      </c>
      <c r="D405" s="460" t="s">
        <v>455</v>
      </c>
      <c r="E405" s="460" t="s">
        <v>456</v>
      </c>
      <c r="F405" s="461">
        <v>8131</v>
      </c>
      <c r="G405" s="461">
        <v>2024110010238</v>
      </c>
      <c r="H405" s="460" t="s">
        <v>28</v>
      </c>
      <c r="I405" s="460" t="s">
        <v>457</v>
      </c>
      <c r="J405" s="460" t="s">
        <v>31</v>
      </c>
      <c r="K405" s="460">
        <v>80111600</v>
      </c>
      <c r="L405" s="460" t="s">
        <v>786</v>
      </c>
      <c r="M405" s="460" t="s">
        <v>459</v>
      </c>
      <c r="N405" s="461" t="s">
        <v>307</v>
      </c>
      <c r="O405" s="461">
        <v>5</v>
      </c>
      <c r="P405" s="460">
        <v>1</v>
      </c>
      <c r="Q405" s="460" t="s">
        <v>83</v>
      </c>
      <c r="R405" s="463" t="s">
        <v>84</v>
      </c>
      <c r="S405" s="501">
        <v>5500000</v>
      </c>
      <c r="T405" s="501">
        <v>27500000</v>
      </c>
      <c r="U405" s="460" t="s">
        <v>85</v>
      </c>
      <c r="V405" s="460" t="s">
        <v>78</v>
      </c>
      <c r="W405" s="460" t="s">
        <v>461</v>
      </c>
      <c r="X405" s="460" t="s">
        <v>501</v>
      </c>
      <c r="Y405" s="460" t="s">
        <v>2765</v>
      </c>
      <c r="Z405" s="460" t="s">
        <v>77</v>
      </c>
      <c r="AA405" s="460" t="e">
        <v>#N/A</v>
      </c>
    </row>
    <row r="406" spans="1:27" s="447" customFormat="1" ht="93">
      <c r="A406" s="460" t="s">
        <v>832</v>
      </c>
      <c r="B406" s="460" t="s">
        <v>70</v>
      </c>
      <c r="C406" s="460" t="s">
        <v>71</v>
      </c>
      <c r="D406" s="460" t="s">
        <v>455</v>
      </c>
      <c r="E406" s="460" t="s">
        <v>456</v>
      </c>
      <c r="F406" s="461">
        <v>8131</v>
      </c>
      <c r="G406" s="461">
        <v>2024110010238</v>
      </c>
      <c r="H406" s="460" t="s">
        <v>28</v>
      </c>
      <c r="I406" s="460" t="s">
        <v>457</v>
      </c>
      <c r="J406" s="462" t="s">
        <v>31</v>
      </c>
      <c r="K406" s="460">
        <v>80111600</v>
      </c>
      <c r="L406" s="460" t="s">
        <v>2128</v>
      </c>
      <c r="M406" s="460" t="s">
        <v>409</v>
      </c>
      <c r="N406" s="461" t="s">
        <v>459</v>
      </c>
      <c r="O406" s="461">
        <v>6</v>
      </c>
      <c r="P406" s="460">
        <v>1</v>
      </c>
      <c r="Q406" s="460" t="s">
        <v>83</v>
      </c>
      <c r="R406" s="463" t="s">
        <v>84</v>
      </c>
      <c r="S406" s="501">
        <v>3800000</v>
      </c>
      <c r="T406" s="501">
        <v>22800000</v>
      </c>
      <c r="U406" s="460" t="s">
        <v>85</v>
      </c>
      <c r="V406" s="460" t="s">
        <v>78</v>
      </c>
      <c r="W406" s="460" t="s">
        <v>461</v>
      </c>
      <c r="X406" s="460" t="s">
        <v>501</v>
      </c>
      <c r="Y406" s="460" t="s">
        <v>2765</v>
      </c>
      <c r="Z406" s="460" t="s">
        <v>77</v>
      </c>
      <c r="AA406" s="460" t="e">
        <v>#N/A</v>
      </c>
    </row>
    <row r="407" spans="1:27" s="447" customFormat="1" ht="77.5">
      <c r="A407" s="460" t="s">
        <v>833</v>
      </c>
      <c r="B407" s="460" t="s">
        <v>70</v>
      </c>
      <c r="C407" s="460" t="s">
        <v>71</v>
      </c>
      <c r="D407" s="460" t="s">
        <v>455</v>
      </c>
      <c r="E407" s="460" t="s">
        <v>456</v>
      </c>
      <c r="F407" s="461">
        <v>8131</v>
      </c>
      <c r="G407" s="461">
        <v>2024110010238</v>
      </c>
      <c r="H407" s="460" t="s">
        <v>28</v>
      </c>
      <c r="I407" s="460" t="s">
        <v>457</v>
      </c>
      <c r="J407" s="462" t="s">
        <v>31</v>
      </c>
      <c r="K407" s="460">
        <v>80111600</v>
      </c>
      <c r="L407" s="460" t="s">
        <v>2126</v>
      </c>
      <c r="M407" s="460" t="s">
        <v>409</v>
      </c>
      <c r="N407" s="461" t="s">
        <v>459</v>
      </c>
      <c r="O407" s="461">
        <v>6</v>
      </c>
      <c r="P407" s="460">
        <v>1</v>
      </c>
      <c r="Q407" s="460" t="s">
        <v>83</v>
      </c>
      <c r="R407" s="463" t="s">
        <v>84</v>
      </c>
      <c r="S407" s="501">
        <v>4500000</v>
      </c>
      <c r="T407" s="501">
        <v>27000000</v>
      </c>
      <c r="U407" s="460" t="s">
        <v>85</v>
      </c>
      <c r="V407" s="460" t="s">
        <v>78</v>
      </c>
      <c r="W407" s="460" t="s">
        <v>461</v>
      </c>
      <c r="X407" s="460" t="s">
        <v>501</v>
      </c>
      <c r="Y407" s="460" t="s">
        <v>2765</v>
      </c>
      <c r="Z407" s="460" t="s">
        <v>77</v>
      </c>
      <c r="AA407" s="460" t="e">
        <v>#N/A</v>
      </c>
    </row>
    <row r="408" spans="1:27" s="447" customFormat="1" ht="77.5">
      <c r="A408" s="460" t="s">
        <v>834</v>
      </c>
      <c r="B408" s="460" t="s">
        <v>70</v>
      </c>
      <c r="C408" s="460" t="s">
        <v>71</v>
      </c>
      <c r="D408" s="460" t="s">
        <v>455</v>
      </c>
      <c r="E408" s="460" t="s">
        <v>456</v>
      </c>
      <c r="F408" s="461">
        <v>8131</v>
      </c>
      <c r="G408" s="461">
        <v>2024110010238</v>
      </c>
      <c r="H408" s="460" t="s">
        <v>28</v>
      </c>
      <c r="I408" s="460" t="s">
        <v>457</v>
      </c>
      <c r="J408" s="462" t="s">
        <v>30</v>
      </c>
      <c r="K408" s="460">
        <v>80111600</v>
      </c>
      <c r="L408" s="460" t="s">
        <v>2134</v>
      </c>
      <c r="M408" s="460" t="s">
        <v>409</v>
      </c>
      <c r="N408" s="461" t="s">
        <v>459</v>
      </c>
      <c r="O408" s="461">
        <v>6</v>
      </c>
      <c r="P408" s="460">
        <v>1</v>
      </c>
      <c r="Q408" s="460" t="s">
        <v>83</v>
      </c>
      <c r="R408" s="463" t="s">
        <v>84</v>
      </c>
      <c r="S408" s="501">
        <v>4200000</v>
      </c>
      <c r="T408" s="501">
        <v>25200000</v>
      </c>
      <c r="U408" s="460" t="s">
        <v>85</v>
      </c>
      <c r="V408" s="460" t="s">
        <v>78</v>
      </c>
      <c r="W408" s="460" t="s">
        <v>461</v>
      </c>
      <c r="X408" s="460" t="s">
        <v>501</v>
      </c>
      <c r="Y408" s="460" t="s">
        <v>2765</v>
      </c>
      <c r="Z408" s="460" t="s">
        <v>77</v>
      </c>
      <c r="AA408" s="460" t="e">
        <v>#N/A</v>
      </c>
    </row>
    <row r="409" spans="1:27" s="447" customFormat="1" ht="108.5">
      <c r="A409" s="460" t="s">
        <v>835</v>
      </c>
      <c r="B409" s="460" t="s">
        <v>70</v>
      </c>
      <c r="C409" s="460" t="s">
        <v>71</v>
      </c>
      <c r="D409" s="460" t="s">
        <v>476</v>
      </c>
      <c r="E409" s="460" t="s">
        <v>456</v>
      </c>
      <c r="F409" s="460">
        <v>8131</v>
      </c>
      <c r="G409" s="461">
        <v>2024110010238</v>
      </c>
      <c r="H409" s="460" t="s">
        <v>28</v>
      </c>
      <c r="I409" s="460" t="s">
        <v>457</v>
      </c>
      <c r="J409" s="462" t="s">
        <v>32</v>
      </c>
      <c r="K409" s="460">
        <v>80111600</v>
      </c>
      <c r="L409" s="460" t="s">
        <v>2136</v>
      </c>
      <c r="M409" s="460" t="s">
        <v>409</v>
      </c>
      <c r="N409" s="461" t="s">
        <v>459</v>
      </c>
      <c r="O409" s="461">
        <v>6</v>
      </c>
      <c r="P409" s="460">
        <v>1</v>
      </c>
      <c r="Q409" s="460" t="s">
        <v>83</v>
      </c>
      <c r="R409" s="463" t="s">
        <v>84</v>
      </c>
      <c r="S409" s="501">
        <v>4500000</v>
      </c>
      <c r="T409" s="501">
        <v>27000000</v>
      </c>
      <c r="U409" s="460" t="s">
        <v>85</v>
      </c>
      <c r="V409" s="460" t="s">
        <v>78</v>
      </c>
      <c r="W409" s="460" t="s">
        <v>479</v>
      </c>
      <c r="X409" s="460" t="s">
        <v>489</v>
      </c>
      <c r="Y409" s="460" t="s">
        <v>2765</v>
      </c>
      <c r="Z409" s="460" t="s">
        <v>77</v>
      </c>
      <c r="AA409" s="460" t="e">
        <v>#N/A</v>
      </c>
    </row>
    <row r="410" spans="1:27" s="447" customFormat="1" ht="108.5">
      <c r="A410" s="460" t="s">
        <v>836</v>
      </c>
      <c r="B410" s="460" t="s">
        <v>70</v>
      </c>
      <c r="C410" s="460" t="s">
        <v>71</v>
      </c>
      <c r="D410" s="460" t="s">
        <v>476</v>
      </c>
      <c r="E410" s="460" t="s">
        <v>456</v>
      </c>
      <c r="F410" s="460">
        <v>8131</v>
      </c>
      <c r="G410" s="461">
        <v>2024110010238</v>
      </c>
      <c r="H410" s="460" t="s">
        <v>28</v>
      </c>
      <c r="I410" s="460" t="s">
        <v>457</v>
      </c>
      <c r="J410" s="462" t="s">
        <v>32</v>
      </c>
      <c r="K410" s="460">
        <v>80111600</v>
      </c>
      <c r="L410" s="460" t="s">
        <v>2136</v>
      </c>
      <c r="M410" s="460" t="s">
        <v>409</v>
      </c>
      <c r="N410" s="461" t="s">
        <v>459</v>
      </c>
      <c r="O410" s="461">
        <v>6</v>
      </c>
      <c r="P410" s="460">
        <v>1</v>
      </c>
      <c r="Q410" s="460" t="s">
        <v>83</v>
      </c>
      <c r="R410" s="463" t="s">
        <v>84</v>
      </c>
      <c r="S410" s="501">
        <v>4500000</v>
      </c>
      <c r="T410" s="501">
        <v>27000000</v>
      </c>
      <c r="U410" s="460" t="s">
        <v>85</v>
      </c>
      <c r="V410" s="460" t="s">
        <v>78</v>
      </c>
      <c r="W410" s="460" t="s">
        <v>479</v>
      </c>
      <c r="X410" s="460" t="s">
        <v>489</v>
      </c>
      <c r="Y410" s="460" t="s">
        <v>2765</v>
      </c>
      <c r="Z410" s="460" t="s">
        <v>77</v>
      </c>
      <c r="AA410" s="460" t="e">
        <v>#N/A</v>
      </c>
    </row>
    <row r="411" spans="1:27" s="447" customFormat="1" ht="77.5">
      <c r="A411" s="460" t="s">
        <v>837</v>
      </c>
      <c r="B411" s="460" t="s">
        <v>70</v>
      </c>
      <c r="C411" s="460" t="s">
        <v>71</v>
      </c>
      <c r="D411" s="460" t="s">
        <v>455</v>
      </c>
      <c r="E411" s="460" t="s">
        <v>456</v>
      </c>
      <c r="F411" s="461">
        <v>8131</v>
      </c>
      <c r="G411" s="461">
        <v>2024110010238</v>
      </c>
      <c r="H411" s="460" t="s">
        <v>28</v>
      </c>
      <c r="I411" s="460" t="s">
        <v>457</v>
      </c>
      <c r="J411" s="462" t="s">
        <v>31</v>
      </c>
      <c r="K411" s="460">
        <v>80111600</v>
      </c>
      <c r="L411" s="460" t="s">
        <v>2137</v>
      </c>
      <c r="M411" s="460" t="s">
        <v>459</v>
      </c>
      <c r="N411" s="461" t="s">
        <v>459</v>
      </c>
      <c r="O411" s="461">
        <v>6</v>
      </c>
      <c r="P411" s="460">
        <v>1</v>
      </c>
      <c r="Q411" s="460" t="s">
        <v>83</v>
      </c>
      <c r="R411" s="463" t="s">
        <v>84</v>
      </c>
      <c r="S411" s="501">
        <v>9000000</v>
      </c>
      <c r="T411" s="501">
        <v>54000000</v>
      </c>
      <c r="U411" s="460" t="s">
        <v>85</v>
      </c>
      <c r="V411" s="460" t="s">
        <v>78</v>
      </c>
      <c r="W411" s="460" t="s">
        <v>461</v>
      </c>
      <c r="X411" s="460" t="s">
        <v>501</v>
      </c>
      <c r="Y411" s="460" t="s">
        <v>2765</v>
      </c>
      <c r="Z411" s="460" t="s">
        <v>77</v>
      </c>
      <c r="AA411" s="460" t="e">
        <v>#N/A</v>
      </c>
    </row>
    <row r="412" spans="1:27" s="447" customFormat="1" ht="77.5">
      <c r="A412" s="460" t="s">
        <v>838</v>
      </c>
      <c r="B412" s="460" t="s">
        <v>70</v>
      </c>
      <c r="C412" s="460" t="s">
        <v>71</v>
      </c>
      <c r="D412" s="460" t="s">
        <v>455</v>
      </c>
      <c r="E412" s="460" t="s">
        <v>456</v>
      </c>
      <c r="F412" s="461">
        <v>8131</v>
      </c>
      <c r="G412" s="461">
        <v>2024110010238</v>
      </c>
      <c r="H412" s="460" t="s">
        <v>28</v>
      </c>
      <c r="I412" s="460" t="s">
        <v>457</v>
      </c>
      <c r="J412" s="462" t="s">
        <v>31</v>
      </c>
      <c r="K412" s="460">
        <v>80111600</v>
      </c>
      <c r="L412" s="460" t="s">
        <v>2126</v>
      </c>
      <c r="M412" s="460" t="s">
        <v>409</v>
      </c>
      <c r="N412" s="461" t="s">
        <v>459</v>
      </c>
      <c r="O412" s="461">
        <v>6</v>
      </c>
      <c r="P412" s="460">
        <v>1</v>
      </c>
      <c r="Q412" s="460" t="s">
        <v>83</v>
      </c>
      <c r="R412" s="463" t="s">
        <v>84</v>
      </c>
      <c r="S412" s="501">
        <v>4500000</v>
      </c>
      <c r="T412" s="501">
        <v>27000000</v>
      </c>
      <c r="U412" s="460" t="s">
        <v>85</v>
      </c>
      <c r="V412" s="460" t="s">
        <v>78</v>
      </c>
      <c r="W412" s="460" t="s">
        <v>461</v>
      </c>
      <c r="X412" s="460" t="s">
        <v>501</v>
      </c>
      <c r="Y412" s="460" t="s">
        <v>2765</v>
      </c>
      <c r="Z412" s="460" t="s">
        <v>77</v>
      </c>
      <c r="AA412" s="460" t="e">
        <v>#N/A</v>
      </c>
    </row>
    <row r="413" spans="1:27" s="447" customFormat="1" ht="108.5">
      <c r="A413" s="460" t="s">
        <v>839</v>
      </c>
      <c r="B413" s="460" t="s">
        <v>70</v>
      </c>
      <c r="C413" s="460" t="s">
        <v>71</v>
      </c>
      <c r="D413" s="460" t="s">
        <v>476</v>
      </c>
      <c r="E413" s="460" t="s">
        <v>456</v>
      </c>
      <c r="F413" s="460">
        <v>8131</v>
      </c>
      <c r="G413" s="461">
        <v>2024110010238</v>
      </c>
      <c r="H413" s="460" t="s">
        <v>28</v>
      </c>
      <c r="I413" s="460" t="s">
        <v>457</v>
      </c>
      <c r="J413" s="460" t="s">
        <v>32</v>
      </c>
      <c r="K413" s="460">
        <v>80111600</v>
      </c>
      <c r="L413" s="460" t="s">
        <v>840</v>
      </c>
      <c r="M413" s="460" t="s">
        <v>409</v>
      </c>
      <c r="N413" s="460" t="s">
        <v>459</v>
      </c>
      <c r="O413" s="460">
        <v>9.5</v>
      </c>
      <c r="P413" s="460">
        <v>1</v>
      </c>
      <c r="Q413" s="460" t="s">
        <v>83</v>
      </c>
      <c r="R413" s="479" t="s">
        <v>84</v>
      </c>
      <c r="S413" s="501">
        <v>3800000</v>
      </c>
      <c r="T413" s="501">
        <v>36100000</v>
      </c>
      <c r="U413" s="460" t="s">
        <v>85</v>
      </c>
      <c r="V413" s="460" t="s">
        <v>78</v>
      </c>
      <c r="W413" s="460" t="s">
        <v>479</v>
      </c>
      <c r="X413" s="460" t="s">
        <v>489</v>
      </c>
      <c r="Y413" s="460" t="s">
        <v>2765</v>
      </c>
      <c r="Z413" s="460" t="s">
        <v>77</v>
      </c>
      <c r="AA413" s="460" t="e">
        <v>#N/A</v>
      </c>
    </row>
    <row r="414" spans="1:27" s="447" customFormat="1" ht="77.5">
      <c r="A414" s="460" t="s">
        <v>841</v>
      </c>
      <c r="B414" s="460" t="s">
        <v>70</v>
      </c>
      <c r="C414" s="460" t="s">
        <v>71</v>
      </c>
      <c r="D414" s="460" t="s">
        <v>476</v>
      </c>
      <c r="E414" s="460" t="s">
        <v>456</v>
      </c>
      <c r="F414" s="460">
        <v>8131</v>
      </c>
      <c r="G414" s="461">
        <v>2024110010238</v>
      </c>
      <c r="H414" s="460" t="s">
        <v>28</v>
      </c>
      <c r="I414" s="460" t="s">
        <v>457</v>
      </c>
      <c r="J414" s="460" t="s">
        <v>32</v>
      </c>
      <c r="K414" s="460">
        <v>80111600</v>
      </c>
      <c r="L414" s="460" t="s">
        <v>797</v>
      </c>
      <c r="M414" s="460" t="s">
        <v>409</v>
      </c>
      <c r="N414" s="460" t="s">
        <v>459</v>
      </c>
      <c r="O414" s="460">
        <v>6</v>
      </c>
      <c r="P414" s="460">
        <v>1</v>
      </c>
      <c r="Q414" s="460" t="s">
        <v>83</v>
      </c>
      <c r="R414" s="479" t="s">
        <v>84</v>
      </c>
      <c r="S414" s="501">
        <v>4500000</v>
      </c>
      <c r="T414" s="501">
        <v>27000000</v>
      </c>
      <c r="U414" s="460" t="s">
        <v>85</v>
      </c>
      <c r="V414" s="460" t="s">
        <v>78</v>
      </c>
      <c r="W414" s="460" t="s">
        <v>479</v>
      </c>
      <c r="X414" s="460" t="s">
        <v>489</v>
      </c>
      <c r="Y414" s="460" t="s">
        <v>2765</v>
      </c>
      <c r="Z414" s="460" t="s">
        <v>77</v>
      </c>
      <c r="AA414" s="460" t="e">
        <v>#N/A</v>
      </c>
    </row>
    <row r="415" spans="1:27" s="447" customFormat="1" ht="155">
      <c r="A415" s="460" t="s">
        <v>842</v>
      </c>
      <c r="B415" s="460" t="s">
        <v>70</v>
      </c>
      <c r="C415" s="460" t="s">
        <v>71</v>
      </c>
      <c r="D415" s="460" t="s">
        <v>455</v>
      </c>
      <c r="E415" s="460" t="s">
        <v>456</v>
      </c>
      <c r="F415" s="461">
        <v>8131</v>
      </c>
      <c r="G415" s="461">
        <v>2024110010238</v>
      </c>
      <c r="H415" s="460" t="s">
        <v>28</v>
      </c>
      <c r="I415" s="460" t="s">
        <v>457</v>
      </c>
      <c r="J415" s="460" t="s">
        <v>31</v>
      </c>
      <c r="K415" s="460">
        <v>80111600</v>
      </c>
      <c r="L415" s="460" t="s">
        <v>2263</v>
      </c>
      <c r="M415" s="460" t="s">
        <v>673</v>
      </c>
      <c r="N415" s="460" t="s">
        <v>2639</v>
      </c>
      <c r="O415" s="460">
        <v>1</v>
      </c>
      <c r="P415" s="460">
        <v>1</v>
      </c>
      <c r="Q415" s="460" t="s">
        <v>555</v>
      </c>
      <c r="R415" s="479" t="s">
        <v>84</v>
      </c>
      <c r="S415" s="501">
        <v>39000000</v>
      </c>
      <c r="T415" s="501">
        <v>39000000</v>
      </c>
      <c r="U415" s="460" t="s">
        <v>85</v>
      </c>
      <c r="V415" s="460" t="s">
        <v>78</v>
      </c>
      <c r="W415" s="460" t="s">
        <v>461</v>
      </c>
      <c r="X415" s="460" t="s">
        <v>501</v>
      </c>
      <c r="Y415" s="460" t="s">
        <v>2765</v>
      </c>
      <c r="Z415" s="460" t="s">
        <v>77</v>
      </c>
      <c r="AA415" s="460" t="e">
        <v>#N/A</v>
      </c>
    </row>
    <row r="416" spans="1:27" s="447" customFormat="1" ht="108.5">
      <c r="A416" s="460" t="s">
        <v>844</v>
      </c>
      <c r="B416" s="460" t="s">
        <v>70</v>
      </c>
      <c r="C416" s="460" t="s">
        <v>71</v>
      </c>
      <c r="D416" s="460" t="s">
        <v>455</v>
      </c>
      <c r="E416" s="460" t="s">
        <v>456</v>
      </c>
      <c r="F416" s="461">
        <v>8131</v>
      </c>
      <c r="G416" s="461">
        <v>2024110010238</v>
      </c>
      <c r="H416" s="460" t="s">
        <v>28</v>
      </c>
      <c r="I416" s="460" t="s">
        <v>457</v>
      </c>
      <c r="J416" s="460" t="s">
        <v>31</v>
      </c>
      <c r="K416" s="460" t="s">
        <v>2264</v>
      </c>
      <c r="L416" s="460" t="s">
        <v>1201</v>
      </c>
      <c r="M416" s="460" t="s">
        <v>673</v>
      </c>
      <c r="N416" s="461" t="s">
        <v>2639</v>
      </c>
      <c r="O416" s="461">
        <v>1</v>
      </c>
      <c r="P416" s="460">
        <v>1</v>
      </c>
      <c r="Q416" s="460" t="s">
        <v>2265</v>
      </c>
      <c r="R416" s="463" t="s">
        <v>84</v>
      </c>
      <c r="S416" s="501">
        <v>620000000</v>
      </c>
      <c r="T416" s="501">
        <v>620000000</v>
      </c>
      <c r="U416" s="460" t="s">
        <v>85</v>
      </c>
      <c r="V416" s="460" t="s">
        <v>78</v>
      </c>
      <c r="W416" s="460" t="s">
        <v>461</v>
      </c>
      <c r="X416" s="460" t="s">
        <v>501</v>
      </c>
      <c r="Y416" s="460" t="s">
        <v>2765</v>
      </c>
      <c r="Z416" s="460" t="s">
        <v>77</v>
      </c>
      <c r="AA416" s="460" t="e">
        <v>#N/A</v>
      </c>
    </row>
    <row r="417" spans="1:27" s="447" customFormat="1" ht="139.5">
      <c r="A417" s="460" t="s">
        <v>846</v>
      </c>
      <c r="B417" s="460" t="s">
        <v>70</v>
      </c>
      <c r="C417" s="460" t="s">
        <v>71</v>
      </c>
      <c r="D417" s="460" t="s">
        <v>455</v>
      </c>
      <c r="E417" s="460" t="s">
        <v>456</v>
      </c>
      <c r="F417" s="461">
        <v>8131</v>
      </c>
      <c r="G417" s="461">
        <v>2024110010238</v>
      </c>
      <c r="H417" s="460" t="s">
        <v>28</v>
      </c>
      <c r="I417" s="460" t="s">
        <v>457</v>
      </c>
      <c r="J417" s="462" t="s">
        <v>31</v>
      </c>
      <c r="K417" s="462">
        <v>80111600</v>
      </c>
      <c r="L417" s="462" t="s">
        <v>2266</v>
      </c>
      <c r="M417" s="462" t="s">
        <v>673</v>
      </c>
      <c r="N417" s="462" t="s">
        <v>2639</v>
      </c>
      <c r="O417" s="462">
        <v>1</v>
      </c>
      <c r="P417" s="462">
        <v>1</v>
      </c>
      <c r="Q417" s="462" t="s">
        <v>83</v>
      </c>
      <c r="R417" s="479" t="s">
        <v>84</v>
      </c>
      <c r="S417" s="501">
        <v>736200000</v>
      </c>
      <c r="T417" s="501">
        <v>736200000</v>
      </c>
      <c r="U417" s="460" t="s">
        <v>85</v>
      </c>
      <c r="V417" s="460" t="s">
        <v>78</v>
      </c>
      <c r="W417" s="460" t="s">
        <v>461</v>
      </c>
      <c r="X417" s="460" t="s">
        <v>501</v>
      </c>
      <c r="Y417" s="460" t="s">
        <v>2765</v>
      </c>
      <c r="Z417" s="460" t="s">
        <v>77</v>
      </c>
      <c r="AA417" s="460" t="e">
        <v>#N/A</v>
      </c>
    </row>
    <row r="418" spans="1:27" s="447" customFormat="1" ht="108.5">
      <c r="A418" s="460" t="s">
        <v>848</v>
      </c>
      <c r="B418" s="460" t="s">
        <v>70</v>
      </c>
      <c r="C418" s="460" t="s">
        <v>71</v>
      </c>
      <c r="D418" s="460" t="s">
        <v>476</v>
      </c>
      <c r="E418" s="460" t="s">
        <v>456</v>
      </c>
      <c r="F418" s="460">
        <v>8131</v>
      </c>
      <c r="G418" s="461">
        <v>2024110010238</v>
      </c>
      <c r="H418" s="460" t="s">
        <v>28</v>
      </c>
      <c r="I418" s="460" t="s">
        <v>457</v>
      </c>
      <c r="J418" s="462" t="s">
        <v>32</v>
      </c>
      <c r="K418" s="460">
        <v>80111600</v>
      </c>
      <c r="L418" s="460" t="s">
        <v>2136</v>
      </c>
      <c r="M418" s="460" t="s">
        <v>409</v>
      </c>
      <c r="N418" s="461" t="s">
        <v>459</v>
      </c>
      <c r="O418" s="461">
        <v>6</v>
      </c>
      <c r="P418" s="460">
        <v>1</v>
      </c>
      <c r="Q418" s="460" t="s">
        <v>83</v>
      </c>
      <c r="R418" s="463" t="s">
        <v>84</v>
      </c>
      <c r="S418" s="501">
        <v>4500000</v>
      </c>
      <c r="T418" s="501">
        <v>27000000</v>
      </c>
      <c r="U418" s="460" t="s">
        <v>85</v>
      </c>
      <c r="V418" s="460" t="s">
        <v>78</v>
      </c>
      <c r="W418" s="460" t="s">
        <v>479</v>
      </c>
      <c r="X418" s="460" t="s">
        <v>489</v>
      </c>
      <c r="Y418" s="460" t="s">
        <v>2765</v>
      </c>
      <c r="Z418" s="460" t="s">
        <v>77</v>
      </c>
      <c r="AA418" s="460" t="e">
        <v>#N/A</v>
      </c>
    </row>
    <row r="419" spans="1:27" s="447" customFormat="1" ht="93">
      <c r="A419" s="460" t="s">
        <v>849</v>
      </c>
      <c r="B419" s="460" t="s">
        <v>70</v>
      </c>
      <c r="C419" s="460" t="s">
        <v>71</v>
      </c>
      <c r="D419" s="460" t="s">
        <v>455</v>
      </c>
      <c r="E419" s="460" t="s">
        <v>456</v>
      </c>
      <c r="F419" s="461">
        <v>8131</v>
      </c>
      <c r="G419" s="461">
        <v>2024110010238</v>
      </c>
      <c r="H419" s="460" t="s">
        <v>28</v>
      </c>
      <c r="I419" s="460" t="s">
        <v>457</v>
      </c>
      <c r="J419" s="462" t="s">
        <v>30</v>
      </c>
      <c r="K419" s="460">
        <v>80111600</v>
      </c>
      <c r="L419" s="460" t="s">
        <v>1410</v>
      </c>
      <c r="M419" s="460" t="s">
        <v>409</v>
      </c>
      <c r="N419" s="460" t="s">
        <v>459</v>
      </c>
      <c r="O419" s="460">
        <v>7</v>
      </c>
      <c r="P419" s="460">
        <v>1</v>
      </c>
      <c r="Q419" s="460" t="s">
        <v>83</v>
      </c>
      <c r="R419" s="479" t="s">
        <v>84</v>
      </c>
      <c r="S419" s="501">
        <v>5200000</v>
      </c>
      <c r="T419" s="501">
        <v>36400000</v>
      </c>
      <c r="U419" s="460" t="s">
        <v>85</v>
      </c>
      <c r="V419" s="460" t="s">
        <v>78</v>
      </c>
      <c r="W419" s="460" t="s">
        <v>461</v>
      </c>
      <c r="X419" s="460" t="s">
        <v>501</v>
      </c>
      <c r="Y419" s="460" t="s">
        <v>2765</v>
      </c>
      <c r="Z419" s="460" t="s">
        <v>77</v>
      </c>
      <c r="AA419" s="460" t="e">
        <v>#N/A</v>
      </c>
    </row>
    <row r="420" spans="1:27" s="447" customFormat="1" ht="77.5">
      <c r="A420" s="460" t="s">
        <v>851</v>
      </c>
      <c r="B420" s="460" t="s">
        <v>70</v>
      </c>
      <c r="C420" s="460" t="s">
        <v>71</v>
      </c>
      <c r="D420" s="460" t="s">
        <v>476</v>
      </c>
      <c r="E420" s="460" t="s">
        <v>456</v>
      </c>
      <c r="F420" s="460">
        <v>8131</v>
      </c>
      <c r="G420" s="461">
        <v>2024110010238</v>
      </c>
      <c r="H420" s="460" t="s">
        <v>28</v>
      </c>
      <c r="I420" s="460" t="s">
        <v>457</v>
      </c>
      <c r="J420" s="460" t="s">
        <v>32</v>
      </c>
      <c r="K420" s="460">
        <v>80111600</v>
      </c>
      <c r="L420" s="460" t="s">
        <v>797</v>
      </c>
      <c r="M420" s="460" t="s">
        <v>459</v>
      </c>
      <c r="N420" s="461" t="s">
        <v>459</v>
      </c>
      <c r="O420" s="461">
        <v>5</v>
      </c>
      <c r="P420" s="460">
        <v>1</v>
      </c>
      <c r="Q420" s="460" t="s">
        <v>83</v>
      </c>
      <c r="R420" s="463" t="s">
        <v>84</v>
      </c>
      <c r="S420" s="501">
        <v>4200000</v>
      </c>
      <c r="T420" s="501">
        <v>21000000</v>
      </c>
      <c r="U420" s="460" t="s">
        <v>85</v>
      </c>
      <c r="V420" s="460" t="s">
        <v>78</v>
      </c>
      <c r="W420" s="460" t="s">
        <v>479</v>
      </c>
      <c r="X420" s="460" t="s">
        <v>489</v>
      </c>
      <c r="Y420" s="460" t="s">
        <v>2765</v>
      </c>
      <c r="Z420" s="460" t="s">
        <v>77</v>
      </c>
      <c r="AA420" s="460" t="e">
        <v>#N/A</v>
      </c>
    </row>
    <row r="421" spans="1:27" s="447" customFormat="1" ht="62">
      <c r="A421" s="460" t="s">
        <v>852</v>
      </c>
      <c r="B421" s="460" t="s">
        <v>70</v>
      </c>
      <c r="C421" s="460" t="s">
        <v>71</v>
      </c>
      <c r="D421" s="460" t="s">
        <v>455</v>
      </c>
      <c r="E421" s="460" t="s">
        <v>456</v>
      </c>
      <c r="F421" s="461">
        <v>8131</v>
      </c>
      <c r="G421" s="461">
        <v>2024110010238</v>
      </c>
      <c r="H421" s="460" t="s">
        <v>28</v>
      </c>
      <c r="I421" s="460" t="s">
        <v>457</v>
      </c>
      <c r="J421" s="460" t="s">
        <v>29</v>
      </c>
      <c r="K421" s="460">
        <v>80111600</v>
      </c>
      <c r="L421" s="460" t="s">
        <v>2140</v>
      </c>
      <c r="M421" s="460" t="s">
        <v>459</v>
      </c>
      <c r="N421" s="460" t="s">
        <v>307</v>
      </c>
      <c r="O421" s="460">
        <v>5</v>
      </c>
      <c r="P421" s="460">
        <v>1</v>
      </c>
      <c r="Q421" s="460" t="s">
        <v>83</v>
      </c>
      <c r="R421" s="479" t="s">
        <v>84</v>
      </c>
      <c r="S421" s="501">
        <v>6000000</v>
      </c>
      <c r="T421" s="501">
        <v>30000000</v>
      </c>
      <c r="U421" s="460" t="s">
        <v>85</v>
      </c>
      <c r="V421" s="460" t="s">
        <v>78</v>
      </c>
      <c r="W421" s="460" t="s">
        <v>461</v>
      </c>
      <c r="X421" s="460" t="s">
        <v>489</v>
      </c>
      <c r="Y421" s="460" t="s">
        <v>2765</v>
      </c>
      <c r="Z421" s="460" t="s">
        <v>77</v>
      </c>
      <c r="AA421" s="460" t="e">
        <v>#N/A</v>
      </c>
    </row>
    <row r="422" spans="1:27" s="447" customFormat="1" ht="93">
      <c r="A422" s="460" t="s">
        <v>854</v>
      </c>
      <c r="B422" s="460" t="s">
        <v>70</v>
      </c>
      <c r="C422" s="460" t="s">
        <v>71</v>
      </c>
      <c r="D422" s="460" t="s">
        <v>455</v>
      </c>
      <c r="E422" s="460" t="s">
        <v>456</v>
      </c>
      <c r="F422" s="461">
        <v>8131</v>
      </c>
      <c r="G422" s="461">
        <v>2024110010238</v>
      </c>
      <c r="H422" s="460" t="s">
        <v>28</v>
      </c>
      <c r="I422" s="460" t="s">
        <v>457</v>
      </c>
      <c r="J422" s="462" t="s">
        <v>31</v>
      </c>
      <c r="K422" s="460">
        <v>80111600</v>
      </c>
      <c r="L422" s="460" t="s">
        <v>2124</v>
      </c>
      <c r="M422" s="460" t="s">
        <v>459</v>
      </c>
      <c r="N422" s="461" t="s">
        <v>459</v>
      </c>
      <c r="O422" s="461">
        <v>7</v>
      </c>
      <c r="P422" s="460">
        <v>1</v>
      </c>
      <c r="Q422" s="460" t="s">
        <v>83</v>
      </c>
      <c r="R422" s="463" t="s">
        <v>84</v>
      </c>
      <c r="S422" s="501">
        <v>6000000</v>
      </c>
      <c r="T422" s="501">
        <v>42000000</v>
      </c>
      <c r="U422" s="460" t="s">
        <v>85</v>
      </c>
      <c r="V422" s="460" t="s">
        <v>78</v>
      </c>
      <c r="W422" s="460" t="s">
        <v>461</v>
      </c>
      <c r="X422" s="460" t="s">
        <v>501</v>
      </c>
      <c r="Y422" s="460" t="s">
        <v>2765</v>
      </c>
      <c r="Z422" s="460" t="s">
        <v>77</v>
      </c>
      <c r="AA422" s="460" t="e">
        <v>#N/A</v>
      </c>
    </row>
    <row r="423" spans="1:27" s="447" customFormat="1" ht="77.5">
      <c r="A423" s="460" t="s">
        <v>855</v>
      </c>
      <c r="B423" s="460" t="s">
        <v>70</v>
      </c>
      <c r="C423" s="460" t="s">
        <v>71</v>
      </c>
      <c r="D423" s="460" t="s">
        <v>455</v>
      </c>
      <c r="E423" s="460" t="s">
        <v>456</v>
      </c>
      <c r="F423" s="461">
        <v>8131</v>
      </c>
      <c r="G423" s="461">
        <v>2024110010238</v>
      </c>
      <c r="H423" s="460" t="s">
        <v>28</v>
      </c>
      <c r="I423" s="460" t="s">
        <v>457</v>
      </c>
      <c r="J423" s="460" t="s">
        <v>29</v>
      </c>
      <c r="K423" s="460">
        <v>80111600</v>
      </c>
      <c r="L423" s="460" t="s">
        <v>2139</v>
      </c>
      <c r="M423" s="460" t="s">
        <v>459</v>
      </c>
      <c r="N423" s="461" t="s">
        <v>307</v>
      </c>
      <c r="O423" s="461">
        <v>8</v>
      </c>
      <c r="P423" s="460">
        <v>1</v>
      </c>
      <c r="Q423" s="460" t="s">
        <v>83</v>
      </c>
      <c r="R423" s="463" t="s">
        <v>84</v>
      </c>
      <c r="S423" s="501">
        <v>3800000</v>
      </c>
      <c r="T423" s="501">
        <v>30400000</v>
      </c>
      <c r="U423" s="460" t="s">
        <v>85</v>
      </c>
      <c r="V423" s="460" t="s">
        <v>78</v>
      </c>
      <c r="W423" s="460" t="s">
        <v>461</v>
      </c>
      <c r="X423" s="460" t="s">
        <v>489</v>
      </c>
      <c r="Y423" s="460" t="s">
        <v>2765</v>
      </c>
      <c r="Z423" s="460" t="s">
        <v>77</v>
      </c>
      <c r="AA423" s="460" t="e">
        <v>#N/A</v>
      </c>
    </row>
    <row r="424" spans="1:27" s="447" customFormat="1" ht="62">
      <c r="A424" s="460" t="s">
        <v>856</v>
      </c>
      <c r="B424" s="460" t="s">
        <v>70</v>
      </c>
      <c r="C424" s="460" t="s">
        <v>71</v>
      </c>
      <c r="D424" s="460" t="s">
        <v>455</v>
      </c>
      <c r="E424" s="460" t="s">
        <v>456</v>
      </c>
      <c r="F424" s="461">
        <v>8131</v>
      </c>
      <c r="G424" s="461">
        <v>2024110010238</v>
      </c>
      <c r="H424" s="460" t="s">
        <v>28</v>
      </c>
      <c r="I424" s="460" t="s">
        <v>457</v>
      </c>
      <c r="J424" s="460" t="s">
        <v>29</v>
      </c>
      <c r="K424" s="460">
        <v>80111600</v>
      </c>
      <c r="L424" s="460" t="s">
        <v>2141</v>
      </c>
      <c r="M424" s="460" t="s">
        <v>459</v>
      </c>
      <c r="N424" s="461" t="s">
        <v>307</v>
      </c>
      <c r="O424" s="461">
        <v>9</v>
      </c>
      <c r="P424" s="460">
        <v>1</v>
      </c>
      <c r="Q424" s="460" t="s">
        <v>83</v>
      </c>
      <c r="R424" s="463" t="s">
        <v>84</v>
      </c>
      <c r="S424" s="501">
        <v>2900000</v>
      </c>
      <c r="T424" s="501">
        <v>26100000</v>
      </c>
      <c r="U424" s="460" t="s">
        <v>85</v>
      </c>
      <c r="V424" s="460" t="s">
        <v>78</v>
      </c>
      <c r="W424" s="460" t="s">
        <v>461</v>
      </c>
      <c r="X424" s="460" t="s">
        <v>489</v>
      </c>
      <c r="Y424" s="460" t="s">
        <v>2765</v>
      </c>
      <c r="Z424" s="460" t="s">
        <v>77</v>
      </c>
      <c r="AA424" s="460" t="e">
        <v>#N/A</v>
      </c>
    </row>
    <row r="425" spans="1:27" s="447" customFormat="1" ht="77.5">
      <c r="A425" s="460" t="s">
        <v>857</v>
      </c>
      <c r="B425" s="460" t="s">
        <v>70</v>
      </c>
      <c r="C425" s="460" t="s">
        <v>71</v>
      </c>
      <c r="D425" s="460" t="s">
        <v>455</v>
      </c>
      <c r="E425" s="460" t="s">
        <v>456</v>
      </c>
      <c r="F425" s="461">
        <v>8131</v>
      </c>
      <c r="G425" s="461">
        <v>2024110010238</v>
      </c>
      <c r="H425" s="460" t="s">
        <v>28</v>
      </c>
      <c r="I425" s="460" t="s">
        <v>457</v>
      </c>
      <c r="J425" s="460" t="s">
        <v>29</v>
      </c>
      <c r="K425" s="460">
        <v>80111600</v>
      </c>
      <c r="L425" s="460" t="s">
        <v>2139</v>
      </c>
      <c r="M425" s="460" t="s">
        <v>459</v>
      </c>
      <c r="N425" s="461" t="s">
        <v>307</v>
      </c>
      <c r="O425" s="461">
        <v>6</v>
      </c>
      <c r="P425" s="460">
        <v>1</v>
      </c>
      <c r="Q425" s="460" t="s">
        <v>83</v>
      </c>
      <c r="R425" s="463" t="s">
        <v>84</v>
      </c>
      <c r="S425" s="501">
        <v>3800000</v>
      </c>
      <c r="T425" s="501">
        <v>22800000</v>
      </c>
      <c r="U425" s="460" t="s">
        <v>85</v>
      </c>
      <c r="V425" s="460" t="s">
        <v>78</v>
      </c>
      <c r="W425" s="460" t="s">
        <v>461</v>
      </c>
      <c r="X425" s="460" t="s">
        <v>489</v>
      </c>
      <c r="Y425" s="460" t="s">
        <v>2765</v>
      </c>
      <c r="Z425" s="460" t="s">
        <v>77</v>
      </c>
      <c r="AA425" s="460" t="e">
        <v>#N/A</v>
      </c>
    </row>
    <row r="426" spans="1:27" s="447" customFormat="1" ht="77.5">
      <c r="A426" s="460" t="s">
        <v>858</v>
      </c>
      <c r="B426" s="460" t="s">
        <v>70</v>
      </c>
      <c r="C426" s="460" t="s">
        <v>71</v>
      </c>
      <c r="D426" s="460" t="s">
        <v>455</v>
      </c>
      <c r="E426" s="460" t="s">
        <v>456</v>
      </c>
      <c r="F426" s="461">
        <v>8131</v>
      </c>
      <c r="G426" s="461">
        <v>2024110010238</v>
      </c>
      <c r="H426" s="460" t="s">
        <v>28</v>
      </c>
      <c r="I426" s="460" t="s">
        <v>457</v>
      </c>
      <c r="J426" s="460" t="s">
        <v>29</v>
      </c>
      <c r="K426" s="460">
        <v>80111600</v>
      </c>
      <c r="L426" s="460" t="s">
        <v>2139</v>
      </c>
      <c r="M426" s="460" t="s">
        <v>459</v>
      </c>
      <c r="N426" s="461" t="s">
        <v>307</v>
      </c>
      <c r="O426" s="461">
        <v>6</v>
      </c>
      <c r="P426" s="460">
        <v>1</v>
      </c>
      <c r="Q426" s="460" t="s">
        <v>83</v>
      </c>
      <c r="R426" s="463" t="s">
        <v>84</v>
      </c>
      <c r="S426" s="501">
        <v>3800000</v>
      </c>
      <c r="T426" s="501">
        <v>22800000</v>
      </c>
      <c r="U426" s="460" t="s">
        <v>85</v>
      </c>
      <c r="V426" s="460" t="s">
        <v>78</v>
      </c>
      <c r="W426" s="460" t="s">
        <v>461</v>
      </c>
      <c r="X426" s="460" t="s">
        <v>489</v>
      </c>
      <c r="Y426" s="460" t="s">
        <v>2765</v>
      </c>
      <c r="Z426" s="460" t="s">
        <v>77</v>
      </c>
      <c r="AA426" s="460" t="e">
        <v>#N/A</v>
      </c>
    </row>
    <row r="427" spans="1:27" s="447" customFormat="1" ht="77.5">
      <c r="A427" s="460" t="s">
        <v>859</v>
      </c>
      <c r="B427" s="460" t="s">
        <v>70</v>
      </c>
      <c r="C427" s="460" t="s">
        <v>71</v>
      </c>
      <c r="D427" s="460" t="s">
        <v>455</v>
      </c>
      <c r="E427" s="460" t="s">
        <v>456</v>
      </c>
      <c r="F427" s="461">
        <v>8131</v>
      </c>
      <c r="G427" s="461">
        <v>2024110010238</v>
      </c>
      <c r="H427" s="460" t="s">
        <v>28</v>
      </c>
      <c r="I427" s="460" t="s">
        <v>457</v>
      </c>
      <c r="J427" s="460" t="s">
        <v>29</v>
      </c>
      <c r="K427" s="460">
        <v>80111600</v>
      </c>
      <c r="L427" s="460" t="s">
        <v>2141</v>
      </c>
      <c r="M427" s="460" t="s">
        <v>459</v>
      </c>
      <c r="N427" s="461" t="s">
        <v>307</v>
      </c>
      <c r="O427" s="461">
        <v>6</v>
      </c>
      <c r="P427" s="460">
        <v>1</v>
      </c>
      <c r="Q427" s="460" t="s">
        <v>83</v>
      </c>
      <c r="R427" s="463" t="s">
        <v>84</v>
      </c>
      <c r="S427" s="501">
        <v>2800000</v>
      </c>
      <c r="T427" s="501">
        <v>16800000</v>
      </c>
      <c r="U427" s="460" t="s">
        <v>85</v>
      </c>
      <c r="V427" s="460" t="s">
        <v>78</v>
      </c>
      <c r="W427" s="460" t="s">
        <v>461</v>
      </c>
      <c r="X427" s="460" t="s">
        <v>501</v>
      </c>
      <c r="Y427" s="460" t="s">
        <v>2765</v>
      </c>
      <c r="Z427" s="460" t="s">
        <v>77</v>
      </c>
      <c r="AA427" s="460" t="e">
        <v>#N/A</v>
      </c>
    </row>
    <row r="428" spans="1:27" s="447" customFormat="1" ht="62">
      <c r="A428" s="460" t="s">
        <v>860</v>
      </c>
      <c r="B428" s="460" t="s">
        <v>70</v>
      </c>
      <c r="C428" s="460" t="s">
        <v>71</v>
      </c>
      <c r="D428" s="460" t="s">
        <v>455</v>
      </c>
      <c r="E428" s="460" t="s">
        <v>456</v>
      </c>
      <c r="F428" s="461">
        <v>8131</v>
      </c>
      <c r="G428" s="461">
        <v>2024110010238</v>
      </c>
      <c r="H428" s="460" t="s">
        <v>28</v>
      </c>
      <c r="I428" s="460" t="s">
        <v>457</v>
      </c>
      <c r="J428" s="460" t="s">
        <v>29</v>
      </c>
      <c r="K428" s="460">
        <v>80111600</v>
      </c>
      <c r="L428" s="460" t="s">
        <v>2141</v>
      </c>
      <c r="M428" s="460" t="s">
        <v>459</v>
      </c>
      <c r="N428" s="461" t="s">
        <v>307</v>
      </c>
      <c r="O428" s="461">
        <v>6</v>
      </c>
      <c r="P428" s="460">
        <v>1</v>
      </c>
      <c r="Q428" s="460" t="s">
        <v>83</v>
      </c>
      <c r="R428" s="463" t="s">
        <v>84</v>
      </c>
      <c r="S428" s="501">
        <v>2900000</v>
      </c>
      <c r="T428" s="501">
        <v>17400000</v>
      </c>
      <c r="U428" s="460" t="s">
        <v>85</v>
      </c>
      <c r="V428" s="460" t="s">
        <v>78</v>
      </c>
      <c r="W428" s="460" t="s">
        <v>461</v>
      </c>
      <c r="X428" s="460" t="s">
        <v>489</v>
      </c>
      <c r="Y428" s="460" t="s">
        <v>2765</v>
      </c>
      <c r="Z428" s="460" t="s">
        <v>77</v>
      </c>
      <c r="AA428" s="460" t="e">
        <v>#N/A</v>
      </c>
    </row>
    <row r="429" spans="1:27" s="447" customFormat="1" ht="77.5">
      <c r="A429" s="460" t="s">
        <v>861</v>
      </c>
      <c r="B429" s="460" t="s">
        <v>70</v>
      </c>
      <c r="C429" s="460" t="s">
        <v>71</v>
      </c>
      <c r="D429" s="460" t="s">
        <v>455</v>
      </c>
      <c r="E429" s="460" t="s">
        <v>456</v>
      </c>
      <c r="F429" s="461">
        <v>8131</v>
      </c>
      <c r="G429" s="461">
        <v>2024110010238</v>
      </c>
      <c r="H429" s="460" t="s">
        <v>28</v>
      </c>
      <c r="I429" s="460" t="s">
        <v>457</v>
      </c>
      <c r="J429" s="460" t="s">
        <v>29</v>
      </c>
      <c r="K429" s="460">
        <v>80111600</v>
      </c>
      <c r="L429" s="460" t="s">
        <v>2139</v>
      </c>
      <c r="M429" s="460" t="s">
        <v>459</v>
      </c>
      <c r="N429" s="461" t="s">
        <v>307</v>
      </c>
      <c r="O429" s="461">
        <v>6</v>
      </c>
      <c r="P429" s="460">
        <v>1</v>
      </c>
      <c r="Q429" s="460" t="s">
        <v>83</v>
      </c>
      <c r="R429" s="463" t="s">
        <v>84</v>
      </c>
      <c r="S429" s="501">
        <v>3800000</v>
      </c>
      <c r="T429" s="501">
        <v>23300000</v>
      </c>
      <c r="U429" s="460" t="s">
        <v>85</v>
      </c>
      <c r="V429" s="460" t="s">
        <v>78</v>
      </c>
      <c r="W429" s="460" t="s">
        <v>461</v>
      </c>
      <c r="X429" s="460" t="s">
        <v>489</v>
      </c>
      <c r="Y429" s="460" t="s">
        <v>2765</v>
      </c>
      <c r="Z429" s="460" t="s">
        <v>77</v>
      </c>
      <c r="AA429" s="460" t="e">
        <v>#N/A</v>
      </c>
    </row>
    <row r="430" spans="1:27" s="447" customFormat="1" ht="77.5">
      <c r="A430" s="460" t="s">
        <v>862</v>
      </c>
      <c r="B430" s="460" t="s">
        <v>70</v>
      </c>
      <c r="C430" s="460" t="s">
        <v>71</v>
      </c>
      <c r="D430" s="460" t="s">
        <v>455</v>
      </c>
      <c r="E430" s="460" t="s">
        <v>456</v>
      </c>
      <c r="F430" s="461">
        <v>8131</v>
      </c>
      <c r="G430" s="461">
        <v>2024110010238</v>
      </c>
      <c r="H430" s="460" t="s">
        <v>28</v>
      </c>
      <c r="I430" s="460" t="s">
        <v>457</v>
      </c>
      <c r="J430" s="462" t="s">
        <v>31</v>
      </c>
      <c r="K430" s="460">
        <v>80111600</v>
      </c>
      <c r="L430" s="460" t="s">
        <v>2126</v>
      </c>
      <c r="M430" s="460" t="s">
        <v>409</v>
      </c>
      <c r="N430" s="461" t="s">
        <v>459</v>
      </c>
      <c r="O430" s="461">
        <v>6</v>
      </c>
      <c r="P430" s="460">
        <v>1</v>
      </c>
      <c r="Q430" s="460" t="s">
        <v>83</v>
      </c>
      <c r="R430" s="463" t="s">
        <v>84</v>
      </c>
      <c r="S430" s="501">
        <v>4500000</v>
      </c>
      <c r="T430" s="501">
        <v>27000000</v>
      </c>
      <c r="U430" s="460" t="s">
        <v>85</v>
      </c>
      <c r="V430" s="460" t="s">
        <v>78</v>
      </c>
      <c r="W430" s="460" t="s">
        <v>461</v>
      </c>
      <c r="X430" s="460" t="s">
        <v>501</v>
      </c>
      <c r="Y430" s="460" t="s">
        <v>2765</v>
      </c>
      <c r="Z430" s="460" t="s">
        <v>77</v>
      </c>
      <c r="AA430" s="460" t="e">
        <v>#N/A</v>
      </c>
    </row>
    <row r="431" spans="1:27" s="447" customFormat="1" ht="77.5">
      <c r="A431" s="460" t="s">
        <v>863</v>
      </c>
      <c r="B431" s="460" t="s">
        <v>70</v>
      </c>
      <c r="C431" s="460" t="s">
        <v>71</v>
      </c>
      <c r="D431" s="460" t="s">
        <v>455</v>
      </c>
      <c r="E431" s="460" t="s">
        <v>456</v>
      </c>
      <c r="F431" s="461">
        <v>8131</v>
      </c>
      <c r="G431" s="461">
        <v>2024110010238</v>
      </c>
      <c r="H431" s="460" t="s">
        <v>28</v>
      </c>
      <c r="I431" s="460" t="s">
        <v>457</v>
      </c>
      <c r="J431" s="462" t="s">
        <v>31</v>
      </c>
      <c r="K431" s="460">
        <v>80111600</v>
      </c>
      <c r="L431" s="460" t="s">
        <v>2126</v>
      </c>
      <c r="M431" s="460" t="s">
        <v>409</v>
      </c>
      <c r="N431" s="461" t="s">
        <v>459</v>
      </c>
      <c r="O431" s="461">
        <v>6</v>
      </c>
      <c r="P431" s="460">
        <v>1</v>
      </c>
      <c r="Q431" s="460" t="s">
        <v>83</v>
      </c>
      <c r="R431" s="463" t="s">
        <v>84</v>
      </c>
      <c r="S431" s="501">
        <v>4500000</v>
      </c>
      <c r="T431" s="501">
        <v>27000000</v>
      </c>
      <c r="U431" s="460" t="s">
        <v>85</v>
      </c>
      <c r="V431" s="460" t="s">
        <v>78</v>
      </c>
      <c r="W431" s="460" t="s">
        <v>461</v>
      </c>
      <c r="X431" s="460" t="s">
        <v>501</v>
      </c>
      <c r="Y431" s="460" t="s">
        <v>2765</v>
      </c>
      <c r="Z431" s="460" t="s">
        <v>77</v>
      </c>
      <c r="AA431" s="460" t="e">
        <v>#N/A</v>
      </c>
    </row>
    <row r="432" spans="1:27" s="447" customFormat="1" ht="77.5">
      <c r="A432" s="460" t="s">
        <v>864</v>
      </c>
      <c r="B432" s="460" t="s">
        <v>70</v>
      </c>
      <c r="C432" s="460" t="s">
        <v>71</v>
      </c>
      <c r="D432" s="460" t="s">
        <v>455</v>
      </c>
      <c r="E432" s="460" t="s">
        <v>456</v>
      </c>
      <c r="F432" s="461">
        <v>8131</v>
      </c>
      <c r="G432" s="461">
        <v>2024110010238</v>
      </c>
      <c r="H432" s="460" t="s">
        <v>28</v>
      </c>
      <c r="I432" s="460" t="s">
        <v>457</v>
      </c>
      <c r="J432" s="462" t="s">
        <v>31</v>
      </c>
      <c r="K432" s="460">
        <v>80111600</v>
      </c>
      <c r="L432" s="460" t="s">
        <v>2126</v>
      </c>
      <c r="M432" s="460" t="s">
        <v>459</v>
      </c>
      <c r="N432" s="461" t="s">
        <v>459</v>
      </c>
      <c r="O432" s="461">
        <v>6</v>
      </c>
      <c r="P432" s="460">
        <v>1</v>
      </c>
      <c r="Q432" s="460" t="s">
        <v>83</v>
      </c>
      <c r="R432" s="463" t="s">
        <v>84</v>
      </c>
      <c r="S432" s="501">
        <v>4500000</v>
      </c>
      <c r="T432" s="501">
        <v>27000000</v>
      </c>
      <c r="U432" s="460" t="s">
        <v>85</v>
      </c>
      <c r="V432" s="460" t="s">
        <v>78</v>
      </c>
      <c r="W432" s="460" t="s">
        <v>461</v>
      </c>
      <c r="X432" s="460" t="s">
        <v>501</v>
      </c>
      <c r="Y432" s="460" t="s">
        <v>2765</v>
      </c>
      <c r="Z432" s="460" t="s">
        <v>77</v>
      </c>
      <c r="AA432" s="460" t="e">
        <v>#N/A</v>
      </c>
    </row>
    <row r="433" spans="1:27" s="447" customFormat="1" ht="77.5">
      <c r="A433" s="460" t="s">
        <v>865</v>
      </c>
      <c r="B433" s="460" t="s">
        <v>70</v>
      </c>
      <c r="C433" s="460" t="s">
        <v>71</v>
      </c>
      <c r="D433" s="460" t="s">
        <v>455</v>
      </c>
      <c r="E433" s="460" t="s">
        <v>456</v>
      </c>
      <c r="F433" s="461">
        <v>8131</v>
      </c>
      <c r="G433" s="461">
        <v>2024110010238</v>
      </c>
      <c r="H433" s="460" t="s">
        <v>28</v>
      </c>
      <c r="I433" s="460" t="s">
        <v>457</v>
      </c>
      <c r="J433" s="462" t="s">
        <v>31</v>
      </c>
      <c r="K433" s="460">
        <v>80111600</v>
      </c>
      <c r="L433" s="460" t="s">
        <v>2126</v>
      </c>
      <c r="M433" s="460" t="s">
        <v>459</v>
      </c>
      <c r="N433" s="461" t="s">
        <v>459</v>
      </c>
      <c r="O433" s="461">
        <v>6</v>
      </c>
      <c r="P433" s="460">
        <v>1</v>
      </c>
      <c r="Q433" s="460" t="s">
        <v>83</v>
      </c>
      <c r="R433" s="463" t="s">
        <v>84</v>
      </c>
      <c r="S433" s="501">
        <v>4500000</v>
      </c>
      <c r="T433" s="501">
        <v>27000000</v>
      </c>
      <c r="U433" s="460" t="s">
        <v>85</v>
      </c>
      <c r="V433" s="460" t="s">
        <v>78</v>
      </c>
      <c r="W433" s="460" t="s">
        <v>461</v>
      </c>
      <c r="X433" s="460" t="s">
        <v>501</v>
      </c>
      <c r="Y433" s="460" t="s">
        <v>2765</v>
      </c>
      <c r="Z433" s="460" t="s">
        <v>77</v>
      </c>
      <c r="AA433" s="460" t="e">
        <v>#N/A</v>
      </c>
    </row>
    <row r="434" spans="1:27" s="447" customFormat="1" ht="77.5">
      <c r="A434" s="460" t="s">
        <v>866</v>
      </c>
      <c r="B434" s="460" t="s">
        <v>70</v>
      </c>
      <c r="C434" s="460" t="s">
        <v>71</v>
      </c>
      <c r="D434" s="460" t="s">
        <v>455</v>
      </c>
      <c r="E434" s="460" t="s">
        <v>456</v>
      </c>
      <c r="F434" s="461">
        <v>8131</v>
      </c>
      <c r="G434" s="461">
        <v>2024110010238</v>
      </c>
      <c r="H434" s="460" t="s">
        <v>28</v>
      </c>
      <c r="I434" s="460" t="s">
        <v>457</v>
      </c>
      <c r="J434" s="462" t="s">
        <v>31</v>
      </c>
      <c r="K434" s="460">
        <v>80111600</v>
      </c>
      <c r="L434" s="460" t="s">
        <v>2126</v>
      </c>
      <c r="M434" s="460" t="s">
        <v>459</v>
      </c>
      <c r="N434" s="461" t="s">
        <v>459</v>
      </c>
      <c r="O434" s="461">
        <v>6</v>
      </c>
      <c r="P434" s="460">
        <v>1</v>
      </c>
      <c r="Q434" s="460" t="s">
        <v>83</v>
      </c>
      <c r="R434" s="463" t="s">
        <v>84</v>
      </c>
      <c r="S434" s="501">
        <v>4500000</v>
      </c>
      <c r="T434" s="501">
        <v>27000000</v>
      </c>
      <c r="U434" s="460" t="s">
        <v>85</v>
      </c>
      <c r="V434" s="460" t="s">
        <v>78</v>
      </c>
      <c r="W434" s="460" t="s">
        <v>461</v>
      </c>
      <c r="X434" s="460" t="s">
        <v>501</v>
      </c>
      <c r="Y434" s="460" t="s">
        <v>2765</v>
      </c>
      <c r="Z434" s="460" t="s">
        <v>77</v>
      </c>
      <c r="AA434" s="460" t="e">
        <v>#N/A</v>
      </c>
    </row>
    <row r="435" spans="1:27" s="447" customFormat="1" ht="77.5">
      <c r="A435" s="460" t="s">
        <v>867</v>
      </c>
      <c r="B435" s="460" t="s">
        <v>70</v>
      </c>
      <c r="C435" s="460" t="s">
        <v>71</v>
      </c>
      <c r="D435" s="460" t="s">
        <v>455</v>
      </c>
      <c r="E435" s="460" t="s">
        <v>456</v>
      </c>
      <c r="F435" s="461">
        <v>8131</v>
      </c>
      <c r="G435" s="461">
        <v>2024110010238</v>
      </c>
      <c r="H435" s="460" t="s">
        <v>28</v>
      </c>
      <c r="I435" s="460" t="s">
        <v>457</v>
      </c>
      <c r="J435" s="462" t="s">
        <v>31</v>
      </c>
      <c r="K435" s="460">
        <v>80111600</v>
      </c>
      <c r="L435" s="460" t="s">
        <v>2126</v>
      </c>
      <c r="M435" s="460" t="s">
        <v>459</v>
      </c>
      <c r="N435" s="461" t="s">
        <v>459</v>
      </c>
      <c r="O435" s="461">
        <v>6</v>
      </c>
      <c r="P435" s="460">
        <v>1</v>
      </c>
      <c r="Q435" s="460" t="s">
        <v>83</v>
      </c>
      <c r="R435" s="463" t="s">
        <v>84</v>
      </c>
      <c r="S435" s="501">
        <v>4500000</v>
      </c>
      <c r="T435" s="501">
        <v>27000000</v>
      </c>
      <c r="U435" s="460" t="s">
        <v>85</v>
      </c>
      <c r="V435" s="460" t="s">
        <v>78</v>
      </c>
      <c r="W435" s="460" t="s">
        <v>461</v>
      </c>
      <c r="X435" s="460" t="s">
        <v>501</v>
      </c>
      <c r="Y435" s="460" t="s">
        <v>2765</v>
      </c>
      <c r="Z435" s="460" t="s">
        <v>77</v>
      </c>
      <c r="AA435" s="460" t="e">
        <v>#N/A</v>
      </c>
    </row>
    <row r="436" spans="1:27" s="447" customFormat="1" ht="77.5">
      <c r="A436" s="460" t="s">
        <v>868</v>
      </c>
      <c r="B436" s="460" t="s">
        <v>70</v>
      </c>
      <c r="C436" s="460" t="s">
        <v>71</v>
      </c>
      <c r="D436" s="460" t="s">
        <v>455</v>
      </c>
      <c r="E436" s="460" t="s">
        <v>456</v>
      </c>
      <c r="F436" s="461">
        <v>8131</v>
      </c>
      <c r="G436" s="461">
        <v>2024110010238</v>
      </c>
      <c r="H436" s="460" t="s">
        <v>28</v>
      </c>
      <c r="I436" s="460" t="s">
        <v>457</v>
      </c>
      <c r="J436" s="462" t="s">
        <v>31</v>
      </c>
      <c r="K436" s="460">
        <v>80111600</v>
      </c>
      <c r="L436" s="460" t="s">
        <v>2121</v>
      </c>
      <c r="M436" s="460" t="s">
        <v>409</v>
      </c>
      <c r="N436" s="461" t="s">
        <v>459</v>
      </c>
      <c r="O436" s="461">
        <v>7</v>
      </c>
      <c r="P436" s="460">
        <v>1</v>
      </c>
      <c r="Q436" s="460" t="s">
        <v>83</v>
      </c>
      <c r="R436" s="463" t="s">
        <v>84</v>
      </c>
      <c r="S436" s="501">
        <v>4200000</v>
      </c>
      <c r="T436" s="501">
        <v>29400000</v>
      </c>
      <c r="U436" s="460" t="s">
        <v>85</v>
      </c>
      <c r="V436" s="460" t="s">
        <v>78</v>
      </c>
      <c r="W436" s="460" t="s">
        <v>461</v>
      </c>
      <c r="X436" s="460" t="s">
        <v>501</v>
      </c>
      <c r="Y436" s="460" t="s">
        <v>2765</v>
      </c>
      <c r="Z436" s="460" t="s">
        <v>77</v>
      </c>
      <c r="AA436" s="460" t="e">
        <v>#N/A</v>
      </c>
    </row>
    <row r="437" spans="1:27" s="447" customFormat="1" ht="77.5">
      <c r="A437" s="460" t="s">
        <v>869</v>
      </c>
      <c r="B437" s="460" t="s">
        <v>70</v>
      </c>
      <c r="C437" s="460" t="s">
        <v>71</v>
      </c>
      <c r="D437" s="460" t="s">
        <v>455</v>
      </c>
      <c r="E437" s="460" t="s">
        <v>456</v>
      </c>
      <c r="F437" s="461">
        <v>8131</v>
      </c>
      <c r="G437" s="461">
        <v>2024110010238</v>
      </c>
      <c r="H437" s="460" t="s">
        <v>28</v>
      </c>
      <c r="I437" s="460" t="s">
        <v>457</v>
      </c>
      <c r="J437" s="462" t="s">
        <v>31</v>
      </c>
      <c r="K437" s="460">
        <v>80111600</v>
      </c>
      <c r="L437" s="460" t="s">
        <v>2121</v>
      </c>
      <c r="M437" s="460" t="s">
        <v>409</v>
      </c>
      <c r="N437" s="461" t="s">
        <v>459</v>
      </c>
      <c r="O437" s="461">
        <v>6</v>
      </c>
      <c r="P437" s="460">
        <v>1</v>
      </c>
      <c r="Q437" s="460" t="s">
        <v>83</v>
      </c>
      <c r="R437" s="463" t="s">
        <v>84</v>
      </c>
      <c r="S437" s="501">
        <v>4200000</v>
      </c>
      <c r="T437" s="501">
        <v>25200000</v>
      </c>
      <c r="U437" s="460" t="s">
        <v>85</v>
      </c>
      <c r="V437" s="460" t="s">
        <v>78</v>
      </c>
      <c r="W437" s="460" t="s">
        <v>461</v>
      </c>
      <c r="X437" s="460" t="s">
        <v>501</v>
      </c>
      <c r="Y437" s="460" t="s">
        <v>2765</v>
      </c>
      <c r="Z437" s="460" t="s">
        <v>77</v>
      </c>
      <c r="AA437" s="460" t="e">
        <v>#N/A</v>
      </c>
    </row>
    <row r="438" spans="1:27" s="447" customFormat="1" ht="77.5">
      <c r="A438" s="460" t="s">
        <v>870</v>
      </c>
      <c r="B438" s="460" t="s">
        <v>70</v>
      </c>
      <c r="C438" s="460" t="s">
        <v>71</v>
      </c>
      <c r="D438" s="460" t="s">
        <v>455</v>
      </c>
      <c r="E438" s="460" t="s">
        <v>456</v>
      </c>
      <c r="F438" s="461">
        <v>8131</v>
      </c>
      <c r="G438" s="461">
        <v>2024110010238</v>
      </c>
      <c r="H438" s="460" t="s">
        <v>28</v>
      </c>
      <c r="I438" s="460" t="s">
        <v>457</v>
      </c>
      <c r="J438" s="462" t="s">
        <v>31</v>
      </c>
      <c r="K438" s="460">
        <v>80111600</v>
      </c>
      <c r="L438" s="460" t="s">
        <v>2121</v>
      </c>
      <c r="M438" s="460" t="s">
        <v>459</v>
      </c>
      <c r="N438" s="461" t="s">
        <v>459</v>
      </c>
      <c r="O438" s="461">
        <v>6</v>
      </c>
      <c r="P438" s="460">
        <v>1</v>
      </c>
      <c r="Q438" s="460" t="s">
        <v>83</v>
      </c>
      <c r="R438" s="463" t="s">
        <v>84</v>
      </c>
      <c r="S438" s="501">
        <v>4200000</v>
      </c>
      <c r="T438" s="501">
        <v>25200000</v>
      </c>
      <c r="U438" s="460" t="s">
        <v>85</v>
      </c>
      <c r="V438" s="460" t="s">
        <v>78</v>
      </c>
      <c r="W438" s="460" t="s">
        <v>461</v>
      </c>
      <c r="X438" s="460" t="s">
        <v>501</v>
      </c>
      <c r="Y438" s="460" t="s">
        <v>2765</v>
      </c>
      <c r="Z438" s="460" t="s">
        <v>77</v>
      </c>
      <c r="AA438" s="460" t="e">
        <v>#N/A</v>
      </c>
    </row>
    <row r="439" spans="1:27" s="447" customFormat="1" ht="77.5">
      <c r="A439" s="460" t="s">
        <v>871</v>
      </c>
      <c r="B439" s="460" t="s">
        <v>70</v>
      </c>
      <c r="C439" s="460" t="s">
        <v>71</v>
      </c>
      <c r="D439" s="460" t="s">
        <v>455</v>
      </c>
      <c r="E439" s="460" t="s">
        <v>456</v>
      </c>
      <c r="F439" s="461">
        <v>8131</v>
      </c>
      <c r="G439" s="461">
        <v>2024110010238</v>
      </c>
      <c r="H439" s="460" t="s">
        <v>28</v>
      </c>
      <c r="I439" s="460" t="s">
        <v>457</v>
      </c>
      <c r="J439" s="462" t="s">
        <v>31</v>
      </c>
      <c r="K439" s="460">
        <v>80111600</v>
      </c>
      <c r="L439" s="460" t="s">
        <v>2121</v>
      </c>
      <c r="M439" s="460" t="s">
        <v>459</v>
      </c>
      <c r="N439" s="461" t="s">
        <v>459</v>
      </c>
      <c r="O439" s="461">
        <v>5</v>
      </c>
      <c r="P439" s="460">
        <v>1</v>
      </c>
      <c r="Q439" s="460" t="s">
        <v>83</v>
      </c>
      <c r="R439" s="463" t="s">
        <v>84</v>
      </c>
      <c r="S439" s="501">
        <v>4200000</v>
      </c>
      <c r="T439" s="501">
        <v>21000000</v>
      </c>
      <c r="U439" s="460" t="s">
        <v>85</v>
      </c>
      <c r="V439" s="460" t="s">
        <v>78</v>
      </c>
      <c r="W439" s="460" t="s">
        <v>461</v>
      </c>
      <c r="X439" s="460" t="s">
        <v>501</v>
      </c>
      <c r="Y439" s="460" t="s">
        <v>2765</v>
      </c>
      <c r="Z439" s="460" t="s">
        <v>77</v>
      </c>
      <c r="AA439" s="460" t="e">
        <v>#N/A</v>
      </c>
    </row>
    <row r="440" spans="1:27" s="447" customFormat="1" ht="93">
      <c r="A440" s="460" t="s">
        <v>872</v>
      </c>
      <c r="B440" s="460" t="s">
        <v>70</v>
      </c>
      <c r="C440" s="460" t="s">
        <v>71</v>
      </c>
      <c r="D440" s="460" t="s">
        <v>455</v>
      </c>
      <c r="E440" s="460" t="s">
        <v>456</v>
      </c>
      <c r="F440" s="461">
        <v>8131</v>
      </c>
      <c r="G440" s="461">
        <v>2024110010238</v>
      </c>
      <c r="H440" s="460" t="s">
        <v>28</v>
      </c>
      <c r="I440" s="460" t="s">
        <v>457</v>
      </c>
      <c r="J440" s="462" t="s">
        <v>31</v>
      </c>
      <c r="K440" s="460">
        <v>80111600</v>
      </c>
      <c r="L440" s="460" t="s">
        <v>2129</v>
      </c>
      <c r="M440" s="460" t="s">
        <v>459</v>
      </c>
      <c r="N440" s="461" t="s">
        <v>459</v>
      </c>
      <c r="O440" s="461">
        <v>5</v>
      </c>
      <c r="P440" s="460">
        <v>1</v>
      </c>
      <c r="Q440" s="460" t="s">
        <v>83</v>
      </c>
      <c r="R440" s="463" t="s">
        <v>84</v>
      </c>
      <c r="S440" s="501">
        <v>5000000</v>
      </c>
      <c r="T440" s="501">
        <v>25000000</v>
      </c>
      <c r="U440" s="460" t="s">
        <v>85</v>
      </c>
      <c r="V440" s="460" t="s">
        <v>78</v>
      </c>
      <c r="W440" s="460" t="s">
        <v>461</v>
      </c>
      <c r="X440" s="460" t="s">
        <v>501</v>
      </c>
      <c r="Y440" s="460" t="s">
        <v>2765</v>
      </c>
      <c r="Z440" s="460" t="s">
        <v>77</v>
      </c>
      <c r="AA440" s="460" t="e">
        <v>#N/A</v>
      </c>
    </row>
    <row r="441" spans="1:27" s="447" customFormat="1" ht="93">
      <c r="A441" s="460" t="s">
        <v>873</v>
      </c>
      <c r="B441" s="460" t="s">
        <v>70</v>
      </c>
      <c r="C441" s="460" t="s">
        <v>71</v>
      </c>
      <c r="D441" s="460" t="s">
        <v>455</v>
      </c>
      <c r="E441" s="460" t="s">
        <v>456</v>
      </c>
      <c r="F441" s="461">
        <v>8131</v>
      </c>
      <c r="G441" s="461">
        <v>2024110010238</v>
      </c>
      <c r="H441" s="460" t="s">
        <v>28</v>
      </c>
      <c r="I441" s="460" t="s">
        <v>457</v>
      </c>
      <c r="J441" s="462" t="s">
        <v>31</v>
      </c>
      <c r="K441" s="460">
        <v>80111600</v>
      </c>
      <c r="L441" s="460" t="s">
        <v>2129</v>
      </c>
      <c r="M441" s="460" t="s">
        <v>459</v>
      </c>
      <c r="N441" s="461" t="s">
        <v>459</v>
      </c>
      <c r="O441" s="461">
        <v>5</v>
      </c>
      <c r="P441" s="460">
        <v>1</v>
      </c>
      <c r="Q441" s="460" t="s">
        <v>83</v>
      </c>
      <c r="R441" s="463" t="s">
        <v>84</v>
      </c>
      <c r="S441" s="501">
        <v>5000000</v>
      </c>
      <c r="T441" s="501">
        <v>25000000</v>
      </c>
      <c r="U441" s="460" t="s">
        <v>85</v>
      </c>
      <c r="V441" s="460" t="s">
        <v>78</v>
      </c>
      <c r="W441" s="460" t="s">
        <v>461</v>
      </c>
      <c r="X441" s="460" t="s">
        <v>501</v>
      </c>
      <c r="Y441" s="460" t="s">
        <v>2765</v>
      </c>
      <c r="Z441" s="460" t="s">
        <v>77</v>
      </c>
      <c r="AA441" s="460" t="e">
        <v>#N/A</v>
      </c>
    </row>
    <row r="442" spans="1:27" s="447" customFormat="1" ht="93">
      <c r="A442" s="460" t="s">
        <v>874</v>
      </c>
      <c r="B442" s="460" t="s">
        <v>70</v>
      </c>
      <c r="C442" s="460" t="s">
        <v>71</v>
      </c>
      <c r="D442" s="460" t="s">
        <v>455</v>
      </c>
      <c r="E442" s="460" t="s">
        <v>456</v>
      </c>
      <c r="F442" s="461">
        <v>8131</v>
      </c>
      <c r="G442" s="461">
        <v>2024110010238</v>
      </c>
      <c r="H442" s="460" t="s">
        <v>28</v>
      </c>
      <c r="I442" s="460" t="s">
        <v>457</v>
      </c>
      <c r="J442" s="462" t="s">
        <v>31</v>
      </c>
      <c r="K442" s="460">
        <v>80111600</v>
      </c>
      <c r="L442" s="460" t="s">
        <v>2128</v>
      </c>
      <c r="M442" s="460" t="s">
        <v>409</v>
      </c>
      <c r="N442" s="461" t="s">
        <v>459</v>
      </c>
      <c r="O442" s="461">
        <v>5</v>
      </c>
      <c r="P442" s="460">
        <v>1</v>
      </c>
      <c r="Q442" s="460" t="s">
        <v>83</v>
      </c>
      <c r="R442" s="463" t="s">
        <v>84</v>
      </c>
      <c r="S442" s="501">
        <v>3800000</v>
      </c>
      <c r="T442" s="501">
        <v>20584000</v>
      </c>
      <c r="U442" s="460" t="s">
        <v>85</v>
      </c>
      <c r="V442" s="460" t="s">
        <v>78</v>
      </c>
      <c r="W442" s="460" t="s">
        <v>461</v>
      </c>
      <c r="X442" s="460" t="s">
        <v>501</v>
      </c>
      <c r="Y442" s="460" t="s">
        <v>2765</v>
      </c>
      <c r="Z442" s="460" t="s">
        <v>77</v>
      </c>
      <c r="AA442" s="460" t="e">
        <v>#N/A</v>
      </c>
    </row>
    <row r="443" spans="1:27" s="447" customFormat="1" ht="93">
      <c r="A443" s="460" t="s">
        <v>875</v>
      </c>
      <c r="B443" s="460" t="s">
        <v>70</v>
      </c>
      <c r="C443" s="460" t="s">
        <v>71</v>
      </c>
      <c r="D443" s="460" t="s">
        <v>876</v>
      </c>
      <c r="E443" s="460" t="s">
        <v>877</v>
      </c>
      <c r="F443" s="461">
        <v>8146</v>
      </c>
      <c r="G443" s="461">
        <v>2024110010254</v>
      </c>
      <c r="H443" s="460" t="s">
        <v>17</v>
      </c>
      <c r="I443" s="460" t="s">
        <v>878</v>
      </c>
      <c r="J443" s="462" t="s">
        <v>20</v>
      </c>
      <c r="K443" s="460">
        <v>80111601</v>
      </c>
      <c r="L443" s="460" t="s">
        <v>2168</v>
      </c>
      <c r="M443" s="460" t="s">
        <v>459</v>
      </c>
      <c r="N443" s="461" t="s">
        <v>459</v>
      </c>
      <c r="O443" s="461">
        <v>8</v>
      </c>
      <c r="P443" s="460">
        <v>1</v>
      </c>
      <c r="Q443" s="460" t="s">
        <v>83</v>
      </c>
      <c r="R443" s="463" t="s">
        <v>884</v>
      </c>
      <c r="S443" s="501">
        <v>5000000</v>
      </c>
      <c r="T443" s="501">
        <v>40000000</v>
      </c>
      <c r="U443" s="460" t="s">
        <v>2727</v>
      </c>
      <c r="V443" s="460" t="s">
        <v>122</v>
      </c>
      <c r="W443" s="460" t="s">
        <v>886</v>
      </c>
      <c r="X443" s="460" t="s">
        <v>533</v>
      </c>
      <c r="Y443" s="460" t="s">
        <v>2765</v>
      </c>
      <c r="Z443" s="460" t="s">
        <v>77</v>
      </c>
      <c r="AA443" s="460" t="e">
        <v>#N/A</v>
      </c>
    </row>
    <row r="444" spans="1:27" s="447" customFormat="1" ht="93">
      <c r="A444" s="460" t="s">
        <v>879</v>
      </c>
      <c r="B444" s="460" t="s">
        <v>70</v>
      </c>
      <c r="C444" s="460" t="s">
        <v>71</v>
      </c>
      <c r="D444" s="460" t="s">
        <v>876</v>
      </c>
      <c r="E444" s="460" t="s">
        <v>877</v>
      </c>
      <c r="F444" s="461">
        <v>8146</v>
      </c>
      <c r="G444" s="461">
        <v>2024110010254</v>
      </c>
      <c r="H444" s="460" t="s">
        <v>17</v>
      </c>
      <c r="I444" s="460" t="s">
        <v>878</v>
      </c>
      <c r="J444" s="462" t="s">
        <v>20</v>
      </c>
      <c r="K444" s="460">
        <v>80111601</v>
      </c>
      <c r="L444" s="460" t="s">
        <v>2154</v>
      </c>
      <c r="M444" s="460" t="s">
        <v>459</v>
      </c>
      <c r="N444" s="461" t="s">
        <v>459</v>
      </c>
      <c r="O444" s="461">
        <v>8</v>
      </c>
      <c r="P444" s="460">
        <v>1</v>
      </c>
      <c r="Q444" s="460" t="s">
        <v>83</v>
      </c>
      <c r="R444" s="463" t="s">
        <v>884</v>
      </c>
      <c r="S444" s="501">
        <v>5380000</v>
      </c>
      <c r="T444" s="501">
        <v>43040000</v>
      </c>
      <c r="U444" s="460" t="s">
        <v>2727</v>
      </c>
      <c r="V444" s="460" t="s">
        <v>122</v>
      </c>
      <c r="W444" s="460" t="s">
        <v>886</v>
      </c>
      <c r="X444" s="460" t="s">
        <v>533</v>
      </c>
      <c r="Y444" s="460" t="s">
        <v>2765</v>
      </c>
      <c r="Z444" s="460" t="s">
        <v>77</v>
      </c>
      <c r="AA444" s="460" t="e">
        <v>#N/A</v>
      </c>
    </row>
    <row r="445" spans="1:27" s="447" customFormat="1" ht="93">
      <c r="A445" s="460" t="s">
        <v>880</v>
      </c>
      <c r="B445" s="460" t="s">
        <v>70</v>
      </c>
      <c r="C445" s="460" t="s">
        <v>71</v>
      </c>
      <c r="D445" s="460" t="s">
        <v>876</v>
      </c>
      <c r="E445" s="460" t="s">
        <v>877</v>
      </c>
      <c r="F445" s="461">
        <v>8146</v>
      </c>
      <c r="G445" s="461">
        <v>2024110010254</v>
      </c>
      <c r="H445" s="460" t="s">
        <v>17</v>
      </c>
      <c r="I445" s="460" t="s">
        <v>878</v>
      </c>
      <c r="J445" s="462" t="s">
        <v>20</v>
      </c>
      <c r="K445" s="460">
        <v>80111601</v>
      </c>
      <c r="L445" s="460" t="s">
        <v>1418</v>
      </c>
      <c r="M445" s="460" t="s">
        <v>459</v>
      </c>
      <c r="N445" s="461" t="s">
        <v>459</v>
      </c>
      <c r="O445" s="461">
        <v>6</v>
      </c>
      <c r="P445" s="460">
        <v>1</v>
      </c>
      <c r="Q445" s="460" t="s">
        <v>83</v>
      </c>
      <c r="R445" s="463" t="s">
        <v>884</v>
      </c>
      <c r="S445" s="501">
        <v>4277000</v>
      </c>
      <c r="T445" s="501">
        <v>25662000</v>
      </c>
      <c r="U445" s="460" t="s">
        <v>2727</v>
      </c>
      <c r="V445" s="460" t="s">
        <v>122</v>
      </c>
      <c r="W445" s="460" t="s">
        <v>886</v>
      </c>
      <c r="X445" s="460" t="s">
        <v>533</v>
      </c>
      <c r="Y445" s="460" t="s">
        <v>2765</v>
      </c>
      <c r="Z445" s="460" t="s">
        <v>77</v>
      </c>
      <c r="AA445" s="460" t="e">
        <v>#N/A</v>
      </c>
    </row>
    <row r="446" spans="1:27" s="447" customFormat="1" ht="139.5">
      <c r="A446" s="460" t="s">
        <v>881</v>
      </c>
      <c r="B446" s="460" t="s">
        <v>70</v>
      </c>
      <c r="C446" s="460" t="s">
        <v>71</v>
      </c>
      <c r="D446" s="460" t="s">
        <v>876</v>
      </c>
      <c r="E446" s="460" t="s">
        <v>877</v>
      </c>
      <c r="F446" s="461">
        <v>8146</v>
      </c>
      <c r="G446" s="461">
        <v>2024110010254</v>
      </c>
      <c r="H446" s="460" t="s">
        <v>17</v>
      </c>
      <c r="I446" s="460" t="s">
        <v>878</v>
      </c>
      <c r="J446" s="460" t="s">
        <v>20</v>
      </c>
      <c r="K446" s="460">
        <v>80111601</v>
      </c>
      <c r="L446" s="460" t="s">
        <v>2728</v>
      </c>
      <c r="M446" s="460" t="s">
        <v>459</v>
      </c>
      <c r="N446" s="460" t="s">
        <v>459</v>
      </c>
      <c r="O446" s="460">
        <v>6</v>
      </c>
      <c r="P446" s="460">
        <v>1</v>
      </c>
      <c r="Q446" s="460" t="s">
        <v>83</v>
      </c>
      <c r="R446" s="479" t="s">
        <v>884</v>
      </c>
      <c r="S446" s="501">
        <v>5500000</v>
      </c>
      <c r="T446" s="501">
        <v>33000000</v>
      </c>
      <c r="U446" s="460" t="s">
        <v>2727</v>
      </c>
      <c r="V446" s="460" t="s">
        <v>122</v>
      </c>
      <c r="W446" s="460" t="s">
        <v>886</v>
      </c>
      <c r="X446" s="460" t="s">
        <v>533</v>
      </c>
      <c r="Y446" s="460" t="s">
        <v>2765</v>
      </c>
      <c r="Z446" s="460" t="s">
        <v>77</v>
      </c>
      <c r="AA446" s="460" t="e">
        <v>#N/A</v>
      </c>
    </row>
    <row r="447" spans="1:27" s="447" customFormat="1" ht="93">
      <c r="A447" s="460" t="s">
        <v>887</v>
      </c>
      <c r="B447" s="460" t="s">
        <v>70</v>
      </c>
      <c r="C447" s="460" t="s">
        <v>71</v>
      </c>
      <c r="D447" s="460" t="s">
        <v>876</v>
      </c>
      <c r="E447" s="460" t="s">
        <v>877</v>
      </c>
      <c r="F447" s="461">
        <v>8146</v>
      </c>
      <c r="G447" s="461">
        <v>2024110010254</v>
      </c>
      <c r="H447" s="460" t="s">
        <v>17</v>
      </c>
      <c r="I447" s="460" t="s">
        <v>878</v>
      </c>
      <c r="J447" s="462" t="s">
        <v>20</v>
      </c>
      <c r="K447" s="460">
        <v>80111601</v>
      </c>
      <c r="L447" s="460" t="s">
        <v>2327</v>
      </c>
      <c r="M447" s="460" t="s">
        <v>1060</v>
      </c>
      <c r="N447" s="461" t="s">
        <v>1060</v>
      </c>
      <c r="O447" s="461">
        <v>5.5</v>
      </c>
      <c r="P447" s="460">
        <v>1</v>
      </c>
      <c r="Q447" s="460" t="s">
        <v>83</v>
      </c>
      <c r="R447" s="463" t="s">
        <v>884</v>
      </c>
      <c r="S447" s="501">
        <v>5000000</v>
      </c>
      <c r="T447" s="501">
        <v>27500000</v>
      </c>
      <c r="U447" s="460" t="s">
        <v>2727</v>
      </c>
      <c r="V447" s="460" t="s">
        <v>122</v>
      </c>
      <c r="W447" s="460" t="s">
        <v>886</v>
      </c>
      <c r="X447" s="460" t="s">
        <v>533</v>
      </c>
      <c r="Y447" s="460" t="s">
        <v>2765</v>
      </c>
      <c r="Z447" s="460" t="s">
        <v>77</v>
      </c>
      <c r="AA447" s="460" t="e">
        <v>#N/A</v>
      </c>
    </row>
    <row r="448" spans="1:27" s="447" customFormat="1" ht="93">
      <c r="A448" s="460" t="s">
        <v>888</v>
      </c>
      <c r="B448" s="460" t="s">
        <v>70</v>
      </c>
      <c r="C448" s="460" t="s">
        <v>71</v>
      </c>
      <c r="D448" s="460" t="s">
        <v>876</v>
      </c>
      <c r="E448" s="460" t="s">
        <v>877</v>
      </c>
      <c r="F448" s="461">
        <v>8146</v>
      </c>
      <c r="G448" s="461">
        <v>2024110010254</v>
      </c>
      <c r="H448" s="460" t="s">
        <v>17</v>
      </c>
      <c r="I448" s="460" t="s">
        <v>878</v>
      </c>
      <c r="J448" s="462" t="s">
        <v>20</v>
      </c>
      <c r="K448" s="460">
        <v>80111601</v>
      </c>
      <c r="L448" s="460" t="s">
        <v>2729</v>
      </c>
      <c r="M448" s="460" t="s">
        <v>1421</v>
      </c>
      <c r="N448" s="461" t="s">
        <v>1421</v>
      </c>
      <c r="O448" s="461">
        <v>1</v>
      </c>
      <c r="P448" s="460">
        <v>1</v>
      </c>
      <c r="Q448" s="460" t="s">
        <v>83</v>
      </c>
      <c r="R448" s="463" t="s">
        <v>884</v>
      </c>
      <c r="S448" s="501" t="s">
        <v>1724</v>
      </c>
      <c r="T448" s="501">
        <v>10798000</v>
      </c>
      <c r="U448" s="460" t="s">
        <v>2727</v>
      </c>
      <c r="V448" s="460" t="s">
        <v>122</v>
      </c>
      <c r="W448" s="460" t="s">
        <v>886</v>
      </c>
      <c r="X448" s="460" t="s">
        <v>533</v>
      </c>
      <c r="Y448" s="460" t="s">
        <v>2765</v>
      </c>
      <c r="Z448" s="460" t="s">
        <v>77</v>
      </c>
      <c r="AA448" s="460" t="e">
        <v>#N/A</v>
      </c>
    </row>
    <row r="449" spans="1:27" s="447" customFormat="1" ht="93">
      <c r="A449" s="460" t="s">
        <v>889</v>
      </c>
      <c r="B449" s="460" t="s">
        <v>70</v>
      </c>
      <c r="C449" s="460" t="s">
        <v>71</v>
      </c>
      <c r="D449" s="460" t="s">
        <v>890</v>
      </c>
      <c r="E449" s="460" t="s">
        <v>877</v>
      </c>
      <c r="F449" s="461">
        <v>8146</v>
      </c>
      <c r="G449" s="461">
        <v>2024110010254</v>
      </c>
      <c r="H449" s="460" t="s">
        <v>17</v>
      </c>
      <c r="I449" s="460" t="s">
        <v>878</v>
      </c>
      <c r="J449" s="460" t="s">
        <v>2791</v>
      </c>
      <c r="K449" s="460" t="s">
        <v>2694</v>
      </c>
      <c r="L449" s="460" t="s">
        <v>892</v>
      </c>
      <c r="M449" s="460" t="s">
        <v>673</v>
      </c>
      <c r="N449" s="460" t="s">
        <v>673</v>
      </c>
      <c r="O449" s="460">
        <v>1</v>
      </c>
      <c r="P449" s="460">
        <v>1</v>
      </c>
      <c r="Q449" s="460" t="s">
        <v>555</v>
      </c>
      <c r="R449" s="479" t="s">
        <v>884</v>
      </c>
      <c r="S449" s="501" t="s">
        <v>2655</v>
      </c>
      <c r="T449" s="501">
        <v>1000000000</v>
      </c>
      <c r="U449" s="460" t="s">
        <v>2727</v>
      </c>
      <c r="V449" s="460" t="s">
        <v>78</v>
      </c>
      <c r="W449" s="460" t="s">
        <v>886</v>
      </c>
      <c r="X449" s="460" t="s">
        <v>533</v>
      </c>
      <c r="Y449" s="460" t="s">
        <v>2765</v>
      </c>
      <c r="Z449" s="460" t="s">
        <v>77</v>
      </c>
      <c r="AA449" s="460" t="e">
        <v>#N/A</v>
      </c>
    </row>
    <row r="450" spans="1:27" s="447" customFormat="1" ht="93">
      <c r="A450" s="460" t="s">
        <v>895</v>
      </c>
      <c r="B450" s="460" t="s">
        <v>70</v>
      </c>
      <c r="C450" s="460" t="s">
        <v>71</v>
      </c>
      <c r="D450" s="460" t="s">
        <v>890</v>
      </c>
      <c r="E450" s="460" t="s">
        <v>877</v>
      </c>
      <c r="F450" s="461">
        <v>8146</v>
      </c>
      <c r="G450" s="461">
        <v>2024110010254</v>
      </c>
      <c r="H450" s="460" t="s">
        <v>17</v>
      </c>
      <c r="I450" s="460" t="s">
        <v>878</v>
      </c>
      <c r="J450" s="460" t="s">
        <v>2791</v>
      </c>
      <c r="K450" s="460">
        <v>80111601</v>
      </c>
      <c r="L450" s="460" t="s">
        <v>2730</v>
      </c>
      <c r="M450" s="460" t="s">
        <v>459</v>
      </c>
      <c r="N450" s="461" t="s">
        <v>459</v>
      </c>
      <c r="O450" s="461">
        <v>9</v>
      </c>
      <c r="P450" s="460">
        <v>1</v>
      </c>
      <c r="Q450" s="460" t="s">
        <v>83</v>
      </c>
      <c r="R450" s="463" t="s">
        <v>884</v>
      </c>
      <c r="S450" s="501">
        <v>9000000</v>
      </c>
      <c r="T450" s="501">
        <v>81000000</v>
      </c>
      <c r="U450" s="460" t="s">
        <v>2727</v>
      </c>
      <c r="V450" s="460" t="s">
        <v>122</v>
      </c>
      <c r="W450" s="460" t="s">
        <v>886</v>
      </c>
      <c r="X450" s="460" t="s">
        <v>533</v>
      </c>
      <c r="Y450" s="460" t="s">
        <v>2765</v>
      </c>
      <c r="Z450" s="460" t="s">
        <v>77</v>
      </c>
      <c r="AA450" s="460" t="e">
        <v>#N/A</v>
      </c>
    </row>
    <row r="451" spans="1:27" s="447" customFormat="1" ht="93">
      <c r="A451" s="460" t="s">
        <v>2493</v>
      </c>
      <c r="B451" s="460" t="s">
        <v>70</v>
      </c>
      <c r="C451" s="460" t="s">
        <v>71</v>
      </c>
      <c r="D451" s="460" t="s">
        <v>890</v>
      </c>
      <c r="E451" s="460" t="s">
        <v>877</v>
      </c>
      <c r="F451" s="461">
        <v>8146</v>
      </c>
      <c r="G451" s="461">
        <v>2024110010254</v>
      </c>
      <c r="H451" s="460" t="s">
        <v>17</v>
      </c>
      <c r="I451" s="460" t="s">
        <v>878</v>
      </c>
      <c r="J451" s="460" t="s">
        <v>2791</v>
      </c>
      <c r="K451" s="460">
        <v>80111601</v>
      </c>
      <c r="L451" s="460" t="s">
        <v>2731</v>
      </c>
      <c r="M451" s="460" t="s">
        <v>1421</v>
      </c>
      <c r="N451" s="461" t="s">
        <v>1421</v>
      </c>
      <c r="O451" s="461">
        <v>1.5</v>
      </c>
      <c r="P451" s="460">
        <v>1</v>
      </c>
      <c r="Q451" s="460" t="s">
        <v>83</v>
      </c>
      <c r="R451" s="463" t="s">
        <v>884</v>
      </c>
      <c r="S451" s="501">
        <v>9000000</v>
      </c>
      <c r="T451" s="501">
        <v>13500000</v>
      </c>
      <c r="U451" s="460" t="s">
        <v>2727</v>
      </c>
      <c r="V451" s="460" t="s">
        <v>122</v>
      </c>
      <c r="W451" s="460" t="s">
        <v>886</v>
      </c>
      <c r="X451" s="460" t="s">
        <v>533</v>
      </c>
      <c r="Y451" s="460" t="s">
        <v>2765</v>
      </c>
      <c r="Z451" s="460" t="s">
        <v>77</v>
      </c>
      <c r="AA451" s="460" t="e">
        <v>#N/A</v>
      </c>
    </row>
    <row r="452" spans="1:27" s="447" customFormat="1" ht="93">
      <c r="A452" s="460" t="s">
        <v>898</v>
      </c>
      <c r="B452" s="460" t="s">
        <v>70</v>
      </c>
      <c r="C452" s="460" t="s">
        <v>71</v>
      </c>
      <c r="D452" s="460" t="s">
        <v>890</v>
      </c>
      <c r="E452" s="460" t="s">
        <v>877</v>
      </c>
      <c r="F452" s="461">
        <v>8146</v>
      </c>
      <c r="G452" s="461">
        <v>2024110010254</v>
      </c>
      <c r="H452" s="460" t="s">
        <v>17</v>
      </c>
      <c r="I452" s="460" t="s">
        <v>878</v>
      </c>
      <c r="J452" s="460" t="s">
        <v>2791</v>
      </c>
      <c r="K452" s="460">
        <v>80111601</v>
      </c>
      <c r="L452" s="460" t="s">
        <v>2695</v>
      </c>
      <c r="M452" s="460" t="s">
        <v>459</v>
      </c>
      <c r="N452" s="460" t="s">
        <v>459</v>
      </c>
      <c r="O452" s="460">
        <v>8</v>
      </c>
      <c r="P452" s="460">
        <v>1</v>
      </c>
      <c r="Q452" s="460" t="s">
        <v>83</v>
      </c>
      <c r="R452" s="479" t="s">
        <v>884</v>
      </c>
      <c r="S452" s="501">
        <v>8000000</v>
      </c>
      <c r="T452" s="501">
        <v>64000000</v>
      </c>
      <c r="U452" s="460" t="s">
        <v>2727</v>
      </c>
      <c r="V452" s="460" t="s">
        <v>122</v>
      </c>
      <c r="W452" s="460" t="s">
        <v>886</v>
      </c>
      <c r="X452" s="460" t="s">
        <v>533</v>
      </c>
      <c r="Y452" s="460" t="s">
        <v>2765</v>
      </c>
      <c r="Z452" s="460" t="s">
        <v>77</v>
      </c>
      <c r="AA452" s="460" t="e">
        <v>#N/A</v>
      </c>
    </row>
    <row r="453" spans="1:27" s="447" customFormat="1" ht="93">
      <c r="A453" s="460" t="s">
        <v>2311</v>
      </c>
      <c r="B453" s="460" t="s">
        <v>70</v>
      </c>
      <c r="C453" s="460" t="s">
        <v>71</v>
      </c>
      <c r="D453" s="460" t="s">
        <v>890</v>
      </c>
      <c r="E453" s="460" t="s">
        <v>877</v>
      </c>
      <c r="F453" s="461">
        <v>8146</v>
      </c>
      <c r="G453" s="461">
        <v>2024110010254</v>
      </c>
      <c r="H453" s="460" t="s">
        <v>17</v>
      </c>
      <c r="I453" s="460" t="s">
        <v>878</v>
      </c>
      <c r="J453" s="460" t="s">
        <v>2791</v>
      </c>
      <c r="K453" s="460">
        <v>80111601</v>
      </c>
      <c r="L453" s="460" t="s">
        <v>2312</v>
      </c>
      <c r="M453" s="460" t="s">
        <v>1060</v>
      </c>
      <c r="N453" s="460" t="s">
        <v>1060</v>
      </c>
      <c r="O453" s="460">
        <v>2</v>
      </c>
      <c r="P453" s="460">
        <v>1</v>
      </c>
      <c r="Q453" s="460" t="s">
        <v>83</v>
      </c>
      <c r="R453" s="479" t="s">
        <v>884</v>
      </c>
      <c r="S453" s="501">
        <v>8000000</v>
      </c>
      <c r="T453" s="501">
        <v>16000000</v>
      </c>
      <c r="U453" s="460" t="s">
        <v>2727</v>
      </c>
      <c r="V453" s="460" t="s">
        <v>122</v>
      </c>
      <c r="W453" s="460" t="s">
        <v>886</v>
      </c>
      <c r="X453" s="460" t="s">
        <v>533</v>
      </c>
      <c r="Y453" s="460" t="s">
        <v>2765</v>
      </c>
      <c r="Z453" s="460" t="s">
        <v>77</v>
      </c>
      <c r="AA453" s="460" t="e">
        <v>#N/A</v>
      </c>
    </row>
    <row r="454" spans="1:27" s="447" customFormat="1" ht="93">
      <c r="A454" s="460" t="s">
        <v>900</v>
      </c>
      <c r="B454" s="460" t="s">
        <v>70</v>
      </c>
      <c r="C454" s="460" t="s">
        <v>71</v>
      </c>
      <c r="D454" s="460" t="s">
        <v>890</v>
      </c>
      <c r="E454" s="460" t="s">
        <v>877</v>
      </c>
      <c r="F454" s="461">
        <v>8146</v>
      </c>
      <c r="G454" s="461">
        <v>2024110010254</v>
      </c>
      <c r="H454" s="460" t="s">
        <v>17</v>
      </c>
      <c r="I454" s="460" t="s">
        <v>878</v>
      </c>
      <c r="J454" s="460" t="s">
        <v>2791</v>
      </c>
      <c r="K454" s="460">
        <v>80111601</v>
      </c>
      <c r="L454" s="460" t="s">
        <v>901</v>
      </c>
      <c r="M454" s="460" t="s">
        <v>459</v>
      </c>
      <c r="N454" s="461" t="s">
        <v>459</v>
      </c>
      <c r="O454" s="461">
        <v>8</v>
      </c>
      <c r="P454" s="460">
        <v>1</v>
      </c>
      <c r="Q454" s="460" t="s">
        <v>83</v>
      </c>
      <c r="R454" s="463" t="s">
        <v>884</v>
      </c>
      <c r="S454" s="501">
        <v>8000000</v>
      </c>
      <c r="T454" s="501">
        <v>64000000</v>
      </c>
      <c r="U454" s="460" t="s">
        <v>2727</v>
      </c>
      <c r="V454" s="460" t="s">
        <v>122</v>
      </c>
      <c r="W454" s="460" t="s">
        <v>886</v>
      </c>
      <c r="X454" s="460" t="s">
        <v>533</v>
      </c>
      <c r="Y454" s="460" t="s">
        <v>2765</v>
      </c>
      <c r="Z454" s="460" t="s">
        <v>77</v>
      </c>
      <c r="AA454" s="460" t="e">
        <v>#N/A</v>
      </c>
    </row>
    <row r="455" spans="1:27" s="447" customFormat="1" ht="93">
      <c r="A455" s="460" t="s">
        <v>2313</v>
      </c>
      <c r="B455" s="460" t="s">
        <v>70</v>
      </c>
      <c r="C455" s="460" t="s">
        <v>71</v>
      </c>
      <c r="D455" s="460" t="s">
        <v>890</v>
      </c>
      <c r="E455" s="460" t="s">
        <v>877</v>
      </c>
      <c r="F455" s="461">
        <v>8146</v>
      </c>
      <c r="G455" s="461">
        <v>2024110010254</v>
      </c>
      <c r="H455" s="460" t="s">
        <v>17</v>
      </c>
      <c r="I455" s="460" t="s">
        <v>878</v>
      </c>
      <c r="J455" s="460" t="s">
        <v>2791</v>
      </c>
      <c r="K455" s="460">
        <v>80111601</v>
      </c>
      <c r="L455" s="460" t="s">
        <v>2314</v>
      </c>
      <c r="M455" s="460" t="s">
        <v>1060</v>
      </c>
      <c r="N455" s="461" t="s">
        <v>1060</v>
      </c>
      <c r="O455" s="461">
        <v>2.5</v>
      </c>
      <c r="P455" s="460">
        <v>1</v>
      </c>
      <c r="Q455" s="460" t="s">
        <v>83</v>
      </c>
      <c r="R455" s="463" t="s">
        <v>884</v>
      </c>
      <c r="S455" s="501">
        <v>8000000</v>
      </c>
      <c r="T455" s="501">
        <v>20000000</v>
      </c>
      <c r="U455" s="460" t="s">
        <v>2727</v>
      </c>
      <c r="V455" s="460" t="s">
        <v>122</v>
      </c>
      <c r="W455" s="460" t="s">
        <v>886</v>
      </c>
      <c r="X455" s="460" t="s">
        <v>533</v>
      </c>
      <c r="Y455" s="460" t="s">
        <v>2765</v>
      </c>
      <c r="Z455" s="460" t="s">
        <v>77</v>
      </c>
      <c r="AA455" s="460" t="e">
        <v>#N/A</v>
      </c>
    </row>
    <row r="456" spans="1:27" s="447" customFormat="1" ht="93">
      <c r="A456" s="460" t="s">
        <v>902</v>
      </c>
      <c r="B456" s="460" t="s">
        <v>70</v>
      </c>
      <c r="C456" s="460" t="s">
        <v>71</v>
      </c>
      <c r="D456" s="460" t="s">
        <v>890</v>
      </c>
      <c r="E456" s="460" t="s">
        <v>877</v>
      </c>
      <c r="F456" s="461">
        <v>8146</v>
      </c>
      <c r="G456" s="461">
        <v>2024110010254</v>
      </c>
      <c r="H456" s="460" t="s">
        <v>17</v>
      </c>
      <c r="I456" s="460" t="s">
        <v>878</v>
      </c>
      <c r="J456" s="460" t="s">
        <v>2791</v>
      </c>
      <c r="K456" s="460">
        <v>80111601</v>
      </c>
      <c r="L456" s="460" t="s">
        <v>903</v>
      </c>
      <c r="M456" s="460" t="s">
        <v>459</v>
      </c>
      <c r="N456" s="461" t="s">
        <v>459</v>
      </c>
      <c r="O456" s="461">
        <v>6.5</v>
      </c>
      <c r="P456" s="460">
        <v>1</v>
      </c>
      <c r="Q456" s="460" t="s">
        <v>83</v>
      </c>
      <c r="R456" s="463" t="s">
        <v>884</v>
      </c>
      <c r="S456" s="501">
        <v>3156000</v>
      </c>
      <c r="T456" s="501">
        <v>20514000</v>
      </c>
      <c r="U456" s="460" t="s">
        <v>2727</v>
      </c>
      <c r="V456" s="460" t="s">
        <v>122</v>
      </c>
      <c r="W456" s="460" t="s">
        <v>886</v>
      </c>
      <c r="X456" s="460" t="s">
        <v>533</v>
      </c>
      <c r="Y456" s="460" t="s">
        <v>2765</v>
      </c>
      <c r="Z456" s="460" t="s">
        <v>77</v>
      </c>
      <c r="AA456" s="460" t="e">
        <v>#N/A</v>
      </c>
    </row>
    <row r="457" spans="1:27" s="447" customFormat="1" ht="93">
      <c r="A457" s="460" t="s">
        <v>2315</v>
      </c>
      <c r="B457" s="460" t="s">
        <v>70</v>
      </c>
      <c r="C457" s="460" t="s">
        <v>71</v>
      </c>
      <c r="D457" s="460" t="s">
        <v>890</v>
      </c>
      <c r="E457" s="460" t="s">
        <v>877</v>
      </c>
      <c r="F457" s="461">
        <v>8146</v>
      </c>
      <c r="G457" s="461">
        <v>2024110010254</v>
      </c>
      <c r="H457" s="460" t="s">
        <v>17</v>
      </c>
      <c r="I457" s="460" t="s">
        <v>878</v>
      </c>
      <c r="J457" s="460" t="s">
        <v>2791</v>
      </c>
      <c r="K457" s="460">
        <v>80111601</v>
      </c>
      <c r="L457" s="460" t="s">
        <v>2316</v>
      </c>
      <c r="M457" s="460" t="s">
        <v>1060</v>
      </c>
      <c r="N457" s="461" t="s">
        <v>1060</v>
      </c>
      <c r="O457" s="461">
        <v>2</v>
      </c>
      <c r="P457" s="460">
        <v>1</v>
      </c>
      <c r="Q457" s="460" t="s">
        <v>83</v>
      </c>
      <c r="R457" s="463" t="s">
        <v>884</v>
      </c>
      <c r="S457" s="501">
        <v>3156000</v>
      </c>
      <c r="T457" s="501">
        <v>6312000</v>
      </c>
      <c r="U457" s="460" t="s">
        <v>2727</v>
      </c>
      <c r="V457" s="460" t="s">
        <v>122</v>
      </c>
      <c r="W457" s="460" t="s">
        <v>886</v>
      </c>
      <c r="X457" s="460" t="s">
        <v>533</v>
      </c>
      <c r="Y457" s="460" t="s">
        <v>2765</v>
      </c>
      <c r="Z457" s="460" t="s">
        <v>77</v>
      </c>
      <c r="AA457" s="460" t="e">
        <v>#N/A</v>
      </c>
    </row>
    <row r="458" spans="1:27" s="447" customFormat="1" ht="93">
      <c r="A458" s="460" t="s">
        <v>904</v>
      </c>
      <c r="B458" s="460" t="s">
        <v>70</v>
      </c>
      <c r="C458" s="460" t="s">
        <v>71</v>
      </c>
      <c r="D458" s="460" t="s">
        <v>890</v>
      </c>
      <c r="E458" s="460" t="s">
        <v>877</v>
      </c>
      <c r="F458" s="461">
        <v>8146</v>
      </c>
      <c r="G458" s="461">
        <v>2024110010254</v>
      </c>
      <c r="H458" s="460" t="s">
        <v>17</v>
      </c>
      <c r="I458" s="460" t="s">
        <v>878</v>
      </c>
      <c r="J458" s="460" t="s">
        <v>2791</v>
      </c>
      <c r="K458" s="460">
        <v>80111601</v>
      </c>
      <c r="L458" s="460" t="s">
        <v>2696</v>
      </c>
      <c r="M458" s="460" t="s">
        <v>459</v>
      </c>
      <c r="N458" s="460" t="s">
        <v>459</v>
      </c>
      <c r="O458" s="460">
        <v>4</v>
      </c>
      <c r="P458" s="460">
        <v>1</v>
      </c>
      <c r="Q458" s="460" t="s">
        <v>83</v>
      </c>
      <c r="R458" s="479" t="s">
        <v>884</v>
      </c>
      <c r="S458" s="501">
        <v>3600000</v>
      </c>
      <c r="T458" s="501">
        <v>14400000</v>
      </c>
      <c r="U458" s="460" t="s">
        <v>2727</v>
      </c>
      <c r="V458" s="460" t="s">
        <v>122</v>
      </c>
      <c r="W458" s="460" t="s">
        <v>886</v>
      </c>
      <c r="X458" s="460" t="s">
        <v>533</v>
      </c>
      <c r="Y458" s="460" t="s">
        <v>2765</v>
      </c>
      <c r="Z458" s="460" t="s">
        <v>77</v>
      </c>
      <c r="AA458" s="460" t="e">
        <v>#N/A</v>
      </c>
    </row>
    <row r="459" spans="1:27" s="447" customFormat="1" ht="93">
      <c r="A459" s="460" t="s">
        <v>906</v>
      </c>
      <c r="B459" s="460" t="s">
        <v>70</v>
      </c>
      <c r="C459" s="460" t="s">
        <v>71</v>
      </c>
      <c r="D459" s="460" t="s">
        <v>890</v>
      </c>
      <c r="E459" s="460" t="s">
        <v>877</v>
      </c>
      <c r="F459" s="461">
        <v>8146</v>
      </c>
      <c r="G459" s="461">
        <v>2024110010254</v>
      </c>
      <c r="H459" s="460" t="s">
        <v>17</v>
      </c>
      <c r="I459" s="460" t="s">
        <v>878</v>
      </c>
      <c r="J459" s="460" t="s">
        <v>2791</v>
      </c>
      <c r="K459" s="460">
        <v>80111601</v>
      </c>
      <c r="L459" s="460" t="s">
        <v>2732</v>
      </c>
      <c r="M459" s="460" t="s">
        <v>459</v>
      </c>
      <c r="N459" s="461" t="s">
        <v>459</v>
      </c>
      <c r="O459" s="461">
        <v>7</v>
      </c>
      <c r="P459" s="460">
        <v>1</v>
      </c>
      <c r="Q459" s="460" t="s">
        <v>83</v>
      </c>
      <c r="R459" s="463" t="s">
        <v>884</v>
      </c>
      <c r="S459" s="501">
        <v>3156000</v>
      </c>
      <c r="T459" s="501">
        <v>22092000</v>
      </c>
      <c r="U459" s="460" t="s">
        <v>2727</v>
      </c>
      <c r="V459" s="460" t="s">
        <v>122</v>
      </c>
      <c r="W459" s="460" t="s">
        <v>886</v>
      </c>
      <c r="X459" s="460" t="s">
        <v>533</v>
      </c>
      <c r="Y459" s="460" t="s">
        <v>2765</v>
      </c>
      <c r="Z459" s="460" t="s">
        <v>77</v>
      </c>
      <c r="AA459" s="460" t="e">
        <v>#N/A</v>
      </c>
    </row>
    <row r="460" spans="1:27" s="447" customFormat="1" ht="93">
      <c r="A460" s="460" t="s">
        <v>2317</v>
      </c>
      <c r="B460" s="460" t="s">
        <v>70</v>
      </c>
      <c r="C460" s="460" t="s">
        <v>71</v>
      </c>
      <c r="D460" s="460" t="s">
        <v>890</v>
      </c>
      <c r="E460" s="460" t="s">
        <v>877</v>
      </c>
      <c r="F460" s="461">
        <v>8146</v>
      </c>
      <c r="G460" s="461">
        <v>2024110010254</v>
      </c>
      <c r="H460" s="460" t="s">
        <v>17</v>
      </c>
      <c r="I460" s="460" t="s">
        <v>878</v>
      </c>
      <c r="J460" s="460" t="s">
        <v>2791</v>
      </c>
      <c r="K460" s="460">
        <v>80111601</v>
      </c>
      <c r="L460" s="460" t="s">
        <v>2733</v>
      </c>
      <c r="M460" s="460" t="s">
        <v>1060</v>
      </c>
      <c r="N460" s="461" t="s">
        <v>1060</v>
      </c>
      <c r="O460" s="461">
        <v>2</v>
      </c>
      <c r="P460" s="460">
        <v>1</v>
      </c>
      <c r="Q460" s="460" t="s">
        <v>83</v>
      </c>
      <c r="R460" s="463" t="s">
        <v>884</v>
      </c>
      <c r="S460" s="501">
        <v>3156000</v>
      </c>
      <c r="T460" s="501">
        <v>6312000</v>
      </c>
      <c r="U460" s="460" t="s">
        <v>2727</v>
      </c>
      <c r="V460" s="460" t="s">
        <v>122</v>
      </c>
      <c r="W460" s="460" t="s">
        <v>886</v>
      </c>
      <c r="X460" s="460" t="s">
        <v>533</v>
      </c>
      <c r="Y460" s="460" t="s">
        <v>2765</v>
      </c>
      <c r="Z460" s="460" t="s">
        <v>77</v>
      </c>
      <c r="AA460" s="460" t="e">
        <v>#N/A</v>
      </c>
    </row>
    <row r="461" spans="1:27" s="447" customFormat="1" ht="93">
      <c r="A461" s="460" t="s">
        <v>908</v>
      </c>
      <c r="B461" s="460" t="s">
        <v>70</v>
      </c>
      <c r="C461" s="460" t="s">
        <v>71</v>
      </c>
      <c r="D461" s="460" t="s">
        <v>890</v>
      </c>
      <c r="E461" s="460" t="s">
        <v>877</v>
      </c>
      <c r="F461" s="461">
        <v>8146</v>
      </c>
      <c r="G461" s="461">
        <v>2024110010254</v>
      </c>
      <c r="H461" s="460" t="s">
        <v>17</v>
      </c>
      <c r="I461" s="460" t="s">
        <v>878</v>
      </c>
      <c r="J461" s="462" t="s">
        <v>2791</v>
      </c>
      <c r="K461" s="460">
        <v>80111601</v>
      </c>
      <c r="L461" s="460" t="s">
        <v>2734</v>
      </c>
      <c r="M461" s="460" t="s">
        <v>307</v>
      </c>
      <c r="N461" s="461" t="s">
        <v>307</v>
      </c>
      <c r="O461" s="461">
        <v>5</v>
      </c>
      <c r="P461" s="460">
        <v>1</v>
      </c>
      <c r="Q461" s="460" t="s">
        <v>83</v>
      </c>
      <c r="R461" s="463" t="s">
        <v>884</v>
      </c>
      <c r="S461" s="501">
        <v>4000000</v>
      </c>
      <c r="T461" s="501">
        <v>20000000</v>
      </c>
      <c r="U461" s="460" t="s">
        <v>2727</v>
      </c>
      <c r="V461" s="460" t="s">
        <v>122</v>
      </c>
      <c r="W461" s="460" t="s">
        <v>886</v>
      </c>
      <c r="X461" s="460" t="s">
        <v>533</v>
      </c>
      <c r="Y461" s="460" t="s">
        <v>2765</v>
      </c>
      <c r="Z461" s="460" t="s">
        <v>77</v>
      </c>
      <c r="AA461" s="460" t="e">
        <v>#N/A</v>
      </c>
    </row>
    <row r="462" spans="1:27" s="447" customFormat="1" ht="93">
      <c r="A462" s="460" t="s">
        <v>909</v>
      </c>
      <c r="B462" s="460" t="s">
        <v>70</v>
      </c>
      <c r="C462" s="460" t="s">
        <v>71</v>
      </c>
      <c r="D462" s="460" t="s">
        <v>890</v>
      </c>
      <c r="E462" s="460" t="s">
        <v>877</v>
      </c>
      <c r="F462" s="461">
        <v>8146</v>
      </c>
      <c r="G462" s="461">
        <v>2024110010254</v>
      </c>
      <c r="H462" s="460" t="s">
        <v>17</v>
      </c>
      <c r="I462" s="460" t="s">
        <v>878</v>
      </c>
      <c r="J462" s="460" t="s">
        <v>2791</v>
      </c>
      <c r="K462" s="460">
        <v>80111601</v>
      </c>
      <c r="L462" s="460" t="s">
        <v>2735</v>
      </c>
      <c r="M462" s="460" t="s">
        <v>459</v>
      </c>
      <c r="N462" s="461" t="s">
        <v>459</v>
      </c>
      <c r="O462" s="461">
        <v>8</v>
      </c>
      <c r="P462" s="460">
        <v>1</v>
      </c>
      <c r="Q462" s="460" t="s">
        <v>83</v>
      </c>
      <c r="R462" s="463" t="s">
        <v>884</v>
      </c>
      <c r="S462" s="501">
        <v>9000000</v>
      </c>
      <c r="T462" s="501">
        <v>72000000</v>
      </c>
      <c r="U462" s="460" t="s">
        <v>2727</v>
      </c>
      <c r="V462" s="460" t="s">
        <v>122</v>
      </c>
      <c r="W462" s="460" t="s">
        <v>886</v>
      </c>
      <c r="X462" s="460" t="s">
        <v>533</v>
      </c>
      <c r="Y462" s="460" t="s">
        <v>2765</v>
      </c>
      <c r="Z462" s="460" t="s">
        <v>77</v>
      </c>
      <c r="AA462" s="460" t="e">
        <v>#N/A</v>
      </c>
    </row>
    <row r="463" spans="1:27" s="447" customFormat="1" ht="155">
      <c r="A463" s="460" t="s">
        <v>911</v>
      </c>
      <c r="B463" s="460" t="s">
        <v>70</v>
      </c>
      <c r="C463" s="460" t="s">
        <v>71</v>
      </c>
      <c r="D463" s="460" t="s">
        <v>890</v>
      </c>
      <c r="E463" s="460" t="s">
        <v>877</v>
      </c>
      <c r="F463" s="461">
        <v>8146</v>
      </c>
      <c r="G463" s="461">
        <v>2024110010254</v>
      </c>
      <c r="H463" s="460" t="s">
        <v>17</v>
      </c>
      <c r="I463" s="460" t="s">
        <v>878</v>
      </c>
      <c r="J463" s="460" t="s">
        <v>2791</v>
      </c>
      <c r="K463" s="460">
        <v>80111601</v>
      </c>
      <c r="L463" s="460" t="s">
        <v>2281</v>
      </c>
      <c r="M463" s="460" t="s">
        <v>777</v>
      </c>
      <c r="N463" s="461" t="s">
        <v>777</v>
      </c>
      <c r="O463" s="461">
        <v>5</v>
      </c>
      <c r="P463" s="460">
        <v>1</v>
      </c>
      <c r="Q463" s="460" t="s">
        <v>83</v>
      </c>
      <c r="R463" s="463" t="s">
        <v>884</v>
      </c>
      <c r="S463" s="501">
        <v>4500000</v>
      </c>
      <c r="T463" s="501">
        <v>22500000</v>
      </c>
      <c r="U463" s="460" t="s">
        <v>2727</v>
      </c>
      <c r="V463" s="460" t="s">
        <v>122</v>
      </c>
      <c r="W463" s="460" t="s">
        <v>886</v>
      </c>
      <c r="X463" s="460" t="s">
        <v>533</v>
      </c>
      <c r="Y463" s="460" t="s">
        <v>2765</v>
      </c>
      <c r="Z463" s="460" t="s">
        <v>77</v>
      </c>
      <c r="AA463" s="460" t="e">
        <v>#N/A</v>
      </c>
    </row>
    <row r="464" spans="1:27" s="447" customFormat="1" ht="93">
      <c r="A464" s="460" t="s">
        <v>913</v>
      </c>
      <c r="B464" s="460" t="s">
        <v>70</v>
      </c>
      <c r="C464" s="460" t="s">
        <v>71</v>
      </c>
      <c r="D464" s="460" t="s">
        <v>890</v>
      </c>
      <c r="E464" s="460" t="s">
        <v>877</v>
      </c>
      <c r="F464" s="461">
        <v>8146</v>
      </c>
      <c r="G464" s="461">
        <v>2024110010254</v>
      </c>
      <c r="H464" s="460" t="s">
        <v>17</v>
      </c>
      <c r="I464" s="460" t="s">
        <v>878</v>
      </c>
      <c r="J464" s="460" t="s">
        <v>2791</v>
      </c>
      <c r="K464" s="460">
        <v>80111601</v>
      </c>
      <c r="L464" s="460" t="s">
        <v>2697</v>
      </c>
      <c r="M464" s="460" t="s">
        <v>459</v>
      </c>
      <c r="N464" s="460" t="s">
        <v>459</v>
      </c>
      <c r="O464" s="460">
        <v>6</v>
      </c>
      <c r="P464" s="460">
        <v>1</v>
      </c>
      <c r="Q464" s="460" t="s">
        <v>83</v>
      </c>
      <c r="R464" s="479" t="s">
        <v>884</v>
      </c>
      <c r="S464" s="501">
        <v>4600000</v>
      </c>
      <c r="T464" s="501">
        <v>27600000</v>
      </c>
      <c r="U464" s="460" t="s">
        <v>2727</v>
      </c>
      <c r="V464" s="460" t="s">
        <v>122</v>
      </c>
      <c r="W464" s="460" t="s">
        <v>886</v>
      </c>
      <c r="X464" s="460" t="s">
        <v>533</v>
      </c>
      <c r="Y464" s="460" t="s">
        <v>2765</v>
      </c>
      <c r="Z464" s="460" t="s">
        <v>77</v>
      </c>
      <c r="AA464" s="460" t="e">
        <v>#N/A</v>
      </c>
    </row>
    <row r="465" spans="1:27" s="447" customFormat="1" ht="93">
      <c r="A465" s="460" t="s">
        <v>915</v>
      </c>
      <c r="B465" s="460" t="s">
        <v>70</v>
      </c>
      <c r="C465" s="460" t="s">
        <v>71</v>
      </c>
      <c r="D465" s="460" t="s">
        <v>890</v>
      </c>
      <c r="E465" s="460" t="s">
        <v>877</v>
      </c>
      <c r="F465" s="461">
        <v>8146</v>
      </c>
      <c r="G465" s="461">
        <v>2024110010254</v>
      </c>
      <c r="H465" s="460" t="s">
        <v>17</v>
      </c>
      <c r="I465" s="460" t="s">
        <v>878</v>
      </c>
      <c r="J465" s="462" t="s">
        <v>2791</v>
      </c>
      <c r="K465" s="460">
        <v>80111601</v>
      </c>
      <c r="L465" s="460" t="s">
        <v>2178</v>
      </c>
      <c r="M465" s="460" t="s">
        <v>459</v>
      </c>
      <c r="N465" s="461" t="s">
        <v>459</v>
      </c>
      <c r="O465" s="461">
        <v>8</v>
      </c>
      <c r="P465" s="460">
        <v>1</v>
      </c>
      <c r="Q465" s="460" t="s">
        <v>83</v>
      </c>
      <c r="R465" s="463" t="s">
        <v>884</v>
      </c>
      <c r="S465" s="501">
        <v>3200000</v>
      </c>
      <c r="T465" s="501">
        <v>25600000</v>
      </c>
      <c r="U465" s="460" t="s">
        <v>2727</v>
      </c>
      <c r="V465" s="460" t="s">
        <v>122</v>
      </c>
      <c r="W465" s="460" t="s">
        <v>886</v>
      </c>
      <c r="X465" s="460" t="s">
        <v>533</v>
      </c>
      <c r="Y465" s="460" t="s">
        <v>2765</v>
      </c>
      <c r="Z465" s="460" t="s">
        <v>77</v>
      </c>
      <c r="AA465" s="460" t="e">
        <v>#N/A</v>
      </c>
    </row>
    <row r="466" spans="1:27" s="447" customFormat="1" ht="108.5">
      <c r="A466" s="460" t="s">
        <v>916</v>
      </c>
      <c r="B466" s="460" t="s">
        <v>70</v>
      </c>
      <c r="C466" s="460" t="s">
        <v>71</v>
      </c>
      <c r="D466" s="460" t="s">
        <v>890</v>
      </c>
      <c r="E466" s="460" t="s">
        <v>877</v>
      </c>
      <c r="F466" s="461">
        <v>8146</v>
      </c>
      <c r="G466" s="461">
        <v>2024110010254</v>
      </c>
      <c r="H466" s="460" t="s">
        <v>17</v>
      </c>
      <c r="I466" s="460" t="s">
        <v>878</v>
      </c>
      <c r="J466" s="460" t="s">
        <v>2791</v>
      </c>
      <c r="K466" s="460">
        <v>80111601</v>
      </c>
      <c r="L466" s="460" t="s">
        <v>917</v>
      </c>
      <c r="M466" s="460" t="s">
        <v>459</v>
      </c>
      <c r="N466" s="461" t="s">
        <v>459</v>
      </c>
      <c r="O466" s="461">
        <v>6</v>
      </c>
      <c r="P466" s="460">
        <v>1</v>
      </c>
      <c r="Q466" s="460" t="s">
        <v>83</v>
      </c>
      <c r="R466" s="463" t="s">
        <v>884</v>
      </c>
      <c r="S466" s="501">
        <v>10000000</v>
      </c>
      <c r="T466" s="501">
        <v>60000000</v>
      </c>
      <c r="U466" s="460" t="s">
        <v>2727</v>
      </c>
      <c r="V466" s="460" t="s">
        <v>122</v>
      </c>
      <c r="W466" s="460" t="s">
        <v>886</v>
      </c>
      <c r="X466" s="460" t="s">
        <v>533</v>
      </c>
      <c r="Y466" s="460" t="s">
        <v>2765</v>
      </c>
      <c r="Z466" s="460" t="s">
        <v>77</v>
      </c>
      <c r="AA466" s="460" t="e">
        <v>#N/A</v>
      </c>
    </row>
    <row r="467" spans="1:27" s="447" customFormat="1" ht="93">
      <c r="A467" s="460" t="s">
        <v>918</v>
      </c>
      <c r="B467" s="460" t="s">
        <v>70</v>
      </c>
      <c r="C467" s="460" t="s">
        <v>71</v>
      </c>
      <c r="D467" s="460" t="s">
        <v>890</v>
      </c>
      <c r="E467" s="460" t="s">
        <v>877</v>
      </c>
      <c r="F467" s="461">
        <v>8146</v>
      </c>
      <c r="G467" s="461">
        <v>2024110010254</v>
      </c>
      <c r="H467" s="460" t="s">
        <v>17</v>
      </c>
      <c r="I467" s="460" t="s">
        <v>878</v>
      </c>
      <c r="J467" s="460" t="s">
        <v>2791</v>
      </c>
      <c r="K467" s="460">
        <v>80111601</v>
      </c>
      <c r="L467" s="460" t="s">
        <v>2736</v>
      </c>
      <c r="M467" s="460" t="s">
        <v>459</v>
      </c>
      <c r="N467" s="460" t="s">
        <v>459</v>
      </c>
      <c r="O467" s="460">
        <v>6</v>
      </c>
      <c r="P467" s="460">
        <v>1</v>
      </c>
      <c r="Q467" s="460" t="s">
        <v>83</v>
      </c>
      <c r="R467" s="479" t="s">
        <v>884</v>
      </c>
      <c r="S467" s="501">
        <v>3421000</v>
      </c>
      <c r="T467" s="501">
        <v>20526000</v>
      </c>
      <c r="U467" s="460" t="s">
        <v>2727</v>
      </c>
      <c r="V467" s="460" t="s">
        <v>122</v>
      </c>
      <c r="W467" s="460" t="s">
        <v>886</v>
      </c>
      <c r="X467" s="460" t="s">
        <v>533</v>
      </c>
      <c r="Y467" s="460" t="s">
        <v>2765</v>
      </c>
      <c r="Z467" s="460" t="s">
        <v>77</v>
      </c>
      <c r="AA467" s="460" t="e">
        <v>#N/A</v>
      </c>
    </row>
    <row r="468" spans="1:27" s="447" customFormat="1" ht="93">
      <c r="A468" s="460" t="s">
        <v>920</v>
      </c>
      <c r="B468" s="460" t="s">
        <v>70</v>
      </c>
      <c r="C468" s="460" t="s">
        <v>71</v>
      </c>
      <c r="D468" s="460" t="s">
        <v>890</v>
      </c>
      <c r="E468" s="460" t="s">
        <v>877</v>
      </c>
      <c r="F468" s="461">
        <v>8146</v>
      </c>
      <c r="G468" s="461">
        <v>2024110010254</v>
      </c>
      <c r="H468" s="460" t="s">
        <v>17</v>
      </c>
      <c r="I468" s="460" t="s">
        <v>878</v>
      </c>
      <c r="J468" s="460" t="s">
        <v>2791</v>
      </c>
      <c r="K468" s="460">
        <v>80111601</v>
      </c>
      <c r="L468" s="460" t="s">
        <v>2737</v>
      </c>
      <c r="M468" s="460" t="s">
        <v>307</v>
      </c>
      <c r="N468" s="461" t="s">
        <v>307</v>
      </c>
      <c r="O468" s="461">
        <v>4</v>
      </c>
      <c r="P468" s="460">
        <v>1</v>
      </c>
      <c r="Q468" s="460" t="s">
        <v>83</v>
      </c>
      <c r="R468" s="463" t="s">
        <v>884</v>
      </c>
      <c r="S468" s="501" t="s">
        <v>277</v>
      </c>
      <c r="T468" s="501">
        <v>0</v>
      </c>
      <c r="U468" s="460" t="s">
        <v>2727</v>
      </c>
      <c r="V468" s="460" t="s">
        <v>122</v>
      </c>
      <c r="W468" s="460" t="s">
        <v>886</v>
      </c>
      <c r="X468" s="460" t="s">
        <v>533</v>
      </c>
      <c r="Y468" s="460" t="s">
        <v>2765</v>
      </c>
      <c r="Z468" s="460" t="s">
        <v>77</v>
      </c>
      <c r="AA468" s="460" t="e">
        <v>#N/A</v>
      </c>
    </row>
    <row r="469" spans="1:27" s="447" customFormat="1" ht="93">
      <c r="A469" s="460" t="s">
        <v>923</v>
      </c>
      <c r="B469" s="460" t="s">
        <v>70</v>
      </c>
      <c r="C469" s="460" t="s">
        <v>71</v>
      </c>
      <c r="D469" s="460" t="s">
        <v>890</v>
      </c>
      <c r="E469" s="460" t="s">
        <v>877</v>
      </c>
      <c r="F469" s="461">
        <v>8146</v>
      </c>
      <c r="G469" s="461">
        <v>2024110010254</v>
      </c>
      <c r="H469" s="460" t="s">
        <v>17</v>
      </c>
      <c r="I469" s="460" t="s">
        <v>878</v>
      </c>
      <c r="J469" s="462" t="s">
        <v>2791</v>
      </c>
      <c r="K469" s="460">
        <v>80111601</v>
      </c>
      <c r="L469" s="460" t="s">
        <v>2176</v>
      </c>
      <c r="M469" s="460" t="s">
        <v>307</v>
      </c>
      <c r="N469" s="461" t="s">
        <v>307</v>
      </c>
      <c r="O469" s="461">
        <v>5</v>
      </c>
      <c r="P469" s="460">
        <v>1</v>
      </c>
      <c r="Q469" s="460" t="s">
        <v>83</v>
      </c>
      <c r="R469" s="463" t="s">
        <v>884</v>
      </c>
      <c r="S469" s="501">
        <v>5000000</v>
      </c>
      <c r="T469" s="501">
        <v>25000000</v>
      </c>
      <c r="U469" s="460" t="s">
        <v>2727</v>
      </c>
      <c r="V469" s="460" t="s">
        <v>122</v>
      </c>
      <c r="W469" s="460" t="s">
        <v>886</v>
      </c>
      <c r="X469" s="460" t="s">
        <v>533</v>
      </c>
      <c r="Y469" s="460" t="s">
        <v>2765</v>
      </c>
      <c r="Z469" s="460" t="s">
        <v>77</v>
      </c>
      <c r="AA469" s="460" t="e">
        <v>#N/A</v>
      </c>
    </row>
    <row r="470" spans="1:27" s="447" customFormat="1" ht="93">
      <c r="A470" s="460" t="s">
        <v>924</v>
      </c>
      <c r="B470" s="460" t="s">
        <v>70</v>
      </c>
      <c r="C470" s="460" t="s">
        <v>71</v>
      </c>
      <c r="D470" s="460" t="s">
        <v>890</v>
      </c>
      <c r="E470" s="460" t="s">
        <v>877</v>
      </c>
      <c r="F470" s="461">
        <v>8146</v>
      </c>
      <c r="G470" s="461">
        <v>2024110010254</v>
      </c>
      <c r="H470" s="460" t="s">
        <v>17</v>
      </c>
      <c r="I470" s="460" t="s">
        <v>878</v>
      </c>
      <c r="J470" s="460" t="s">
        <v>2791</v>
      </c>
      <c r="K470" s="460">
        <v>80111601</v>
      </c>
      <c r="L470" s="460" t="s">
        <v>2738</v>
      </c>
      <c r="M470" s="460" t="s">
        <v>459</v>
      </c>
      <c r="N470" s="460" t="s">
        <v>459</v>
      </c>
      <c r="O470" s="460">
        <v>11</v>
      </c>
      <c r="P470" s="460">
        <v>1</v>
      </c>
      <c r="Q470" s="460" t="s">
        <v>83</v>
      </c>
      <c r="R470" s="479" t="s">
        <v>884</v>
      </c>
      <c r="S470" s="501">
        <v>10500000</v>
      </c>
      <c r="T470" s="501">
        <v>115500000</v>
      </c>
      <c r="U470" s="460" t="s">
        <v>2727</v>
      </c>
      <c r="V470" s="460" t="s">
        <v>122</v>
      </c>
      <c r="W470" s="460" t="s">
        <v>886</v>
      </c>
      <c r="X470" s="460" t="s">
        <v>533</v>
      </c>
      <c r="Y470" s="460" t="s">
        <v>2765</v>
      </c>
      <c r="Z470" s="460" t="s">
        <v>77</v>
      </c>
      <c r="AA470" s="460" t="e">
        <v>#N/A</v>
      </c>
    </row>
    <row r="471" spans="1:27" s="447" customFormat="1" ht="93">
      <c r="A471" s="460" t="s">
        <v>926</v>
      </c>
      <c r="B471" s="460" t="s">
        <v>70</v>
      </c>
      <c r="C471" s="460" t="s">
        <v>71</v>
      </c>
      <c r="D471" s="460" t="s">
        <v>890</v>
      </c>
      <c r="E471" s="460" t="s">
        <v>877</v>
      </c>
      <c r="F471" s="461">
        <v>8146</v>
      </c>
      <c r="G471" s="461">
        <v>2024110010254</v>
      </c>
      <c r="H471" s="460" t="s">
        <v>17</v>
      </c>
      <c r="I471" s="460" t="s">
        <v>878</v>
      </c>
      <c r="J471" s="460" t="s">
        <v>2791</v>
      </c>
      <c r="K471" s="460">
        <v>80111601</v>
      </c>
      <c r="L471" s="460" t="s">
        <v>2283</v>
      </c>
      <c r="M471" s="460" t="s">
        <v>777</v>
      </c>
      <c r="N471" s="460" t="s">
        <v>777</v>
      </c>
      <c r="O471" s="460">
        <v>5</v>
      </c>
      <c r="P471" s="460">
        <v>1</v>
      </c>
      <c r="Q471" s="460" t="s">
        <v>83</v>
      </c>
      <c r="R471" s="479" t="s">
        <v>884</v>
      </c>
      <c r="S471" s="501">
        <v>8000000</v>
      </c>
      <c r="T471" s="501">
        <v>40000000</v>
      </c>
      <c r="U471" s="460" t="s">
        <v>2727</v>
      </c>
      <c r="V471" s="460" t="s">
        <v>122</v>
      </c>
      <c r="W471" s="460" t="s">
        <v>886</v>
      </c>
      <c r="X471" s="460" t="s">
        <v>533</v>
      </c>
      <c r="Y471" s="460" t="s">
        <v>2765</v>
      </c>
      <c r="Z471" s="460" t="s">
        <v>77</v>
      </c>
      <c r="AA471" s="460" t="e">
        <v>#N/A</v>
      </c>
    </row>
    <row r="472" spans="1:27" s="447" customFormat="1" ht="93">
      <c r="A472" s="460" t="s">
        <v>928</v>
      </c>
      <c r="B472" s="460" t="s">
        <v>70</v>
      </c>
      <c r="C472" s="460" t="s">
        <v>71</v>
      </c>
      <c r="D472" s="460" t="s">
        <v>890</v>
      </c>
      <c r="E472" s="460" t="s">
        <v>877</v>
      </c>
      <c r="F472" s="461">
        <v>8146</v>
      </c>
      <c r="G472" s="461">
        <v>2024110010254</v>
      </c>
      <c r="H472" s="460" t="s">
        <v>17</v>
      </c>
      <c r="I472" s="460" t="s">
        <v>878</v>
      </c>
      <c r="J472" s="462" t="s">
        <v>2791</v>
      </c>
      <c r="K472" s="460">
        <v>80111601</v>
      </c>
      <c r="L472" s="460" t="s">
        <v>2739</v>
      </c>
      <c r="M472" s="460" t="s">
        <v>459</v>
      </c>
      <c r="N472" s="461" t="s">
        <v>459</v>
      </c>
      <c r="O472" s="461">
        <v>5</v>
      </c>
      <c r="P472" s="460">
        <v>1</v>
      </c>
      <c r="Q472" s="460" t="s">
        <v>83</v>
      </c>
      <c r="R472" s="463" t="s">
        <v>884</v>
      </c>
      <c r="S472" s="501">
        <v>3156000</v>
      </c>
      <c r="T472" s="501">
        <v>15780000</v>
      </c>
      <c r="U472" s="460" t="s">
        <v>2727</v>
      </c>
      <c r="V472" s="460" t="s">
        <v>122</v>
      </c>
      <c r="W472" s="460" t="s">
        <v>886</v>
      </c>
      <c r="X472" s="460" t="s">
        <v>533</v>
      </c>
      <c r="Y472" s="460" t="s">
        <v>2765</v>
      </c>
      <c r="Z472" s="460" t="s">
        <v>77</v>
      </c>
      <c r="AA472" s="460" t="e">
        <v>#N/A</v>
      </c>
    </row>
    <row r="473" spans="1:27" s="447" customFormat="1" ht="93">
      <c r="A473" s="460" t="s">
        <v>929</v>
      </c>
      <c r="B473" s="460" t="s">
        <v>70</v>
      </c>
      <c r="C473" s="460" t="s">
        <v>71</v>
      </c>
      <c r="D473" s="460" t="s">
        <v>890</v>
      </c>
      <c r="E473" s="460" t="s">
        <v>877</v>
      </c>
      <c r="F473" s="461">
        <v>8146</v>
      </c>
      <c r="G473" s="461">
        <v>2024110010254</v>
      </c>
      <c r="H473" s="460" t="s">
        <v>17</v>
      </c>
      <c r="I473" s="460" t="s">
        <v>878</v>
      </c>
      <c r="J473" s="462" t="s">
        <v>2791</v>
      </c>
      <c r="K473" s="460">
        <v>80111601</v>
      </c>
      <c r="L473" s="460" t="s">
        <v>2740</v>
      </c>
      <c r="M473" s="460" t="s">
        <v>307</v>
      </c>
      <c r="N473" s="461" t="s">
        <v>307</v>
      </c>
      <c r="O473" s="461">
        <v>5</v>
      </c>
      <c r="P473" s="460">
        <v>1</v>
      </c>
      <c r="Q473" s="460" t="s">
        <v>83</v>
      </c>
      <c r="R473" s="463" t="s">
        <v>884</v>
      </c>
      <c r="S473" s="501">
        <v>4400000</v>
      </c>
      <c r="T473" s="501">
        <v>22000000</v>
      </c>
      <c r="U473" s="460" t="s">
        <v>2727</v>
      </c>
      <c r="V473" s="460" t="s">
        <v>122</v>
      </c>
      <c r="W473" s="460" t="s">
        <v>886</v>
      </c>
      <c r="X473" s="460" t="s">
        <v>533</v>
      </c>
      <c r="Y473" s="460" t="s">
        <v>2765</v>
      </c>
      <c r="Z473" s="460" t="s">
        <v>77</v>
      </c>
      <c r="AA473" s="460" t="e">
        <v>#N/A</v>
      </c>
    </row>
    <row r="474" spans="1:27" s="447" customFormat="1" ht="170.5">
      <c r="A474" s="460" t="s">
        <v>930</v>
      </c>
      <c r="B474" s="460" t="s">
        <v>70</v>
      </c>
      <c r="C474" s="460" t="s">
        <v>71</v>
      </c>
      <c r="D474" s="460" t="s">
        <v>890</v>
      </c>
      <c r="E474" s="460" t="s">
        <v>877</v>
      </c>
      <c r="F474" s="461">
        <v>8146</v>
      </c>
      <c r="G474" s="461">
        <v>2024110010254</v>
      </c>
      <c r="H474" s="460" t="s">
        <v>17</v>
      </c>
      <c r="I474" s="460" t="s">
        <v>878</v>
      </c>
      <c r="J474" s="460" t="s">
        <v>2791</v>
      </c>
      <c r="K474" s="460">
        <v>80111601</v>
      </c>
      <c r="L474" s="460" t="s">
        <v>2741</v>
      </c>
      <c r="M474" s="460" t="s">
        <v>459</v>
      </c>
      <c r="N474" s="461" t="s">
        <v>459</v>
      </c>
      <c r="O474" s="461">
        <v>5</v>
      </c>
      <c r="P474" s="460">
        <v>1</v>
      </c>
      <c r="Q474" s="460" t="s">
        <v>83</v>
      </c>
      <c r="R474" s="463" t="s">
        <v>884</v>
      </c>
      <c r="S474" s="501">
        <v>4000000</v>
      </c>
      <c r="T474" s="501">
        <v>20000000</v>
      </c>
      <c r="U474" s="460" t="s">
        <v>2727</v>
      </c>
      <c r="V474" s="460" t="s">
        <v>122</v>
      </c>
      <c r="W474" s="460" t="s">
        <v>886</v>
      </c>
      <c r="X474" s="460" t="s">
        <v>533</v>
      </c>
      <c r="Y474" s="460" t="s">
        <v>2765</v>
      </c>
      <c r="Z474" s="460" t="s">
        <v>77</v>
      </c>
      <c r="AA474" s="460" t="e">
        <v>#N/A</v>
      </c>
    </row>
    <row r="475" spans="1:27" s="447" customFormat="1" ht="139.5">
      <c r="A475" s="460" t="s">
        <v>932</v>
      </c>
      <c r="B475" s="460" t="s">
        <v>70</v>
      </c>
      <c r="C475" s="460" t="s">
        <v>71</v>
      </c>
      <c r="D475" s="460" t="s">
        <v>890</v>
      </c>
      <c r="E475" s="460" t="s">
        <v>877</v>
      </c>
      <c r="F475" s="461">
        <v>8146</v>
      </c>
      <c r="G475" s="461">
        <v>2024110010254</v>
      </c>
      <c r="H475" s="460" t="s">
        <v>17</v>
      </c>
      <c r="I475" s="460" t="s">
        <v>878</v>
      </c>
      <c r="J475" s="462" t="s">
        <v>2791</v>
      </c>
      <c r="K475" s="460">
        <v>80111601</v>
      </c>
      <c r="L475" s="460" t="s">
        <v>2157</v>
      </c>
      <c r="M475" s="460" t="s">
        <v>459</v>
      </c>
      <c r="N475" s="461" t="s">
        <v>459</v>
      </c>
      <c r="O475" s="461">
        <v>5</v>
      </c>
      <c r="P475" s="460">
        <v>1</v>
      </c>
      <c r="Q475" s="460" t="s">
        <v>83</v>
      </c>
      <c r="R475" s="463" t="s">
        <v>884</v>
      </c>
      <c r="S475" s="501">
        <v>5500000</v>
      </c>
      <c r="T475" s="501">
        <v>27500000</v>
      </c>
      <c r="U475" s="460" t="s">
        <v>2727</v>
      </c>
      <c r="V475" s="460" t="s">
        <v>122</v>
      </c>
      <c r="W475" s="460" t="s">
        <v>886</v>
      </c>
      <c r="X475" s="460" t="s">
        <v>533</v>
      </c>
      <c r="Y475" s="460" t="s">
        <v>2765</v>
      </c>
      <c r="Z475" s="460" t="s">
        <v>77</v>
      </c>
      <c r="AA475" s="460" t="e">
        <v>#N/A</v>
      </c>
    </row>
    <row r="476" spans="1:27" s="447" customFormat="1" ht="170.5">
      <c r="A476" s="460" t="s">
        <v>933</v>
      </c>
      <c r="B476" s="460" t="s">
        <v>70</v>
      </c>
      <c r="C476" s="460" t="s">
        <v>71</v>
      </c>
      <c r="D476" s="460" t="s">
        <v>890</v>
      </c>
      <c r="E476" s="460" t="s">
        <v>877</v>
      </c>
      <c r="F476" s="461">
        <v>8146</v>
      </c>
      <c r="G476" s="461">
        <v>2024110010254</v>
      </c>
      <c r="H476" s="460" t="s">
        <v>17</v>
      </c>
      <c r="I476" s="460" t="s">
        <v>878</v>
      </c>
      <c r="J476" s="460" t="s">
        <v>2791</v>
      </c>
      <c r="K476" s="460">
        <v>80111601</v>
      </c>
      <c r="L476" s="460" t="s">
        <v>2742</v>
      </c>
      <c r="M476" s="460" t="s">
        <v>459</v>
      </c>
      <c r="N476" s="460" t="s">
        <v>459</v>
      </c>
      <c r="O476" s="460">
        <v>6</v>
      </c>
      <c r="P476" s="460">
        <v>1</v>
      </c>
      <c r="Q476" s="460" t="s">
        <v>83</v>
      </c>
      <c r="R476" s="479" t="s">
        <v>884</v>
      </c>
      <c r="S476" s="501">
        <v>4000000</v>
      </c>
      <c r="T476" s="501">
        <v>24000000</v>
      </c>
      <c r="U476" s="460" t="s">
        <v>2727</v>
      </c>
      <c r="V476" s="460" t="s">
        <v>122</v>
      </c>
      <c r="W476" s="460" t="s">
        <v>886</v>
      </c>
      <c r="X476" s="460" t="s">
        <v>533</v>
      </c>
      <c r="Y476" s="460" t="s">
        <v>2765</v>
      </c>
      <c r="Z476" s="460" t="s">
        <v>77</v>
      </c>
      <c r="AA476" s="460" t="e">
        <v>#N/A</v>
      </c>
    </row>
    <row r="477" spans="1:27" s="447" customFormat="1" ht="170.5">
      <c r="A477" s="460" t="s">
        <v>935</v>
      </c>
      <c r="B477" s="460" t="s">
        <v>70</v>
      </c>
      <c r="C477" s="460" t="s">
        <v>71</v>
      </c>
      <c r="D477" s="460" t="s">
        <v>890</v>
      </c>
      <c r="E477" s="460" t="s">
        <v>877</v>
      </c>
      <c r="F477" s="461">
        <v>8146</v>
      </c>
      <c r="G477" s="461">
        <v>2024110010254</v>
      </c>
      <c r="H477" s="460" t="s">
        <v>17</v>
      </c>
      <c r="I477" s="460" t="s">
        <v>878</v>
      </c>
      <c r="J477" s="462" t="s">
        <v>2791</v>
      </c>
      <c r="K477" s="460">
        <v>80111601</v>
      </c>
      <c r="L477" s="460" t="s">
        <v>2741</v>
      </c>
      <c r="M477" s="460" t="s">
        <v>307</v>
      </c>
      <c r="N477" s="461" t="s">
        <v>307</v>
      </c>
      <c r="O477" s="461">
        <v>5</v>
      </c>
      <c r="P477" s="460">
        <v>1</v>
      </c>
      <c r="Q477" s="460" t="s">
        <v>83</v>
      </c>
      <c r="R477" s="463" t="s">
        <v>884</v>
      </c>
      <c r="S477" s="501">
        <v>4000000</v>
      </c>
      <c r="T477" s="501">
        <v>20000000</v>
      </c>
      <c r="U477" s="460" t="s">
        <v>2727</v>
      </c>
      <c r="V477" s="460" t="s">
        <v>122</v>
      </c>
      <c r="W477" s="460" t="s">
        <v>886</v>
      </c>
      <c r="X477" s="460" t="s">
        <v>533</v>
      </c>
      <c r="Y477" s="460" t="s">
        <v>2765</v>
      </c>
      <c r="Z477" s="460" t="s">
        <v>77</v>
      </c>
      <c r="AA477" s="460" t="e">
        <v>#N/A</v>
      </c>
    </row>
    <row r="478" spans="1:27" s="447" customFormat="1" ht="170.5">
      <c r="A478" s="460" t="s">
        <v>936</v>
      </c>
      <c r="B478" s="460" t="s">
        <v>70</v>
      </c>
      <c r="C478" s="460" t="s">
        <v>71</v>
      </c>
      <c r="D478" s="460" t="s">
        <v>890</v>
      </c>
      <c r="E478" s="460" t="s">
        <v>877</v>
      </c>
      <c r="F478" s="461">
        <v>8146</v>
      </c>
      <c r="G478" s="461">
        <v>2024110010254</v>
      </c>
      <c r="H478" s="460" t="s">
        <v>17</v>
      </c>
      <c r="I478" s="460" t="s">
        <v>878</v>
      </c>
      <c r="J478" s="460" t="s">
        <v>2791</v>
      </c>
      <c r="K478" s="460">
        <v>80111601</v>
      </c>
      <c r="L478" s="460" t="s">
        <v>2743</v>
      </c>
      <c r="M478" s="460" t="s">
        <v>459</v>
      </c>
      <c r="N478" s="461" t="s">
        <v>459</v>
      </c>
      <c r="O478" s="461">
        <v>8</v>
      </c>
      <c r="P478" s="460">
        <v>1</v>
      </c>
      <c r="Q478" s="460" t="s">
        <v>83</v>
      </c>
      <c r="R478" s="463" t="s">
        <v>884</v>
      </c>
      <c r="S478" s="501">
        <v>4500000</v>
      </c>
      <c r="T478" s="501">
        <v>36000000</v>
      </c>
      <c r="U478" s="460" t="s">
        <v>2727</v>
      </c>
      <c r="V478" s="460" t="s">
        <v>122</v>
      </c>
      <c r="W478" s="460" t="s">
        <v>886</v>
      </c>
      <c r="X478" s="460" t="s">
        <v>533</v>
      </c>
      <c r="Y478" s="460" t="s">
        <v>2765</v>
      </c>
      <c r="Z478" s="460" t="s">
        <v>77</v>
      </c>
      <c r="AA478" s="460" t="e">
        <v>#N/A</v>
      </c>
    </row>
    <row r="479" spans="1:27" s="447" customFormat="1" ht="170.5">
      <c r="A479" s="460" t="s">
        <v>2318</v>
      </c>
      <c r="B479" s="460" t="s">
        <v>70</v>
      </c>
      <c r="C479" s="460" t="s">
        <v>71</v>
      </c>
      <c r="D479" s="460" t="s">
        <v>890</v>
      </c>
      <c r="E479" s="460" t="s">
        <v>877</v>
      </c>
      <c r="F479" s="461">
        <v>8146</v>
      </c>
      <c r="G479" s="461">
        <v>2024110010254</v>
      </c>
      <c r="H479" s="460" t="s">
        <v>17</v>
      </c>
      <c r="I479" s="460" t="s">
        <v>878</v>
      </c>
      <c r="J479" s="460" t="s">
        <v>2791</v>
      </c>
      <c r="K479" s="460">
        <v>80111601</v>
      </c>
      <c r="L479" s="460" t="s">
        <v>2319</v>
      </c>
      <c r="M479" s="460" t="s">
        <v>1060</v>
      </c>
      <c r="N479" s="461" t="s">
        <v>1060</v>
      </c>
      <c r="O479" s="461">
        <v>2</v>
      </c>
      <c r="P479" s="460">
        <v>1</v>
      </c>
      <c r="Q479" s="460" t="s">
        <v>83</v>
      </c>
      <c r="R479" s="463" t="s">
        <v>884</v>
      </c>
      <c r="S479" s="501">
        <v>4500000</v>
      </c>
      <c r="T479" s="501">
        <v>9000000</v>
      </c>
      <c r="U479" s="460" t="s">
        <v>2727</v>
      </c>
      <c r="V479" s="460" t="s">
        <v>122</v>
      </c>
      <c r="W479" s="460" t="s">
        <v>886</v>
      </c>
      <c r="X479" s="460" t="s">
        <v>533</v>
      </c>
      <c r="Y479" s="460" t="s">
        <v>2765</v>
      </c>
      <c r="Z479" s="460" t="s">
        <v>77</v>
      </c>
      <c r="AA479" s="460" t="e">
        <v>#N/A</v>
      </c>
    </row>
    <row r="480" spans="1:27" s="447" customFormat="1" ht="139.5">
      <c r="A480" s="460" t="s">
        <v>938</v>
      </c>
      <c r="B480" s="460" t="s">
        <v>70</v>
      </c>
      <c r="C480" s="460" t="s">
        <v>71</v>
      </c>
      <c r="D480" s="460" t="s">
        <v>890</v>
      </c>
      <c r="E480" s="460" t="s">
        <v>877</v>
      </c>
      <c r="F480" s="461">
        <v>8146</v>
      </c>
      <c r="G480" s="461">
        <v>2024110010254</v>
      </c>
      <c r="H480" s="460" t="s">
        <v>17</v>
      </c>
      <c r="I480" s="460" t="s">
        <v>878</v>
      </c>
      <c r="J480" s="462" t="s">
        <v>2791</v>
      </c>
      <c r="K480" s="460">
        <v>80111601</v>
      </c>
      <c r="L480" s="460" t="s">
        <v>2151</v>
      </c>
      <c r="M480" s="460" t="s">
        <v>459</v>
      </c>
      <c r="N480" s="461" t="s">
        <v>459</v>
      </c>
      <c r="O480" s="461">
        <v>4</v>
      </c>
      <c r="P480" s="460">
        <v>1</v>
      </c>
      <c r="Q480" s="460" t="s">
        <v>83</v>
      </c>
      <c r="R480" s="463" t="s">
        <v>884</v>
      </c>
      <c r="S480" s="501">
        <v>4500000</v>
      </c>
      <c r="T480" s="501">
        <v>18000000</v>
      </c>
      <c r="U480" s="460" t="s">
        <v>2727</v>
      </c>
      <c r="V480" s="460" t="s">
        <v>122</v>
      </c>
      <c r="W480" s="460" t="s">
        <v>886</v>
      </c>
      <c r="X480" s="460" t="s">
        <v>533</v>
      </c>
      <c r="Y480" s="460" t="s">
        <v>2765</v>
      </c>
      <c r="Z480" s="460" t="s">
        <v>77</v>
      </c>
      <c r="AA480" s="460" t="e">
        <v>#N/A</v>
      </c>
    </row>
    <row r="481" spans="1:27" s="447" customFormat="1" ht="170.5">
      <c r="A481" s="460" t="s">
        <v>939</v>
      </c>
      <c r="B481" s="460" t="s">
        <v>70</v>
      </c>
      <c r="C481" s="460" t="s">
        <v>71</v>
      </c>
      <c r="D481" s="460" t="s">
        <v>890</v>
      </c>
      <c r="E481" s="460" t="s">
        <v>877</v>
      </c>
      <c r="F481" s="461">
        <v>8146</v>
      </c>
      <c r="G481" s="461">
        <v>2024110010254</v>
      </c>
      <c r="H481" s="460" t="s">
        <v>17</v>
      </c>
      <c r="I481" s="460" t="s">
        <v>878</v>
      </c>
      <c r="J481" s="462" t="s">
        <v>2791</v>
      </c>
      <c r="K481" s="460">
        <v>80111601</v>
      </c>
      <c r="L481" s="460" t="s">
        <v>2741</v>
      </c>
      <c r="M481" s="460" t="s">
        <v>307</v>
      </c>
      <c r="N481" s="461" t="s">
        <v>307</v>
      </c>
      <c r="O481" s="461">
        <v>7</v>
      </c>
      <c r="P481" s="460">
        <v>1</v>
      </c>
      <c r="Q481" s="460" t="s">
        <v>83</v>
      </c>
      <c r="R481" s="463" t="s">
        <v>884</v>
      </c>
      <c r="S481" s="501">
        <v>4000000</v>
      </c>
      <c r="T481" s="501">
        <v>28000000</v>
      </c>
      <c r="U481" s="460" t="s">
        <v>2727</v>
      </c>
      <c r="V481" s="460" t="s">
        <v>122</v>
      </c>
      <c r="W481" s="460" t="s">
        <v>886</v>
      </c>
      <c r="X481" s="460" t="s">
        <v>533</v>
      </c>
      <c r="Y481" s="460" t="s">
        <v>2765</v>
      </c>
      <c r="Z481" s="460" t="s">
        <v>77</v>
      </c>
      <c r="AA481" s="460" t="e">
        <v>#N/A</v>
      </c>
    </row>
    <row r="482" spans="1:27" s="447" customFormat="1" ht="170.5">
      <c r="A482" s="460" t="s">
        <v>940</v>
      </c>
      <c r="B482" s="460" t="s">
        <v>70</v>
      </c>
      <c r="C482" s="460" t="s">
        <v>71</v>
      </c>
      <c r="D482" s="460" t="s">
        <v>890</v>
      </c>
      <c r="E482" s="460" t="s">
        <v>877</v>
      </c>
      <c r="F482" s="461">
        <v>8146</v>
      </c>
      <c r="G482" s="461">
        <v>2024110010254</v>
      </c>
      <c r="H482" s="460" t="s">
        <v>17</v>
      </c>
      <c r="I482" s="460" t="s">
        <v>878</v>
      </c>
      <c r="J482" s="462" t="s">
        <v>2791</v>
      </c>
      <c r="K482" s="460">
        <v>80111601</v>
      </c>
      <c r="L482" s="460" t="s">
        <v>2741</v>
      </c>
      <c r="M482" s="460" t="s">
        <v>307</v>
      </c>
      <c r="N482" s="461" t="s">
        <v>307</v>
      </c>
      <c r="O482" s="461">
        <v>7</v>
      </c>
      <c r="P482" s="460">
        <v>1</v>
      </c>
      <c r="Q482" s="460" t="s">
        <v>83</v>
      </c>
      <c r="R482" s="463" t="s">
        <v>884</v>
      </c>
      <c r="S482" s="501">
        <v>4000000</v>
      </c>
      <c r="T482" s="501">
        <v>28000000</v>
      </c>
      <c r="U482" s="460" t="s">
        <v>2727</v>
      </c>
      <c r="V482" s="460" t="s">
        <v>122</v>
      </c>
      <c r="W482" s="460" t="s">
        <v>886</v>
      </c>
      <c r="X482" s="460" t="s">
        <v>533</v>
      </c>
      <c r="Y482" s="460" t="s">
        <v>2765</v>
      </c>
      <c r="Z482" s="460" t="s">
        <v>77</v>
      </c>
      <c r="AA482" s="460" t="e">
        <v>#N/A</v>
      </c>
    </row>
    <row r="483" spans="1:27" s="447" customFormat="1" ht="170.5">
      <c r="A483" s="460" t="s">
        <v>941</v>
      </c>
      <c r="B483" s="460" t="s">
        <v>70</v>
      </c>
      <c r="C483" s="460" t="s">
        <v>71</v>
      </c>
      <c r="D483" s="460" t="s">
        <v>890</v>
      </c>
      <c r="E483" s="460" t="s">
        <v>877</v>
      </c>
      <c r="F483" s="461">
        <v>8146</v>
      </c>
      <c r="G483" s="461">
        <v>2024110010254</v>
      </c>
      <c r="H483" s="460" t="s">
        <v>17</v>
      </c>
      <c r="I483" s="460" t="s">
        <v>878</v>
      </c>
      <c r="J483" s="460" t="s">
        <v>2791</v>
      </c>
      <c r="K483" s="460">
        <v>80111601</v>
      </c>
      <c r="L483" s="460" t="s">
        <v>2741</v>
      </c>
      <c r="M483" s="460" t="s">
        <v>459</v>
      </c>
      <c r="N483" s="461" t="s">
        <v>459</v>
      </c>
      <c r="O483" s="461">
        <v>9</v>
      </c>
      <c r="P483" s="460">
        <v>1</v>
      </c>
      <c r="Q483" s="460" t="s">
        <v>83</v>
      </c>
      <c r="R483" s="463" t="s">
        <v>884</v>
      </c>
      <c r="S483" s="501">
        <v>4000000</v>
      </c>
      <c r="T483" s="501">
        <v>36000000</v>
      </c>
      <c r="U483" s="460" t="s">
        <v>2727</v>
      </c>
      <c r="V483" s="460" t="s">
        <v>122</v>
      </c>
      <c r="W483" s="460" t="s">
        <v>886</v>
      </c>
      <c r="X483" s="460" t="s">
        <v>533</v>
      </c>
      <c r="Y483" s="460" t="s">
        <v>2765</v>
      </c>
      <c r="Z483" s="460" t="s">
        <v>77</v>
      </c>
      <c r="AA483" s="460" t="e">
        <v>#N/A</v>
      </c>
    </row>
    <row r="484" spans="1:27" s="447" customFormat="1" ht="155">
      <c r="A484" s="460" t="s">
        <v>942</v>
      </c>
      <c r="B484" s="460" t="s">
        <v>70</v>
      </c>
      <c r="C484" s="460" t="s">
        <v>71</v>
      </c>
      <c r="D484" s="460" t="s">
        <v>890</v>
      </c>
      <c r="E484" s="460" t="s">
        <v>877</v>
      </c>
      <c r="F484" s="461">
        <v>8146</v>
      </c>
      <c r="G484" s="461">
        <v>2024110010254</v>
      </c>
      <c r="H484" s="460" t="s">
        <v>17</v>
      </c>
      <c r="I484" s="460" t="s">
        <v>878</v>
      </c>
      <c r="J484" s="460" t="s">
        <v>2791</v>
      </c>
      <c r="K484" s="460">
        <v>80111601</v>
      </c>
      <c r="L484" s="460" t="s">
        <v>2281</v>
      </c>
      <c r="M484" s="460" t="s">
        <v>459</v>
      </c>
      <c r="N484" s="460" t="s">
        <v>459</v>
      </c>
      <c r="O484" s="460">
        <v>6</v>
      </c>
      <c r="P484" s="460">
        <v>1</v>
      </c>
      <c r="Q484" s="460" t="s">
        <v>83</v>
      </c>
      <c r="R484" s="479" t="s">
        <v>884</v>
      </c>
      <c r="S484" s="501">
        <v>4500000</v>
      </c>
      <c r="T484" s="501">
        <v>27000000</v>
      </c>
      <c r="U484" s="460" t="s">
        <v>2727</v>
      </c>
      <c r="V484" s="460" t="s">
        <v>122</v>
      </c>
      <c r="W484" s="460" t="s">
        <v>886</v>
      </c>
      <c r="X484" s="460" t="s">
        <v>533</v>
      </c>
      <c r="Y484" s="460" t="s">
        <v>2765</v>
      </c>
      <c r="Z484" s="460" t="s">
        <v>77</v>
      </c>
      <c r="AA484" s="460" t="e">
        <v>#N/A</v>
      </c>
    </row>
    <row r="485" spans="1:27" s="447" customFormat="1" ht="93">
      <c r="A485" s="460" t="s">
        <v>944</v>
      </c>
      <c r="B485" s="460" t="s">
        <v>70</v>
      </c>
      <c r="C485" s="460" t="s">
        <v>71</v>
      </c>
      <c r="D485" s="460" t="s">
        <v>890</v>
      </c>
      <c r="E485" s="460" t="s">
        <v>877</v>
      </c>
      <c r="F485" s="461">
        <v>8146</v>
      </c>
      <c r="G485" s="461">
        <v>2024110010254</v>
      </c>
      <c r="H485" s="460" t="s">
        <v>17</v>
      </c>
      <c r="I485" s="460" t="s">
        <v>878</v>
      </c>
      <c r="J485" s="460" t="s">
        <v>2791</v>
      </c>
      <c r="K485" s="460">
        <v>80111601</v>
      </c>
      <c r="L485" s="460" t="s">
        <v>2331</v>
      </c>
      <c r="M485" s="460" t="s">
        <v>1060</v>
      </c>
      <c r="N485" s="460" t="s">
        <v>1060</v>
      </c>
      <c r="O485" s="460">
        <v>5</v>
      </c>
      <c r="P485" s="460">
        <v>1</v>
      </c>
      <c r="Q485" s="460" t="s">
        <v>83</v>
      </c>
      <c r="R485" s="479" t="s">
        <v>884</v>
      </c>
      <c r="S485" s="501">
        <v>3600000</v>
      </c>
      <c r="T485" s="501">
        <v>18000000</v>
      </c>
      <c r="U485" s="460" t="s">
        <v>2727</v>
      </c>
      <c r="V485" s="460" t="s">
        <v>122</v>
      </c>
      <c r="W485" s="460" t="s">
        <v>886</v>
      </c>
      <c r="X485" s="460" t="s">
        <v>533</v>
      </c>
      <c r="Y485" s="460" t="s">
        <v>2765</v>
      </c>
      <c r="Z485" s="460" t="s">
        <v>77</v>
      </c>
      <c r="AA485" s="460" t="e">
        <v>#N/A</v>
      </c>
    </row>
    <row r="486" spans="1:27" s="447" customFormat="1" ht="124">
      <c r="A486" s="460" t="s">
        <v>947</v>
      </c>
      <c r="B486" s="460" t="s">
        <v>70</v>
      </c>
      <c r="C486" s="460" t="s">
        <v>71</v>
      </c>
      <c r="D486" s="460" t="s">
        <v>890</v>
      </c>
      <c r="E486" s="460" t="s">
        <v>877</v>
      </c>
      <c r="F486" s="461">
        <v>8146</v>
      </c>
      <c r="G486" s="461">
        <v>2024110010254</v>
      </c>
      <c r="H486" s="460" t="s">
        <v>17</v>
      </c>
      <c r="I486" s="460" t="s">
        <v>878</v>
      </c>
      <c r="J486" s="462" t="s">
        <v>2791</v>
      </c>
      <c r="K486" s="460">
        <v>80111601</v>
      </c>
      <c r="L486" s="460" t="s">
        <v>2744</v>
      </c>
      <c r="M486" s="460" t="s">
        <v>459</v>
      </c>
      <c r="N486" s="461" t="s">
        <v>459</v>
      </c>
      <c r="O486" s="461">
        <v>8.9</v>
      </c>
      <c r="P486" s="460">
        <v>1</v>
      </c>
      <c r="Q486" s="460" t="s">
        <v>83</v>
      </c>
      <c r="R486" s="463" t="s">
        <v>884</v>
      </c>
      <c r="S486" s="501">
        <v>4289466</v>
      </c>
      <c r="T486" s="501">
        <v>38176247.399999999</v>
      </c>
      <c r="U486" s="460" t="s">
        <v>2727</v>
      </c>
      <c r="V486" s="460" t="s">
        <v>122</v>
      </c>
      <c r="W486" s="460" t="s">
        <v>886</v>
      </c>
      <c r="X486" s="460" t="s">
        <v>533</v>
      </c>
      <c r="Y486" s="460" t="s">
        <v>2765</v>
      </c>
      <c r="Z486" s="460" t="s">
        <v>77</v>
      </c>
      <c r="AA486" s="460" t="e">
        <v>#N/A</v>
      </c>
    </row>
    <row r="487" spans="1:27" s="447" customFormat="1" ht="93">
      <c r="A487" s="460" t="s">
        <v>948</v>
      </c>
      <c r="B487" s="460" t="s">
        <v>70</v>
      </c>
      <c r="C487" s="460" t="s">
        <v>71</v>
      </c>
      <c r="D487" s="460" t="s">
        <v>890</v>
      </c>
      <c r="E487" s="460" t="s">
        <v>877</v>
      </c>
      <c r="F487" s="461">
        <v>8146</v>
      </c>
      <c r="G487" s="461">
        <v>2024110010254</v>
      </c>
      <c r="H487" s="460" t="s">
        <v>17</v>
      </c>
      <c r="I487" s="460" t="s">
        <v>878</v>
      </c>
      <c r="J487" s="460" t="s">
        <v>2791</v>
      </c>
      <c r="K487" s="460">
        <v>80111601</v>
      </c>
      <c r="L487" s="460" t="s">
        <v>2745</v>
      </c>
      <c r="M487" s="460" t="s">
        <v>459</v>
      </c>
      <c r="N487" s="460" t="s">
        <v>459</v>
      </c>
      <c r="O487" s="460">
        <v>8</v>
      </c>
      <c r="P487" s="460">
        <v>1</v>
      </c>
      <c r="Q487" s="460" t="s">
        <v>83</v>
      </c>
      <c r="R487" s="479" t="s">
        <v>884</v>
      </c>
      <c r="S487" s="501">
        <v>7000000</v>
      </c>
      <c r="T487" s="501">
        <v>56000000</v>
      </c>
      <c r="U487" s="460" t="s">
        <v>2727</v>
      </c>
      <c r="V487" s="460" t="s">
        <v>122</v>
      </c>
      <c r="W487" s="460" t="s">
        <v>886</v>
      </c>
      <c r="X487" s="460" t="s">
        <v>533</v>
      </c>
      <c r="Y487" s="460" t="s">
        <v>2765</v>
      </c>
      <c r="Z487" s="460" t="s">
        <v>77</v>
      </c>
      <c r="AA487" s="460" t="e">
        <v>#N/A</v>
      </c>
    </row>
    <row r="488" spans="1:27" s="447" customFormat="1" ht="108.5">
      <c r="A488" s="460" t="s">
        <v>2320</v>
      </c>
      <c r="B488" s="460" t="s">
        <v>70</v>
      </c>
      <c r="C488" s="460" t="s">
        <v>71</v>
      </c>
      <c r="D488" s="460" t="s">
        <v>890</v>
      </c>
      <c r="E488" s="460" t="s">
        <v>877</v>
      </c>
      <c r="F488" s="461">
        <v>8146</v>
      </c>
      <c r="G488" s="461">
        <v>2024110010254</v>
      </c>
      <c r="H488" s="460" t="s">
        <v>17</v>
      </c>
      <c r="I488" s="460" t="s">
        <v>878</v>
      </c>
      <c r="J488" s="460" t="s">
        <v>2791</v>
      </c>
      <c r="K488" s="460">
        <v>80111601</v>
      </c>
      <c r="L488" s="460" t="s">
        <v>2321</v>
      </c>
      <c r="M488" s="460" t="s">
        <v>1060</v>
      </c>
      <c r="N488" s="460" t="s">
        <v>1060</v>
      </c>
      <c r="O488" s="460">
        <v>2</v>
      </c>
      <c r="P488" s="460">
        <v>1</v>
      </c>
      <c r="Q488" s="460" t="s">
        <v>83</v>
      </c>
      <c r="R488" s="479" t="s">
        <v>884</v>
      </c>
      <c r="S488" s="501">
        <v>7000000</v>
      </c>
      <c r="T488" s="501">
        <v>14000000</v>
      </c>
      <c r="U488" s="460" t="s">
        <v>2727</v>
      </c>
      <c r="V488" s="460" t="s">
        <v>122</v>
      </c>
      <c r="W488" s="460" t="s">
        <v>886</v>
      </c>
      <c r="X488" s="460" t="s">
        <v>533</v>
      </c>
      <c r="Y488" s="460" t="s">
        <v>2765</v>
      </c>
      <c r="Z488" s="460" t="s">
        <v>77</v>
      </c>
      <c r="AA488" s="460" t="e">
        <v>#N/A</v>
      </c>
    </row>
    <row r="489" spans="1:27" s="447" customFormat="1" ht="93">
      <c r="A489" s="460" t="s">
        <v>950</v>
      </c>
      <c r="B489" s="460" t="s">
        <v>70</v>
      </c>
      <c r="C489" s="460" t="s">
        <v>71</v>
      </c>
      <c r="D489" s="460" t="s">
        <v>890</v>
      </c>
      <c r="E489" s="460" t="s">
        <v>877</v>
      </c>
      <c r="F489" s="461">
        <v>8146</v>
      </c>
      <c r="G489" s="461">
        <v>2024110010254</v>
      </c>
      <c r="H489" s="460" t="s">
        <v>17</v>
      </c>
      <c r="I489" s="460" t="s">
        <v>878</v>
      </c>
      <c r="J489" s="462" t="s">
        <v>2791</v>
      </c>
      <c r="K489" s="460">
        <v>80111601</v>
      </c>
      <c r="L489" s="460" t="s">
        <v>2746</v>
      </c>
      <c r="M489" s="460" t="s">
        <v>307</v>
      </c>
      <c r="N489" s="461" t="s">
        <v>307</v>
      </c>
      <c r="O489" s="461">
        <v>5</v>
      </c>
      <c r="P489" s="460">
        <v>1</v>
      </c>
      <c r="Q489" s="460" t="s">
        <v>83</v>
      </c>
      <c r="R489" s="463" t="s">
        <v>884</v>
      </c>
      <c r="S489" s="501">
        <v>2253000</v>
      </c>
      <c r="T489" s="501">
        <v>11265000</v>
      </c>
      <c r="U489" s="460" t="s">
        <v>2727</v>
      </c>
      <c r="V489" s="460" t="s">
        <v>122</v>
      </c>
      <c r="W489" s="460" t="s">
        <v>886</v>
      </c>
      <c r="X489" s="460" t="s">
        <v>533</v>
      </c>
      <c r="Y489" s="460" t="s">
        <v>2765</v>
      </c>
      <c r="Z489" s="460" t="s">
        <v>77</v>
      </c>
      <c r="AA489" s="460" t="e">
        <v>#N/A</v>
      </c>
    </row>
    <row r="490" spans="1:27" s="447" customFormat="1" ht="93">
      <c r="A490" s="460" t="s">
        <v>951</v>
      </c>
      <c r="B490" s="460" t="s">
        <v>70</v>
      </c>
      <c r="C490" s="460" t="s">
        <v>71</v>
      </c>
      <c r="D490" s="460" t="s">
        <v>890</v>
      </c>
      <c r="E490" s="460" t="s">
        <v>877</v>
      </c>
      <c r="F490" s="461">
        <v>8146</v>
      </c>
      <c r="G490" s="461">
        <v>2024110010254</v>
      </c>
      <c r="H490" s="460" t="s">
        <v>17</v>
      </c>
      <c r="I490" s="460" t="s">
        <v>878</v>
      </c>
      <c r="J490" s="462" t="s">
        <v>2791</v>
      </c>
      <c r="K490" s="460">
        <v>80111601</v>
      </c>
      <c r="L490" s="460" t="s">
        <v>2747</v>
      </c>
      <c r="M490" s="460" t="s">
        <v>1421</v>
      </c>
      <c r="N490" s="461" t="s">
        <v>1421</v>
      </c>
      <c r="O490" s="461">
        <v>1</v>
      </c>
      <c r="P490" s="460">
        <v>1</v>
      </c>
      <c r="Q490" s="460" t="s">
        <v>83</v>
      </c>
      <c r="R490" s="463" t="s">
        <v>884</v>
      </c>
      <c r="S490" s="501" t="s">
        <v>1724</v>
      </c>
      <c r="T490" s="501">
        <v>159922752.59999999</v>
      </c>
      <c r="U490" s="460" t="s">
        <v>2727</v>
      </c>
      <c r="V490" s="460" t="s">
        <v>122</v>
      </c>
      <c r="W490" s="460" t="s">
        <v>886</v>
      </c>
      <c r="X490" s="460" t="s">
        <v>533</v>
      </c>
      <c r="Y490" s="460" t="s">
        <v>2765</v>
      </c>
      <c r="Z490" s="460" t="s">
        <v>77</v>
      </c>
      <c r="AA490" s="460" t="e">
        <v>#N/A</v>
      </c>
    </row>
    <row r="491" spans="1:27" s="447" customFormat="1" ht="93">
      <c r="A491" s="460" t="s">
        <v>956</v>
      </c>
      <c r="B491" s="460" t="s">
        <v>70</v>
      </c>
      <c r="C491" s="460" t="s">
        <v>71</v>
      </c>
      <c r="D491" s="460" t="s">
        <v>953</v>
      </c>
      <c r="E491" s="460" t="s">
        <v>877</v>
      </c>
      <c r="F491" s="461">
        <v>8146</v>
      </c>
      <c r="G491" s="461">
        <v>2024110010254</v>
      </c>
      <c r="H491" s="460" t="s">
        <v>17</v>
      </c>
      <c r="I491" s="460" t="s">
        <v>878</v>
      </c>
      <c r="J491" s="460" t="s">
        <v>23</v>
      </c>
      <c r="K491" s="460">
        <v>80111601</v>
      </c>
      <c r="L491" s="460" t="s">
        <v>957</v>
      </c>
      <c r="M491" s="460" t="s">
        <v>459</v>
      </c>
      <c r="N491" s="461" t="s">
        <v>459</v>
      </c>
      <c r="O491" s="461">
        <v>6</v>
      </c>
      <c r="P491" s="460">
        <v>1</v>
      </c>
      <c r="Q491" s="460" t="s">
        <v>83</v>
      </c>
      <c r="R491" s="463" t="s">
        <v>884</v>
      </c>
      <c r="S491" s="501">
        <v>4633000</v>
      </c>
      <c r="T491" s="501">
        <v>27798000</v>
      </c>
      <c r="U491" s="460" t="s">
        <v>2727</v>
      </c>
      <c r="V491" s="460" t="s">
        <v>122</v>
      </c>
      <c r="W491" s="460" t="s">
        <v>886</v>
      </c>
      <c r="X491" s="460" t="s">
        <v>955</v>
      </c>
      <c r="Y491" s="460" t="s">
        <v>2765</v>
      </c>
      <c r="Z491" s="460" t="s">
        <v>77</v>
      </c>
      <c r="AA491" s="460" t="e">
        <v>#N/A</v>
      </c>
    </row>
    <row r="492" spans="1:27" s="447" customFormat="1" ht="93">
      <c r="A492" s="460" t="s">
        <v>958</v>
      </c>
      <c r="B492" s="460" t="s">
        <v>70</v>
      </c>
      <c r="C492" s="460" t="s">
        <v>71</v>
      </c>
      <c r="D492" s="460" t="s">
        <v>953</v>
      </c>
      <c r="E492" s="460" t="s">
        <v>877</v>
      </c>
      <c r="F492" s="461">
        <v>8146</v>
      </c>
      <c r="G492" s="461">
        <v>2024110010254</v>
      </c>
      <c r="H492" s="460" t="s">
        <v>17</v>
      </c>
      <c r="I492" s="460" t="s">
        <v>878</v>
      </c>
      <c r="J492" s="460" t="s">
        <v>23</v>
      </c>
      <c r="K492" s="460">
        <v>80111601</v>
      </c>
      <c r="L492" s="460" t="s">
        <v>2698</v>
      </c>
      <c r="M492" s="460" t="s">
        <v>409</v>
      </c>
      <c r="N492" s="460" t="s">
        <v>409</v>
      </c>
      <c r="O492" s="460">
        <v>6</v>
      </c>
      <c r="P492" s="460">
        <v>1</v>
      </c>
      <c r="Q492" s="460" t="s">
        <v>83</v>
      </c>
      <c r="R492" s="479" t="s">
        <v>884</v>
      </c>
      <c r="S492" s="501">
        <v>4277000</v>
      </c>
      <c r="T492" s="501">
        <v>25662000</v>
      </c>
      <c r="U492" s="460" t="s">
        <v>2727</v>
      </c>
      <c r="V492" s="460" t="s">
        <v>122</v>
      </c>
      <c r="W492" s="460" t="s">
        <v>886</v>
      </c>
      <c r="X492" s="460" t="s">
        <v>955</v>
      </c>
      <c r="Y492" s="460" t="s">
        <v>2765</v>
      </c>
      <c r="Z492" s="460" t="s">
        <v>77</v>
      </c>
      <c r="AA492" s="460" t="e">
        <v>#N/A</v>
      </c>
    </row>
    <row r="493" spans="1:27" s="447" customFormat="1" ht="93">
      <c r="A493" s="460" t="s">
        <v>962</v>
      </c>
      <c r="B493" s="460" t="s">
        <v>70</v>
      </c>
      <c r="C493" s="460" t="s">
        <v>71</v>
      </c>
      <c r="D493" s="460" t="s">
        <v>953</v>
      </c>
      <c r="E493" s="460" t="s">
        <v>877</v>
      </c>
      <c r="F493" s="461">
        <v>8146</v>
      </c>
      <c r="G493" s="461">
        <v>2024110010254</v>
      </c>
      <c r="H493" s="460" t="s">
        <v>17</v>
      </c>
      <c r="I493" s="460" t="s">
        <v>878</v>
      </c>
      <c r="J493" s="460" t="s">
        <v>23</v>
      </c>
      <c r="K493" s="460">
        <v>80111601</v>
      </c>
      <c r="L493" s="460" t="s">
        <v>2748</v>
      </c>
      <c r="M493" s="460" t="s">
        <v>459</v>
      </c>
      <c r="N493" s="460" t="s">
        <v>459</v>
      </c>
      <c r="O493" s="460">
        <v>8</v>
      </c>
      <c r="P493" s="460">
        <v>1</v>
      </c>
      <c r="Q493" s="460" t="s">
        <v>83</v>
      </c>
      <c r="R493" s="479" t="s">
        <v>884</v>
      </c>
      <c r="S493" s="501">
        <v>4500000</v>
      </c>
      <c r="T493" s="501">
        <v>36000000</v>
      </c>
      <c r="U493" s="460" t="s">
        <v>2727</v>
      </c>
      <c r="V493" s="460" t="s">
        <v>122</v>
      </c>
      <c r="W493" s="460" t="s">
        <v>886</v>
      </c>
      <c r="X493" s="460" t="s">
        <v>955</v>
      </c>
      <c r="Y493" s="460" t="s">
        <v>2765</v>
      </c>
      <c r="Z493" s="460" t="s">
        <v>77</v>
      </c>
      <c r="AA493" s="460" t="e">
        <v>#N/A</v>
      </c>
    </row>
    <row r="494" spans="1:27" s="447" customFormat="1" ht="93">
      <c r="A494" s="460" t="s">
        <v>2322</v>
      </c>
      <c r="B494" s="460" t="s">
        <v>70</v>
      </c>
      <c r="C494" s="460" t="s">
        <v>71</v>
      </c>
      <c r="D494" s="460" t="s">
        <v>953</v>
      </c>
      <c r="E494" s="460" t="s">
        <v>877</v>
      </c>
      <c r="F494" s="461">
        <v>8146</v>
      </c>
      <c r="G494" s="461">
        <v>2024110010254</v>
      </c>
      <c r="H494" s="460" t="s">
        <v>17</v>
      </c>
      <c r="I494" s="460" t="s">
        <v>878</v>
      </c>
      <c r="J494" s="460" t="s">
        <v>23</v>
      </c>
      <c r="K494" s="460">
        <v>80111601</v>
      </c>
      <c r="L494" s="460" t="s">
        <v>2749</v>
      </c>
      <c r="M494" s="460" t="s">
        <v>1060</v>
      </c>
      <c r="N494" s="460" t="s">
        <v>1060</v>
      </c>
      <c r="O494" s="460">
        <v>2</v>
      </c>
      <c r="P494" s="460">
        <v>1</v>
      </c>
      <c r="Q494" s="460" t="s">
        <v>83</v>
      </c>
      <c r="R494" s="479" t="s">
        <v>884</v>
      </c>
      <c r="S494" s="501">
        <v>4500000</v>
      </c>
      <c r="T494" s="501">
        <v>9000000</v>
      </c>
      <c r="U494" s="460" t="s">
        <v>2727</v>
      </c>
      <c r="V494" s="460" t="s">
        <v>122</v>
      </c>
      <c r="W494" s="460" t="s">
        <v>886</v>
      </c>
      <c r="X494" s="460" t="s">
        <v>955</v>
      </c>
      <c r="Y494" s="460" t="s">
        <v>2765</v>
      </c>
      <c r="Z494" s="460" t="s">
        <v>77</v>
      </c>
      <c r="AA494" s="460" t="e">
        <v>#N/A</v>
      </c>
    </row>
    <row r="495" spans="1:27" s="447" customFormat="1" ht="93">
      <c r="A495" s="460" t="s">
        <v>964</v>
      </c>
      <c r="B495" s="460" t="s">
        <v>70</v>
      </c>
      <c r="C495" s="460" t="s">
        <v>71</v>
      </c>
      <c r="D495" s="460" t="s">
        <v>953</v>
      </c>
      <c r="E495" s="460" t="s">
        <v>877</v>
      </c>
      <c r="F495" s="461">
        <v>8146</v>
      </c>
      <c r="G495" s="461">
        <v>2024110010254</v>
      </c>
      <c r="H495" s="460" t="s">
        <v>17</v>
      </c>
      <c r="I495" s="460" t="s">
        <v>878</v>
      </c>
      <c r="J495" s="460" t="s">
        <v>23</v>
      </c>
      <c r="K495" s="460">
        <v>80111601</v>
      </c>
      <c r="L495" s="460" t="s">
        <v>2750</v>
      </c>
      <c r="M495" s="460" t="s">
        <v>459</v>
      </c>
      <c r="N495" s="460" t="s">
        <v>459</v>
      </c>
      <c r="O495" s="460">
        <v>9</v>
      </c>
      <c r="P495" s="460">
        <v>1</v>
      </c>
      <c r="Q495" s="460" t="s">
        <v>83</v>
      </c>
      <c r="R495" s="479" t="s">
        <v>884</v>
      </c>
      <c r="S495" s="501">
        <v>3156000</v>
      </c>
      <c r="T495" s="501">
        <v>28404000</v>
      </c>
      <c r="U495" s="460" t="s">
        <v>2727</v>
      </c>
      <c r="V495" s="460" t="s">
        <v>122</v>
      </c>
      <c r="W495" s="460" t="s">
        <v>886</v>
      </c>
      <c r="X495" s="460" t="s">
        <v>955</v>
      </c>
      <c r="Y495" s="460" t="s">
        <v>2765</v>
      </c>
      <c r="Z495" s="460" t="s">
        <v>77</v>
      </c>
      <c r="AA495" s="460" t="e">
        <v>#N/A</v>
      </c>
    </row>
    <row r="496" spans="1:27" s="447" customFormat="1" ht="93">
      <c r="A496" s="460" t="s">
        <v>2323</v>
      </c>
      <c r="B496" s="460" t="s">
        <v>70</v>
      </c>
      <c r="C496" s="460" t="s">
        <v>71</v>
      </c>
      <c r="D496" s="460" t="s">
        <v>953</v>
      </c>
      <c r="E496" s="460" t="s">
        <v>877</v>
      </c>
      <c r="F496" s="461">
        <v>8146</v>
      </c>
      <c r="G496" s="461">
        <v>2024110010254</v>
      </c>
      <c r="H496" s="460" t="s">
        <v>17</v>
      </c>
      <c r="I496" s="460" t="s">
        <v>878</v>
      </c>
      <c r="J496" s="460" t="s">
        <v>23</v>
      </c>
      <c r="K496" s="460">
        <v>80111601</v>
      </c>
      <c r="L496" s="460" t="s">
        <v>2751</v>
      </c>
      <c r="M496" s="460" t="s">
        <v>1060</v>
      </c>
      <c r="N496" s="460" t="s">
        <v>1060</v>
      </c>
      <c r="O496" s="460">
        <v>1</v>
      </c>
      <c r="P496" s="460">
        <v>1</v>
      </c>
      <c r="Q496" s="460" t="s">
        <v>83</v>
      </c>
      <c r="R496" s="479" t="s">
        <v>884</v>
      </c>
      <c r="S496" s="501">
        <v>3156000</v>
      </c>
      <c r="T496" s="501">
        <v>3156000</v>
      </c>
      <c r="U496" s="460" t="s">
        <v>2727</v>
      </c>
      <c r="V496" s="460" t="s">
        <v>122</v>
      </c>
      <c r="W496" s="460" t="s">
        <v>886</v>
      </c>
      <c r="X496" s="460" t="s">
        <v>955</v>
      </c>
      <c r="Y496" s="460" t="s">
        <v>2765</v>
      </c>
      <c r="Z496" s="460" t="s">
        <v>77</v>
      </c>
      <c r="AA496" s="460" t="e">
        <v>#N/A</v>
      </c>
    </row>
    <row r="497" spans="1:27" s="447" customFormat="1" ht="93">
      <c r="A497" s="460" t="s">
        <v>966</v>
      </c>
      <c r="B497" s="460" t="s">
        <v>70</v>
      </c>
      <c r="C497" s="460" t="s">
        <v>71</v>
      </c>
      <c r="D497" s="460" t="s">
        <v>953</v>
      </c>
      <c r="E497" s="460" t="s">
        <v>877</v>
      </c>
      <c r="F497" s="461">
        <v>8146</v>
      </c>
      <c r="G497" s="461">
        <v>2024110010254</v>
      </c>
      <c r="H497" s="460" t="s">
        <v>17</v>
      </c>
      <c r="I497" s="460" t="s">
        <v>878</v>
      </c>
      <c r="J497" s="462" t="s">
        <v>23</v>
      </c>
      <c r="K497" s="460">
        <v>80111601</v>
      </c>
      <c r="L497" s="460" t="s">
        <v>2752</v>
      </c>
      <c r="M497" s="460" t="s">
        <v>459</v>
      </c>
      <c r="N497" s="461" t="s">
        <v>459</v>
      </c>
      <c r="O497" s="461">
        <v>5</v>
      </c>
      <c r="P497" s="460">
        <v>1</v>
      </c>
      <c r="Q497" s="460" t="s">
        <v>83</v>
      </c>
      <c r="R497" s="463" t="s">
        <v>884</v>
      </c>
      <c r="S497" s="501">
        <v>2253000</v>
      </c>
      <c r="T497" s="501">
        <v>11265000</v>
      </c>
      <c r="U497" s="460" t="s">
        <v>2727</v>
      </c>
      <c r="V497" s="460" t="s">
        <v>122</v>
      </c>
      <c r="W497" s="460" t="s">
        <v>886</v>
      </c>
      <c r="X497" s="460" t="s">
        <v>955</v>
      </c>
      <c r="Y497" s="460" t="s">
        <v>2765</v>
      </c>
      <c r="Z497" s="460" t="s">
        <v>77</v>
      </c>
      <c r="AA497" s="460" t="e">
        <v>#N/A</v>
      </c>
    </row>
    <row r="498" spans="1:27" s="447" customFormat="1" ht="93">
      <c r="A498" s="460" t="s">
        <v>967</v>
      </c>
      <c r="B498" s="460" t="s">
        <v>70</v>
      </c>
      <c r="C498" s="460" t="s">
        <v>71</v>
      </c>
      <c r="D498" s="460" t="s">
        <v>953</v>
      </c>
      <c r="E498" s="460" t="s">
        <v>877</v>
      </c>
      <c r="F498" s="461">
        <v>8146</v>
      </c>
      <c r="G498" s="461">
        <v>2024110010254</v>
      </c>
      <c r="H498" s="460" t="s">
        <v>17</v>
      </c>
      <c r="I498" s="460" t="s">
        <v>878</v>
      </c>
      <c r="J498" s="462" t="s">
        <v>23</v>
      </c>
      <c r="K498" s="460">
        <v>80111601</v>
      </c>
      <c r="L498" s="460" t="s">
        <v>2753</v>
      </c>
      <c r="M498" s="460" t="s">
        <v>307</v>
      </c>
      <c r="N498" s="461" t="s">
        <v>307</v>
      </c>
      <c r="O498" s="461">
        <v>8.5</v>
      </c>
      <c r="P498" s="460">
        <v>1</v>
      </c>
      <c r="Q498" s="460" t="s">
        <v>83</v>
      </c>
      <c r="R498" s="463" t="s">
        <v>884</v>
      </c>
      <c r="S498" s="501">
        <v>4277000</v>
      </c>
      <c r="T498" s="501">
        <v>36354500</v>
      </c>
      <c r="U498" s="460" t="s">
        <v>2727</v>
      </c>
      <c r="V498" s="460" t="s">
        <v>122</v>
      </c>
      <c r="W498" s="460" t="s">
        <v>886</v>
      </c>
      <c r="X498" s="460" t="s">
        <v>955</v>
      </c>
      <c r="Y498" s="460" t="s">
        <v>2765</v>
      </c>
      <c r="Z498" s="460" t="s">
        <v>77</v>
      </c>
      <c r="AA498" s="460" t="e">
        <v>#N/A</v>
      </c>
    </row>
    <row r="499" spans="1:27" s="447" customFormat="1" ht="108.5">
      <c r="A499" s="460" t="s">
        <v>968</v>
      </c>
      <c r="B499" s="460" t="s">
        <v>70</v>
      </c>
      <c r="C499" s="460" t="s">
        <v>71</v>
      </c>
      <c r="D499" s="460" t="s">
        <v>953</v>
      </c>
      <c r="E499" s="460" t="s">
        <v>877</v>
      </c>
      <c r="F499" s="461">
        <v>8146</v>
      </c>
      <c r="G499" s="461">
        <v>2024110010254</v>
      </c>
      <c r="H499" s="460" t="s">
        <v>17</v>
      </c>
      <c r="I499" s="460" t="s">
        <v>878</v>
      </c>
      <c r="J499" s="462" t="s">
        <v>23</v>
      </c>
      <c r="K499" s="460">
        <v>80111601</v>
      </c>
      <c r="L499" s="460" t="s">
        <v>2180</v>
      </c>
      <c r="M499" s="460" t="s">
        <v>307</v>
      </c>
      <c r="N499" s="461" t="s">
        <v>307</v>
      </c>
      <c r="O499" s="461">
        <v>5</v>
      </c>
      <c r="P499" s="460">
        <v>1</v>
      </c>
      <c r="Q499" s="460" t="s">
        <v>83</v>
      </c>
      <c r="R499" s="463" t="s">
        <v>884</v>
      </c>
      <c r="S499" s="501">
        <v>4500000</v>
      </c>
      <c r="T499" s="501">
        <v>22500000</v>
      </c>
      <c r="U499" s="460" t="s">
        <v>2727</v>
      </c>
      <c r="V499" s="460" t="s">
        <v>122</v>
      </c>
      <c r="W499" s="460" t="s">
        <v>886</v>
      </c>
      <c r="X499" s="460" t="s">
        <v>955</v>
      </c>
      <c r="Y499" s="460" t="s">
        <v>2765</v>
      </c>
      <c r="Z499" s="460" t="s">
        <v>77</v>
      </c>
      <c r="AA499" s="460" t="e">
        <v>#N/A</v>
      </c>
    </row>
    <row r="500" spans="1:27" s="447" customFormat="1" ht="93">
      <c r="A500" s="460" t="s">
        <v>969</v>
      </c>
      <c r="B500" s="460" t="s">
        <v>70</v>
      </c>
      <c r="C500" s="460" t="s">
        <v>71</v>
      </c>
      <c r="D500" s="460" t="s">
        <v>953</v>
      </c>
      <c r="E500" s="460" t="s">
        <v>877</v>
      </c>
      <c r="F500" s="461">
        <v>8146</v>
      </c>
      <c r="G500" s="461">
        <v>2024110010254</v>
      </c>
      <c r="H500" s="460" t="s">
        <v>17</v>
      </c>
      <c r="I500" s="460" t="s">
        <v>878</v>
      </c>
      <c r="J500" s="462" t="s">
        <v>23</v>
      </c>
      <c r="K500" s="460">
        <v>80111601</v>
      </c>
      <c r="L500" s="460" t="s">
        <v>2163</v>
      </c>
      <c r="M500" s="460" t="s">
        <v>459</v>
      </c>
      <c r="N500" s="461" t="s">
        <v>459</v>
      </c>
      <c r="O500" s="461">
        <v>6</v>
      </c>
      <c r="P500" s="460">
        <v>1</v>
      </c>
      <c r="Q500" s="460" t="s">
        <v>83</v>
      </c>
      <c r="R500" s="463" t="s">
        <v>884</v>
      </c>
      <c r="S500" s="501">
        <v>2253000</v>
      </c>
      <c r="T500" s="501">
        <v>13518000</v>
      </c>
      <c r="U500" s="460" t="s">
        <v>2727</v>
      </c>
      <c r="V500" s="460" t="s">
        <v>122</v>
      </c>
      <c r="W500" s="460" t="s">
        <v>886</v>
      </c>
      <c r="X500" s="460" t="s">
        <v>955</v>
      </c>
      <c r="Y500" s="460" t="s">
        <v>2765</v>
      </c>
      <c r="Z500" s="460" t="s">
        <v>77</v>
      </c>
      <c r="AA500" s="460" t="e">
        <v>#N/A</v>
      </c>
    </row>
    <row r="501" spans="1:27" s="447" customFormat="1" ht="93">
      <c r="A501" s="460" t="s">
        <v>970</v>
      </c>
      <c r="B501" s="460" t="s">
        <v>70</v>
      </c>
      <c r="C501" s="460" t="s">
        <v>71</v>
      </c>
      <c r="D501" s="460" t="s">
        <v>953</v>
      </c>
      <c r="E501" s="460" t="s">
        <v>877</v>
      </c>
      <c r="F501" s="461">
        <v>8146</v>
      </c>
      <c r="G501" s="461">
        <v>2024110010254</v>
      </c>
      <c r="H501" s="460" t="s">
        <v>17</v>
      </c>
      <c r="I501" s="460" t="s">
        <v>878</v>
      </c>
      <c r="J501" s="460" t="s">
        <v>23</v>
      </c>
      <c r="K501" s="460">
        <v>80111601</v>
      </c>
      <c r="L501" s="460" t="s">
        <v>2754</v>
      </c>
      <c r="M501" s="460" t="s">
        <v>459</v>
      </c>
      <c r="N501" s="461" t="s">
        <v>459</v>
      </c>
      <c r="O501" s="461">
        <v>6</v>
      </c>
      <c r="P501" s="460">
        <v>1</v>
      </c>
      <c r="Q501" s="460" t="s">
        <v>83</v>
      </c>
      <c r="R501" s="463" t="s">
        <v>884</v>
      </c>
      <c r="S501" s="501">
        <v>2253000</v>
      </c>
      <c r="T501" s="501">
        <v>13518000</v>
      </c>
      <c r="U501" s="460" t="s">
        <v>2727</v>
      </c>
      <c r="V501" s="460" t="s">
        <v>122</v>
      </c>
      <c r="W501" s="460" t="s">
        <v>886</v>
      </c>
      <c r="X501" s="460" t="s">
        <v>955</v>
      </c>
      <c r="Y501" s="460" t="s">
        <v>2765</v>
      </c>
      <c r="Z501" s="460" t="s">
        <v>77</v>
      </c>
      <c r="AA501" s="460" t="e">
        <v>#N/A</v>
      </c>
    </row>
    <row r="502" spans="1:27" s="447" customFormat="1" ht="108.5">
      <c r="A502" s="460" t="s">
        <v>972</v>
      </c>
      <c r="B502" s="460" t="s">
        <v>70</v>
      </c>
      <c r="C502" s="460" t="s">
        <v>71</v>
      </c>
      <c r="D502" s="460" t="s">
        <v>953</v>
      </c>
      <c r="E502" s="460" t="s">
        <v>877</v>
      </c>
      <c r="F502" s="461">
        <v>8146</v>
      </c>
      <c r="G502" s="461">
        <v>2024110010254</v>
      </c>
      <c r="H502" s="460" t="s">
        <v>17</v>
      </c>
      <c r="I502" s="460" t="s">
        <v>878</v>
      </c>
      <c r="J502" s="460" t="s">
        <v>23</v>
      </c>
      <c r="K502" s="460">
        <v>80111601</v>
      </c>
      <c r="L502" s="460" t="s">
        <v>2330</v>
      </c>
      <c r="M502" s="460" t="s">
        <v>1060</v>
      </c>
      <c r="N502" s="460" t="s">
        <v>1060</v>
      </c>
      <c r="O502" s="460">
        <v>6</v>
      </c>
      <c r="P502" s="460">
        <v>1</v>
      </c>
      <c r="Q502" s="460" t="s">
        <v>83</v>
      </c>
      <c r="R502" s="479" t="s">
        <v>884</v>
      </c>
      <c r="S502" s="501">
        <v>4000000</v>
      </c>
      <c r="T502" s="501">
        <v>24000000</v>
      </c>
      <c r="U502" s="460" t="s">
        <v>2727</v>
      </c>
      <c r="V502" s="460" t="s">
        <v>122</v>
      </c>
      <c r="W502" s="460" t="s">
        <v>886</v>
      </c>
      <c r="X502" s="460" t="s">
        <v>955</v>
      </c>
      <c r="Y502" s="460" t="s">
        <v>2765</v>
      </c>
      <c r="Z502" s="460" t="s">
        <v>77</v>
      </c>
      <c r="AA502" s="460" t="e">
        <v>#N/A</v>
      </c>
    </row>
    <row r="503" spans="1:27" s="447" customFormat="1" ht="93">
      <c r="A503" s="460" t="s">
        <v>976</v>
      </c>
      <c r="B503" s="460" t="s">
        <v>70</v>
      </c>
      <c r="C503" s="460" t="s">
        <v>71</v>
      </c>
      <c r="D503" s="460" t="s">
        <v>953</v>
      </c>
      <c r="E503" s="460" t="s">
        <v>877</v>
      </c>
      <c r="F503" s="461">
        <v>8146</v>
      </c>
      <c r="G503" s="461">
        <v>2024110010254</v>
      </c>
      <c r="H503" s="460" t="s">
        <v>17</v>
      </c>
      <c r="I503" s="460" t="s">
        <v>878</v>
      </c>
      <c r="J503" s="460" t="s">
        <v>23</v>
      </c>
      <c r="K503" s="460">
        <v>80111601</v>
      </c>
      <c r="L503" s="460" t="s">
        <v>2755</v>
      </c>
      <c r="M503" s="460" t="s">
        <v>459</v>
      </c>
      <c r="N503" s="460" t="s">
        <v>459</v>
      </c>
      <c r="O503" s="460">
        <v>6</v>
      </c>
      <c r="P503" s="460">
        <v>1</v>
      </c>
      <c r="Q503" s="460" t="s">
        <v>83</v>
      </c>
      <c r="R503" s="479" t="s">
        <v>884</v>
      </c>
      <c r="S503" s="501">
        <v>5500000</v>
      </c>
      <c r="T503" s="501">
        <v>33000000</v>
      </c>
      <c r="U503" s="460" t="s">
        <v>2727</v>
      </c>
      <c r="V503" s="460" t="s">
        <v>122</v>
      </c>
      <c r="W503" s="460" t="s">
        <v>886</v>
      </c>
      <c r="X503" s="460" t="s">
        <v>955</v>
      </c>
      <c r="Y503" s="460" t="s">
        <v>2765</v>
      </c>
      <c r="Z503" s="460" t="s">
        <v>77</v>
      </c>
      <c r="AA503" s="460" t="e">
        <v>#N/A</v>
      </c>
    </row>
    <row r="504" spans="1:27" s="447" customFormat="1" ht="93">
      <c r="A504" s="460" t="s">
        <v>2494</v>
      </c>
      <c r="B504" s="460" t="s">
        <v>70</v>
      </c>
      <c r="C504" s="460" t="s">
        <v>71</v>
      </c>
      <c r="D504" s="460" t="s">
        <v>953</v>
      </c>
      <c r="E504" s="460" t="s">
        <v>877</v>
      </c>
      <c r="F504" s="461">
        <v>8146</v>
      </c>
      <c r="G504" s="461">
        <v>2024110010254</v>
      </c>
      <c r="H504" s="460" t="s">
        <v>17</v>
      </c>
      <c r="I504" s="460" t="s">
        <v>878</v>
      </c>
      <c r="J504" s="460" t="s">
        <v>23</v>
      </c>
      <c r="K504" s="460">
        <v>80111601</v>
      </c>
      <c r="L504" s="460" t="s">
        <v>2756</v>
      </c>
      <c r="M504" s="460" t="s">
        <v>1421</v>
      </c>
      <c r="N504" s="460" t="s">
        <v>1421</v>
      </c>
      <c r="O504" s="460">
        <v>3</v>
      </c>
      <c r="P504" s="460">
        <v>1</v>
      </c>
      <c r="Q504" s="460" t="s">
        <v>83</v>
      </c>
      <c r="R504" s="479" t="s">
        <v>884</v>
      </c>
      <c r="S504" s="501">
        <v>5500000</v>
      </c>
      <c r="T504" s="501">
        <v>16500000</v>
      </c>
      <c r="U504" s="460" t="s">
        <v>2727</v>
      </c>
      <c r="V504" s="460" t="s">
        <v>122</v>
      </c>
      <c r="W504" s="460" t="s">
        <v>886</v>
      </c>
      <c r="X504" s="460" t="s">
        <v>955</v>
      </c>
      <c r="Y504" s="460" t="s">
        <v>2765</v>
      </c>
      <c r="Z504" s="460" t="s">
        <v>77</v>
      </c>
      <c r="AA504" s="460" t="e">
        <v>#N/A</v>
      </c>
    </row>
    <row r="505" spans="1:27" s="447" customFormat="1" ht="93">
      <c r="A505" s="460" t="s">
        <v>978</v>
      </c>
      <c r="B505" s="460" t="s">
        <v>70</v>
      </c>
      <c r="C505" s="460" t="s">
        <v>71</v>
      </c>
      <c r="D505" s="460" t="s">
        <v>953</v>
      </c>
      <c r="E505" s="460" t="s">
        <v>877</v>
      </c>
      <c r="F505" s="461">
        <v>8146</v>
      </c>
      <c r="G505" s="461">
        <v>2024110010254</v>
      </c>
      <c r="H505" s="460" t="s">
        <v>17</v>
      </c>
      <c r="I505" s="460" t="s">
        <v>878</v>
      </c>
      <c r="J505" s="462" t="s">
        <v>23</v>
      </c>
      <c r="K505" s="460">
        <v>80111601</v>
      </c>
      <c r="L505" s="460" t="s">
        <v>2757</v>
      </c>
      <c r="M505" s="460" t="s">
        <v>459</v>
      </c>
      <c r="N505" s="461" t="s">
        <v>459</v>
      </c>
      <c r="O505" s="461">
        <v>6</v>
      </c>
      <c r="P505" s="460">
        <v>1</v>
      </c>
      <c r="Q505" s="460" t="s">
        <v>83</v>
      </c>
      <c r="R505" s="463" t="s">
        <v>884</v>
      </c>
      <c r="S505" s="501">
        <v>4500000</v>
      </c>
      <c r="T505" s="501">
        <v>27000000</v>
      </c>
      <c r="U505" s="460" t="s">
        <v>2727</v>
      </c>
      <c r="V505" s="460" t="s">
        <v>122</v>
      </c>
      <c r="W505" s="460" t="s">
        <v>886</v>
      </c>
      <c r="X505" s="460" t="s">
        <v>955</v>
      </c>
      <c r="Y505" s="460" t="s">
        <v>2765</v>
      </c>
      <c r="Z505" s="460" t="s">
        <v>77</v>
      </c>
      <c r="AA505" s="460" t="e">
        <v>#N/A</v>
      </c>
    </row>
    <row r="506" spans="1:27" s="447" customFormat="1" ht="93">
      <c r="A506" s="460" t="s">
        <v>979</v>
      </c>
      <c r="B506" s="460" t="s">
        <v>70</v>
      </c>
      <c r="C506" s="460" t="s">
        <v>71</v>
      </c>
      <c r="D506" s="460" t="s">
        <v>953</v>
      </c>
      <c r="E506" s="460" t="s">
        <v>877</v>
      </c>
      <c r="F506" s="461">
        <v>8146</v>
      </c>
      <c r="G506" s="461">
        <v>2024110010254</v>
      </c>
      <c r="H506" s="460" t="s">
        <v>17</v>
      </c>
      <c r="I506" s="460" t="s">
        <v>878</v>
      </c>
      <c r="J506" s="460" t="s">
        <v>23</v>
      </c>
      <c r="K506" s="460">
        <v>80111601</v>
      </c>
      <c r="L506" s="460" t="s">
        <v>2758</v>
      </c>
      <c r="M506" s="460" t="s">
        <v>307</v>
      </c>
      <c r="N506" s="461" t="s">
        <v>307</v>
      </c>
      <c r="O506" s="461">
        <v>8</v>
      </c>
      <c r="P506" s="460">
        <v>1</v>
      </c>
      <c r="Q506" s="460" t="s">
        <v>83</v>
      </c>
      <c r="R506" s="463" t="s">
        <v>884</v>
      </c>
      <c r="S506" s="501">
        <v>4500000</v>
      </c>
      <c r="T506" s="501">
        <v>36000000</v>
      </c>
      <c r="U506" s="460" t="s">
        <v>2727</v>
      </c>
      <c r="V506" s="460" t="s">
        <v>122</v>
      </c>
      <c r="W506" s="460" t="s">
        <v>886</v>
      </c>
      <c r="X506" s="460" t="s">
        <v>955</v>
      </c>
      <c r="Y506" s="460" t="s">
        <v>2765</v>
      </c>
      <c r="Z506" s="460" t="s">
        <v>77</v>
      </c>
      <c r="AA506" s="460" t="e">
        <v>#N/A</v>
      </c>
    </row>
    <row r="507" spans="1:27" s="447" customFormat="1" ht="93">
      <c r="A507" s="460" t="s">
        <v>981</v>
      </c>
      <c r="B507" s="460" t="s">
        <v>70</v>
      </c>
      <c r="C507" s="460" t="s">
        <v>71</v>
      </c>
      <c r="D507" s="460" t="s">
        <v>953</v>
      </c>
      <c r="E507" s="460" t="s">
        <v>877</v>
      </c>
      <c r="F507" s="461">
        <v>8146</v>
      </c>
      <c r="G507" s="461">
        <v>2024110010254</v>
      </c>
      <c r="H507" s="460" t="s">
        <v>17</v>
      </c>
      <c r="I507" s="460" t="s">
        <v>878</v>
      </c>
      <c r="J507" s="460" t="s">
        <v>23</v>
      </c>
      <c r="K507" s="460">
        <v>80111601</v>
      </c>
      <c r="L507" s="460" t="s">
        <v>2759</v>
      </c>
      <c r="M507" s="460" t="s">
        <v>459</v>
      </c>
      <c r="N507" s="461" t="s">
        <v>459</v>
      </c>
      <c r="O507" s="461">
        <v>5</v>
      </c>
      <c r="P507" s="460">
        <v>1</v>
      </c>
      <c r="Q507" s="460" t="s">
        <v>83</v>
      </c>
      <c r="R507" s="463" t="s">
        <v>884</v>
      </c>
      <c r="S507" s="501">
        <v>9000000</v>
      </c>
      <c r="T507" s="501">
        <v>45000000</v>
      </c>
      <c r="U507" s="460" t="s">
        <v>2727</v>
      </c>
      <c r="V507" s="460" t="s">
        <v>122</v>
      </c>
      <c r="W507" s="460" t="s">
        <v>886</v>
      </c>
      <c r="X507" s="460" t="s">
        <v>955</v>
      </c>
      <c r="Y507" s="460" t="s">
        <v>2765</v>
      </c>
      <c r="Z507" s="460" t="s">
        <v>77</v>
      </c>
      <c r="AA507" s="460" t="e">
        <v>#N/A</v>
      </c>
    </row>
    <row r="508" spans="1:27" s="447" customFormat="1" ht="93">
      <c r="A508" s="460" t="s">
        <v>983</v>
      </c>
      <c r="B508" s="460" t="s">
        <v>70</v>
      </c>
      <c r="C508" s="460" t="s">
        <v>71</v>
      </c>
      <c r="D508" s="460" t="s">
        <v>953</v>
      </c>
      <c r="E508" s="460" t="s">
        <v>877</v>
      </c>
      <c r="F508" s="461">
        <v>8146</v>
      </c>
      <c r="G508" s="461">
        <v>2024110010254</v>
      </c>
      <c r="H508" s="460" t="s">
        <v>17</v>
      </c>
      <c r="I508" s="460" t="s">
        <v>878</v>
      </c>
      <c r="J508" s="460" t="s">
        <v>23</v>
      </c>
      <c r="K508" s="460">
        <v>80111601</v>
      </c>
      <c r="L508" s="460" t="s">
        <v>2328</v>
      </c>
      <c r="M508" s="460" t="s">
        <v>1060</v>
      </c>
      <c r="N508" s="460" t="s">
        <v>1060</v>
      </c>
      <c r="O508" s="460">
        <v>5</v>
      </c>
      <c r="P508" s="460">
        <v>1</v>
      </c>
      <c r="Q508" s="460" t="s">
        <v>83</v>
      </c>
      <c r="R508" s="479" t="s">
        <v>884</v>
      </c>
      <c r="S508" s="501">
        <v>5000000</v>
      </c>
      <c r="T508" s="501">
        <v>25000000</v>
      </c>
      <c r="U508" s="460" t="s">
        <v>2727</v>
      </c>
      <c r="V508" s="460" t="s">
        <v>122</v>
      </c>
      <c r="W508" s="460" t="s">
        <v>886</v>
      </c>
      <c r="X508" s="460" t="s">
        <v>955</v>
      </c>
      <c r="Y508" s="460" t="s">
        <v>2765</v>
      </c>
      <c r="Z508" s="460" t="s">
        <v>77</v>
      </c>
      <c r="AA508" s="460" t="e">
        <v>#N/A</v>
      </c>
    </row>
    <row r="509" spans="1:27" s="447" customFormat="1" ht="108.5">
      <c r="A509" s="460" t="s">
        <v>985</v>
      </c>
      <c r="B509" s="460" t="s">
        <v>70</v>
      </c>
      <c r="C509" s="460" t="s">
        <v>71</v>
      </c>
      <c r="D509" s="460" t="s">
        <v>953</v>
      </c>
      <c r="E509" s="460" t="s">
        <v>877</v>
      </c>
      <c r="F509" s="461">
        <v>8146</v>
      </c>
      <c r="G509" s="461">
        <v>2024110010254</v>
      </c>
      <c r="H509" s="460" t="s">
        <v>17</v>
      </c>
      <c r="I509" s="460" t="s">
        <v>878</v>
      </c>
      <c r="J509" s="460" t="s">
        <v>23</v>
      </c>
      <c r="K509" s="460">
        <v>80111601</v>
      </c>
      <c r="L509" s="460" t="s">
        <v>986</v>
      </c>
      <c r="M509" s="460" t="s">
        <v>1060</v>
      </c>
      <c r="N509" s="461" t="s">
        <v>1060</v>
      </c>
      <c r="O509" s="461">
        <v>6</v>
      </c>
      <c r="P509" s="460">
        <v>1</v>
      </c>
      <c r="Q509" s="460" t="s">
        <v>83</v>
      </c>
      <c r="R509" s="463" t="s">
        <v>884</v>
      </c>
      <c r="S509" s="501">
        <v>4500000</v>
      </c>
      <c r="T509" s="501">
        <v>27000000</v>
      </c>
      <c r="U509" s="460" t="s">
        <v>2727</v>
      </c>
      <c r="V509" s="460" t="s">
        <v>122</v>
      </c>
      <c r="W509" s="460" t="s">
        <v>886</v>
      </c>
      <c r="X509" s="460" t="s">
        <v>955</v>
      </c>
      <c r="Y509" s="460" t="s">
        <v>2765</v>
      </c>
      <c r="Z509" s="460" t="s">
        <v>77</v>
      </c>
      <c r="AA509" s="460" t="e">
        <v>#N/A</v>
      </c>
    </row>
    <row r="510" spans="1:27" s="447" customFormat="1" ht="93">
      <c r="A510" s="460" t="s">
        <v>987</v>
      </c>
      <c r="B510" s="460" t="s">
        <v>70</v>
      </c>
      <c r="C510" s="460" t="s">
        <v>71</v>
      </c>
      <c r="D510" s="460" t="s">
        <v>953</v>
      </c>
      <c r="E510" s="460" t="s">
        <v>877</v>
      </c>
      <c r="F510" s="461">
        <v>8146</v>
      </c>
      <c r="G510" s="461">
        <v>2024110010254</v>
      </c>
      <c r="H510" s="460" t="s">
        <v>17</v>
      </c>
      <c r="I510" s="460" t="s">
        <v>878</v>
      </c>
      <c r="J510" s="462" t="s">
        <v>23</v>
      </c>
      <c r="K510" s="460">
        <v>80111601</v>
      </c>
      <c r="L510" s="460" t="s">
        <v>1873</v>
      </c>
      <c r="M510" s="460" t="s">
        <v>307</v>
      </c>
      <c r="N510" s="461" t="s">
        <v>307</v>
      </c>
      <c r="O510" s="461">
        <v>5</v>
      </c>
      <c r="P510" s="460">
        <v>1</v>
      </c>
      <c r="Q510" s="460" t="s">
        <v>83</v>
      </c>
      <c r="R510" s="463" t="s">
        <v>884</v>
      </c>
      <c r="S510" s="501">
        <v>2253000</v>
      </c>
      <c r="T510" s="501">
        <v>11265000</v>
      </c>
      <c r="U510" s="460" t="s">
        <v>2727</v>
      </c>
      <c r="V510" s="460" t="s">
        <v>122</v>
      </c>
      <c r="W510" s="460" t="s">
        <v>886</v>
      </c>
      <c r="X510" s="460" t="s">
        <v>955</v>
      </c>
      <c r="Y510" s="460" t="s">
        <v>2765</v>
      </c>
      <c r="Z510" s="460" t="s">
        <v>77</v>
      </c>
      <c r="AA510" s="460" t="e">
        <v>#N/A</v>
      </c>
    </row>
    <row r="511" spans="1:27" s="447" customFormat="1" ht="124">
      <c r="A511" s="460" t="s">
        <v>990</v>
      </c>
      <c r="B511" s="460" t="s">
        <v>70</v>
      </c>
      <c r="C511" s="460" t="s">
        <v>71</v>
      </c>
      <c r="D511" s="460" t="s">
        <v>953</v>
      </c>
      <c r="E511" s="460" t="s">
        <v>877</v>
      </c>
      <c r="F511" s="461">
        <v>8146</v>
      </c>
      <c r="G511" s="461">
        <v>2024110010254</v>
      </c>
      <c r="H511" s="460" t="s">
        <v>17</v>
      </c>
      <c r="I511" s="460" t="s">
        <v>878</v>
      </c>
      <c r="J511" s="460" t="s">
        <v>23</v>
      </c>
      <c r="K511" s="460">
        <v>80111601</v>
      </c>
      <c r="L511" s="460" t="s">
        <v>2699</v>
      </c>
      <c r="M511" s="460" t="s">
        <v>777</v>
      </c>
      <c r="N511" s="461" t="s">
        <v>777</v>
      </c>
      <c r="O511" s="461">
        <v>5</v>
      </c>
      <c r="P511" s="460">
        <v>1</v>
      </c>
      <c r="Q511" s="460" t="s">
        <v>83</v>
      </c>
      <c r="R511" s="463" t="s">
        <v>884</v>
      </c>
      <c r="S511" s="501">
        <v>9000000</v>
      </c>
      <c r="T511" s="501">
        <v>45000000</v>
      </c>
      <c r="U511" s="460" t="s">
        <v>2727</v>
      </c>
      <c r="V511" s="460" t="s">
        <v>122</v>
      </c>
      <c r="W511" s="460" t="s">
        <v>886</v>
      </c>
      <c r="X511" s="460" t="s">
        <v>955</v>
      </c>
      <c r="Y511" s="460" t="s">
        <v>2765</v>
      </c>
      <c r="Z511" s="460" t="s">
        <v>77</v>
      </c>
      <c r="AA511" s="460" t="e">
        <v>#N/A</v>
      </c>
    </row>
    <row r="512" spans="1:27" s="447" customFormat="1" ht="93">
      <c r="A512" s="460" t="s">
        <v>992</v>
      </c>
      <c r="B512" s="460" t="s">
        <v>70</v>
      </c>
      <c r="C512" s="460" t="s">
        <v>71</v>
      </c>
      <c r="D512" s="460" t="s">
        <v>953</v>
      </c>
      <c r="E512" s="460" t="s">
        <v>877</v>
      </c>
      <c r="F512" s="461">
        <v>8146</v>
      </c>
      <c r="G512" s="461">
        <v>2024110010254</v>
      </c>
      <c r="H512" s="460" t="s">
        <v>17</v>
      </c>
      <c r="I512" s="460" t="s">
        <v>878</v>
      </c>
      <c r="J512" s="460" t="s">
        <v>23</v>
      </c>
      <c r="K512" s="460">
        <v>80111601</v>
      </c>
      <c r="L512" s="460" t="s">
        <v>2760</v>
      </c>
      <c r="M512" s="460" t="s">
        <v>459</v>
      </c>
      <c r="N512" s="460" t="s">
        <v>459</v>
      </c>
      <c r="O512" s="460">
        <v>6</v>
      </c>
      <c r="P512" s="460">
        <v>1</v>
      </c>
      <c r="Q512" s="460" t="s">
        <v>83</v>
      </c>
      <c r="R512" s="479" t="s">
        <v>884</v>
      </c>
      <c r="S512" s="501">
        <v>5000000</v>
      </c>
      <c r="T512" s="501">
        <v>30000000</v>
      </c>
      <c r="U512" s="460" t="s">
        <v>2727</v>
      </c>
      <c r="V512" s="460" t="s">
        <v>122</v>
      </c>
      <c r="W512" s="460" t="s">
        <v>886</v>
      </c>
      <c r="X512" s="460" t="s">
        <v>955</v>
      </c>
      <c r="Y512" s="460" t="s">
        <v>2765</v>
      </c>
      <c r="Z512" s="460" t="s">
        <v>77</v>
      </c>
      <c r="AA512" s="460" t="e">
        <v>#N/A</v>
      </c>
    </row>
    <row r="513" spans="1:27" s="447" customFormat="1" ht="93">
      <c r="A513" s="460" t="s">
        <v>994</v>
      </c>
      <c r="B513" s="460" t="s">
        <v>70</v>
      </c>
      <c r="C513" s="460" t="s">
        <v>71</v>
      </c>
      <c r="D513" s="460" t="s">
        <v>953</v>
      </c>
      <c r="E513" s="460" t="s">
        <v>877</v>
      </c>
      <c r="F513" s="461">
        <v>8146</v>
      </c>
      <c r="G513" s="461">
        <v>2024110010254</v>
      </c>
      <c r="H513" s="460" t="s">
        <v>17</v>
      </c>
      <c r="I513" s="460" t="s">
        <v>878</v>
      </c>
      <c r="J513" s="462" t="s">
        <v>23</v>
      </c>
      <c r="K513" s="460">
        <v>80111601</v>
      </c>
      <c r="L513" s="460" t="s">
        <v>2326</v>
      </c>
      <c r="M513" s="460" t="s">
        <v>1060</v>
      </c>
      <c r="N513" s="461" t="s">
        <v>1060</v>
      </c>
      <c r="O513" s="461">
        <v>5</v>
      </c>
      <c r="P513" s="460">
        <v>1</v>
      </c>
      <c r="Q513" s="460" t="s">
        <v>83</v>
      </c>
      <c r="R513" s="463" t="s">
        <v>884</v>
      </c>
      <c r="S513" s="501">
        <v>8000000</v>
      </c>
      <c r="T513" s="501">
        <v>40000000</v>
      </c>
      <c r="U513" s="460" t="s">
        <v>2727</v>
      </c>
      <c r="V513" s="460" t="s">
        <v>122</v>
      </c>
      <c r="W513" s="460" t="s">
        <v>886</v>
      </c>
      <c r="X513" s="460" t="s">
        <v>955</v>
      </c>
      <c r="Y513" s="460" t="s">
        <v>2765</v>
      </c>
      <c r="Z513" s="460" t="s">
        <v>77</v>
      </c>
      <c r="AA513" s="460" t="e">
        <v>#N/A</v>
      </c>
    </row>
    <row r="514" spans="1:27" s="447" customFormat="1" ht="93">
      <c r="A514" s="460" t="s">
        <v>995</v>
      </c>
      <c r="B514" s="460" t="s">
        <v>70</v>
      </c>
      <c r="C514" s="460" t="s">
        <v>71</v>
      </c>
      <c r="D514" s="460" t="s">
        <v>953</v>
      </c>
      <c r="E514" s="460" t="s">
        <v>877</v>
      </c>
      <c r="F514" s="461">
        <v>8146</v>
      </c>
      <c r="G514" s="461">
        <v>2024110010254</v>
      </c>
      <c r="H514" s="460" t="s">
        <v>17</v>
      </c>
      <c r="I514" s="460" t="s">
        <v>878</v>
      </c>
      <c r="J514" s="462" t="s">
        <v>23</v>
      </c>
      <c r="K514" s="460">
        <v>80111601</v>
      </c>
      <c r="L514" s="460" t="s">
        <v>2761</v>
      </c>
      <c r="M514" s="460" t="s">
        <v>307</v>
      </c>
      <c r="N514" s="461" t="s">
        <v>307</v>
      </c>
      <c r="O514" s="461">
        <v>6</v>
      </c>
      <c r="P514" s="460">
        <v>1</v>
      </c>
      <c r="Q514" s="460" t="s">
        <v>83</v>
      </c>
      <c r="R514" s="463" t="s">
        <v>884</v>
      </c>
      <c r="S514" s="501">
        <v>3157000</v>
      </c>
      <c r="T514" s="501">
        <v>18942000</v>
      </c>
      <c r="U514" s="460" t="s">
        <v>2727</v>
      </c>
      <c r="V514" s="460" t="s">
        <v>122</v>
      </c>
      <c r="W514" s="460" t="s">
        <v>886</v>
      </c>
      <c r="X514" s="460" t="s">
        <v>955</v>
      </c>
      <c r="Y514" s="460" t="s">
        <v>2765</v>
      </c>
      <c r="Z514" s="460" t="s">
        <v>77</v>
      </c>
      <c r="AA514" s="460" t="e">
        <v>#N/A</v>
      </c>
    </row>
    <row r="515" spans="1:27" s="447" customFormat="1" ht="93">
      <c r="A515" s="460" t="s">
        <v>996</v>
      </c>
      <c r="B515" s="460" t="s">
        <v>70</v>
      </c>
      <c r="C515" s="460" t="s">
        <v>71</v>
      </c>
      <c r="D515" s="460" t="s">
        <v>953</v>
      </c>
      <c r="E515" s="460" t="s">
        <v>877</v>
      </c>
      <c r="F515" s="461">
        <v>8146</v>
      </c>
      <c r="G515" s="461">
        <v>2024110010254</v>
      </c>
      <c r="H515" s="460" t="s">
        <v>17</v>
      </c>
      <c r="I515" s="460" t="s">
        <v>878</v>
      </c>
      <c r="J515" s="460" t="s">
        <v>23</v>
      </c>
      <c r="K515" s="460">
        <v>80111601</v>
      </c>
      <c r="L515" s="460" t="s">
        <v>2329</v>
      </c>
      <c r="M515" s="460" t="s">
        <v>1060</v>
      </c>
      <c r="N515" s="460" t="s">
        <v>1060</v>
      </c>
      <c r="O515" s="460">
        <v>5</v>
      </c>
      <c r="P515" s="460">
        <v>1</v>
      </c>
      <c r="Q515" s="460" t="s">
        <v>83</v>
      </c>
      <c r="R515" s="479" t="s">
        <v>884</v>
      </c>
      <c r="S515" s="501">
        <v>4500000</v>
      </c>
      <c r="T515" s="501">
        <v>22500000</v>
      </c>
      <c r="U515" s="460" t="s">
        <v>2727</v>
      </c>
      <c r="V515" s="460" t="s">
        <v>122</v>
      </c>
      <c r="W515" s="460" t="s">
        <v>886</v>
      </c>
      <c r="X515" s="460" t="s">
        <v>955</v>
      </c>
      <c r="Y515" s="460" t="s">
        <v>2765</v>
      </c>
      <c r="Z515" s="460" t="s">
        <v>77</v>
      </c>
      <c r="AA515" s="460" t="e">
        <v>#N/A</v>
      </c>
    </row>
    <row r="516" spans="1:27" s="447" customFormat="1" ht="93">
      <c r="A516" s="460" t="s">
        <v>998</v>
      </c>
      <c r="B516" s="460" t="s">
        <v>70</v>
      </c>
      <c r="C516" s="460" t="s">
        <v>71</v>
      </c>
      <c r="D516" s="460" t="s">
        <v>953</v>
      </c>
      <c r="E516" s="460" t="s">
        <v>877</v>
      </c>
      <c r="F516" s="461">
        <v>8146</v>
      </c>
      <c r="G516" s="461">
        <v>2024110010254</v>
      </c>
      <c r="H516" s="460" t="s">
        <v>17</v>
      </c>
      <c r="I516" s="460" t="s">
        <v>878</v>
      </c>
      <c r="J516" s="460" t="s">
        <v>23</v>
      </c>
      <c r="K516" s="460">
        <v>80111601</v>
      </c>
      <c r="L516" s="460" t="s">
        <v>999</v>
      </c>
      <c r="M516" s="460" t="s">
        <v>459</v>
      </c>
      <c r="N516" s="461" t="s">
        <v>459</v>
      </c>
      <c r="O516" s="461">
        <v>7</v>
      </c>
      <c r="P516" s="460">
        <v>1</v>
      </c>
      <c r="Q516" s="460" t="s">
        <v>83</v>
      </c>
      <c r="R516" s="463" t="s">
        <v>884</v>
      </c>
      <c r="S516" s="501">
        <v>6000000</v>
      </c>
      <c r="T516" s="501">
        <v>42000000</v>
      </c>
      <c r="U516" s="460" t="s">
        <v>2727</v>
      </c>
      <c r="V516" s="460" t="s">
        <v>122</v>
      </c>
      <c r="W516" s="460" t="s">
        <v>886</v>
      </c>
      <c r="X516" s="460" t="s">
        <v>955</v>
      </c>
      <c r="Y516" s="460" t="s">
        <v>2765</v>
      </c>
      <c r="Z516" s="460" t="s">
        <v>77</v>
      </c>
      <c r="AA516" s="460" t="e">
        <v>#N/A</v>
      </c>
    </row>
    <row r="517" spans="1:27" s="447" customFormat="1" ht="93">
      <c r="A517" s="460" t="s">
        <v>2324</v>
      </c>
      <c r="B517" s="460" t="s">
        <v>70</v>
      </c>
      <c r="C517" s="460" t="s">
        <v>71</v>
      </c>
      <c r="D517" s="460" t="s">
        <v>953</v>
      </c>
      <c r="E517" s="460" t="s">
        <v>877</v>
      </c>
      <c r="F517" s="461">
        <v>8146</v>
      </c>
      <c r="G517" s="461">
        <v>2024110010254</v>
      </c>
      <c r="H517" s="460" t="s">
        <v>17</v>
      </c>
      <c r="I517" s="460" t="s">
        <v>878</v>
      </c>
      <c r="J517" s="460" t="s">
        <v>23</v>
      </c>
      <c r="K517" s="460">
        <v>80111601</v>
      </c>
      <c r="L517" s="460" t="s">
        <v>2325</v>
      </c>
      <c r="M517" s="460" t="s">
        <v>1060</v>
      </c>
      <c r="N517" s="461" t="s">
        <v>1060</v>
      </c>
      <c r="O517" s="461">
        <v>3</v>
      </c>
      <c r="P517" s="460">
        <v>1</v>
      </c>
      <c r="Q517" s="460" t="s">
        <v>83</v>
      </c>
      <c r="R517" s="463" t="s">
        <v>884</v>
      </c>
      <c r="S517" s="501">
        <v>6000000</v>
      </c>
      <c r="T517" s="501">
        <v>18000000</v>
      </c>
      <c r="U517" s="460" t="s">
        <v>2727</v>
      </c>
      <c r="V517" s="460" t="s">
        <v>122</v>
      </c>
      <c r="W517" s="460" t="s">
        <v>886</v>
      </c>
      <c r="X517" s="460" t="s">
        <v>955</v>
      </c>
      <c r="Y517" s="460" t="s">
        <v>2765</v>
      </c>
      <c r="Z517" s="460" t="s">
        <v>77</v>
      </c>
      <c r="AA517" s="460" t="e">
        <v>#N/A</v>
      </c>
    </row>
    <row r="518" spans="1:27" s="447" customFormat="1" ht="93">
      <c r="A518" s="460" t="s">
        <v>1000</v>
      </c>
      <c r="B518" s="460" t="s">
        <v>70</v>
      </c>
      <c r="C518" s="460" t="s">
        <v>71</v>
      </c>
      <c r="D518" s="460" t="s">
        <v>953</v>
      </c>
      <c r="E518" s="460" t="s">
        <v>877</v>
      </c>
      <c r="F518" s="461">
        <v>8146</v>
      </c>
      <c r="G518" s="461">
        <v>2024110010254</v>
      </c>
      <c r="H518" s="460" t="s">
        <v>17</v>
      </c>
      <c r="I518" s="460" t="s">
        <v>878</v>
      </c>
      <c r="J518" s="460" t="s">
        <v>23</v>
      </c>
      <c r="K518" s="460">
        <v>80111601</v>
      </c>
      <c r="L518" s="460" t="s">
        <v>2762</v>
      </c>
      <c r="M518" s="460" t="s">
        <v>459</v>
      </c>
      <c r="N518" s="461" t="s">
        <v>459</v>
      </c>
      <c r="O518" s="461">
        <v>6</v>
      </c>
      <c r="P518" s="460">
        <v>1</v>
      </c>
      <c r="Q518" s="460" t="s">
        <v>83</v>
      </c>
      <c r="R518" s="463" t="s">
        <v>884</v>
      </c>
      <c r="S518" s="501">
        <v>5000000</v>
      </c>
      <c r="T518" s="501">
        <v>30000000</v>
      </c>
      <c r="U518" s="460" t="s">
        <v>2727</v>
      </c>
      <c r="V518" s="460" t="s">
        <v>122</v>
      </c>
      <c r="W518" s="460" t="s">
        <v>886</v>
      </c>
      <c r="X518" s="460" t="s">
        <v>955</v>
      </c>
      <c r="Y518" s="460" t="s">
        <v>2765</v>
      </c>
      <c r="Z518" s="460" t="s">
        <v>77</v>
      </c>
      <c r="AA518" s="460" t="e">
        <v>#N/A</v>
      </c>
    </row>
    <row r="519" spans="1:27" s="447" customFormat="1" ht="93">
      <c r="A519" s="460" t="s">
        <v>1002</v>
      </c>
      <c r="B519" s="460" t="s">
        <v>70</v>
      </c>
      <c r="C519" s="460" t="s">
        <v>71</v>
      </c>
      <c r="D519" s="460" t="s">
        <v>953</v>
      </c>
      <c r="E519" s="460" t="s">
        <v>877</v>
      </c>
      <c r="F519" s="461">
        <v>8146</v>
      </c>
      <c r="G519" s="461">
        <v>2024110010254</v>
      </c>
      <c r="H519" s="460" t="s">
        <v>17</v>
      </c>
      <c r="I519" s="460" t="s">
        <v>878</v>
      </c>
      <c r="J519" s="462" t="s">
        <v>23</v>
      </c>
      <c r="K519" s="460">
        <v>80111601</v>
      </c>
      <c r="L519" s="460" t="s">
        <v>1555</v>
      </c>
      <c r="M519" s="460" t="s">
        <v>1421</v>
      </c>
      <c r="N519" s="461" t="s">
        <v>1421</v>
      </c>
      <c r="O519" s="461">
        <v>1</v>
      </c>
      <c r="P519" s="460">
        <v>1</v>
      </c>
      <c r="Q519" s="460" t="s">
        <v>83</v>
      </c>
      <c r="R519" s="463" t="s">
        <v>884</v>
      </c>
      <c r="S519" s="501" t="s">
        <v>1724</v>
      </c>
      <c r="T519" s="501">
        <v>11617500</v>
      </c>
      <c r="U519" s="460" t="s">
        <v>2727</v>
      </c>
      <c r="V519" s="460" t="s">
        <v>122</v>
      </c>
      <c r="W519" s="460" t="s">
        <v>886</v>
      </c>
      <c r="X519" s="460" t="s">
        <v>955</v>
      </c>
      <c r="Y519" s="460" t="s">
        <v>2765</v>
      </c>
      <c r="Z519" s="460" t="s">
        <v>77</v>
      </c>
      <c r="AA519" s="460" t="e">
        <v>#N/A</v>
      </c>
    </row>
    <row r="520" spans="1:27" s="447" customFormat="1" ht="93">
      <c r="A520" s="460" t="s">
        <v>1003</v>
      </c>
      <c r="B520" s="460" t="s">
        <v>70</v>
      </c>
      <c r="C520" s="460" t="s">
        <v>71</v>
      </c>
      <c r="D520" s="460" t="s">
        <v>1004</v>
      </c>
      <c r="E520" s="460" t="s">
        <v>877</v>
      </c>
      <c r="F520" s="461">
        <v>8146</v>
      </c>
      <c r="G520" s="461">
        <v>2024110010254</v>
      </c>
      <c r="H520" s="460" t="s">
        <v>17</v>
      </c>
      <c r="I520" s="460" t="s">
        <v>878</v>
      </c>
      <c r="J520" s="460" t="s">
        <v>2764</v>
      </c>
      <c r="K520" s="460">
        <v>80111600</v>
      </c>
      <c r="L520" s="460" t="s">
        <v>2700</v>
      </c>
      <c r="M520" s="460" t="s">
        <v>459</v>
      </c>
      <c r="N520" s="460" t="s">
        <v>459</v>
      </c>
      <c r="O520" s="460">
        <v>6</v>
      </c>
      <c r="P520" s="460">
        <v>1</v>
      </c>
      <c r="Q520" s="460" t="s">
        <v>83</v>
      </c>
      <c r="R520" s="479" t="s">
        <v>884</v>
      </c>
      <c r="S520" s="501">
        <v>7000000</v>
      </c>
      <c r="T520" s="501">
        <v>42000000</v>
      </c>
      <c r="U520" s="460" t="s">
        <v>1009</v>
      </c>
      <c r="V520" s="460" t="s">
        <v>122</v>
      </c>
      <c r="W520" s="460" t="s">
        <v>886</v>
      </c>
      <c r="X520" s="460" t="s">
        <v>533</v>
      </c>
      <c r="Y520" s="460" t="s">
        <v>2765</v>
      </c>
      <c r="Z520" s="460" t="s">
        <v>77</v>
      </c>
      <c r="AA520" s="460" t="e">
        <v>#N/A</v>
      </c>
    </row>
    <row r="521" spans="1:27" s="447" customFormat="1" ht="93">
      <c r="A521" s="460" t="s">
        <v>1007</v>
      </c>
      <c r="B521" s="460" t="s">
        <v>70</v>
      </c>
      <c r="C521" s="460" t="s">
        <v>71</v>
      </c>
      <c r="D521" s="460" t="s">
        <v>1004</v>
      </c>
      <c r="E521" s="460" t="s">
        <v>877</v>
      </c>
      <c r="F521" s="461">
        <v>8146</v>
      </c>
      <c r="G521" s="461">
        <v>2024110010254</v>
      </c>
      <c r="H521" s="460" t="s">
        <v>17</v>
      </c>
      <c r="I521" s="460" t="s">
        <v>878</v>
      </c>
      <c r="J521" s="460" t="s">
        <v>2764</v>
      </c>
      <c r="K521" s="460">
        <v>80111600</v>
      </c>
      <c r="L521" s="460" t="s">
        <v>2303</v>
      </c>
      <c r="M521" s="460" t="s">
        <v>1060</v>
      </c>
      <c r="N521" s="461" t="s">
        <v>1060</v>
      </c>
      <c r="O521" s="461">
        <v>6</v>
      </c>
      <c r="P521" s="460">
        <v>1</v>
      </c>
      <c r="Q521" s="460" t="s">
        <v>83</v>
      </c>
      <c r="R521" s="463" t="s">
        <v>884</v>
      </c>
      <c r="S521" s="501">
        <v>5000000</v>
      </c>
      <c r="T521" s="501">
        <v>30000000</v>
      </c>
      <c r="U521" s="460" t="s">
        <v>1009</v>
      </c>
      <c r="V521" s="460" t="s">
        <v>122</v>
      </c>
      <c r="W521" s="460" t="s">
        <v>886</v>
      </c>
      <c r="X521" s="460" t="s">
        <v>533</v>
      </c>
      <c r="Y521" s="460" t="s">
        <v>2765</v>
      </c>
      <c r="Z521" s="460" t="s">
        <v>77</v>
      </c>
      <c r="AA521" s="460" t="e">
        <v>#N/A</v>
      </c>
    </row>
    <row r="522" spans="1:27" s="447" customFormat="1" ht="93">
      <c r="A522" s="460" t="s">
        <v>1010</v>
      </c>
      <c r="B522" s="460" t="s">
        <v>70</v>
      </c>
      <c r="C522" s="460" t="s">
        <v>71</v>
      </c>
      <c r="D522" s="460" t="s">
        <v>1004</v>
      </c>
      <c r="E522" s="460" t="s">
        <v>877</v>
      </c>
      <c r="F522" s="461">
        <v>8146</v>
      </c>
      <c r="G522" s="461">
        <v>2024110010254</v>
      </c>
      <c r="H522" s="460" t="s">
        <v>17</v>
      </c>
      <c r="I522" s="460" t="s">
        <v>878</v>
      </c>
      <c r="J522" s="460" t="s">
        <v>2764</v>
      </c>
      <c r="K522" s="460">
        <v>80111600</v>
      </c>
      <c r="L522" s="460" t="s">
        <v>2701</v>
      </c>
      <c r="M522" s="460" t="s">
        <v>409</v>
      </c>
      <c r="N522" s="460" t="s">
        <v>459</v>
      </c>
      <c r="O522" s="460">
        <v>10</v>
      </c>
      <c r="P522" s="460">
        <v>1</v>
      </c>
      <c r="Q522" s="460" t="s">
        <v>83</v>
      </c>
      <c r="R522" s="479" t="s">
        <v>884</v>
      </c>
      <c r="S522" s="501">
        <v>5500000</v>
      </c>
      <c r="T522" s="501">
        <v>55000000</v>
      </c>
      <c r="U522" s="460" t="s">
        <v>1009</v>
      </c>
      <c r="V522" s="460" t="s">
        <v>122</v>
      </c>
      <c r="W522" s="460" t="s">
        <v>886</v>
      </c>
      <c r="X522" s="460" t="s">
        <v>533</v>
      </c>
      <c r="Y522" s="460" t="s">
        <v>2765</v>
      </c>
      <c r="Z522" s="460" t="s">
        <v>77</v>
      </c>
      <c r="AA522" s="460" t="e">
        <v>#N/A</v>
      </c>
    </row>
    <row r="523" spans="1:27" s="447" customFormat="1" ht="93">
      <c r="A523" s="460" t="s">
        <v>1012</v>
      </c>
      <c r="B523" s="460" t="s">
        <v>70</v>
      </c>
      <c r="C523" s="460" t="s">
        <v>71</v>
      </c>
      <c r="D523" s="460" t="s">
        <v>1004</v>
      </c>
      <c r="E523" s="460" t="s">
        <v>877</v>
      </c>
      <c r="F523" s="461">
        <v>8146</v>
      </c>
      <c r="G523" s="461">
        <v>2024110010254</v>
      </c>
      <c r="H523" s="460" t="s">
        <v>17</v>
      </c>
      <c r="I523" s="460" t="s">
        <v>878</v>
      </c>
      <c r="J523" s="460" t="s">
        <v>2764</v>
      </c>
      <c r="K523" s="460">
        <v>80111600</v>
      </c>
      <c r="L523" s="460" t="s">
        <v>1013</v>
      </c>
      <c r="M523" s="460" t="s">
        <v>459</v>
      </c>
      <c r="N523" s="461" t="s">
        <v>459</v>
      </c>
      <c r="O523" s="461">
        <v>6</v>
      </c>
      <c r="P523" s="460">
        <v>1</v>
      </c>
      <c r="Q523" s="460" t="s">
        <v>83</v>
      </c>
      <c r="R523" s="463" t="s">
        <v>884</v>
      </c>
      <c r="S523" s="501">
        <v>4700000</v>
      </c>
      <c r="T523" s="501">
        <v>28200000</v>
      </c>
      <c r="U523" s="460" t="s">
        <v>1009</v>
      </c>
      <c r="V523" s="460" t="s">
        <v>122</v>
      </c>
      <c r="W523" s="460" t="s">
        <v>886</v>
      </c>
      <c r="X523" s="460" t="s">
        <v>533</v>
      </c>
      <c r="Y523" s="460" t="s">
        <v>2765</v>
      </c>
      <c r="Z523" s="460" t="s">
        <v>77</v>
      </c>
      <c r="AA523" s="460" t="e">
        <v>#N/A</v>
      </c>
    </row>
    <row r="524" spans="1:27" s="447" customFormat="1" ht="93">
      <c r="A524" s="460" t="s">
        <v>1014</v>
      </c>
      <c r="B524" s="460" t="s">
        <v>70</v>
      </c>
      <c r="C524" s="460" t="s">
        <v>71</v>
      </c>
      <c r="D524" s="460" t="s">
        <v>1004</v>
      </c>
      <c r="E524" s="460" t="s">
        <v>877</v>
      </c>
      <c r="F524" s="461">
        <v>8146</v>
      </c>
      <c r="G524" s="461">
        <v>2024110010254</v>
      </c>
      <c r="H524" s="460" t="s">
        <v>17</v>
      </c>
      <c r="I524" s="460" t="s">
        <v>878</v>
      </c>
      <c r="J524" s="460" t="s">
        <v>2764</v>
      </c>
      <c r="K524" s="460">
        <v>80111600</v>
      </c>
      <c r="L524" s="460" t="s">
        <v>1015</v>
      </c>
      <c r="M524" s="460" t="s">
        <v>459</v>
      </c>
      <c r="N524" s="461" t="s">
        <v>459</v>
      </c>
      <c r="O524" s="461">
        <v>6</v>
      </c>
      <c r="P524" s="460">
        <v>1</v>
      </c>
      <c r="Q524" s="460" t="s">
        <v>83</v>
      </c>
      <c r="R524" s="463" t="s">
        <v>884</v>
      </c>
      <c r="S524" s="501">
        <v>3000000</v>
      </c>
      <c r="T524" s="501">
        <v>18000000</v>
      </c>
      <c r="U524" s="460" t="s">
        <v>1009</v>
      </c>
      <c r="V524" s="460" t="s">
        <v>122</v>
      </c>
      <c r="W524" s="460" t="s">
        <v>886</v>
      </c>
      <c r="X524" s="460" t="s">
        <v>533</v>
      </c>
      <c r="Y524" s="460" t="s">
        <v>2765</v>
      </c>
      <c r="Z524" s="460" t="s">
        <v>77</v>
      </c>
      <c r="AA524" s="460" t="e">
        <v>#N/A</v>
      </c>
    </row>
    <row r="525" spans="1:27" s="447" customFormat="1" ht="93">
      <c r="A525" s="460" t="s">
        <v>1016</v>
      </c>
      <c r="B525" s="460" t="s">
        <v>70</v>
      </c>
      <c r="C525" s="460" t="s">
        <v>71</v>
      </c>
      <c r="D525" s="460" t="s">
        <v>1004</v>
      </c>
      <c r="E525" s="460" t="s">
        <v>877</v>
      </c>
      <c r="F525" s="461">
        <v>8146</v>
      </c>
      <c r="G525" s="461">
        <v>2024110010254</v>
      </c>
      <c r="H525" s="460" t="s">
        <v>17</v>
      </c>
      <c r="I525" s="460" t="s">
        <v>878</v>
      </c>
      <c r="J525" s="460" t="s">
        <v>2764</v>
      </c>
      <c r="K525" s="460">
        <v>80111600</v>
      </c>
      <c r="L525" s="460" t="s">
        <v>2289</v>
      </c>
      <c r="M525" s="460" t="s">
        <v>673</v>
      </c>
      <c r="N525" s="461" t="s">
        <v>673</v>
      </c>
      <c r="O525" s="461">
        <v>7</v>
      </c>
      <c r="P525" s="460">
        <v>1</v>
      </c>
      <c r="Q525" s="460" t="s">
        <v>83</v>
      </c>
      <c r="R525" s="463" t="s">
        <v>884</v>
      </c>
      <c r="S525" s="501">
        <v>2500000</v>
      </c>
      <c r="T525" s="501">
        <v>17500000</v>
      </c>
      <c r="U525" s="460" t="s">
        <v>1009</v>
      </c>
      <c r="V525" s="460" t="s">
        <v>122</v>
      </c>
      <c r="W525" s="460" t="s">
        <v>886</v>
      </c>
      <c r="X525" s="460" t="s">
        <v>533</v>
      </c>
      <c r="Y525" s="460" t="s">
        <v>2765</v>
      </c>
      <c r="Z525" s="460" t="s">
        <v>77</v>
      </c>
      <c r="AA525" s="460" t="e">
        <v>#N/A</v>
      </c>
    </row>
    <row r="526" spans="1:27" s="447" customFormat="1" ht="93">
      <c r="A526" s="460" t="s">
        <v>1018</v>
      </c>
      <c r="B526" s="460" t="s">
        <v>70</v>
      </c>
      <c r="C526" s="460" t="s">
        <v>71</v>
      </c>
      <c r="D526" s="460" t="s">
        <v>1004</v>
      </c>
      <c r="E526" s="460" t="s">
        <v>877</v>
      </c>
      <c r="F526" s="461">
        <v>8146</v>
      </c>
      <c r="G526" s="461">
        <v>2024110010254</v>
      </c>
      <c r="H526" s="460" t="s">
        <v>17</v>
      </c>
      <c r="I526" s="460" t="s">
        <v>878</v>
      </c>
      <c r="J526" s="460" t="s">
        <v>2764</v>
      </c>
      <c r="K526" s="460">
        <v>80111600</v>
      </c>
      <c r="L526" s="460" t="s">
        <v>2702</v>
      </c>
      <c r="M526" s="460" t="s">
        <v>459</v>
      </c>
      <c r="N526" s="460" t="s">
        <v>459</v>
      </c>
      <c r="O526" s="460">
        <v>10</v>
      </c>
      <c r="P526" s="460">
        <v>1</v>
      </c>
      <c r="Q526" s="460" t="s">
        <v>83</v>
      </c>
      <c r="R526" s="479" t="s">
        <v>884</v>
      </c>
      <c r="S526" s="501">
        <v>3800000</v>
      </c>
      <c r="T526" s="501">
        <v>38000000</v>
      </c>
      <c r="U526" s="460" t="s">
        <v>1009</v>
      </c>
      <c r="V526" s="460" t="s">
        <v>122</v>
      </c>
      <c r="W526" s="460" t="s">
        <v>886</v>
      </c>
      <c r="X526" s="460" t="s">
        <v>533</v>
      </c>
      <c r="Y526" s="460" t="s">
        <v>2765</v>
      </c>
      <c r="Z526" s="460" t="s">
        <v>77</v>
      </c>
      <c r="AA526" s="460" t="e">
        <v>#N/A</v>
      </c>
    </row>
    <row r="527" spans="1:27" s="447" customFormat="1" ht="93">
      <c r="A527" s="460" t="s">
        <v>1020</v>
      </c>
      <c r="B527" s="460" t="s">
        <v>70</v>
      </c>
      <c r="C527" s="460" t="s">
        <v>71</v>
      </c>
      <c r="D527" s="460" t="s">
        <v>1004</v>
      </c>
      <c r="E527" s="460" t="s">
        <v>877</v>
      </c>
      <c r="F527" s="461">
        <v>8146</v>
      </c>
      <c r="G527" s="461">
        <v>2024110010254</v>
      </c>
      <c r="H527" s="460" t="s">
        <v>17</v>
      </c>
      <c r="I527" s="460" t="s">
        <v>878</v>
      </c>
      <c r="J527" s="460" t="s">
        <v>2764</v>
      </c>
      <c r="K527" s="460">
        <v>80111600</v>
      </c>
      <c r="L527" s="460" t="s">
        <v>1021</v>
      </c>
      <c r="M527" s="460" t="s">
        <v>459</v>
      </c>
      <c r="N527" s="461" t="s">
        <v>459</v>
      </c>
      <c r="O527" s="461">
        <v>10</v>
      </c>
      <c r="P527" s="460">
        <v>1</v>
      </c>
      <c r="Q527" s="460" t="s">
        <v>83</v>
      </c>
      <c r="R527" s="463" t="s">
        <v>884</v>
      </c>
      <c r="S527" s="501">
        <v>7000000</v>
      </c>
      <c r="T527" s="501">
        <v>70000000</v>
      </c>
      <c r="U527" s="460" t="s">
        <v>1009</v>
      </c>
      <c r="V527" s="460" t="s">
        <v>78</v>
      </c>
      <c r="W527" s="460" t="s">
        <v>886</v>
      </c>
      <c r="X527" s="460" t="s">
        <v>533</v>
      </c>
      <c r="Y527" s="460" t="s">
        <v>2765</v>
      </c>
      <c r="Z527" s="460" t="s">
        <v>77</v>
      </c>
      <c r="AA527" s="460" t="e">
        <v>#N/A</v>
      </c>
    </row>
    <row r="528" spans="1:27" s="447" customFormat="1" ht="108.5">
      <c r="A528" s="460" t="s">
        <v>1022</v>
      </c>
      <c r="B528" s="460" t="s">
        <v>70</v>
      </c>
      <c r="C528" s="460" t="s">
        <v>71</v>
      </c>
      <c r="D528" s="460" t="s">
        <v>1004</v>
      </c>
      <c r="E528" s="460" t="s">
        <v>877</v>
      </c>
      <c r="F528" s="461">
        <v>8146</v>
      </c>
      <c r="G528" s="461">
        <v>2024110010254</v>
      </c>
      <c r="H528" s="460" t="s">
        <v>17</v>
      </c>
      <c r="I528" s="460" t="s">
        <v>878</v>
      </c>
      <c r="J528" s="460" t="s">
        <v>2764</v>
      </c>
      <c r="K528" s="460">
        <v>80111600</v>
      </c>
      <c r="L528" s="460" t="s">
        <v>1023</v>
      </c>
      <c r="M528" s="460" t="s">
        <v>459</v>
      </c>
      <c r="N528" s="461" t="s">
        <v>459</v>
      </c>
      <c r="O528" s="461">
        <v>6</v>
      </c>
      <c r="P528" s="460">
        <v>1</v>
      </c>
      <c r="Q528" s="460" t="s">
        <v>83</v>
      </c>
      <c r="R528" s="463" t="s">
        <v>884</v>
      </c>
      <c r="S528" s="501">
        <v>4000000</v>
      </c>
      <c r="T528" s="501">
        <v>24000000</v>
      </c>
      <c r="U528" s="460" t="s">
        <v>1009</v>
      </c>
      <c r="V528" s="460" t="s">
        <v>78</v>
      </c>
      <c r="W528" s="460" t="s">
        <v>886</v>
      </c>
      <c r="X528" s="460" t="s">
        <v>533</v>
      </c>
      <c r="Y528" s="460" t="s">
        <v>2765</v>
      </c>
      <c r="Z528" s="460" t="s">
        <v>77</v>
      </c>
      <c r="AA528" s="460" t="e">
        <v>#N/A</v>
      </c>
    </row>
    <row r="529" spans="1:27" s="447" customFormat="1" ht="93">
      <c r="A529" s="460" t="s">
        <v>1024</v>
      </c>
      <c r="B529" s="460" t="s">
        <v>70</v>
      </c>
      <c r="C529" s="460" t="s">
        <v>71</v>
      </c>
      <c r="D529" s="460" t="s">
        <v>1004</v>
      </c>
      <c r="E529" s="460" t="s">
        <v>877</v>
      </c>
      <c r="F529" s="461">
        <v>8146</v>
      </c>
      <c r="G529" s="461">
        <v>2024110010254</v>
      </c>
      <c r="H529" s="460" t="s">
        <v>17</v>
      </c>
      <c r="I529" s="460" t="s">
        <v>878</v>
      </c>
      <c r="J529" s="462" t="s">
        <v>2764</v>
      </c>
      <c r="K529" s="460">
        <v>80111600</v>
      </c>
      <c r="L529" s="460" t="s">
        <v>1559</v>
      </c>
      <c r="M529" s="460" t="s">
        <v>307</v>
      </c>
      <c r="N529" s="461" t="s">
        <v>307</v>
      </c>
      <c r="O529" s="461">
        <v>9</v>
      </c>
      <c r="P529" s="460">
        <v>1</v>
      </c>
      <c r="Q529" s="460" t="s">
        <v>83</v>
      </c>
      <c r="R529" s="463" t="s">
        <v>884</v>
      </c>
      <c r="S529" s="501">
        <v>4000000</v>
      </c>
      <c r="T529" s="501">
        <v>36000000</v>
      </c>
      <c r="U529" s="460" t="s">
        <v>1009</v>
      </c>
      <c r="V529" s="460" t="s">
        <v>78</v>
      </c>
      <c r="W529" s="460" t="s">
        <v>886</v>
      </c>
      <c r="X529" s="460" t="s">
        <v>533</v>
      </c>
      <c r="Y529" s="460" t="s">
        <v>2765</v>
      </c>
      <c r="Z529" s="460" t="s">
        <v>77</v>
      </c>
      <c r="AA529" s="460" t="e">
        <v>#N/A</v>
      </c>
    </row>
    <row r="530" spans="1:27" s="447" customFormat="1" ht="93">
      <c r="A530" s="460" t="s">
        <v>1025</v>
      </c>
      <c r="B530" s="460" t="s">
        <v>70</v>
      </c>
      <c r="C530" s="460" t="s">
        <v>71</v>
      </c>
      <c r="D530" s="460" t="s">
        <v>1004</v>
      </c>
      <c r="E530" s="460" t="s">
        <v>877</v>
      </c>
      <c r="F530" s="461">
        <v>8146</v>
      </c>
      <c r="G530" s="461">
        <v>2024110010254</v>
      </c>
      <c r="H530" s="460" t="s">
        <v>17</v>
      </c>
      <c r="I530" s="460" t="s">
        <v>878</v>
      </c>
      <c r="J530" s="460" t="s">
        <v>2764</v>
      </c>
      <c r="K530" s="460">
        <v>80111600</v>
      </c>
      <c r="L530" s="460" t="s">
        <v>2287</v>
      </c>
      <c r="M530" s="460" t="s">
        <v>673</v>
      </c>
      <c r="N530" s="461" t="s">
        <v>673</v>
      </c>
      <c r="O530" s="461">
        <v>5</v>
      </c>
      <c r="P530" s="460">
        <v>1</v>
      </c>
      <c r="Q530" s="460" t="s">
        <v>83</v>
      </c>
      <c r="R530" s="463" t="s">
        <v>884</v>
      </c>
      <c r="S530" s="501">
        <v>5000000</v>
      </c>
      <c r="T530" s="501">
        <v>25000000</v>
      </c>
      <c r="U530" s="460" t="s">
        <v>1009</v>
      </c>
      <c r="V530" s="460" t="s">
        <v>78</v>
      </c>
      <c r="W530" s="460" t="s">
        <v>886</v>
      </c>
      <c r="X530" s="460" t="s">
        <v>533</v>
      </c>
      <c r="Y530" s="460" t="s">
        <v>2765</v>
      </c>
      <c r="Z530" s="460" t="s">
        <v>77</v>
      </c>
      <c r="AA530" s="460" t="e">
        <v>#N/A</v>
      </c>
    </row>
    <row r="531" spans="1:27" s="447" customFormat="1" ht="93">
      <c r="A531" s="460" t="s">
        <v>1027</v>
      </c>
      <c r="B531" s="460" t="s">
        <v>70</v>
      </c>
      <c r="C531" s="460" t="s">
        <v>71</v>
      </c>
      <c r="D531" s="460" t="s">
        <v>1004</v>
      </c>
      <c r="E531" s="460" t="s">
        <v>877</v>
      </c>
      <c r="F531" s="461">
        <v>8146</v>
      </c>
      <c r="G531" s="461">
        <v>2024110010254</v>
      </c>
      <c r="H531" s="460" t="s">
        <v>17</v>
      </c>
      <c r="I531" s="460" t="s">
        <v>878</v>
      </c>
      <c r="J531" s="462" t="s">
        <v>2764</v>
      </c>
      <c r="K531" s="460">
        <v>80111600</v>
      </c>
      <c r="L531" s="460" t="s">
        <v>2186</v>
      </c>
      <c r="M531" s="460" t="s">
        <v>307</v>
      </c>
      <c r="N531" s="461" t="s">
        <v>307</v>
      </c>
      <c r="O531" s="461">
        <v>7</v>
      </c>
      <c r="P531" s="460">
        <v>1</v>
      </c>
      <c r="Q531" s="460" t="s">
        <v>83</v>
      </c>
      <c r="R531" s="463" t="s">
        <v>884</v>
      </c>
      <c r="S531" s="501">
        <v>6000000</v>
      </c>
      <c r="T531" s="501">
        <v>42000000</v>
      </c>
      <c r="U531" s="460" t="s">
        <v>1009</v>
      </c>
      <c r="V531" s="460" t="s">
        <v>78</v>
      </c>
      <c r="W531" s="460" t="s">
        <v>886</v>
      </c>
      <c r="X531" s="460" t="s">
        <v>533</v>
      </c>
      <c r="Y531" s="460" t="s">
        <v>2765</v>
      </c>
      <c r="Z531" s="460" t="s">
        <v>77</v>
      </c>
      <c r="AA531" s="460" t="e">
        <v>#N/A</v>
      </c>
    </row>
    <row r="532" spans="1:27" s="447" customFormat="1" ht="93">
      <c r="A532" s="460" t="s">
        <v>1028</v>
      </c>
      <c r="B532" s="460" t="s">
        <v>70</v>
      </c>
      <c r="C532" s="460" t="s">
        <v>71</v>
      </c>
      <c r="D532" s="460" t="s">
        <v>1004</v>
      </c>
      <c r="E532" s="460" t="s">
        <v>877</v>
      </c>
      <c r="F532" s="461">
        <v>8146</v>
      </c>
      <c r="G532" s="461">
        <v>2024110010254</v>
      </c>
      <c r="H532" s="460" t="s">
        <v>17</v>
      </c>
      <c r="I532" s="460" t="s">
        <v>878</v>
      </c>
      <c r="J532" s="460" t="s">
        <v>2764</v>
      </c>
      <c r="K532" s="460">
        <v>80111600</v>
      </c>
      <c r="L532" s="460" t="s">
        <v>1029</v>
      </c>
      <c r="M532" s="460" t="s">
        <v>459</v>
      </c>
      <c r="N532" s="461" t="s">
        <v>459</v>
      </c>
      <c r="O532" s="461">
        <v>10</v>
      </c>
      <c r="P532" s="460">
        <v>1</v>
      </c>
      <c r="Q532" s="460" t="s">
        <v>83</v>
      </c>
      <c r="R532" s="463" t="s">
        <v>884</v>
      </c>
      <c r="S532" s="501">
        <v>4700000</v>
      </c>
      <c r="T532" s="501">
        <v>47000000</v>
      </c>
      <c r="U532" s="460" t="s">
        <v>1009</v>
      </c>
      <c r="V532" s="460" t="s">
        <v>78</v>
      </c>
      <c r="W532" s="460" t="s">
        <v>886</v>
      </c>
      <c r="X532" s="460" t="s">
        <v>533</v>
      </c>
      <c r="Y532" s="460" t="s">
        <v>2765</v>
      </c>
      <c r="Z532" s="460" t="s">
        <v>77</v>
      </c>
      <c r="AA532" s="460" t="e">
        <v>#N/A</v>
      </c>
    </row>
    <row r="533" spans="1:27" s="447" customFormat="1" ht="108.5">
      <c r="A533" s="460" t="s">
        <v>1030</v>
      </c>
      <c r="B533" s="460" t="s">
        <v>70</v>
      </c>
      <c r="C533" s="460" t="s">
        <v>71</v>
      </c>
      <c r="D533" s="460" t="s">
        <v>1004</v>
      </c>
      <c r="E533" s="460" t="s">
        <v>877</v>
      </c>
      <c r="F533" s="461">
        <v>8146</v>
      </c>
      <c r="G533" s="461">
        <v>2024110010254</v>
      </c>
      <c r="H533" s="460" t="s">
        <v>17</v>
      </c>
      <c r="I533" s="460" t="s">
        <v>878</v>
      </c>
      <c r="J533" s="462" t="s">
        <v>2764</v>
      </c>
      <c r="K533" s="460">
        <v>80111600</v>
      </c>
      <c r="L533" s="460" t="s">
        <v>2188</v>
      </c>
      <c r="M533" s="460" t="s">
        <v>459</v>
      </c>
      <c r="N533" s="461" t="s">
        <v>459</v>
      </c>
      <c r="O533" s="461">
        <v>10</v>
      </c>
      <c r="P533" s="460">
        <v>1</v>
      </c>
      <c r="Q533" s="460" t="s">
        <v>83</v>
      </c>
      <c r="R533" s="463" t="s">
        <v>884</v>
      </c>
      <c r="S533" s="501">
        <v>5000000</v>
      </c>
      <c r="T533" s="501">
        <v>50000000</v>
      </c>
      <c r="U533" s="460" t="s">
        <v>1009</v>
      </c>
      <c r="V533" s="460" t="s">
        <v>78</v>
      </c>
      <c r="W533" s="460" t="s">
        <v>886</v>
      </c>
      <c r="X533" s="460" t="s">
        <v>533</v>
      </c>
      <c r="Y533" s="460" t="s">
        <v>2765</v>
      </c>
      <c r="Z533" s="460" t="s">
        <v>77</v>
      </c>
      <c r="AA533" s="460" t="e">
        <v>#N/A</v>
      </c>
    </row>
    <row r="534" spans="1:27" s="447" customFormat="1" ht="93">
      <c r="A534" s="460" t="s">
        <v>1031</v>
      </c>
      <c r="B534" s="460" t="s">
        <v>70</v>
      </c>
      <c r="C534" s="460" t="s">
        <v>71</v>
      </c>
      <c r="D534" s="460" t="s">
        <v>1004</v>
      </c>
      <c r="E534" s="460" t="s">
        <v>877</v>
      </c>
      <c r="F534" s="461">
        <v>8146</v>
      </c>
      <c r="G534" s="461">
        <v>2024110010254</v>
      </c>
      <c r="H534" s="460" t="s">
        <v>17</v>
      </c>
      <c r="I534" s="460" t="s">
        <v>878</v>
      </c>
      <c r="J534" s="460" t="s">
        <v>2764</v>
      </c>
      <c r="K534" s="460">
        <v>80111600</v>
      </c>
      <c r="L534" s="460" t="s">
        <v>2703</v>
      </c>
      <c r="M534" s="460" t="s">
        <v>673</v>
      </c>
      <c r="N534" s="461" t="s">
        <v>2286</v>
      </c>
      <c r="O534" s="461">
        <v>6</v>
      </c>
      <c r="P534" s="460">
        <v>1</v>
      </c>
      <c r="Q534" s="460" t="s">
        <v>83</v>
      </c>
      <c r="R534" s="463" t="s">
        <v>884</v>
      </c>
      <c r="S534" s="501">
        <v>5000000</v>
      </c>
      <c r="T534" s="501">
        <v>30000000</v>
      </c>
      <c r="U534" s="460" t="s">
        <v>1009</v>
      </c>
      <c r="V534" s="460" t="s">
        <v>78</v>
      </c>
      <c r="W534" s="460" t="s">
        <v>886</v>
      </c>
      <c r="X534" s="460" t="s">
        <v>533</v>
      </c>
      <c r="Y534" s="460" t="s">
        <v>2765</v>
      </c>
      <c r="Z534" s="460" t="s">
        <v>77</v>
      </c>
      <c r="AA534" s="460" t="e">
        <v>#N/A</v>
      </c>
    </row>
    <row r="535" spans="1:27" s="447" customFormat="1" ht="108.5">
      <c r="A535" s="460" t="s">
        <v>1032</v>
      </c>
      <c r="B535" s="460" t="s">
        <v>70</v>
      </c>
      <c r="C535" s="460" t="s">
        <v>71</v>
      </c>
      <c r="D535" s="460" t="s">
        <v>1004</v>
      </c>
      <c r="E535" s="460" t="s">
        <v>877</v>
      </c>
      <c r="F535" s="461">
        <v>8146</v>
      </c>
      <c r="G535" s="461">
        <v>2024110010254</v>
      </c>
      <c r="H535" s="460" t="s">
        <v>17</v>
      </c>
      <c r="I535" s="460" t="s">
        <v>878</v>
      </c>
      <c r="J535" s="460" t="s">
        <v>2764</v>
      </c>
      <c r="K535" s="460">
        <v>80111600</v>
      </c>
      <c r="L535" s="460" t="s">
        <v>1033</v>
      </c>
      <c r="M535" s="460" t="s">
        <v>459</v>
      </c>
      <c r="N535" s="461" t="s">
        <v>459</v>
      </c>
      <c r="O535" s="461">
        <v>6</v>
      </c>
      <c r="P535" s="460">
        <v>1</v>
      </c>
      <c r="Q535" s="460" t="s">
        <v>83</v>
      </c>
      <c r="R535" s="463" t="s">
        <v>884</v>
      </c>
      <c r="S535" s="501">
        <v>6000000</v>
      </c>
      <c r="T535" s="501">
        <v>36000000</v>
      </c>
      <c r="U535" s="460" t="s">
        <v>1009</v>
      </c>
      <c r="V535" s="460" t="s">
        <v>78</v>
      </c>
      <c r="W535" s="460" t="s">
        <v>886</v>
      </c>
      <c r="X535" s="460" t="s">
        <v>533</v>
      </c>
      <c r="Y535" s="460" t="s">
        <v>2765</v>
      </c>
      <c r="Z535" s="460" t="s">
        <v>77</v>
      </c>
      <c r="AA535" s="460" t="e">
        <v>#N/A</v>
      </c>
    </row>
    <row r="536" spans="1:27" s="447" customFormat="1" ht="108.5">
      <c r="A536" s="460" t="s">
        <v>1034</v>
      </c>
      <c r="B536" s="460" t="s">
        <v>70</v>
      </c>
      <c r="C536" s="460" t="s">
        <v>71</v>
      </c>
      <c r="D536" s="460" t="s">
        <v>1004</v>
      </c>
      <c r="E536" s="460" t="s">
        <v>877</v>
      </c>
      <c r="F536" s="461">
        <v>8146</v>
      </c>
      <c r="G536" s="461">
        <v>2024110010254</v>
      </c>
      <c r="H536" s="460" t="s">
        <v>17</v>
      </c>
      <c r="I536" s="460" t="s">
        <v>878</v>
      </c>
      <c r="J536" s="460" t="s">
        <v>2764</v>
      </c>
      <c r="K536" s="460">
        <v>80111600</v>
      </c>
      <c r="L536" s="460" t="s">
        <v>1035</v>
      </c>
      <c r="M536" s="460" t="s">
        <v>459</v>
      </c>
      <c r="N536" s="461" t="s">
        <v>459</v>
      </c>
      <c r="O536" s="461">
        <v>4</v>
      </c>
      <c r="P536" s="460">
        <v>1</v>
      </c>
      <c r="Q536" s="460" t="s">
        <v>83</v>
      </c>
      <c r="R536" s="463" t="s">
        <v>884</v>
      </c>
      <c r="S536" s="501">
        <v>4800000</v>
      </c>
      <c r="T536" s="501">
        <v>19200000</v>
      </c>
      <c r="U536" s="460" t="s">
        <v>1009</v>
      </c>
      <c r="V536" s="460" t="s">
        <v>78</v>
      </c>
      <c r="W536" s="460" t="s">
        <v>886</v>
      </c>
      <c r="X536" s="460" t="s">
        <v>533</v>
      </c>
      <c r="Y536" s="460" t="s">
        <v>2765</v>
      </c>
      <c r="Z536" s="460" t="s">
        <v>77</v>
      </c>
      <c r="AA536" s="460" t="e">
        <v>#N/A</v>
      </c>
    </row>
    <row r="537" spans="1:27" s="447" customFormat="1" ht="108.5">
      <c r="A537" s="460" t="s">
        <v>1036</v>
      </c>
      <c r="B537" s="460" t="s">
        <v>70</v>
      </c>
      <c r="C537" s="460" t="s">
        <v>71</v>
      </c>
      <c r="D537" s="460" t="s">
        <v>1004</v>
      </c>
      <c r="E537" s="460" t="s">
        <v>877</v>
      </c>
      <c r="F537" s="461">
        <v>8146</v>
      </c>
      <c r="G537" s="461">
        <v>2024110010254</v>
      </c>
      <c r="H537" s="460" t="s">
        <v>17</v>
      </c>
      <c r="I537" s="460" t="s">
        <v>878</v>
      </c>
      <c r="J537" s="460" t="s">
        <v>2764</v>
      </c>
      <c r="K537" s="460">
        <v>80111600</v>
      </c>
      <c r="L537" s="460" t="s">
        <v>1023</v>
      </c>
      <c r="M537" s="460" t="s">
        <v>459</v>
      </c>
      <c r="N537" s="461" t="s">
        <v>459</v>
      </c>
      <c r="O537" s="461">
        <v>10</v>
      </c>
      <c r="P537" s="460">
        <v>1</v>
      </c>
      <c r="Q537" s="460" t="s">
        <v>83</v>
      </c>
      <c r="R537" s="463" t="s">
        <v>884</v>
      </c>
      <c r="S537" s="501">
        <v>4000000</v>
      </c>
      <c r="T537" s="501">
        <v>40000000</v>
      </c>
      <c r="U537" s="460" t="s">
        <v>1009</v>
      </c>
      <c r="V537" s="460" t="s">
        <v>78</v>
      </c>
      <c r="W537" s="460" t="s">
        <v>886</v>
      </c>
      <c r="X537" s="460" t="s">
        <v>533</v>
      </c>
      <c r="Y537" s="460" t="s">
        <v>2765</v>
      </c>
      <c r="Z537" s="460" t="s">
        <v>77</v>
      </c>
      <c r="AA537" s="460" t="e">
        <v>#N/A</v>
      </c>
    </row>
    <row r="538" spans="1:27" s="447" customFormat="1" ht="108.5">
      <c r="A538" s="460" t="s">
        <v>1037</v>
      </c>
      <c r="B538" s="460" t="s">
        <v>70</v>
      </c>
      <c r="C538" s="460" t="s">
        <v>71</v>
      </c>
      <c r="D538" s="460" t="s">
        <v>1004</v>
      </c>
      <c r="E538" s="460" t="s">
        <v>877</v>
      </c>
      <c r="F538" s="461">
        <v>8146</v>
      </c>
      <c r="G538" s="461">
        <v>2024110010254</v>
      </c>
      <c r="H538" s="460" t="s">
        <v>17</v>
      </c>
      <c r="I538" s="460" t="s">
        <v>878</v>
      </c>
      <c r="J538" s="460" t="s">
        <v>2764</v>
      </c>
      <c r="K538" s="460">
        <v>80111600</v>
      </c>
      <c r="L538" s="460" t="s">
        <v>1038</v>
      </c>
      <c r="M538" s="460" t="s">
        <v>459</v>
      </c>
      <c r="N538" s="461" t="s">
        <v>459</v>
      </c>
      <c r="O538" s="461">
        <v>6</v>
      </c>
      <c r="P538" s="460">
        <v>1</v>
      </c>
      <c r="Q538" s="460" t="s">
        <v>83</v>
      </c>
      <c r="R538" s="463" t="s">
        <v>884</v>
      </c>
      <c r="S538" s="501">
        <v>4000000</v>
      </c>
      <c r="T538" s="501">
        <v>24000000</v>
      </c>
      <c r="U538" s="460" t="s">
        <v>1009</v>
      </c>
      <c r="V538" s="460" t="s">
        <v>78</v>
      </c>
      <c r="W538" s="460" t="s">
        <v>886</v>
      </c>
      <c r="X538" s="460" t="s">
        <v>533</v>
      </c>
      <c r="Y538" s="460" t="s">
        <v>2765</v>
      </c>
      <c r="Z538" s="460" t="s">
        <v>77</v>
      </c>
      <c r="AA538" s="460" t="e">
        <v>#N/A</v>
      </c>
    </row>
    <row r="539" spans="1:27" s="447" customFormat="1" ht="93">
      <c r="A539" s="460" t="s">
        <v>1039</v>
      </c>
      <c r="B539" s="460" t="s">
        <v>70</v>
      </c>
      <c r="C539" s="460" t="s">
        <v>71</v>
      </c>
      <c r="D539" s="460" t="s">
        <v>1004</v>
      </c>
      <c r="E539" s="460" t="s">
        <v>877</v>
      </c>
      <c r="F539" s="461">
        <v>8146</v>
      </c>
      <c r="G539" s="461">
        <v>2024110010254</v>
      </c>
      <c r="H539" s="460" t="s">
        <v>17</v>
      </c>
      <c r="I539" s="460" t="s">
        <v>878</v>
      </c>
      <c r="J539" s="460" t="s">
        <v>2764</v>
      </c>
      <c r="K539" s="460">
        <v>80111600</v>
      </c>
      <c r="L539" s="460" t="s">
        <v>1040</v>
      </c>
      <c r="M539" s="460" t="s">
        <v>459</v>
      </c>
      <c r="N539" s="461" t="s">
        <v>459</v>
      </c>
      <c r="O539" s="461">
        <v>6</v>
      </c>
      <c r="P539" s="460">
        <v>1</v>
      </c>
      <c r="Q539" s="460" t="s">
        <v>83</v>
      </c>
      <c r="R539" s="463" t="s">
        <v>884</v>
      </c>
      <c r="S539" s="501">
        <v>4000000</v>
      </c>
      <c r="T539" s="501">
        <v>24000000</v>
      </c>
      <c r="U539" s="460" t="s">
        <v>1009</v>
      </c>
      <c r="V539" s="460" t="s">
        <v>78</v>
      </c>
      <c r="W539" s="460" t="s">
        <v>886</v>
      </c>
      <c r="X539" s="460" t="s">
        <v>533</v>
      </c>
      <c r="Y539" s="460" t="s">
        <v>2765</v>
      </c>
      <c r="Z539" s="460" t="s">
        <v>77</v>
      </c>
      <c r="AA539" s="460" t="e">
        <v>#N/A</v>
      </c>
    </row>
    <row r="540" spans="1:27" s="447" customFormat="1" ht="93">
      <c r="A540" s="460" t="s">
        <v>1041</v>
      </c>
      <c r="B540" s="460" t="s">
        <v>70</v>
      </c>
      <c r="C540" s="460" t="s">
        <v>71</v>
      </c>
      <c r="D540" s="460" t="s">
        <v>1004</v>
      </c>
      <c r="E540" s="460" t="s">
        <v>877</v>
      </c>
      <c r="F540" s="461">
        <v>8146</v>
      </c>
      <c r="G540" s="461">
        <v>2024110010254</v>
      </c>
      <c r="H540" s="460" t="s">
        <v>17</v>
      </c>
      <c r="I540" s="460" t="s">
        <v>878</v>
      </c>
      <c r="J540" s="460" t="s">
        <v>2764</v>
      </c>
      <c r="K540" s="460">
        <v>80111600</v>
      </c>
      <c r="L540" s="460" t="s">
        <v>2288</v>
      </c>
      <c r="M540" s="460" t="s">
        <v>673</v>
      </c>
      <c r="N540" s="461" t="s">
        <v>673</v>
      </c>
      <c r="O540" s="461">
        <v>4</v>
      </c>
      <c r="P540" s="460">
        <v>1</v>
      </c>
      <c r="Q540" s="460" t="s">
        <v>83</v>
      </c>
      <c r="R540" s="463" t="s">
        <v>884</v>
      </c>
      <c r="S540" s="501">
        <v>3400000</v>
      </c>
      <c r="T540" s="501">
        <v>13600000</v>
      </c>
      <c r="U540" s="460" t="s">
        <v>1009</v>
      </c>
      <c r="V540" s="460" t="s">
        <v>78</v>
      </c>
      <c r="W540" s="460" t="s">
        <v>886</v>
      </c>
      <c r="X540" s="460" t="s">
        <v>533</v>
      </c>
      <c r="Y540" s="460" t="s">
        <v>2765</v>
      </c>
      <c r="Z540" s="460" t="s">
        <v>77</v>
      </c>
      <c r="AA540" s="460" t="e">
        <v>#N/A</v>
      </c>
    </row>
    <row r="541" spans="1:27" s="447" customFormat="1" ht="93">
      <c r="A541" s="460" t="s">
        <v>1043</v>
      </c>
      <c r="B541" s="460" t="s">
        <v>70</v>
      </c>
      <c r="C541" s="460" t="s">
        <v>71</v>
      </c>
      <c r="D541" s="460" t="s">
        <v>1004</v>
      </c>
      <c r="E541" s="460" t="s">
        <v>877</v>
      </c>
      <c r="F541" s="461">
        <v>8146</v>
      </c>
      <c r="G541" s="461">
        <v>2024110010254</v>
      </c>
      <c r="H541" s="460" t="s">
        <v>17</v>
      </c>
      <c r="I541" s="460" t="s">
        <v>878</v>
      </c>
      <c r="J541" s="460" t="s">
        <v>2764</v>
      </c>
      <c r="K541" s="460">
        <v>80111600</v>
      </c>
      <c r="L541" s="460" t="s">
        <v>1044</v>
      </c>
      <c r="M541" s="460" t="s">
        <v>459</v>
      </c>
      <c r="N541" s="461" t="s">
        <v>459</v>
      </c>
      <c r="O541" s="461">
        <v>6</v>
      </c>
      <c r="P541" s="460">
        <v>1</v>
      </c>
      <c r="Q541" s="460" t="s">
        <v>83</v>
      </c>
      <c r="R541" s="463" t="s">
        <v>884</v>
      </c>
      <c r="S541" s="501">
        <v>3600000</v>
      </c>
      <c r="T541" s="501">
        <v>21600000</v>
      </c>
      <c r="U541" s="460" t="s">
        <v>1009</v>
      </c>
      <c r="V541" s="460" t="s">
        <v>78</v>
      </c>
      <c r="W541" s="460" t="s">
        <v>886</v>
      </c>
      <c r="X541" s="460" t="s">
        <v>533</v>
      </c>
      <c r="Y541" s="460" t="s">
        <v>2765</v>
      </c>
      <c r="Z541" s="460" t="s">
        <v>77</v>
      </c>
      <c r="AA541" s="460" t="e">
        <v>#N/A</v>
      </c>
    </row>
    <row r="542" spans="1:27" s="447" customFormat="1" ht="93">
      <c r="A542" s="460" t="s">
        <v>1045</v>
      </c>
      <c r="B542" s="460" t="s">
        <v>70</v>
      </c>
      <c r="C542" s="460" t="s">
        <v>71</v>
      </c>
      <c r="D542" s="460" t="s">
        <v>1004</v>
      </c>
      <c r="E542" s="460" t="s">
        <v>877</v>
      </c>
      <c r="F542" s="461">
        <v>8146</v>
      </c>
      <c r="G542" s="461">
        <v>2024110010254</v>
      </c>
      <c r="H542" s="460" t="s">
        <v>17</v>
      </c>
      <c r="I542" s="460" t="s">
        <v>878</v>
      </c>
      <c r="J542" s="460" t="s">
        <v>2764</v>
      </c>
      <c r="K542" s="460">
        <v>80111600</v>
      </c>
      <c r="L542" s="460" t="s">
        <v>1046</v>
      </c>
      <c r="M542" s="460" t="s">
        <v>459</v>
      </c>
      <c r="N542" s="461" t="s">
        <v>459</v>
      </c>
      <c r="O542" s="461">
        <v>10</v>
      </c>
      <c r="P542" s="460">
        <v>1</v>
      </c>
      <c r="Q542" s="460" t="s">
        <v>83</v>
      </c>
      <c r="R542" s="463" t="s">
        <v>884</v>
      </c>
      <c r="S542" s="501">
        <v>3000000</v>
      </c>
      <c r="T542" s="501">
        <v>30000000</v>
      </c>
      <c r="U542" s="460" t="s">
        <v>1009</v>
      </c>
      <c r="V542" s="460" t="s">
        <v>78</v>
      </c>
      <c r="W542" s="460" t="s">
        <v>886</v>
      </c>
      <c r="X542" s="460" t="s">
        <v>533</v>
      </c>
      <c r="Y542" s="460" t="s">
        <v>2765</v>
      </c>
      <c r="Z542" s="460" t="s">
        <v>77</v>
      </c>
      <c r="AA542" s="460" t="e">
        <v>#N/A</v>
      </c>
    </row>
    <row r="543" spans="1:27" s="447" customFormat="1" ht="93">
      <c r="A543" s="460" t="s">
        <v>1047</v>
      </c>
      <c r="B543" s="460" t="s">
        <v>70</v>
      </c>
      <c r="C543" s="460" t="s">
        <v>71</v>
      </c>
      <c r="D543" s="460" t="s">
        <v>1004</v>
      </c>
      <c r="E543" s="460" t="s">
        <v>877</v>
      </c>
      <c r="F543" s="461">
        <v>8146</v>
      </c>
      <c r="G543" s="461">
        <v>2024110010254</v>
      </c>
      <c r="H543" s="460" t="s">
        <v>17</v>
      </c>
      <c r="I543" s="460" t="s">
        <v>878</v>
      </c>
      <c r="J543" s="460" t="s">
        <v>2764</v>
      </c>
      <c r="K543" s="460">
        <v>80111600</v>
      </c>
      <c r="L543" s="460" t="s">
        <v>1048</v>
      </c>
      <c r="M543" s="460" t="s">
        <v>459</v>
      </c>
      <c r="N543" s="461" t="s">
        <v>459</v>
      </c>
      <c r="O543" s="461">
        <v>6</v>
      </c>
      <c r="P543" s="460">
        <v>1</v>
      </c>
      <c r="Q543" s="460" t="s">
        <v>83</v>
      </c>
      <c r="R543" s="463" t="s">
        <v>884</v>
      </c>
      <c r="S543" s="501">
        <v>3000000</v>
      </c>
      <c r="T543" s="501">
        <v>18000000</v>
      </c>
      <c r="U543" s="460" t="s">
        <v>1009</v>
      </c>
      <c r="V543" s="460" t="s">
        <v>78</v>
      </c>
      <c r="W543" s="460" t="s">
        <v>886</v>
      </c>
      <c r="X543" s="460" t="s">
        <v>533</v>
      </c>
      <c r="Y543" s="460" t="s">
        <v>2765</v>
      </c>
      <c r="Z543" s="460" t="s">
        <v>77</v>
      </c>
      <c r="AA543" s="460" t="e">
        <v>#N/A</v>
      </c>
    </row>
    <row r="544" spans="1:27" s="447" customFormat="1" ht="93">
      <c r="A544" s="460" t="s">
        <v>1049</v>
      </c>
      <c r="B544" s="460" t="s">
        <v>70</v>
      </c>
      <c r="C544" s="460" t="s">
        <v>71</v>
      </c>
      <c r="D544" s="460" t="s">
        <v>1004</v>
      </c>
      <c r="E544" s="460" t="s">
        <v>877</v>
      </c>
      <c r="F544" s="461">
        <v>8146</v>
      </c>
      <c r="G544" s="461">
        <v>2024110010254</v>
      </c>
      <c r="H544" s="460" t="s">
        <v>17</v>
      </c>
      <c r="I544" s="460" t="s">
        <v>878</v>
      </c>
      <c r="J544" s="460" t="s">
        <v>2764</v>
      </c>
      <c r="K544" s="460">
        <v>80111600</v>
      </c>
      <c r="L544" s="460" t="s">
        <v>1050</v>
      </c>
      <c r="M544" s="460" t="s">
        <v>459</v>
      </c>
      <c r="N544" s="461" t="s">
        <v>459</v>
      </c>
      <c r="O544" s="461">
        <v>6</v>
      </c>
      <c r="P544" s="460">
        <v>1</v>
      </c>
      <c r="Q544" s="460" t="s">
        <v>83</v>
      </c>
      <c r="R544" s="463" t="s">
        <v>884</v>
      </c>
      <c r="S544" s="501">
        <v>3000000</v>
      </c>
      <c r="T544" s="501">
        <v>18000000</v>
      </c>
      <c r="U544" s="460" t="s">
        <v>1009</v>
      </c>
      <c r="V544" s="460" t="s">
        <v>78</v>
      </c>
      <c r="W544" s="460" t="s">
        <v>886</v>
      </c>
      <c r="X544" s="460" t="s">
        <v>533</v>
      </c>
      <c r="Y544" s="460" t="s">
        <v>2765</v>
      </c>
      <c r="Z544" s="460" t="s">
        <v>77</v>
      </c>
      <c r="AA544" s="460" t="e">
        <v>#N/A</v>
      </c>
    </row>
    <row r="545" spans="1:27" s="447" customFormat="1" ht="93">
      <c r="A545" s="460" t="s">
        <v>1051</v>
      </c>
      <c r="B545" s="460" t="s">
        <v>70</v>
      </c>
      <c r="C545" s="460" t="s">
        <v>71</v>
      </c>
      <c r="D545" s="460" t="s">
        <v>1004</v>
      </c>
      <c r="E545" s="460" t="s">
        <v>877</v>
      </c>
      <c r="F545" s="461">
        <v>8146</v>
      </c>
      <c r="G545" s="461">
        <v>2024110010254</v>
      </c>
      <c r="H545" s="460" t="s">
        <v>17</v>
      </c>
      <c r="I545" s="460" t="s">
        <v>878</v>
      </c>
      <c r="J545" s="462" t="s">
        <v>2764</v>
      </c>
      <c r="K545" s="460">
        <v>80111600</v>
      </c>
      <c r="L545" s="460" t="s">
        <v>2187</v>
      </c>
      <c r="M545" s="460" t="s">
        <v>307</v>
      </c>
      <c r="N545" s="461" t="s">
        <v>307</v>
      </c>
      <c r="O545" s="461">
        <v>5</v>
      </c>
      <c r="P545" s="460">
        <v>1</v>
      </c>
      <c r="Q545" s="460" t="s">
        <v>83</v>
      </c>
      <c r="R545" s="463" t="s">
        <v>884</v>
      </c>
      <c r="S545" s="501">
        <v>3000000</v>
      </c>
      <c r="T545" s="501">
        <v>15000000</v>
      </c>
      <c r="U545" s="460" t="s">
        <v>1009</v>
      </c>
      <c r="V545" s="460" t="s">
        <v>78</v>
      </c>
      <c r="W545" s="460" t="s">
        <v>886</v>
      </c>
      <c r="X545" s="460" t="s">
        <v>533</v>
      </c>
      <c r="Y545" s="460" t="s">
        <v>2765</v>
      </c>
      <c r="Z545" s="460" t="s">
        <v>77</v>
      </c>
      <c r="AA545" s="460" t="e">
        <v>#N/A</v>
      </c>
    </row>
    <row r="546" spans="1:27" s="447" customFormat="1" ht="93">
      <c r="A546" s="460" t="s">
        <v>1052</v>
      </c>
      <c r="B546" s="460" t="s">
        <v>70</v>
      </c>
      <c r="C546" s="460" t="s">
        <v>71</v>
      </c>
      <c r="D546" s="460" t="s">
        <v>1004</v>
      </c>
      <c r="E546" s="460" t="s">
        <v>877</v>
      </c>
      <c r="F546" s="461">
        <v>8146</v>
      </c>
      <c r="G546" s="461">
        <v>2024110010254</v>
      </c>
      <c r="H546" s="460" t="s">
        <v>17</v>
      </c>
      <c r="I546" s="460" t="s">
        <v>878</v>
      </c>
      <c r="J546" s="460" t="s">
        <v>2764</v>
      </c>
      <c r="K546" s="460">
        <v>80111600</v>
      </c>
      <c r="L546" s="460" t="s">
        <v>1053</v>
      </c>
      <c r="M546" s="460" t="s">
        <v>459</v>
      </c>
      <c r="N546" s="461" t="s">
        <v>459</v>
      </c>
      <c r="O546" s="461">
        <v>5</v>
      </c>
      <c r="P546" s="460">
        <v>1</v>
      </c>
      <c r="Q546" s="460" t="s">
        <v>83</v>
      </c>
      <c r="R546" s="463" t="s">
        <v>884</v>
      </c>
      <c r="S546" s="501">
        <v>2250000</v>
      </c>
      <c r="T546" s="501">
        <v>11250000</v>
      </c>
      <c r="U546" s="460" t="s">
        <v>1009</v>
      </c>
      <c r="V546" s="460" t="s">
        <v>78</v>
      </c>
      <c r="W546" s="460" t="s">
        <v>886</v>
      </c>
      <c r="X546" s="460" t="s">
        <v>533</v>
      </c>
      <c r="Y546" s="460" t="s">
        <v>2765</v>
      </c>
      <c r="Z546" s="460" t="s">
        <v>77</v>
      </c>
      <c r="AA546" s="460" t="e">
        <v>#N/A</v>
      </c>
    </row>
    <row r="547" spans="1:27" s="447" customFormat="1" ht="93">
      <c r="A547" s="460" t="s">
        <v>1054</v>
      </c>
      <c r="B547" s="460" t="s">
        <v>70</v>
      </c>
      <c r="C547" s="460" t="s">
        <v>71</v>
      </c>
      <c r="D547" s="460" t="s">
        <v>1004</v>
      </c>
      <c r="E547" s="460" t="s">
        <v>877</v>
      </c>
      <c r="F547" s="461">
        <v>8146</v>
      </c>
      <c r="G547" s="461">
        <v>2024110010254</v>
      </c>
      <c r="H547" s="460" t="s">
        <v>17</v>
      </c>
      <c r="I547" s="460" t="s">
        <v>878</v>
      </c>
      <c r="J547" s="460" t="s">
        <v>2764</v>
      </c>
      <c r="K547" s="460" t="s">
        <v>1055</v>
      </c>
      <c r="L547" s="460" t="s">
        <v>2495</v>
      </c>
      <c r="M547" s="460" t="s">
        <v>1060</v>
      </c>
      <c r="N547" s="460" t="s">
        <v>1421</v>
      </c>
      <c r="O547" s="460">
        <v>3</v>
      </c>
      <c r="P547" s="460">
        <v>1</v>
      </c>
      <c r="Q547" s="460" t="s">
        <v>2265</v>
      </c>
      <c r="R547" s="479" t="s">
        <v>884</v>
      </c>
      <c r="S547" s="501" t="s">
        <v>2655</v>
      </c>
      <c r="T547" s="501">
        <v>135000000</v>
      </c>
      <c r="U547" s="460" t="s">
        <v>1009</v>
      </c>
      <c r="V547" s="460" t="s">
        <v>78</v>
      </c>
      <c r="W547" s="460" t="s">
        <v>886</v>
      </c>
      <c r="X547" s="460" t="s">
        <v>533</v>
      </c>
      <c r="Y547" s="460" t="s">
        <v>2765</v>
      </c>
      <c r="Z547" s="460" t="s">
        <v>77</v>
      </c>
      <c r="AA547" s="460" t="e">
        <v>#N/A</v>
      </c>
    </row>
    <row r="548" spans="1:27" s="447" customFormat="1" ht="93">
      <c r="A548" s="460" t="s">
        <v>1058</v>
      </c>
      <c r="B548" s="460" t="s">
        <v>70</v>
      </c>
      <c r="C548" s="460" t="s">
        <v>71</v>
      </c>
      <c r="D548" s="460" t="s">
        <v>1004</v>
      </c>
      <c r="E548" s="460" t="s">
        <v>877</v>
      </c>
      <c r="F548" s="461">
        <v>8146</v>
      </c>
      <c r="G548" s="461">
        <v>2024110010254</v>
      </c>
      <c r="H548" s="460" t="s">
        <v>17</v>
      </c>
      <c r="I548" s="460" t="s">
        <v>878</v>
      </c>
      <c r="J548" s="460" t="s">
        <v>2764</v>
      </c>
      <c r="K548" s="460" t="s">
        <v>407</v>
      </c>
      <c r="L548" s="460" t="s">
        <v>1059</v>
      </c>
      <c r="M548" s="460" t="s">
        <v>777</v>
      </c>
      <c r="N548" s="460" t="s">
        <v>1060</v>
      </c>
      <c r="O548" s="460">
        <v>6</v>
      </c>
      <c r="P548" s="460">
        <v>1</v>
      </c>
      <c r="Q548" s="460" t="s">
        <v>410</v>
      </c>
      <c r="R548" s="479" t="s">
        <v>884</v>
      </c>
      <c r="S548" s="501" t="s">
        <v>2655</v>
      </c>
      <c r="T548" s="501">
        <v>21150000</v>
      </c>
      <c r="U548" s="460" t="s">
        <v>1009</v>
      </c>
      <c r="V548" s="460" t="s">
        <v>78</v>
      </c>
      <c r="W548" s="460" t="s">
        <v>886</v>
      </c>
      <c r="X548" s="460" t="s">
        <v>533</v>
      </c>
      <c r="Y548" s="460" t="s">
        <v>2765</v>
      </c>
      <c r="Z548" s="460" t="s">
        <v>77</v>
      </c>
      <c r="AA548" s="460" t="e">
        <v>#N/A</v>
      </c>
    </row>
    <row r="549" spans="1:27" s="447" customFormat="1" ht="93">
      <c r="A549" s="460" t="s">
        <v>1062</v>
      </c>
      <c r="B549" s="460" t="s">
        <v>70</v>
      </c>
      <c r="C549" s="460" t="s">
        <v>71</v>
      </c>
      <c r="D549" s="460" t="s">
        <v>1004</v>
      </c>
      <c r="E549" s="460" t="s">
        <v>877</v>
      </c>
      <c r="F549" s="461">
        <v>8146</v>
      </c>
      <c r="G549" s="461">
        <v>2024110010254</v>
      </c>
      <c r="H549" s="460" t="s">
        <v>17</v>
      </c>
      <c r="I549" s="460" t="s">
        <v>878</v>
      </c>
      <c r="J549" s="460" t="s">
        <v>2764</v>
      </c>
      <c r="K549" s="460">
        <v>80111600</v>
      </c>
      <c r="L549" s="460" t="s">
        <v>2704</v>
      </c>
      <c r="M549" s="460" t="s">
        <v>459</v>
      </c>
      <c r="N549" s="460" t="s">
        <v>459</v>
      </c>
      <c r="O549" s="460">
        <v>6</v>
      </c>
      <c r="P549" s="460">
        <v>1</v>
      </c>
      <c r="Q549" s="460" t="s">
        <v>83</v>
      </c>
      <c r="R549" s="479" t="s">
        <v>884</v>
      </c>
      <c r="S549" s="501">
        <v>2358333</v>
      </c>
      <c r="T549" s="501">
        <v>14150000</v>
      </c>
      <c r="U549" s="460" t="s">
        <v>1009</v>
      </c>
      <c r="V549" s="460" t="s">
        <v>78</v>
      </c>
      <c r="W549" s="460" t="s">
        <v>886</v>
      </c>
      <c r="X549" s="460" t="s">
        <v>533</v>
      </c>
      <c r="Y549" s="460" t="s">
        <v>2765</v>
      </c>
      <c r="Z549" s="460" t="s">
        <v>77</v>
      </c>
      <c r="AA549" s="460" t="e">
        <v>#N/A</v>
      </c>
    </row>
    <row r="550" spans="1:27" s="447" customFormat="1" ht="93">
      <c r="A550" s="460" t="s">
        <v>1064</v>
      </c>
      <c r="B550" s="460" t="s">
        <v>70</v>
      </c>
      <c r="C550" s="460" t="s">
        <v>71</v>
      </c>
      <c r="D550" s="460" t="s">
        <v>1004</v>
      </c>
      <c r="E550" s="460" t="s">
        <v>877</v>
      </c>
      <c r="F550" s="461">
        <v>8146</v>
      </c>
      <c r="G550" s="461">
        <v>2024110010254</v>
      </c>
      <c r="H550" s="460" t="s">
        <v>17</v>
      </c>
      <c r="I550" s="460" t="s">
        <v>878</v>
      </c>
      <c r="J550" s="460" t="s">
        <v>2764</v>
      </c>
      <c r="K550" s="460" t="s">
        <v>1055</v>
      </c>
      <c r="L550" s="460" t="s">
        <v>1562</v>
      </c>
      <c r="M550" s="460" t="s">
        <v>1472</v>
      </c>
      <c r="N550" s="460" t="s">
        <v>1472</v>
      </c>
      <c r="O550" s="460">
        <v>1</v>
      </c>
      <c r="P550" s="460">
        <v>1</v>
      </c>
      <c r="Q550" s="460" t="s">
        <v>83</v>
      </c>
      <c r="R550" s="460" t="s">
        <v>884</v>
      </c>
      <c r="S550" s="506">
        <v>0</v>
      </c>
      <c r="T550" s="506">
        <v>144275000</v>
      </c>
      <c r="U550" s="460" t="s">
        <v>1009</v>
      </c>
      <c r="V550" s="460" t="s">
        <v>78</v>
      </c>
      <c r="W550" s="460" t="s">
        <v>886</v>
      </c>
      <c r="X550" s="460" t="s">
        <v>533</v>
      </c>
      <c r="Y550" s="460" t="s">
        <v>2765</v>
      </c>
      <c r="Z550" s="460" t="s">
        <v>77</v>
      </c>
      <c r="AA550" s="460">
        <v>146</v>
      </c>
    </row>
    <row r="551" spans="1:27" s="447" customFormat="1" ht="93">
      <c r="A551" s="460" t="s">
        <v>1065</v>
      </c>
      <c r="B551" s="460" t="s">
        <v>70</v>
      </c>
      <c r="C551" s="460" t="s">
        <v>71</v>
      </c>
      <c r="D551" s="460" t="s">
        <v>1004</v>
      </c>
      <c r="E551" s="460" t="s">
        <v>877</v>
      </c>
      <c r="F551" s="461">
        <v>8146</v>
      </c>
      <c r="G551" s="461">
        <v>2024110010254</v>
      </c>
      <c r="H551" s="460" t="s">
        <v>17</v>
      </c>
      <c r="I551" s="460" t="s">
        <v>878</v>
      </c>
      <c r="J551" s="460" t="s">
        <v>2764</v>
      </c>
      <c r="K551" s="460" t="s">
        <v>1055</v>
      </c>
      <c r="L551" s="460" t="s">
        <v>2564</v>
      </c>
      <c r="M551" s="460" t="s">
        <v>1421</v>
      </c>
      <c r="N551" s="460" t="s">
        <v>1421</v>
      </c>
      <c r="O551" s="460">
        <v>2</v>
      </c>
      <c r="P551" s="460">
        <v>1</v>
      </c>
      <c r="Q551" s="460" t="s">
        <v>83</v>
      </c>
      <c r="R551" s="460" t="s">
        <v>884</v>
      </c>
      <c r="S551" s="506" t="s">
        <v>2655</v>
      </c>
      <c r="T551" s="506">
        <v>30000000</v>
      </c>
      <c r="U551" s="460" t="s">
        <v>1009</v>
      </c>
      <c r="V551" s="460" t="s">
        <v>78</v>
      </c>
      <c r="W551" s="460" t="s">
        <v>886</v>
      </c>
      <c r="X551" s="460" t="s">
        <v>533</v>
      </c>
      <c r="Y551" s="460" t="s">
        <v>2765</v>
      </c>
      <c r="Z551" s="460" t="s">
        <v>77</v>
      </c>
      <c r="AA551" s="460">
        <v>54</v>
      </c>
    </row>
    <row r="552" spans="1:27" s="447" customFormat="1" ht="93">
      <c r="A552" s="460" t="s">
        <v>1067</v>
      </c>
      <c r="B552" s="460" t="s">
        <v>70</v>
      </c>
      <c r="C552" s="460" t="s">
        <v>71</v>
      </c>
      <c r="D552" s="460" t="s">
        <v>1004</v>
      </c>
      <c r="E552" s="460" t="s">
        <v>877</v>
      </c>
      <c r="F552" s="461">
        <v>8146</v>
      </c>
      <c r="G552" s="461">
        <v>2024110010254</v>
      </c>
      <c r="H552" s="460" t="s">
        <v>17</v>
      </c>
      <c r="I552" s="460" t="s">
        <v>878</v>
      </c>
      <c r="J552" s="460" t="s">
        <v>2764</v>
      </c>
      <c r="K552" s="460" t="s">
        <v>1055</v>
      </c>
      <c r="L552" s="460" t="s">
        <v>2565</v>
      </c>
      <c r="M552" s="460" t="s">
        <v>1421</v>
      </c>
      <c r="N552" s="460" t="s">
        <v>1421</v>
      </c>
      <c r="O552" s="460">
        <v>2</v>
      </c>
      <c r="P552" s="460">
        <v>1</v>
      </c>
      <c r="Q552" s="460" t="s">
        <v>83</v>
      </c>
      <c r="R552" s="460" t="s">
        <v>884</v>
      </c>
      <c r="S552" s="506" t="s">
        <v>2655</v>
      </c>
      <c r="T552" s="506">
        <v>30000000</v>
      </c>
      <c r="U552" s="460" t="s">
        <v>1009</v>
      </c>
      <c r="V552" s="460" t="s">
        <v>78</v>
      </c>
      <c r="W552" s="460" t="s">
        <v>886</v>
      </c>
      <c r="X552" s="460" t="s">
        <v>533</v>
      </c>
      <c r="Y552" s="460" t="s">
        <v>2765</v>
      </c>
      <c r="Z552" s="460" t="s">
        <v>77</v>
      </c>
      <c r="AA552" s="460">
        <v>55</v>
      </c>
    </row>
    <row r="553" spans="1:27" s="447" customFormat="1" ht="93">
      <c r="A553" s="460" t="s">
        <v>1068</v>
      </c>
      <c r="B553" s="460" t="s">
        <v>70</v>
      </c>
      <c r="C553" s="460" t="s">
        <v>71</v>
      </c>
      <c r="D553" s="460" t="s">
        <v>1004</v>
      </c>
      <c r="E553" s="460" t="s">
        <v>877</v>
      </c>
      <c r="F553" s="461">
        <v>8146</v>
      </c>
      <c r="G553" s="461">
        <v>2024110010254</v>
      </c>
      <c r="H553" s="460" t="s">
        <v>17</v>
      </c>
      <c r="I553" s="460" t="s">
        <v>878</v>
      </c>
      <c r="J553" s="460" t="s">
        <v>2764</v>
      </c>
      <c r="K553" s="460" t="s">
        <v>1055</v>
      </c>
      <c r="L553" s="460" t="s">
        <v>2566</v>
      </c>
      <c r="M553" s="460" t="s">
        <v>1421</v>
      </c>
      <c r="N553" s="460" t="s">
        <v>1421</v>
      </c>
      <c r="O553" s="460">
        <v>2</v>
      </c>
      <c r="P553" s="460">
        <v>1</v>
      </c>
      <c r="Q553" s="460" t="s">
        <v>83</v>
      </c>
      <c r="R553" s="460" t="s">
        <v>884</v>
      </c>
      <c r="S553" s="506" t="s">
        <v>2655</v>
      </c>
      <c r="T553" s="506">
        <v>30000000</v>
      </c>
      <c r="U553" s="460" t="s">
        <v>1009</v>
      </c>
      <c r="V553" s="460" t="s">
        <v>78</v>
      </c>
      <c r="W553" s="460" t="s">
        <v>886</v>
      </c>
      <c r="X553" s="460" t="s">
        <v>533</v>
      </c>
      <c r="Y553" s="460" t="s">
        <v>2765</v>
      </c>
      <c r="Z553" s="460" t="s">
        <v>77</v>
      </c>
      <c r="AA553" s="460">
        <v>56</v>
      </c>
    </row>
    <row r="554" spans="1:27" s="447" customFormat="1" ht="93">
      <c r="A554" s="460" t="s">
        <v>1069</v>
      </c>
      <c r="B554" s="460" t="s">
        <v>70</v>
      </c>
      <c r="C554" s="460" t="s">
        <v>71</v>
      </c>
      <c r="D554" s="460" t="s">
        <v>1004</v>
      </c>
      <c r="E554" s="460" t="s">
        <v>877</v>
      </c>
      <c r="F554" s="461">
        <v>8146</v>
      </c>
      <c r="G554" s="461">
        <v>2024110010254</v>
      </c>
      <c r="H554" s="460" t="s">
        <v>17</v>
      </c>
      <c r="I554" s="460" t="s">
        <v>878</v>
      </c>
      <c r="J554" s="460" t="s">
        <v>2764</v>
      </c>
      <c r="K554" s="460" t="s">
        <v>1055</v>
      </c>
      <c r="L554" s="460" t="s">
        <v>2567</v>
      </c>
      <c r="M554" s="460" t="s">
        <v>1421</v>
      </c>
      <c r="N554" s="460" t="s">
        <v>1421</v>
      </c>
      <c r="O554" s="460">
        <v>2</v>
      </c>
      <c r="P554" s="460">
        <v>1</v>
      </c>
      <c r="Q554" s="460" t="s">
        <v>83</v>
      </c>
      <c r="R554" s="460" t="s">
        <v>884</v>
      </c>
      <c r="S554" s="506" t="s">
        <v>2655</v>
      </c>
      <c r="T554" s="506">
        <v>30000000</v>
      </c>
      <c r="U554" s="460" t="s">
        <v>1009</v>
      </c>
      <c r="V554" s="460" t="s">
        <v>78</v>
      </c>
      <c r="W554" s="460" t="s">
        <v>886</v>
      </c>
      <c r="X554" s="460" t="s">
        <v>533</v>
      </c>
      <c r="Y554" s="460" t="s">
        <v>2765</v>
      </c>
      <c r="Z554" s="460" t="s">
        <v>77</v>
      </c>
      <c r="AA554" s="460">
        <v>57</v>
      </c>
    </row>
    <row r="555" spans="1:27" s="447" customFormat="1" ht="93">
      <c r="A555" s="460" t="s">
        <v>1070</v>
      </c>
      <c r="B555" s="460" t="s">
        <v>70</v>
      </c>
      <c r="C555" s="460" t="s">
        <v>71</v>
      </c>
      <c r="D555" s="460" t="s">
        <v>1004</v>
      </c>
      <c r="E555" s="460" t="s">
        <v>877</v>
      </c>
      <c r="F555" s="461">
        <v>8146</v>
      </c>
      <c r="G555" s="461">
        <v>2024110010254</v>
      </c>
      <c r="H555" s="460" t="s">
        <v>17</v>
      </c>
      <c r="I555" s="460" t="s">
        <v>878</v>
      </c>
      <c r="J555" s="460" t="s">
        <v>2764</v>
      </c>
      <c r="K555" s="460" t="s">
        <v>1055</v>
      </c>
      <c r="L555" s="460" t="s">
        <v>2568</v>
      </c>
      <c r="M555" s="460" t="s">
        <v>1421</v>
      </c>
      <c r="N555" s="460" t="s">
        <v>1421</v>
      </c>
      <c r="O555" s="460">
        <v>2</v>
      </c>
      <c r="P555" s="460">
        <v>1</v>
      </c>
      <c r="Q555" s="460" t="s">
        <v>83</v>
      </c>
      <c r="R555" s="460" t="s">
        <v>884</v>
      </c>
      <c r="S555" s="506" t="s">
        <v>2655</v>
      </c>
      <c r="T555" s="506">
        <v>30000000</v>
      </c>
      <c r="U555" s="460" t="s">
        <v>1009</v>
      </c>
      <c r="V555" s="460" t="s">
        <v>78</v>
      </c>
      <c r="W555" s="460" t="s">
        <v>886</v>
      </c>
      <c r="X555" s="460" t="s">
        <v>533</v>
      </c>
      <c r="Y555" s="460" t="s">
        <v>2765</v>
      </c>
      <c r="Z555" s="460" t="s">
        <v>77</v>
      </c>
      <c r="AA555" s="460">
        <v>58</v>
      </c>
    </row>
    <row r="556" spans="1:27" s="447" customFormat="1" ht="93">
      <c r="A556" s="460" t="s">
        <v>1071</v>
      </c>
      <c r="B556" s="460" t="s">
        <v>70</v>
      </c>
      <c r="C556" s="460" t="s">
        <v>71</v>
      </c>
      <c r="D556" s="460" t="s">
        <v>1004</v>
      </c>
      <c r="E556" s="460" t="s">
        <v>877</v>
      </c>
      <c r="F556" s="461">
        <v>8146</v>
      </c>
      <c r="G556" s="461">
        <v>2024110010254</v>
      </c>
      <c r="H556" s="460" t="s">
        <v>17</v>
      </c>
      <c r="I556" s="460" t="s">
        <v>878</v>
      </c>
      <c r="J556" s="460" t="s">
        <v>2764</v>
      </c>
      <c r="K556" s="460" t="s">
        <v>1055</v>
      </c>
      <c r="L556" s="460" t="s">
        <v>2569</v>
      </c>
      <c r="M556" s="460" t="s">
        <v>1421</v>
      </c>
      <c r="N556" s="460" t="s">
        <v>1421</v>
      </c>
      <c r="O556" s="460">
        <v>2</v>
      </c>
      <c r="P556" s="460">
        <v>1</v>
      </c>
      <c r="Q556" s="460" t="s">
        <v>83</v>
      </c>
      <c r="R556" s="460" t="s">
        <v>884</v>
      </c>
      <c r="S556" s="506" t="s">
        <v>2655</v>
      </c>
      <c r="T556" s="506">
        <v>30000000</v>
      </c>
      <c r="U556" s="460" t="s">
        <v>1009</v>
      </c>
      <c r="V556" s="460" t="s">
        <v>78</v>
      </c>
      <c r="W556" s="460" t="s">
        <v>886</v>
      </c>
      <c r="X556" s="460" t="s">
        <v>533</v>
      </c>
      <c r="Y556" s="460" t="s">
        <v>2765</v>
      </c>
      <c r="Z556" s="460" t="s">
        <v>77</v>
      </c>
      <c r="AA556" s="460">
        <v>59</v>
      </c>
    </row>
    <row r="557" spans="1:27" s="447" customFormat="1" ht="93">
      <c r="A557" s="460" t="s">
        <v>1072</v>
      </c>
      <c r="B557" s="460" t="s">
        <v>70</v>
      </c>
      <c r="C557" s="460" t="s">
        <v>71</v>
      </c>
      <c r="D557" s="460" t="s">
        <v>1004</v>
      </c>
      <c r="E557" s="460" t="s">
        <v>877</v>
      </c>
      <c r="F557" s="461">
        <v>8146</v>
      </c>
      <c r="G557" s="461">
        <v>2024110010254</v>
      </c>
      <c r="H557" s="460" t="s">
        <v>17</v>
      </c>
      <c r="I557" s="460" t="s">
        <v>878</v>
      </c>
      <c r="J557" s="460" t="s">
        <v>2764</v>
      </c>
      <c r="K557" s="460" t="s">
        <v>1055</v>
      </c>
      <c r="L557" s="460" t="s">
        <v>2570</v>
      </c>
      <c r="M557" s="460" t="s">
        <v>1421</v>
      </c>
      <c r="N557" s="460" t="s">
        <v>1421</v>
      </c>
      <c r="O557" s="460">
        <v>2</v>
      </c>
      <c r="P557" s="460">
        <v>1</v>
      </c>
      <c r="Q557" s="460" t="s">
        <v>83</v>
      </c>
      <c r="R557" s="460" t="s">
        <v>884</v>
      </c>
      <c r="S557" s="506" t="s">
        <v>2655</v>
      </c>
      <c r="T557" s="506">
        <v>30000000</v>
      </c>
      <c r="U557" s="460" t="s">
        <v>1009</v>
      </c>
      <c r="V557" s="460" t="s">
        <v>78</v>
      </c>
      <c r="W557" s="460" t="s">
        <v>886</v>
      </c>
      <c r="X557" s="460" t="s">
        <v>533</v>
      </c>
      <c r="Y557" s="460" t="s">
        <v>2765</v>
      </c>
      <c r="Z557" s="460" t="s">
        <v>77</v>
      </c>
      <c r="AA557" s="460">
        <v>60</v>
      </c>
    </row>
    <row r="558" spans="1:27" s="447" customFormat="1" ht="108.5">
      <c r="A558" s="460" t="s">
        <v>1073</v>
      </c>
      <c r="B558" s="460" t="s">
        <v>70</v>
      </c>
      <c r="C558" s="460" t="s">
        <v>71</v>
      </c>
      <c r="D558" s="460" t="s">
        <v>1004</v>
      </c>
      <c r="E558" s="460" t="s">
        <v>877</v>
      </c>
      <c r="F558" s="461">
        <v>8146</v>
      </c>
      <c r="G558" s="461">
        <v>2024110010254</v>
      </c>
      <c r="H558" s="460" t="s">
        <v>17</v>
      </c>
      <c r="I558" s="460" t="s">
        <v>878</v>
      </c>
      <c r="J558" s="460" t="s">
        <v>2764</v>
      </c>
      <c r="K558" s="460" t="s">
        <v>1055</v>
      </c>
      <c r="L558" s="460" t="s">
        <v>2571</v>
      </c>
      <c r="M558" s="460" t="s">
        <v>1421</v>
      </c>
      <c r="N558" s="460" t="s">
        <v>1421</v>
      </c>
      <c r="O558" s="460">
        <v>2</v>
      </c>
      <c r="P558" s="460">
        <v>1</v>
      </c>
      <c r="Q558" s="460" t="s">
        <v>83</v>
      </c>
      <c r="R558" s="460" t="s">
        <v>884</v>
      </c>
      <c r="S558" s="506" t="s">
        <v>2655</v>
      </c>
      <c r="T558" s="506">
        <v>30000000</v>
      </c>
      <c r="U558" s="460" t="s">
        <v>1009</v>
      </c>
      <c r="V558" s="460" t="s">
        <v>78</v>
      </c>
      <c r="W558" s="460" t="s">
        <v>886</v>
      </c>
      <c r="X558" s="460" t="s">
        <v>533</v>
      </c>
      <c r="Y558" s="460" t="s">
        <v>2765</v>
      </c>
      <c r="Z558" s="460" t="s">
        <v>77</v>
      </c>
      <c r="AA558" s="460">
        <v>61</v>
      </c>
    </row>
    <row r="559" spans="1:27" s="447" customFormat="1" ht="93">
      <c r="A559" s="460" t="s">
        <v>1074</v>
      </c>
      <c r="B559" s="460" t="s">
        <v>70</v>
      </c>
      <c r="C559" s="460" t="s">
        <v>71</v>
      </c>
      <c r="D559" s="460" t="s">
        <v>1004</v>
      </c>
      <c r="E559" s="460" t="s">
        <v>877</v>
      </c>
      <c r="F559" s="461">
        <v>8146</v>
      </c>
      <c r="G559" s="461">
        <v>2024110010254</v>
      </c>
      <c r="H559" s="460" t="s">
        <v>17</v>
      </c>
      <c r="I559" s="460" t="s">
        <v>878</v>
      </c>
      <c r="J559" s="460" t="s">
        <v>2764</v>
      </c>
      <c r="K559" s="460" t="s">
        <v>1055</v>
      </c>
      <c r="L559" s="460" t="s">
        <v>2572</v>
      </c>
      <c r="M559" s="460" t="s">
        <v>1421</v>
      </c>
      <c r="N559" s="460" t="s">
        <v>1421</v>
      </c>
      <c r="O559" s="460">
        <v>2</v>
      </c>
      <c r="P559" s="460">
        <v>1</v>
      </c>
      <c r="Q559" s="460" t="s">
        <v>83</v>
      </c>
      <c r="R559" s="460" t="s">
        <v>884</v>
      </c>
      <c r="S559" s="506" t="s">
        <v>2655</v>
      </c>
      <c r="T559" s="506">
        <v>30000000</v>
      </c>
      <c r="U559" s="460" t="s">
        <v>1009</v>
      </c>
      <c r="V559" s="460" t="s">
        <v>78</v>
      </c>
      <c r="W559" s="460" t="s">
        <v>886</v>
      </c>
      <c r="X559" s="460" t="s">
        <v>533</v>
      </c>
      <c r="Y559" s="460" t="s">
        <v>2765</v>
      </c>
      <c r="Z559" s="460" t="s">
        <v>77</v>
      </c>
      <c r="AA559" s="460">
        <v>62</v>
      </c>
    </row>
    <row r="560" spans="1:27" s="447" customFormat="1" ht="93">
      <c r="A560" s="460" t="s">
        <v>1075</v>
      </c>
      <c r="B560" s="460" t="s">
        <v>70</v>
      </c>
      <c r="C560" s="460" t="s">
        <v>71</v>
      </c>
      <c r="D560" s="460" t="s">
        <v>1004</v>
      </c>
      <c r="E560" s="460" t="s">
        <v>877</v>
      </c>
      <c r="F560" s="461">
        <v>8146</v>
      </c>
      <c r="G560" s="461">
        <v>2024110010254</v>
      </c>
      <c r="H560" s="460" t="s">
        <v>17</v>
      </c>
      <c r="I560" s="460" t="s">
        <v>878</v>
      </c>
      <c r="J560" s="460" t="s">
        <v>2764</v>
      </c>
      <c r="K560" s="460" t="s">
        <v>1055</v>
      </c>
      <c r="L560" s="460" t="s">
        <v>2573</v>
      </c>
      <c r="M560" s="460" t="s">
        <v>1421</v>
      </c>
      <c r="N560" s="460" t="s">
        <v>1421</v>
      </c>
      <c r="O560" s="460">
        <v>2</v>
      </c>
      <c r="P560" s="460">
        <v>1</v>
      </c>
      <c r="Q560" s="460" t="s">
        <v>83</v>
      </c>
      <c r="R560" s="460" t="s">
        <v>884</v>
      </c>
      <c r="S560" s="506" t="s">
        <v>2655</v>
      </c>
      <c r="T560" s="506">
        <v>30000000</v>
      </c>
      <c r="U560" s="460" t="s">
        <v>1009</v>
      </c>
      <c r="V560" s="460" t="s">
        <v>78</v>
      </c>
      <c r="W560" s="460" t="s">
        <v>886</v>
      </c>
      <c r="X560" s="460" t="s">
        <v>533</v>
      </c>
      <c r="Y560" s="460" t="s">
        <v>2765</v>
      </c>
      <c r="Z560" s="460" t="s">
        <v>77</v>
      </c>
      <c r="AA560" s="460">
        <v>63</v>
      </c>
    </row>
    <row r="561" spans="1:27" s="447" customFormat="1" ht="93">
      <c r="A561" s="460" t="s">
        <v>1076</v>
      </c>
      <c r="B561" s="460" t="s">
        <v>70</v>
      </c>
      <c r="C561" s="460" t="s">
        <v>71</v>
      </c>
      <c r="D561" s="460" t="s">
        <v>1004</v>
      </c>
      <c r="E561" s="460" t="s">
        <v>877</v>
      </c>
      <c r="F561" s="461">
        <v>8146</v>
      </c>
      <c r="G561" s="461">
        <v>2024110010254</v>
      </c>
      <c r="H561" s="460" t="s">
        <v>17</v>
      </c>
      <c r="I561" s="460" t="s">
        <v>878</v>
      </c>
      <c r="J561" s="460" t="s">
        <v>2764</v>
      </c>
      <c r="K561" s="460" t="s">
        <v>1055</v>
      </c>
      <c r="L561" s="460" t="s">
        <v>2574</v>
      </c>
      <c r="M561" s="460" t="s">
        <v>1421</v>
      </c>
      <c r="N561" s="460" t="s">
        <v>1421</v>
      </c>
      <c r="O561" s="460">
        <v>2</v>
      </c>
      <c r="P561" s="460">
        <v>1</v>
      </c>
      <c r="Q561" s="460" t="s">
        <v>83</v>
      </c>
      <c r="R561" s="460" t="s">
        <v>884</v>
      </c>
      <c r="S561" s="506" t="s">
        <v>2655</v>
      </c>
      <c r="T561" s="506">
        <v>30000000</v>
      </c>
      <c r="U561" s="460" t="s">
        <v>1009</v>
      </c>
      <c r="V561" s="460" t="s">
        <v>78</v>
      </c>
      <c r="W561" s="460" t="s">
        <v>886</v>
      </c>
      <c r="X561" s="460" t="s">
        <v>533</v>
      </c>
      <c r="Y561" s="460" t="s">
        <v>2765</v>
      </c>
      <c r="Z561" s="460" t="s">
        <v>77</v>
      </c>
      <c r="AA561" s="460">
        <v>64</v>
      </c>
    </row>
    <row r="562" spans="1:27" s="447" customFormat="1" ht="93">
      <c r="A562" s="460" t="s">
        <v>1077</v>
      </c>
      <c r="B562" s="460" t="s">
        <v>70</v>
      </c>
      <c r="C562" s="460" t="s">
        <v>71</v>
      </c>
      <c r="D562" s="460" t="s">
        <v>1004</v>
      </c>
      <c r="E562" s="460" t="s">
        <v>877</v>
      </c>
      <c r="F562" s="461">
        <v>8146</v>
      </c>
      <c r="G562" s="461">
        <v>2024110010254</v>
      </c>
      <c r="H562" s="460" t="s">
        <v>17</v>
      </c>
      <c r="I562" s="460" t="s">
        <v>878</v>
      </c>
      <c r="J562" s="460" t="s">
        <v>2764</v>
      </c>
      <c r="K562" s="460" t="s">
        <v>1055</v>
      </c>
      <c r="L562" s="460" t="s">
        <v>2575</v>
      </c>
      <c r="M562" s="460" t="s">
        <v>1421</v>
      </c>
      <c r="N562" s="460" t="s">
        <v>1421</v>
      </c>
      <c r="O562" s="460">
        <v>2</v>
      </c>
      <c r="P562" s="460">
        <v>1</v>
      </c>
      <c r="Q562" s="460" t="s">
        <v>83</v>
      </c>
      <c r="R562" s="460" t="s">
        <v>884</v>
      </c>
      <c r="S562" s="506" t="s">
        <v>2655</v>
      </c>
      <c r="T562" s="506">
        <v>30000000</v>
      </c>
      <c r="U562" s="460" t="s">
        <v>1009</v>
      </c>
      <c r="V562" s="460" t="s">
        <v>78</v>
      </c>
      <c r="W562" s="460" t="s">
        <v>886</v>
      </c>
      <c r="X562" s="460" t="s">
        <v>533</v>
      </c>
      <c r="Y562" s="460" t="s">
        <v>2765</v>
      </c>
      <c r="Z562" s="460" t="s">
        <v>77</v>
      </c>
      <c r="AA562" s="460">
        <v>65</v>
      </c>
    </row>
    <row r="563" spans="1:27" s="447" customFormat="1" ht="93">
      <c r="A563" s="460" t="s">
        <v>1078</v>
      </c>
      <c r="B563" s="460" t="s">
        <v>70</v>
      </c>
      <c r="C563" s="460" t="s">
        <v>71</v>
      </c>
      <c r="D563" s="460" t="s">
        <v>1004</v>
      </c>
      <c r="E563" s="460" t="s">
        <v>877</v>
      </c>
      <c r="F563" s="461">
        <v>8146</v>
      </c>
      <c r="G563" s="461">
        <v>2024110010254</v>
      </c>
      <c r="H563" s="460" t="s">
        <v>17</v>
      </c>
      <c r="I563" s="460" t="s">
        <v>878</v>
      </c>
      <c r="J563" s="460" t="s">
        <v>2764</v>
      </c>
      <c r="K563" s="460" t="s">
        <v>1055</v>
      </c>
      <c r="L563" s="460" t="s">
        <v>2576</v>
      </c>
      <c r="M563" s="460" t="s">
        <v>1421</v>
      </c>
      <c r="N563" s="460" t="s">
        <v>1421</v>
      </c>
      <c r="O563" s="460">
        <v>2</v>
      </c>
      <c r="P563" s="460">
        <v>1</v>
      </c>
      <c r="Q563" s="460" t="s">
        <v>83</v>
      </c>
      <c r="R563" s="460" t="s">
        <v>884</v>
      </c>
      <c r="S563" s="506" t="s">
        <v>2655</v>
      </c>
      <c r="T563" s="506">
        <v>30000000</v>
      </c>
      <c r="U563" s="460" t="s">
        <v>1009</v>
      </c>
      <c r="V563" s="460" t="s">
        <v>78</v>
      </c>
      <c r="W563" s="460" t="s">
        <v>886</v>
      </c>
      <c r="X563" s="460" t="s">
        <v>533</v>
      </c>
      <c r="Y563" s="460" t="s">
        <v>2765</v>
      </c>
      <c r="Z563" s="460" t="s">
        <v>77</v>
      </c>
      <c r="AA563" s="460">
        <v>66</v>
      </c>
    </row>
    <row r="564" spans="1:27" s="447" customFormat="1" ht="93">
      <c r="A564" s="460" t="s">
        <v>1079</v>
      </c>
      <c r="B564" s="460" t="s">
        <v>70</v>
      </c>
      <c r="C564" s="460" t="s">
        <v>71</v>
      </c>
      <c r="D564" s="460" t="s">
        <v>1004</v>
      </c>
      <c r="E564" s="460" t="s">
        <v>877</v>
      </c>
      <c r="F564" s="461">
        <v>8146</v>
      </c>
      <c r="G564" s="461">
        <v>2024110010254</v>
      </c>
      <c r="H564" s="460" t="s">
        <v>17</v>
      </c>
      <c r="I564" s="460" t="s">
        <v>878</v>
      </c>
      <c r="J564" s="460" t="s">
        <v>2764</v>
      </c>
      <c r="K564" s="460" t="s">
        <v>1055</v>
      </c>
      <c r="L564" s="460" t="s">
        <v>2577</v>
      </c>
      <c r="M564" s="460" t="s">
        <v>1421</v>
      </c>
      <c r="N564" s="460" t="s">
        <v>1421</v>
      </c>
      <c r="O564" s="460">
        <v>2</v>
      </c>
      <c r="P564" s="460">
        <v>1</v>
      </c>
      <c r="Q564" s="460" t="s">
        <v>83</v>
      </c>
      <c r="R564" s="460" t="s">
        <v>884</v>
      </c>
      <c r="S564" s="506" t="s">
        <v>2655</v>
      </c>
      <c r="T564" s="506">
        <v>30000000</v>
      </c>
      <c r="U564" s="460" t="s">
        <v>1009</v>
      </c>
      <c r="V564" s="460" t="s">
        <v>78</v>
      </c>
      <c r="W564" s="460" t="s">
        <v>886</v>
      </c>
      <c r="X564" s="460" t="s">
        <v>533</v>
      </c>
      <c r="Y564" s="460" t="s">
        <v>2765</v>
      </c>
      <c r="Z564" s="460" t="s">
        <v>77</v>
      </c>
      <c r="AA564" s="460">
        <v>67</v>
      </c>
    </row>
    <row r="565" spans="1:27" s="447" customFormat="1" ht="93">
      <c r="A565" s="460" t="s">
        <v>1080</v>
      </c>
      <c r="B565" s="460" t="s">
        <v>70</v>
      </c>
      <c r="C565" s="460" t="s">
        <v>71</v>
      </c>
      <c r="D565" s="460" t="s">
        <v>1004</v>
      </c>
      <c r="E565" s="460" t="s">
        <v>877</v>
      </c>
      <c r="F565" s="461">
        <v>8146</v>
      </c>
      <c r="G565" s="461">
        <v>2024110010254</v>
      </c>
      <c r="H565" s="460" t="s">
        <v>17</v>
      </c>
      <c r="I565" s="460" t="s">
        <v>878</v>
      </c>
      <c r="J565" s="460" t="s">
        <v>2764</v>
      </c>
      <c r="K565" s="460" t="s">
        <v>1055</v>
      </c>
      <c r="L565" s="460" t="s">
        <v>2578</v>
      </c>
      <c r="M565" s="460" t="s">
        <v>1421</v>
      </c>
      <c r="N565" s="460" t="s">
        <v>1421</v>
      </c>
      <c r="O565" s="460">
        <v>2</v>
      </c>
      <c r="P565" s="460">
        <v>1</v>
      </c>
      <c r="Q565" s="460" t="s">
        <v>83</v>
      </c>
      <c r="R565" s="460" t="s">
        <v>884</v>
      </c>
      <c r="S565" s="506" t="s">
        <v>2655</v>
      </c>
      <c r="T565" s="506">
        <v>30000000</v>
      </c>
      <c r="U565" s="460" t="s">
        <v>1009</v>
      </c>
      <c r="V565" s="460" t="s">
        <v>78</v>
      </c>
      <c r="W565" s="460" t="s">
        <v>886</v>
      </c>
      <c r="X565" s="460" t="s">
        <v>533</v>
      </c>
      <c r="Y565" s="460" t="s">
        <v>2765</v>
      </c>
      <c r="Z565" s="460" t="s">
        <v>77</v>
      </c>
      <c r="AA565" s="460">
        <v>68</v>
      </c>
    </row>
    <row r="566" spans="1:27" s="447" customFormat="1" ht="93">
      <c r="A566" s="460" t="s">
        <v>1081</v>
      </c>
      <c r="B566" s="460" t="s">
        <v>70</v>
      </c>
      <c r="C566" s="460" t="s">
        <v>71</v>
      </c>
      <c r="D566" s="460" t="s">
        <v>1004</v>
      </c>
      <c r="E566" s="460" t="s">
        <v>877</v>
      </c>
      <c r="F566" s="461">
        <v>8146</v>
      </c>
      <c r="G566" s="461">
        <v>2024110010254</v>
      </c>
      <c r="H566" s="460" t="s">
        <v>17</v>
      </c>
      <c r="I566" s="460" t="s">
        <v>878</v>
      </c>
      <c r="J566" s="460" t="s">
        <v>2764</v>
      </c>
      <c r="K566" s="460" t="s">
        <v>1055</v>
      </c>
      <c r="L566" s="460" t="s">
        <v>2579</v>
      </c>
      <c r="M566" s="460" t="s">
        <v>1421</v>
      </c>
      <c r="N566" s="460" t="s">
        <v>1421</v>
      </c>
      <c r="O566" s="460">
        <v>2</v>
      </c>
      <c r="P566" s="460">
        <v>1</v>
      </c>
      <c r="Q566" s="460" t="s">
        <v>83</v>
      </c>
      <c r="R566" s="460" t="s">
        <v>884</v>
      </c>
      <c r="S566" s="506" t="s">
        <v>2655</v>
      </c>
      <c r="T566" s="506">
        <v>30000000</v>
      </c>
      <c r="U566" s="460" t="s">
        <v>1009</v>
      </c>
      <c r="V566" s="460" t="s">
        <v>78</v>
      </c>
      <c r="W566" s="460" t="s">
        <v>886</v>
      </c>
      <c r="X566" s="460" t="s">
        <v>533</v>
      </c>
      <c r="Y566" s="460" t="s">
        <v>2765</v>
      </c>
      <c r="Z566" s="460" t="s">
        <v>77</v>
      </c>
      <c r="AA566" s="460">
        <v>69</v>
      </c>
    </row>
    <row r="567" spans="1:27" s="447" customFormat="1" ht="93">
      <c r="A567" s="460" t="s">
        <v>1082</v>
      </c>
      <c r="B567" s="460" t="s">
        <v>70</v>
      </c>
      <c r="C567" s="460" t="s">
        <v>71</v>
      </c>
      <c r="D567" s="460" t="s">
        <v>1004</v>
      </c>
      <c r="E567" s="460" t="s">
        <v>877</v>
      </c>
      <c r="F567" s="461">
        <v>8146</v>
      </c>
      <c r="G567" s="461">
        <v>2024110010254</v>
      </c>
      <c r="H567" s="460" t="s">
        <v>17</v>
      </c>
      <c r="I567" s="460" t="s">
        <v>878</v>
      </c>
      <c r="J567" s="460" t="s">
        <v>2764</v>
      </c>
      <c r="K567" s="460" t="s">
        <v>1055</v>
      </c>
      <c r="L567" s="460" t="s">
        <v>2580</v>
      </c>
      <c r="M567" s="460" t="s">
        <v>1421</v>
      </c>
      <c r="N567" s="460" t="s">
        <v>1421</v>
      </c>
      <c r="O567" s="460">
        <v>2</v>
      </c>
      <c r="P567" s="460">
        <v>1</v>
      </c>
      <c r="Q567" s="460" t="s">
        <v>83</v>
      </c>
      <c r="R567" s="460" t="s">
        <v>884</v>
      </c>
      <c r="S567" s="506" t="s">
        <v>2655</v>
      </c>
      <c r="T567" s="506">
        <v>30000000</v>
      </c>
      <c r="U567" s="460" t="s">
        <v>1009</v>
      </c>
      <c r="V567" s="460" t="s">
        <v>78</v>
      </c>
      <c r="W567" s="460" t="s">
        <v>886</v>
      </c>
      <c r="X567" s="460" t="s">
        <v>533</v>
      </c>
      <c r="Y567" s="460" t="s">
        <v>2765</v>
      </c>
      <c r="Z567" s="460" t="s">
        <v>77</v>
      </c>
      <c r="AA567" s="460">
        <v>70</v>
      </c>
    </row>
    <row r="568" spans="1:27" s="447" customFormat="1" ht="93">
      <c r="A568" s="460" t="s">
        <v>1083</v>
      </c>
      <c r="B568" s="460" t="s">
        <v>70</v>
      </c>
      <c r="C568" s="460" t="s">
        <v>71</v>
      </c>
      <c r="D568" s="460" t="s">
        <v>1004</v>
      </c>
      <c r="E568" s="460" t="s">
        <v>877</v>
      </c>
      <c r="F568" s="461">
        <v>8146</v>
      </c>
      <c r="G568" s="461">
        <v>2024110010254</v>
      </c>
      <c r="H568" s="460" t="s">
        <v>17</v>
      </c>
      <c r="I568" s="460" t="s">
        <v>878</v>
      </c>
      <c r="J568" s="460" t="s">
        <v>2764</v>
      </c>
      <c r="K568" s="460" t="s">
        <v>1055</v>
      </c>
      <c r="L568" s="460" t="s">
        <v>2581</v>
      </c>
      <c r="M568" s="460" t="s">
        <v>1421</v>
      </c>
      <c r="N568" s="460" t="s">
        <v>1421</v>
      </c>
      <c r="O568" s="460">
        <v>2</v>
      </c>
      <c r="P568" s="460">
        <v>1</v>
      </c>
      <c r="Q568" s="460" t="s">
        <v>83</v>
      </c>
      <c r="R568" s="460" t="s">
        <v>884</v>
      </c>
      <c r="S568" s="506" t="s">
        <v>2655</v>
      </c>
      <c r="T568" s="506">
        <v>30000000</v>
      </c>
      <c r="U568" s="460" t="s">
        <v>1009</v>
      </c>
      <c r="V568" s="460" t="s">
        <v>78</v>
      </c>
      <c r="W568" s="460" t="s">
        <v>886</v>
      </c>
      <c r="X568" s="460" t="s">
        <v>533</v>
      </c>
      <c r="Y568" s="460" t="s">
        <v>2765</v>
      </c>
      <c r="Z568" s="460" t="s">
        <v>77</v>
      </c>
      <c r="AA568" s="460">
        <v>71</v>
      </c>
    </row>
    <row r="569" spans="1:27" s="447" customFormat="1" ht="93">
      <c r="A569" s="460" t="s">
        <v>1084</v>
      </c>
      <c r="B569" s="460" t="s">
        <v>70</v>
      </c>
      <c r="C569" s="460" t="s">
        <v>71</v>
      </c>
      <c r="D569" s="460" t="s">
        <v>1004</v>
      </c>
      <c r="E569" s="460" t="s">
        <v>877</v>
      </c>
      <c r="F569" s="461">
        <v>8146</v>
      </c>
      <c r="G569" s="461">
        <v>2024110010254</v>
      </c>
      <c r="H569" s="460" t="s">
        <v>17</v>
      </c>
      <c r="I569" s="460" t="s">
        <v>878</v>
      </c>
      <c r="J569" s="460" t="s">
        <v>2764</v>
      </c>
      <c r="K569" s="460" t="s">
        <v>1055</v>
      </c>
      <c r="L569" s="460" t="s">
        <v>2582</v>
      </c>
      <c r="M569" s="460" t="s">
        <v>1421</v>
      </c>
      <c r="N569" s="460" t="s">
        <v>1421</v>
      </c>
      <c r="O569" s="460">
        <v>2</v>
      </c>
      <c r="P569" s="460">
        <v>1</v>
      </c>
      <c r="Q569" s="460" t="s">
        <v>83</v>
      </c>
      <c r="R569" s="460" t="s">
        <v>884</v>
      </c>
      <c r="S569" s="506" t="s">
        <v>2655</v>
      </c>
      <c r="T569" s="506">
        <v>30000000</v>
      </c>
      <c r="U569" s="460" t="s">
        <v>1009</v>
      </c>
      <c r="V569" s="460" t="s">
        <v>78</v>
      </c>
      <c r="W569" s="460" t="s">
        <v>886</v>
      </c>
      <c r="X569" s="460" t="s">
        <v>533</v>
      </c>
      <c r="Y569" s="460" t="s">
        <v>2765</v>
      </c>
      <c r="Z569" s="460" t="s">
        <v>77</v>
      </c>
      <c r="AA569" s="460">
        <v>72</v>
      </c>
    </row>
    <row r="570" spans="1:27" s="447" customFormat="1" ht="93">
      <c r="A570" s="460" t="s">
        <v>1085</v>
      </c>
      <c r="B570" s="460" t="s">
        <v>70</v>
      </c>
      <c r="C570" s="460" t="s">
        <v>71</v>
      </c>
      <c r="D570" s="460" t="s">
        <v>1004</v>
      </c>
      <c r="E570" s="460" t="s">
        <v>877</v>
      </c>
      <c r="F570" s="461">
        <v>8146</v>
      </c>
      <c r="G570" s="461">
        <v>2024110010254</v>
      </c>
      <c r="H570" s="460" t="s">
        <v>17</v>
      </c>
      <c r="I570" s="460" t="s">
        <v>878</v>
      </c>
      <c r="J570" s="460" t="s">
        <v>2764</v>
      </c>
      <c r="K570" s="460" t="s">
        <v>1055</v>
      </c>
      <c r="L570" s="460" t="s">
        <v>2583</v>
      </c>
      <c r="M570" s="460" t="s">
        <v>1421</v>
      </c>
      <c r="N570" s="460" t="s">
        <v>1421</v>
      </c>
      <c r="O570" s="460">
        <v>2</v>
      </c>
      <c r="P570" s="460">
        <v>1</v>
      </c>
      <c r="Q570" s="460" t="s">
        <v>83</v>
      </c>
      <c r="R570" s="460" t="s">
        <v>884</v>
      </c>
      <c r="S570" s="506" t="s">
        <v>2655</v>
      </c>
      <c r="T570" s="506">
        <v>30000000</v>
      </c>
      <c r="U570" s="460" t="s">
        <v>1009</v>
      </c>
      <c r="V570" s="460" t="s">
        <v>78</v>
      </c>
      <c r="W570" s="460" t="s">
        <v>886</v>
      </c>
      <c r="X570" s="460" t="s">
        <v>533</v>
      </c>
      <c r="Y570" s="460" t="s">
        <v>2765</v>
      </c>
      <c r="Z570" s="460" t="s">
        <v>77</v>
      </c>
      <c r="AA570" s="460">
        <v>73</v>
      </c>
    </row>
    <row r="571" spans="1:27" s="447" customFormat="1" ht="93">
      <c r="A571" s="460" t="s">
        <v>1086</v>
      </c>
      <c r="B571" s="460" t="s">
        <v>70</v>
      </c>
      <c r="C571" s="460" t="s">
        <v>71</v>
      </c>
      <c r="D571" s="460" t="s">
        <v>1004</v>
      </c>
      <c r="E571" s="460" t="s">
        <v>877</v>
      </c>
      <c r="F571" s="461">
        <v>8146</v>
      </c>
      <c r="G571" s="461">
        <v>2024110010254</v>
      </c>
      <c r="H571" s="460" t="s">
        <v>17</v>
      </c>
      <c r="I571" s="460" t="s">
        <v>878</v>
      </c>
      <c r="J571" s="460" t="s">
        <v>2764</v>
      </c>
      <c r="K571" s="460" t="s">
        <v>1055</v>
      </c>
      <c r="L571" s="460" t="s">
        <v>2584</v>
      </c>
      <c r="M571" s="460" t="s">
        <v>1421</v>
      </c>
      <c r="N571" s="460" t="s">
        <v>1421</v>
      </c>
      <c r="O571" s="460">
        <v>2</v>
      </c>
      <c r="P571" s="460">
        <v>1</v>
      </c>
      <c r="Q571" s="460" t="s">
        <v>83</v>
      </c>
      <c r="R571" s="460" t="s">
        <v>884</v>
      </c>
      <c r="S571" s="506" t="s">
        <v>2655</v>
      </c>
      <c r="T571" s="506">
        <v>30000000</v>
      </c>
      <c r="U571" s="460" t="s">
        <v>1009</v>
      </c>
      <c r="V571" s="460" t="s">
        <v>78</v>
      </c>
      <c r="W571" s="460" t="s">
        <v>886</v>
      </c>
      <c r="X571" s="460" t="s">
        <v>533</v>
      </c>
      <c r="Y571" s="460" t="s">
        <v>2765</v>
      </c>
      <c r="Z571" s="460" t="s">
        <v>77</v>
      </c>
      <c r="AA571" s="460">
        <v>74</v>
      </c>
    </row>
    <row r="572" spans="1:27" s="447" customFormat="1" ht="108.5">
      <c r="A572" s="460" t="s">
        <v>1087</v>
      </c>
      <c r="B572" s="460" t="s">
        <v>70</v>
      </c>
      <c r="C572" s="460" t="s">
        <v>71</v>
      </c>
      <c r="D572" s="460" t="s">
        <v>1004</v>
      </c>
      <c r="E572" s="460" t="s">
        <v>877</v>
      </c>
      <c r="F572" s="461">
        <v>8146</v>
      </c>
      <c r="G572" s="461">
        <v>2024110010254</v>
      </c>
      <c r="H572" s="460" t="s">
        <v>17</v>
      </c>
      <c r="I572" s="460" t="s">
        <v>878</v>
      </c>
      <c r="J572" s="460" t="s">
        <v>2764</v>
      </c>
      <c r="K572" s="460" t="s">
        <v>1055</v>
      </c>
      <c r="L572" s="460" t="s">
        <v>2585</v>
      </c>
      <c r="M572" s="460" t="s">
        <v>1421</v>
      </c>
      <c r="N572" s="460" t="s">
        <v>1421</v>
      </c>
      <c r="O572" s="460">
        <v>2</v>
      </c>
      <c r="P572" s="460">
        <v>1</v>
      </c>
      <c r="Q572" s="460" t="s">
        <v>83</v>
      </c>
      <c r="R572" s="460" t="s">
        <v>884</v>
      </c>
      <c r="S572" s="506" t="s">
        <v>2655</v>
      </c>
      <c r="T572" s="506">
        <v>30000000</v>
      </c>
      <c r="U572" s="460" t="s">
        <v>1009</v>
      </c>
      <c r="V572" s="460" t="s">
        <v>78</v>
      </c>
      <c r="W572" s="460" t="s">
        <v>886</v>
      </c>
      <c r="X572" s="460" t="s">
        <v>533</v>
      </c>
      <c r="Y572" s="460" t="s">
        <v>2765</v>
      </c>
      <c r="Z572" s="460" t="s">
        <v>77</v>
      </c>
      <c r="AA572" s="460">
        <v>75</v>
      </c>
    </row>
    <row r="573" spans="1:27" s="447" customFormat="1" ht="93">
      <c r="A573" s="460" t="s">
        <v>1088</v>
      </c>
      <c r="B573" s="460" t="s">
        <v>70</v>
      </c>
      <c r="C573" s="460" t="s">
        <v>71</v>
      </c>
      <c r="D573" s="460" t="s">
        <v>1004</v>
      </c>
      <c r="E573" s="460" t="s">
        <v>877</v>
      </c>
      <c r="F573" s="461">
        <v>8146</v>
      </c>
      <c r="G573" s="461">
        <v>2024110010254</v>
      </c>
      <c r="H573" s="460" t="s">
        <v>17</v>
      </c>
      <c r="I573" s="460" t="s">
        <v>878</v>
      </c>
      <c r="J573" s="460" t="s">
        <v>2764</v>
      </c>
      <c r="K573" s="460" t="s">
        <v>1055</v>
      </c>
      <c r="L573" s="460" t="s">
        <v>2586</v>
      </c>
      <c r="M573" s="460" t="s">
        <v>1421</v>
      </c>
      <c r="N573" s="460" t="s">
        <v>1421</v>
      </c>
      <c r="O573" s="460">
        <v>2</v>
      </c>
      <c r="P573" s="460">
        <v>1</v>
      </c>
      <c r="Q573" s="460" t="s">
        <v>83</v>
      </c>
      <c r="R573" s="460" t="s">
        <v>884</v>
      </c>
      <c r="S573" s="506" t="s">
        <v>2655</v>
      </c>
      <c r="T573" s="506">
        <v>30000000</v>
      </c>
      <c r="U573" s="460" t="s">
        <v>1009</v>
      </c>
      <c r="V573" s="460" t="s">
        <v>78</v>
      </c>
      <c r="W573" s="460" t="s">
        <v>886</v>
      </c>
      <c r="X573" s="460" t="s">
        <v>533</v>
      </c>
      <c r="Y573" s="460" t="s">
        <v>2765</v>
      </c>
      <c r="Z573" s="460" t="s">
        <v>77</v>
      </c>
      <c r="AA573" s="460">
        <v>76</v>
      </c>
    </row>
    <row r="574" spans="1:27" s="447" customFormat="1" ht="93">
      <c r="A574" s="460" t="s">
        <v>1089</v>
      </c>
      <c r="B574" s="460" t="s">
        <v>70</v>
      </c>
      <c r="C574" s="460" t="s">
        <v>71</v>
      </c>
      <c r="D574" s="460" t="s">
        <v>1004</v>
      </c>
      <c r="E574" s="460" t="s">
        <v>877</v>
      </c>
      <c r="F574" s="461">
        <v>8146</v>
      </c>
      <c r="G574" s="461">
        <v>2024110010254</v>
      </c>
      <c r="H574" s="460" t="s">
        <v>17</v>
      </c>
      <c r="I574" s="460" t="s">
        <v>878</v>
      </c>
      <c r="J574" s="460" t="s">
        <v>2764</v>
      </c>
      <c r="K574" s="460" t="s">
        <v>1055</v>
      </c>
      <c r="L574" s="460" t="s">
        <v>2587</v>
      </c>
      <c r="M574" s="460" t="s">
        <v>1421</v>
      </c>
      <c r="N574" s="460" t="s">
        <v>1421</v>
      </c>
      <c r="O574" s="460">
        <v>2</v>
      </c>
      <c r="P574" s="460">
        <v>1</v>
      </c>
      <c r="Q574" s="460" t="s">
        <v>83</v>
      </c>
      <c r="R574" s="460" t="s">
        <v>884</v>
      </c>
      <c r="S574" s="506" t="s">
        <v>2655</v>
      </c>
      <c r="T574" s="506">
        <v>30000000</v>
      </c>
      <c r="U574" s="460" t="s">
        <v>1009</v>
      </c>
      <c r="V574" s="460" t="s">
        <v>78</v>
      </c>
      <c r="W574" s="460" t="s">
        <v>886</v>
      </c>
      <c r="X574" s="460" t="s">
        <v>533</v>
      </c>
      <c r="Y574" s="460" t="s">
        <v>2765</v>
      </c>
      <c r="Z574" s="460" t="s">
        <v>77</v>
      </c>
      <c r="AA574" s="460">
        <v>77</v>
      </c>
    </row>
    <row r="575" spans="1:27" s="447" customFormat="1" ht="93">
      <c r="A575" s="460" t="s">
        <v>1090</v>
      </c>
      <c r="B575" s="460" t="s">
        <v>70</v>
      </c>
      <c r="C575" s="460" t="s">
        <v>71</v>
      </c>
      <c r="D575" s="460" t="s">
        <v>1004</v>
      </c>
      <c r="E575" s="460" t="s">
        <v>877</v>
      </c>
      <c r="F575" s="461">
        <v>8146</v>
      </c>
      <c r="G575" s="461">
        <v>2024110010254</v>
      </c>
      <c r="H575" s="460" t="s">
        <v>17</v>
      </c>
      <c r="I575" s="460" t="s">
        <v>878</v>
      </c>
      <c r="J575" s="460" t="s">
        <v>2764</v>
      </c>
      <c r="K575" s="460" t="s">
        <v>1055</v>
      </c>
      <c r="L575" s="460" t="s">
        <v>2588</v>
      </c>
      <c r="M575" s="460" t="s">
        <v>1421</v>
      </c>
      <c r="N575" s="460" t="s">
        <v>1421</v>
      </c>
      <c r="O575" s="460">
        <v>2</v>
      </c>
      <c r="P575" s="460">
        <v>1</v>
      </c>
      <c r="Q575" s="460" t="s">
        <v>83</v>
      </c>
      <c r="R575" s="460" t="s">
        <v>884</v>
      </c>
      <c r="S575" s="506" t="s">
        <v>2655</v>
      </c>
      <c r="T575" s="506">
        <v>30000000</v>
      </c>
      <c r="U575" s="460" t="s">
        <v>1009</v>
      </c>
      <c r="V575" s="460" t="s">
        <v>78</v>
      </c>
      <c r="W575" s="460" t="s">
        <v>886</v>
      </c>
      <c r="X575" s="460" t="s">
        <v>533</v>
      </c>
      <c r="Y575" s="460" t="s">
        <v>2765</v>
      </c>
      <c r="Z575" s="460" t="s">
        <v>77</v>
      </c>
      <c r="AA575" s="460">
        <v>78</v>
      </c>
    </row>
    <row r="576" spans="1:27" s="447" customFormat="1" ht="93">
      <c r="A576" s="460" t="s">
        <v>1091</v>
      </c>
      <c r="B576" s="460" t="s">
        <v>70</v>
      </c>
      <c r="C576" s="460" t="s">
        <v>71</v>
      </c>
      <c r="D576" s="460" t="s">
        <v>1004</v>
      </c>
      <c r="E576" s="460" t="s">
        <v>877</v>
      </c>
      <c r="F576" s="461">
        <v>8146</v>
      </c>
      <c r="G576" s="461">
        <v>2024110010254</v>
      </c>
      <c r="H576" s="460" t="s">
        <v>17</v>
      </c>
      <c r="I576" s="460" t="s">
        <v>878</v>
      </c>
      <c r="J576" s="460" t="s">
        <v>2764</v>
      </c>
      <c r="K576" s="460" t="s">
        <v>1055</v>
      </c>
      <c r="L576" s="460" t="s">
        <v>2589</v>
      </c>
      <c r="M576" s="460" t="s">
        <v>1421</v>
      </c>
      <c r="N576" s="460" t="s">
        <v>1421</v>
      </c>
      <c r="O576" s="460">
        <v>2</v>
      </c>
      <c r="P576" s="460">
        <v>1</v>
      </c>
      <c r="Q576" s="460" t="s">
        <v>83</v>
      </c>
      <c r="R576" s="460" t="s">
        <v>884</v>
      </c>
      <c r="S576" s="506" t="s">
        <v>2655</v>
      </c>
      <c r="T576" s="506">
        <v>30000000</v>
      </c>
      <c r="U576" s="460" t="s">
        <v>1009</v>
      </c>
      <c r="V576" s="460" t="s">
        <v>78</v>
      </c>
      <c r="W576" s="460" t="s">
        <v>886</v>
      </c>
      <c r="X576" s="460" t="s">
        <v>533</v>
      </c>
      <c r="Y576" s="460" t="s">
        <v>2765</v>
      </c>
      <c r="Z576" s="460" t="s">
        <v>77</v>
      </c>
      <c r="AA576" s="460">
        <v>79</v>
      </c>
    </row>
    <row r="577" spans="1:27" s="447" customFormat="1" ht="93">
      <c r="A577" s="460" t="s">
        <v>1092</v>
      </c>
      <c r="B577" s="460" t="s">
        <v>70</v>
      </c>
      <c r="C577" s="460" t="s">
        <v>71</v>
      </c>
      <c r="D577" s="460" t="s">
        <v>1004</v>
      </c>
      <c r="E577" s="460" t="s">
        <v>877</v>
      </c>
      <c r="F577" s="461">
        <v>8146</v>
      </c>
      <c r="G577" s="461">
        <v>2024110010254</v>
      </c>
      <c r="H577" s="460" t="s">
        <v>17</v>
      </c>
      <c r="I577" s="460" t="s">
        <v>878</v>
      </c>
      <c r="J577" s="460" t="s">
        <v>2764</v>
      </c>
      <c r="K577" s="460" t="s">
        <v>1055</v>
      </c>
      <c r="L577" s="460" t="s">
        <v>2590</v>
      </c>
      <c r="M577" s="460" t="s">
        <v>1421</v>
      </c>
      <c r="N577" s="460" t="s">
        <v>1421</v>
      </c>
      <c r="O577" s="460">
        <v>2</v>
      </c>
      <c r="P577" s="460">
        <v>1</v>
      </c>
      <c r="Q577" s="460" t="s">
        <v>83</v>
      </c>
      <c r="R577" s="460" t="s">
        <v>884</v>
      </c>
      <c r="S577" s="506" t="s">
        <v>2655</v>
      </c>
      <c r="T577" s="506">
        <v>30000000</v>
      </c>
      <c r="U577" s="460" t="s">
        <v>1009</v>
      </c>
      <c r="V577" s="460" t="s">
        <v>78</v>
      </c>
      <c r="W577" s="460" t="s">
        <v>886</v>
      </c>
      <c r="X577" s="460" t="s">
        <v>533</v>
      </c>
      <c r="Y577" s="460" t="s">
        <v>2765</v>
      </c>
      <c r="Z577" s="460" t="s">
        <v>77</v>
      </c>
      <c r="AA577" s="460">
        <v>80</v>
      </c>
    </row>
    <row r="578" spans="1:27" s="447" customFormat="1" ht="93">
      <c r="A578" s="460" t="s">
        <v>1093</v>
      </c>
      <c r="B578" s="460" t="s">
        <v>70</v>
      </c>
      <c r="C578" s="460" t="s">
        <v>71</v>
      </c>
      <c r="D578" s="460" t="s">
        <v>1004</v>
      </c>
      <c r="E578" s="460" t="s">
        <v>877</v>
      </c>
      <c r="F578" s="461">
        <v>8146</v>
      </c>
      <c r="G578" s="461">
        <v>2024110010254</v>
      </c>
      <c r="H578" s="460" t="s">
        <v>17</v>
      </c>
      <c r="I578" s="460" t="s">
        <v>878</v>
      </c>
      <c r="J578" s="460" t="s">
        <v>2764</v>
      </c>
      <c r="K578" s="460" t="s">
        <v>1055</v>
      </c>
      <c r="L578" s="460" t="s">
        <v>2591</v>
      </c>
      <c r="M578" s="460" t="s">
        <v>1421</v>
      </c>
      <c r="N578" s="460" t="s">
        <v>1421</v>
      </c>
      <c r="O578" s="460">
        <v>2</v>
      </c>
      <c r="P578" s="460">
        <v>1</v>
      </c>
      <c r="Q578" s="460" t="s">
        <v>83</v>
      </c>
      <c r="R578" s="460" t="s">
        <v>884</v>
      </c>
      <c r="S578" s="506" t="s">
        <v>2655</v>
      </c>
      <c r="T578" s="506">
        <v>30000000</v>
      </c>
      <c r="U578" s="460" t="s">
        <v>1009</v>
      </c>
      <c r="V578" s="460" t="s">
        <v>78</v>
      </c>
      <c r="W578" s="460" t="s">
        <v>886</v>
      </c>
      <c r="X578" s="460" t="s">
        <v>533</v>
      </c>
      <c r="Y578" s="460" t="s">
        <v>2765</v>
      </c>
      <c r="Z578" s="460" t="s">
        <v>77</v>
      </c>
      <c r="AA578" s="460">
        <v>81</v>
      </c>
    </row>
    <row r="579" spans="1:27" s="447" customFormat="1" ht="93">
      <c r="A579" s="460" t="s">
        <v>1094</v>
      </c>
      <c r="B579" s="460" t="s">
        <v>70</v>
      </c>
      <c r="C579" s="460" t="s">
        <v>71</v>
      </c>
      <c r="D579" s="460" t="s">
        <v>1004</v>
      </c>
      <c r="E579" s="460" t="s">
        <v>877</v>
      </c>
      <c r="F579" s="461">
        <v>8146</v>
      </c>
      <c r="G579" s="461">
        <v>2024110010254</v>
      </c>
      <c r="H579" s="460" t="s">
        <v>17</v>
      </c>
      <c r="I579" s="460" t="s">
        <v>878</v>
      </c>
      <c r="J579" s="460" t="s">
        <v>2764</v>
      </c>
      <c r="K579" s="460" t="s">
        <v>1055</v>
      </c>
      <c r="L579" s="460" t="s">
        <v>2592</v>
      </c>
      <c r="M579" s="460" t="s">
        <v>1421</v>
      </c>
      <c r="N579" s="460" t="s">
        <v>1421</v>
      </c>
      <c r="O579" s="460">
        <v>2</v>
      </c>
      <c r="P579" s="460">
        <v>1</v>
      </c>
      <c r="Q579" s="460" t="s">
        <v>83</v>
      </c>
      <c r="R579" s="460" t="s">
        <v>884</v>
      </c>
      <c r="S579" s="506" t="s">
        <v>2655</v>
      </c>
      <c r="T579" s="506">
        <v>30000000</v>
      </c>
      <c r="U579" s="460" t="s">
        <v>1009</v>
      </c>
      <c r="V579" s="460" t="s">
        <v>78</v>
      </c>
      <c r="W579" s="460" t="s">
        <v>886</v>
      </c>
      <c r="X579" s="460" t="s">
        <v>533</v>
      </c>
      <c r="Y579" s="460" t="s">
        <v>2765</v>
      </c>
      <c r="Z579" s="460" t="s">
        <v>77</v>
      </c>
      <c r="AA579" s="460">
        <v>82</v>
      </c>
    </row>
    <row r="580" spans="1:27" s="447" customFormat="1" ht="93">
      <c r="A580" s="460" t="s">
        <v>1095</v>
      </c>
      <c r="B580" s="460" t="s">
        <v>70</v>
      </c>
      <c r="C580" s="460" t="s">
        <v>71</v>
      </c>
      <c r="D580" s="460" t="s">
        <v>1004</v>
      </c>
      <c r="E580" s="460" t="s">
        <v>877</v>
      </c>
      <c r="F580" s="461">
        <v>8146</v>
      </c>
      <c r="G580" s="461">
        <v>2024110010254</v>
      </c>
      <c r="H580" s="460" t="s">
        <v>17</v>
      </c>
      <c r="I580" s="460" t="s">
        <v>878</v>
      </c>
      <c r="J580" s="460" t="s">
        <v>2764</v>
      </c>
      <c r="K580" s="460" t="s">
        <v>1055</v>
      </c>
      <c r="L580" s="460" t="s">
        <v>2593</v>
      </c>
      <c r="M580" s="460" t="s">
        <v>1421</v>
      </c>
      <c r="N580" s="460" t="s">
        <v>1421</v>
      </c>
      <c r="O580" s="460">
        <v>2</v>
      </c>
      <c r="P580" s="460">
        <v>1</v>
      </c>
      <c r="Q580" s="460" t="s">
        <v>83</v>
      </c>
      <c r="R580" s="460" t="s">
        <v>884</v>
      </c>
      <c r="S580" s="506" t="s">
        <v>2655</v>
      </c>
      <c r="T580" s="506">
        <v>30000000</v>
      </c>
      <c r="U580" s="460" t="s">
        <v>1009</v>
      </c>
      <c r="V580" s="460" t="s">
        <v>78</v>
      </c>
      <c r="W580" s="460" t="s">
        <v>886</v>
      </c>
      <c r="X580" s="460" t="s">
        <v>533</v>
      </c>
      <c r="Y580" s="460" t="s">
        <v>2765</v>
      </c>
      <c r="Z580" s="460" t="s">
        <v>77</v>
      </c>
      <c r="AA580" s="460">
        <v>83</v>
      </c>
    </row>
    <row r="581" spans="1:27" s="447" customFormat="1" ht="93">
      <c r="A581" s="460" t="s">
        <v>1096</v>
      </c>
      <c r="B581" s="460" t="s">
        <v>70</v>
      </c>
      <c r="C581" s="460" t="s">
        <v>71</v>
      </c>
      <c r="D581" s="460" t="s">
        <v>1004</v>
      </c>
      <c r="E581" s="460" t="s">
        <v>877</v>
      </c>
      <c r="F581" s="461">
        <v>8146</v>
      </c>
      <c r="G581" s="461">
        <v>2024110010254</v>
      </c>
      <c r="H581" s="460" t="s">
        <v>17</v>
      </c>
      <c r="I581" s="460" t="s">
        <v>878</v>
      </c>
      <c r="J581" s="460" t="s">
        <v>2764</v>
      </c>
      <c r="K581" s="460" t="s">
        <v>1055</v>
      </c>
      <c r="L581" s="460" t="s">
        <v>2594</v>
      </c>
      <c r="M581" s="460" t="s">
        <v>1421</v>
      </c>
      <c r="N581" s="460" t="s">
        <v>1421</v>
      </c>
      <c r="O581" s="460">
        <v>2</v>
      </c>
      <c r="P581" s="460">
        <v>1</v>
      </c>
      <c r="Q581" s="460" t="s">
        <v>83</v>
      </c>
      <c r="R581" s="460" t="s">
        <v>884</v>
      </c>
      <c r="S581" s="506" t="s">
        <v>2655</v>
      </c>
      <c r="T581" s="506">
        <v>30000000</v>
      </c>
      <c r="U581" s="460" t="s">
        <v>1009</v>
      </c>
      <c r="V581" s="460" t="s">
        <v>78</v>
      </c>
      <c r="W581" s="460" t="s">
        <v>886</v>
      </c>
      <c r="X581" s="460" t="s">
        <v>533</v>
      </c>
      <c r="Y581" s="460" t="s">
        <v>2765</v>
      </c>
      <c r="Z581" s="460" t="s">
        <v>77</v>
      </c>
      <c r="AA581" s="460">
        <v>84</v>
      </c>
    </row>
    <row r="582" spans="1:27" s="447" customFormat="1" ht="93">
      <c r="A582" s="460" t="s">
        <v>1097</v>
      </c>
      <c r="B582" s="460" t="s">
        <v>70</v>
      </c>
      <c r="C582" s="460" t="s">
        <v>71</v>
      </c>
      <c r="D582" s="460" t="s">
        <v>1004</v>
      </c>
      <c r="E582" s="460" t="s">
        <v>877</v>
      </c>
      <c r="F582" s="461">
        <v>8146</v>
      </c>
      <c r="G582" s="461">
        <v>2024110010254</v>
      </c>
      <c r="H582" s="460" t="s">
        <v>17</v>
      </c>
      <c r="I582" s="460" t="s">
        <v>878</v>
      </c>
      <c r="J582" s="460" t="s">
        <v>2764</v>
      </c>
      <c r="K582" s="460" t="s">
        <v>1055</v>
      </c>
      <c r="L582" s="460" t="s">
        <v>2595</v>
      </c>
      <c r="M582" s="460" t="s">
        <v>1421</v>
      </c>
      <c r="N582" s="460" t="s">
        <v>1421</v>
      </c>
      <c r="O582" s="460">
        <v>2</v>
      </c>
      <c r="P582" s="460">
        <v>1</v>
      </c>
      <c r="Q582" s="460" t="s">
        <v>83</v>
      </c>
      <c r="R582" s="460" t="s">
        <v>884</v>
      </c>
      <c r="S582" s="506" t="s">
        <v>2655</v>
      </c>
      <c r="T582" s="506">
        <v>30000000</v>
      </c>
      <c r="U582" s="460" t="s">
        <v>1009</v>
      </c>
      <c r="V582" s="460" t="s">
        <v>78</v>
      </c>
      <c r="W582" s="460" t="s">
        <v>886</v>
      </c>
      <c r="X582" s="460" t="s">
        <v>533</v>
      </c>
      <c r="Y582" s="460" t="s">
        <v>2765</v>
      </c>
      <c r="Z582" s="460" t="s">
        <v>77</v>
      </c>
      <c r="AA582" s="460">
        <v>85</v>
      </c>
    </row>
    <row r="583" spans="1:27" s="447" customFormat="1" ht="93">
      <c r="A583" s="460" t="s">
        <v>1098</v>
      </c>
      <c r="B583" s="460" t="s">
        <v>70</v>
      </c>
      <c r="C583" s="460" t="s">
        <v>71</v>
      </c>
      <c r="D583" s="460" t="s">
        <v>1004</v>
      </c>
      <c r="E583" s="460" t="s">
        <v>877</v>
      </c>
      <c r="F583" s="461">
        <v>8146</v>
      </c>
      <c r="G583" s="461">
        <v>2024110010254</v>
      </c>
      <c r="H583" s="460" t="s">
        <v>17</v>
      </c>
      <c r="I583" s="460" t="s">
        <v>878</v>
      </c>
      <c r="J583" s="460" t="s">
        <v>2764</v>
      </c>
      <c r="K583" s="460" t="s">
        <v>1055</v>
      </c>
      <c r="L583" s="460" t="s">
        <v>2596</v>
      </c>
      <c r="M583" s="460" t="s">
        <v>1421</v>
      </c>
      <c r="N583" s="460" t="s">
        <v>1421</v>
      </c>
      <c r="O583" s="460">
        <v>2</v>
      </c>
      <c r="P583" s="460">
        <v>1</v>
      </c>
      <c r="Q583" s="460" t="s">
        <v>83</v>
      </c>
      <c r="R583" s="460" t="s">
        <v>884</v>
      </c>
      <c r="S583" s="506" t="s">
        <v>2655</v>
      </c>
      <c r="T583" s="506">
        <v>30000000</v>
      </c>
      <c r="U583" s="460" t="s">
        <v>1009</v>
      </c>
      <c r="V583" s="460" t="s">
        <v>78</v>
      </c>
      <c r="W583" s="460" t="s">
        <v>886</v>
      </c>
      <c r="X583" s="460" t="s">
        <v>533</v>
      </c>
      <c r="Y583" s="460" t="s">
        <v>2765</v>
      </c>
      <c r="Z583" s="460" t="s">
        <v>77</v>
      </c>
      <c r="AA583" s="460">
        <v>86</v>
      </c>
    </row>
    <row r="584" spans="1:27" s="447" customFormat="1" ht="93">
      <c r="A584" s="460" t="s">
        <v>1099</v>
      </c>
      <c r="B584" s="460" t="s">
        <v>70</v>
      </c>
      <c r="C584" s="460" t="s">
        <v>71</v>
      </c>
      <c r="D584" s="460" t="s">
        <v>1004</v>
      </c>
      <c r="E584" s="460" t="s">
        <v>877</v>
      </c>
      <c r="F584" s="461">
        <v>8146</v>
      </c>
      <c r="G584" s="461">
        <v>2024110010254</v>
      </c>
      <c r="H584" s="460" t="s">
        <v>17</v>
      </c>
      <c r="I584" s="460" t="s">
        <v>878</v>
      </c>
      <c r="J584" s="460" t="s">
        <v>2764</v>
      </c>
      <c r="K584" s="460" t="s">
        <v>1055</v>
      </c>
      <c r="L584" s="460" t="s">
        <v>2597</v>
      </c>
      <c r="M584" s="460" t="s">
        <v>1421</v>
      </c>
      <c r="N584" s="460" t="s">
        <v>1421</v>
      </c>
      <c r="O584" s="460">
        <v>2</v>
      </c>
      <c r="P584" s="460">
        <v>1</v>
      </c>
      <c r="Q584" s="460" t="s">
        <v>83</v>
      </c>
      <c r="R584" s="460" t="s">
        <v>884</v>
      </c>
      <c r="S584" s="506" t="s">
        <v>2655</v>
      </c>
      <c r="T584" s="506">
        <v>30000000</v>
      </c>
      <c r="U584" s="460" t="s">
        <v>1009</v>
      </c>
      <c r="V584" s="460" t="s">
        <v>78</v>
      </c>
      <c r="W584" s="460" t="s">
        <v>886</v>
      </c>
      <c r="X584" s="460" t="s">
        <v>533</v>
      </c>
      <c r="Y584" s="460" t="s">
        <v>2765</v>
      </c>
      <c r="Z584" s="460" t="s">
        <v>77</v>
      </c>
      <c r="AA584" s="460">
        <v>87</v>
      </c>
    </row>
    <row r="585" spans="1:27" s="447" customFormat="1" ht="93">
      <c r="A585" s="460" t="s">
        <v>1100</v>
      </c>
      <c r="B585" s="460" t="s">
        <v>70</v>
      </c>
      <c r="C585" s="460" t="s">
        <v>71</v>
      </c>
      <c r="D585" s="460" t="s">
        <v>1004</v>
      </c>
      <c r="E585" s="460" t="s">
        <v>877</v>
      </c>
      <c r="F585" s="461">
        <v>8146</v>
      </c>
      <c r="G585" s="461">
        <v>2024110010254</v>
      </c>
      <c r="H585" s="460" t="s">
        <v>17</v>
      </c>
      <c r="I585" s="460" t="s">
        <v>878</v>
      </c>
      <c r="J585" s="460" t="s">
        <v>2764</v>
      </c>
      <c r="K585" s="460" t="s">
        <v>1055</v>
      </c>
      <c r="L585" s="460" t="s">
        <v>2598</v>
      </c>
      <c r="M585" s="460" t="s">
        <v>1421</v>
      </c>
      <c r="N585" s="460" t="s">
        <v>1421</v>
      </c>
      <c r="O585" s="460">
        <v>2</v>
      </c>
      <c r="P585" s="460">
        <v>1</v>
      </c>
      <c r="Q585" s="460" t="s">
        <v>83</v>
      </c>
      <c r="R585" s="460" t="s">
        <v>884</v>
      </c>
      <c r="S585" s="506" t="s">
        <v>2655</v>
      </c>
      <c r="T585" s="506">
        <v>30000000</v>
      </c>
      <c r="U585" s="460" t="s">
        <v>1009</v>
      </c>
      <c r="V585" s="460" t="s">
        <v>78</v>
      </c>
      <c r="W585" s="460" t="s">
        <v>886</v>
      </c>
      <c r="X585" s="460" t="s">
        <v>533</v>
      </c>
      <c r="Y585" s="460" t="s">
        <v>2765</v>
      </c>
      <c r="Z585" s="460" t="s">
        <v>77</v>
      </c>
      <c r="AA585" s="460">
        <v>88</v>
      </c>
    </row>
    <row r="586" spans="1:27" s="447" customFormat="1" ht="93">
      <c r="A586" s="460" t="s">
        <v>1101</v>
      </c>
      <c r="B586" s="460" t="s">
        <v>70</v>
      </c>
      <c r="C586" s="460" t="s">
        <v>71</v>
      </c>
      <c r="D586" s="460" t="s">
        <v>1004</v>
      </c>
      <c r="E586" s="460" t="s">
        <v>877</v>
      </c>
      <c r="F586" s="461">
        <v>8146</v>
      </c>
      <c r="G586" s="461">
        <v>2024110010254</v>
      </c>
      <c r="H586" s="460" t="s">
        <v>17</v>
      </c>
      <c r="I586" s="460" t="s">
        <v>878</v>
      </c>
      <c r="J586" s="460" t="s">
        <v>2764</v>
      </c>
      <c r="K586" s="460" t="s">
        <v>1055</v>
      </c>
      <c r="L586" s="460" t="s">
        <v>2599</v>
      </c>
      <c r="M586" s="460" t="s">
        <v>1421</v>
      </c>
      <c r="N586" s="460" t="s">
        <v>1421</v>
      </c>
      <c r="O586" s="460">
        <v>2</v>
      </c>
      <c r="P586" s="460">
        <v>1</v>
      </c>
      <c r="Q586" s="460" t="s">
        <v>83</v>
      </c>
      <c r="R586" s="460" t="s">
        <v>884</v>
      </c>
      <c r="S586" s="506" t="s">
        <v>2655</v>
      </c>
      <c r="T586" s="506">
        <v>30000000</v>
      </c>
      <c r="U586" s="460" t="s">
        <v>1009</v>
      </c>
      <c r="V586" s="460" t="s">
        <v>78</v>
      </c>
      <c r="W586" s="460" t="s">
        <v>886</v>
      </c>
      <c r="X586" s="460" t="s">
        <v>533</v>
      </c>
      <c r="Y586" s="460" t="s">
        <v>2765</v>
      </c>
      <c r="Z586" s="460" t="s">
        <v>77</v>
      </c>
      <c r="AA586" s="460">
        <v>89</v>
      </c>
    </row>
    <row r="587" spans="1:27" s="447" customFormat="1" ht="93">
      <c r="A587" s="460" t="s">
        <v>1102</v>
      </c>
      <c r="B587" s="460" t="s">
        <v>70</v>
      </c>
      <c r="C587" s="460" t="s">
        <v>71</v>
      </c>
      <c r="D587" s="460" t="s">
        <v>1004</v>
      </c>
      <c r="E587" s="460" t="s">
        <v>877</v>
      </c>
      <c r="F587" s="461">
        <v>8146</v>
      </c>
      <c r="G587" s="461">
        <v>2024110010254</v>
      </c>
      <c r="H587" s="460" t="s">
        <v>17</v>
      </c>
      <c r="I587" s="460" t="s">
        <v>878</v>
      </c>
      <c r="J587" s="460" t="s">
        <v>2764</v>
      </c>
      <c r="K587" s="460" t="s">
        <v>1055</v>
      </c>
      <c r="L587" s="460" t="s">
        <v>2600</v>
      </c>
      <c r="M587" s="460" t="s">
        <v>1421</v>
      </c>
      <c r="N587" s="460" t="s">
        <v>1421</v>
      </c>
      <c r="O587" s="460">
        <v>2</v>
      </c>
      <c r="P587" s="460">
        <v>1</v>
      </c>
      <c r="Q587" s="460" t="s">
        <v>83</v>
      </c>
      <c r="R587" s="460" t="s">
        <v>884</v>
      </c>
      <c r="S587" s="506" t="s">
        <v>2655</v>
      </c>
      <c r="T587" s="506">
        <v>30000000</v>
      </c>
      <c r="U587" s="460" t="s">
        <v>1009</v>
      </c>
      <c r="V587" s="460" t="s">
        <v>78</v>
      </c>
      <c r="W587" s="460" t="s">
        <v>886</v>
      </c>
      <c r="X587" s="460" t="s">
        <v>533</v>
      </c>
      <c r="Y587" s="460" t="s">
        <v>2765</v>
      </c>
      <c r="Z587" s="460" t="s">
        <v>77</v>
      </c>
      <c r="AA587" s="460">
        <v>90</v>
      </c>
    </row>
    <row r="588" spans="1:27" s="447" customFormat="1" ht="93">
      <c r="A588" s="460" t="s">
        <v>1103</v>
      </c>
      <c r="B588" s="460" t="s">
        <v>70</v>
      </c>
      <c r="C588" s="460" t="s">
        <v>71</v>
      </c>
      <c r="D588" s="460" t="s">
        <v>1004</v>
      </c>
      <c r="E588" s="460" t="s">
        <v>877</v>
      </c>
      <c r="F588" s="461">
        <v>8146</v>
      </c>
      <c r="G588" s="461">
        <v>2024110010254</v>
      </c>
      <c r="H588" s="460" t="s">
        <v>17</v>
      </c>
      <c r="I588" s="460" t="s">
        <v>878</v>
      </c>
      <c r="J588" s="460" t="s">
        <v>2764</v>
      </c>
      <c r="K588" s="460" t="s">
        <v>1055</v>
      </c>
      <c r="L588" s="460" t="s">
        <v>2601</v>
      </c>
      <c r="M588" s="460" t="s">
        <v>1421</v>
      </c>
      <c r="N588" s="460" t="s">
        <v>1421</v>
      </c>
      <c r="O588" s="460">
        <v>2</v>
      </c>
      <c r="P588" s="460">
        <v>1</v>
      </c>
      <c r="Q588" s="460" t="s">
        <v>83</v>
      </c>
      <c r="R588" s="460" t="s">
        <v>884</v>
      </c>
      <c r="S588" s="506" t="s">
        <v>2655</v>
      </c>
      <c r="T588" s="506">
        <v>30000000</v>
      </c>
      <c r="U588" s="460" t="s">
        <v>1009</v>
      </c>
      <c r="V588" s="460" t="s">
        <v>78</v>
      </c>
      <c r="W588" s="460" t="s">
        <v>886</v>
      </c>
      <c r="X588" s="460" t="s">
        <v>533</v>
      </c>
      <c r="Y588" s="460" t="s">
        <v>2765</v>
      </c>
      <c r="Z588" s="460" t="s">
        <v>77</v>
      </c>
      <c r="AA588" s="460">
        <v>91</v>
      </c>
    </row>
    <row r="589" spans="1:27" s="447" customFormat="1" ht="93">
      <c r="A589" s="460" t="s">
        <v>1104</v>
      </c>
      <c r="B589" s="460" t="s">
        <v>70</v>
      </c>
      <c r="C589" s="460" t="s">
        <v>71</v>
      </c>
      <c r="D589" s="460" t="s">
        <v>1004</v>
      </c>
      <c r="E589" s="460" t="s">
        <v>877</v>
      </c>
      <c r="F589" s="461">
        <v>8146</v>
      </c>
      <c r="G589" s="461">
        <v>2024110010254</v>
      </c>
      <c r="H589" s="460" t="s">
        <v>17</v>
      </c>
      <c r="I589" s="460" t="s">
        <v>878</v>
      </c>
      <c r="J589" s="460" t="s">
        <v>2764</v>
      </c>
      <c r="K589" s="460" t="s">
        <v>1055</v>
      </c>
      <c r="L589" s="460" t="s">
        <v>2602</v>
      </c>
      <c r="M589" s="460" t="s">
        <v>1421</v>
      </c>
      <c r="N589" s="460" t="s">
        <v>1421</v>
      </c>
      <c r="O589" s="460">
        <v>2</v>
      </c>
      <c r="P589" s="460">
        <v>1</v>
      </c>
      <c r="Q589" s="460" t="s">
        <v>83</v>
      </c>
      <c r="R589" s="460" t="s">
        <v>884</v>
      </c>
      <c r="S589" s="506" t="s">
        <v>2655</v>
      </c>
      <c r="T589" s="506">
        <v>30000000</v>
      </c>
      <c r="U589" s="460" t="s">
        <v>1009</v>
      </c>
      <c r="V589" s="460" t="s">
        <v>78</v>
      </c>
      <c r="W589" s="460" t="s">
        <v>886</v>
      </c>
      <c r="X589" s="460" t="s">
        <v>533</v>
      </c>
      <c r="Y589" s="460" t="s">
        <v>2765</v>
      </c>
      <c r="Z589" s="460" t="s">
        <v>77</v>
      </c>
      <c r="AA589" s="460">
        <v>92</v>
      </c>
    </row>
    <row r="590" spans="1:27" s="447" customFormat="1" ht="93">
      <c r="A590" s="460" t="s">
        <v>1105</v>
      </c>
      <c r="B590" s="460" t="s">
        <v>70</v>
      </c>
      <c r="C590" s="460" t="s">
        <v>71</v>
      </c>
      <c r="D590" s="460" t="s">
        <v>1004</v>
      </c>
      <c r="E590" s="460" t="s">
        <v>877</v>
      </c>
      <c r="F590" s="461">
        <v>8146</v>
      </c>
      <c r="G590" s="461">
        <v>2024110010254</v>
      </c>
      <c r="H590" s="460" t="s">
        <v>17</v>
      </c>
      <c r="I590" s="460" t="s">
        <v>878</v>
      </c>
      <c r="J590" s="460" t="s">
        <v>2764</v>
      </c>
      <c r="K590" s="460" t="s">
        <v>1055</v>
      </c>
      <c r="L590" s="460" t="s">
        <v>2603</v>
      </c>
      <c r="M590" s="460" t="s">
        <v>1421</v>
      </c>
      <c r="N590" s="460" t="s">
        <v>1421</v>
      </c>
      <c r="O590" s="460">
        <v>2</v>
      </c>
      <c r="P590" s="460">
        <v>1</v>
      </c>
      <c r="Q590" s="460" t="s">
        <v>83</v>
      </c>
      <c r="R590" s="460" t="s">
        <v>884</v>
      </c>
      <c r="S590" s="506" t="s">
        <v>2655</v>
      </c>
      <c r="T590" s="506">
        <v>30000000</v>
      </c>
      <c r="U590" s="460" t="s">
        <v>1009</v>
      </c>
      <c r="V590" s="460" t="s">
        <v>78</v>
      </c>
      <c r="W590" s="460" t="s">
        <v>886</v>
      </c>
      <c r="X590" s="460" t="s">
        <v>533</v>
      </c>
      <c r="Y590" s="460" t="s">
        <v>2765</v>
      </c>
      <c r="Z590" s="460" t="s">
        <v>77</v>
      </c>
      <c r="AA590" s="460">
        <v>93</v>
      </c>
    </row>
    <row r="591" spans="1:27" s="447" customFormat="1" ht="93">
      <c r="A591" s="460" t="s">
        <v>1106</v>
      </c>
      <c r="B591" s="460" t="s">
        <v>70</v>
      </c>
      <c r="C591" s="460" t="s">
        <v>71</v>
      </c>
      <c r="D591" s="460" t="s">
        <v>1004</v>
      </c>
      <c r="E591" s="460" t="s">
        <v>877</v>
      </c>
      <c r="F591" s="461">
        <v>8146</v>
      </c>
      <c r="G591" s="461">
        <v>2024110010254</v>
      </c>
      <c r="H591" s="460" t="s">
        <v>17</v>
      </c>
      <c r="I591" s="460" t="s">
        <v>878</v>
      </c>
      <c r="J591" s="460" t="s">
        <v>2764</v>
      </c>
      <c r="K591" s="460" t="s">
        <v>1055</v>
      </c>
      <c r="L591" s="460" t="s">
        <v>2604</v>
      </c>
      <c r="M591" s="460" t="s">
        <v>1421</v>
      </c>
      <c r="N591" s="460" t="s">
        <v>1421</v>
      </c>
      <c r="O591" s="460">
        <v>2</v>
      </c>
      <c r="P591" s="460">
        <v>1</v>
      </c>
      <c r="Q591" s="460" t="s">
        <v>83</v>
      </c>
      <c r="R591" s="460" t="s">
        <v>884</v>
      </c>
      <c r="S591" s="506" t="s">
        <v>2655</v>
      </c>
      <c r="T591" s="506">
        <v>30000000</v>
      </c>
      <c r="U591" s="460" t="s">
        <v>1009</v>
      </c>
      <c r="V591" s="460" t="s">
        <v>78</v>
      </c>
      <c r="W591" s="460" t="s">
        <v>886</v>
      </c>
      <c r="X591" s="460" t="s">
        <v>533</v>
      </c>
      <c r="Y591" s="460" t="s">
        <v>2765</v>
      </c>
      <c r="Z591" s="460" t="s">
        <v>77</v>
      </c>
      <c r="AA591" s="460">
        <v>94</v>
      </c>
    </row>
    <row r="592" spans="1:27" s="447" customFormat="1" ht="93">
      <c r="A592" s="460" t="s">
        <v>1107</v>
      </c>
      <c r="B592" s="460" t="s">
        <v>70</v>
      </c>
      <c r="C592" s="460" t="s">
        <v>71</v>
      </c>
      <c r="D592" s="460" t="s">
        <v>1004</v>
      </c>
      <c r="E592" s="460" t="s">
        <v>877</v>
      </c>
      <c r="F592" s="461">
        <v>8146</v>
      </c>
      <c r="G592" s="461">
        <v>2024110010254</v>
      </c>
      <c r="H592" s="460" t="s">
        <v>17</v>
      </c>
      <c r="I592" s="460" t="s">
        <v>878</v>
      </c>
      <c r="J592" s="460" t="s">
        <v>2764</v>
      </c>
      <c r="K592" s="460" t="s">
        <v>1055</v>
      </c>
      <c r="L592" s="460" t="s">
        <v>2605</v>
      </c>
      <c r="M592" s="460" t="s">
        <v>1421</v>
      </c>
      <c r="N592" s="460" t="s">
        <v>1421</v>
      </c>
      <c r="O592" s="460">
        <v>2</v>
      </c>
      <c r="P592" s="460">
        <v>1</v>
      </c>
      <c r="Q592" s="460" t="s">
        <v>83</v>
      </c>
      <c r="R592" s="460" t="s">
        <v>884</v>
      </c>
      <c r="S592" s="506" t="s">
        <v>2655</v>
      </c>
      <c r="T592" s="506">
        <v>30000000</v>
      </c>
      <c r="U592" s="460" t="s">
        <v>1009</v>
      </c>
      <c r="V592" s="460" t="s">
        <v>78</v>
      </c>
      <c r="W592" s="460" t="s">
        <v>886</v>
      </c>
      <c r="X592" s="460" t="s">
        <v>533</v>
      </c>
      <c r="Y592" s="460" t="s">
        <v>2765</v>
      </c>
      <c r="Z592" s="460" t="s">
        <v>77</v>
      </c>
      <c r="AA592" s="460">
        <v>95</v>
      </c>
    </row>
    <row r="593" spans="1:27" s="447" customFormat="1" ht="93">
      <c r="A593" s="460" t="s">
        <v>1108</v>
      </c>
      <c r="B593" s="460" t="s">
        <v>70</v>
      </c>
      <c r="C593" s="460" t="s">
        <v>71</v>
      </c>
      <c r="D593" s="460" t="s">
        <v>1004</v>
      </c>
      <c r="E593" s="460" t="s">
        <v>877</v>
      </c>
      <c r="F593" s="461">
        <v>8146</v>
      </c>
      <c r="G593" s="461">
        <v>2024110010254</v>
      </c>
      <c r="H593" s="460" t="s">
        <v>17</v>
      </c>
      <c r="I593" s="460" t="s">
        <v>878</v>
      </c>
      <c r="J593" s="460" t="s">
        <v>2764</v>
      </c>
      <c r="K593" s="460" t="s">
        <v>1055</v>
      </c>
      <c r="L593" s="460" t="s">
        <v>2606</v>
      </c>
      <c r="M593" s="460" t="s">
        <v>1421</v>
      </c>
      <c r="N593" s="460" t="s">
        <v>1421</v>
      </c>
      <c r="O593" s="460">
        <v>2</v>
      </c>
      <c r="P593" s="460">
        <v>1</v>
      </c>
      <c r="Q593" s="460" t="s">
        <v>83</v>
      </c>
      <c r="R593" s="460" t="s">
        <v>884</v>
      </c>
      <c r="S593" s="506" t="s">
        <v>2655</v>
      </c>
      <c r="T593" s="506">
        <v>30000000</v>
      </c>
      <c r="U593" s="460" t="s">
        <v>1009</v>
      </c>
      <c r="V593" s="460" t="s">
        <v>78</v>
      </c>
      <c r="W593" s="460" t="s">
        <v>886</v>
      </c>
      <c r="X593" s="460" t="s">
        <v>533</v>
      </c>
      <c r="Y593" s="460" t="s">
        <v>2765</v>
      </c>
      <c r="Z593" s="460" t="s">
        <v>77</v>
      </c>
      <c r="AA593" s="460">
        <v>96</v>
      </c>
    </row>
    <row r="594" spans="1:27" s="447" customFormat="1" ht="93">
      <c r="A594" s="460" t="s">
        <v>1109</v>
      </c>
      <c r="B594" s="460" t="s">
        <v>70</v>
      </c>
      <c r="C594" s="460" t="s">
        <v>71</v>
      </c>
      <c r="D594" s="460" t="s">
        <v>1004</v>
      </c>
      <c r="E594" s="460" t="s">
        <v>877</v>
      </c>
      <c r="F594" s="461">
        <v>8146</v>
      </c>
      <c r="G594" s="461">
        <v>2024110010254</v>
      </c>
      <c r="H594" s="460" t="s">
        <v>17</v>
      </c>
      <c r="I594" s="460" t="s">
        <v>878</v>
      </c>
      <c r="J594" s="460" t="s">
        <v>2764</v>
      </c>
      <c r="K594" s="460" t="s">
        <v>1055</v>
      </c>
      <c r="L594" s="460" t="s">
        <v>2607</v>
      </c>
      <c r="M594" s="460" t="s">
        <v>1421</v>
      </c>
      <c r="N594" s="460" t="s">
        <v>1421</v>
      </c>
      <c r="O594" s="460">
        <v>2</v>
      </c>
      <c r="P594" s="460">
        <v>1</v>
      </c>
      <c r="Q594" s="460" t="s">
        <v>83</v>
      </c>
      <c r="R594" s="460" t="s">
        <v>884</v>
      </c>
      <c r="S594" s="506" t="s">
        <v>2655</v>
      </c>
      <c r="T594" s="506">
        <v>30000000</v>
      </c>
      <c r="U594" s="460" t="s">
        <v>1009</v>
      </c>
      <c r="V594" s="460" t="s">
        <v>78</v>
      </c>
      <c r="W594" s="460" t="s">
        <v>886</v>
      </c>
      <c r="X594" s="460" t="s">
        <v>533</v>
      </c>
      <c r="Y594" s="460" t="s">
        <v>2765</v>
      </c>
      <c r="Z594" s="460" t="s">
        <v>77</v>
      </c>
      <c r="AA594" s="460">
        <v>97</v>
      </c>
    </row>
    <row r="595" spans="1:27" s="447" customFormat="1" ht="108.5">
      <c r="A595" s="460" t="s">
        <v>1110</v>
      </c>
      <c r="B595" s="460" t="s">
        <v>70</v>
      </c>
      <c r="C595" s="460" t="s">
        <v>71</v>
      </c>
      <c r="D595" s="460" t="s">
        <v>1004</v>
      </c>
      <c r="E595" s="460" t="s">
        <v>877</v>
      </c>
      <c r="F595" s="461">
        <v>8146</v>
      </c>
      <c r="G595" s="461">
        <v>2024110010254</v>
      </c>
      <c r="H595" s="460" t="s">
        <v>17</v>
      </c>
      <c r="I595" s="460" t="s">
        <v>878</v>
      </c>
      <c r="J595" s="460" t="s">
        <v>2764</v>
      </c>
      <c r="K595" s="460" t="s">
        <v>1055</v>
      </c>
      <c r="L595" s="460" t="s">
        <v>2608</v>
      </c>
      <c r="M595" s="460" t="s">
        <v>1421</v>
      </c>
      <c r="N595" s="460" t="s">
        <v>1421</v>
      </c>
      <c r="O595" s="460">
        <v>2</v>
      </c>
      <c r="P595" s="460">
        <v>1</v>
      </c>
      <c r="Q595" s="460" t="s">
        <v>83</v>
      </c>
      <c r="R595" s="460" t="s">
        <v>884</v>
      </c>
      <c r="S595" s="506" t="s">
        <v>2655</v>
      </c>
      <c r="T595" s="506">
        <v>30000000</v>
      </c>
      <c r="U595" s="460" t="s">
        <v>1009</v>
      </c>
      <c r="V595" s="460" t="s">
        <v>78</v>
      </c>
      <c r="W595" s="460" t="s">
        <v>886</v>
      </c>
      <c r="X595" s="460" t="s">
        <v>533</v>
      </c>
      <c r="Y595" s="460" t="s">
        <v>2765</v>
      </c>
      <c r="Z595" s="460" t="s">
        <v>77</v>
      </c>
      <c r="AA595" s="460">
        <v>98</v>
      </c>
    </row>
    <row r="596" spans="1:27" s="447" customFormat="1" ht="93">
      <c r="A596" s="460" t="s">
        <v>1111</v>
      </c>
      <c r="B596" s="460" t="s">
        <v>70</v>
      </c>
      <c r="C596" s="460" t="s">
        <v>71</v>
      </c>
      <c r="D596" s="460" t="s">
        <v>1004</v>
      </c>
      <c r="E596" s="460" t="s">
        <v>877</v>
      </c>
      <c r="F596" s="461">
        <v>8146</v>
      </c>
      <c r="G596" s="461">
        <v>2024110010254</v>
      </c>
      <c r="H596" s="460" t="s">
        <v>17</v>
      </c>
      <c r="I596" s="460" t="s">
        <v>878</v>
      </c>
      <c r="J596" s="460" t="s">
        <v>2764</v>
      </c>
      <c r="K596" s="460" t="s">
        <v>1055</v>
      </c>
      <c r="L596" s="460" t="s">
        <v>2609</v>
      </c>
      <c r="M596" s="460" t="s">
        <v>1421</v>
      </c>
      <c r="N596" s="460" t="s">
        <v>1421</v>
      </c>
      <c r="O596" s="460">
        <v>2</v>
      </c>
      <c r="P596" s="460">
        <v>1</v>
      </c>
      <c r="Q596" s="460" t="s">
        <v>83</v>
      </c>
      <c r="R596" s="460" t="s">
        <v>884</v>
      </c>
      <c r="S596" s="506" t="s">
        <v>2655</v>
      </c>
      <c r="T596" s="506">
        <v>30000000</v>
      </c>
      <c r="U596" s="460" t="s">
        <v>1009</v>
      </c>
      <c r="V596" s="460" t="s">
        <v>78</v>
      </c>
      <c r="W596" s="460" t="s">
        <v>886</v>
      </c>
      <c r="X596" s="460" t="s">
        <v>533</v>
      </c>
      <c r="Y596" s="460" t="s">
        <v>2765</v>
      </c>
      <c r="Z596" s="460" t="s">
        <v>77</v>
      </c>
      <c r="AA596" s="460">
        <v>99</v>
      </c>
    </row>
    <row r="597" spans="1:27" s="447" customFormat="1" ht="108.5">
      <c r="A597" s="460" t="s">
        <v>1112</v>
      </c>
      <c r="B597" s="460" t="s">
        <v>70</v>
      </c>
      <c r="C597" s="460" t="s">
        <v>71</v>
      </c>
      <c r="D597" s="460" t="s">
        <v>1004</v>
      </c>
      <c r="E597" s="460" t="s">
        <v>877</v>
      </c>
      <c r="F597" s="461">
        <v>8146</v>
      </c>
      <c r="G597" s="461">
        <v>2024110010254</v>
      </c>
      <c r="H597" s="460" t="s">
        <v>17</v>
      </c>
      <c r="I597" s="460" t="s">
        <v>878</v>
      </c>
      <c r="J597" s="460" t="s">
        <v>2764</v>
      </c>
      <c r="K597" s="460" t="s">
        <v>1055</v>
      </c>
      <c r="L597" s="460" t="s">
        <v>2610</v>
      </c>
      <c r="M597" s="460" t="s">
        <v>1421</v>
      </c>
      <c r="N597" s="460" t="s">
        <v>1421</v>
      </c>
      <c r="O597" s="460">
        <v>2</v>
      </c>
      <c r="P597" s="460">
        <v>1</v>
      </c>
      <c r="Q597" s="460" t="s">
        <v>83</v>
      </c>
      <c r="R597" s="460" t="s">
        <v>884</v>
      </c>
      <c r="S597" s="506" t="s">
        <v>2655</v>
      </c>
      <c r="T597" s="506">
        <v>30000000</v>
      </c>
      <c r="U597" s="460" t="s">
        <v>1009</v>
      </c>
      <c r="V597" s="460" t="s">
        <v>78</v>
      </c>
      <c r="W597" s="460" t="s">
        <v>886</v>
      </c>
      <c r="X597" s="460" t="s">
        <v>533</v>
      </c>
      <c r="Y597" s="460" t="s">
        <v>2765</v>
      </c>
      <c r="Z597" s="460" t="s">
        <v>77</v>
      </c>
      <c r="AA597" s="460">
        <v>100</v>
      </c>
    </row>
    <row r="598" spans="1:27" s="447" customFormat="1" ht="93">
      <c r="A598" s="460" t="s">
        <v>1113</v>
      </c>
      <c r="B598" s="460" t="s">
        <v>70</v>
      </c>
      <c r="C598" s="460" t="s">
        <v>71</v>
      </c>
      <c r="D598" s="460" t="s">
        <v>1004</v>
      </c>
      <c r="E598" s="460" t="s">
        <v>877</v>
      </c>
      <c r="F598" s="461">
        <v>8146</v>
      </c>
      <c r="G598" s="461">
        <v>2024110010254</v>
      </c>
      <c r="H598" s="460" t="s">
        <v>17</v>
      </c>
      <c r="I598" s="460" t="s">
        <v>878</v>
      </c>
      <c r="J598" s="460" t="s">
        <v>2764</v>
      </c>
      <c r="K598" s="460" t="s">
        <v>1055</v>
      </c>
      <c r="L598" s="460" t="s">
        <v>2611</v>
      </c>
      <c r="M598" s="460" t="s">
        <v>1421</v>
      </c>
      <c r="N598" s="460" t="s">
        <v>1421</v>
      </c>
      <c r="O598" s="460">
        <v>2</v>
      </c>
      <c r="P598" s="460">
        <v>1</v>
      </c>
      <c r="Q598" s="460" t="s">
        <v>83</v>
      </c>
      <c r="R598" s="460" t="s">
        <v>884</v>
      </c>
      <c r="S598" s="506" t="s">
        <v>2655</v>
      </c>
      <c r="T598" s="506">
        <v>30000000</v>
      </c>
      <c r="U598" s="460" t="s">
        <v>1009</v>
      </c>
      <c r="V598" s="460" t="s">
        <v>78</v>
      </c>
      <c r="W598" s="460" t="s">
        <v>886</v>
      </c>
      <c r="X598" s="460" t="s">
        <v>533</v>
      </c>
      <c r="Y598" s="460" t="s">
        <v>2765</v>
      </c>
      <c r="Z598" s="460" t="s">
        <v>77</v>
      </c>
      <c r="AA598" s="460">
        <v>101</v>
      </c>
    </row>
    <row r="599" spans="1:27" s="447" customFormat="1" ht="93">
      <c r="A599" s="460" t="s">
        <v>1114</v>
      </c>
      <c r="B599" s="460" t="s">
        <v>70</v>
      </c>
      <c r="C599" s="460" t="s">
        <v>71</v>
      </c>
      <c r="D599" s="460" t="s">
        <v>1004</v>
      </c>
      <c r="E599" s="460" t="s">
        <v>877</v>
      </c>
      <c r="F599" s="461">
        <v>8146</v>
      </c>
      <c r="G599" s="461">
        <v>2024110010254</v>
      </c>
      <c r="H599" s="460" t="s">
        <v>17</v>
      </c>
      <c r="I599" s="460" t="s">
        <v>878</v>
      </c>
      <c r="J599" s="460" t="s">
        <v>2764</v>
      </c>
      <c r="K599" s="460" t="s">
        <v>1055</v>
      </c>
      <c r="L599" s="460" t="s">
        <v>2612</v>
      </c>
      <c r="M599" s="460" t="s">
        <v>1421</v>
      </c>
      <c r="N599" s="460" t="s">
        <v>1421</v>
      </c>
      <c r="O599" s="460">
        <v>2</v>
      </c>
      <c r="P599" s="460">
        <v>1</v>
      </c>
      <c r="Q599" s="460" t="s">
        <v>83</v>
      </c>
      <c r="R599" s="460" t="s">
        <v>884</v>
      </c>
      <c r="S599" s="506" t="s">
        <v>2655</v>
      </c>
      <c r="T599" s="506">
        <v>30000000</v>
      </c>
      <c r="U599" s="460" t="s">
        <v>1009</v>
      </c>
      <c r="V599" s="460" t="s">
        <v>78</v>
      </c>
      <c r="W599" s="460" t="s">
        <v>886</v>
      </c>
      <c r="X599" s="460" t="s">
        <v>533</v>
      </c>
      <c r="Y599" s="460" t="s">
        <v>2765</v>
      </c>
      <c r="Z599" s="460" t="s">
        <v>77</v>
      </c>
      <c r="AA599" s="460">
        <v>102</v>
      </c>
    </row>
    <row r="600" spans="1:27" s="447" customFormat="1" ht="108.5">
      <c r="A600" s="460" t="s">
        <v>1115</v>
      </c>
      <c r="B600" s="460" t="s">
        <v>70</v>
      </c>
      <c r="C600" s="460" t="s">
        <v>71</v>
      </c>
      <c r="D600" s="460" t="s">
        <v>1004</v>
      </c>
      <c r="E600" s="460" t="s">
        <v>877</v>
      </c>
      <c r="F600" s="461">
        <v>8146</v>
      </c>
      <c r="G600" s="461">
        <v>2024110010254</v>
      </c>
      <c r="H600" s="460" t="s">
        <v>17</v>
      </c>
      <c r="I600" s="460" t="s">
        <v>878</v>
      </c>
      <c r="J600" s="460" t="s">
        <v>2764</v>
      </c>
      <c r="K600" s="460" t="s">
        <v>1055</v>
      </c>
      <c r="L600" s="460" t="s">
        <v>2613</v>
      </c>
      <c r="M600" s="460" t="s">
        <v>1421</v>
      </c>
      <c r="N600" s="460" t="s">
        <v>1421</v>
      </c>
      <c r="O600" s="460">
        <v>2</v>
      </c>
      <c r="P600" s="460">
        <v>1</v>
      </c>
      <c r="Q600" s="460" t="s">
        <v>83</v>
      </c>
      <c r="R600" s="460" t="s">
        <v>884</v>
      </c>
      <c r="S600" s="506" t="s">
        <v>2655</v>
      </c>
      <c r="T600" s="506">
        <v>30000000</v>
      </c>
      <c r="U600" s="460" t="s">
        <v>1009</v>
      </c>
      <c r="V600" s="460" t="s">
        <v>78</v>
      </c>
      <c r="W600" s="460" t="s">
        <v>886</v>
      </c>
      <c r="X600" s="460" t="s">
        <v>533</v>
      </c>
      <c r="Y600" s="460" t="s">
        <v>2765</v>
      </c>
      <c r="Z600" s="460" t="s">
        <v>77</v>
      </c>
      <c r="AA600" s="460">
        <v>103</v>
      </c>
    </row>
    <row r="601" spans="1:27" s="447" customFormat="1" ht="108.5">
      <c r="A601" s="460" t="s">
        <v>1146</v>
      </c>
      <c r="B601" s="460" t="s">
        <v>70</v>
      </c>
      <c r="C601" s="460" t="s">
        <v>71</v>
      </c>
      <c r="D601" s="460" t="s">
        <v>1004</v>
      </c>
      <c r="E601" s="460" t="s">
        <v>877</v>
      </c>
      <c r="F601" s="461">
        <v>8146</v>
      </c>
      <c r="G601" s="461">
        <v>2024110010254</v>
      </c>
      <c r="H601" s="460" t="s">
        <v>17</v>
      </c>
      <c r="I601" s="460" t="s">
        <v>878</v>
      </c>
      <c r="J601" s="460" t="s">
        <v>2764</v>
      </c>
      <c r="K601" s="460">
        <v>80111600</v>
      </c>
      <c r="L601" s="460" t="s">
        <v>1147</v>
      </c>
      <c r="M601" s="460" t="s">
        <v>459</v>
      </c>
      <c r="N601" s="460" t="s">
        <v>307</v>
      </c>
      <c r="O601" s="460">
        <v>8</v>
      </c>
      <c r="P601" s="460">
        <v>1</v>
      </c>
      <c r="Q601" s="460" t="s">
        <v>555</v>
      </c>
      <c r="R601" s="479" t="s">
        <v>84</v>
      </c>
      <c r="S601" s="501" t="s">
        <v>2655</v>
      </c>
      <c r="T601" s="501">
        <v>37963000</v>
      </c>
      <c r="U601" s="460" t="s">
        <v>1009</v>
      </c>
      <c r="V601" s="460" t="s">
        <v>2769</v>
      </c>
      <c r="W601" s="460" t="s">
        <v>886</v>
      </c>
      <c r="X601" s="460" t="s">
        <v>533</v>
      </c>
      <c r="Y601" s="460" t="s">
        <v>2765</v>
      </c>
      <c r="Z601" s="460" t="s">
        <v>77</v>
      </c>
      <c r="AA601" s="460" t="e">
        <v>#N/A</v>
      </c>
    </row>
    <row r="602" spans="1:27" s="447" customFormat="1" ht="93">
      <c r="A602" s="460" t="s">
        <v>1149</v>
      </c>
      <c r="B602" s="460" t="s">
        <v>70</v>
      </c>
      <c r="C602" s="460" t="s">
        <v>71</v>
      </c>
      <c r="D602" s="460" t="s">
        <v>1150</v>
      </c>
      <c r="E602" s="460" t="s">
        <v>877</v>
      </c>
      <c r="F602" s="461">
        <v>8146</v>
      </c>
      <c r="G602" s="461">
        <v>2024110010254</v>
      </c>
      <c r="H602" s="460" t="s">
        <v>17</v>
      </c>
      <c r="I602" s="460" t="s">
        <v>878</v>
      </c>
      <c r="J602" s="460" t="s">
        <v>21</v>
      </c>
      <c r="K602" s="460">
        <v>80111600</v>
      </c>
      <c r="L602" s="460" t="s">
        <v>2705</v>
      </c>
      <c r="M602" s="460" t="s">
        <v>459</v>
      </c>
      <c r="N602" s="460" t="s">
        <v>459</v>
      </c>
      <c r="O602" s="460">
        <v>5</v>
      </c>
      <c r="P602" s="460">
        <v>1</v>
      </c>
      <c r="Q602" s="460" t="s">
        <v>83</v>
      </c>
      <c r="R602" s="479" t="s">
        <v>84</v>
      </c>
      <c r="S602" s="501">
        <v>4800000</v>
      </c>
      <c r="T602" s="501">
        <v>24000000</v>
      </c>
      <c r="U602" s="460" t="s">
        <v>1152</v>
      </c>
      <c r="V602" s="460" t="s">
        <v>78</v>
      </c>
      <c r="W602" s="460" t="s">
        <v>1153</v>
      </c>
      <c r="X602" s="460" t="s">
        <v>533</v>
      </c>
      <c r="Y602" s="460" t="s">
        <v>2765</v>
      </c>
      <c r="Z602" s="460" t="s">
        <v>77</v>
      </c>
      <c r="AA602" s="460" t="e">
        <v>#N/A</v>
      </c>
    </row>
    <row r="603" spans="1:27" s="447" customFormat="1" ht="93">
      <c r="A603" s="460" t="s">
        <v>1154</v>
      </c>
      <c r="B603" s="460" t="s">
        <v>70</v>
      </c>
      <c r="C603" s="460" t="s">
        <v>71</v>
      </c>
      <c r="D603" s="460" t="s">
        <v>1150</v>
      </c>
      <c r="E603" s="460" t="s">
        <v>877</v>
      </c>
      <c r="F603" s="461">
        <v>8146</v>
      </c>
      <c r="G603" s="461">
        <v>2024110010254</v>
      </c>
      <c r="H603" s="460" t="s">
        <v>17</v>
      </c>
      <c r="I603" s="460" t="s">
        <v>878</v>
      </c>
      <c r="J603" s="460" t="s">
        <v>21</v>
      </c>
      <c r="K603" s="460">
        <v>80111600</v>
      </c>
      <c r="L603" s="460" t="s">
        <v>1155</v>
      </c>
      <c r="M603" s="460" t="s">
        <v>459</v>
      </c>
      <c r="N603" s="461" t="s">
        <v>459</v>
      </c>
      <c r="O603" s="461">
        <v>5</v>
      </c>
      <c r="P603" s="460">
        <v>1</v>
      </c>
      <c r="Q603" s="460" t="s">
        <v>83</v>
      </c>
      <c r="R603" s="463" t="s">
        <v>84</v>
      </c>
      <c r="S603" s="501">
        <v>6500000</v>
      </c>
      <c r="T603" s="501">
        <v>32500000</v>
      </c>
      <c r="U603" s="460" t="s">
        <v>1152</v>
      </c>
      <c r="V603" s="460" t="s">
        <v>78</v>
      </c>
      <c r="W603" s="460" t="s">
        <v>1153</v>
      </c>
      <c r="X603" s="460" t="s">
        <v>533</v>
      </c>
      <c r="Y603" s="460" t="s">
        <v>2765</v>
      </c>
      <c r="Z603" s="460" t="s">
        <v>77</v>
      </c>
      <c r="AA603" s="460" t="e">
        <v>#N/A</v>
      </c>
    </row>
    <row r="604" spans="1:27" s="447" customFormat="1" ht="93">
      <c r="A604" s="460" t="s">
        <v>1156</v>
      </c>
      <c r="B604" s="460" t="s">
        <v>70</v>
      </c>
      <c r="C604" s="460" t="s">
        <v>71</v>
      </c>
      <c r="D604" s="460" t="s">
        <v>1150</v>
      </c>
      <c r="E604" s="460" t="s">
        <v>877</v>
      </c>
      <c r="F604" s="461">
        <v>8146</v>
      </c>
      <c r="G604" s="461">
        <v>2024110010254</v>
      </c>
      <c r="H604" s="460" t="s">
        <v>17</v>
      </c>
      <c r="I604" s="460" t="s">
        <v>878</v>
      </c>
      <c r="J604" s="460" t="s">
        <v>21</v>
      </c>
      <c r="K604" s="460">
        <v>80111600</v>
      </c>
      <c r="L604" s="460" t="s">
        <v>1157</v>
      </c>
      <c r="M604" s="460" t="s">
        <v>459</v>
      </c>
      <c r="N604" s="460" t="s">
        <v>459</v>
      </c>
      <c r="O604" s="460">
        <v>5</v>
      </c>
      <c r="P604" s="460">
        <v>1</v>
      </c>
      <c r="Q604" s="460" t="s">
        <v>83</v>
      </c>
      <c r="R604" s="479" t="s">
        <v>84</v>
      </c>
      <c r="S604" s="501">
        <v>2440007</v>
      </c>
      <c r="T604" s="501">
        <v>12200035</v>
      </c>
      <c r="U604" s="460" t="s">
        <v>1152</v>
      </c>
      <c r="V604" s="460" t="s">
        <v>78</v>
      </c>
      <c r="W604" s="460" t="s">
        <v>1153</v>
      </c>
      <c r="X604" s="460" t="s">
        <v>533</v>
      </c>
      <c r="Y604" s="460" t="s">
        <v>2765</v>
      </c>
      <c r="Z604" s="460" t="s">
        <v>77</v>
      </c>
      <c r="AA604" s="460" t="e">
        <v>#N/A</v>
      </c>
    </row>
    <row r="605" spans="1:27" s="447" customFormat="1" ht="93">
      <c r="A605" s="460" t="s">
        <v>1158</v>
      </c>
      <c r="B605" s="460" t="s">
        <v>70</v>
      </c>
      <c r="C605" s="460" t="s">
        <v>71</v>
      </c>
      <c r="D605" s="460" t="s">
        <v>1150</v>
      </c>
      <c r="E605" s="460" t="s">
        <v>877</v>
      </c>
      <c r="F605" s="461">
        <v>8146</v>
      </c>
      <c r="G605" s="461">
        <v>2024110010254</v>
      </c>
      <c r="H605" s="460" t="s">
        <v>17</v>
      </c>
      <c r="I605" s="460" t="s">
        <v>878</v>
      </c>
      <c r="J605" s="462" t="s">
        <v>21</v>
      </c>
      <c r="K605" s="460">
        <v>80111600</v>
      </c>
      <c r="L605" s="460" t="s">
        <v>2201</v>
      </c>
      <c r="M605" s="460" t="s">
        <v>307</v>
      </c>
      <c r="N605" s="461" t="s">
        <v>459</v>
      </c>
      <c r="O605" s="461">
        <v>5</v>
      </c>
      <c r="P605" s="460">
        <v>1</v>
      </c>
      <c r="Q605" s="460" t="s">
        <v>83</v>
      </c>
      <c r="R605" s="463" t="s">
        <v>84</v>
      </c>
      <c r="S605" s="501">
        <v>4508000</v>
      </c>
      <c r="T605" s="501">
        <v>22540000</v>
      </c>
      <c r="U605" s="460" t="s">
        <v>1152</v>
      </c>
      <c r="V605" s="460" t="s">
        <v>78</v>
      </c>
      <c r="W605" s="460" t="s">
        <v>1153</v>
      </c>
      <c r="X605" s="460" t="s">
        <v>533</v>
      </c>
      <c r="Y605" s="460" t="s">
        <v>2765</v>
      </c>
      <c r="Z605" s="460" t="s">
        <v>77</v>
      </c>
      <c r="AA605" s="460" t="e">
        <v>#N/A</v>
      </c>
    </row>
    <row r="606" spans="1:27" s="447" customFormat="1" ht="108.5">
      <c r="A606" s="460" t="s">
        <v>1160</v>
      </c>
      <c r="B606" s="460" t="s">
        <v>70</v>
      </c>
      <c r="C606" s="460" t="s">
        <v>71</v>
      </c>
      <c r="D606" s="460" t="s">
        <v>1150</v>
      </c>
      <c r="E606" s="460" t="s">
        <v>877</v>
      </c>
      <c r="F606" s="461">
        <v>8146</v>
      </c>
      <c r="G606" s="461">
        <v>2024110010254</v>
      </c>
      <c r="H606" s="460" t="s">
        <v>17</v>
      </c>
      <c r="I606" s="460" t="s">
        <v>878</v>
      </c>
      <c r="J606" s="460" t="s">
        <v>21</v>
      </c>
      <c r="K606" s="460">
        <v>80111600</v>
      </c>
      <c r="L606" s="460" t="s">
        <v>2706</v>
      </c>
      <c r="M606" s="460" t="s">
        <v>459</v>
      </c>
      <c r="N606" s="460" t="s">
        <v>459</v>
      </c>
      <c r="O606" s="460">
        <v>5</v>
      </c>
      <c r="P606" s="460">
        <v>1</v>
      </c>
      <c r="Q606" s="460" t="s">
        <v>83</v>
      </c>
      <c r="R606" s="479" t="s">
        <v>84</v>
      </c>
      <c r="S606" s="501">
        <v>4350000</v>
      </c>
      <c r="T606" s="501">
        <v>21750000</v>
      </c>
      <c r="U606" s="460" t="s">
        <v>1152</v>
      </c>
      <c r="V606" s="460" t="s">
        <v>78</v>
      </c>
      <c r="W606" s="460" t="s">
        <v>1153</v>
      </c>
      <c r="X606" s="460" t="s">
        <v>533</v>
      </c>
      <c r="Y606" s="460" t="s">
        <v>2765</v>
      </c>
      <c r="Z606" s="460" t="s">
        <v>77</v>
      </c>
      <c r="AA606" s="460"/>
    </row>
    <row r="607" spans="1:27" s="447" customFormat="1" ht="93">
      <c r="A607" s="460" t="s">
        <v>1162</v>
      </c>
      <c r="B607" s="460" t="s">
        <v>70</v>
      </c>
      <c r="C607" s="460" t="s">
        <v>71</v>
      </c>
      <c r="D607" s="460" t="s">
        <v>1150</v>
      </c>
      <c r="E607" s="460" t="s">
        <v>877</v>
      </c>
      <c r="F607" s="461">
        <v>8146</v>
      </c>
      <c r="G607" s="461">
        <v>2024110010254</v>
      </c>
      <c r="H607" s="460" t="s">
        <v>17</v>
      </c>
      <c r="I607" s="460" t="s">
        <v>878</v>
      </c>
      <c r="J607" s="460" t="s">
        <v>21</v>
      </c>
      <c r="K607" s="460">
        <v>80111600</v>
      </c>
      <c r="L607" s="460" t="s">
        <v>1163</v>
      </c>
      <c r="M607" s="460" t="s">
        <v>673</v>
      </c>
      <c r="N607" s="461" t="s">
        <v>673</v>
      </c>
      <c r="O607" s="461">
        <v>5</v>
      </c>
      <c r="P607" s="460">
        <v>1</v>
      </c>
      <c r="Q607" s="460" t="s">
        <v>83</v>
      </c>
      <c r="R607" s="463" t="s">
        <v>84</v>
      </c>
      <c r="S607" s="501">
        <v>4700000</v>
      </c>
      <c r="T607" s="501">
        <v>23500000</v>
      </c>
      <c r="U607" s="460" t="s">
        <v>1152</v>
      </c>
      <c r="V607" s="460" t="s">
        <v>78</v>
      </c>
      <c r="W607" s="460" t="s">
        <v>1153</v>
      </c>
      <c r="X607" s="460" t="s">
        <v>533</v>
      </c>
      <c r="Y607" s="460" t="s">
        <v>2765</v>
      </c>
      <c r="Z607" s="460" t="s">
        <v>77</v>
      </c>
      <c r="AA607" s="460" t="e">
        <v>#N/A</v>
      </c>
    </row>
    <row r="608" spans="1:27" s="447" customFormat="1" ht="93">
      <c r="A608" s="460" t="s">
        <v>1164</v>
      </c>
      <c r="B608" s="460" t="s">
        <v>70</v>
      </c>
      <c r="C608" s="460" t="s">
        <v>71</v>
      </c>
      <c r="D608" s="460" t="s">
        <v>1150</v>
      </c>
      <c r="E608" s="460" t="s">
        <v>877</v>
      </c>
      <c r="F608" s="461">
        <v>8146</v>
      </c>
      <c r="G608" s="461">
        <v>2024110010254</v>
      </c>
      <c r="H608" s="460" t="s">
        <v>17</v>
      </c>
      <c r="I608" s="460" t="s">
        <v>878</v>
      </c>
      <c r="J608" s="460" t="s">
        <v>21</v>
      </c>
      <c r="K608" s="460">
        <v>80111600</v>
      </c>
      <c r="L608" s="460" t="s">
        <v>2707</v>
      </c>
      <c r="M608" s="460" t="s">
        <v>459</v>
      </c>
      <c r="N608" s="460" t="s">
        <v>459</v>
      </c>
      <c r="O608" s="460">
        <v>5</v>
      </c>
      <c r="P608" s="460">
        <v>1</v>
      </c>
      <c r="Q608" s="460" t="s">
        <v>83</v>
      </c>
      <c r="R608" s="479" t="s">
        <v>84</v>
      </c>
      <c r="S608" s="501">
        <v>3600000</v>
      </c>
      <c r="T608" s="501">
        <v>18000000</v>
      </c>
      <c r="U608" s="460" t="s">
        <v>1152</v>
      </c>
      <c r="V608" s="460" t="s">
        <v>78</v>
      </c>
      <c r="W608" s="460" t="s">
        <v>1153</v>
      </c>
      <c r="X608" s="460" t="s">
        <v>533</v>
      </c>
      <c r="Y608" s="460" t="s">
        <v>2765</v>
      </c>
      <c r="Z608" s="460" t="s">
        <v>77</v>
      </c>
      <c r="AA608" s="460" t="e">
        <v>#N/A</v>
      </c>
    </row>
    <row r="609" spans="1:27" s="447" customFormat="1" ht="93">
      <c r="A609" s="460" t="s">
        <v>1166</v>
      </c>
      <c r="B609" s="460" t="s">
        <v>70</v>
      </c>
      <c r="C609" s="460" t="s">
        <v>71</v>
      </c>
      <c r="D609" s="460" t="s">
        <v>1150</v>
      </c>
      <c r="E609" s="460" t="s">
        <v>877</v>
      </c>
      <c r="F609" s="461">
        <v>8146</v>
      </c>
      <c r="G609" s="461">
        <v>2024110010254</v>
      </c>
      <c r="H609" s="460" t="s">
        <v>17</v>
      </c>
      <c r="I609" s="460" t="s">
        <v>878</v>
      </c>
      <c r="J609" s="460" t="s">
        <v>21</v>
      </c>
      <c r="K609" s="460">
        <v>80111600</v>
      </c>
      <c r="L609" s="460" t="s">
        <v>2708</v>
      </c>
      <c r="M609" s="460" t="s">
        <v>459</v>
      </c>
      <c r="N609" s="460" t="s">
        <v>459</v>
      </c>
      <c r="O609" s="460">
        <v>5</v>
      </c>
      <c r="P609" s="460">
        <v>1</v>
      </c>
      <c r="Q609" s="460" t="s">
        <v>83</v>
      </c>
      <c r="R609" s="479" t="s">
        <v>84</v>
      </c>
      <c r="S609" s="501">
        <v>4350000</v>
      </c>
      <c r="T609" s="501">
        <v>21750000</v>
      </c>
      <c r="U609" s="460" t="s">
        <v>1152</v>
      </c>
      <c r="V609" s="460" t="s">
        <v>78</v>
      </c>
      <c r="W609" s="460" t="s">
        <v>1153</v>
      </c>
      <c r="X609" s="460" t="s">
        <v>533</v>
      </c>
      <c r="Y609" s="460" t="s">
        <v>2765</v>
      </c>
      <c r="Z609" s="460" t="s">
        <v>77</v>
      </c>
      <c r="AA609" s="460" t="e">
        <v>#N/A</v>
      </c>
    </row>
    <row r="610" spans="1:27" s="447" customFormat="1" ht="93">
      <c r="A610" s="460" t="s">
        <v>1168</v>
      </c>
      <c r="B610" s="460" t="s">
        <v>70</v>
      </c>
      <c r="C610" s="460" t="s">
        <v>71</v>
      </c>
      <c r="D610" s="460" t="s">
        <v>1150</v>
      </c>
      <c r="E610" s="460" t="s">
        <v>877</v>
      </c>
      <c r="F610" s="461">
        <v>8146</v>
      </c>
      <c r="G610" s="461">
        <v>2024110010254</v>
      </c>
      <c r="H610" s="460" t="s">
        <v>17</v>
      </c>
      <c r="I610" s="460" t="s">
        <v>878</v>
      </c>
      <c r="J610" s="460" t="s">
        <v>21</v>
      </c>
      <c r="K610" s="460">
        <v>80111600</v>
      </c>
      <c r="L610" s="460" t="s">
        <v>1169</v>
      </c>
      <c r="M610" s="460" t="s">
        <v>459</v>
      </c>
      <c r="N610" s="460" t="s">
        <v>459</v>
      </c>
      <c r="O610" s="460">
        <v>5</v>
      </c>
      <c r="P610" s="460">
        <v>1</v>
      </c>
      <c r="Q610" s="460" t="s">
        <v>83</v>
      </c>
      <c r="R610" s="479" t="s">
        <v>84</v>
      </c>
      <c r="S610" s="501">
        <v>4508000</v>
      </c>
      <c r="T610" s="501">
        <v>22540000</v>
      </c>
      <c r="U610" s="460" t="s">
        <v>1152</v>
      </c>
      <c r="V610" s="460" t="s">
        <v>78</v>
      </c>
      <c r="W610" s="460" t="s">
        <v>1153</v>
      </c>
      <c r="X610" s="460" t="s">
        <v>533</v>
      </c>
      <c r="Y610" s="460" t="s">
        <v>2765</v>
      </c>
      <c r="Z610" s="460" t="s">
        <v>77</v>
      </c>
      <c r="AA610" s="460" t="e">
        <v>#N/A</v>
      </c>
    </row>
    <row r="611" spans="1:27" s="447" customFormat="1" ht="93">
      <c r="A611" s="460" t="s">
        <v>1170</v>
      </c>
      <c r="B611" s="460" t="s">
        <v>70</v>
      </c>
      <c r="C611" s="460" t="s">
        <v>71</v>
      </c>
      <c r="D611" s="460" t="s">
        <v>1150</v>
      </c>
      <c r="E611" s="460" t="s">
        <v>877</v>
      </c>
      <c r="F611" s="461">
        <v>8146</v>
      </c>
      <c r="G611" s="461">
        <v>2024110010254</v>
      </c>
      <c r="H611" s="460" t="s">
        <v>17</v>
      </c>
      <c r="I611" s="460" t="s">
        <v>878</v>
      </c>
      <c r="J611" s="462" t="s">
        <v>21</v>
      </c>
      <c r="K611" s="460">
        <v>80111600</v>
      </c>
      <c r="L611" s="460" t="s">
        <v>2284</v>
      </c>
      <c r="M611" s="460" t="s">
        <v>307</v>
      </c>
      <c r="N611" s="461" t="s">
        <v>307</v>
      </c>
      <c r="O611" s="461">
        <v>5</v>
      </c>
      <c r="P611" s="460">
        <v>1</v>
      </c>
      <c r="Q611" s="460" t="s">
        <v>83</v>
      </c>
      <c r="R611" s="463" t="s">
        <v>84</v>
      </c>
      <c r="S611" s="501">
        <v>4500000</v>
      </c>
      <c r="T611" s="501">
        <v>22500000</v>
      </c>
      <c r="U611" s="460" t="s">
        <v>1152</v>
      </c>
      <c r="V611" s="460" t="s">
        <v>78</v>
      </c>
      <c r="W611" s="460" t="s">
        <v>1153</v>
      </c>
      <c r="X611" s="460" t="s">
        <v>533</v>
      </c>
      <c r="Y611" s="460" t="s">
        <v>2765</v>
      </c>
      <c r="Z611" s="460" t="s">
        <v>77</v>
      </c>
      <c r="AA611" s="460" t="e">
        <v>#N/A</v>
      </c>
    </row>
    <row r="612" spans="1:27" s="447" customFormat="1" ht="108.5">
      <c r="A612" s="460" t="s">
        <v>1171</v>
      </c>
      <c r="B612" s="460" t="s">
        <v>70</v>
      </c>
      <c r="C612" s="460" t="s">
        <v>71</v>
      </c>
      <c r="D612" s="460" t="s">
        <v>1150</v>
      </c>
      <c r="E612" s="460" t="s">
        <v>877</v>
      </c>
      <c r="F612" s="461">
        <v>8146</v>
      </c>
      <c r="G612" s="461">
        <v>2024110010254</v>
      </c>
      <c r="H612" s="460" t="s">
        <v>17</v>
      </c>
      <c r="I612" s="460" t="s">
        <v>878</v>
      </c>
      <c r="J612" s="462" t="s">
        <v>21</v>
      </c>
      <c r="K612" s="460">
        <v>80111600</v>
      </c>
      <c r="L612" s="460" t="s">
        <v>2192</v>
      </c>
      <c r="M612" s="460" t="s">
        <v>307</v>
      </c>
      <c r="N612" s="461" t="s">
        <v>459</v>
      </c>
      <c r="O612" s="461">
        <v>5</v>
      </c>
      <c r="P612" s="460">
        <v>1</v>
      </c>
      <c r="Q612" s="460" t="s">
        <v>83</v>
      </c>
      <c r="R612" s="463" t="s">
        <v>84</v>
      </c>
      <c r="S612" s="501">
        <v>4508000</v>
      </c>
      <c r="T612" s="501">
        <v>22540000</v>
      </c>
      <c r="U612" s="460" t="s">
        <v>1152</v>
      </c>
      <c r="V612" s="460" t="s">
        <v>78</v>
      </c>
      <c r="W612" s="460" t="s">
        <v>1153</v>
      </c>
      <c r="X612" s="460" t="s">
        <v>533</v>
      </c>
      <c r="Y612" s="460" t="s">
        <v>2765</v>
      </c>
      <c r="Z612" s="460" t="s">
        <v>77</v>
      </c>
      <c r="AA612" s="460" t="e">
        <v>#N/A</v>
      </c>
    </row>
    <row r="613" spans="1:27" s="447" customFormat="1" ht="124">
      <c r="A613" s="460" t="s">
        <v>1172</v>
      </c>
      <c r="B613" s="460" t="s">
        <v>70</v>
      </c>
      <c r="C613" s="460" t="s">
        <v>71</v>
      </c>
      <c r="D613" s="460" t="s">
        <v>1150</v>
      </c>
      <c r="E613" s="460" t="s">
        <v>877</v>
      </c>
      <c r="F613" s="461">
        <v>8146</v>
      </c>
      <c r="G613" s="461">
        <v>2024110010254</v>
      </c>
      <c r="H613" s="460" t="s">
        <v>17</v>
      </c>
      <c r="I613" s="460" t="s">
        <v>878</v>
      </c>
      <c r="J613" s="460" t="s">
        <v>21</v>
      </c>
      <c r="K613" s="460">
        <v>80111600</v>
      </c>
      <c r="L613" s="460" t="s">
        <v>1173</v>
      </c>
      <c r="M613" s="460" t="s">
        <v>459</v>
      </c>
      <c r="N613" s="461" t="s">
        <v>459</v>
      </c>
      <c r="O613" s="461">
        <v>3</v>
      </c>
      <c r="P613" s="460">
        <v>1</v>
      </c>
      <c r="Q613" s="460" t="s">
        <v>83</v>
      </c>
      <c r="R613" s="463" t="s">
        <v>84</v>
      </c>
      <c r="S613" s="501">
        <v>6500000</v>
      </c>
      <c r="T613" s="501">
        <v>19500000</v>
      </c>
      <c r="U613" s="460" t="s">
        <v>1152</v>
      </c>
      <c r="V613" s="460" t="s">
        <v>78</v>
      </c>
      <c r="W613" s="460" t="s">
        <v>1153</v>
      </c>
      <c r="X613" s="460" t="s">
        <v>533</v>
      </c>
      <c r="Y613" s="460" t="s">
        <v>2765</v>
      </c>
      <c r="Z613" s="460" t="s">
        <v>77</v>
      </c>
      <c r="AA613" s="460" t="e">
        <v>#N/A</v>
      </c>
    </row>
    <row r="614" spans="1:27" s="447" customFormat="1" ht="93">
      <c r="A614" s="460" t="s">
        <v>1174</v>
      </c>
      <c r="B614" s="460" t="s">
        <v>70</v>
      </c>
      <c r="C614" s="460" t="s">
        <v>71</v>
      </c>
      <c r="D614" s="460" t="s">
        <v>1150</v>
      </c>
      <c r="E614" s="460" t="s">
        <v>877</v>
      </c>
      <c r="F614" s="461">
        <v>8146</v>
      </c>
      <c r="G614" s="461">
        <v>2024110010254</v>
      </c>
      <c r="H614" s="460" t="s">
        <v>17</v>
      </c>
      <c r="I614" s="460" t="s">
        <v>878</v>
      </c>
      <c r="J614" s="460" t="s">
        <v>21</v>
      </c>
      <c r="K614" s="460">
        <v>80111600</v>
      </c>
      <c r="L614" s="460" t="s">
        <v>1175</v>
      </c>
      <c r="M614" s="460" t="s">
        <v>459</v>
      </c>
      <c r="N614" s="461" t="s">
        <v>459</v>
      </c>
      <c r="O614" s="461">
        <v>5</v>
      </c>
      <c r="P614" s="460">
        <v>1</v>
      </c>
      <c r="Q614" s="460" t="s">
        <v>83</v>
      </c>
      <c r="R614" s="463" t="s">
        <v>84</v>
      </c>
      <c r="S614" s="501">
        <v>4800000</v>
      </c>
      <c r="T614" s="501">
        <v>23830000</v>
      </c>
      <c r="U614" s="460" t="s">
        <v>1152</v>
      </c>
      <c r="V614" s="460" t="s">
        <v>78</v>
      </c>
      <c r="W614" s="460" t="s">
        <v>1153</v>
      </c>
      <c r="X614" s="460" t="s">
        <v>533</v>
      </c>
      <c r="Y614" s="460" t="s">
        <v>2765</v>
      </c>
      <c r="Z614" s="460" t="s">
        <v>77</v>
      </c>
      <c r="AA614" s="460" t="e">
        <v>#N/A</v>
      </c>
    </row>
    <row r="615" spans="1:27" s="447" customFormat="1" ht="139.5">
      <c r="A615" s="460" t="s">
        <v>1176</v>
      </c>
      <c r="B615" s="460" t="s">
        <v>70</v>
      </c>
      <c r="C615" s="460" t="s">
        <v>71</v>
      </c>
      <c r="D615" s="460" t="s">
        <v>1150</v>
      </c>
      <c r="E615" s="460" t="s">
        <v>877</v>
      </c>
      <c r="F615" s="461">
        <v>8146</v>
      </c>
      <c r="G615" s="461">
        <v>2024110010254</v>
      </c>
      <c r="H615" s="460" t="s">
        <v>17</v>
      </c>
      <c r="I615" s="460" t="s">
        <v>878</v>
      </c>
      <c r="J615" s="460" t="s">
        <v>21</v>
      </c>
      <c r="K615" s="460">
        <v>80111600</v>
      </c>
      <c r="L615" s="460" t="s">
        <v>1177</v>
      </c>
      <c r="M615" s="460" t="s">
        <v>459</v>
      </c>
      <c r="N615" s="460" t="s">
        <v>459</v>
      </c>
      <c r="O615" s="460">
        <v>5</v>
      </c>
      <c r="P615" s="460">
        <v>1</v>
      </c>
      <c r="Q615" s="460" t="s">
        <v>83</v>
      </c>
      <c r="R615" s="479" t="s">
        <v>84</v>
      </c>
      <c r="S615" s="501">
        <v>4700000</v>
      </c>
      <c r="T615" s="501">
        <v>23500000</v>
      </c>
      <c r="U615" s="460" t="s">
        <v>1152</v>
      </c>
      <c r="V615" s="460" t="s">
        <v>78</v>
      </c>
      <c r="W615" s="460" t="s">
        <v>1153</v>
      </c>
      <c r="X615" s="460" t="s">
        <v>533</v>
      </c>
      <c r="Y615" s="460" t="s">
        <v>2765</v>
      </c>
      <c r="Z615" s="460" t="s">
        <v>77</v>
      </c>
      <c r="AA615" s="460"/>
    </row>
    <row r="616" spans="1:27" s="447" customFormat="1" ht="108.5">
      <c r="A616" s="460" t="s">
        <v>1178</v>
      </c>
      <c r="B616" s="460" t="s">
        <v>70</v>
      </c>
      <c r="C616" s="460" t="s">
        <v>71</v>
      </c>
      <c r="D616" s="460" t="s">
        <v>1150</v>
      </c>
      <c r="E616" s="460" t="s">
        <v>877</v>
      </c>
      <c r="F616" s="461">
        <v>8146</v>
      </c>
      <c r="G616" s="461">
        <v>2024110010254</v>
      </c>
      <c r="H616" s="460" t="s">
        <v>17</v>
      </c>
      <c r="I616" s="460" t="s">
        <v>878</v>
      </c>
      <c r="J616" s="460" t="s">
        <v>21</v>
      </c>
      <c r="K616" s="460">
        <v>80111600</v>
      </c>
      <c r="L616" s="460" t="s">
        <v>2709</v>
      </c>
      <c r="M616" s="460" t="s">
        <v>459</v>
      </c>
      <c r="N616" s="460" t="s">
        <v>459</v>
      </c>
      <c r="O616" s="460">
        <v>5</v>
      </c>
      <c r="P616" s="460">
        <v>1</v>
      </c>
      <c r="Q616" s="460" t="s">
        <v>83</v>
      </c>
      <c r="R616" s="479" t="s">
        <v>84</v>
      </c>
      <c r="S616" s="501">
        <v>3000000</v>
      </c>
      <c r="T616" s="501">
        <v>15000000</v>
      </c>
      <c r="U616" s="460" t="s">
        <v>1152</v>
      </c>
      <c r="V616" s="460" t="s">
        <v>78</v>
      </c>
      <c r="W616" s="460" t="s">
        <v>1153</v>
      </c>
      <c r="X616" s="460" t="s">
        <v>533</v>
      </c>
      <c r="Y616" s="460" t="s">
        <v>2765</v>
      </c>
      <c r="Z616" s="460" t="s">
        <v>77</v>
      </c>
      <c r="AA616" s="460" t="e">
        <v>#N/A</v>
      </c>
    </row>
    <row r="617" spans="1:27" s="447" customFormat="1" ht="124">
      <c r="A617" s="460" t="s">
        <v>1180</v>
      </c>
      <c r="B617" s="460" t="s">
        <v>70</v>
      </c>
      <c r="C617" s="460" t="s">
        <v>71</v>
      </c>
      <c r="D617" s="460" t="s">
        <v>1150</v>
      </c>
      <c r="E617" s="460" t="s">
        <v>877</v>
      </c>
      <c r="F617" s="461">
        <v>8146</v>
      </c>
      <c r="G617" s="461">
        <v>2024110010254</v>
      </c>
      <c r="H617" s="460" t="s">
        <v>17</v>
      </c>
      <c r="I617" s="460" t="s">
        <v>878</v>
      </c>
      <c r="J617" s="460" t="s">
        <v>21</v>
      </c>
      <c r="K617" s="460">
        <v>80111600</v>
      </c>
      <c r="L617" s="460" t="s">
        <v>1181</v>
      </c>
      <c r="M617" s="460" t="s">
        <v>459</v>
      </c>
      <c r="N617" s="460" t="s">
        <v>459</v>
      </c>
      <c r="O617" s="460">
        <v>5</v>
      </c>
      <c r="P617" s="460">
        <v>1</v>
      </c>
      <c r="Q617" s="460" t="s">
        <v>83</v>
      </c>
      <c r="R617" s="479" t="s">
        <v>84</v>
      </c>
      <c r="S617" s="501">
        <v>4350000</v>
      </c>
      <c r="T617" s="501">
        <v>21750000</v>
      </c>
      <c r="U617" s="460" t="s">
        <v>1152</v>
      </c>
      <c r="V617" s="460" t="s">
        <v>78</v>
      </c>
      <c r="W617" s="460" t="s">
        <v>1153</v>
      </c>
      <c r="X617" s="460" t="s">
        <v>533</v>
      </c>
      <c r="Y617" s="460" t="s">
        <v>2765</v>
      </c>
      <c r="Z617" s="460" t="s">
        <v>77</v>
      </c>
      <c r="AA617" s="460" t="e">
        <v>#N/A</v>
      </c>
    </row>
    <row r="618" spans="1:27" s="447" customFormat="1" ht="93">
      <c r="A618" s="460" t="s">
        <v>1182</v>
      </c>
      <c r="B618" s="460" t="s">
        <v>70</v>
      </c>
      <c r="C618" s="460" t="s">
        <v>71</v>
      </c>
      <c r="D618" s="460" t="s">
        <v>1150</v>
      </c>
      <c r="E618" s="460" t="s">
        <v>877</v>
      </c>
      <c r="F618" s="461">
        <v>8146</v>
      </c>
      <c r="G618" s="461">
        <v>2024110010254</v>
      </c>
      <c r="H618" s="460" t="s">
        <v>17</v>
      </c>
      <c r="I618" s="460" t="s">
        <v>878</v>
      </c>
      <c r="J618" s="460" t="s">
        <v>21</v>
      </c>
      <c r="K618" s="460">
        <v>80111600</v>
      </c>
      <c r="L618" s="460" t="s">
        <v>1183</v>
      </c>
      <c r="M618" s="460" t="s">
        <v>459</v>
      </c>
      <c r="N618" s="460" t="s">
        <v>459</v>
      </c>
      <c r="O618" s="460">
        <v>5</v>
      </c>
      <c r="P618" s="460">
        <v>1</v>
      </c>
      <c r="Q618" s="460" t="s">
        <v>83</v>
      </c>
      <c r="R618" s="479" t="s">
        <v>84</v>
      </c>
      <c r="S618" s="501">
        <v>3600000</v>
      </c>
      <c r="T618" s="501">
        <v>18000000</v>
      </c>
      <c r="U618" s="460" t="s">
        <v>1152</v>
      </c>
      <c r="V618" s="460" t="s">
        <v>78</v>
      </c>
      <c r="W618" s="460" t="s">
        <v>1153</v>
      </c>
      <c r="X618" s="460" t="s">
        <v>533</v>
      </c>
      <c r="Y618" s="460" t="s">
        <v>2765</v>
      </c>
      <c r="Z618" s="460" t="s">
        <v>77</v>
      </c>
      <c r="AA618" s="460" t="e">
        <v>#N/A</v>
      </c>
    </row>
    <row r="619" spans="1:27" s="447" customFormat="1" ht="124">
      <c r="A619" s="460" t="s">
        <v>1184</v>
      </c>
      <c r="B619" s="460" t="s">
        <v>70</v>
      </c>
      <c r="C619" s="460" t="s">
        <v>71</v>
      </c>
      <c r="D619" s="460" t="s">
        <v>1150</v>
      </c>
      <c r="E619" s="460" t="s">
        <v>877</v>
      </c>
      <c r="F619" s="461">
        <v>8146</v>
      </c>
      <c r="G619" s="461">
        <v>2024110010254</v>
      </c>
      <c r="H619" s="460" t="s">
        <v>17</v>
      </c>
      <c r="I619" s="460" t="s">
        <v>878</v>
      </c>
      <c r="J619" s="460" t="s">
        <v>21</v>
      </c>
      <c r="K619" s="460">
        <v>80111600</v>
      </c>
      <c r="L619" s="460" t="s">
        <v>2710</v>
      </c>
      <c r="M619" s="460" t="s">
        <v>459</v>
      </c>
      <c r="N619" s="460" t="s">
        <v>459</v>
      </c>
      <c r="O619" s="460">
        <v>5</v>
      </c>
      <c r="P619" s="460">
        <v>1</v>
      </c>
      <c r="Q619" s="460" t="s">
        <v>83</v>
      </c>
      <c r="R619" s="479" t="s">
        <v>84</v>
      </c>
      <c r="S619" s="501">
        <v>5500000</v>
      </c>
      <c r="T619" s="501">
        <v>27500000</v>
      </c>
      <c r="U619" s="460" t="s">
        <v>1152</v>
      </c>
      <c r="V619" s="460" t="s">
        <v>78</v>
      </c>
      <c r="W619" s="460" t="s">
        <v>1153</v>
      </c>
      <c r="X619" s="460" t="s">
        <v>533</v>
      </c>
      <c r="Y619" s="460" t="s">
        <v>2765</v>
      </c>
      <c r="Z619" s="460" t="s">
        <v>77</v>
      </c>
      <c r="AA619" s="460"/>
    </row>
    <row r="620" spans="1:27" s="447" customFormat="1" ht="93">
      <c r="A620" s="460" t="s">
        <v>1186</v>
      </c>
      <c r="B620" s="460" t="s">
        <v>70</v>
      </c>
      <c r="C620" s="460" t="s">
        <v>71</v>
      </c>
      <c r="D620" s="460" t="s">
        <v>1150</v>
      </c>
      <c r="E620" s="460" t="s">
        <v>877</v>
      </c>
      <c r="F620" s="461">
        <v>8146</v>
      </c>
      <c r="G620" s="461">
        <v>2024110010254</v>
      </c>
      <c r="H620" s="460" t="s">
        <v>17</v>
      </c>
      <c r="I620" s="460" t="s">
        <v>878</v>
      </c>
      <c r="J620" s="460" t="s">
        <v>21</v>
      </c>
      <c r="K620" s="460">
        <v>80111600</v>
      </c>
      <c r="L620" s="460" t="s">
        <v>2711</v>
      </c>
      <c r="M620" s="460" t="s">
        <v>459</v>
      </c>
      <c r="N620" s="460" t="s">
        <v>459</v>
      </c>
      <c r="O620" s="460">
        <v>5</v>
      </c>
      <c r="P620" s="460">
        <v>1</v>
      </c>
      <c r="Q620" s="460" t="s">
        <v>83</v>
      </c>
      <c r="R620" s="479" t="s">
        <v>84</v>
      </c>
      <c r="S620" s="501">
        <v>4350000</v>
      </c>
      <c r="T620" s="501">
        <v>21750000</v>
      </c>
      <c r="U620" s="460" t="s">
        <v>1152</v>
      </c>
      <c r="V620" s="460" t="s">
        <v>78</v>
      </c>
      <c r="W620" s="460" t="s">
        <v>1153</v>
      </c>
      <c r="X620" s="460" t="s">
        <v>533</v>
      </c>
      <c r="Y620" s="460" t="s">
        <v>2765</v>
      </c>
      <c r="Z620" s="460" t="s">
        <v>77</v>
      </c>
      <c r="AA620" s="460"/>
    </row>
    <row r="621" spans="1:27" s="447" customFormat="1" ht="139.5">
      <c r="A621" s="460" t="s">
        <v>1188</v>
      </c>
      <c r="B621" s="460" t="s">
        <v>70</v>
      </c>
      <c r="C621" s="460" t="s">
        <v>71</v>
      </c>
      <c r="D621" s="460" t="s">
        <v>1150</v>
      </c>
      <c r="E621" s="460" t="s">
        <v>877</v>
      </c>
      <c r="F621" s="461">
        <v>8146</v>
      </c>
      <c r="G621" s="461">
        <v>2024110010254</v>
      </c>
      <c r="H621" s="460" t="s">
        <v>17</v>
      </c>
      <c r="I621" s="460" t="s">
        <v>878</v>
      </c>
      <c r="J621" s="460" t="s">
        <v>21</v>
      </c>
      <c r="K621" s="460">
        <v>80111600</v>
      </c>
      <c r="L621" s="460" t="s">
        <v>2712</v>
      </c>
      <c r="M621" s="460" t="s">
        <v>307</v>
      </c>
      <c r="N621" s="460" t="s">
        <v>307</v>
      </c>
      <c r="O621" s="460">
        <v>5</v>
      </c>
      <c r="P621" s="460">
        <v>1</v>
      </c>
      <c r="Q621" s="460" t="s">
        <v>83</v>
      </c>
      <c r="R621" s="479" t="s">
        <v>84</v>
      </c>
      <c r="S621" s="501">
        <v>4500000</v>
      </c>
      <c r="T621" s="501">
        <v>18000000</v>
      </c>
      <c r="U621" s="460" t="s">
        <v>1152</v>
      </c>
      <c r="V621" s="460" t="s">
        <v>78</v>
      </c>
      <c r="W621" s="460" t="s">
        <v>1153</v>
      </c>
      <c r="X621" s="460" t="s">
        <v>533</v>
      </c>
      <c r="Y621" s="460" t="s">
        <v>2765</v>
      </c>
      <c r="Z621" s="460" t="s">
        <v>77</v>
      </c>
      <c r="AA621" s="460" t="e">
        <v>#N/A</v>
      </c>
    </row>
    <row r="622" spans="1:27" s="447" customFormat="1" ht="155">
      <c r="A622" s="460" t="s">
        <v>1190</v>
      </c>
      <c r="B622" s="460" t="s">
        <v>70</v>
      </c>
      <c r="C622" s="460" t="s">
        <v>71</v>
      </c>
      <c r="D622" s="460" t="s">
        <v>1150</v>
      </c>
      <c r="E622" s="460" t="s">
        <v>877</v>
      </c>
      <c r="F622" s="461">
        <v>8146</v>
      </c>
      <c r="G622" s="461">
        <v>2024110010254</v>
      </c>
      <c r="H622" s="460" t="s">
        <v>17</v>
      </c>
      <c r="I622" s="460" t="s">
        <v>878</v>
      </c>
      <c r="J622" s="460" t="s">
        <v>21</v>
      </c>
      <c r="K622" s="460" t="s">
        <v>1191</v>
      </c>
      <c r="L622" s="460" t="s">
        <v>2713</v>
      </c>
      <c r="M622" s="460" t="s">
        <v>307</v>
      </c>
      <c r="N622" s="460" t="s">
        <v>307</v>
      </c>
      <c r="O622" s="460">
        <v>1</v>
      </c>
      <c r="P622" s="460">
        <v>1</v>
      </c>
      <c r="Q622" s="460" t="s">
        <v>410</v>
      </c>
      <c r="R622" s="479" t="s">
        <v>84</v>
      </c>
      <c r="S622" s="501" t="s">
        <v>2655</v>
      </c>
      <c r="T622" s="501">
        <v>18000000</v>
      </c>
      <c r="U622" s="460" t="s">
        <v>1152</v>
      </c>
      <c r="V622" s="460" t="s">
        <v>78</v>
      </c>
      <c r="W622" s="460" t="s">
        <v>1153</v>
      </c>
      <c r="X622" s="460" t="s">
        <v>533</v>
      </c>
      <c r="Y622" s="460" t="s">
        <v>2765</v>
      </c>
      <c r="Z622" s="460" t="s">
        <v>77</v>
      </c>
      <c r="AA622" s="460"/>
    </row>
    <row r="623" spans="1:27" s="447" customFormat="1" ht="93">
      <c r="A623" s="460" t="s">
        <v>1193</v>
      </c>
      <c r="B623" s="460" t="s">
        <v>70</v>
      </c>
      <c r="C623" s="460" t="s">
        <v>71</v>
      </c>
      <c r="D623" s="460" t="s">
        <v>1150</v>
      </c>
      <c r="E623" s="460" t="s">
        <v>877</v>
      </c>
      <c r="F623" s="461">
        <v>8146</v>
      </c>
      <c r="G623" s="461">
        <v>2024110010254</v>
      </c>
      <c r="H623" s="460" t="s">
        <v>17</v>
      </c>
      <c r="I623" s="460" t="s">
        <v>878</v>
      </c>
      <c r="J623" s="460" t="s">
        <v>21</v>
      </c>
      <c r="K623" s="460">
        <v>83121703</v>
      </c>
      <c r="L623" s="460" t="s">
        <v>1194</v>
      </c>
      <c r="M623" s="460" t="s">
        <v>307</v>
      </c>
      <c r="N623" s="460" t="s">
        <v>307</v>
      </c>
      <c r="O623" s="460">
        <v>5</v>
      </c>
      <c r="P623" s="460">
        <v>1</v>
      </c>
      <c r="Q623" s="460" t="s">
        <v>410</v>
      </c>
      <c r="R623" s="479" t="s">
        <v>84</v>
      </c>
      <c r="S623" s="501" t="s">
        <v>1195</v>
      </c>
      <c r="T623" s="501">
        <v>26334505</v>
      </c>
      <c r="U623" s="460" t="s">
        <v>1152</v>
      </c>
      <c r="V623" s="460" t="s">
        <v>78</v>
      </c>
      <c r="W623" s="460" t="s">
        <v>1153</v>
      </c>
      <c r="X623" s="460" t="s">
        <v>533</v>
      </c>
      <c r="Y623" s="460" t="s">
        <v>2765</v>
      </c>
      <c r="Z623" s="460" t="s">
        <v>77</v>
      </c>
      <c r="AA623" s="460" t="e">
        <v>#N/A</v>
      </c>
    </row>
    <row r="624" spans="1:27" s="447" customFormat="1" ht="93">
      <c r="A624" s="460" t="s">
        <v>1196</v>
      </c>
      <c r="B624" s="460" t="s">
        <v>70</v>
      </c>
      <c r="C624" s="460" t="s">
        <v>71</v>
      </c>
      <c r="D624" s="460" t="s">
        <v>1150</v>
      </c>
      <c r="E624" s="460" t="s">
        <v>877</v>
      </c>
      <c r="F624" s="461">
        <v>8146</v>
      </c>
      <c r="G624" s="461">
        <v>2024110010254</v>
      </c>
      <c r="H624" s="460" t="s">
        <v>17</v>
      </c>
      <c r="I624" s="460" t="s">
        <v>878</v>
      </c>
      <c r="J624" s="460" t="s">
        <v>21</v>
      </c>
      <c r="K624" s="460">
        <v>80111600</v>
      </c>
      <c r="L624" s="460" t="s">
        <v>1197</v>
      </c>
      <c r="M624" s="460" t="s">
        <v>459</v>
      </c>
      <c r="N624" s="460" t="s">
        <v>459</v>
      </c>
      <c r="O624" s="460">
        <v>5</v>
      </c>
      <c r="P624" s="460">
        <v>1</v>
      </c>
      <c r="Q624" s="460" t="s">
        <v>83</v>
      </c>
      <c r="R624" s="479" t="s">
        <v>84</v>
      </c>
      <c r="S624" s="501" t="s">
        <v>1195</v>
      </c>
      <c r="T624" s="508">
        <v>21934010</v>
      </c>
      <c r="U624" s="460" t="s">
        <v>1152</v>
      </c>
      <c r="V624" s="460" t="s">
        <v>78</v>
      </c>
      <c r="W624" s="460" t="s">
        <v>1153</v>
      </c>
      <c r="X624" s="460" t="s">
        <v>533</v>
      </c>
      <c r="Y624" s="460" t="s">
        <v>2765</v>
      </c>
      <c r="Z624" s="460" t="s">
        <v>77</v>
      </c>
      <c r="AA624" s="460" t="e">
        <v>#N/A</v>
      </c>
    </row>
    <row r="625" spans="1:27" s="447" customFormat="1" ht="93">
      <c r="A625" s="460" t="s">
        <v>1199</v>
      </c>
      <c r="B625" s="460" t="s">
        <v>70</v>
      </c>
      <c r="C625" s="460" t="s">
        <v>71</v>
      </c>
      <c r="D625" s="460" t="s">
        <v>1150</v>
      </c>
      <c r="E625" s="460" t="s">
        <v>877</v>
      </c>
      <c r="F625" s="461">
        <v>8146</v>
      </c>
      <c r="G625" s="461">
        <v>2024110010254</v>
      </c>
      <c r="H625" s="460" t="s">
        <v>17</v>
      </c>
      <c r="I625" s="460" t="s">
        <v>878</v>
      </c>
      <c r="J625" s="460" t="s">
        <v>21</v>
      </c>
      <c r="K625" s="460" t="s">
        <v>1200</v>
      </c>
      <c r="L625" s="460" t="s">
        <v>1201</v>
      </c>
      <c r="M625" s="460" t="s">
        <v>307</v>
      </c>
      <c r="N625" s="460" t="s">
        <v>307</v>
      </c>
      <c r="O625" s="460">
        <v>1</v>
      </c>
      <c r="P625" s="460">
        <v>1</v>
      </c>
      <c r="Q625" s="460" t="s">
        <v>410</v>
      </c>
      <c r="R625" s="479" t="s">
        <v>84</v>
      </c>
      <c r="S625" s="501" t="s">
        <v>1195</v>
      </c>
      <c r="T625" s="501">
        <v>100000000</v>
      </c>
      <c r="U625" s="460" t="s">
        <v>1152</v>
      </c>
      <c r="V625" s="460" t="s">
        <v>78</v>
      </c>
      <c r="W625" s="460" t="s">
        <v>1153</v>
      </c>
      <c r="X625" s="460" t="s">
        <v>533</v>
      </c>
      <c r="Y625" s="460" t="s">
        <v>2765</v>
      </c>
      <c r="Z625" s="460" t="s">
        <v>77</v>
      </c>
      <c r="AA625" s="460" t="e">
        <v>#N/A</v>
      </c>
    </row>
    <row r="626" spans="1:27" s="447" customFormat="1" ht="93">
      <c r="A626" s="460" t="s">
        <v>1202</v>
      </c>
      <c r="B626" s="460" t="s">
        <v>70</v>
      </c>
      <c r="C626" s="460" t="s">
        <v>71</v>
      </c>
      <c r="D626" s="460" t="s">
        <v>1150</v>
      </c>
      <c r="E626" s="460" t="s">
        <v>877</v>
      </c>
      <c r="F626" s="461">
        <v>8146</v>
      </c>
      <c r="G626" s="461">
        <v>2024110010254</v>
      </c>
      <c r="H626" s="460" t="s">
        <v>17</v>
      </c>
      <c r="I626" s="460" t="s">
        <v>878</v>
      </c>
      <c r="J626" s="460" t="s">
        <v>21</v>
      </c>
      <c r="K626" s="460">
        <v>81112101</v>
      </c>
      <c r="L626" s="460" t="s">
        <v>1203</v>
      </c>
      <c r="M626" s="460" t="s">
        <v>307</v>
      </c>
      <c r="N626" s="460" t="s">
        <v>307</v>
      </c>
      <c r="O626" s="460">
        <v>5</v>
      </c>
      <c r="P626" s="460">
        <v>1</v>
      </c>
      <c r="Q626" s="460" t="s">
        <v>410</v>
      </c>
      <c r="R626" s="479" t="s">
        <v>84</v>
      </c>
      <c r="S626" s="501" t="s">
        <v>1195</v>
      </c>
      <c r="T626" s="501">
        <v>15000000</v>
      </c>
      <c r="U626" s="460" t="s">
        <v>1152</v>
      </c>
      <c r="V626" s="460" t="s">
        <v>78</v>
      </c>
      <c r="W626" s="460" t="s">
        <v>1153</v>
      </c>
      <c r="X626" s="460" t="s">
        <v>533</v>
      </c>
      <c r="Y626" s="460" t="s">
        <v>2765</v>
      </c>
      <c r="Z626" s="460" t="s">
        <v>77</v>
      </c>
      <c r="AA626" s="460" t="e">
        <v>#N/A</v>
      </c>
    </row>
    <row r="627" spans="1:27" s="447" customFormat="1" ht="248">
      <c r="A627" s="460" t="s">
        <v>1204</v>
      </c>
      <c r="B627" s="460" t="s">
        <v>70</v>
      </c>
      <c r="C627" s="460" t="s">
        <v>71</v>
      </c>
      <c r="D627" s="460" t="s">
        <v>1150</v>
      </c>
      <c r="E627" s="460" t="s">
        <v>877</v>
      </c>
      <c r="F627" s="461">
        <v>8146</v>
      </c>
      <c r="G627" s="461">
        <v>2024110010254</v>
      </c>
      <c r="H627" s="460" t="s">
        <v>17</v>
      </c>
      <c r="I627" s="460" t="s">
        <v>878</v>
      </c>
      <c r="J627" s="460" t="s">
        <v>21</v>
      </c>
      <c r="K627" s="460">
        <v>80111600</v>
      </c>
      <c r="L627" s="460" t="s">
        <v>1205</v>
      </c>
      <c r="M627" s="460" t="s">
        <v>777</v>
      </c>
      <c r="N627" s="461" t="s">
        <v>777</v>
      </c>
      <c r="O627" s="461">
        <v>2</v>
      </c>
      <c r="P627" s="460">
        <v>1</v>
      </c>
      <c r="Q627" s="460" t="s">
        <v>83</v>
      </c>
      <c r="R627" s="463" t="s">
        <v>84</v>
      </c>
      <c r="S627" s="501" t="s">
        <v>1195</v>
      </c>
      <c r="T627" s="501">
        <v>5124600</v>
      </c>
      <c r="U627" s="460" t="s">
        <v>1152</v>
      </c>
      <c r="V627" s="460" t="s">
        <v>78</v>
      </c>
      <c r="W627" s="460" t="s">
        <v>1153</v>
      </c>
      <c r="X627" s="460" t="s">
        <v>533</v>
      </c>
      <c r="Y627" s="460" t="s">
        <v>2765</v>
      </c>
      <c r="Z627" s="460" t="s">
        <v>77</v>
      </c>
      <c r="AA627" s="460" t="e">
        <v>#N/A</v>
      </c>
    </row>
    <row r="628" spans="1:27" s="447" customFormat="1" ht="139.5">
      <c r="A628" s="460" t="s">
        <v>1206</v>
      </c>
      <c r="B628" s="460" t="s">
        <v>70</v>
      </c>
      <c r="C628" s="460" t="s">
        <v>71</v>
      </c>
      <c r="D628" s="460" t="s">
        <v>1150</v>
      </c>
      <c r="E628" s="460" t="s">
        <v>877</v>
      </c>
      <c r="F628" s="461">
        <v>8146</v>
      </c>
      <c r="G628" s="461">
        <v>2024110010254</v>
      </c>
      <c r="H628" s="460" t="s">
        <v>17</v>
      </c>
      <c r="I628" s="460" t="s">
        <v>878</v>
      </c>
      <c r="J628" s="460" t="s">
        <v>21</v>
      </c>
      <c r="K628" s="460">
        <v>80111600</v>
      </c>
      <c r="L628" s="460" t="s">
        <v>2285</v>
      </c>
      <c r="M628" s="460" t="s">
        <v>777</v>
      </c>
      <c r="N628" s="460" t="s">
        <v>777</v>
      </c>
      <c r="O628" s="460">
        <v>5</v>
      </c>
      <c r="P628" s="460">
        <v>1</v>
      </c>
      <c r="Q628" s="460" t="s">
        <v>83</v>
      </c>
      <c r="R628" s="479" t="s">
        <v>84</v>
      </c>
      <c r="S628" s="501" t="s">
        <v>1195</v>
      </c>
      <c r="T628" s="501">
        <v>17082000</v>
      </c>
      <c r="U628" s="460" t="s">
        <v>1152</v>
      </c>
      <c r="V628" s="460" t="s">
        <v>78</v>
      </c>
      <c r="W628" s="460" t="s">
        <v>1153</v>
      </c>
      <c r="X628" s="460" t="s">
        <v>533</v>
      </c>
      <c r="Y628" s="460" t="s">
        <v>2765</v>
      </c>
      <c r="Z628" s="460" t="s">
        <v>77</v>
      </c>
      <c r="AA628" s="460" t="e">
        <v>#N/A</v>
      </c>
    </row>
    <row r="629" spans="1:27" s="447" customFormat="1" ht="93">
      <c r="A629" s="460" t="s">
        <v>1208</v>
      </c>
      <c r="B629" s="460" t="s">
        <v>70</v>
      </c>
      <c r="C629" s="460" t="s">
        <v>71</v>
      </c>
      <c r="D629" s="460" t="s">
        <v>1150</v>
      </c>
      <c r="E629" s="460" t="s">
        <v>877</v>
      </c>
      <c r="F629" s="461">
        <v>8146</v>
      </c>
      <c r="G629" s="461">
        <v>2024110010254</v>
      </c>
      <c r="H629" s="460" t="s">
        <v>17</v>
      </c>
      <c r="I629" s="460" t="s">
        <v>878</v>
      </c>
      <c r="J629" s="462" t="s">
        <v>21</v>
      </c>
      <c r="K629" s="460">
        <v>80111600</v>
      </c>
      <c r="L629" s="460" t="s">
        <v>2557</v>
      </c>
      <c r="M629" s="460" t="s">
        <v>777</v>
      </c>
      <c r="N629" s="461" t="s">
        <v>777</v>
      </c>
      <c r="O629" s="461">
        <v>1</v>
      </c>
      <c r="P629" s="460">
        <v>1</v>
      </c>
      <c r="Q629" s="460" t="s">
        <v>83</v>
      </c>
      <c r="R629" s="463" t="s">
        <v>84</v>
      </c>
      <c r="S629" s="501">
        <v>22874850</v>
      </c>
      <c r="T629" s="501">
        <v>22874850</v>
      </c>
      <c r="U629" s="460" t="s">
        <v>1152</v>
      </c>
      <c r="V629" s="460" t="s">
        <v>78</v>
      </c>
      <c r="W629" s="460" t="s">
        <v>1153</v>
      </c>
      <c r="X629" s="460" t="s">
        <v>533</v>
      </c>
      <c r="Y629" s="460" t="s">
        <v>2765</v>
      </c>
      <c r="Z629" s="460" t="s">
        <v>77</v>
      </c>
      <c r="AA629" s="460"/>
    </row>
    <row r="630" spans="1:27" s="447" customFormat="1" ht="77.5">
      <c r="A630" s="460" t="s">
        <v>1209</v>
      </c>
      <c r="B630" s="460" t="s">
        <v>70</v>
      </c>
      <c r="C630" s="460" t="s">
        <v>1210</v>
      </c>
      <c r="D630" s="460" t="s">
        <v>1211</v>
      </c>
      <c r="E630" s="460" t="s">
        <v>1212</v>
      </c>
      <c r="F630" s="461">
        <v>8238</v>
      </c>
      <c r="G630" s="461">
        <v>2024110010322</v>
      </c>
      <c r="H630" s="460" t="s">
        <v>25</v>
      </c>
      <c r="I630" s="460" t="s">
        <v>1213</v>
      </c>
      <c r="J630" s="460" t="s">
        <v>1966</v>
      </c>
      <c r="K630" s="460">
        <v>80111600</v>
      </c>
      <c r="L630" s="460" t="s">
        <v>1214</v>
      </c>
      <c r="M630" s="460" t="s">
        <v>459</v>
      </c>
      <c r="N630" s="461" t="s">
        <v>459</v>
      </c>
      <c r="O630" s="461">
        <v>6</v>
      </c>
      <c r="P630" s="460">
        <v>1</v>
      </c>
      <c r="Q630" s="460" t="s">
        <v>83</v>
      </c>
      <c r="R630" s="463" t="s">
        <v>84</v>
      </c>
      <c r="S630" s="501">
        <v>6000000</v>
      </c>
      <c r="T630" s="501">
        <v>36000000</v>
      </c>
      <c r="U630" s="473" t="s">
        <v>286</v>
      </c>
      <c r="V630" s="460" t="s">
        <v>78</v>
      </c>
      <c r="W630" s="460" t="s">
        <v>1215</v>
      </c>
      <c r="X630" s="460" t="s">
        <v>315</v>
      </c>
      <c r="Y630" s="460" t="s">
        <v>2765</v>
      </c>
      <c r="Z630" s="460" t="s">
        <v>77</v>
      </c>
      <c r="AA630" s="460" t="e">
        <v>#N/A</v>
      </c>
    </row>
    <row r="631" spans="1:27" s="447" customFormat="1" ht="77.5">
      <c r="A631" s="460" t="s">
        <v>1216</v>
      </c>
      <c r="B631" s="460" t="s">
        <v>70</v>
      </c>
      <c r="C631" s="460" t="s">
        <v>1210</v>
      </c>
      <c r="D631" s="460" t="s">
        <v>1211</v>
      </c>
      <c r="E631" s="460" t="s">
        <v>1212</v>
      </c>
      <c r="F631" s="461">
        <v>8238</v>
      </c>
      <c r="G631" s="461">
        <v>2024110010322</v>
      </c>
      <c r="H631" s="460" t="s">
        <v>25</v>
      </c>
      <c r="I631" s="460" t="s">
        <v>1213</v>
      </c>
      <c r="J631" s="460" t="s">
        <v>1966</v>
      </c>
      <c r="K631" s="460">
        <v>80111601</v>
      </c>
      <c r="L631" s="460" t="s">
        <v>1484</v>
      </c>
      <c r="M631" s="460" t="s">
        <v>409</v>
      </c>
      <c r="N631" s="461" t="s">
        <v>409</v>
      </c>
      <c r="O631" s="461">
        <v>5</v>
      </c>
      <c r="P631" s="460">
        <v>1</v>
      </c>
      <c r="Q631" s="460" t="s">
        <v>83</v>
      </c>
      <c r="R631" s="463" t="s">
        <v>84</v>
      </c>
      <c r="S631" s="501">
        <v>5500000</v>
      </c>
      <c r="T631" s="501">
        <v>27500000</v>
      </c>
      <c r="U631" s="460" t="s">
        <v>286</v>
      </c>
      <c r="V631" s="460" t="s">
        <v>78</v>
      </c>
      <c r="W631" s="460" t="s">
        <v>1215</v>
      </c>
      <c r="X631" s="460" t="s">
        <v>315</v>
      </c>
      <c r="Y631" s="460" t="s">
        <v>2765</v>
      </c>
      <c r="Z631" s="460" t="s">
        <v>77</v>
      </c>
      <c r="AA631" s="460" t="e">
        <v>#N/A</v>
      </c>
    </row>
    <row r="632" spans="1:27" s="447" customFormat="1" ht="77.5">
      <c r="A632" s="460" t="s">
        <v>1217</v>
      </c>
      <c r="B632" s="460" t="s">
        <v>70</v>
      </c>
      <c r="C632" s="460" t="s">
        <v>1210</v>
      </c>
      <c r="D632" s="460" t="s">
        <v>1211</v>
      </c>
      <c r="E632" s="460" t="s">
        <v>1212</v>
      </c>
      <c r="F632" s="461">
        <v>8238</v>
      </c>
      <c r="G632" s="461">
        <v>2024110010322</v>
      </c>
      <c r="H632" s="460" t="s">
        <v>25</v>
      </c>
      <c r="I632" s="460" t="s">
        <v>1213</v>
      </c>
      <c r="J632" s="460" t="s">
        <v>1966</v>
      </c>
      <c r="K632" s="460">
        <v>80111600</v>
      </c>
      <c r="L632" s="460" t="s">
        <v>1540</v>
      </c>
      <c r="M632" s="460" t="s">
        <v>459</v>
      </c>
      <c r="N632" s="461" t="s">
        <v>459</v>
      </c>
      <c r="O632" s="461">
        <v>9</v>
      </c>
      <c r="P632" s="460">
        <v>1</v>
      </c>
      <c r="Q632" s="460" t="s">
        <v>83</v>
      </c>
      <c r="R632" s="463" t="s">
        <v>84</v>
      </c>
      <c r="S632" s="501">
        <v>3156000</v>
      </c>
      <c r="T632" s="501">
        <v>28404000</v>
      </c>
      <c r="U632" s="473" t="s">
        <v>286</v>
      </c>
      <c r="V632" s="460" t="s">
        <v>78</v>
      </c>
      <c r="W632" s="460" t="s">
        <v>1215</v>
      </c>
      <c r="X632" s="460" t="s">
        <v>315</v>
      </c>
      <c r="Y632" s="460" t="s">
        <v>2765</v>
      </c>
      <c r="Z632" s="460" t="s">
        <v>77</v>
      </c>
      <c r="AA632" s="460" t="e">
        <v>#N/A</v>
      </c>
    </row>
    <row r="633" spans="1:27" s="447" customFormat="1" ht="77.5">
      <c r="A633" s="460" t="s">
        <v>1218</v>
      </c>
      <c r="B633" s="460" t="s">
        <v>70</v>
      </c>
      <c r="C633" s="460" t="s">
        <v>1210</v>
      </c>
      <c r="D633" s="460" t="s">
        <v>1211</v>
      </c>
      <c r="E633" s="460" t="s">
        <v>1212</v>
      </c>
      <c r="F633" s="461">
        <v>8238</v>
      </c>
      <c r="G633" s="461">
        <v>2024110010322</v>
      </c>
      <c r="H633" s="460" t="s">
        <v>25</v>
      </c>
      <c r="I633" s="460" t="s">
        <v>1213</v>
      </c>
      <c r="J633" s="460" t="s">
        <v>1966</v>
      </c>
      <c r="K633" s="460">
        <v>80111600</v>
      </c>
      <c r="L633" s="460" t="s">
        <v>1540</v>
      </c>
      <c r="M633" s="460" t="s">
        <v>459</v>
      </c>
      <c r="N633" s="461" t="s">
        <v>459</v>
      </c>
      <c r="O633" s="461">
        <v>5</v>
      </c>
      <c r="P633" s="460">
        <v>1</v>
      </c>
      <c r="Q633" s="460" t="s">
        <v>83</v>
      </c>
      <c r="R633" s="463" t="s">
        <v>84</v>
      </c>
      <c r="S633" s="501">
        <v>7000000</v>
      </c>
      <c r="T633" s="501">
        <v>35000000</v>
      </c>
      <c r="U633" s="460" t="s">
        <v>286</v>
      </c>
      <c r="V633" s="460" t="s">
        <v>78</v>
      </c>
      <c r="W633" s="460" t="s">
        <v>1215</v>
      </c>
      <c r="X633" s="460" t="s">
        <v>315</v>
      </c>
      <c r="Y633" s="460" t="s">
        <v>2765</v>
      </c>
      <c r="Z633" s="460" t="s">
        <v>77</v>
      </c>
      <c r="AA633" s="460" t="e">
        <v>#N/A</v>
      </c>
    </row>
    <row r="634" spans="1:27" s="447" customFormat="1" ht="77.5">
      <c r="A634" s="460" t="s">
        <v>1219</v>
      </c>
      <c r="B634" s="460" t="s">
        <v>70</v>
      </c>
      <c r="C634" s="460" t="s">
        <v>1210</v>
      </c>
      <c r="D634" s="460" t="s">
        <v>1211</v>
      </c>
      <c r="E634" s="460" t="s">
        <v>1212</v>
      </c>
      <c r="F634" s="461">
        <v>8238</v>
      </c>
      <c r="G634" s="461">
        <v>2024110010322</v>
      </c>
      <c r="H634" s="460" t="s">
        <v>25</v>
      </c>
      <c r="I634" s="460" t="s">
        <v>1213</v>
      </c>
      <c r="J634" s="460" t="s">
        <v>1966</v>
      </c>
      <c r="K634" s="460">
        <v>80111604</v>
      </c>
      <c r="L634" s="460" t="s">
        <v>1220</v>
      </c>
      <c r="M634" s="460" t="s">
        <v>307</v>
      </c>
      <c r="N634" s="460" t="s">
        <v>307</v>
      </c>
      <c r="O634" s="460">
        <v>5</v>
      </c>
      <c r="P634" s="460">
        <v>1</v>
      </c>
      <c r="Q634" s="460" t="s">
        <v>83</v>
      </c>
      <c r="R634" s="460" t="s">
        <v>84</v>
      </c>
      <c r="S634" s="506">
        <v>5500000</v>
      </c>
      <c r="T634" s="506">
        <v>27500000</v>
      </c>
      <c r="U634" s="460" t="s">
        <v>286</v>
      </c>
      <c r="V634" s="460" t="s">
        <v>78</v>
      </c>
      <c r="W634" s="460" t="s">
        <v>1215</v>
      </c>
      <c r="X634" s="460" t="s">
        <v>315</v>
      </c>
      <c r="Y634" s="460" t="s">
        <v>2765</v>
      </c>
      <c r="Z634" s="460" t="s">
        <v>77</v>
      </c>
      <c r="AA634" s="460">
        <v>158</v>
      </c>
    </row>
    <row r="635" spans="1:27" s="447" customFormat="1" ht="77.5">
      <c r="A635" s="460" t="s">
        <v>1221</v>
      </c>
      <c r="B635" s="460" t="s">
        <v>70</v>
      </c>
      <c r="C635" s="460" t="s">
        <v>1210</v>
      </c>
      <c r="D635" s="460" t="s">
        <v>1211</v>
      </c>
      <c r="E635" s="460" t="s">
        <v>1212</v>
      </c>
      <c r="F635" s="461">
        <v>8238</v>
      </c>
      <c r="G635" s="461">
        <v>2024110010322</v>
      </c>
      <c r="H635" s="460" t="s">
        <v>25</v>
      </c>
      <c r="I635" s="460" t="s">
        <v>1213</v>
      </c>
      <c r="J635" s="460" t="s">
        <v>1966</v>
      </c>
      <c r="K635" s="460">
        <v>80111600</v>
      </c>
      <c r="L635" s="460" t="s">
        <v>1220</v>
      </c>
      <c r="M635" s="460" t="s">
        <v>307</v>
      </c>
      <c r="N635" s="460" t="s">
        <v>307</v>
      </c>
      <c r="O635" s="460">
        <v>9</v>
      </c>
      <c r="P635" s="460">
        <v>1</v>
      </c>
      <c r="Q635" s="460" t="s">
        <v>83</v>
      </c>
      <c r="R635" s="460" t="s">
        <v>84</v>
      </c>
      <c r="S635" s="506">
        <v>5900000</v>
      </c>
      <c r="T635" s="506">
        <v>53100000</v>
      </c>
      <c r="U635" s="460" t="s">
        <v>286</v>
      </c>
      <c r="V635" s="460" t="s">
        <v>78</v>
      </c>
      <c r="W635" s="460" t="s">
        <v>1215</v>
      </c>
      <c r="X635" s="460" t="s">
        <v>315</v>
      </c>
      <c r="Y635" s="460" t="s">
        <v>2765</v>
      </c>
      <c r="Z635" s="460" t="s">
        <v>77</v>
      </c>
      <c r="AA635" s="460">
        <v>159</v>
      </c>
    </row>
    <row r="636" spans="1:27" s="447" customFormat="1" ht="77.5">
      <c r="A636" s="460" t="s">
        <v>1222</v>
      </c>
      <c r="B636" s="460" t="s">
        <v>70</v>
      </c>
      <c r="C636" s="460" t="s">
        <v>1210</v>
      </c>
      <c r="D636" s="460" t="s">
        <v>1211</v>
      </c>
      <c r="E636" s="460" t="s">
        <v>1212</v>
      </c>
      <c r="F636" s="461">
        <v>8238</v>
      </c>
      <c r="G636" s="461">
        <v>2024110010322</v>
      </c>
      <c r="H636" s="460" t="s">
        <v>25</v>
      </c>
      <c r="I636" s="460" t="s">
        <v>1213</v>
      </c>
      <c r="J636" s="460" t="s">
        <v>1966</v>
      </c>
      <c r="K636" s="460">
        <v>80111606</v>
      </c>
      <c r="L636" s="460" t="s">
        <v>1493</v>
      </c>
      <c r="M636" s="460" t="s">
        <v>459</v>
      </c>
      <c r="N636" s="460" t="s">
        <v>459</v>
      </c>
      <c r="O636" s="460">
        <v>2</v>
      </c>
      <c r="P636" s="460">
        <v>1</v>
      </c>
      <c r="Q636" s="460" t="s">
        <v>83</v>
      </c>
      <c r="R636" s="460" t="s">
        <v>84</v>
      </c>
      <c r="S636" s="506">
        <v>0</v>
      </c>
      <c r="T636" s="506">
        <v>2036000</v>
      </c>
      <c r="U636" s="460" t="s">
        <v>286</v>
      </c>
      <c r="V636" s="460" t="s">
        <v>1215</v>
      </c>
      <c r="W636" s="460" t="s">
        <v>1215</v>
      </c>
      <c r="X636" s="460" t="s">
        <v>315</v>
      </c>
      <c r="Y636" s="460" t="s">
        <v>2765</v>
      </c>
      <c r="Z636" s="460" t="s">
        <v>77</v>
      </c>
      <c r="AA636" s="460">
        <v>163</v>
      </c>
    </row>
    <row r="637" spans="1:27" s="447" customFormat="1" ht="77.5">
      <c r="A637" s="460" t="s">
        <v>1223</v>
      </c>
      <c r="B637" s="460" t="s">
        <v>70</v>
      </c>
      <c r="C637" s="460" t="s">
        <v>1210</v>
      </c>
      <c r="D637" s="460" t="s">
        <v>1211</v>
      </c>
      <c r="E637" s="460" t="s">
        <v>1212</v>
      </c>
      <c r="F637" s="461">
        <v>8238</v>
      </c>
      <c r="G637" s="461">
        <v>2024110010322</v>
      </c>
      <c r="H637" s="460" t="s">
        <v>25</v>
      </c>
      <c r="I637" s="460" t="s">
        <v>1213</v>
      </c>
      <c r="J637" s="460" t="s">
        <v>1966</v>
      </c>
      <c r="K637" s="460">
        <v>80111607</v>
      </c>
      <c r="L637" s="460" t="s">
        <v>2714</v>
      </c>
      <c r="M637" s="460" t="s">
        <v>459</v>
      </c>
      <c r="N637" s="461" t="s">
        <v>459</v>
      </c>
      <c r="O637" s="461">
        <v>4</v>
      </c>
      <c r="P637" s="460">
        <v>1</v>
      </c>
      <c r="Q637" s="460" t="s">
        <v>83</v>
      </c>
      <c r="R637" s="463" t="s">
        <v>84</v>
      </c>
      <c r="S637" s="501">
        <v>3150000</v>
      </c>
      <c r="T637" s="501">
        <v>12600000</v>
      </c>
      <c r="U637" s="473" t="s">
        <v>286</v>
      </c>
      <c r="V637" s="460" t="s">
        <v>78</v>
      </c>
      <c r="W637" s="460" t="s">
        <v>1215</v>
      </c>
      <c r="X637" s="460" t="s">
        <v>315</v>
      </c>
      <c r="Y637" s="460" t="s">
        <v>2765</v>
      </c>
      <c r="Z637" s="460" t="s">
        <v>77</v>
      </c>
      <c r="AA637" s="460" t="e">
        <v>#N/A</v>
      </c>
    </row>
    <row r="638" spans="1:27" s="447" customFormat="1" ht="77.5">
      <c r="A638" s="460" t="s">
        <v>1225</v>
      </c>
      <c r="B638" s="460" t="s">
        <v>70</v>
      </c>
      <c r="C638" s="460" t="s">
        <v>1210</v>
      </c>
      <c r="D638" s="460" t="s">
        <v>1211</v>
      </c>
      <c r="E638" s="460" t="s">
        <v>1212</v>
      </c>
      <c r="F638" s="461">
        <v>8238</v>
      </c>
      <c r="G638" s="461">
        <v>2024110010322</v>
      </c>
      <c r="H638" s="460" t="s">
        <v>25</v>
      </c>
      <c r="I638" s="460" t="s">
        <v>1213</v>
      </c>
      <c r="J638" s="460" t="s">
        <v>1966</v>
      </c>
      <c r="K638" s="460">
        <v>80111600</v>
      </c>
      <c r="L638" s="460" t="s">
        <v>1227</v>
      </c>
      <c r="M638" s="460" t="s">
        <v>459</v>
      </c>
      <c r="N638" s="460" t="s">
        <v>459</v>
      </c>
      <c r="O638" s="460">
        <v>5</v>
      </c>
      <c r="P638" s="460">
        <v>1</v>
      </c>
      <c r="Q638" s="460" t="s">
        <v>83</v>
      </c>
      <c r="R638" s="460" t="s">
        <v>84</v>
      </c>
      <c r="S638" s="506">
        <v>3500000</v>
      </c>
      <c r="T638" s="506">
        <v>17500000</v>
      </c>
      <c r="U638" s="460" t="s">
        <v>286</v>
      </c>
      <c r="V638" s="460" t="s">
        <v>78</v>
      </c>
      <c r="W638" s="460" t="s">
        <v>1215</v>
      </c>
      <c r="X638" s="460" t="s">
        <v>315</v>
      </c>
      <c r="Y638" s="460" t="s">
        <v>2765</v>
      </c>
      <c r="Z638" s="460" t="s">
        <v>77</v>
      </c>
      <c r="AA638" s="460">
        <v>160</v>
      </c>
    </row>
    <row r="639" spans="1:27" s="447" customFormat="1" ht="77.5">
      <c r="A639" s="460" t="s">
        <v>1226</v>
      </c>
      <c r="B639" s="460" t="s">
        <v>70</v>
      </c>
      <c r="C639" s="460" t="s">
        <v>1210</v>
      </c>
      <c r="D639" s="460" t="s">
        <v>1211</v>
      </c>
      <c r="E639" s="460" t="s">
        <v>1212</v>
      </c>
      <c r="F639" s="461">
        <v>8238</v>
      </c>
      <c r="G639" s="461">
        <v>2024110010322</v>
      </c>
      <c r="H639" s="460" t="s">
        <v>25</v>
      </c>
      <c r="I639" s="460" t="s">
        <v>1213</v>
      </c>
      <c r="J639" s="460" t="s">
        <v>1966</v>
      </c>
      <c r="K639" s="460">
        <v>80111609</v>
      </c>
      <c r="L639" s="460" t="s">
        <v>1227</v>
      </c>
      <c r="M639" s="460" t="s">
        <v>307</v>
      </c>
      <c r="N639" s="461" t="s">
        <v>307</v>
      </c>
      <c r="O639" s="461">
        <v>4</v>
      </c>
      <c r="P639" s="460">
        <v>1</v>
      </c>
      <c r="Q639" s="460" t="s">
        <v>83</v>
      </c>
      <c r="R639" s="463" t="s">
        <v>84</v>
      </c>
      <c r="S639" s="501">
        <v>3000000</v>
      </c>
      <c r="T639" s="501">
        <v>12000000</v>
      </c>
      <c r="U639" s="473" t="s">
        <v>286</v>
      </c>
      <c r="V639" s="460" t="s">
        <v>78</v>
      </c>
      <c r="W639" s="460" t="s">
        <v>1215</v>
      </c>
      <c r="X639" s="460" t="s">
        <v>315</v>
      </c>
      <c r="Y639" s="460" t="s">
        <v>2765</v>
      </c>
      <c r="Z639" s="460" t="s">
        <v>77</v>
      </c>
      <c r="AA639" s="460" t="e">
        <v>#N/A</v>
      </c>
    </row>
    <row r="640" spans="1:27" s="447" customFormat="1" ht="77.5">
      <c r="A640" s="460" t="s">
        <v>1229</v>
      </c>
      <c r="B640" s="460" t="s">
        <v>70</v>
      </c>
      <c r="C640" s="460" t="s">
        <v>1210</v>
      </c>
      <c r="D640" s="460" t="s">
        <v>1211</v>
      </c>
      <c r="E640" s="460" t="s">
        <v>1212</v>
      </c>
      <c r="F640" s="461">
        <v>8238</v>
      </c>
      <c r="G640" s="461">
        <v>2024110010322</v>
      </c>
      <c r="H640" s="460" t="s">
        <v>25</v>
      </c>
      <c r="I640" s="460" t="s">
        <v>1213</v>
      </c>
      <c r="J640" s="460" t="s">
        <v>27</v>
      </c>
      <c r="K640" s="460">
        <v>80111600</v>
      </c>
      <c r="L640" s="460" t="s">
        <v>1230</v>
      </c>
      <c r="M640" s="460" t="s">
        <v>459</v>
      </c>
      <c r="N640" s="461" t="s">
        <v>459</v>
      </c>
      <c r="O640" s="461">
        <v>6</v>
      </c>
      <c r="P640" s="460">
        <v>1</v>
      </c>
      <c r="Q640" s="460" t="s">
        <v>83</v>
      </c>
      <c r="R640" s="463" t="s">
        <v>84</v>
      </c>
      <c r="S640" s="501">
        <v>3310000</v>
      </c>
      <c r="T640" s="501">
        <v>19860000</v>
      </c>
      <c r="U640" s="473" t="s">
        <v>286</v>
      </c>
      <c r="V640" s="460" t="s">
        <v>78</v>
      </c>
      <c r="W640" s="460" t="s">
        <v>1215</v>
      </c>
      <c r="X640" s="460" t="s">
        <v>315</v>
      </c>
      <c r="Y640" s="460" t="s">
        <v>2765</v>
      </c>
      <c r="Z640" s="460" t="s">
        <v>77</v>
      </c>
      <c r="AA640" s="460" t="e">
        <v>#N/A</v>
      </c>
    </row>
    <row r="641" spans="1:27" s="447" customFormat="1" ht="77.5">
      <c r="A641" s="460" t="s">
        <v>1231</v>
      </c>
      <c r="B641" s="460" t="s">
        <v>70</v>
      </c>
      <c r="C641" s="460" t="s">
        <v>1210</v>
      </c>
      <c r="D641" s="460" t="s">
        <v>1211</v>
      </c>
      <c r="E641" s="460" t="s">
        <v>1212</v>
      </c>
      <c r="F641" s="461">
        <v>8238</v>
      </c>
      <c r="G641" s="461">
        <v>2024110010322</v>
      </c>
      <c r="H641" s="460" t="s">
        <v>25</v>
      </c>
      <c r="I641" s="460" t="s">
        <v>1213</v>
      </c>
      <c r="J641" s="460" t="s">
        <v>27</v>
      </c>
      <c r="K641" s="460" t="s">
        <v>1232</v>
      </c>
      <c r="L641" s="460" t="s">
        <v>1233</v>
      </c>
      <c r="M641" s="460" t="s">
        <v>459</v>
      </c>
      <c r="N641" s="460" t="s">
        <v>459</v>
      </c>
      <c r="O641" s="460">
        <v>1</v>
      </c>
      <c r="P641" s="460">
        <v>1</v>
      </c>
      <c r="Q641" s="460" t="s">
        <v>555</v>
      </c>
      <c r="R641" s="473" t="s">
        <v>84</v>
      </c>
      <c r="S641" s="501">
        <v>30050000</v>
      </c>
      <c r="T641" s="501">
        <v>30050000</v>
      </c>
      <c r="U641" s="473" t="s">
        <v>286</v>
      </c>
      <c r="V641" s="460" t="s">
        <v>78</v>
      </c>
      <c r="W641" s="460" t="s">
        <v>1215</v>
      </c>
      <c r="X641" s="460" t="s">
        <v>315</v>
      </c>
      <c r="Y641" s="460" t="s">
        <v>2765</v>
      </c>
      <c r="Z641" s="460" t="s">
        <v>77</v>
      </c>
      <c r="AA641" s="460" t="e">
        <v>#N/A</v>
      </c>
    </row>
    <row r="642" spans="1:27" s="447" customFormat="1" ht="77.5">
      <c r="A642" s="460" t="s">
        <v>1234</v>
      </c>
      <c r="B642" s="460" t="s">
        <v>70</v>
      </c>
      <c r="C642" s="460" t="s">
        <v>115</v>
      </c>
      <c r="D642" s="460" t="s">
        <v>116</v>
      </c>
      <c r="E642" s="460" t="s">
        <v>117</v>
      </c>
      <c r="F642" s="461">
        <v>8066</v>
      </c>
      <c r="G642" s="461">
        <v>2024110010194</v>
      </c>
      <c r="H642" s="471" t="s">
        <v>2644</v>
      </c>
      <c r="I642" s="460" t="s">
        <v>118</v>
      </c>
      <c r="J642" s="460" t="s">
        <v>16</v>
      </c>
      <c r="K642" s="460">
        <v>80111600</v>
      </c>
      <c r="L642" s="460" t="s">
        <v>1235</v>
      </c>
      <c r="M642" s="460" t="s">
        <v>459</v>
      </c>
      <c r="N642" s="461" t="s">
        <v>459</v>
      </c>
      <c r="O642" s="461">
        <v>6</v>
      </c>
      <c r="P642" s="460">
        <v>1</v>
      </c>
      <c r="Q642" s="460" t="s">
        <v>83</v>
      </c>
      <c r="R642" s="463" t="s">
        <v>84</v>
      </c>
      <c r="S642" s="501">
        <v>6000000</v>
      </c>
      <c r="T642" s="501">
        <v>36000000</v>
      </c>
      <c r="U642" s="460" t="s">
        <v>171</v>
      </c>
      <c r="V642" s="460" t="s">
        <v>122</v>
      </c>
      <c r="W642" s="460" t="s">
        <v>123</v>
      </c>
      <c r="X642" s="460" t="s">
        <v>75</v>
      </c>
      <c r="Y642" s="460" t="s">
        <v>2765</v>
      </c>
      <c r="Z642" s="460" t="s">
        <v>77</v>
      </c>
      <c r="AA642" s="460" t="e">
        <v>#N/A</v>
      </c>
    </row>
    <row r="643" spans="1:27" s="447" customFormat="1" ht="77.5">
      <c r="A643" s="460" t="s">
        <v>1236</v>
      </c>
      <c r="B643" s="460" t="s">
        <v>70</v>
      </c>
      <c r="C643" s="460" t="s">
        <v>1210</v>
      </c>
      <c r="D643" s="460" t="s">
        <v>1211</v>
      </c>
      <c r="E643" s="460" t="s">
        <v>1212</v>
      </c>
      <c r="F643" s="460">
        <v>8238</v>
      </c>
      <c r="G643" s="461">
        <v>2024110010322</v>
      </c>
      <c r="H643" s="460" t="s">
        <v>25</v>
      </c>
      <c r="I643" s="460" t="s">
        <v>1213</v>
      </c>
      <c r="J643" s="460" t="s">
        <v>1966</v>
      </c>
      <c r="K643" s="460">
        <v>80111609</v>
      </c>
      <c r="L643" s="460" t="s">
        <v>1237</v>
      </c>
      <c r="M643" s="460" t="s">
        <v>307</v>
      </c>
      <c r="N643" s="461" t="s">
        <v>307</v>
      </c>
      <c r="O643" s="461">
        <v>5</v>
      </c>
      <c r="P643" s="460">
        <v>1</v>
      </c>
      <c r="Q643" s="460" t="s">
        <v>83</v>
      </c>
      <c r="R643" s="463" t="s">
        <v>84</v>
      </c>
      <c r="S643" s="501">
        <v>4500000</v>
      </c>
      <c r="T643" s="501">
        <v>22500000</v>
      </c>
      <c r="U643" s="473" t="s">
        <v>286</v>
      </c>
      <c r="V643" s="460" t="s">
        <v>78</v>
      </c>
      <c r="W643" s="460" t="s">
        <v>1215</v>
      </c>
      <c r="X643" s="460" t="s">
        <v>315</v>
      </c>
      <c r="Y643" s="460" t="s">
        <v>2765</v>
      </c>
      <c r="Z643" s="460" t="s">
        <v>77</v>
      </c>
      <c r="AA643" s="460" t="e">
        <v>#N/A</v>
      </c>
    </row>
    <row r="644" spans="1:27" s="447" customFormat="1" ht="93">
      <c r="A644" s="460" t="s">
        <v>1238</v>
      </c>
      <c r="B644" s="460" t="s">
        <v>70</v>
      </c>
      <c r="C644" s="460" t="s">
        <v>71</v>
      </c>
      <c r="D644" s="460" t="s">
        <v>476</v>
      </c>
      <c r="E644" s="460" t="s">
        <v>456</v>
      </c>
      <c r="F644" s="460">
        <v>8131</v>
      </c>
      <c r="G644" s="461">
        <v>2024110010238</v>
      </c>
      <c r="H644" s="460" t="s">
        <v>28</v>
      </c>
      <c r="I644" s="460" t="s">
        <v>457</v>
      </c>
      <c r="J644" s="460" t="s">
        <v>32</v>
      </c>
      <c r="K644" s="460">
        <v>80111600</v>
      </c>
      <c r="L644" s="460" t="s">
        <v>2614</v>
      </c>
      <c r="M644" s="460" t="s">
        <v>2640</v>
      </c>
      <c r="N644" s="460" t="s">
        <v>2640</v>
      </c>
      <c r="O644" s="460">
        <v>5</v>
      </c>
      <c r="P644" s="460">
        <v>1</v>
      </c>
      <c r="Q644" s="460" t="s">
        <v>83</v>
      </c>
      <c r="R644" s="460" t="s">
        <v>84</v>
      </c>
      <c r="S644" s="506">
        <v>5599460</v>
      </c>
      <c r="T644" s="507">
        <v>28800000</v>
      </c>
      <c r="U644" s="460" t="s">
        <v>85</v>
      </c>
      <c r="V644" s="460" t="s">
        <v>78</v>
      </c>
      <c r="W644" s="460" t="s">
        <v>479</v>
      </c>
      <c r="X644" s="460" t="s">
        <v>489</v>
      </c>
      <c r="Y644" s="460" t="s">
        <v>2765</v>
      </c>
      <c r="Z644" s="460" t="s">
        <v>77</v>
      </c>
      <c r="AA644" s="460">
        <v>34</v>
      </c>
    </row>
    <row r="645" spans="1:27" s="447" customFormat="1" ht="93">
      <c r="A645" s="460" t="s">
        <v>1239</v>
      </c>
      <c r="B645" s="460" t="s">
        <v>70</v>
      </c>
      <c r="C645" s="460" t="s">
        <v>71</v>
      </c>
      <c r="D645" s="459" t="s">
        <v>455</v>
      </c>
      <c r="E645" s="460" t="s">
        <v>456</v>
      </c>
      <c r="F645" s="460">
        <v>8131</v>
      </c>
      <c r="G645" s="461">
        <v>2024110010238</v>
      </c>
      <c r="H645" s="460" t="s">
        <v>28</v>
      </c>
      <c r="I645" s="460" t="s">
        <v>457</v>
      </c>
      <c r="J645" s="462" t="s">
        <v>31</v>
      </c>
      <c r="K645" s="460" t="s">
        <v>552</v>
      </c>
      <c r="L645" s="460" t="s">
        <v>2491</v>
      </c>
      <c r="M645" s="460" t="s">
        <v>1060</v>
      </c>
      <c r="N645" s="461" t="s">
        <v>1060</v>
      </c>
      <c r="O645" s="461">
        <v>1</v>
      </c>
      <c r="P645" s="460">
        <v>1</v>
      </c>
      <c r="Q645" s="460" t="s">
        <v>2492</v>
      </c>
      <c r="R645" s="463" t="s">
        <v>2715</v>
      </c>
      <c r="S645" s="501">
        <v>537323833</v>
      </c>
      <c r="T645" s="501">
        <v>537323833</v>
      </c>
      <c r="U645" s="460" t="s">
        <v>85</v>
      </c>
      <c r="V645" s="460" t="s">
        <v>78</v>
      </c>
      <c r="W645" s="460" t="s">
        <v>461</v>
      </c>
      <c r="X645" s="460"/>
      <c r="Y645" s="460" t="s">
        <v>2765</v>
      </c>
      <c r="Z645" s="460" t="s">
        <v>77</v>
      </c>
      <c r="AA645" s="460" t="e">
        <v>#N/A</v>
      </c>
    </row>
    <row r="646" spans="1:27" s="447" customFormat="1" ht="77.5">
      <c r="A646" s="460" t="s">
        <v>1240</v>
      </c>
      <c r="B646" s="460" t="s">
        <v>70</v>
      </c>
      <c r="C646" s="460" t="s">
        <v>71</v>
      </c>
      <c r="D646" s="459" t="s">
        <v>455</v>
      </c>
      <c r="E646" s="460" t="s">
        <v>456</v>
      </c>
      <c r="F646" s="460">
        <v>8131</v>
      </c>
      <c r="G646" s="461">
        <v>2024110010238</v>
      </c>
      <c r="H646" s="460" t="s">
        <v>28</v>
      </c>
      <c r="I646" s="460" t="s">
        <v>457</v>
      </c>
      <c r="J646" s="462" t="s">
        <v>31</v>
      </c>
      <c r="K646" s="460">
        <v>80111600</v>
      </c>
      <c r="L646" s="460" t="s">
        <v>2127</v>
      </c>
      <c r="M646" s="460" t="s">
        <v>459</v>
      </c>
      <c r="N646" s="461" t="s">
        <v>459</v>
      </c>
      <c r="O646" s="461">
        <v>6</v>
      </c>
      <c r="P646" s="460">
        <v>1</v>
      </c>
      <c r="Q646" s="460" t="s">
        <v>83</v>
      </c>
      <c r="R646" s="463" t="s">
        <v>84</v>
      </c>
      <c r="S646" s="501" t="s">
        <v>1724</v>
      </c>
      <c r="T646" s="501">
        <v>0</v>
      </c>
      <c r="U646" s="460" t="s">
        <v>85</v>
      </c>
      <c r="V646" s="460" t="s">
        <v>78</v>
      </c>
      <c r="W646" s="460" t="s">
        <v>461</v>
      </c>
      <c r="X646" s="460"/>
      <c r="Y646" s="460" t="s">
        <v>2765</v>
      </c>
      <c r="Z646" s="460" t="s">
        <v>77</v>
      </c>
      <c r="AA646" s="460" t="e">
        <v>#N/A</v>
      </c>
    </row>
    <row r="647" spans="1:27" s="447" customFormat="1" ht="108.5">
      <c r="A647" s="460" t="s">
        <v>1241</v>
      </c>
      <c r="B647" s="460" t="s">
        <v>70</v>
      </c>
      <c r="C647" s="460" t="s">
        <v>71</v>
      </c>
      <c r="D647" s="460" t="s">
        <v>476</v>
      </c>
      <c r="E647" s="460" t="s">
        <v>456</v>
      </c>
      <c r="F647" s="460">
        <v>8131</v>
      </c>
      <c r="G647" s="461">
        <v>2024110010238</v>
      </c>
      <c r="H647" s="460" t="s">
        <v>28</v>
      </c>
      <c r="I647" s="460" t="s">
        <v>457</v>
      </c>
      <c r="J647" s="460" t="s">
        <v>32</v>
      </c>
      <c r="K647" s="460">
        <v>80111600</v>
      </c>
      <c r="L647" s="460" t="s">
        <v>2555</v>
      </c>
      <c r="M647" s="460" t="s">
        <v>2640</v>
      </c>
      <c r="N647" s="460" t="s">
        <v>2640</v>
      </c>
      <c r="O647" s="460">
        <v>5</v>
      </c>
      <c r="P647" s="460">
        <v>1</v>
      </c>
      <c r="Q647" s="460" t="s">
        <v>83</v>
      </c>
      <c r="R647" s="460" t="s">
        <v>84</v>
      </c>
      <c r="S647" s="506">
        <v>4500000</v>
      </c>
      <c r="T647" s="507">
        <v>22500000</v>
      </c>
      <c r="U647" s="460" t="s">
        <v>85</v>
      </c>
      <c r="V647" s="460" t="s">
        <v>78</v>
      </c>
      <c r="W647" s="460" t="s">
        <v>479</v>
      </c>
      <c r="X647" s="460" t="s">
        <v>489</v>
      </c>
      <c r="Y647" s="460" t="s">
        <v>2765</v>
      </c>
      <c r="Z647" s="460" t="s">
        <v>77</v>
      </c>
      <c r="AA647" s="460">
        <v>35</v>
      </c>
    </row>
    <row r="648" spans="1:27" s="447" customFormat="1" ht="77.5">
      <c r="A648" s="460" t="s">
        <v>1242</v>
      </c>
      <c r="B648" s="460" t="s">
        <v>70</v>
      </c>
      <c r="C648" s="460" t="s">
        <v>71</v>
      </c>
      <c r="D648" s="460" t="s">
        <v>455</v>
      </c>
      <c r="E648" s="460" t="s">
        <v>456</v>
      </c>
      <c r="F648" s="460">
        <v>8131</v>
      </c>
      <c r="G648" s="461">
        <v>2024110010238</v>
      </c>
      <c r="H648" s="460" t="s">
        <v>28</v>
      </c>
      <c r="I648" s="460" t="s">
        <v>457</v>
      </c>
      <c r="J648" s="462" t="s">
        <v>30</v>
      </c>
      <c r="K648" s="460">
        <v>80111600</v>
      </c>
      <c r="L648" s="460" t="s">
        <v>1495</v>
      </c>
      <c r="M648" s="460" t="s">
        <v>307</v>
      </c>
      <c r="N648" s="461" t="s">
        <v>673</v>
      </c>
      <c r="O648" s="461">
        <v>1</v>
      </c>
      <c r="P648" s="460">
        <v>1</v>
      </c>
      <c r="Q648" s="474" t="s">
        <v>83</v>
      </c>
      <c r="R648" s="463" t="s">
        <v>84</v>
      </c>
      <c r="S648" s="501">
        <v>23724262</v>
      </c>
      <c r="T648" s="507">
        <v>34422989</v>
      </c>
      <c r="U648" s="473" t="s">
        <v>698</v>
      </c>
      <c r="V648" s="460" t="s">
        <v>78</v>
      </c>
      <c r="W648" s="460" t="s">
        <v>461</v>
      </c>
      <c r="X648" s="460" t="s">
        <v>501</v>
      </c>
      <c r="Y648" s="460" t="s">
        <v>2765</v>
      </c>
      <c r="Z648" s="460" t="s">
        <v>77</v>
      </c>
      <c r="AA648" s="460" t="e">
        <v>#N/A</v>
      </c>
    </row>
    <row r="649" spans="1:27" s="447" customFormat="1" ht="108.5">
      <c r="A649" s="460" t="s">
        <v>1243</v>
      </c>
      <c r="B649" s="460" t="s">
        <v>70</v>
      </c>
      <c r="C649" s="460" t="s">
        <v>71</v>
      </c>
      <c r="D649" s="460" t="s">
        <v>282</v>
      </c>
      <c r="E649" s="460" t="s">
        <v>283</v>
      </c>
      <c r="F649" s="460">
        <v>8080</v>
      </c>
      <c r="G649" s="461">
        <v>2024110010212</v>
      </c>
      <c r="H649" s="460" t="s">
        <v>10</v>
      </c>
      <c r="I649" s="460" t="s">
        <v>413</v>
      </c>
      <c r="J649" s="460" t="s">
        <v>12</v>
      </c>
      <c r="K649" s="460">
        <v>80111600</v>
      </c>
      <c r="L649" s="460" t="s">
        <v>1244</v>
      </c>
      <c r="M649" s="460" t="s">
        <v>459</v>
      </c>
      <c r="N649" s="461" t="s">
        <v>459</v>
      </c>
      <c r="O649" s="461">
        <v>6</v>
      </c>
      <c r="P649" s="460">
        <v>1</v>
      </c>
      <c r="Q649" s="460" t="s">
        <v>83</v>
      </c>
      <c r="R649" s="463" t="s">
        <v>84</v>
      </c>
      <c r="S649" s="504">
        <v>4000000</v>
      </c>
      <c r="T649" s="504">
        <v>24000000</v>
      </c>
      <c r="U649" s="460" t="s">
        <v>286</v>
      </c>
      <c r="V649" s="460" t="s">
        <v>122</v>
      </c>
      <c r="W649" s="460" t="s">
        <v>287</v>
      </c>
      <c r="X649" s="460"/>
      <c r="Y649" s="460" t="s">
        <v>2765</v>
      </c>
      <c r="Z649" s="460" t="s">
        <v>77</v>
      </c>
      <c r="AA649" s="460" t="e">
        <v>#N/A</v>
      </c>
    </row>
    <row r="650" spans="1:27" s="447" customFormat="1" ht="93">
      <c r="A650" s="460" t="s">
        <v>1245</v>
      </c>
      <c r="B650" s="460" t="s">
        <v>70</v>
      </c>
      <c r="C650" s="460" t="s">
        <v>71</v>
      </c>
      <c r="D650" s="460" t="s">
        <v>1150</v>
      </c>
      <c r="E650" s="460" t="s">
        <v>877</v>
      </c>
      <c r="F650" s="460">
        <v>8146</v>
      </c>
      <c r="G650" s="461" t="s">
        <v>18</v>
      </c>
      <c r="H650" s="460" t="s">
        <v>17</v>
      </c>
      <c r="I650" s="460" t="s">
        <v>878</v>
      </c>
      <c r="J650" s="462" t="s">
        <v>21</v>
      </c>
      <c r="K650" s="460">
        <v>80111600</v>
      </c>
      <c r="L650" s="460" t="s">
        <v>2198</v>
      </c>
      <c r="M650" s="460" t="s">
        <v>459</v>
      </c>
      <c r="N650" s="461" t="s">
        <v>459</v>
      </c>
      <c r="O650" s="461">
        <v>5</v>
      </c>
      <c r="P650" s="460">
        <v>1</v>
      </c>
      <c r="Q650" s="460" t="s">
        <v>83</v>
      </c>
      <c r="R650" s="463" t="s">
        <v>84</v>
      </c>
      <c r="S650" s="501">
        <v>3600000</v>
      </c>
      <c r="T650" s="501">
        <v>18000000</v>
      </c>
      <c r="U650" s="460" t="s">
        <v>1152</v>
      </c>
      <c r="V650" s="460" t="s">
        <v>78</v>
      </c>
      <c r="W650" s="460" t="s">
        <v>1153</v>
      </c>
      <c r="X650" s="460" t="s">
        <v>533</v>
      </c>
      <c r="Y650" s="460" t="s">
        <v>2765</v>
      </c>
      <c r="Z650" s="460" t="s">
        <v>77</v>
      </c>
      <c r="AA650" s="460"/>
    </row>
    <row r="651" spans="1:27" s="447" customFormat="1" ht="93">
      <c r="A651" s="460" t="s">
        <v>1246</v>
      </c>
      <c r="B651" s="460" t="s">
        <v>70</v>
      </c>
      <c r="C651" s="460" t="s">
        <v>71</v>
      </c>
      <c r="D651" s="460" t="s">
        <v>282</v>
      </c>
      <c r="E651" s="460" t="s">
        <v>283</v>
      </c>
      <c r="F651" s="460">
        <v>8080</v>
      </c>
      <c r="G651" s="461">
        <v>2024110010212</v>
      </c>
      <c r="H651" s="460" t="s">
        <v>10</v>
      </c>
      <c r="I651" s="460" t="s">
        <v>284</v>
      </c>
      <c r="J651" s="460" t="s">
        <v>11</v>
      </c>
      <c r="K651" s="460">
        <v>80111600</v>
      </c>
      <c r="L651" s="460" t="s">
        <v>2716</v>
      </c>
      <c r="M651" s="460" t="s">
        <v>459</v>
      </c>
      <c r="N651" s="461" t="s">
        <v>459</v>
      </c>
      <c r="O651" s="461">
        <v>6</v>
      </c>
      <c r="P651" s="460">
        <v>1</v>
      </c>
      <c r="Q651" s="460" t="s">
        <v>83</v>
      </c>
      <c r="R651" s="463" t="s">
        <v>84</v>
      </c>
      <c r="S651" s="504">
        <v>7000000</v>
      </c>
      <c r="T651" s="504">
        <v>42000000</v>
      </c>
      <c r="U651" s="460" t="s">
        <v>286</v>
      </c>
      <c r="V651" s="460" t="s">
        <v>78</v>
      </c>
      <c r="W651" s="460" t="s">
        <v>287</v>
      </c>
      <c r="X651" s="460"/>
      <c r="Y651" s="460" t="s">
        <v>2765</v>
      </c>
      <c r="Z651" s="460" t="s">
        <v>77</v>
      </c>
      <c r="AA651" s="460" t="e">
        <v>#N/A</v>
      </c>
    </row>
    <row r="652" spans="1:27" s="447" customFormat="1" ht="93">
      <c r="A652" s="460" t="s">
        <v>1248</v>
      </c>
      <c r="B652" s="460" t="s">
        <v>70</v>
      </c>
      <c r="C652" s="460" t="s">
        <v>71</v>
      </c>
      <c r="D652" s="460" t="s">
        <v>282</v>
      </c>
      <c r="E652" s="460" t="s">
        <v>283</v>
      </c>
      <c r="F652" s="460">
        <v>8080</v>
      </c>
      <c r="G652" s="461">
        <v>2024110010212</v>
      </c>
      <c r="H652" s="460" t="s">
        <v>10</v>
      </c>
      <c r="I652" s="460" t="s">
        <v>284</v>
      </c>
      <c r="J652" s="460" t="s">
        <v>11</v>
      </c>
      <c r="K652" s="460">
        <v>80111600</v>
      </c>
      <c r="L652" s="460" t="s">
        <v>1249</v>
      </c>
      <c r="M652" s="460" t="s">
        <v>459</v>
      </c>
      <c r="N652" s="461" t="s">
        <v>459</v>
      </c>
      <c r="O652" s="461">
        <v>5</v>
      </c>
      <c r="P652" s="460">
        <v>1</v>
      </c>
      <c r="Q652" s="460" t="s">
        <v>83</v>
      </c>
      <c r="R652" s="463" t="s">
        <v>84</v>
      </c>
      <c r="S652" s="504">
        <v>5000000</v>
      </c>
      <c r="T652" s="504">
        <v>25000000</v>
      </c>
      <c r="U652" s="460" t="s">
        <v>286</v>
      </c>
      <c r="V652" s="460" t="s">
        <v>122</v>
      </c>
      <c r="W652" s="460" t="s">
        <v>287</v>
      </c>
      <c r="X652" s="460"/>
      <c r="Y652" s="460" t="s">
        <v>2765</v>
      </c>
      <c r="Z652" s="460" t="s">
        <v>77</v>
      </c>
      <c r="AA652" s="460" t="e">
        <v>#N/A</v>
      </c>
    </row>
    <row r="653" spans="1:27" s="447" customFormat="1" ht="93">
      <c r="A653" s="460" t="s">
        <v>1252</v>
      </c>
      <c r="B653" s="460" t="s">
        <v>70</v>
      </c>
      <c r="C653" s="460" t="s">
        <v>71</v>
      </c>
      <c r="D653" s="460" t="s">
        <v>282</v>
      </c>
      <c r="E653" s="460" t="s">
        <v>283</v>
      </c>
      <c r="F653" s="460">
        <v>8080</v>
      </c>
      <c r="G653" s="461">
        <v>2024110010212</v>
      </c>
      <c r="H653" s="460" t="s">
        <v>10</v>
      </c>
      <c r="I653" s="460" t="s">
        <v>284</v>
      </c>
      <c r="J653" s="462" t="s">
        <v>11</v>
      </c>
      <c r="K653" s="460">
        <v>80111600</v>
      </c>
      <c r="L653" s="460" t="s">
        <v>1954</v>
      </c>
      <c r="M653" s="460" t="s">
        <v>307</v>
      </c>
      <c r="N653" s="461" t="s">
        <v>307</v>
      </c>
      <c r="O653" s="461">
        <v>5</v>
      </c>
      <c r="P653" s="460">
        <v>1</v>
      </c>
      <c r="Q653" s="460" t="s">
        <v>83</v>
      </c>
      <c r="R653" s="463" t="s">
        <v>84</v>
      </c>
      <c r="S653" s="504">
        <v>2500000</v>
      </c>
      <c r="T653" s="504">
        <v>12500000</v>
      </c>
      <c r="U653" s="460" t="s">
        <v>286</v>
      </c>
      <c r="V653" s="460" t="s">
        <v>1935</v>
      </c>
      <c r="W653" s="460" t="s">
        <v>287</v>
      </c>
      <c r="X653" s="460"/>
      <c r="Y653" s="460" t="s">
        <v>2765</v>
      </c>
      <c r="Z653" s="460" t="s">
        <v>77</v>
      </c>
      <c r="AA653" s="460" t="e">
        <v>#N/A</v>
      </c>
    </row>
    <row r="654" spans="1:27" s="447" customFormat="1" ht="93">
      <c r="A654" s="460" t="s">
        <v>1253</v>
      </c>
      <c r="B654" s="460" t="s">
        <v>70</v>
      </c>
      <c r="C654" s="460" t="s">
        <v>71</v>
      </c>
      <c r="D654" s="460" t="s">
        <v>282</v>
      </c>
      <c r="E654" s="460" t="s">
        <v>283</v>
      </c>
      <c r="F654" s="460">
        <v>8080</v>
      </c>
      <c r="G654" s="461">
        <v>2024110010212</v>
      </c>
      <c r="H654" s="460" t="s">
        <v>10</v>
      </c>
      <c r="I654" s="460" t="s">
        <v>284</v>
      </c>
      <c r="J654" s="462" t="s">
        <v>11</v>
      </c>
      <c r="K654" s="460">
        <v>80111600</v>
      </c>
      <c r="L654" s="460" t="s">
        <v>1955</v>
      </c>
      <c r="M654" s="460" t="s">
        <v>307</v>
      </c>
      <c r="N654" s="461" t="s">
        <v>307</v>
      </c>
      <c r="O654" s="461">
        <v>6</v>
      </c>
      <c r="P654" s="460">
        <v>1</v>
      </c>
      <c r="Q654" s="460" t="s">
        <v>83</v>
      </c>
      <c r="R654" s="463" t="s">
        <v>84</v>
      </c>
      <c r="S654" s="504">
        <v>4000000</v>
      </c>
      <c r="T654" s="504">
        <v>24000000</v>
      </c>
      <c r="U654" s="460" t="s">
        <v>286</v>
      </c>
      <c r="V654" s="460" t="s">
        <v>1935</v>
      </c>
      <c r="W654" s="460" t="s">
        <v>287</v>
      </c>
      <c r="X654" s="460"/>
      <c r="Y654" s="460" t="s">
        <v>2765</v>
      </c>
      <c r="Z654" s="460" t="s">
        <v>77</v>
      </c>
      <c r="AA654" s="460" t="e">
        <v>#N/A</v>
      </c>
    </row>
    <row r="655" spans="1:27" s="447" customFormat="1" ht="93">
      <c r="A655" s="460" t="s">
        <v>1254</v>
      </c>
      <c r="B655" s="460" t="s">
        <v>70</v>
      </c>
      <c r="C655" s="460" t="s">
        <v>71</v>
      </c>
      <c r="D655" s="460" t="s">
        <v>282</v>
      </c>
      <c r="E655" s="460" t="s">
        <v>283</v>
      </c>
      <c r="F655" s="460">
        <v>8080</v>
      </c>
      <c r="G655" s="461">
        <v>2024110010212</v>
      </c>
      <c r="H655" s="460" t="s">
        <v>10</v>
      </c>
      <c r="I655" s="460" t="s">
        <v>284</v>
      </c>
      <c r="J655" s="462" t="s">
        <v>11</v>
      </c>
      <c r="K655" s="460">
        <v>80111600</v>
      </c>
      <c r="L655" s="460" t="s">
        <v>1956</v>
      </c>
      <c r="M655" s="460" t="s">
        <v>307</v>
      </c>
      <c r="N655" s="461" t="s">
        <v>307</v>
      </c>
      <c r="O655" s="461">
        <v>7</v>
      </c>
      <c r="P655" s="460">
        <v>1</v>
      </c>
      <c r="Q655" s="460" t="s">
        <v>83</v>
      </c>
      <c r="R655" s="463" t="s">
        <v>84</v>
      </c>
      <c r="S655" s="504">
        <v>2500000</v>
      </c>
      <c r="T655" s="504">
        <v>17500000</v>
      </c>
      <c r="U655" s="460" t="s">
        <v>286</v>
      </c>
      <c r="V655" s="460" t="s">
        <v>1935</v>
      </c>
      <c r="W655" s="460" t="s">
        <v>287</v>
      </c>
      <c r="X655" s="460"/>
      <c r="Y655" s="460" t="s">
        <v>2765</v>
      </c>
      <c r="Z655" s="460" t="s">
        <v>77</v>
      </c>
      <c r="AA655" s="460" t="e">
        <v>#N/A</v>
      </c>
    </row>
    <row r="656" spans="1:27" s="447" customFormat="1" ht="93">
      <c r="A656" s="460" t="s">
        <v>1255</v>
      </c>
      <c r="B656" s="460" t="s">
        <v>70</v>
      </c>
      <c r="C656" s="460" t="s">
        <v>71</v>
      </c>
      <c r="D656" s="460" t="s">
        <v>282</v>
      </c>
      <c r="E656" s="460" t="s">
        <v>283</v>
      </c>
      <c r="F656" s="460">
        <v>8080</v>
      </c>
      <c r="G656" s="461">
        <v>2024110010212</v>
      </c>
      <c r="H656" s="460" t="s">
        <v>10</v>
      </c>
      <c r="I656" s="460" t="s">
        <v>284</v>
      </c>
      <c r="J656" s="462" t="s">
        <v>11</v>
      </c>
      <c r="K656" s="460">
        <v>80111600</v>
      </c>
      <c r="L656" s="460" t="s">
        <v>1957</v>
      </c>
      <c r="M656" s="460" t="s">
        <v>307</v>
      </c>
      <c r="N656" s="461" t="s">
        <v>307</v>
      </c>
      <c r="O656" s="461">
        <v>8.5</v>
      </c>
      <c r="P656" s="460">
        <v>1</v>
      </c>
      <c r="Q656" s="460" t="s">
        <v>83</v>
      </c>
      <c r="R656" s="463" t="s">
        <v>84</v>
      </c>
      <c r="S656" s="504">
        <v>5000000</v>
      </c>
      <c r="T656" s="504">
        <v>42500000</v>
      </c>
      <c r="U656" s="460" t="s">
        <v>286</v>
      </c>
      <c r="V656" s="460" t="s">
        <v>78</v>
      </c>
      <c r="W656" s="460" t="s">
        <v>287</v>
      </c>
      <c r="X656" s="460"/>
      <c r="Y656" s="460" t="s">
        <v>2765</v>
      </c>
      <c r="Z656" s="460" t="s">
        <v>77</v>
      </c>
      <c r="AA656" s="460" t="e">
        <v>#N/A</v>
      </c>
    </row>
    <row r="657" spans="1:27" s="447" customFormat="1" ht="93">
      <c r="A657" s="460" t="s">
        <v>1256</v>
      </c>
      <c r="B657" s="460" t="s">
        <v>70</v>
      </c>
      <c r="C657" s="460" t="s">
        <v>71</v>
      </c>
      <c r="D657" s="460" t="s">
        <v>282</v>
      </c>
      <c r="E657" s="460" t="s">
        <v>283</v>
      </c>
      <c r="F657" s="460">
        <v>8080</v>
      </c>
      <c r="G657" s="461">
        <v>2024110010212</v>
      </c>
      <c r="H657" s="460" t="s">
        <v>10</v>
      </c>
      <c r="I657" s="460" t="s">
        <v>284</v>
      </c>
      <c r="J657" s="462" t="s">
        <v>11</v>
      </c>
      <c r="K657" s="460">
        <v>80111600</v>
      </c>
      <c r="L657" s="460" t="s">
        <v>2277</v>
      </c>
      <c r="M657" s="460" t="s">
        <v>307</v>
      </c>
      <c r="N657" s="461" t="s">
        <v>307</v>
      </c>
      <c r="O657" s="461">
        <v>5</v>
      </c>
      <c r="P657" s="460">
        <v>1</v>
      </c>
      <c r="Q657" s="460" t="s">
        <v>83</v>
      </c>
      <c r="R657" s="463" t="s">
        <v>84</v>
      </c>
      <c r="S657" s="504">
        <v>2800000</v>
      </c>
      <c r="T657" s="504">
        <v>14000000</v>
      </c>
      <c r="U657" s="460" t="s">
        <v>286</v>
      </c>
      <c r="V657" s="460" t="s">
        <v>1935</v>
      </c>
      <c r="W657" s="460" t="s">
        <v>287</v>
      </c>
      <c r="X657" s="460"/>
      <c r="Y657" s="460" t="s">
        <v>2765</v>
      </c>
      <c r="Z657" s="460" t="s">
        <v>77</v>
      </c>
      <c r="AA657" s="460" t="e">
        <v>#N/A</v>
      </c>
    </row>
    <row r="658" spans="1:27" s="447" customFormat="1" ht="93">
      <c r="A658" s="460" t="s">
        <v>1257</v>
      </c>
      <c r="B658" s="460" t="s">
        <v>70</v>
      </c>
      <c r="C658" s="460" t="s">
        <v>71</v>
      </c>
      <c r="D658" s="460" t="s">
        <v>282</v>
      </c>
      <c r="E658" s="460" t="s">
        <v>283</v>
      </c>
      <c r="F658" s="460">
        <v>8080</v>
      </c>
      <c r="G658" s="461">
        <v>2024110010212</v>
      </c>
      <c r="H658" s="460" t="s">
        <v>10</v>
      </c>
      <c r="I658" s="460" t="s">
        <v>284</v>
      </c>
      <c r="J658" s="462" t="s">
        <v>11</v>
      </c>
      <c r="K658" s="460">
        <v>80111600</v>
      </c>
      <c r="L658" s="460" t="s">
        <v>1959</v>
      </c>
      <c r="M658" s="460" t="s">
        <v>307</v>
      </c>
      <c r="N658" s="461" t="s">
        <v>307</v>
      </c>
      <c r="O658" s="461">
        <v>7</v>
      </c>
      <c r="P658" s="460">
        <v>1</v>
      </c>
      <c r="Q658" s="460" t="s">
        <v>83</v>
      </c>
      <c r="R658" s="463" t="s">
        <v>84</v>
      </c>
      <c r="S658" s="504">
        <v>5800000</v>
      </c>
      <c r="T658" s="504">
        <v>40600000</v>
      </c>
      <c r="U658" s="460" t="s">
        <v>286</v>
      </c>
      <c r="V658" s="460" t="s">
        <v>78</v>
      </c>
      <c r="W658" s="460" t="s">
        <v>287</v>
      </c>
      <c r="X658" s="460"/>
      <c r="Y658" s="460" t="s">
        <v>2765</v>
      </c>
      <c r="Z658" s="460" t="s">
        <v>77</v>
      </c>
      <c r="AA658" s="460" t="e">
        <v>#N/A</v>
      </c>
    </row>
    <row r="659" spans="1:27" s="447" customFormat="1" ht="93">
      <c r="A659" s="460" t="s">
        <v>1258</v>
      </c>
      <c r="B659" s="460" t="s">
        <v>70</v>
      </c>
      <c r="C659" s="460" t="s">
        <v>71</v>
      </c>
      <c r="D659" s="460" t="s">
        <v>282</v>
      </c>
      <c r="E659" s="460" t="s">
        <v>283</v>
      </c>
      <c r="F659" s="460">
        <v>8080</v>
      </c>
      <c r="G659" s="461">
        <v>2024110010212</v>
      </c>
      <c r="H659" s="460" t="s">
        <v>10</v>
      </c>
      <c r="I659" s="460" t="s">
        <v>284</v>
      </c>
      <c r="J659" s="462" t="s">
        <v>11</v>
      </c>
      <c r="K659" s="460">
        <v>80111600</v>
      </c>
      <c r="L659" s="460" t="s">
        <v>1960</v>
      </c>
      <c r="M659" s="460" t="s">
        <v>307</v>
      </c>
      <c r="N659" s="461" t="s">
        <v>307</v>
      </c>
      <c r="O659" s="461">
        <v>5</v>
      </c>
      <c r="P659" s="460">
        <v>1</v>
      </c>
      <c r="Q659" s="460" t="s">
        <v>83</v>
      </c>
      <c r="R659" s="463" t="s">
        <v>84</v>
      </c>
      <c r="S659" s="504">
        <v>4500000</v>
      </c>
      <c r="T659" s="504">
        <v>22500000</v>
      </c>
      <c r="U659" s="460" t="s">
        <v>286</v>
      </c>
      <c r="V659" s="460" t="s">
        <v>1935</v>
      </c>
      <c r="W659" s="460" t="s">
        <v>287</v>
      </c>
      <c r="X659" s="460"/>
      <c r="Y659" s="460" t="s">
        <v>2765</v>
      </c>
      <c r="Z659" s="460" t="s">
        <v>77</v>
      </c>
      <c r="AA659" s="460" t="e">
        <v>#N/A</v>
      </c>
    </row>
    <row r="660" spans="1:27" ht="77.5">
      <c r="A660" s="480" t="s">
        <v>1261</v>
      </c>
      <c r="B660" s="460" t="s">
        <v>70</v>
      </c>
      <c r="C660" s="460" t="s">
        <v>71</v>
      </c>
      <c r="D660" s="460" t="s">
        <v>455</v>
      </c>
      <c r="E660" s="460" t="s">
        <v>456</v>
      </c>
      <c r="F660" s="459">
        <v>8131</v>
      </c>
      <c r="G660" s="461" t="s">
        <v>2297</v>
      </c>
      <c r="H660" s="460" t="s">
        <v>28</v>
      </c>
      <c r="I660" s="460" t="s">
        <v>457</v>
      </c>
      <c r="J660" s="462" t="s">
        <v>31</v>
      </c>
      <c r="K660" s="460">
        <v>80111600</v>
      </c>
      <c r="L660" s="460" t="s">
        <v>1996</v>
      </c>
      <c r="M660" s="460" t="s">
        <v>777</v>
      </c>
      <c r="N660" s="461" t="s">
        <v>777</v>
      </c>
      <c r="O660" s="461">
        <v>1</v>
      </c>
      <c r="P660" s="450">
        <v>1</v>
      </c>
      <c r="Q660" s="474" t="s">
        <v>83</v>
      </c>
      <c r="R660" s="463" t="s">
        <v>84</v>
      </c>
      <c r="S660" s="509"/>
      <c r="T660" s="501">
        <v>30653036</v>
      </c>
      <c r="U660" s="460" t="s">
        <v>1987</v>
      </c>
      <c r="V660" s="460" t="s">
        <v>78</v>
      </c>
      <c r="W660" s="460" t="s">
        <v>461</v>
      </c>
      <c r="X660" s="460" t="s">
        <v>501</v>
      </c>
      <c r="Y660" s="460" t="s">
        <v>2765</v>
      </c>
      <c r="Z660" s="460" t="s">
        <v>77</v>
      </c>
      <c r="AA660" s="459" t="s">
        <v>2638</v>
      </c>
    </row>
    <row r="661" spans="1:27" s="447" customFormat="1" ht="93">
      <c r="A661" s="460" t="s">
        <v>1262</v>
      </c>
      <c r="B661" s="460" t="s">
        <v>70</v>
      </c>
      <c r="C661" s="460" t="s">
        <v>71</v>
      </c>
      <c r="D661" s="460" t="s">
        <v>455</v>
      </c>
      <c r="E661" s="460" t="s">
        <v>456</v>
      </c>
      <c r="F661" s="460">
        <v>8131</v>
      </c>
      <c r="G661" s="461">
        <v>2024110010238</v>
      </c>
      <c r="H661" s="460" t="s">
        <v>28</v>
      </c>
      <c r="I661" s="460" t="s">
        <v>457</v>
      </c>
      <c r="J661" s="462" t="s">
        <v>31</v>
      </c>
      <c r="K661" s="460">
        <v>80111600</v>
      </c>
      <c r="L661" s="460" t="s">
        <v>2102</v>
      </c>
      <c r="M661" s="460" t="s">
        <v>1060</v>
      </c>
      <c r="N661" s="461" t="s">
        <v>1060</v>
      </c>
      <c r="O661" s="461">
        <v>7</v>
      </c>
      <c r="P661" s="460">
        <v>1</v>
      </c>
      <c r="Q661" s="460" t="s">
        <v>83</v>
      </c>
      <c r="R661" s="463" t="s">
        <v>84</v>
      </c>
      <c r="S661" s="501">
        <v>5100000</v>
      </c>
      <c r="T661" s="501">
        <v>35700000</v>
      </c>
      <c r="U661" s="473" t="s">
        <v>2792</v>
      </c>
      <c r="V661" s="460" t="s">
        <v>78</v>
      </c>
      <c r="W661" s="460" t="s">
        <v>461</v>
      </c>
      <c r="X661" s="460" t="s">
        <v>501</v>
      </c>
      <c r="Y661" s="460" t="s">
        <v>2765</v>
      </c>
      <c r="Z661" s="460" t="s">
        <v>77</v>
      </c>
      <c r="AA661" s="460" t="e">
        <v>#N/A</v>
      </c>
    </row>
    <row r="662" spans="1:27" s="447" customFormat="1" ht="93">
      <c r="A662" s="460" t="s">
        <v>2271</v>
      </c>
      <c r="B662" s="460" t="s">
        <v>70</v>
      </c>
      <c r="C662" s="460" t="s">
        <v>71</v>
      </c>
      <c r="D662" s="460" t="s">
        <v>282</v>
      </c>
      <c r="E662" s="460" t="s">
        <v>283</v>
      </c>
      <c r="F662" s="460">
        <v>8080</v>
      </c>
      <c r="G662" s="461" t="s">
        <v>2273</v>
      </c>
      <c r="H662" s="460" t="s">
        <v>10</v>
      </c>
      <c r="I662" s="460" t="s">
        <v>284</v>
      </c>
      <c r="J662" s="462" t="s">
        <v>11</v>
      </c>
      <c r="K662" s="462">
        <v>80111600</v>
      </c>
      <c r="L662" s="462" t="s">
        <v>2274</v>
      </c>
      <c r="M662" s="462" t="s">
        <v>673</v>
      </c>
      <c r="N662" s="462" t="s">
        <v>673</v>
      </c>
      <c r="O662" s="462">
        <v>5</v>
      </c>
      <c r="P662" s="462">
        <v>1</v>
      </c>
      <c r="Q662" s="462" t="s">
        <v>83</v>
      </c>
      <c r="R662" s="462" t="s">
        <v>84</v>
      </c>
      <c r="S662" s="510">
        <v>3600000</v>
      </c>
      <c r="T662" s="510">
        <v>18000000</v>
      </c>
      <c r="U662" s="462" t="s">
        <v>286</v>
      </c>
      <c r="V662" s="462" t="s">
        <v>122</v>
      </c>
      <c r="W662" s="462" t="s">
        <v>287</v>
      </c>
      <c r="X662" s="462"/>
      <c r="Y662" s="460" t="s">
        <v>2765</v>
      </c>
      <c r="Z662" s="460" t="s">
        <v>77</v>
      </c>
      <c r="AA662" s="460" t="e">
        <v>#N/A</v>
      </c>
    </row>
    <row r="663" spans="1:27" s="447" customFormat="1" ht="93">
      <c r="A663" s="460" t="s">
        <v>2272</v>
      </c>
      <c r="B663" s="460" t="s">
        <v>70</v>
      </c>
      <c r="C663" s="460" t="s">
        <v>71</v>
      </c>
      <c r="D663" s="460" t="s">
        <v>282</v>
      </c>
      <c r="E663" s="460" t="s">
        <v>283</v>
      </c>
      <c r="F663" s="460">
        <v>8080</v>
      </c>
      <c r="G663" s="461" t="s">
        <v>2273</v>
      </c>
      <c r="H663" s="460" t="s">
        <v>10</v>
      </c>
      <c r="I663" s="460" t="s">
        <v>284</v>
      </c>
      <c r="J663" s="462" t="s">
        <v>11</v>
      </c>
      <c r="K663" s="462">
        <v>80111600</v>
      </c>
      <c r="L663" s="462" t="s">
        <v>2275</v>
      </c>
      <c r="M663" s="462" t="s">
        <v>673</v>
      </c>
      <c r="N663" s="462" t="s">
        <v>673</v>
      </c>
      <c r="O663" s="462">
        <v>6</v>
      </c>
      <c r="P663" s="462">
        <v>1</v>
      </c>
      <c r="Q663" s="462" t="s">
        <v>83</v>
      </c>
      <c r="R663" s="462" t="s">
        <v>84</v>
      </c>
      <c r="S663" s="510">
        <v>4500000</v>
      </c>
      <c r="T663" s="510">
        <v>27000000</v>
      </c>
      <c r="U663" s="462" t="s">
        <v>286</v>
      </c>
      <c r="V663" s="462" t="s">
        <v>122</v>
      </c>
      <c r="W663" s="462" t="s">
        <v>287</v>
      </c>
      <c r="X663" s="462"/>
      <c r="Y663" s="460" t="s">
        <v>2765</v>
      </c>
      <c r="Z663" s="460" t="s">
        <v>77</v>
      </c>
      <c r="AA663" s="460" t="e">
        <v>#N/A</v>
      </c>
    </row>
    <row r="664" spans="1:27" s="447" customFormat="1" ht="93">
      <c r="A664" s="460" t="s">
        <v>2278</v>
      </c>
      <c r="B664" s="460" t="s">
        <v>70</v>
      </c>
      <c r="C664" s="460" t="s">
        <v>71</v>
      </c>
      <c r="D664" s="460" t="s">
        <v>282</v>
      </c>
      <c r="E664" s="460" t="s">
        <v>283</v>
      </c>
      <c r="F664" s="460">
        <v>8080</v>
      </c>
      <c r="G664" s="461">
        <v>2024110010212</v>
      </c>
      <c r="H664" s="460" t="s">
        <v>10</v>
      </c>
      <c r="I664" s="460" t="s">
        <v>284</v>
      </c>
      <c r="J664" s="462" t="s">
        <v>11</v>
      </c>
      <c r="K664" s="462">
        <v>80111600</v>
      </c>
      <c r="L664" s="462" t="s">
        <v>2279</v>
      </c>
      <c r="M664" s="462" t="s">
        <v>307</v>
      </c>
      <c r="N664" s="462" t="s">
        <v>307</v>
      </c>
      <c r="O664" s="462">
        <v>7</v>
      </c>
      <c r="P664" s="462">
        <v>1</v>
      </c>
      <c r="Q664" s="462" t="s">
        <v>83</v>
      </c>
      <c r="R664" s="462" t="s">
        <v>84</v>
      </c>
      <c r="S664" s="510">
        <v>7000000</v>
      </c>
      <c r="T664" s="510">
        <v>49000000</v>
      </c>
      <c r="U664" s="462" t="s">
        <v>286</v>
      </c>
      <c r="V664" s="462" t="s">
        <v>1935</v>
      </c>
      <c r="W664" s="462" t="s">
        <v>287</v>
      </c>
      <c r="X664" s="462"/>
      <c r="Y664" s="460" t="s">
        <v>2765</v>
      </c>
      <c r="Z664" s="460" t="s">
        <v>77</v>
      </c>
      <c r="AA664" s="460" t="e">
        <v>#N/A</v>
      </c>
    </row>
    <row r="665" spans="1:27" s="447" customFormat="1" ht="77.5">
      <c r="A665" s="460" t="s">
        <v>2294</v>
      </c>
      <c r="B665" s="462" t="s">
        <v>70</v>
      </c>
      <c r="C665" s="460" t="s">
        <v>71</v>
      </c>
      <c r="D665" s="460" t="s">
        <v>455</v>
      </c>
      <c r="E665" s="460" t="s">
        <v>456</v>
      </c>
      <c r="F665" s="462">
        <v>8131</v>
      </c>
      <c r="G665" s="461">
        <v>2024110010238</v>
      </c>
      <c r="H665" s="460" t="s">
        <v>28</v>
      </c>
      <c r="I665" s="460" t="s">
        <v>457</v>
      </c>
      <c r="J665" s="462" t="s">
        <v>30</v>
      </c>
      <c r="K665" s="462">
        <v>80111600</v>
      </c>
      <c r="L665" s="462" t="s">
        <v>2717</v>
      </c>
      <c r="M665" s="462" t="s">
        <v>777</v>
      </c>
      <c r="N665" s="462" t="s">
        <v>777</v>
      </c>
      <c r="O665" s="462">
        <v>1</v>
      </c>
      <c r="P665" s="462">
        <v>0</v>
      </c>
      <c r="Q665" s="462" t="s">
        <v>83</v>
      </c>
      <c r="R665" s="462" t="s">
        <v>84</v>
      </c>
      <c r="S665" s="511">
        <v>0</v>
      </c>
      <c r="T665" s="511">
        <v>7000000</v>
      </c>
      <c r="U665" s="460" t="s">
        <v>588</v>
      </c>
      <c r="V665" s="462" t="s">
        <v>78</v>
      </c>
      <c r="W665" s="462" t="s">
        <v>461</v>
      </c>
      <c r="X665" s="460" t="s">
        <v>501</v>
      </c>
      <c r="Y665" s="460" t="s">
        <v>2765</v>
      </c>
      <c r="Z665" s="460" t="s">
        <v>77</v>
      </c>
      <c r="AA665" s="460" t="e">
        <v>#N/A</v>
      </c>
    </row>
    <row r="666" spans="1:27" s="447" customFormat="1" ht="155">
      <c r="A666" s="460" t="s">
        <v>2282</v>
      </c>
      <c r="B666" s="462" t="s">
        <v>70</v>
      </c>
      <c r="C666" s="462" t="s">
        <v>71</v>
      </c>
      <c r="D666" s="462" t="s">
        <v>890</v>
      </c>
      <c r="E666" s="462" t="s">
        <v>877</v>
      </c>
      <c r="F666" s="462">
        <v>8146</v>
      </c>
      <c r="G666" s="461">
        <v>2024110010254</v>
      </c>
      <c r="H666" s="462" t="s">
        <v>17</v>
      </c>
      <c r="I666" s="462" t="s">
        <v>878</v>
      </c>
      <c r="J666" s="460" t="s">
        <v>2791</v>
      </c>
      <c r="K666" s="460">
        <v>80111601</v>
      </c>
      <c r="L666" s="462" t="s">
        <v>2718</v>
      </c>
      <c r="M666" s="460" t="s">
        <v>777</v>
      </c>
      <c r="N666" s="461" t="s">
        <v>777</v>
      </c>
      <c r="O666" s="461">
        <v>5</v>
      </c>
      <c r="P666" s="460">
        <v>1</v>
      </c>
      <c r="Q666" s="460" t="s">
        <v>83</v>
      </c>
      <c r="R666" s="463" t="s">
        <v>884</v>
      </c>
      <c r="S666" s="501">
        <v>4000000</v>
      </c>
      <c r="T666" s="501">
        <v>20000000</v>
      </c>
      <c r="U666" s="460" t="s">
        <v>2727</v>
      </c>
      <c r="V666" s="460" t="s">
        <v>122</v>
      </c>
      <c r="W666" s="460" t="s">
        <v>886</v>
      </c>
      <c r="X666" s="460" t="s">
        <v>510</v>
      </c>
      <c r="Y666" s="460" t="s">
        <v>2765</v>
      </c>
      <c r="Z666" s="462" t="s">
        <v>77</v>
      </c>
      <c r="AA666" s="460" t="e">
        <v>#N/A</v>
      </c>
    </row>
    <row r="667" spans="1:27" s="447" customFormat="1" ht="93">
      <c r="A667" s="460" t="s">
        <v>2296</v>
      </c>
      <c r="B667" s="460" t="s">
        <v>70</v>
      </c>
      <c r="C667" s="460" t="s">
        <v>71</v>
      </c>
      <c r="D667" s="460" t="s">
        <v>455</v>
      </c>
      <c r="E667" s="460" t="s">
        <v>456</v>
      </c>
      <c r="F667" s="460">
        <v>8131</v>
      </c>
      <c r="G667" s="461" t="s">
        <v>2297</v>
      </c>
      <c r="H667" s="460" t="s">
        <v>28</v>
      </c>
      <c r="I667" s="460" t="s">
        <v>457</v>
      </c>
      <c r="J667" s="462" t="s">
        <v>31</v>
      </c>
      <c r="K667" s="460">
        <v>80111600</v>
      </c>
      <c r="L667" s="460" t="s">
        <v>689</v>
      </c>
      <c r="M667" s="460" t="s">
        <v>1060</v>
      </c>
      <c r="N667" s="461" t="s">
        <v>1060</v>
      </c>
      <c r="O667" s="461">
        <v>4</v>
      </c>
      <c r="P667" s="460">
        <v>28</v>
      </c>
      <c r="Q667" s="460" t="s">
        <v>83</v>
      </c>
      <c r="R667" s="463" t="s">
        <v>84</v>
      </c>
      <c r="S667" s="501">
        <v>3100000</v>
      </c>
      <c r="T667" s="501">
        <v>15293333</v>
      </c>
      <c r="U667" s="473" t="s">
        <v>2792</v>
      </c>
      <c r="V667" s="460" t="s">
        <v>78</v>
      </c>
      <c r="W667" s="460" t="s">
        <v>461</v>
      </c>
      <c r="X667" s="460" t="s">
        <v>501</v>
      </c>
      <c r="Y667" s="460" t="s">
        <v>2765</v>
      </c>
      <c r="Z667" s="460" t="s">
        <v>77</v>
      </c>
      <c r="AA667" s="460" t="e">
        <v>#N/A</v>
      </c>
    </row>
    <row r="668" spans="1:27" s="447" customFormat="1" ht="77.5">
      <c r="A668" s="460" t="s">
        <v>2298</v>
      </c>
      <c r="B668" s="460" t="s">
        <v>70</v>
      </c>
      <c r="C668" s="460" t="s">
        <v>71</v>
      </c>
      <c r="D668" s="460" t="s">
        <v>455</v>
      </c>
      <c r="E668" s="460" t="s">
        <v>456</v>
      </c>
      <c r="F668" s="460">
        <v>8131</v>
      </c>
      <c r="G668" s="461" t="s">
        <v>2297</v>
      </c>
      <c r="H668" s="460" t="s">
        <v>28</v>
      </c>
      <c r="I668" s="460" t="s">
        <v>457</v>
      </c>
      <c r="J668" s="462" t="s">
        <v>31</v>
      </c>
      <c r="K668" s="460" t="s">
        <v>2299</v>
      </c>
      <c r="L668" s="460" t="s">
        <v>2300</v>
      </c>
      <c r="M668" s="460" t="s">
        <v>777</v>
      </c>
      <c r="N668" s="461" t="s">
        <v>1060</v>
      </c>
      <c r="O668" s="461">
        <v>4</v>
      </c>
      <c r="P668" s="460">
        <v>1</v>
      </c>
      <c r="Q668" s="460" t="s">
        <v>2301</v>
      </c>
      <c r="R668" s="463" t="s">
        <v>84</v>
      </c>
      <c r="S668" s="501"/>
      <c r="T668" s="501">
        <v>13308552</v>
      </c>
      <c r="U668" s="473" t="s">
        <v>2792</v>
      </c>
      <c r="V668" s="460"/>
      <c r="W668" s="460"/>
      <c r="X668" s="460" t="s">
        <v>501</v>
      </c>
      <c r="Y668" s="460" t="s">
        <v>2765</v>
      </c>
      <c r="Z668" s="460" t="s">
        <v>77</v>
      </c>
      <c r="AA668" s="460" t="e">
        <v>#N/A</v>
      </c>
    </row>
    <row r="669" spans="1:27" s="447" customFormat="1" ht="93">
      <c r="A669" s="460" t="s">
        <v>2304</v>
      </c>
      <c r="B669" s="460" t="s">
        <v>70</v>
      </c>
      <c r="C669" s="460" t="s">
        <v>71</v>
      </c>
      <c r="D669" s="460" t="s">
        <v>1004</v>
      </c>
      <c r="E669" s="460" t="s">
        <v>877</v>
      </c>
      <c r="F669" s="461">
        <v>8146</v>
      </c>
      <c r="G669" s="461">
        <v>2024110010254</v>
      </c>
      <c r="H669" s="460" t="s">
        <v>17</v>
      </c>
      <c r="I669" s="460" t="s">
        <v>878</v>
      </c>
      <c r="J669" s="462" t="s">
        <v>2764</v>
      </c>
      <c r="K669" s="460">
        <v>80111600</v>
      </c>
      <c r="L669" s="460" t="s">
        <v>2307</v>
      </c>
      <c r="M669" s="460" t="s">
        <v>1060</v>
      </c>
      <c r="N669" s="461" t="s">
        <v>1060</v>
      </c>
      <c r="O669" s="461" t="s">
        <v>2308</v>
      </c>
      <c r="P669" s="460">
        <v>1</v>
      </c>
      <c r="Q669" s="460" t="s">
        <v>83</v>
      </c>
      <c r="R669" s="463" t="s">
        <v>884</v>
      </c>
      <c r="S669" s="501">
        <v>5000000</v>
      </c>
      <c r="T669" s="501">
        <v>27500000</v>
      </c>
      <c r="U669" s="460" t="s">
        <v>1009</v>
      </c>
      <c r="V669" s="460" t="s">
        <v>122</v>
      </c>
      <c r="W669" s="460" t="s">
        <v>886</v>
      </c>
      <c r="X669" s="460" t="s">
        <v>533</v>
      </c>
      <c r="Y669" s="460" t="s">
        <v>2765</v>
      </c>
      <c r="Z669" s="460" t="s">
        <v>77</v>
      </c>
      <c r="AA669" s="460" t="e">
        <v>#N/A</v>
      </c>
    </row>
    <row r="670" spans="1:27" s="447" customFormat="1" ht="93">
      <c r="A670" s="460" t="s">
        <v>2305</v>
      </c>
      <c r="B670" s="460" t="s">
        <v>70</v>
      </c>
      <c r="C670" s="460" t="s">
        <v>71</v>
      </c>
      <c r="D670" s="460" t="s">
        <v>1004</v>
      </c>
      <c r="E670" s="460" t="s">
        <v>877</v>
      </c>
      <c r="F670" s="461">
        <v>8146</v>
      </c>
      <c r="G670" s="461">
        <v>2024110010254</v>
      </c>
      <c r="H670" s="460" t="s">
        <v>17</v>
      </c>
      <c r="I670" s="460" t="s">
        <v>878</v>
      </c>
      <c r="J670" s="462" t="s">
        <v>2764</v>
      </c>
      <c r="K670" s="460">
        <v>80111600</v>
      </c>
      <c r="L670" s="460" t="s">
        <v>2309</v>
      </c>
      <c r="M670" s="460" t="s">
        <v>1060</v>
      </c>
      <c r="N670" s="461" t="s">
        <v>1060</v>
      </c>
      <c r="O670" s="461" t="s">
        <v>2308</v>
      </c>
      <c r="P670" s="460">
        <v>1</v>
      </c>
      <c r="Q670" s="460" t="s">
        <v>83</v>
      </c>
      <c r="R670" s="463" t="s">
        <v>884</v>
      </c>
      <c r="S670" s="501">
        <v>4500000</v>
      </c>
      <c r="T670" s="501">
        <v>24750000</v>
      </c>
      <c r="U670" s="460" t="s">
        <v>1009</v>
      </c>
      <c r="V670" s="460" t="s">
        <v>122</v>
      </c>
      <c r="W670" s="460" t="s">
        <v>886</v>
      </c>
      <c r="X670" s="460" t="s">
        <v>533</v>
      </c>
      <c r="Y670" s="460" t="s">
        <v>2765</v>
      </c>
      <c r="Z670" s="460" t="s">
        <v>77</v>
      </c>
      <c r="AA670" s="460" t="e">
        <v>#N/A</v>
      </c>
    </row>
    <row r="671" spans="1:27" s="447" customFormat="1" ht="93">
      <c r="A671" s="460" t="s">
        <v>2306</v>
      </c>
      <c r="B671" s="460" t="s">
        <v>70</v>
      </c>
      <c r="C671" s="460" t="s">
        <v>71</v>
      </c>
      <c r="D671" s="460" t="s">
        <v>1004</v>
      </c>
      <c r="E671" s="460" t="s">
        <v>877</v>
      </c>
      <c r="F671" s="461">
        <v>8146</v>
      </c>
      <c r="G671" s="461">
        <v>2024110010254</v>
      </c>
      <c r="H671" s="460" t="s">
        <v>17</v>
      </c>
      <c r="I671" s="460" t="s">
        <v>878</v>
      </c>
      <c r="J671" s="462" t="s">
        <v>2764</v>
      </c>
      <c r="K671" s="460">
        <v>80111600</v>
      </c>
      <c r="L671" s="460" t="s">
        <v>2310</v>
      </c>
      <c r="M671" s="460" t="s">
        <v>1060</v>
      </c>
      <c r="N671" s="461" t="s">
        <v>1060</v>
      </c>
      <c r="O671" s="461" t="s">
        <v>2308</v>
      </c>
      <c r="P671" s="460">
        <v>1</v>
      </c>
      <c r="Q671" s="460" t="s">
        <v>83</v>
      </c>
      <c r="R671" s="463" t="s">
        <v>884</v>
      </c>
      <c r="S671" s="501">
        <v>3000000</v>
      </c>
      <c r="T671" s="501">
        <v>16500000</v>
      </c>
      <c r="U671" s="460" t="s">
        <v>1009</v>
      </c>
      <c r="V671" s="460" t="s">
        <v>122</v>
      </c>
      <c r="W671" s="460" t="s">
        <v>886</v>
      </c>
      <c r="X671" s="460" t="s">
        <v>533</v>
      </c>
      <c r="Y671" s="460" t="s">
        <v>2765</v>
      </c>
      <c r="Z671" s="460" t="s">
        <v>77</v>
      </c>
      <c r="AA671" s="460" t="e">
        <v>#N/A</v>
      </c>
    </row>
    <row r="672" spans="1:27" s="447" customFormat="1" ht="62">
      <c r="A672" s="460" t="s">
        <v>2386</v>
      </c>
      <c r="B672" s="460" t="s">
        <v>70</v>
      </c>
      <c r="C672" s="460" t="s">
        <v>71</v>
      </c>
      <c r="D672" s="460" t="s">
        <v>455</v>
      </c>
      <c r="E672" s="460" t="s">
        <v>456</v>
      </c>
      <c r="F672" s="461">
        <v>8131</v>
      </c>
      <c r="G672" s="461" t="s">
        <v>2297</v>
      </c>
      <c r="H672" s="460" t="s">
        <v>28</v>
      </c>
      <c r="I672" s="460" t="s">
        <v>457</v>
      </c>
      <c r="J672" s="460" t="s">
        <v>31</v>
      </c>
      <c r="K672" s="460">
        <v>80111600</v>
      </c>
      <c r="L672" s="451" t="s">
        <v>2489</v>
      </c>
      <c r="M672" s="451" t="s">
        <v>1421</v>
      </c>
      <c r="N672" s="452" t="s">
        <v>1421</v>
      </c>
      <c r="O672" s="452">
        <v>1</v>
      </c>
      <c r="P672" s="451">
        <v>1</v>
      </c>
      <c r="Q672" s="460" t="s">
        <v>83</v>
      </c>
      <c r="R672" s="470" t="s">
        <v>84</v>
      </c>
      <c r="S672" s="501">
        <v>2811471</v>
      </c>
      <c r="T672" s="501">
        <v>2811471</v>
      </c>
      <c r="U672" s="460" t="s">
        <v>609</v>
      </c>
      <c r="V672" s="460" t="s">
        <v>78</v>
      </c>
      <c r="W672" s="460" t="s">
        <v>461</v>
      </c>
      <c r="X672" s="460" t="s">
        <v>613</v>
      </c>
      <c r="Y672" s="460" t="s">
        <v>2765</v>
      </c>
      <c r="Z672" s="460" t="s">
        <v>77</v>
      </c>
      <c r="AA672" s="460" t="e">
        <v>#N/A</v>
      </c>
    </row>
    <row r="673" spans="1:27" s="447" customFormat="1" ht="77.5">
      <c r="A673" s="460" t="s">
        <v>2387</v>
      </c>
      <c r="B673" s="460" t="s">
        <v>70</v>
      </c>
      <c r="C673" s="460" t="s">
        <v>71</v>
      </c>
      <c r="D673" s="460" t="s">
        <v>455</v>
      </c>
      <c r="E673" s="460" t="s">
        <v>456</v>
      </c>
      <c r="F673" s="461">
        <v>8131</v>
      </c>
      <c r="G673" s="461" t="s">
        <v>2297</v>
      </c>
      <c r="H673" s="460" t="s">
        <v>28</v>
      </c>
      <c r="I673" s="460" t="s">
        <v>457</v>
      </c>
      <c r="J673" s="462" t="s">
        <v>31</v>
      </c>
      <c r="K673" s="460">
        <v>80111600</v>
      </c>
      <c r="L673" s="460" t="s">
        <v>2763</v>
      </c>
      <c r="M673" s="460" t="s">
        <v>1060</v>
      </c>
      <c r="N673" s="461" t="s">
        <v>1060</v>
      </c>
      <c r="O673" s="461">
        <v>5.7</v>
      </c>
      <c r="P673" s="460">
        <v>1</v>
      </c>
      <c r="Q673" s="460" t="s">
        <v>83</v>
      </c>
      <c r="R673" s="463" t="s">
        <v>84</v>
      </c>
      <c r="S673" s="501">
        <v>10300000</v>
      </c>
      <c r="T673" s="501">
        <v>59256000</v>
      </c>
      <c r="U673" s="460" t="s">
        <v>85</v>
      </c>
      <c r="V673" s="460" t="s">
        <v>78</v>
      </c>
      <c r="W673" s="460" t="s">
        <v>461</v>
      </c>
      <c r="X673" s="460" t="s">
        <v>613</v>
      </c>
      <c r="Y673" s="460" t="s">
        <v>2765</v>
      </c>
      <c r="Z673" s="460" t="s">
        <v>77</v>
      </c>
      <c r="AA673" s="460" t="e">
        <v>#N/A</v>
      </c>
    </row>
    <row r="674" spans="1:27" s="447" customFormat="1" ht="124">
      <c r="A674" s="460" t="s">
        <v>2388</v>
      </c>
      <c r="B674" s="460" t="s">
        <v>70</v>
      </c>
      <c r="C674" s="460" t="s">
        <v>71</v>
      </c>
      <c r="D674" s="460" t="s">
        <v>1004</v>
      </c>
      <c r="E674" s="460" t="s">
        <v>877</v>
      </c>
      <c r="F674" s="461">
        <v>8146</v>
      </c>
      <c r="G674" s="461">
        <v>2024110010254</v>
      </c>
      <c r="H674" s="460" t="s">
        <v>17</v>
      </c>
      <c r="I674" s="460" t="s">
        <v>878</v>
      </c>
      <c r="J674" s="462" t="s">
        <v>2764</v>
      </c>
      <c r="K674" s="460" t="s">
        <v>1055</v>
      </c>
      <c r="L674" s="460" t="s">
        <v>2496</v>
      </c>
      <c r="M674" s="460" t="s">
        <v>1982</v>
      </c>
      <c r="N674" s="461" t="s">
        <v>1982</v>
      </c>
      <c r="O674" s="461">
        <v>1</v>
      </c>
      <c r="P674" s="460">
        <v>1</v>
      </c>
      <c r="Q674" s="460" t="s">
        <v>83</v>
      </c>
      <c r="R674" s="463" t="s">
        <v>2501</v>
      </c>
      <c r="S674" s="501"/>
      <c r="T674" s="501">
        <v>10000000</v>
      </c>
      <c r="U674" s="460" t="s">
        <v>1009</v>
      </c>
      <c r="V674" s="460" t="s">
        <v>78</v>
      </c>
      <c r="W674" s="460" t="s">
        <v>886</v>
      </c>
      <c r="X674" s="460" t="s">
        <v>533</v>
      </c>
      <c r="Y674" s="460" t="s">
        <v>2765</v>
      </c>
      <c r="Z674" s="460" t="s">
        <v>77</v>
      </c>
      <c r="AA674" s="460" t="e">
        <v>#N/A</v>
      </c>
    </row>
    <row r="675" spans="1:27" s="447" customFormat="1" ht="124">
      <c r="A675" s="460" t="s">
        <v>2389</v>
      </c>
      <c r="B675" s="460" t="s">
        <v>70</v>
      </c>
      <c r="C675" s="460" t="s">
        <v>71</v>
      </c>
      <c r="D675" s="460" t="s">
        <v>1004</v>
      </c>
      <c r="E675" s="460" t="s">
        <v>877</v>
      </c>
      <c r="F675" s="461">
        <v>8146</v>
      </c>
      <c r="G675" s="461">
        <v>2024110010254</v>
      </c>
      <c r="H675" s="460" t="s">
        <v>17</v>
      </c>
      <c r="I675" s="460" t="s">
        <v>878</v>
      </c>
      <c r="J675" s="462" t="s">
        <v>2764</v>
      </c>
      <c r="K675" s="460" t="s">
        <v>1055</v>
      </c>
      <c r="L675" s="460" t="s">
        <v>2496</v>
      </c>
      <c r="M675" s="460" t="s">
        <v>1982</v>
      </c>
      <c r="N675" s="461" t="s">
        <v>1982</v>
      </c>
      <c r="O675" s="461">
        <v>1</v>
      </c>
      <c r="P675" s="460">
        <v>1</v>
      </c>
      <c r="Q675" s="460" t="s">
        <v>83</v>
      </c>
      <c r="R675" s="463" t="s">
        <v>2501</v>
      </c>
      <c r="S675" s="501"/>
      <c r="T675" s="501">
        <v>10000000</v>
      </c>
      <c r="U675" s="460" t="s">
        <v>1009</v>
      </c>
      <c r="V675" s="460" t="s">
        <v>78</v>
      </c>
      <c r="W675" s="460" t="s">
        <v>886</v>
      </c>
      <c r="X675" s="460" t="s">
        <v>533</v>
      </c>
      <c r="Y675" s="460" t="s">
        <v>2765</v>
      </c>
      <c r="Z675" s="460" t="s">
        <v>77</v>
      </c>
      <c r="AA675" s="460" t="e">
        <v>#N/A</v>
      </c>
    </row>
    <row r="676" spans="1:27" s="447" customFormat="1" ht="124">
      <c r="A676" s="460" t="s">
        <v>2390</v>
      </c>
      <c r="B676" s="460" t="s">
        <v>70</v>
      </c>
      <c r="C676" s="460" t="s">
        <v>71</v>
      </c>
      <c r="D676" s="460" t="s">
        <v>1004</v>
      </c>
      <c r="E676" s="460" t="s">
        <v>877</v>
      </c>
      <c r="F676" s="461">
        <v>8146</v>
      </c>
      <c r="G676" s="461">
        <v>2024110010254</v>
      </c>
      <c r="H676" s="460" t="s">
        <v>17</v>
      </c>
      <c r="I676" s="460" t="s">
        <v>878</v>
      </c>
      <c r="J676" s="462" t="s">
        <v>2764</v>
      </c>
      <c r="K676" s="460" t="s">
        <v>1055</v>
      </c>
      <c r="L676" s="460" t="s">
        <v>2496</v>
      </c>
      <c r="M676" s="460" t="s">
        <v>1982</v>
      </c>
      <c r="N676" s="461" t="s">
        <v>1982</v>
      </c>
      <c r="O676" s="461">
        <v>1</v>
      </c>
      <c r="P676" s="460">
        <v>1</v>
      </c>
      <c r="Q676" s="460" t="s">
        <v>83</v>
      </c>
      <c r="R676" s="463" t="s">
        <v>2501</v>
      </c>
      <c r="S676" s="501"/>
      <c r="T676" s="501">
        <v>10000000</v>
      </c>
      <c r="U676" s="460" t="s">
        <v>1009</v>
      </c>
      <c r="V676" s="460" t="s">
        <v>78</v>
      </c>
      <c r="W676" s="460" t="s">
        <v>886</v>
      </c>
      <c r="X676" s="460" t="s">
        <v>533</v>
      </c>
      <c r="Y676" s="460" t="s">
        <v>2765</v>
      </c>
      <c r="Z676" s="460" t="s">
        <v>77</v>
      </c>
      <c r="AA676" s="460" t="e">
        <v>#N/A</v>
      </c>
    </row>
    <row r="677" spans="1:27" s="447" customFormat="1" ht="124">
      <c r="A677" s="460" t="s">
        <v>2391</v>
      </c>
      <c r="B677" s="460" t="s">
        <v>70</v>
      </c>
      <c r="C677" s="460" t="s">
        <v>71</v>
      </c>
      <c r="D677" s="460" t="s">
        <v>1004</v>
      </c>
      <c r="E677" s="460" t="s">
        <v>877</v>
      </c>
      <c r="F677" s="461">
        <v>8146</v>
      </c>
      <c r="G677" s="461">
        <v>2024110010254</v>
      </c>
      <c r="H677" s="460" t="s">
        <v>17</v>
      </c>
      <c r="I677" s="460" t="s">
        <v>878</v>
      </c>
      <c r="J677" s="462" t="s">
        <v>2764</v>
      </c>
      <c r="K677" s="460" t="s">
        <v>1055</v>
      </c>
      <c r="L677" s="460" t="s">
        <v>2496</v>
      </c>
      <c r="M677" s="460" t="s">
        <v>1982</v>
      </c>
      <c r="N677" s="461" t="s">
        <v>1982</v>
      </c>
      <c r="O677" s="461">
        <v>1</v>
      </c>
      <c r="P677" s="460">
        <v>1</v>
      </c>
      <c r="Q677" s="460" t="s">
        <v>83</v>
      </c>
      <c r="R677" s="463" t="s">
        <v>2501</v>
      </c>
      <c r="S677" s="501"/>
      <c r="T677" s="501">
        <v>10000000</v>
      </c>
      <c r="U677" s="460" t="s">
        <v>1009</v>
      </c>
      <c r="V677" s="460" t="s">
        <v>78</v>
      </c>
      <c r="W677" s="460" t="s">
        <v>886</v>
      </c>
      <c r="X677" s="460" t="s">
        <v>533</v>
      </c>
      <c r="Y677" s="460" t="s">
        <v>2765</v>
      </c>
      <c r="Z677" s="460" t="s">
        <v>77</v>
      </c>
      <c r="AA677" s="460" t="e">
        <v>#N/A</v>
      </c>
    </row>
    <row r="678" spans="1:27" s="447" customFormat="1" ht="124">
      <c r="A678" s="460" t="s">
        <v>2392</v>
      </c>
      <c r="B678" s="460" t="s">
        <v>70</v>
      </c>
      <c r="C678" s="460" t="s">
        <v>71</v>
      </c>
      <c r="D678" s="460" t="s">
        <v>1004</v>
      </c>
      <c r="E678" s="460" t="s">
        <v>877</v>
      </c>
      <c r="F678" s="461">
        <v>8146</v>
      </c>
      <c r="G678" s="461">
        <v>2024110010254</v>
      </c>
      <c r="H678" s="460" t="s">
        <v>17</v>
      </c>
      <c r="I678" s="460" t="s">
        <v>878</v>
      </c>
      <c r="J678" s="462" t="s">
        <v>2764</v>
      </c>
      <c r="K678" s="460" t="s">
        <v>1055</v>
      </c>
      <c r="L678" s="460" t="s">
        <v>2496</v>
      </c>
      <c r="M678" s="460" t="s">
        <v>1982</v>
      </c>
      <c r="N678" s="461" t="s">
        <v>1982</v>
      </c>
      <c r="O678" s="461">
        <v>1</v>
      </c>
      <c r="P678" s="460">
        <v>1</v>
      </c>
      <c r="Q678" s="460" t="s">
        <v>83</v>
      </c>
      <c r="R678" s="463" t="s">
        <v>2501</v>
      </c>
      <c r="S678" s="501"/>
      <c r="T678" s="501">
        <v>10000000</v>
      </c>
      <c r="U678" s="460" t="s">
        <v>1009</v>
      </c>
      <c r="V678" s="460" t="s">
        <v>78</v>
      </c>
      <c r="W678" s="460" t="s">
        <v>886</v>
      </c>
      <c r="X678" s="460" t="s">
        <v>533</v>
      </c>
      <c r="Y678" s="460" t="s">
        <v>2765</v>
      </c>
      <c r="Z678" s="460" t="s">
        <v>77</v>
      </c>
      <c r="AA678" s="460" t="e">
        <v>#N/A</v>
      </c>
    </row>
    <row r="679" spans="1:27" s="447" customFormat="1" ht="124">
      <c r="A679" s="460" t="s">
        <v>2393</v>
      </c>
      <c r="B679" s="460" t="s">
        <v>70</v>
      </c>
      <c r="C679" s="460" t="s">
        <v>71</v>
      </c>
      <c r="D679" s="460" t="s">
        <v>1004</v>
      </c>
      <c r="E679" s="460" t="s">
        <v>877</v>
      </c>
      <c r="F679" s="461">
        <v>8146</v>
      </c>
      <c r="G679" s="461">
        <v>2024110010254</v>
      </c>
      <c r="H679" s="460" t="s">
        <v>17</v>
      </c>
      <c r="I679" s="460" t="s">
        <v>878</v>
      </c>
      <c r="J679" s="462" t="s">
        <v>2764</v>
      </c>
      <c r="K679" s="460" t="s">
        <v>1055</v>
      </c>
      <c r="L679" s="460" t="s">
        <v>2496</v>
      </c>
      <c r="M679" s="460" t="s">
        <v>1982</v>
      </c>
      <c r="N679" s="461" t="s">
        <v>1982</v>
      </c>
      <c r="O679" s="461">
        <v>1</v>
      </c>
      <c r="P679" s="460">
        <v>1</v>
      </c>
      <c r="Q679" s="460" t="s">
        <v>83</v>
      </c>
      <c r="R679" s="463" t="s">
        <v>2501</v>
      </c>
      <c r="S679" s="501"/>
      <c r="T679" s="501">
        <v>10000000</v>
      </c>
      <c r="U679" s="460" t="s">
        <v>1009</v>
      </c>
      <c r="V679" s="460" t="s">
        <v>78</v>
      </c>
      <c r="W679" s="460" t="s">
        <v>886</v>
      </c>
      <c r="X679" s="460" t="s">
        <v>533</v>
      </c>
      <c r="Y679" s="460" t="s">
        <v>2765</v>
      </c>
      <c r="Z679" s="460" t="s">
        <v>77</v>
      </c>
      <c r="AA679" s="460" t="e">
        <v>#N/A</v>
      </c>
    </row>
    <row r="680" spans="1:27" s="447" customFormat="1" ht="124">
      <c r="A680" s="460" t="s">
        <v>2394</v>
      </c>
      <c r="B680" s="460" t="s">
        <v>70</v>
      </c>
      <c r="C680" s="460" t="s">
        <v>71</v>
      </c>
      <c r="D680" s="460" t="s">
        <v>1004</v>
      </c>
      <c r="E680" s="460" t="s">
        <v>877</v>
      </c>
      <c r="F680" s="461">
        <v>8146</v>
      </c>
      <c r="G680" s="461">
        <v>2024110010254</v>
      </c>
      <c r="H680" s="460" t="s">
        <v>17</v>
      </c>
      <c r="I680" s="460" t="s">
        <v>878</v>
      </c>
      <c r="J680" s="462" t="s">
        <v>2764</v>
      </c>
      <c r="K680" s="460" t="s">
        <v>1055</v>
      </c>
      <c r="L680" s="460" t="s">
        <v>2496</v>
      </c>
      <c r="M680" s="460" t="s">
        <v>1982</v>
      </c>
      <c r="N680" s="461" t="s">
        <v>1982</v>
      </c>
      <c r="O680" s="461">
        <v>1</v>
      </c>
      <c r="P680" s="460">
        <v>1</v>
      </c>
      <c r="Q680" s="460" t="s">
        <v>83</v>
      </c>
      <c r="R680" s="463" t="s">
        <v>2501</v>
      </c>
      <c r="S680" s="501"/>
      <c r="T680" s="501">
        <v>10000000</v>
      </c>
      <c r="U680" s="460" t="s">
        <v>1009</v>
      </c>
      <c r="V680" s="460" t="s">
        <v>78</v>
      </c>
      <c r="W680" s="460" t="s">
        <v>886</v>
      </c>
      <c r="X680" s="460" t="s">
        <v>533</v>
      </c>
      <c r="Y680" s="460" t="s">
        <v>2765</v>
      </c>
      <c r="Z680" s="460" t="s">
        <v>77</v>
      </c>
      <c r="AA680" s="460" t="e">
        <v>#N/A</v>
      </c>
    </row>
    <row r="681" spans="1:27" s="447" customFormat="1" ht="124">
      <c r="A681" s="460" t="s">
        <v>2395</v>
      </c>
      <c r="B681" s="460" t="s">
        <v>70</v>
      </c>
      <c r="C681" s="460" t="s">
        <v>71</v>
      </c>
      <c r="D681" s="460" t="s">
        <v>1004</v>
      </c>
      <c r="E681" s="460" t="s">
        <v>877</v>
      </c>
      <c r="F681" s="461">
        <v>8146</v>
      </c>
      <c r="G681" s="461">
        <v>2024110010254</v>
      </c>
      <c r="H681" s="460" t="s">
        <v>17</v>
      </c>
      <c r="I681" s="460" t="s">
        <v>878</v>
      </c>
      <c r="J681" s="462" t="s">
        <v>2764</v>
      </c>
      <c r="K681" s="460" t="s">
        <v>1055</v>
      </c>
      <c r="L681" s="460" t="s">
        <v>2496</v>
      </c>
      <c r="M681" s="460" t="s">
        <v>1982</v>
      </c>
      <c r="N681" s="461" t="s">
        <v>1982</v>
      </c>
      <c r="O681" s="461">
        <v>1</v>
      </c>
      <c r="P681" s="460">
        <v>1</v>
      </c>
      <c r="Q681" s="460" t="s">
        <v>83</v>
      </c>
      <c r="R681" s="463" t="s">
        <v>2501</v>
      </c>
      <c r="S681" s="501"/>
      <c r="T681" s="501">
        <v>10000000</v>
      </c>
      <c r="U681" s="460" t="s">
        <v>1009</v>
      </c>
      <c r="V681" s="460" t="s">
        <v>78</v>
      </c>
      <c r="W681" s="460" t="s">
        <v>886</v>
      </c>
      <c r="X681" s="460" t="s">
        <v>533</v>
      </c>
      <c r="Y681" s="460" t="s">
        <v>2765</v>
      </c>
      <c r="Z681" s="460" t="s">
        <v>77</v>
      </c>
      <c r="AA681" s="460" t="e">
        <v>#N/A</v>
      </c>
    </row>
    <row r="682" spans="1:27" s="447" customFormat="1" ht="124">
      <c r="A682" s="460" t="s">
        <v>2396</v>
      </c>
      <c r="B682" s="460" t="s">
        <v>70</v>
      </c>
      <c r="C682" s="460" t="s">
        <v>71</v>
      </c>
      <c r="D682" s="460" t="s">
        <v>1004</v>
      </c>
      <c r="E682" s="460" t="s">
        <v>877</v>
      </c>
      <c r="F682" s="461">
        <v>8146</v>
      </c>
      <c r="G682" s="461">
        <v>2024110010254</v>
      </c>
      <c r="H682" s="460" t="s">
        <v>17</v>
      </c>
      <c r="I682" s="460" t="s">
        <v>878</v>
      </c>
      <c r="J682" s="462" t="s">
        <v>2764</v>
      </c>
      <c r="K682" s="460" t="s">
        <v>1055</v>
      </c>
      <c r="L682" s="460" t="s">
        <v>2496</v>
      </c>
      <c r="M682" s="460" t="s">
        <v>1982</v>
      </c>
      <c r="N682" s="461" t="s">
        <v>1982</v>
      </c>
      <c r="O682" s="461">
        <v>1</v>
      </c>
      <c r="P682" s="460">
        <v>1</v>
      </c>
      <c r="Q682" s="460" t="s">
        <v>83</v>
      </c>
      <c r="R682" s="463" t="s">
        <v>2501</v>
      </c>
      <c r="S682" s="501"/>
      <c r="T682" s="501">
        <v>10000000</v>
      </c>
      <c r="U682" s="460" t="s">
        <v>1009</v>
      </c>
      <c r="V682" s="460" t="s">
        <v>78</v>
      </c>
      <c r="W682" s="460" t="s">
        <v>886</v>
      </c>
      <c r="X682" s="460" t="s">
        <v>533</v>
      </c>
      <c r="Y682" s="460" t="s">
        <v>2765</v>
      </c>
      <c r="Z682" s="460" t="s">
        <v>77</v>
      </c>
      <c r="AA682" s="460" t="e">
        <v>#N/A</v>
      </c>
    </row>
    <row r="683" spans="1:27" s="447" customFormat="1" ht="124">
      <c r="A683" s="460" t="s">
        <v>2397</v>
      </c>
      <c r="B683" s="460" t="s">
        <v>70</v>
      </c>
      <c r="C683" s="460" t="s">
        <v>71</v>
      </c>
      <c r="D683" s="460" t="s">
        <v>1004</v>
      </c>
      <c r="E683" s="460" t="s">
        <v>877</v>
      </c>
      <c r="F683" s="461">
        <v>8146</v>
      </c>
      <c r="G683" s="461">
        <v>2024110010254</v>
      </c>
      <c r="H683" s="460" t="s">
        <v>17</v>
      </c>
      <c r="I683" s="460" t="s">
        <v>878</v>
      </c>
      <c r="J683" s="462" t="s">
        <v>2764</v>
      </c>
      <c r="K683" s="460" t="s">
        <v>1055</v>
      </c>
      <c r="L683" s="460" t="s">
        <v>2496</v>
      </c>
      <c r="M683" s="460" t="s">
        <v>1982</v>
      </c>
      <c r="N683" s="461" t="s">
        <v>1982</v>
      </c>
      <c r="O683" s="461">
        <v>1</v>
      </c>
      <c r="P683" s="460">
        <v>1</v>
      </c>
      <c r="Q683" s="460" t="s">
        <v>83</v>
      </c>
      <c r="R683" s="463" t="s">
        <v>2501</v>
      </c>
      <c r="S683" s="501"/>
      <c r="T683" s="501">
        <v>10000000</v>
      </c>
      <c r="U683" s="460" t="s">
        <v>1009</v>
      </c>
      <c r="V683" s="460" t="s">
        <v>78</v>
      </c>
      <c r="W683" s="460" t="s">
        <v>886</v>
      </c>
      <c r="X683" s="460" t="s">
        <v>533</v>
      </c>
      <c r="Y683" s="460" t="s">
        <v>2765</v>
      </c>
      <c r="Z683" s="460" t="s">
        <v>77</v>
      </c>
      <c r="AA683" s="460" t="e">
        <v>#N/A</v>
      </c>
    </row>
    <row r="684" spans="1:27" s="447" customFormat="1" ht="124">
      <c r="A684" s="460" t="s">
        <v>2398</v>
      </c>
      <c r="B684" s="460" t="s">
        <v>70</v>
      </c>
      <c r="C684" s="460" t="s">
        <v>71</v>
      </c>
      <c r="D684" s="460" t="s">
        <v>1004</v>
      </c>
      <c r="E684" s="460" t="s">
        <v>877</v>
      </c>
      <c r="F684" s="461">
        <v>8146</v>
      </c>
      <c r="G684" s="461">
        <v>2024110010254</v>
      </c>
      <c r="H684" s="460" t="s">
        <v>17</v>
      </c>
      <c r="I684" s="460" t="s">
        <v>878</v>
      </c>
      <c r="J684" s="462" t="s">
        <v>2764</v>
      </c>
      <c r="K684" s="460" t="s">
        <v>1055</v>
      </c>
      <c r="L684" s="460" t="s">
        <v>2496</v>
      </c>
      <c r="M684" s="460" t="s">
        <v>1982</v>
      </c>
      <c r="N684" s="461" t="s">
        <v>1982</v>
      </c>
      <c r="O684" s="461">
        <v>1</v>
      </c>
      <c r="P684" s="460">
        <v>1</v>
      </c>
      <c r="Q684" s="460" t="s">
        <v>83</v>
      </c>
      <c r="R684" s="463" t="s">
        <v>2501</v>
      </c>
      <c r="S684" s="501"/>
      <c r="T684" s="501">
        <v>10000000</v>
      </c>
      <c r="U684" s="460" t="s">
        <v>1009</v>
      </c>
      <c r="V684" s="460" t="s">
        <v>78</v>
      </c>
      <c r="W684" s="460" t="s">
        <v>886</v>
      </c>
      <c r="X684" s="460" t="s">
        <v>533</v>
      </c>
      <c r="Y684" s="460" t="s">
        <v>2765</v>
      </c>
      <c r="Z684" s="460" t="s">
        <v>77</v>
      </c>
      <c r="AA684" s="460" t="e">
        <v>#N/A</v>
      </c>
    </row>
    <row r="685" spans="1:27" s="447" customFormat="1" ht="124">
      <c r="A685" s="460" t="s">
        <v>2399</v>
      </c>
      <c r="B685" s="460" t="s">
        <v>70</v>
      </c>
      <c r="C685" s="460" t="s">
        <v>71</v>
      </c>
      <c r="D685" s="460" t="s">
        <v>1004</v>
      </c>
      <c r="E685" s="460" t="s">
        <v>877</v>
      </c>
      <c r="F685" s="461">
        <v>8146</v>
      </c>
      <c r="G685" s="461">
        <v>2024110010254</v>
      </c>
      <c r="H685" s="460" t="s">
        <v>17</v>
      </c>
      <c r="I685" s="460" t="s">
        <v>878</v>
      </c>
      <c r="J685" s="462" t="s">
        <v>2764</v>
      </c>
      <c r="K685" s="460" t="s">
        <v>1055</v>
      </c>
      <c r="L685" s="460" t="s">
        <v>2496</v>
      </c>
      <c r="M685" s="460" t="s">
        <v>1982</v>
      </c>
      <c r="N685" s="461" t="s">
        <v>1982</v>
      </c>
      <c r="O685" s="461">
        <v>1</v>
      </c>
      <c r="P685" s="460">
        <v>1</v>
      </c>
      <c r="Q685" s="460" t="s">
        <v>83</v>
      </c>
      <c r="R685" s="463" t="s">
        <v>2501</v>
      </c>
      <c r="S685" s="501"/>
      <c r="T685" s="501">
        <v>10000000</v>
      </c>
      <c r="U685" s="460" t="s">
        <v>1009</v>
      </c>
      <c r="V685" s="460" t="s">
        <v>78</v>
      </c>
      <c r="W685" s="460" t="s">
        <v>886</v>
      </c>
      <c r="X685" s="460" t="s">
        <v>533</v>
      </c>
      <c r="Y685" s="460" t="s">
        <v>2765</v>
      </c>
      <c r="Z685" s="460" t="s">
        <v>77</v>
      </c>
      <c r="AA685" s="460" t="e">
        <v>#N/A</v>
      </c>
    </row>
    <row r="686" spans="1:27" s="447" customFormat="1" ht="124">
      <c r="A686" s="460" t="s">
        <v>2400</v>
      </c>
      <c r="B686" s="460" t="s">
        <v>70</v>
      </c>
      <c r="C686" s="460" t="s">
        <v>71</v>
      </c>
      <c r="D686" s="460" t="s">
        <v>1004</v>
      </c>
      <c r="E686" s="460" t="s">
        <v>877</v>
      </c>
      <c r="F686" s="461">
        <v>8146</v>
      </c>
      <c r="G686" s="461">
        <v>2024110010254</v>
      </c>
      <c r="H686" s="460" t="s">
        <v>17</v>
      </c>
      <c r="I686" s="460" t="s">
        <v>878</v>
      </c>
      <c r="J686" s="462" t="s">
        <v>2764</v>
      </c>
      <c r="K686" s="460" t="s">
        <v>1055</v>
      </c>
      <c r="L686" s="460" t="s">
        <v>2496</v>
      </c>
      <c r="M686" s="460" t="s">
        <v>1982</v>
      </c>
      <c r="N686" s="461" t="s">
        <v>1982</v>
      </c>
      <c r="O686" s="461">
        <v>1</v>
      </c>
      <c r="P686" s="460">
        <v>1</v>
      </c>
      <c r="Q686" s="460" t="s">
        <v>83</v>
      </c>
      <c r="R686" s="463" t="s">
        <v>2501</v>
      </c>
      <c r="S686" s="501"/>
      <c r="T686" s="501">
        <v>10000000</v>
      </c>
      <c r="U686" s="460" t="s">
        <v>1009</v>
      </c>
      <c r="V686" s="460" t="s">
        <v>78</v>
      </c>
      <c r="W686" s="460" t="s">
        <v>886</v>
      </c>
      <c r="X686" s="460" t="s">
        <v>533</v>
      </c>
      <c r="Y686" s="460" t="s">
        <v>2765</v>
      </c>
      <c r="Z686" s="460" t="s">
        <v>77</v>
      </c>
      <c r="AA686" s="460" t="e">
        <v>#N/A</v>
      </c>
    </row>
    <row r="687" spans="1:27" s="447" customFormat="1" ht="124">
      <c r="A687" s="460" t="s">
        <v>2401</v>
      </c>
      <c r="B687" s="460" t="s">
        <v>70</v>
      </c>
      <c r="C687" s="460" t="s">
        <v>71</v>
      </c>
      <c r="D687" s="460" t="s">
        <v>1004</v>
      </c>
      <c r="E687" s="460" t="s">
        <v>877</v>
      </c>
      <c r="F687" s="461">
        <v>8146</v>
      </c>
      <c r="G687" s="461">
        <v>2024110010254</v>
      </c>
      <c r="H687" s="460" t="s">
        <v>17</v>
      </c>
      <c r="I687" s="460" t="s">
        <v>878</v>
      </c>
      <c r="J687" s="462" t="s">
        <v>2764</v>
      </c>
      <c r="K687" s="460" t="s">
        <v>1055</v>
      </c>
      <c r="L687" s="460" t="s">
        <v>2496</v>
      </c>
      <c r="M687" s="460" t="s">
        <v>1982</v>
      </c>
      <c r="N687" s="461" t="s">
        <v>1982</v>
      </c>
      <c r="O687" s="461">
        <v>1</v>
      </c>
      <c r="P687" s="460">
        <v>1</v>
      </c>
      <c r="Q687" s="460" t="s">
        <v>83</v>
      </c>
      <c r="R687" s="463" t="s">
        <v>2501</v>
      </c>
      <c r="S687" s="501"/>
      <c r="T687" s="501">
        <v>10000000</v>
      </c>
      <c r="U687" s="460" t="s">
        <v>1009</v>
      </c>
      <c r="V687" s="460" t="s">
        <v>78</v>
      </c>
      <c r="W687" s="460" t="s">
        <v>886</v>
      </c>
      <c r="X687" s="460" t="s">
        <v>533</v>
      </c>
      <c r="Y687" s="460" t="s">
        <v>2765</v>
      </c>
      <c r="Z687" s="460" t="s">
        <v>77</v>
      </c>
      <c r="AA687" s="460" t="e">
        <v>#N/A</v>
      </c>
    </row>
    <row r="688" spans="1:27" s="447" customFormat="1" ht="124">
      <c r="A688" s="460" t="s">
        <v>2402</v>
      </c>
      <c r="B688" s="460" t="s">
        <v>70</v>
      </c>
      <c r="C688" s="460" t="s">
        <v>71</v>
      </c>
      <c r="D688" s="460" t="s">
        <v>1004</v>
      </c>
      <c r="E688" s="460" t="s">
        <v>877</v>
      </c>
      <c r="F688" s="461">
        <v>8146</v>
      </c>
      <c r="G688" s="461">
        <v>2024110010254</v>
      </c>
      <c r="H688" s="460" t="s">
        <v>17</v>
      </c>
      <c r="I688" s="460" t="s">
        <v>878</v>
      </c>
      <c r="J688" s="462" t="s">
        <v>2764</v>
      </c>
      <c r="K688" s="460" t="s">
        <v>1055</v>
      </c>
      <c r="L688" s="460" t="s">
        <v>2496</v>
      </c>
      <c r="M688" s="460" t="s">
        <v>1982</v>
      </c>
      <c r="N688" s="461" t="s">
        <v>1982</v>
      </c>
      <c r="O688" s="461">
        <v>1</v>
      </c>
      <c r="P688" s="460">
        <v>1</v>
      </c>
      <c r="Q688" s="460" t="s">
        <v>83</v>
      </c>
      <c r="R688" s="463" t="s">
        <v>2501</v>
      </c>
      <c r="S688" s="501"/>
      <c r="T688" s="501">
        <v>10000000</v>
      </c>
      <c r="U688" s="460" t="s">
        <v>1009</v>
      </c>
      <c r="V688" s="460" t="s">
        <v>78</v>
      </c>
      <c r="W688" s="460" t="s">
        <v>886</v>
      </c>
      <c r="X688" s="460" t="s">
        <v>533</v>
      </c>
      <c r="Y688" s="460" t="s">
        <v>2765</v>
      </c>
      <c r="Z688" s="460" t="s">
        <v>77</v>
      </c>
      <c r="AA688" s="460" t="e">
        <v>#N/A</v>
      </c>
    </row>
    <row r="689" spans="1:27" s="447" customFormat="1" ht="124">
      <c r="A689" s="460" t="s">
        <v>2403</v>
      </c>
      <c r="B689" s="460" t="s">
        <v>70</v>
      </c>
      <c r="C689" s="460" t="s">
        <v>71</v>
      </c>
      <c r="D689" s="460" t="s">
        <v>1004</v>
      </c>
      <c r="E689" s="460" t="s">
        <v>877</v>
      </c>
      <c r="F689" s="461">
        <v>8146</v>
      </c>
      <c r="G689" s="461">
        <v>2024110010254</v>
      </c>
      <c r="H689" s="460" t="s">
        <v>17</v>
      </c>
      <c r="I689" s="460" t="s">
        <v>878</v>
      </c>
      <c r="J689" s="462" t="s">
        <v>2764</v>
      </c>
      <c r="K689" s="460" t="s">
        <v>1055</v>
      </c>
      <c r="L689" s="460" t="s">
        <v>2496</v>
      </c>
      <c r="M689" s="460" t="s">
        <v>1982</v>
      </c>
      <c r="N689" s="461" t="s">
        <v>1982</v>
      </c>
      <c r="O689" s="461">
        <v>1</v>
      </c>
      <c r="P689" s="460">
        <v>1</v>
      </c>
      <c r="Q689" s="460" t="s">
        <v>83</v>
      </c>
      <c r="R689" s="463" t="s">
        <v>2501</v>
      </c>
      <c r="S689" s="501"/>
      <c r="T689" s="501">
        <v>10000000</v>
      </c>
      <c r="U689" s="460" t="s">
        <v>1009</v>
      </c>
      <c r="V689" s="460" t="s">
        <v>78</v>
      </c>
      <c r="W689" s="460" t="s">
        <v>886</v>
      </c>
      <c r="X689" s="460" t="s">
        <v>533</v>
      </c>
      <c r="Y689" s="460" t="s">
        <v>2765</v>
      </c>
      <c r="Z689" s="460" t="s">
        <v>77</v>
      </c>
      <c r="AA689" s="460" t="e">
        <v>#N/A</v>
      </c>
    </row>
    <row r="690" spans="1:27" s="447" customFormat="1" ht="124">
      <c r="A690" s="460" t="s">
        <v>2404</v>
      </c>
      <c r="B690" s="460" t="s">
        <v>70</v>
      </c>
      <c r="C690" s="460" t="s">
        <v>71</v>
      </c>
      <c r="D690" s="460" t="s">
        <v>1004</v>
      </c>
      <c r="E690" s="460" t="s">
        <v>877</v>
      </c>
      <c r="F690" s="461">
        <v>8146</v>
      </c>
      <c r="G690" s="461">
        <v>2024110010254</v>
      </c>
      <c r="H690" s="460" t="s">
        <v>17</v>
      </c>
      <c r="I690" s="460" t="s">
        <v>878</v>
      </c>
      <c r="J690" s="462" t="s">
        <v>2764</v>
      </c>
      <c r="K690" s="460" t="s">
        <v>1055</v>
      </c>
      <c r="L690" s="460" t="s">
        <v>2496</v>
      </c>
      <c r="M690" s="460" t="s">
        <v>1982</v>
      </c>
      <c r="N690" s="461" t="s">
        <v>1982</v>
      </c>
      <c r="O690" s="461">
        <v>1</v>
      </c>
      <c r="P690" s="460">
        <v>1</v>
      </c>
      <c r="Q690" s="460" t="s">
        <v>83</v>
      </c>
      <c r="R690" s="463" t="s">
        <v>2501</v>
      </c>
      <c r="S690" s="501"/>
      <c r="T690" s="501">
        <v>10000000</v>
      </c>
      <c r="U690" s="460" t="s">
        <v>1009</v>
      </c>
      <c r="V690" s="460" t="s">
        <v>78</v>
      </c>
      <c r="W690" s="460" t="s">
        <v>886</v>
      </c>
      <c r="X690" s="460" t="s">
        <v>533</v>
      </c>
      <c r="Y690" s="460" t="s">
        <v>2765</v>
      </c>
      <c r="Z690" s="460" t="s">
        <v>77</v>
      </c>
      <c r="AA690" s="460" t="e">
        <v>#N/A</v>
      </c>
    </row>
    <row r="691" spans="1:27" s="447" customFormat="1" ht="124">
      <c r="A691" s="460" t="s">
        <v>2405</v>
      </c>
      <c r="B691" s="460" t="s">
        <v>70</v>
      </c>
      <c r="C691" s="460" t="s">
        <v>71</v>
      </c>
      <c r="D691" s="460" t="s">
        <v>1004</v>
      </c>
      <c r="E691" s="460" t="s">
        <v>877</v>
      </c>
      <c r="F691" s="461">
        <v>8146</v>
      </c>
      <c r="G691" s="461">
        <v>2024110010254</v>
      </c>
      <c r="H691" s="460" t="s">
        <v>17</v>
      </c>
      <c r="I691" s="460" t="s">
        <v>878</v>
      </c>
      <c r="J691" s="462" t="s">
        <v>2764</v>
      </c>
      <c r="K691" s="460" t="s">
        <v>1055</v>
      </c>
      <c r="L691" s="460" t="s">
        <v>2496</v>
      </c>
      <c r="M691" s="460" t="s">
        <v>1982</v>
      </c>
      <c r="N691" s="461" t="s">
        <v>1982</v>
      </c>
      <c r="O691" s="461">
        <v>1</v>
      </c>
      <c r="P691" s="460">
        <v>1</v>
      </c>
      <c r="Q691" s="460" t="s">
        <v>83</v>
      </c>
      <c r="R691" s="463" t="s">
        <v>2501</v>
      </c>
      <c r="S691" s="501"/>
      <c r="T691" s="501">
        <v>10000000</v>
      </c>
      <c r="U691" s="460" t="s">
        <v>1009</v>
      </c>
      <c r="V691" s="460" t="s">
        <v>78</v>
      </c>
      <c r="W691" s="460" t="s">
        <v>886</v>
      </c>
      <c r="X691" s="460" t="s">
        <v>533</v>
      </c>
      <c r="Y691" s="460" t="s">
        <v>2765</v>
      </c>
      <c r="Z691" s="460" t="s">
        <v>77</v>
      </c>
      <c r="AA691" s="460" t="e">
        <v>#N/A</v>
      </c>
    </row>
    <row r="692" spans="1:27" s="447" customFormat="1" ht="124">
      <c r="A692" s="460" t="s">
        <v>2406</v>
      </c>
      <c r="B692" s="460" t="s">
        <v>70</v>
      </c>
      <c r="C692" s="460" t="s">
        <v>71</v>
      </c>
      <c r="D692" s="460" t="s">
        <v>1004</v>
      </c>
      <c r="E692" s="460" t="s">
        <v>877</v>
      </c>
      <c r="F692" s="461">
        <v>8146</v>
      </c>
      <c r="G692" s="461">
        <v>2024110010254</v>
      </c>
      <c r="H692" s="460" t="s">
        <v>17</v>
      </c>
      <c r="I692" s="460" t="s">
        <v>878</v>
      </c>
      <c r="J692" s="462" t="s">
        <v>2764</v>
      </c>
      <c r="K692" s="460" t="s">
        <v>1055</v>
      </c>
      <c r="L692" s="460" t="s">
        <v>2496</v>
      </c>
      <c r="M692" s="460" t="s">
        <v>1982</v>
      </c>
      <c r="N692" s="461" t="s">
        <v>1982</v>
      </c>
      <c r="O692" s="461">
        <v>1</v>
      </c>
      <c r="P692" s="460">
        <v>1</v>
      </c>
      <c r="Q692" s="460" t="s">
        <v>83</v>
      </c>
      <c r="R692" s="463" t="s">
        <v>2501</v>
      </c>
      <c r="S692" s="501"/>
      <c r="T692" s="501">
        <v>10000000</v>
      </c>
      <c r="U692" s="460" t="s">
        <v>1009</v>
      </c>
      <c r="V692" s="460" t="s">
        <v>78</v>
      </c>
      <c r="W692" s="460" t="s">
        <v>886</v>
      </c>
      <c r="X692" s="460" t="s">
        <v>533</v>
      </c>
      <c r="Y692" s="460" t="s">
        <v>2765</v>
      </c>
      <c r="Z692" s="460" t="s">
        <v>77</v>
      </c>
      <c r="AA692" s="460" t="e">
        <v>#N/A</v>
      </c>
    </row>
    <row r="693" spans="1:27" s="447" customFormat="1" ht="124">
      <c r="A693" s="460" t="s">
        <v>2407</v>
      </c>
      <c r="B693" s="460" t="s">
        <v>70</v>
      </c>
      <c r="C693" s="460" t="s">
        <v>71</v>
      </c>
      <c r="D693" s="460" t="s">
        <v>1004</v>
      </c>
      <c r="E693" s="460" t="s">
        <v>877</v>
      </c>
      <c r="F693" s="461">
        <v>8146</v>
      </c>
      <c r="G693" s="461">
        <v>2024110010254</v>
      </c>
      <c r="H693" s="460" t="s">
        <v>17</v>
      </c>
      <c r="I693" s="460" t="s">
        <v>878</v>
      </c>
      <c r="J693" s="462" t="s">
        <v>2764</v>
      </c>
      <c r="K693" s="460" t="s">
        <v>1055</v>
      </c>
      <c r="L693" s="460" t="s">
        <v>2496</v>
      </c>
      <c r="M693" s="460" t="s">
        <v>1982</v>
      </c>
      <c r="N693" s="461" t="s">
        <v>1982</v>
      </c>
      <c r="O693" s="461">
        <v>1</v>
      </c>
      <c r="P693" s="460">
        <v>1</v>
      </c>
      <c r="Q693" s="460" t="s">
        <v>83</v>
      </c>
      <c r="R693" s="463" t="s">
        <v>2501</v>
      </c>
      <c r="S693" s="501"/>
      <c r="T693" s="501">
        <v>10000000</v>
      </c>
      <c r="U693" s="460" t="s">
        <v>1009</v>
      </c>
      <c r="V693" s="460" t="s">
        <v>78</v>
      </c>
      <c r="W693" s="460" t="s">
        <v>886</v>
      </c>
      <c r="X693" s="460" t="s">
        <v>533</v>
      </c>
      <c r="Y693" s="460" t="s">
        <v>2765</v>
      </c>
      <c r="Z693" s="460" t="s">
        <v>77</v>
      </c>
      <c r="AA693" s="460" t="e">
        <v>#N/A</v>
      </c>
    </row>
    <row r="694" spans="1:27" s="447" customFormat="1" ht="124">
      <c r="A694" s="460" t="s">
        <v>2408</v>
      </c>
      <c r="B694" s="460" t="s">
        <v>70</v>
      </c>
      <c r="C694" s="460" t="s">
        <v>71</v>
      </c>
      <c r="D694" s="460" t="s">
        <v>1004</v>
      </c>
      <c r="E694" s="460" t="s">
        <v>877</v>
      </c>
      <c r="F694" s="461">
        <v>8146</v>
      </c>
      <c r="G694" s="461">
        <v>2024110010254</v>
      </c>
      <c r="H694" s="460" t="s">
        <v>17</v>
      </c>
      <c r="I694" s="460" t="s">
        <v>878</v>
      </c>
      <c r="J694" s="462" t="s">
        <v>2764</v>
      </c>
      <c r="K694" s="460" t="s">
        <v>1055</v>
      </c>
      <c r="L694" s="460" t="s">
        <v>2496</v>
      </c>
      <c r="M694" s="460" t="s">
        <v>1982</v>
      </c>
      <c r="N694" s="461" t="s">
        <v>1982</v>
      </c>
      <c r="O694" s="461">
        <v>1</v>
      </c>
      <c r="P694" s="460">
        <v>1</v>
      </c>
      <c r="Q694" s="460" t="s">
        <v>83</v>
      </c>
      <c r="R694" s="463" t="s">
        <v>2501</v>
      </c>
      <c r="S694" s="501"/>
      <c r="T694" s="501">
        <v>10000000</v>
      </c>
      <c r="U694" s="460" t="s">
        <v>1009</v>
      </c>
      <c r="V694" s="460" t="s">
        <v>78</v>
      </c>
      <c r="W694" s="460" t="s">
        <v>886</v>
      </c>
      <c r="X694" s="460" t="s">
        <v>533</v>
      </c>
      <c r="Y694" s="460" t="s">
        <v>2765</v>
      </c>
      <c r="Z694" s="460" t="s">
        <v>77</v>
      </c>
      <c r="AA694" s="460" t="e">
        <v>#N/A</v>
      </c>
    </row>
    <row r="695" spans="1:27" s="447" customFormat="1" ht="124">
      <c r="A695" s="460" t="s">
        <v>2409</v>
      </c>
      <c r="B695" s="460" t="s">
        <v>70</v>
      </c>
      <c r="C695" s="460" t="s">
        <v>71</v>
      </c>
      <c r="D695" s="460" t="s">
        <v>1004</v>
      </c>
      <c r="E695" s="460" t="s">
        <v>877</v>
      </c>
      <c r="F695" s="461">
        <v>8146</v>
      </c>
      <c r="G695" s="461">
        <v>2024110010254</v>
      </c>
      <c r="H695" s="460" t="s">
        <v>17</v>
      </c>
      <c r="I695" s="460" t="s">
        <v>878</v>
      </c>
      <c r="J695" s="462" t="s">
        <v>2764</v>
      </c>
      <c r="K695" s="460" t="s">
        <v>1055</v>
      </c>
      <c r="L695" s="460" t="s">
        <v>2496</v>
      </c>
      <c r="M695" s="460" t="s">
        <v>1982</v>
      </c>
      <c r="N695" s="461" t="s">
        <v>1982</v>
      </c>
      <c r="O695" s="461">
        <v>1</v>
      </c>
      <c r="P695" s="460">
        <v>1</v>
      </c>
      <c r="Q695" s="460" t="s">
        <v>83</v>
      </c>
      <c r="R695" s="463" t="s">
        <v>2501</v>
      </c>
      <c r="S695" s="501"/>
      <c r="T695" s="501">
        <v>10000000</v>
      </c>
      <c r="U695" s="460" t="s">
        <v>1009</v>
      </c>
      <c r="V695" s="460" t="s">
        <v>78</v>
      </c>
      <c r="W695" s="460" t="s">
        <v>886</v>
      </c>
      <c r="X695" s="460" t="s">
        <v>533</v>
      </c>
      <c r="Y695" s="460" t="s">
        <v>2765</v>
      </c>
      <c r="Z695" s="460" t="s">
        <v>77</v>
      </c>
      <c r="AA695" s="460" t="e">
        <v>#N/A</v>
      </c>
    </row>
    <row r="696" spans="1:27" s="447" customFormat="1" ht="124">
      <c r="A696" s="460" t="s">
        <v>2410</v>
      </c>
      <c r="B696" s="460" t="s">
        <v>70</v>
      </c>
      <c r="C696" s="460" t="s">
        <v>71</v>
      </c>
      <c r="D696" s="460" t="s">
        <v>1004</v>
      </c>
      <c r="E696" s="460" t="s">
        <v>877</v>
      </c>
      <c r="F696" s="461">
        <v>8146</v>
      </c>
      <c r="G696" s="461">
        <v>2024110010254</v>
      </c>
      <c r="H696" s="460" t="s">
        <v>17</v>
      </c>
      <c r="I696" s="460" t="s">
        <v>878</v>
      </c>
      <c r="J696" s="462" t="s">
        <v>2764</v>
      </c>
      <c r="K696" s="460" t="s">
        <v>1055</v>
      </c>
      <c r="L696" s="460" t="s">
        <v>2496</v>
      </c>
      <c r="M696" s="460" t="s">
        <v>1982</v>
      </c>
      <c r="N696" s="461" t="s">
        <v>1982</v>
      </c>
      <c r="O696" s="461">
        <v>1</v>
      </c>
      <c r="P696" s="460">
        <v>1</v>
      </c>
      <c r="Q696" s="460" t="s">
        <v>83</v>
      </c>
      <c r="R696" s="463" t="s">
        <v>2501</v>
      </c>
      <c r="S696" s="501"/>
      <c r="T696" s="501">
        <v>10000000</v>
      </c>
      <c r="U696" s="460" t="s">
        <v>1009</v>
      </c>
      <c r="V696" s="460" t="s">
        <v>78</v>
      </c>
      <c r="W696" s="460" t="s">
        <v>886</v>
      </c>
      <c r="X696" s="460" t="s">
        <v>533</v>
      </c>
      <c r="Y696" s="460" t="s">
        <v>2765</v>
      </c>
      <c r="Z696" s="460" t="s">
        <v>77</v>
      </c>
      <c r="AA696" s="460" t="e">
        <v>#N/A</v>
      </c>
    </row>
    <row r="697" spans="1:27" s="447" customFormat="1" ht="124">
      <c r="A697" s="460" t="s">
        <v>2411</v>
      </c>
      <c r="B697" s="460" t="s">
        <v>70</v>
      </c>
      <c r="C697" s="460" t="s">
        <v>71</v>
      </c>
      <c r="D697" s="460" t="s">
        <v>1004</v>
      </c>
      <c r="E697" s="460" t="s">
        <v>877</v>
      </c>
      <c r="F697" s="461">
        <v>8146</v>
      </c>
      <c r="G697" s="461">
        <v>2024110010254</v>
      </c>
      <c r="H697" s="460" t="s">
        <v>17</v>
      </c>
      <c r="I697" s="460" t="s">
        <v>878</v>
      </c>
      <c r="J697" s="462" t="s">
        <v>2764</v>
      </c>
      <c r="K697" s="460" t="s">
        <v>1055</v>
      </c>
      <c r="L697" s="460" t="s">
        <v>2496</v>
      </c>
      <c r="M697" s="460" t="s">
        <v>1982</v>
      </c>
      <c r="N697" s="461" t="s">
        <v>1982</v>
      </c>
      <c r="O697" s="461">
        <v>1</v>
      </c>
      <c r="P697" s="460">
        <v>1</v>
      </c>
      <c r="Q697" s="460" t="s">
        <v>83</v>
      </c>
      <c r="R697" s="463" t="s">
        <v>2501</v>
      </c>
      <c r="S697" s="501"/>
      <c r="T697" s="501">
        <v>10000000</v>
      </c>
      <c r="U697" s="460" t="s">
        <v>1009</v>
      </c>
      <c r="V697" s="460" t="s">
        <v>78</v>
      </c>
      <c r="W697" s="460" t="s">
        <v>886</v>
      </c>
      <c r="X697" s="460" t="s">
        <v>533</v>
      </c>
      <c r="Y697" s="460" t="s">
        <v>2765</v>
      </c>
      <c r="Z697" s="460" t="s">
        <v>77</v>
      </c>
      <c r="AA697" s="460" t="e">
        <v>#N/A</v>
      </c>
    </row>
    <row r="698" spans="1:27" s="447" customFormat="1" ht="124">
      <c r="A698" s="460" t="s">
        <v>2412</v>
      </c>
      <c r="B698" s="460" t="s">
        <v>70</v>
      </c>
      <c r="C698" s="460" t="s">
        <v>71</v>
      </c>
      <c r="D698" s="460" t="s">
        <v>1004</v>
      </c>
      <c r="E698" s="460" t="s">
        <v>877</v>
      </c>
      <c r="F698" s="461">
        <v>8146</v>
      </c>
      <c r="G698" s="461">
        <v>2024110010254</v>
      </c>
      <c r="H698" s="460" t="s">
        <v>17</v>
      </c>
      <c r="I698" s="460" t="s">
        <v>878</v>
      </c>
      <c r="J698" s="462" t="s">
        <v>2764</v>
      </c>
      <c r="K698" s="460" t="s">
        <v>1055</v>
      </c>
      <c r="L698" s="460" t="s">
        <v>2496</v>
      </c>
      <c r="M698" s="460" t="s">
        <v>1982</v>
      </c>
      <c r="N698" s="461" t="s">
        <v>1982</v>
      </c>
      <c r="O698" s="461">
        <v>1</v>
      </c>
      <c r="P698" s="460">
        <v>1</v>
      </c>
      <c r="Q698" s="460" t="s">
        <v>83</v>
      </c>
      <c r="R698" s="463" t="s">
        <v>2501</v>
      </c>
      <c r="S698" s="501"/>
      <c r="T698" s="501">
        <v>10000000</v>
      </c>
      <c r="U698" s="460" t="s">
        <v>1009</v>
      </c>
      <c r="V698" s="460" t="s">
        <v>78</v>
      </c>
      <c r="W698" s="460" t="s">
        <v>886</v>
      </c>
      <c r="X698" s="460" t="s">
        <v>533</v>
      </c>
      <c r="Y698" s="460" t="s">
        <v>2765</v>
      </c>
      <c r="Z698" s="460" t="s">
        <v>77</v>
      </c>
      <c r="AA698" s="460" t="e">
        <v>#N/A</v>
      </c>
    </row>
    <row r="699" spans="1:27" s="447" customFormat="1" ht="124">
      <c r="A699" s="460" t="s">
        <v>2413</v>
      </c>
      <c r="B699" s="460" t="s">
        <v>70</v>
      </c>
      <c r="C699" s="460" t="s">
        <v>71</v>
      </c>
      <c r="D699" s="460" t="s">
        <v>1004</v>
      </c>
      <c r="E699" s="460" t="s">
        <v>877</v>
      </c>
      <c r="F699" s="461">
        <v>8146</v>
      </c>
      <c r="G699" s="461">
        <v>2024110010254</v>
      </c>
      <c r="H699" s="460" t="s">
        <v>17</v>
      </c>
      <c r="I699" s="460" t="s">
        <v>878</v>
      </c>
      <c r="J699" s="462" t="s">
        <v>2764</v>
      </c>
      <c r="K699" s="460" t="s">
        <v>1055</v>
      </c>
      <c r="L699" s="460" t="s">
        <v>2496</v>
      </c>
      <c r="M699" s="460" t="s">
        <v>1982</v>
      </c>
      <c r="N699" s="461" t="s">
        <v>1982</v>
      </c>
      <c r="O699" s="461">
        <v>1</v>
      </c>
      <c r="P699" s="460">
        <v>1</v>
      </c>
      <c r="Q699" s="460" t="s">
        <v>83</v>
      </c>
      <c r="R699" s="463" t="s">
        <v>2501</v>
      </c>
      <c r="S699" s="501"/>
      <c r="T699" s="501">
        <v>10000000</v>
      </c>
      <c r="U699" s="460" t="s">
        <v>1009</v>
      </c>
      <c r="V699" s="460" t="s">
        <v>78</v>
      </c>
      <c r="W699" s="460" t="s">
        <v>886</v>
      </c>
      <c r="X699" s="460" t="s">
        <v>533</v>
      </c>
      <c r="Y699" s="460" t="s">
        <v>2765</v>
      </c>
      <c r="Z699" s="460" t="s">
        <v>77</v>
      </c>
      <c r="AA699" s="460" t="e">
        <v>#N/A</v>
      </c>
    </row>
    <row r="700" spans="1:27" s="447" customFormat="1" ht="124">
      <c r="A700" s="460" t="s">
        <v>2414</v>
      </c>
      <c r="B700" s="460" t="s">
        <v>70</v>
      </c>
      <c r="C700" s="460" t="s">
        <v>71</v>
      </c>
      <c r="D700" s="460" t="s">
        <v>1004</v>
      </c>
      <c r="E700" s="460" t="s">
        <v>877</v>
      </c>
      <c r="F700" s="461">
        <v>8146</v>
      </c>
      <c r="G700" s="461">
        <v>2024110010254</v>
      </c>
      <c r="H700" s="460" t="s">
        <v>17</v>
      </c>
      <c r="I700" s="460" t="s">
        <v>878</v>
      </c>
      <c r="J700" s="462" t="s">
        <v>2764</v>
      </c>
      <c r="K700" s="460" t="s">
        <v>1055</v>
      </c>
      <c r="L700" s="460" t="s">
        <v>2496</v>
      </c>
      <c r="M700" s="460" t="s">
        <v>1982</v>
      </c>
      <c r="N700" s="461" t="s">
        <v>1982</v>
      </c>
      <c r="O700" s="461">
        <v>1</v>
      </c>
      <c r="P700" s="460">
        <v>1</v>
      </c>
      <c r="Q700" s="460" t="s">
        <v>83</v>
      </c>
      <c r="R700" s="463" t="s">
        <v>2501</v>
      </c>
      <c r="S700" s="501"/>
      <c r="T700" s="501">
        <v>10000000</v>
      </c>
      <c r="U700" s="460" t="s">
        <v>1009</v>
      </c>
      <c r="V700" s="460" t="s">
        <v>78</v>
      </c>
      <c r="W700" s="460" t="s">
        <v>886</v>
      </c>
      <c r="X700" s="460" t="s">
        <v>533</v>
      </c>
      <c r="Y700" s="460" t="s">
        <v>2765</v>
      </c>
      <c r="Z700" s="460" t="s">
        <v>77</v>
      </c>
      <c r="AA700" s="460" t="e">
        <v>#N/A</v>
      </c>
    </row>
    <row r="701" spans="1:27" s="447" customFormat="1" ht="124">
      <c r="A701" s="460" t="s">
        <v>2415</v>
      </c>
      <c r="B701" s="460" t="s">
        <v>70</v>
      </c>
      <c r="C701" s="460" t="s">
        <v>71</v>
      </c>
      <c r="D701" s="460" t="s">
        <v>1004</v>
      </c>
      <c r="E701" s="460" t="s">
        <v>877</v>
      </c>
      <c r="F701" s="461">
        <v>8146</v>
      </c>
      <c r="G701" s="461">
        <v>2024110010254</v>
      </c>
      <c r="H701" s="460" t="s">
        <v>17</v>
      </c>
      <c r="I701" s="460" t="s">
        <v>878</v>
      </c>
      <c r="J701" s="462" t="s">
        <v>2764</v>
      </c>
      <c r="K701" s="460" t="s">
        <v>1055</v>
      </c>
      <c r="L701" s="460" t="s">
        <v>2496</v>
      </c>
      <c r="M701" s="460" t="s">
        <v>1982</v>
      </c>
      <c r="N701" s="461" t="s">
        <v>1982</v>
      </c>
      <c r="O701" s="461">
        <v>1</v>
      </c>
      <c r="P701" s="460">
        <v>1</v>
      </c>
      <c r="Q701" s="460" t="s">
        <v>83</v>
      </c>
      <c r="R701" s="463" t="s">
        <v>2501</v>
      </c>
      <c r="S701" s="501"/>
      <c r="T701" s="501">
        <v>10000000</v>
      </c>
      <c r="U701" s="460" t="s">
        <v>1009</v>
      </c>
      <c r="V701" s="460" t="s">
        <v>78</v>
      </c>
      <c r="W701" s="460" t="s">
        <v>886</v>
      </c>
      <c r="X701" s="460" t="s">
        <v>533</v>
      </c>
      <c r="Y701" s="460" t="s">
        <v>2765</v>
      </c>
      <c r="Z701" s="460" t="s">
        <v>77</v>
      </c>
      <c r="AA701" s="460" t="e">
        <v>#N/A</v>
      </c>
    </row>
    <row r="702" spans="1:27" s="447" customFormat="1" ht="124">
      <c r="A702" s="460" t="s">
        <v>2416</v>
      </c>
      <c r="B702" s="460" t="s">
        <v>70</v>
      </c>
      <c r="C702" s="460" t="s">
        <v>71</v>
      </c>
      <c r="D702" s="460" t="s">
        <v>1004</v>
      </c>
      <c r="E702" s="460" t="s">
        <v>877</v>
      </c>
      <c r="F702" s="461">
        <v>8146</v>
      </c>
      <c r="G702" s="461">
        <v>2024110010254</v>
      </c>
      <c r="H702" s="460" t="s">
        <v>17</v>
      </c>
      <c r="I702" s="460" t="s">
        <v>878</v>
      </c>
      <c r="J702" s="462" t="s">
        <v>2764</v>
      </c>
      <c r="K702" s="460" t="s">
        <v>1055</v>
      </c>
      <c r="L702" s="460" t="s">
        <v>2496</v>
      </c>
      <c r="M702" s="460" t="s">
        <v>1982</v>
      </c>
      <c r="N702" s="461" t="s">
        <v>1982</v>
      </c>
      <c r="O702" s="461">
        <v>1</v>
      </c>
      <c r="P702" s="460">
        <v>1</v>
      </c>
      <c r="Q702" s="460" t="s">
        <v>83</v>
      </c>
      <c r="R702" s="463" t="s">
        <v>2501</v>
      </c>
      <c r="S702" s="501"/>
      <c r="T702" s="501">
        <v>10000000</v>
      </c>
      <c r="U702" s="460" t="s">
        <v>1009</v>
      </c>
      <c r="V702" s="460" t="s">
        <v>78</v>
      </c>
      <c r="W702" s="460" t="s">
        <v>886</v>
      </c>
      <c r="X702" s="460" t="s">
        <v>533</v>
      </c>
      <c r="Y702" s="460" t="s">
        <v>2765</v>
      </c>
      <c r="Z702" s="460" t="s">
        <v>77</v>
      </c>
      <c r="AA702" s="460" t="e">
        <v>#N/A</v>
      </c>
    </row>
    <row r="703" spans="1:27" s="447" customFormat="1" ht="124">
      <c r="A703" s="460" t="s">
        <v>2417</v>
      </c>
      <c r="B703" s="460" t="s">
        <v>70</v>
      </c>
      <c r="C703" s="460" t="s">
        <v>71</v>
      </c>
      <c r="D703" s="460" t="s">
        <v>1004</v>
      </c>
      <c r="E703" s="460" t="s">
        <v>877</v>
      </c>
      <c r="F703" s="461">
        <v>8146</v>
      </c>
      <c r="G703" s="461">
        <v>2024110010254</v>
      </c>
      <c r="H703" s="460" t="s">
        <v>17</v>
      </c>
      <c r="I703" s="460" t="s">
        <v>878</v>
      </c>
      <c r="J703" s="462" t="s">
        <v>2764</v>
      </c>
      <c r="K703" s="460" t="s">
        <v>1055</v>
      </c>
      <c r="L703" s="460" t="s">
        <v>2496</v>
      </c>
      <c r="M703" s="460" t="s">
        <v>1982</v>
      </c>
      <c r="N703" s="461" t="s">
        <v>1982</v>
      </c>
      <c r="O703" s="461">
        <v>1</v>
      </c>
      <c r="P703" s="460">
        <v>1</v>
      </c>
      <c r="Q703" s="460" t="s">
        <v>83</v>
      </c>
      <c r="R703" s="463" t="s">
        <v>2501</v>
      </c>
      <c r="S703" s="501"/>
      <c r="T703" s="501">
        <v>10000000</v>
      </c>
      <c r="U703" s="460" t="s">
        <v>1009</v>
      </c>
      <c r="V703" s="460" t="s">
        <v>78</v>
      </c>
      <c r="W703" s="460" t="s">
        <v>886</v>
      </c>
      <c r="X703" s="460" t="s">
        <v>533</v>
      </c>
      <c r="Y703" s="460" t="s">
        <v>2765</v>
      </c>
      <c r="Z703" s="460" t="s">
        <v>77</v>
      </c>
      <c r="AA703" s="460" t="e">
        <v>#N/A</v>
      </c>
    </row>
    <row r="704" spans="1:27" s="447" customFormat="1" ht="124">
      <c r="A704" s="460" t="s">
        <v>2418</v>
      </c>
      <c r="B704" s="460" t="s">
        <v>70</v>
      </c>
      <c r="C704" s="460" t="s">
        <v>71</v>
      </c>
      <c r="D704" s="460" t="s">
        <v>1004</v>
      </c>
      <c r="E704" s="460" t="s">
        <v>877</v>
      </c>
      <c r="F704" s="461">
        <v>8146</v>
      </c>
      <c r="G704" s="461">
        <v>2024110010254</v>
      </c>
      <c r="H704" s="460" t="s">
        <v>17</v>
      </c>
      <c r="I704" s="460" t="s">
        <v>878</v>
      </c>
      <c r="J704" s="462" t="s">
        <v>2764</v>
      </c>
      <c r="K704" s="460" t="s">
        <v>1055</v>
      </c>
      <c r="L704" s="460" t="s">
        <v>2496</v>
      </c>
      <c r="M704" s="460" t="s">
        <v>1982</v>
      </c>
      <c r="N704" s="461" t="s">
        <v>1982</v>
      </c>
      <c r="O704" s="461">
        <v>1</v>
      </c>
      <c r="P704" s="460">
        <v>1</v>
      </c>
      <c r="Q704" s="460" t="s">
        <v>83</v>
      </c>
      <c r="R704" s="463" t="s">
        <v>2501</v>
      </c>
      <c r="S704" s="501"/>
      <c r="T704" s="501">
        <v>10000000</v>
      </c>
      <c r="U704" s="460" t="s">
        <v>1009</v>
      </c>
      <c r="V704" s="460" t="s">
        <v>78</v>
      </c>
      <c r="W704" s="460" t="s">
        <v>886</v>
      </c>
      <c r="X704" s="460" t="s">
        <v>533</v>
      </c>
      <c r="Y704" s="460" t="s">
        <v>2765</v>
      </c>
      <c r="Z704" s="460" t="s">
        <v>77</v>
      </c>
      <c r="AA704" s="460" t="e">
        <v>#N/A</v>
      </c>
    </row>
    <row r="705" spans="1:27" s="447" customFormat="1" ht="124">
      <c r="A705" s="460" t="s">
        <v>2419</v>
      </c>
      <c r="B705" s="460" t="s">
        <v>70</v>
      </c>
      <c r="C705" s="460" t="s">
        <v>71</v>
      </c>
      <c r="D705" s="460" t="s">
        <v>1004</v>
      </c>
      <c r="E705" s="460" t="s">
        <v>877</v>
      </c>
      <c r="F705" s="461">
        <v>8146</v>
      </c>
      <c r="G705" s="461">
        <v>2024110010254</v>
      </c>
      <c r="H705" s="460" t="s">
        <v>17</v>
      </c>
      <c r="I705" s="460" t="s">
        <v>878</v>
      </c>
      <c r="J705" s="462" t="s">
        <v>2764</v>
      </c>
      <c r="K705" s="460" t="s">
        <v>1055</v>
      </c>
      <c r="L705" s="460" t="s">
        <v>2496</v>
      </c>
      <c r="M705" s="460" t="s">
        <v>1982</v>
      </c>
      <c r="N705" s="461" t="s">
        <v>1982</v>
      </c>
      <c r="O705" s="461">
        <v>1</v>
      </c>
      <c r="P705" s="460">
        <v>1</v>
      </c>
      <c r="Q705" s="460" t="s">
        <v>83</v>
      </c>
      <c r="R705" s="463" t="s">
        <v>2501</v>
      </c>
      <c r="S705" s="501"/>
      <c r="T705" s="501">
        <v>10000000</v>
      </c>
      <c r="U705" s="460" t="s">
        <v>1009</v>
      </c>
      <c r="V705" s="460" t="s">
        <v>78</v>
      </c>
      <c r="W705" s="460" t="s">
        <v>886</v>
      </c>
      <c r="X705" s="460" t="s">
        <v>533</v>
      </c>
      <c r="Y705" s="460" t="s">
        <v>2765</v>
      </c>
      <c r="Z705" s="460" t="s">
        <v>77</v>
      </c>
      <c r="AA705" s="460" t="e">
        <v>#N/A</v>
      </c>
    </row>
    <row r="706" spans="1:27" s="447" customFormat="1" ht="124">
      <c r="A706" s="460" t="s">
        <v>2420</v>
      </c>
      <c r="B706" s="460" t="s">
        <v>70</v>
      </c>
      <c r="C706" s="460" t="s">
        <v>71</v>
      </c>
      <c r="D706" s="460" t="s">
        <v>1004</v>
      </c>
      <c r="E706" s="460" t="s">
        <v>877</v>
      </c>
      <c r="F706" s="461">
        <v>8146</v>
      </c>
      <c r="G706" s="461">
        <v>2024110010254</v>
      </c>
      <c r="H706" s="460" t="s">
        <v>17</v>
      </c>
      <c r="I706" s="460" t="s">
        <v>878</v>
      </c>
      <c r="J706" s="462" t="s">
        <v>2764</v>
      </c>
      <c r="K706" s="460" t="s">
        <v>1055</v>
      </c>
      <c r="L706" s="460" t="s">
        <v>2496</v>
      </c>
      <c r="M706" s="460" t="s">
        <v>1982</v>
      </c>
      <c r="N706" s="461" t="s">
        <v>1982</v>
      </c>
      <c r="O706" s="461">
        <v>1</v>
      </c>
      <c r="P706" s="460">
        <v>1</v>
      </c>
      <c r="Q706" s="460" t="s">
        <v>83</v>
      </c>
      <c r="R706" s="463" t="s">
        <v>2501</v>
      </c>
      <c r="S706" s="501"/>
      <c r="T706" s="501">
        <v>10000000</v>
      </c>
      <c r="U706" s="460" t="s">
        <v>1009</v>
      </c>
      <c r="V706" s="460" t="s">
        <v>78</v>
      </c>
      <c r="W706" s="460" t="s">
        <v>886</v>
      </c>
      <c r="X706" s="460" t="s">
        <v>533</v>
      </c>
      <c r="Y706" s="460" t="s">
        <v>2765</v>
      </c>
      <c r="Z706" s="460" t="s">
        <v>77</v>
      </c>
      <c r="AA706" s="460" t="e">
        <v>#N/A</v>
      </c>
    </row>
    <row r="707" spans="1:27" s="447" customFormat="1" ht="124">
      <c r="A707" s="460" t="s">
        <v>2421</v>
      </c>
      <c r="B707" s="460" t="s">
        <v>70</v>
      </c>
      <c r="C707" s="460" t="s">
        <v>71</v>
      </c>
      <c r="D707" s="460" t="s">
        <v>1004</v>
      </c>
      <c r="E707" s="460" t="s">
        <v>877</v>
      </c>
      <c r="F707" s="461">
        <v>8146</v>
      </c>
      <c r="G707" s="461">
        <v>2024110010254</v>
      </c>
      <c r="H707" s="460" t="s">
        <v>17</v>
      </c>
      <c r="I707" s="460" t="s">
        <v>878</v>
      </c>
      <c r="J707" s="462" t="s">
        <v>2764</v>
      </c>
      <c r="K707" s="460" t="s">
        <v>1055</v>
      </c>
      <c r="L707" s="460" t="s">
        <v>2496</v>
      </c>
      <c r="M707" s="460" t="s">
        <v>1982</v>
      </c>
      <c r="N707" s="461" t="s">
        <v>1982</v>
      </c>
      <c r="O707" s="461">
        <v>1</v>
      </c>
      <c r="P707" s="460">
        <v>1</v>
      </c>
      <c r="Q707" s="460" t="s">
        <v>83</v>
      </c>
      <c r="R707" s="463" t="s">
        <v>2501</v>
      </c>
      <c r="S707" s="501"/>
      <c r="T707" s="501">
        <v>10000000</v>
      </c>
      <c r="U707" s="460" t="s">
        <v>1009</v>
      </c>
      <c r="V707" s="460" t="s">
        <v>78</v>
      </c>
      <c r="W707" s="460" t="s">
        <v>886</v>
      </c>
      <c r="X707" s="460" t="s">
        <v>533</v>
      </c>
      <c r="Y707" s="460" t="s">
        <v>2765</v>
      </c>
      <c r="Z707" s="460" t="s">
        <v>77</v>
      </c>
      <c r="AA707" s="460" t="e">
        <v>#N/A</v>
      </c>
    </row>
    <row r="708" spans="1:27" s="447" customFormat="1" ht="124">
      <c r="A708" s="460" t="s">
        <v>2422</v>
      </c>
      <c r="B708" s="460" t="s">
        <v>70</v>
      </c>
      <c r="C708" s="460" t="s">
        <v>71</v>
      </c>
      <c r="D708" s="460" t="s">
        <v>1004</v>
      </c>
      <c r="E708" s="460" t="s">
        <v>877</v>
      </c>
      <c r="F708" s="461">
        <v>8146</v>
      </c>
      <c r="G708" s="461">
        <v>2024110010254</v>
      </c>
      <c r="H708" s="460" t="s">
        <v>17</v>
      </c>
      <c r="I708" s="460" t="s">
        <v>878</v>
      </c>
      <c r="J708" s="462" t="s">
        <v>2764</v>
      </c>
      <c r="K708" s="460" t="s">
        <v>1055</v>
      </c>
      <c r="L708" s="460" t="s">
        <v>2496</v>
      </c>
      <c r="M708" s="460" t="s">
        <v>1982</v>
      </c>
      <c r="N708" s="461" t="s">
        <v>1982</v>
      </c>
      <c r="O708" s="461">
        <v>1</v>
      </c>
      <c r="P708" s="460">
        <v>1</v>
      </c>
      <c r="Q708" s="460" t="s">
        <v>83</v>
      </c>
      <c r="R708" s="463" t="s">
        <v>2501</v>
      </c>
      <c r="S708" s="501"/>
      <c r="T708" s="501">
        <v>10000000</v>
      </c>
      <c r="U708" s="460" t="s">
        <v>1009</v>
      </c>
      <c r="V708" s="460" t="s">
        <v>78</v>
      </c>
      <c r="W708" s="460" t="s">
        <v>886</v>
      </c>
      <c r="X708" s="460" t="s">
        <v>533</v>
      </c>
      <c r="Y708" s="460" t="s">
        <v>2765</v>
      </c>
      <c r="Z708" s="460" t="s">
        <v>77</v>
      </c>
      <c r="AA708" s="460" t="e">
        <v>#N/A</v>
      </c>
    </row>
    <row r="709" spans="1:27" s="447" customFormat="1" ht="124">
      <c r="A709" s="460" t="s">
        <v>2423</v>
      </c>
      <c r="B709" s="460" t="s">
        <v>70</v>
      </c>
      <c r="C709" s="460" t="s">
        <v>71</v>
      </c>
      <c r="D709" s="460" t="s">
        <v>1004</v>
      </c>
      <c r="E709" s="460" t="s">
        <v>877</v>
      </c>
      <c r="F709" s="461">
        <v>8146</v>
      </c>
      <c r="G709" s="461">
        <v>2024110010254</v>
      </c>
      <c r="H709" s="460" t="s">
        <v>17</v>
      </c>
      <c r="I709" s="460" t="s">
        <v>878</v>
      </c>
      <c r="J709" s="462" t="s">
        <v>2764</v>
      </c>
      <c r="K709" s="460" t="s">
        <v>1055</v>
      </c>
      <c r="L709" s="460" t="s">
        <v>2496</v>
      </c>
      <c r="M709" s="460" t="s">
        <v>1982</v>
      </c>
      <c r="N709" s="461" t="s">
        <v>1982</v>
      </c>
      <c r="O709" s="461">
        <v>1</v>
      </c>
      <c r="P709" s="460">
        <v>1</v>
      </c>
      <c r="Q709" s="460" t="s">
        <v>83</v>
      </c>
      <c r="R709" s="463" t="s">
        <v>2501</v>
      </c>
      <c r="S709" s="501"/>
      <c r="T709" s="501">
        <v>10000000</v>
      </c>
      <c r="U709" s="460" t="s">
        <v>1009</v>
      </c>
      <c r="V709" s="460" t="s">
        <v>78</v>
      </c>
      <c r="W709" s="460" t="s">
        <v>886</v>
      </c>
      <c r="X709" s="460" t="s">
        <v>533</v>
      </c>
      <c r="Y709" s="460" t="s">
        <v>2765</v>
      </c>
      <c r="Z709" s="460" t="s">
        <v>77</v>
      </c>
      <c r="AA709" s="460" t="e">
        <v>#N/A</v>
      </c>
    </row>
    <row r="710" spans="1:27" s="447" customFormat="1" ht="124">
      <c r="A710" s="460" t="s">
        <v>2424</v>
      </c>
      <c r="B710" s="460" t="s">
        <v>70</v>
      </c>
      <c r="C710" s="460" t="s">
        <v>71</v>
      </c>
      <c r="D710" s="460" t="s">
        <v>1004</v>
      </c>
      <c r="E710" s="460" t="s">
        <v>877</v>
      </c>
      <c r="F710" s="461">
        <v>8146</v>
      </c>
      <c r="G710" s="461">
        <v>2024110010254</v>
      </c>
      <c r="H710" s="460" t="s">
        <v>17</v>
      </c>
      <c r="I710" s="460" t="s">
        <v>878</v>
      </c>
      <c r="J710" s="462" t="s">
        <v>2764</v>
      </c>
      <c r="K710" s="460" t="s">
        <v>1055</v>
      </c>
      <c r="L710" s="460" t="s">
        <v>2496</v>
      </c>
      <c r="M710" s="460" t="s">
        <v>1982</v>
      </c>
      <c r="N710" s="461" t="s">
        <v>1982</v>
      </c>
      <c r="O710" s="461">
        <v>1</v>
      </c>
      <c r="P710" s="460">
        <v>1</v>
      </c>
      <c r="Q710" s="460" t="s">
        <v>83</v>
      </c>
      <c r="R710" s="463" t="s">
        <v>2501</v>
      </c>
      <c r="S710" s="501"/>
      <c r="T710" s="501">
        <v>10000000</v>
      </c>
      <c r="U710" s="460" t="s">
        <v>1009</v>
      </c>
      <c r="V710" s="460" t="s">
        <v>78</v>
      </c>
      <c r="W710" s="460" t="s">
        <v>886</v>
      </c>
      <c r="X710" s="460" t="s">
        <v>533</v>
      </c>
      <c r="Y710" s="460" t="s">
        <v>2765</v>
      </c>
      <c r="Z710" s="460" t="s">
        <v>77</v>
      </c>
      <c r="AA710" s="460" t="e">
        <v>#N/A</v>
      </c>
    </row>
    <row r="711" spans="1:27" s="447" customFormat="1" ht="124">
      <c r="A711" s="460" t="s">
        <v>2425</v>
      </c>
      <c r="B711" s="460" t="s">
        <v>70</v>
      </c>
      <c r="C711" s="460" t="s">
        <v>71</v>
      </c>
      <c r="D711" s="460" t="s">
        <v>1004</v>
      </c>
      <c r="E711" s="460" t="s">
        <v>877</v>
      </c>
      <c r="F711" s="461">
        <v>8146</v>
      </c>
      <c r="G711" s="461">
        <v>2024110010254</v>
      </c>
      <c r="H711" s="460" t="s">
        <v>17</v>
      </c>
      <c r="I711" s="460" t="s">
        <v>878</v>
      </c>
      <c r="J711" s="462" t="s">
        <v>2764</v>
      </c>
      <c r="K711" s="460" t="s">
        <v>1055</v>
      </c>
      <c r="L711" s="460" t="s">
        <v>2496</v>
      </c>
      <c r="M711" s="460" t="s">
        <v>1982</v>
      </c>
      <c r="N711" s="461" t="s">
        <v>1982</v>
      </c>
      <c r="O711" s="461">
        <v>1</v>
      </c>
      <c r="P711" s="460">
        <v>1</v>
      </c>
      <c r="Q711" s="460" t="s">
        <v>83</v>
      </c>
      <c r="R711" s="463" t="s">
        <v>2501</v>
      </c>
      <c r="S711" s="501"/>
      <c r="T711" s="501">
        <v>10000000</v>
      </c>
      <c r="U711" s="460" t="s">
        <v>1009</v>
      </c>
      <c r="V711" s="460" t="s">
        <v>78</v>
      </c>
      <c r="W711" s="460" t="s">
        <v>886</v>
      </c>
      <c r="X711" s="460" t="s">
        <v>533</v>
      </c>
      <c r="Y711" s="460" t="s">
        <v>2765</v>
      </c>
      <c r="Z711" s="460" t="s">
        <v>77</v>
      </c>
      <c r="AA711" s="460" t="e">
        <v>#N/A</v>
      </c>
    </row>
    <row r="712" spans="1:27" s="447" customFormat="1" ht="124">
      <c r="A712" s="460" t="s">
        <v>2426</v>
      </c>
      <c r="B712" s="460" t="s">
        <v>70</v>
      </c>
      <c r="C712" s="460" t="s">
        <v>71</v>
      </c>
      <c r="D712" s="460" t="s">
        <v>1004</v>
      </c>
      <c r="E712" s="460" t="s">
        <v>877</v>
      </c>
      <c r="F712" s="461">
        <v>8146</v>
      </c>
      <c r="G712" s="461">
        <v>2024110010254</v>
      </c>
      <c r="H712" s="460" t="s">
        <v>17</v>
      </c>
      <c r="I712" s="460" t="s">
        <v>878</v>
      </c>
      <c r="J712" s="462" t="s">
        <v>2764</v>
      </c>
      <c r="K712" s="460" t="s">
        <v>1055</v>
      </c>
      <c r="L712" s="460" t="s">
        <v>2496</v>
      </c>
      <c r="M712" s="460" t="s">
        <v>1982</v>
      </c>
      <c r="N712" s="461" t="s">
        <v>1982</v>
      </c>
      <c r="O712" s="461">
        <v>1</v>
      </c>
      <c r="P712" s="460">
        <v>1</v>
      </c>
      <c r="Q712" s="460" t="s">
        <v>83</v>
      </c>
      <c r="R712" s="463" t="s">
        <v>2501</v>
      </c>
      <c r="S712" s="501"/>
      <c r="T712" s="501">
        <v>10000000</v>
      </c>
      <c r="U712" s="460" t="s">
        <v>1009</v>
      </c>
      <c r="V712" s="460" t="s">
        <v>78</v>
      </c>
      <c r="W712" s="460" t="s">
        <v>886</v>
      </c>
      <c r="X712" s="460" t="s">
        <v>533</v>
      </c>
      <c r="Y712" s="460" t="s">
        <v>2765</v>
      </c>
      <c r="Z712" s="460" t="s">
        <v>77</v>
      </c>
      <c r="AA712" s="460" t="e">
        <v>#N/A</v>
      </c>
    </row>
    <row r="713" spans="1:27" s="447" customFormat="1" ht="124">
      <c r="A713" s="460" t="s">
        <v>2427</v>
      </c>
      <c r="B713" s="460" t="s">
        <v>70</v>
      </c>
      <c r="C713" s="460" t="s">
        <v>71</v>
      </c>
      <c r="D713" s="460" t="s">
        <v>1004</v>
      </c>
      <c r="E713" s="460" t="s">
        <v>877</v>
      </c>
      <c r="F713" s="461">
        <v>8146</v>
      </c>
      <c r="G713" s="461">
        <v>2024110010254</v>
      </c>
      <c r="H713" s="460" t="s">
        <v>17</v>
      </c>
      <c r="I713" s="460" t="s">
        <v>878</v>
      </c>
      <c r="J713" s="462" t="s">
        <v>2764</v>
      </c>
      <c r="K713" s="460" t="s">
        <v>1055</v>
      </c>
      <c r="L713" s="460" t="s">
        <v>2496</v>
      </c>
      <c r="M713" s="460" t="s">
        <v>1982</v>
      </c>
      <c r="N713" s="461" t="s">
        <v>1982</v>
      </c>
      <c r="O713" s="461">
        <v>1</v>
      </c>
      <c r="P713" s="460">
        <v>1</v>
      </c>
      <c r="Q713" s="460" t="s">
        <v>83</v>
      </c>
      <c r="R713" s="463" t="s">
        <v>2501</v>
      </c>
      <c r="S713" s="501"/>
      <c r="T713" s="501">
        <v>10000000</v>
      </c>
      <c r="U713" s="460" t="s">
        <v>1009</v>
      </c>
      <c r="V713" s="460" t="s">
        <v>78</v>
      </c>
      <c r="W713" s="460" t="s">
        <v>886</v>
      </c>
      <c r="X713" s="460" t="s">
        <v>533</v>
      </c>
      <c r="Y713" s="460" t="s">
        <v>2765</v>
      </c>
      <c r="Z713" s="460" t="s">
        <v>77</v>
      </c>
      <c r="AA713" s="460" t="e">
        <v>#N/A</v>
      </c>
    </row>
    <row r="714" spans="1:27" s="447" customFormat="1" ht="124">
      <c r="A714" s="460" t="s">
        <v>2428</v>
      </c>
      <c r="B714" s="460" t="s">
        <v>70</v>
      </c>
      <c r="C714" s="460" t="s">
        <v>71</v>
      </c>
      <c r="D714" s="460" t="s">
        <v>1004</v>
      </c>
      <c r="E714" s="460" t="s">
        <v>877</v>
      </c>
      <c r="F714" s="461">
        <v>8146</v>
      </c>
      <c r="G714" s="461">
        <v>2024110010254</v>
      </c>
      <c r="H714" s="460" t="s">
        <v>17</v>
      </c>
      <c r="I714" s="460" t="s">
        <v>878</v>
      </c>
      <c r="J714" s="462" t="s">
        <v>2764</v>
      </c>
      <c r="K714" s="460" t="s">
        <v>1055</v>
      </c>
      <c r="L714" s="460" t="s">
        <v>2496</v>
      </c>
      <c r="M714" s="460" t="s">
        <v>1982</v>
      </c>
      <c r="N714" s="461" t="s">
        <v>1982</v>
      </c>
      <c r="O714" s="461">
        <v>1</v>
      </c>
      <c r="P714" s="460">
        <v>1</v>
      </c>
      <c r="Q714" s="460" t="s">
        <v>83</v>
      </c>
      <c r="R714" s="463" t="s">
        <v>2501</v>
      </c>
      <c r="S714" s="501"/>
      <c r="T714" s="501">
        <v>10000000</v>
      </c>
      <c r="U714" s="460" t="s">
        <v>1009</v>
      </c>
      <c r="V714" s="460" t="s">
        <v>78</v>
      </c>
      <c r="W714" s="460" t="s">
        <v>886</v>
      </c>
      <c r="X714" s="460" t="s">
        <v>533</v>
      </c>
      <c r="Y714" s="460" t="s">
        <v>2765</v>
      </c>
      <c r="Z714" s="460" t="s">
        <v>77</v>
      </c>
      <c r="AA714" s="460" t="e">
        <v>#N/A</v>
      </c>
    </row>
    <row r="715" spans="1:27" s="447" customFormat="1" ht="124">
      <c r="A715" s="460" t="s">
        <v>2429</v>
      </c>
      <c r="B715" s="460" t="s">
        <v>70</v>
      </c>
      <c r="C715" s="460" t="s">
        <v>71</v>
      </c>
      <c r="D715" s="460" t="s">
        <v>1004</v>
      </c>
      <c r="E715" s="460" t="s">
        <v>877</v>
      </c>
      <c r="F715" s="461">
        <v>8146</v>
      </c>
      <c r="G715" s="461">
        <v>2024110010254</v>
      </c>
      <c r="H715" s="460" t="s">
        <v>17</v>
      </c>
      <c r="I715" s="460" t="s">
        <v>878</v>
      </c>
      <c r="J715" s="462" t="s">
        <v>2764</v>
      </c>
      <c r="K715" s="460" t="s">
        <v>1055</v>
      </c>
      <c r="L715" s="460" t="s">
        <v>2496</v>
      </c>
      <c r="M715" s="460" t="s">
        <v>1982</v>
      </c>
      <c r="N715" s="461" t="s">
        <v>1982</v>
      </c>
      <c r="O715" s="461">
        <v>1</v>
      </c>
      <c r="P715" s="460">
        <v>1</v>
      </c>
      <c r="Q715" s="460" t="s">
        <v>83</v>
      </c>
      <c r="R715" s="463" t="s">
        <v>2501</v>
      </c>
      <c r="S715" s="501"/>
      <c r="T715" s="501">
        <v>10000000</v>
      </c>
      <c r="U715" s="460" t="s">
        <v>1009</v>
      </c>
      <c r="V715" s="460" t="s">
        <v>78</v>
      </c>
      <c r="W715" s="460" t="s">
        <v>886</v>
      </c>
      <c r="X715" s="460" t="s">
        <v>533</v>
      </c>
      <c r="Y715" s="460" t="s">
        <v>2765</v>
      </c>
      <c r="Z715" s="460" t="s">
        <v>77</v>
      </c>
      <c r="AA715" s="460" t="e">
        <v>#N/A</v>
      </c>
    </row>
    <row r="716" spans="1:27" s="447" customFormat="1" ht="124">
      <c r="A716" s="460" t="s">
        <v>2430</v>
      </c>
      <c r="B716" s="460" t="s">
        <v>70</v>
      </c>
      <c r="C716" s="460" t="s">
        <v>71</v>
      </c>
      <c r="D716" s="460" t="s">
        <v>1004</v>
      </c>
      <c r="E716" s="460" t="s">
        <v>877</v>
      </c>
      <c r="F716" s="461">
        <v>8146</v>
      </c>
      <c r="G716" s="461">
        <v>2024110010254</v>
      </c>
      <c r="H716" s="460" t="s">
        <v>17</v>
      </c>
      <c r="I716" s="460" t="s">
        <v>878</v>
      </c>
      <c r="J716" s="462" t="s">
        <v>2764</v>
      </c>
      <c r="K716" s="460" t="s">
        <v>1055</v>
      </c>
      <c r="L716" s="460" t="s">
        <v>2496</v>
      </c>
      <c r="M716" s="460" t="s">
        <v>1982</v>
      </c>
      <c r="N716" s="461" t="s">
        <v>1982</v>
      </c>
      <c r="O716" s="461">
        <v>1</v>
      </c>
      <c r="P716" s="460">
        <v>1</v>
      </c>
      <c r="Q716" s="460" t="s">
        <v>83</v>
      </c>
      <c r="R716" s="463" t="s">
        <v>2501</v>
      </c>
      <c r="S716" s="501"/>
      <c r="T716" s="501">
        <v>10000000</v>
      </c>
      <c r="U716" s="460" t="s">
        <v>1009</v>
      </c>
      <c r="V716" s="460" t="s">
        <v>78</v>
      </c>
      <c r="W716" s="460" t="s">
        <v>886</v>
      </c>
      <c r="X716" s="460" t="s">
        <v>533</v>
      </c>
      <c r="Y716" s="460" t="s">
        <v>2765</v>
      </c>
      <c r="Z716" s="460" t="s">
        <v>77</v>
      </c>
      <c r="AA716" s="460" t="e">
        <v>#N/A</v>
      </c>
    </row>
    <row r="717" spans="1:27" s="447" customFormat="1" ht="124">
      <c r="A717" s="460" t="s">
        <v>2431</v>
      </c>
      <c r="B717" s="460" t="s">
        <v>70</v>
      </c>
      <c r="C717" s="460" t="s">
        <v>71</v>
      </c>
      <c r="D717" s="460" t="s">
        <v>1004</v>
      </c>
      <c r="E717" s="460" t="s">
        <v>877</v>
      </c>
      <c r="F717" s="461">
        <v>8146</v>
      </c>
      <c r="G717" s="461">
        <v>2024110010254</v>
      </c>
      <c r="H717" s="460" t="s">
        <v>17</v>
      </c>
      <c r="I717" s="460" t="s">
        <v>878</v>
      </c>
      <c r="J717" s="462" t="s">
        <v>2764</v>
      </c>
      <c r="K717" s="460" t="s">
        <v>1055</v>
      </c>
      <c r="L717" s="460" t="s">
        <v>2496</v>
      </c>
      <c r="M717" s="460" t="s">
        <v>1982</v>
      </c>
      <c r="N717" s="461" t="s">
        <v>1982</v>
      </c>
      <c r="O717" s="461">
        <v>1</v>
      </c>
      <c r="P717" s="460">
        <v>1</v>
      </c>
      <c r="Q717" s="460" t="s">
        <v>83</v>
      </c>
      <c r="R717" s="463" t="s">
        <v>2501</v>
      </c>
      <c r="S717" s="501"/>
      <c r="T717" s="501">
        <v>10000000</v>
      </c>
      <c r="U717" s="460" t="s">
        <v>1009</v>
      </c>
      <c r="V717" s="460" t="s">
        <v>78</v>
      </c>
      <c r="W717" s="460" t="s">
        <v>886</v>
      </c>
      <c r="X717" s="460" t="s">
        <v>533</v>
      </c>
      <c r="Y717" s="460" t="s">
        <v>2765</v>
      </c>
      <c r="Z717" s="460" t="s">
        <v>77</v>
      </c>
      <c r="AA717" s="460" t="e">
        <v>#N/A</v>
      </c>
    </row>
    <row r="718" spans="1:27" s="447" customFormat="1" ht="124">
      <c r="A718" s="460" t="s">
        <v>2432</v>
      </c>
      <c r="B718" s="460" t="s">
        <v>70</v>
      </c>
      <c r="C718" s="460" t="s">
        <v>71</v>
      </c>
      <c r="D718" s="460" t="s">
        <v>1004</v>
      </c>
      <c r="E718" s="460" t="s">
        <v>877</v>
      </c>
      <c r="F718" s="461">
        <v>8146</v>
      </c>
      <c r="G718" s="461">
        <v>2024110010254</v>
      </c>
      <c r="H718" s="460" t="s">
        <v>17</v>
      </c>
      <c r="I718" s="460" t="s">
        <v>878</v>
      </c>
      <c r="J718" s="462" t="s">
        <v>2764</v>
      </c>
      <c r="K718" s="460" t="s">
        <v>1055</v>
      </c>
      <c r="L718" s="460" t="s">
        <v>2496</v>
      </c>
      <c r="M718" s="460" t="s">
        <v>1982</v>
      </c>
      <c r="N718" s="461" t="s">
        <v>1982</v>
      </c>
      <c r="O718" s="461">
        <v>1</v>
      </c>
      <c r="P718" s="460">
        <v>1</v>
      </c>
      <c r="Q718" s="460" t="s">
        <v>83</v>
      </c>
      <c r="R718" s="463" t="s">
        <v>2501</v>
      </c>
      <c r="S718" s="501"/>
      <c r="T718" s="501">
        <v>10000000</v>
      </c>
      <c r="U718" s="460" t="s">
        <v>1009</v>
      </c>
      <c r="V718" s="460" t="s">
        <v>78</v>
      </c>
      <c r="W718" s="460" t="s">
        <v>886</v>
      </c>
      <c r="X718" s="460" t="s">
        <v>533</v>
      </c>
      <c r="Y718" s="460" t="s">
        <v>2765</v>
      </c>
      <c r="Z718" s="460" t="s">
        <v>77</v>
      </c>
      <c r="AA718" s="460" t="e">
        <v>#N/A</v>
      </c>
    </row>
    <row r="719" spans="1:27" s="447" customFormat="1" ht="124">
      <c r="A719" s="460" t="s">
        <v>2433</v>
      </c>
      <c r="B719" s="460" t="s">
        <v>70</v>
      </c>
      <c r="C719" s="460" t="s">
        <v>71</v>
      </c>
      <c r="D719" s="460" t="s">
        <v>1004</v>
      </c>
      <c r="E719" s="460" t="s">
        <v>877</v>
      </c>
      <c r="F719" s="461">
        <v>8146</v>
      </c>
      <c r="G719" s="461">
        <v>2024110010254</v>
      </c>
      <c r="H719" s="460" t="s">
        <v>17</v>
      </c>
      <c r="I719" s="460" t="s">
        <v>878</v>
      </c>
      <c r="J719" s="462" t="s">
        <v>2764</v>
      </c>
      <c r="K719" s="460" t="s">
        <v>1055</v>
      </c>
      <c r="L719" s="460" t="s">
        <v>2496</v>
      </c>
      <c r="M719" s="460" t="s">
        <v>1982</v>
      </c>
      <c r="N719" s="461" t="s">
        <v>1982</v>
      </c>
      <c r="O719" s="461">
        <v>1</v>
      </c>
      <c r="P719" s="460">
        <v>1</v>
      </c>
      <c r="Q719" s="460" t="s">
        <v>83</v>
      </c>
      <c r="R719" s="463" t="s">
        <v>2501</v>
      </c>
      <c r="S719" s="501"/>
      <c r="T719" s="501">
        <v>10000000</v>
      </c>
      <c r="U719" s="460" t="s">
        <v>1009</v>
      </c>
      <c r="V719" s="460" t="s">
        <v>78</v>
      </c>
      <c r="W719" s="460" t="s">
        <v>886</v>
      </c>
      <c r="X719" s="460" t="s">
        <v>533</v>
      </c>
      <c r="Y719" s="460" t="s">
        <v>2765</v>
      </c>
      <c r="Z719" s="460" t="s">
        <v>77</v>
      </c>
      <c r="AA719" s="460" t="e">
        <v>#N/A</v>
      </c>
    </row>
    <row r="720" spans="1:27" s="447" customFormat="1" ht="124">
      <c r="A720" s="460" t="s">
        <v>2434</v>
      </c>
      <c r="B720" s="460" t="s">
        <v>70</v>
      </c>
      <c r="C720" s="460" t="s">
        <v>71</v>
      </c>
      <c r="D720" s="460" t="s">
        <v>1004</v>
      </c>
      <c r="E720" s="460" t="s">
        <v>877</v>
      </c>
      <c r="F720" s="461">
        <v>8146</v>
      </c>
      <c r="G720" s="461">
        <v>2024110010254</v>
      </c>
      <c r="H720" s="460" t="s">
        <v>17</v>
      </c>
      <c r="I720" s="460" t="s">
        <v>878</v>
      </c>
      <c r="J720" s="462" t="s">
        <v>2764</v>
      </c>
      <c r="K720" s="460" t="s">
        <v>1055</v>
      </c>
      <c r="L720" s="460" t="s">
        <v>2496</v>
      </c>
      <c r="M720" s="460" t="s">
        <v>1982</v>
      </c>
      <c r="N720" s="461" t="s">
        <v>1982</v>
      </c>
      <c r="O720" s="461">
        <v>1</v>
      </c>
      <c r="P720" s="460">
        <v>1</v>
      </c>
      <c r="Q720" s="460" t="s">
        <v>83</v>
      </c>
      <c r="R720" s="463" t="s">
        <v>2501</v>
      </c>
      <c r="S720" s="501"/>
      <c r="T720" s="501">
        <v>10000000</v>
      </c>
      <c r="U720" s="460" t="s">
        <v>1009</v>
      </c>
      <c r="V720" s="460" t="s">
        <v>78</v>
      </c>
      <c r="W720" s="460" t="s">
        <v>886</v>
      </c>
      <c r="X720" s="460" t="s">
        <v>533</v>
      </c>
      <c r="Y720" s="460" t="s">
        <v>2765</v>
      </c>
      <c r="Z720" s="460" t="s">
        <v>77</v>
      </c>
      <c r="AA720" s="460" t="e">
        <v>#N/A</v>
      </c>
    </row>
    <row r="721" spans="1:27" s="447" customFormat="1" ht="124">
      <c r="A721" s="460" t="s">
        <v>2435</v>
      </c>
      <c r="B721" s="460" t="s">
        <v>70</v>
      </c>
      <c r="C721" s="460" t="s">
        <v>71</v>
      </c>
      <c r="D721" s="460" t="s">
        <v>1004</v>
      </c>
      <c r="E721" s="460" t="s">
        <v>877</v>
      </c>
      <c r="F721" s="461">
        <v>8146</v>
      </c>
      <c r="G721" s="461">
        <v>2024110010254</v>
      </c>
      <c r="H721" s="460" t="s">
        <v>17</v>
      </c>
      <c r="I721" s="460" t="s">
        <v>878</v>
      </c>
      <c r="J721" s="462" t="s">
        <v>2764</v>
      </c>
      <c r="K721" s="460" t="s">
        <v>1055</v>
      </c>
      <c r="L721" s="460" t="s">
        <v>2496</v>
      </c>
      <c r="M721" s="460" t="s">
        <v>1982</v>
      </c>
      <c r="N721" s="461" t="s">
        <v>1982</v>
      </c>
      <c r="O721" s="461">
        <v>1</v>
      </c>
      <c r="P721" s="460">
        <v>1</v>
      </c>
      <c r="Q721" s="460" t="s">
        <v>83</v>
      </c>
      <c r="R721" s="463" t="s">
        <v>2501</v>
      </c>
      <c r="S721" s="501"/>
      <c r="T721" s="501">
        <v>10000000</v>
      </c>
      <c r="U721" s="460" t="s">
        <v>1009</v>
      </c>
      <c r="V721" s="460" t="s">
        <v>78</v>
      </c>
      <c r="W721" s="460" t="s">
        <v>886</v>
      </c>
      <c r="X721" s="460" t="s">
        <v>533</v>
      </c>
      <c r="Y721" s="460" t="s">
        <v>2765</v>
      </c>
      <c r="Z721" s="460" t="s">
        <v>77</v>
      </c>
      <c r="AA721" s="460" t="e">
        <v>#N/A</v>
      </c>
    </row>
    <row r="722" spans="1:27" s="447" customFormat="1" ht="124">
      <c r="A722" s="460" t="s">
        <v>2436</v>
      </c>
      <c r="B722" s="460" t="s">
        <v>70</v>
      </c>
      <c r="C722" s="460" t="s">
        <v>71</v>
      </c>
      <c r="D722" s="460" t="s">
        <v>1004</v>
      </c>
      <c r="E722" s="460" t="s">
        <v>877</v>
      </c>
      <c r="F722" s="461">
        <v>8146</v>
      </c>
      <c r="G722" s="461">
        <v>2024110010254</v>
      </c>
      <c r="H722" s="460" t="s">
        <v>17</v>
      </c>
      <c r="I722" s="460" t="s">
        <v>878</v>
      </c>
      <c r="J722" s="462" t="s">
        <v>2764</v>
      </c>
      <c r="K722" s="460" t="s">
        <v>1055</v>
      </c>
      <c r="L722" s="460" t="s">
        <v>2496</v>
      </c>
      <c r="M722" s="460" t="s">
        <v>1982</v>
      </c>
      <c r="N722" s="461" t="s">
        <v>1982</v>
      </c>
      <c r="O722" s="461">
        <v>1</v>
      </c>
      <c r="P722" s="460">
        <v>1</v>
      </c>
      <c r="Q722" s="460" t="s">
        <v>83</v>
      </c>
      <c r="R722" s="463" t="s">
        <v>2501</v>
      </c>
      <c r="S722" s="501"/>
      <c r="T722" s="501">
        <v>10000000</v>
      </c>
      <c r="U722" s="460" t="s">
        <v>1009</v>
      </c>
      <c r="V722" s="460" t="s">
        <v>78</v>
      </c>
      <c r="W722" s="460" t="s">
        <v>886</v>
      </c>
      <c r="X722" s="460" t="s">
        <v>533</v>
      </c>
      <c r="Y722" s="460" t="s">
        <v>2765</v>
      </c>
      <c r="Z722" s="460" t="s">
        <v>77</v>
      </c>
      <c r="AA722" s="460" t="e">
        <v>#N/A</v>
      </c>
    </row>
    <row r="723" spans="1:27" s="447" customFormat="1" ht="124">
      <c r="A723" s="460" t="s">
        <v>2437</v>
      </c>
      <c r="B723" s="460" t="s">
        <v>70</v>
      </c>
      <c r="C723" s="460" t="s">
        <v>71</v>
      </c>
      <c r="D723" s="460" t="s">
        <v>1004</v>
      </c>
      <c r="E723" s="460" t="s">
        <v>877</v>
      </c>
      <c r="F723" s="461">
        <v>8146</v>
      </c>
      <c r="G723" s="461">
        <v>2024110010254</v>
      </c>
      <c r="H723" s="460" t="s">
        <v>17</v>
      </c>
      <c r="I723" s="460" t="s">
        <v>878</v>
      </c>
      <c r="J723" s="462" t="s">
        <v>2764</v>
      </c>
      <c r="K723" s="460" t="s">
        <v>1055</v>
      </c>
      <c r="L723" s="460" t="s">
        <v>2496</v>
      </c>
      <c r="M723" s="460" t="s">
        <v>1982</v>
      </c>
      <c r="N723" s="461" t="s">
        <v>1982</v>
      </c>
      <c r="O723" s="461">
        <v>1</v>
      </c>
      <c r="P723" s="460">
        <v>1</v>
      </c>
      <c r="Q723" s="460" t="s">
        <v>83</v>
      </c>
      <c r="R723" s="463" t="s">
        <v>2501</v>
      </c>
      <c r="S723" s="501"/>
      <c r="T723" s="501">
        <v>10000000</v>
      </c>
      <c r="U723" s="460" t="s">
        <v>1009</v>
      </c>
      <c r="V723" s="460" t="s">
        <v>78</v>
      </c>
      <c r="W723" s="460" t="s">
        <v>886</v>
      </c>
      <c r="X723" s="460" t="s">
        <v>533</v>
      </c>
      <c r="Y723" s="460" t="s">
        <v>2765</v>
      </c>
      <c r="Z723" s="460" t="s">
        <v>77</v>
      </c>
      <c r="AA723" s="460" t="e">
        <v>#N/A</v>
      </c>
    </row>
    <row r="724" spans="1:27" s="447" customFormat="1" ht="139.5">
      <c r="A724" s="460" t="s">
        <v>2438</v>
      </c>
      <c r="B724" s="460" t="s">
        <v>70</v>
      </c>
      <c r="C724" s="460" t="s">
        <v>71</v>
      </c>
      <c r="D724" s="460" t="s">
        <v>1004</v>
      </c>
      <c r="E724" s="460" t="s">
        <v>877</v>
      </c>
      <c r="F724" s="461">
        <v>8146</v>
      </c>
      <c r="G724" s="461">
        <v>2024110010254</v>
      </c>
      <c r="H724" s="460" t="s">
        <v>17</v>
      </c>
      <c r="I724" s="460" t="s">
        <v>878</v>
      </c>
      <c r="J724" s="462" t="s">
        <v>2764</v>
      </c>
      <c r="K724" s="460" t="s">
        <v>1055</v>
      </c>
      <c r="L724" s="460" t="s">
        <v>2497</v>
      </c>
      <c r="M724" s="460" t="s">
        <v>1982</v>
      </c>
      <c r="N724" s="461" t="s">
        <v>1982</v>
      </c>
      <c r="O724" s="461">
        <v>1</v>
      </c>
      <c r="P724" s="460">
        <v>1</v>
      </c>
      <c r="Q724" s="460" t="s">
        <v>83</v>
      </c>
      <c r="R724" s="463" t="s">
        <v>2501</v>
      </c>
      <c r="S724" s="501"/>
      <c r="T724" s="501">
        <v>10000000</v>
      </c>
      <c r="U724" s="460" t="s">
        <v>1009</v>
      </c>
      <c r="V724" s="460" t="s">
        <v>78</v>
      </c>
      <c r="W724" s="460" t="s">
        <v>886</v>
      </c>
      <c r="X724" s="460" t="s">
        <v>533</v>
      </c>
      <c r="Y724" s="460" t="s">
        <v>2765</v>
      </c>
      <c r="Z724" s="460" t="s">
        <v>77</v>
      </c>
      <c r="AA724" s="460" t="e">
        <v>#N/A</v>
      </c>
    </row>
    <row r="725" spans="1:27" s="447" customFormat="1" ht="139.5">
      <c r="A725" s="460" t="s">
        <v>2439</v>
      </c>
      <c r="B725" s="460" t="s">
        <v>70</v>
      </c>
      <c r="C725" s="460" t="s">
        <v>71</v>
      </c>
      <c r="D725" s="460" t="s">
        <v>1004</v>
      </c>
      <c r="E725" s="460" t="s">
        <v>877</v>
      </c>
      <c r="F725" s="461">
        <v>8146</v>
      </c>
      <c r="G725" s="461">
        <v>2024110010254</v>
      </c>
      <c r="H725" s="460" t="s">
        <v>17</v>
      </c>
      <c r="I725" s="460" t="s">
        <v>878</v>
      </c>
      <c r="J725" s="462" t="s">
        <v>2764</v>
      </c>
      <c r="K725" s="460" t="s">
        <v>1055</v>
      </c>
      <c r="L725" s="460" t="s">
        <v>2497</v>
      </c>
      <c r="M725" s="460" t="s">
        <v>1982</v>
      </c>
      <c r="N725" s="461" t="s">
        <v>1982</v>
      </c>
      <c r="O725" s="461">
        <v>1</v>
      </c>
      <c r="P725" s="460">
        <v>1</v>
      </c>
      <c r="Q725" s="460" t="s">
        <v>83</v>
      </c>
      <c r="R725" s="463" t="s">
        <v>2501</v>
      </c>
      <c r="S725" s="501"/>
      <c r="T725" s="501">
        <v>10000000</v>
      </c>
      <c r="U725" s="460" t="s">
        <v>1009</v>
      </c>
      <c r="V725" s="460" t="s">
        <v>78</v>
      </c>
      <c r="W725" s="460" t="s">
        <v>886</v>
      </c>
      <c r="X725" s="460" t="s">
        <v>533</v>
      </c>
      <c r="Y725" s="460" t="s">
        <v>2765</v>
      </c>
      <c r="Z725" s="460" t="s">
        <v>77</v>
      </c>
      <c r="AA725" s="460" t="e">
        <v>#N/A</v>
      </c>
    </row>
    <row r="726" spans="1:27" s="447" customFormat="1" ht="139.5">
      <c r="A726" s="460" t="s">
        <v>2440</v>
      </c>
      <c r="B726" s="460" t="s">
        <v>70</v>
      </c>
      <c r="C726" s="460" t="s">
        <v>71</v>
      </c>
      <c r="D726" s="460" t="s">
        <v>1004</v>
      </c>
      <c r="E726" s="460" t="s">
        <v>877</v>
      </c>
      <c r="F726" s="461">
        <v>8146</v>
      </c>
      <c r="G726" s="461">
        <v>2024110010254</v>
      </c>
      <c r="H726" s="460" t="s">
        <v>17</v>
      </c>
      <c r="I726" s="460" t="s">
        <v>878</v>
      </c>
      <c r="J726" s="462" t="s">
        <v>2764</v>
      </c>
      <c r="K726" s="460" t="s">
        <v>1055</v>
      </c>
      <c r="L726" s="460" t="s">
        <v>2497</v>
      </c>
      <c r="M726" s="460" t="s">
        <v>1982</v>
      </c>
      <c r="N726" s="461" t="s">
        <v>1982</v>
      </c>
      <c r="O726" s="461">
        <v>1</v>
      </c>
      <c r="P726" s="460">
        <v>1</v>
      </c>
      <c r="Q726" s="460" t="s">
        <v>83</v>
      </c>
      <c r="R726" s="463" t="s">
        <v>2501</v>
      </c>
      <c r="S726" s="501"/>
      <c r="T726" s="501">
        <v>10000000</v>
      </c>
      <c r="U726" s="460" t="s">
        <v>1009</v>
      </c>
      <c r="V726" s="460" t="s">
        <v>78</v>
      </c>
      <c r="W726" s="460" t="s">
        <v>886</v>
      </c>
      <c r="X726" s="460" t="s">
        <v>533</v>
      </c>
      <c r="Y726" s="460" t="s">
        <v>2765</v>
      </c>
      <c r="Z726" s="460" t="s">
        <v>77</v>
      </c>
      <c r="AA726" s="460" t="e">
        <v>#N/A</v>
      </c>
    </row>
    <row r="727" spans="1:27" s="447" customFormat="1" ht="139.5">
      <c r="A727" s="460" t="s">
        <v>2441</v>
      </c>
      <c r="B727" s="460" t="s">
        <v>70</v>
      </c>
      <c r="C727" s="460" t="s">
        <v>71</v>
      </c>
      <c r="D727" s="460" t="s">
        <v>1004</v>
      </c>
      <c r="E727" s="460" t="s">
        <v>877</v>
      </c>
      <c r="F727" s="461">
        <v>8146</v>
      </c>
      <c r="G727" s="461">
        <v>2024110010254</v>
      </c>
      <c r="H727" s="460" t="s">
        <v>17</v>
      </c>
      <c r="I727" s="460" t="s">
        <v>878</v>
      </c>
      <c r="J727" s="462" t="s">
        <v>2764</v>
      </c>
      <c r="K727" s="460" t="s">
        <v>1055</v>
      </c>
      <c r="L727" s="460" t="s">
        <v>2497</v>
      </c>
      <c r="M727" s="460" t="s">
        <v>1982</v>
      </c>
      <c r="N727" s="461" t="s">
        <v>1982</v>
      </c>
      <c r="O727" s="461">
        <v>1</v>
      </c>
      <c r="P727" s="460">
        <v>1</v>
      </c>
      <c r="Q727" s="460" t="s">
        <v>83</v>
      </c>
      <c r="R727" s="463" t="s">
        <v>2501</v>
      </c>
      <c r="S727" s="501"/>
      <c r="T727" s="501">
        <v>10000000</v>
      </c>
      <c r="U727" s="460" t="s">
        <v>1009</v>
      </c>
      <c r="V727" s="460" t="s">
        <v>78</v>
      </c>
      <c r="W727" s="460" t="s">
        <v>886</v>
      </c>
      <c r="X727" s="460" t="s">
        <v>533</v>
      </c>
      <c r="Y727" s="460" t="s">
        <v>2765</v>
      </c>
      <c r="Z727" s="460" t="s">
        <v>77</v>
      </c>
      <c r="AA727" s="460" t="e">
        <v>#N/A</v>
      </c>
    </row>
    <row r="728" spans="1:27" s="447" customFormat="1" ht="139.5">
      <c r="A728" s="460" t="s">
        <v>2442</v>
      </c>
      <c r="B728" s="460" t="s">
        <v>70</v>
      </c>
      <c r="C728" s="460" t="s">
        <v>71</v>
      </c>
      <c r="D728" s="460" t="s">
        <v>1004</v>
      </c>
      <c r="E728" s="460" t="s">
        <v>877</v>
      </c>
      <c r="F728" s="461">
        <v>8146</v>
      </c>
      <c r="G728" s="461">
        <v>2024110010254</v>
      </c>
      <c r="H728" s="460" t="s">
        <v>17</v>
      </c>
      <c r="I728" s="460" t="s">
        <v>878</v>
      </c>
      <c r="J728" s="462" t="s">
        <v>2764</v>
      </c>
      <c r="K728" s="460" t="s">
        <v>1055</v>
      </c>
      <c r="L728" s="460" t="s">
        <v>2497</v>
      </c>
      <c r="M728" s="460" t="s">
        <v>1982</v>
      </c>
      <c r="N728" s="461" t="s">
        <v>1982</v>
      </c>
      <c r="O728" s="461">
        <v>1</v>
      </c>
      <c r="P728" s="460">
        <v>1</v>
      </c>
      <c r="Q728" s="460" t="s">
        <v>83</v>
      </c>
      <c r="R728" s="463" t="s">
        <v>2501</v>
      </c>
      <c r="S728" s="501"/>
      <c r="T728" s="501">
        <v>10000000</v>
      </c>
      <c r="U728" s="460" t="s">
        <v>1009</v>
      </c>
      <c r="V728" s="460" t="s">
        <v>78</v>
      </c>
      <c r="W728" s="460" t="s">
        <v>886</v>
      </c>
      <c r="X728" s="460" t="s">
        <v>533</v>
      </c>
      <c r="Y728" s="460" t="s">
        <v>2765</v>
      </c>
      <c r="Z728" s="460" t="s">
        <v>77</v>
      </c>
      <c r="AA728" s="460" t="e">
        <v>#N/A</v>
      </c>
    </row>
    <row r="729" spans="1:27" s="447" customFormat="1" ht="139.5">
      <c r="A729" s="460" t="s">
        <v>2443</v>
      </c>
      <c r="B729" s="460" t="s">
        <v>70</v>
      </c>
      <c r="C729" s="460" t="s">
        <v>71</v>
      </c>
      <c r="D729" s="460" t="s">
        <v>1004</v>
      </c>
      <c r="E729" s="460" t="s">
        <v>877</v>
      </c>
      <c r="F729" s="461">
        <v>8146</v>
      </c>
      <c r="G729" s="461">
        <v>2024110010254</v>
      </c>
      <c r="H729" s="460" t="s">
        <v>17</v>
      </c>
      <c r="I729" s="460" t="s">
        <v>878</v>
      </c>
      <c r="J729" s="462" t="s">
        <v>2764</v>
      </c>
      <c r="K729" s="460" t="s">
        <v>1055</v>
      </c>
      <c r="L729" s="460" t="s">
        <v>2497</v>
      </c>
      <c r="M729" s="460" t="s">
        <v>1982</v>
      </c>
      <c r="N729" s="461" t="s">
        <v>1982</v>
      </c>
      <c r="O729" s="461">
        <v>1</v>
      </c>
      <c r="P729" s="460">
        <v>1</v>
      </c>
      <c r="Q729" s="460" t="s">
        <v>83</v>
      </c>
      <c r="R729" s="463" t="s">
        <v>2501</v>
      </c>
      <c r="S729" s="501"/>
      <c r="T729" s="501">
        <v>10000000</v>
      </c>
      <c r="U729" s="460" t="s">
        <v>1009</v>
      </c>
      <c r="V729" s="460" t="s">
        <v>78</v>
      </c>
      <c r="W729" s="460" t="s">
        <v>886</v>
      </c>
      <c r="X729" s="460" t="s">
        <v>533</v>
      </c>
      <c r="Y729" s="460" t="s">
        <v>2765</v>
      </c>
      <c r="Z729" s="460" t="s">
        <v>77</v>
      </c>
      <c r="AA729" s="460" t="e">
        <v>#N/A</v>
      </c>
    </row>
    <row r="730" spans="1:27" s="447" customFormat="1" ht="139.5">
      <c r="A730" s="460" t="s">
        <v>2444</v>
      </c>
      <c r="B730" s="460" t="s">
        <v>70</v>
      </c>
      <c r="C730" s="460" t="s">
        <v>71</v>
      </c>
      <c r="D730" s="460" t="s">
        <v>1004</v>
      </c>
      <c r="E730" s="460" t="s">
        <v>877</v>
      </c>
      <c r="F730" s="461">
        <v>8146</v>
      </c>
      <c r="G730" s="461">
        <v>2024110010254</v>
      </c>
      <c r="H730" s="460" t="s">
        <v>17</v>
      </c>
      <c r="I730" s="460" t="s">
        <v>878</v>
      </c>
      <c r="J730" s="462" t="s">
        <v>2764</v>
      </c>
      <c r="K730" s="460" t="s">
        <v>1055</v>
      </c>
      <c r="L730" s="460" t="s">
        <v>2497</v>
      </c>
      <c r="M730" s="460" t="s">
        <v>1982</v>
      </c>
      <c r="N730" s="461" t="s">
        <v>1982</v>
      </c>
      <c r="O730" s="461">
        <v>1</v>
      </c>
      <c r="P730" s="460">
        <v>1</v>
      </c>
      <c r="Q730" s="460" t="s">
        <v>83</v>
      </c>
      <c r="R730" s="463" t="s">
        <v>2501</v>
      </c>
      <c r="S730" s="501"/>
      <c r="T730" s="501">
        <v>10000000</v>
      </c>
      <c r="U730" s="460" t="s">
        <v>1009</v>
      </c>
      <c r="V730" s="460" t="s">
        <v>78</v>
      </c>
      <c r="W730" s="460" t="s">
        <v>886</v>
      </c>
      <c r="X730" s="460" t="s">
        <v>533</v>
      </c>
      <c r="Y730" s="460" t="s">
        <v>2765</v>
      </c>
      <c r="Z730" s="460" t="s">
        <v>77</v>
      </c>
      <c r="AA730" s="460" t="e">
        <v>#N/A</v>
      </c>
    </row>
    <row r="731" spans="1:27" s="447" customFormat="1" ht="139.5">
      <c r="A731" s="460" t="s">
        <v>2445</v>
      </c>
      <c r="B731" s="460" t="s">
        <v>70</v>
      </c>
      <c r="C731" s="460" t="s">
        <v>71</v>
      </c>
      <c r="D731" s="460" t="s">
        <v>1004</v>
      </c>
      <c r="E731" s="460" t="s">
        <v>877</v>
      </c>
      <c r="F731" s="461">
        <v>8146</v>
      </c>
      <c r="G731" s="461">
        <v>2024110010254</v>
      </c>
      <c r="H731" s="460" t="s">
        <v>17</v>
      </c>
      <c r="I731" s="460" t="s">
        <v>878</v>
      </c>
      <c r="J731" s="462" t="s">
        <v>2764</v>
      </c>
      <c r="K731" s="460" t="s">
        <v>1055</v>
      </c>
      <c r="L731" s="460" t="s">
        <v>2497</v>
      </c>
      <c r="M731" s="460" t="s">
        <v>1982</v>
      </c>
      <c r="N731" s="461" t="s">
        <v>1982</v>
      </c>
      <c r="O731" s="461">
        <v>1</v>
      </c>
      <c r="P731" s="460">
        <v>1</v>
      </c>
      <c r="Q731" s="460" t="s">
        <v>83</v>
      </c>
      <c r="R731" s="463" t="s">
        <v>2501</v>
      </c>
      <c r="S731" s="501"/>
      <c r="T731" s="501">
        <v>10000000</v>
      </c>
      <c r="U731" s="460" t="s">
        <v>1009</v>
      </c>
      <c r="V731" s="460" t="s">
        <v>78</v>
      </c>
      <c r="W731" s="460" t="s">
        <v>886</v>
      </c>
      <c r="X731" s="460" t="s">
        <v>533</v>
      </c>
      <c r="Y731" s="460" t="s">
        <v>2765</v>
      </c>
      <c r="Z731" s="460" t="s">
        <v>77</v>
      </c>
      <c r="AA731" s="460" t="e">
        <v>#N/A</v>
      </c>
    </row>
    <row r="732" spans="1:27" s="447" customFormat="1" ht="139.5">
      <c r="A732" s="460" t="s">
        <v>2446</v>
      </c>
      <c r="B732" s="460" t="s">
        <v>70</v>
      </c>
      <c r="C732" s="460" t="s">
        <v>71</v>
      </c>
      <c r="D732" s="460" t="s">
        <v>1004</v>
      </c>
      <c r="E732" s="460" t="s">
        <v>877</v>
      </c>
      <c r="F732" s="461">
        <v>8146</v>
      </c>
      <c r="G732" s="461">
        <v>2024110010254</v>
      </c>
      <c r="H732" s="460" t="s">
        <v>17</v>
      </c>
      <c r="I732" s="460" t="s">
        <v>878</v>
      </c>
      <c r="J732" s="462" t="s">
        <v>2764</v>
      </c>
      <c r="K732" s="460" t="s">
        <v>1055</v>
      </c>
      <c r="L732" s="460" t="s">
        <v>2497</v>
      </c>
      <c r="M732" s="460" t="s">
        <v>1982</v>
      </c>
      <c r="N732" s="461" t="s">
        <v>1982</v>
      </c>
      <c r="O732" s="461">
        <v>1</v>
      </c>
      <c r="P732" s="460">
        <v>1</v>
      </c>
      <c r="Q732" s="460" t="s">
        <v>83</v>
      </c>
      <c r="R732" s="463" t="s">
        <v>2501</v>
      </c>
      <c r="S732" s="501"/>
      <c r="T732" s="501">
        <v>10000000</v>
      </c>
      <c r="U732" s="460" t="s">
        <v>1009</v>
      </c>
      <c r="V732" s="460" t="s">
        <v>78</v>
      </c>
      <c r="W732" s="460" t="s">
        <v>886</v>
      </c>
      <c r="X732" s="460" t="s">
        <v>533</v>
      </c>
      <c r="Y732" s="460" t="s">
        <v>2765</v>
      </c>
      <c r="Z732" s="460" t="s">
        <v>77</v>
      </c>
      <c r="AA732" s="460" t="e">
        <v>#N/A</v>
      </c>
    </row>
    <row r="733" spans="1:27" s="447" customFormat="1" ht="139.5">
      <c r="A733" s="460" t="s">
        <v>2447</v>
      </c>
      <c r="B733" s="460" t="s">
        <v>70</v>
      </c>
      <c r="C733" s="460" t="s">
        <v>71</v>
      </c>
      <c r="D733" s="460" t="s">
        <v>1004</v>
      </c>
      <c r="E733" s="460" t="s">
        <v>877</v>
      </c>
      <c r="F733" s="461">
        <v>8146</v>
      </c>
      <c r="G733" s="461">
        <v>2024110010254</v>
      </c>
      <c r="H733" s="460" t="s">
        <v>17</v>
      </c>
      <c r="I733" s="460" t="s">
        <v>878</v>
      </c>
      <c r="J733" s="462" t="s">
        <v>2764</v>
      </c>
      <c r="K733" s="460" t="s">
        <v>1055</v>
      </c>
      <c r="L733" s="460" t="s">
        <v>2497</v>
      </c>
      <c r="M733" s="460" t="s">
        <v>1982</v>
      </c>
      <c r="N733" s="461" t="s">
        <v>1982</v>
      </c>
      <c r="O733" s="461">
        <v>1</v>
      </c>
      <c r="P733" s="460">
        <v>1</v>
      </c>
      <c r="Q733" s="460" t="s">
        <v>83</v>
      </c>
      <c r="R733" s="463" t="s">
        <v>2501</v>
      </c>
      <c r="S733" s="501"/>
      <c r="T733" s="501">
        <v>10000000</v>
      </c>
      <c r="U733" s="460" t="s">
        <v>1009</v>
      </c>
      <c r="V733" s="460" t="s">
        <v>78</v>
      </c>
      <c r="W733" s="460" t="s">
        <v>886</v>
      </c>
      <c r="X733" s="460" t="s">
        <v>533</v>
      </c>
      <c r="Y733" s="460" t="s">
        <v>2765</v>
      </c>
      <c r="Z733" s="460" t="s">
        <v>77</v>
      </c>
      <c r="AA733" s="460" t="e">
        <v>#N/A</v>
      </c>
    </row>
    <row r="734" spans="1:27" s="447" customFormat="1" ht="139.5">
      <c r="A734" s="460" t="s">
        <v>2448</v>
      </c>
      <c r="B734" s="460" t="s">
        <v>70</v>
      </c>
      <c r="C734" s="460" t="s">
        <v>71</v>
      </c>
      <c r="D734" s="460" t="s">
        <v>1004</v>
      </c>
      <c r="E734" s="460" t="s">
        <v>877</v>
      </c>
      <c r="F734" s="461">
        <v>8146</v>
      </c>
      <c r="G734" s="461">
        <v>2024110010254</v>
      </c>
      <c r="H734" s="460" t="s">
        <v>17</v>
      </c>
      <c r="I734" s="460" t="s">
        <v>878</v>
      </c>
      <c r="J734" s="462" t="s">
        <v>2764</v>
      </c>
      <c r="K734" s="460" t="s">
        <v>1055</v>
      </c>
      <c r="L734" s="460" t="s">
        <v>2497</v>
      </c>
      <c r="M734" s="460" t="s">
        <v>1982</v>
      </c>
      <c r="N734" s="461" t="s">
        <v>1982</v>
      </c>
      <c r="O734" s="461">
        <v>1</v>
      </c>
      <c r="P734" s="460">
        <v>1</v>
      </c>
      <c r="Q734" s="460" t="s">
        <v>83</v>
      </c>
      <c r="R734" s="463" t="s">
        <v>2501</v>
      </c>
      <c r="S734" s="501"/>
      <c r="T734" s="501">
        <v>10000000</v>
      </c>
      <c r="U734" s="460" t="s">
        <v>1009</v>
      </c>
      <c r="V734" s="460" t="s">
        <v>78</v>
      </c>
      <c r="W734" s="460" t="s">
        <v>886</v>
      </c>
      <c r="X734" s="460" t="s">
        <v>533</v>
      </c>
      <c r="Y734" s="460" t="s">
        <v>2765</v>
      </c>
      <c r="Z734" s="460" t="s">
        <v>77</v>
      </c>
      <c r="AA734" s="460" t="e">
        <v>#N/A</v>
      </c>
    </row>
    <row r="735" spans="1:27" s="447" customFormat="1" ht="139.5">
      <c r="A735" s="460" t="s">
        <v>2449</v>
      </c>
      <c r="B735" s="460" t="s">
        <v>70</v>
      </c>
      <c r="C735" s="460" t="s">
        <v>71</v>
      </c>
      <c r="D735" s="460" t="s">
        <v>1004</v>
      </c>
      <c r="E735" s="460" t="s">
        <v>877</v>
      </c>
      <c r="F735" s="461">
        <v>8146</v>
      </c>
      <c r="G735" s="461">
        <v>2024110010254</v>
      </c>
      <c r="H735" s="460" t="s">
        <v>17</v>
      </c>
      <c r="I735" s="460" t="s">
        <v>878</v>
      </c>
      <c r="J735" s="462" t="s">
        <v>2764</v>
      </c>
      <c r="K735" s="460" t="s">
        <v>1055</v>
      </c>
      <c r="L735" s="460" t="s">
        <v>2497</v>
      </c>
      <c r="M735" s="460" t="s">
        <v>1982</v>
      </c>
      <c r="N735" s="461" t="s">
        <v>1982</v>
      </c>
      <c r="O735" s="461">
        <v>1</v>
      </c>
      <c r="P735" s="460">
        <v>1</v>
      </c>
      <c r="Q735" s="460" t="s">
        <v>83</v>
      </c>
      <c r="R735" s="463" t="s">
        <v>2501</v>
      </c>
      <c r="S735" s="501"/>
      <c r="T735" s="501">
        <v>10000000</v>
      </c>
      <c r="U735" s="460" t="s">
        <v>1009</v>
      </c>
      <c r="V735" s="460" t="s">
        <v>78</v>
      </c>
      <c r="W735" s="460" t="s">
        <v>886</v>
      </c>
      <c r="X735" s="460" t="s">
        <v>533</v>
      </c>
      <c r="Y735" s="460" t="s">
        <v>2765</v>
      </c>
      <c r="Z735" s="460" t="s">
        <v>77</v>
      </c>
      <c r="AA735" s="460" t="e">
        <v>#N/A</v>
      </c>
    </row>
    <row r="736" spans="1:27" s="447" customFormat="1" ht="139.5">
      <c r="A736" s="460" t="s">
        <v>2450</v>
      </c>
      <c r="B736" s="460" t="s">
        <v>70</v>
      </c>
      <c r="C736" s="460" t="s">
        <v>71</v>
      </c>
      <c r="D736" s="460" t="s">
        <v>1004</v>
      </c>
      <c r="E736" s="460" t="s">
        <v>877</v>
      </c>
      <c r="F736" s="461">
        <v>8146</v>
      </c>
      <c r="G736" s="461">
        <v>2024110010254</v>
      </c>
      <c r="H736" s="460" t="s">
        <v>17</v>
      </c>
      <c r="I736" s="460" t="s">
        <v>878</v>
      </c>
      <c r="J736" s="462" t="s">
        <v>2764</v>
      </c>
      <c r="K736" s="460" t="s">
        <v>1055</v>
      </c>
      <c r="L736" s="460" t="s">
        <v>2497</v>
      </c>
      <c r="M736" s="460" t="s">
        <v>1982</v>
      </c>
      <c r="N736" s="461" t="s">
        <v>1982</v>
      </c>
      <c r="O736" s="461">
        <v>1</v>
      </c>
      <c r="P736" s="460">
        <v>1</v>
      </c>
      <c r="Q736" s="460" t="s">
        <v>83</v>
      </c>
      <c r="R736" s="463" t="s">
        <v>2501</v>
      </c>
      <c r="S736" s="501"/>
      <c r="T736" s="501">
        <v>10000000</v>
      </c>
      <c r="U736" s="460" t="s">
        <v>1009</v>
      </c>
      <c r="V736" s="460" t="s">
        <v>78</v>
      </c>
      <c r="W736" s="460" t="s">
        <v>886</v>
      </c>
      <c r="X736" s="460" t="s">
        <v>533</v>
      </c>
      <c r="Y736" s="460" t="s">
        <v>2765</v>
      </c>
      <c r="Z736" s="460" t="s">
        <v>77</v>
      </c>
      <c r="AA736" s="460" t="e">
        <v>#N/A</v>
      </c>
    </row>
    <row r="737" spans="1:27" s="447" customFormat="1" ht="139.5">
      <c r="A737" s="460" t="s">
        <v>2451</v>
      </c>
      <c r="B737" s="460" t="s">
        <v>70</v>
      </c>
      <c r="C737" s="460" t="s">
        <v>71</v>
      </c>
      <c r="D737" s="460" t="s">
        <v>1004</v>
      </c>
      <c r="E737" s="460" t="s">
        <v>877</v>
      </c>
      <c r="F737" s="461">
        <v>8146</v>
      </c>
      <c r="G737" s="461">
        <v>2024110010254</v>
      </c>
      <c r="H737" s="460" t="s">
        <v>17</v>
      </c>
      <c r="I737" s="460" t="s">
        <v>878</v>
      </c>
      <c r="J737" s="462" t="s">
        <v>2764</v>
      </c>
      <c r="K737" s="460" t="s">
        <v>1055</v>
      </c>
      <c r="L737" s="460" t="s">
        <v>2497</v>
      </c>
      <c r="M737" s="460" t="s">
        <v>1982</v>
      </c>
      <c r="N737" s="461" t="s">
        <v>1982</v>
      </c>
      <c r="O737" s="461">
        <v>1</v>
      </c>
      <c r="P737" s="460">
        <v>1</v>
      </c>
      <c r="Q737" s="460" t="s">
        <v>83</v>
      </c>
      <c r="R737" s="463" t="s">
        <v>2501</v>
      </c>
      <c r="S737" s="501"/>
      <c r="T737" s="501">
        <v>10000000</v>
      </c>
      <c r="U737" s="460" t="s">
        <v>1009</v>
      </c>
      <c r="V737" s="460" t="s">
        <v>78</v>
      </c>
      <c r="W737" s="460" t="s">
        <v>886</v>
      </c>
      <c r="X737" s="460" t="s">
        <v>533</v>
      </c>
      <c r="Y737" s="460" t="s">
        <v>2765</v>
      </c>
      <c r="Z737" s="460" t="s">
        <v>77</v>
      </c>
      <c r="AA737" s="460" t="e">
        <v>#N/A</v>
      </c>
    </row>
    <row r="738" spans="1:27" s="447" customFormat="1" ht="139.5">
      <c r="A738" s="460" t="s">
        <v>2452</v>
      </c>
      <c r="B738" s="460" t="s">
        <v>70</v>
      </c>
      <c r="C738" s="460" t="s">
        <v>71</v>
      </c>
      <c r="D738" s="460" t="s">
        <v>1004</v>
      </c>
      <c r="E738" s="460" t="s">
        <v>877</v>
      </c>
      <c r="F738" s="461">
        <v>8146</v>
      </c>
      <c r="G738" s="461">
        <v>2024110010254</v>
      </c>
      <c r="H738" s="460" t="s">
        <v>17</v>
      </c>
      <c r="I738" s="460" t="s">
        <v>878</v>
      </c>
      <c r="J738" s="462" t="s">
        <v>2764</v>
      </c>
      <c r="K738" s="460" t="s">
        <v>1055</v>
      </c>
      <c r="L738" s="460" t="s">
        <v>2497</v>
      </c>
      <c r="M738" s="460" t="s">
        <v>1982</v>
      </c>
      <c r="N738" s="461" t="s">
        <v>1982</v>
      </c>
      <c r="O738" s="461">
        <v>1</v>
      </c>
      <c r="P738" s="460">
        <v>1</v>
      </c>
      <c r="Q738" s="460" t="s">
        <v>83</v>
      </c>
      <c r="R738" s="463" t="s">
        <v>2501</v>
      </c>
      <c r="S738" s="501"/>
      <c r="T738" s="501">
        <v>10000000</v>
      </c>
      <c r="U738" s="460" t="s">
        <v>1009</v>
      </c>
      <c r="V738" s="460" t="s">
        <v>78</v>
      </c>
      <c r="W738" s="460" t="s">
        <v>886</v>
      </c>
      <c r="X738" s="460" t="s">
        <v>533</v>
      </c>
      <c r="Y738" s="460" t="s">
        <v>2765</v>
      </c>
      <c r="Z738" s="460" t="s">
        <v>77</v>
      </c>
      <c r="AA738" s="460" t="e">
        <v>#N/A</v>
      </c>
    </row>
    <row r="739" spans="1:27" s="447" customFormat="1" ht="139.5">
      <c r="A739" s="460" t="s">
        <v>2453</v>
      </c>
      <c r="B739" s="460" t="s">
        <v>70</v>
      </c>
      <c r="C739" s="460" t="s">
        <v>71</v>
      </c>
      <c r="D739" s="460" t="s">
        <v>1004</v>
      </c>
      <c r="E739" s="460" t="s">
        <v>877</v>
      </c>
      <c r="F739" s="461">
        <v>8146</v>
      </c>
      <c r="G739" s="461">
        <v>2024110010254</v>
      </c>
      <c r="H739" s="460" t="s">
        <v>17</v>
      </c>
      <c r="I739" s="460" t="s">
        <v>878</v>
      </c>
      <c r="J739" s="462" t="s">
        <v>2764</v>
      </c>
      <c r="K739" s="460" t="s">
        <v>1055</v>
      </c>
      <c r="L739" s="460" t="s">
        <v>2497</v>
      </c>
      <c r="M739" s="460" t="s">
        <v>1982</v>
      </c>
      <c r="N739" s="461" t="s">
        <v>1982</v>
      </c>
      <c r="O739" s="461">
        <v>1</v>
      </c>
      <c r="P739" s="460">
        <v>1</v>
      </c>
      <c r="Q739" s="460" t="s">
        <v>83</v>
      </c>
      <c r="R739" s="463" t="s">
        <v>2501</v>
      </c>
      <c r="S739" s="501"/>
      <c r="T739" s="501">
        <v>10000000</v>
      </c>
      <c r="U739" s="460" t="s">
        <v>1009</v>
      </c>
      <c r="V739" s="460" t="s">
        <v>78</v>
      </c>
      <c r="W739" s="460" t="s">
        <v>886</v>
      </c>
      <c r="X739" s="460" t="s">
        <v>533</v>
      </c>
      <c r="Y739" s="460" t="s">
        <v>2765</v>
      </c>
      <c r="Z739" s="460" t="s">
        <v>77</v>
      </c>
      <c r="AA739" s="460" t="e">
        <v>#N/A</v>
      </c>
    </row>
    <row r="740" spans="1:27" s="447" customFormat="1" ht="139.5">
      <c r="A740" s="460" t="s">
        <v>2454</v>
      </c>
      <c r="B740" s="460" t="s">
        <v>70</v>
      </c>
      <c r="C740" s="460" t="s">
        <v>71</v>
      </c>
      <c r="D740" s="460" t="s">
        <v>1004</v>
      </c>
      <c r="E740" s="460" t="s">
        <v>877</v>
      </c>
      <c r="F740" s="461">
        <v>8146</v>
      </c>
      <c r="G740" s="461">
        <v>2024110010254</v>
      </c>
      <c r="H740" s="460" t="s">
        <v>17</v>
      </c>
      <c r="I740" s="460" t="s">
        <v>878</v>
      </c>
      <c r="J740" s="462" t="s">
        <v>2764</v>
      </c>
      <c r="K740" s="460" t="s">
        <v>1055</v>
      </c>
      <c r="L740" s="460" t="s">
        <v>2497</v>
      </c>
      <c r="M740" s="460" t="s">
        <v>1982</v>
      </c>
      <c r="N740" s="461" t="s">
        <v>1982</v>
      </c>
      <c r="O740" s="461">
        <v>1</v>
      </c>
      <c r="P740" s="460">
        <v>1</v>
      </c>
      <c r="Q740" s="460" t="s">
        <v>83</v>
      </c>
      <c r="R740" s="463" t="s">
        <v>2501</v>
      </c>
      <c r="S740" s="501"/>
      <c r="T740" s="501">
        <v>10000000</v>
      </c>
      <c r="U740" s="460" t="s">
        <v>1009</v>
      </c>
      <c r="V740" s="460" t="s">
        <v>78</v>
      </c>
      <c r="W740" s="460" t="s">
        <v>886</v>
      </c>
      <c r="X740" s="460" t="s">
        <v>533</v>
      </c>
      <c r="Y740" s="460" t="s">
        <v>2765</v>
      </c>
      <c r="Z740" s="460" t="s">
        <v>77</v>
      </c>
      <c r="AA740" s="460" t="e">
        <v>#N/A</v>
      </c>
    </row>
    <row r="741" spans="1:27" s="447" customFormat="1" ht="139.5">
      <c r="A741" s="460" t="s">
        <v>2455</v>
      </c>
      <c r="B741" s="460" t="s">
        <v>70</v>
      </c>
      <c r="C741" s="460" t="s">
        <v>71</v>
      </c>
      <c r="D741" s="460" t="s">
        <v>1004</v>
      </c>
      <c r="E741" s="460" t="s">
        <v>877</v>
      </c>
      <c r="F741" s="461">
        <v>8146</v>
      </c>
      <c r="G741" s="461">
        <v>2024110010254</v>
      </c>
      <c r="H741" s="460" t="s">
        <v>17</v>
      </c>
      <c r="I741" s="460" t="s">
        <v>878</v>
      </c>
      <c r="J741" s="462" t="s">
        <v>2764</v>
      </c>
      <c r="K741" s="460" t="s">
        <v>1055</v>
      </c>
      <c r="L741" s="460" t="s">
        <v>2497</v>
      </c>
      <c r="M741" s="460" t="s">
        <v>1982</v>
      </c>
      <c r="N741" s="461" t="s">
        <v>1982</v>
      </c>
      <c r="O741" s="461">
        <v>1</v>
      </c>
      <c r="P741" s="460">
        <v>1</v>
      </c>
      <c r="Q741" s="460" t="s">
        <v>83</v>
      </c>
      <c r="R741" s="463" t="s">
        <v>2501</v>
      </c>
      <c r="S741" s="501"/>
      <c r="T741" s="501">
        <v>10000000</v>
      </c>
      <c r="U741" s="460" t="s">
        <v>1009</v>
      </c>
      <c r="V741" s="460" t="s">
        <v>78</v>
      </c>
      <c r="W741" s="460" t="s">
        <v>886</v>
      </c>
      <c r="X741" s="460" t="s">
        <v>533</v>
      </c>
      <c r="Y741" s="460" t="s">
        <v>2765</v>
      </c>
      <c r="Z741" s="460" t="s">
        <v>77</v>
      </c>
      <c r="AA741" s="460" t="e">
        <v>#N/A</v>
      </c>
    </row>
    <row r="742" spans="1:27" s="447" customFormat="1" ht="139.5">
      <c r="A742" s="460" t="s">
        <v>2456</v>
      </c>
      <c r="B742" s="460" t="s">
        <v>70</v>
      </c>
      <c r="C742" s="460" t="s">
        <v>71</v>
      </c>
      <c r="D742" s="460" t="s">
        <v>1004</v>
      </c>
      <c r="E742" s="460" t="s">
        <v>877</v>
      </c>
      <c r="F742" s="461">
        <v>8146</v>
      </c>
      <c r="G742" s="461">
        <v>2024110010254</v>
      </c>
      <c r="H742" s="460" t="s">
        <v>17</v>
      </c>
      <c r="I742" s="460" t="s">
        <v>878</v>
      </c>
      <c r="J742" s="462" t="s">
        <v>2764</v>
      </c>
      <c r="K742" s="460" t="s">
        <v>1055</v>
      </c>
      <c r="L742" s="460" t="s">
        <v>2497</v>
      </c>
      <c r="M742" s="460" t="s">
        <v>1982</v>
      </c>
      <c r="N742" s="461" t="s">
        <v>1982</v>
      </c>
      <c r="O742" s="461">
        <v>1</v>
      </c>
      <c r="P742" s="460">
        <v>1</v>
      </c>
      <c r="Q742" s="460" t="s">
        <v>83</v>
      </c>
      <c r="R742" s="463" t="s">
        <v>2501</v>
      </c>
      <c r="S742" s="501"/>
      <c r="T742" s="501">
        <v>10000000</v>
      </c>
      <c r="U742" s="460" t="s">
        <v>1009</v>
      </c>
      <c r="V742" s="460" t="s">
        <v>78</v>
      </c>
      <c r="W742" s="460" t="s">
        <v>886</v>
      </c>
      <c r="X742" s="460" t="s">
        <v>533</v>
      </c>
      <c r="Y742" s="460" t="s">
        <v>2765</v>
      </c>
      <c r="Z742" s="460" t="s">
        <v>77</v>
      </c>
      <c r="AA742" s="460" t="e">
        <v>#N/A</v>
      </c>
    </row>
    <row r="743" spans="1:27" s="447" customFormat="1" ht="139.5">
      <c r="A743" s="460" t="s">
        <v>2457</v>
      </c>
      <c r="B743" s="460" t="s">
        <v>70</v>
      </c>
      <c r="C743" s="460" t="s">
        <v>71</v>
      </c>
      <c r="D743" s="460" t="s">
        <v>1004</v>
      </c>
      <c r="E743" s="460" t="s">
        <v>877</v>
      </c>
      <c r="F743" s="461">
        <v>8146</v>
      </c>
      <c r="G743" s="461">
        <v>2024110010254</v>
      </c>
      <c r="H743" s="460" t="s">
        <v>17</v>
      </c>
      <c r="I743" s="460" t="s">
        <v>878</v>
      </c>
      <c r="J743" s="462" t="s">
        <v>2764</v>
      </c>
      <c r="K743" s="460" t="s">
        <v>1055</v>
      </c>
      <c r="L743" s="460" t="s">
        <v>2497</v>
      </c>
      <c r="M743" s="460" t="s">
        <v>1982</v>
      </c>
      <c r="N743" s="461" t="s">
        <v>1982</v>
      </c>
      <c r="O743" s="461">
        <v>1</v>
      </c>
      <c r="P743" s="460">
        <v>1</v>
      </c>
      <c r="Q743" s="460" t="s">
        <v>83</v>
      </c>
      <c r="R743" s="463" t="s">
        <v>2501</v>
      </c>
      <c r="S743" s="501"/>
      <c r="T743" s="501">
        <v>10000000</v>
      </c>
      <c r="U743" s="460" t="s">
        <v>1009</v>
      </c>
      <c r="V743" s="460" t="s">
        <v>78</v>
      </c>
      <c r="W743" s="460" t="s">
        <v>886</v>
      </c>
      <c r="X743" s="460" t="s">
        <v>533</v>
      </c>
      <c r="Y743" s="460" t="s">
        <v>2765</v>
      </c>
      <c r="Z743" s="460" t="s">
        <v>77</v>
      </c>
      <c r="AA743" s="460" t="e">
        <v>#N/A</v>
      </c>
    </row>
    <row r="744" spans="1:27" s="447" customFormat="1" ht="139.5">
      <c r="A744" s="460" t="s">
        <v>2458</v>
      </c>
      <c r="B744" s="460" t="s">
        <v>70</v>
      </c>
      <c r="C744" s="460" t="s">
        <v>71</v>
      </c>
      <c r="D744" s="460" t="s">
        <v>1004</v>
      </c>
      <c r="E744" s="460" t="s">
        <v>877</v>
      </c>
      <c r="F744" s="461">
        <v>8146</v>
      </c>
      <c r="G744" s="461">
        <v>2024110010254</v>
      </c>
      <c r="H744" s="460" t="s">
        <v>17</v>
      </c>
      <c r="I744" s="460" t="s">
        <v>878</v>
      </c>
      <c r="J744" s="462" t="s">
        <v>2764</v>
      </c>
      <c r="K744" s="460" t="s">
        <v>1055</v>
      </c>
      <c r="L744" s="460" t="s">
        <v>2497</v>
      </c>
      <c r="M744" s="460" t="s">
        <v>1982</v>
      </c>
      <c r="N744" s="461" t="s">
        <v>1982</v>
      </c>
      <c r="O744" s="461">
        <v>1</v>
      </c>
      <c r="P744" s="460">
        <v>1</v>
      </c>
      <c r="Q744" s="460" t="s">
        <v>83</v>
      </c>
      <c r="R744" s="463" t="s">
        <v>2501</v>
      </c>
      <c r="S744" s="501"/>
      <c r="T744" s="501">
        <v>10000000</v>
      </c>
      <c r="U744" s="460" t="s">
        <v>1009</v>
      </c>
      <c r="V744" s="460" t="s">
        <v>78</v>
      </c>
      <c r="W744" s="460" t="s">
        <v>886</v>
      </c>
      <c r="X744" s="460" t="s">
        <v>533</v>
      </c>
      <c r="Y744" s="460" t="s">
        <v>2765</v>
      </c>
      <c r="Z744" s="460" t="s">
        <v>77</v>
      </c>
      <c r="AA744" s="460" t="e">
        <v>#N/A</v>
      </c>
    </row>
    <row r="745" spans="1:27" s="447" customFormat="1" ht="139.5">
      <c r="A745" s="460" t="s">
        <v>2459</v>
      </c>
      <c r="B745" s="460" t="s">
        <v>70</v>
      </c>
      <c r="C745" s="460" t="s">
        <v>71</v>
      </c>
      <c r="D745" s="460" t="s">
        <v>1004</v>
      </c>
      <c r="E745" s="460" t="s">
        <v>877</v>
      </c>
      <c r="F745" s="461">
        <v>8146</v>
      </c>
      <c r="G745" s="461">
        <v>2024110010254</v>
      </c>
      <c r="H745" s="460" t="s">
        <v>17</v>
      </c>
      <c r="I745" s="460" t="s">
        <v>878</v>
      </c>
      <c r="J745" s="462" t="s">
        <v>2764</v>
      </c>
      <c r="K745" s="460" t="s">
        <v>1055</v>
      </c>
      <c r="L745" s="460" t="s">
        <v>2497</v>
      </c>
      <c r="M745" s="460" t="s">
        <v>1982</v>
      </c>
      <c r="N745" s="461" t="s">
        <v>1982</v>
      </c>
      <c r="O745" s="461">
        <v>1</v>
      </c>
      <c r="P745" s="460">
        <v>1</v>
      </c>
      <c r="Q745" s="460" t="s">
        <v>83</v>
      </c>
      <c r="R745" s="463" t="s">
        <v>2501</v>
      </c>
      <c r="S745" s="501"/>
      <c r="T745" s="501">
        <v>10000000</v>
      </c>
      <c r="U745" s="460" t="s">
        <v>1009</v>
      </c>
      <c r="V745" s="460" t="s">
        <v>78</v>
      </c>
      <c r="W745" s="460" t="s">
        <v>886</v>
      </c>
      <c r="X745" s="460" t="s">
        <v>533</v>
      </c>
      <c r="Y745" s="460" t="s">
        <v>2765</v>
      </c>
      <c r="Z745" s="460" t="s">
        <v>77</v>
      </c>
      <c r="AA745" s="460" t="e">
        <v>#N/A</v>
      </c>
    </row>
    <row r="746" spans="1:27" s="447" customFormat="1" ht="139.5">
      <c r="A746" s="460" t="s">
        <v>2460</v>
      </c>
      <c r="B746" s="460" t="s">
        <v>70</v>
      </c>
      <c r="C746" s="460" t="s">
        <v>71</v>
      </c>
      <c r="D746" s="460" t="s">
        <v>1004</v>
      </c>
      <c r="E746" s="460" t="s">
        <v>877</v>
      </c>
      <c r="F746" s="461">
        <v>8146</v>
      </c>
      <c r="G746" s="461">
        <v>2024110010254</v>
      </c>
      <c r="H746" s="460" t="s">
        <v>17</v>
      </c>
      <c r="I746" s="460" t="s">
        <v>878</v>
      </c>
      <c r="J746" s="462" t="s">
        <v>2764</v>
      </c>
      <c r="K746" s="460" t="s">
        <v>1055</v>
      </c>
      <c r="L746" s="460" t="s">
        <v>2497</v>
      </c>
      <c r="M746" s="460" t="s">
        <v>1982</v>
      </c>
      <c r="N746" s="461" t="s">
        <v>1982</v>
      </c>
      <c r="O746" s="461">
        <v>1</v>
      </c>
      <c r="P746" s="460">
        <v>1</v>
      </c>
      <c r="Q746" s="460" t="s">
        <v>83</v>
      </c>
      <c r="R746" s="463" t="s">
        <v>2501</v>
      </c>
      <c r="S746" s="501"/>
      <c r="T746" s="501">
        <v>10000000</v>
      </c>
      <c r="U746" s="460" t="s">
        <v>1009</v>
      </c>
      <c r="V746" s="460" t="s">
        <v>78</v>
      </c>
      <c r="W746" s="460" t="s">
        <v>886</v>
      </c>
      <c r="X746" s="460" t="s">
        <v>533</v>
      </c>
      <c r="Y746" s="460" t="s">
        <v>2765</v>
      </c>
      <c r="Z746" s="460" t="s">
        <v>77</v>
      </c>
      <c r="AA746" s="460" t="e">
        <v>#N/A</v>
      </c>
    </row>
    <row r="747" spans="1:27" s="447" customFormat="1" ht="139.5">
      <c r="A747" s="460" t="s">
        <v>2461</v>
      </c>
      <c r="B747" s="460" t="s">
        <v>70</v>
      </c>
      <c r="C747" s="460" t="s">
        <v>71</v>
      </c>
      <c r="D747" s="460" t="s">
        <v>1004</v>
      </c>
      <c r="E747" s="460" t="s">
        <v>877</v>
      </c>
      <c r="F747" s="461">
        <v>8146</v>
      </c>
      <c r="G747" s="461">
        <v>2024110010254</v>
      </c>
      <c r="H747" s="460" t="s">
        <v>17</v>
      </c>
      <c r="I747" s="460" t="s">
        <v>878</v>
      </c>
      <c r="J747" s="462" t="s">
        <v>2764</v>
      </c>
      <c r="K747" s="460" t="s">
        <v>1055</v>
      </c>
      <c r="L747" s="460" t="s">
        <v>2497</v>
      </c>
      <c r="M747" s="460" t="s">
        <v>1982</v>
      </c>
      <c r="N747" s="461" t="s">
        <v>1982</v>
      </c>
      <c r="O747" s="461">
        <v>1</v>
      </c>
      <c r="P747" s="460">
        <v>1</v>
      </c>
      <c r="Q747" s="460" t="s">
        <v>83</v>
      </c>
      <c r="R747" s="463" t="s">
        <v>2501</v>
      </c>
      <c r="S747" s="501"/>
      <c r="T747" s="501">
        <v>10000000</v>
      </c>
      <c r="U747" s="460" t="s">
        <v>1009</v>
      </c>
      <c r="V747" s="460" t="s">
        <v>78</v>
      </c>
      <c r="W747" s="460" t="s">
        <v>886</v>
      </c>
      <c r="X747" s="460" t="s">
        <v>533</v>
      </c>
      <c r="Y747" s="460" t="s">
        <v>2765</v>
      </c>
      <c r="Z747" s="460" t="s">
        <v>77</v>
      </c>
      <c r="AA747" s="460" t="e">
        <v>#N/A</v>
      </c>
    </row>
    <row r="748" spans="1:27" s="447" customFormat="1" ht="139.5">
      <c r="A748" s="460" t="s">
        <v>2462</v>
      </c>
      <c r="B748" s="460" t="s">
        <v>70</v>
      </c>
      <c r="C748" s="460" t="s">
        <v>71</v>
      </c>
      <c r="D748" s="460" t="s">
        <v>1004</v>
      </c>
      <c r="E748" s="460" t="s">
        <v>877</v>
      </c>
      <c r="F748" s="461">
        <v>8146</v>
      </c>
      <c r="G748" s="461">
        <v>2024110010254</v>
      </c>
      <c r="H748" s="460" t="s">
        <v>17</v>
      </c>
      <c r="I748" s="460" t="s">
        <v>878</v>
      </c>
      <c r="J748" s="462" t="s">
        <v>2764</v>
      </c>
      <c r="K748" s="460" t="s">
        <v>1055</v>
      </c>
      <c r="L748" s="460" t="s">
        <v>2497</v>
      </c>
      <c r="M748" s="460" t="s">
        <v>1982</v>
      </c>
      <c r="N748" s="461" t="s">
        <v>1982</v>
      </c>
      <c r="O748" s="461">
        <v>1</v>
      </c>
      <c r="P748" s="460">
        <v>1</v>
      </c>
      <c r="Q748" s="460" t="s">
        <v>83</v>
      </c>
      <c r="R748" s="463" t="s">
        <v>2501</v>
      </c>
      <c r="S748" s="501"/>
      <c r="T748" s="501">
        <v>10000000</v>
      </c>
      <c r="U748" s="460" t="s">
        <v>1009</v>
      </c>
      <c r="V748" s="460" t="s">
        <v>78</v>
      </c>
      <c r="W748" s="460" t="s">
        <v>886</v>
      </c>
      <c r="X748" s="460" t="s">
        <v>533</v>
      </c>
      <c r="Y748" s="460" t="s">
        <v>2765</v>
      </c>
      <c r="Z748" s="460" t="s">
        <v>77</v>
      </c>
      <c r="AA748" s="460" t="e">
        <v>#N/A</v>
      </c>
    </row>
    <row r="749" spans="1:27" s="447" customFormat="1" ht="139.5">
      <c r="A749" s="460" t="s">
        <v>2463</v>
      </c>
      <c r="B749" s="460" t="s">
        <v>70</v>
      </c>
      <c r="C749" s="460" t="s">
        <v>71</v>
      </c>
      <c r="D749" s="460" t="s">
        <v>1004</v>
      </c>
      <c r="E749" s="460" t="s">
        <v>877</v>
      </c>
      <c r="F749" s="461">
        <v>8146</v>
      </c>
      <c r="G749" s="461">
        <v>2024110010254</v>
      </c>
      <c r="H749" s="460" t="s">
        <v>17</v>
      </c>
      <c r="I749" s="460" t="s">
        <v>878</v>
      </c>
      <c r="J749" s="462" t="s">
        <v>2764</v>
      </c>
      <c r="K749" s="460" t="s">
        <v>1055</v>
      </c>
      <c r="L749" s="460" t="s">
        <v>2497</v>
      </c>
      <c r="M749" s="460" t="s">
        <v>1982</v>
      </c>
      <c r="N749" s="461" t="s">
        <v>1982</v>
      </c>
      <c r="O749" s="461">
        <v>1</v>
      </c>
      <c r="P749" s="460">
        <v>1</v>
      </c>
      <c r="Q749" s="460" t="s">
        <v>83</v>
      </c>
      <c r="R749" s="463" t="s">
        <v>2501</v>
      </c>
      <c r="S749" s="501"/>
      <c r="T749" s="501">
        <v>10000000</v>
      </c>
      <c r="U749" s="460" t="s">
        <v>1009</v>
      </c>
      <c r="V749" s="460" t="s">
        <v>78</v>
      </c>
      <c r="W749" s="460" t="s">
        <v>886</v>
      </c>
      <c r="X749" s="460" t="s">
        <v>533</v>
      </c>
      <c r="Y749" s="460" t="s">
        <v>2765</v>
      </c>
      <c r="Z749" s="460" t="s">
        <v>77</v>
      </c>
      <c r="AA749" s="460" t="e">
        <v>#N/A</v>
      </c>
    </row>
    <row r="750" spans="1:27" s="447" customFormat="1" ht="139.5">
      <c r="A750" s="460" t="s">
        <v>2464</v>
      </c>
      <c r="B750" s="460" t="s">
        <v>70</v>
      </c>
      <c r="C750" s="460" t="s">
        <v>71</v>
      </c>
      <c r="D750" s="460" t="s">
        <v>1004</v>
      </c>
      <c r="E750" s="460" t="s">
        <v>877</v>
      </c>
      <c r="F750" s="461">
        <v>8146</v>
      </c>
      <c r="G750" s="461">
        <v>2024110010254</v>
      </c>
      <c r="H750" s="460" t="s">
        <v>17</v>
      </c>
      <c r="I750" s="460" t="s">
        <v>878</v>
      </c>
      <c r="J750" s="462" t="s">
        <v>2764</v>
      </c>
      <c r="K750" s="460" t="s">
        <v>1055</v>
      </c>
      <c r="L750" s="460" t="s">
        <v>2497</v>
      </c>
      <c r="M750" s="460" t="s">
        <v>1982</v>
      </c>
      <c r="N750" s="461" t="s">
        <v>1982</v>
      </c>
      <c r="O750" s="461">
        <v>1</v>
      </c>
      <c r="P750" s="460">
        <v>1</v>
      </c>
      <c r="Q750" s="460" t="s">
        <v>83</v>
      </c>
      <c r="R750" s="463" t="s">
        <v>2501</v>
      </c>
      <c r="S750" s="501"/>
      <c r="T750" s="501">
        <v>10000000</v>
      </c>
      <c r="U750" s="460" t="s">
        <v>1009</v>
      </c>
      <c r="V750" s="460" t="s">
        <v>78</v>
      </c>
      <c r="W750" s="460" t="s">
        <v>886</v>
      </c>
      <c r="X750" s="460" t="s">
        <v>533</v>
      </c>
      <c r="Y750" s="460" t="s">
        <v>2765</v>
      </c>
      <c r="Z750" s="460" t="s">
        <v>77</v>
      </c>
      <c r="AA750" s="460" t="e">
        <v>#N/A</v>
      </c>
    </row>
    <row r="751" spans="1:27" s="447" customFormat="1" ht="139.5">
      <c r="A751" s="460" t="s">
        <v>2465</v>
      </c>
      <c r="B751" s="460" t="s">
        <v>70</v>
      </c>
      <c r="C751" s="460" t="s">
        <v>71</v>
      </c>
      <c r="D751" s="460" t="s">
        <v>1004</v>
      </c>
      <c r="E751" s="460" t="s">
        <v>877</v>
      </c>
      <c r="F751" s="461">
        <v>8146</v>
      </c>
      <c r="G751" s="461">
        <v>2024110010254</v>
      </c>
      <c r="H751" s="460" t="s">
        <v>17</v>
      </c>
      <c r="I751" s="460" t="s">
        <v>878</v>
      </c>
      <c r="J751" s="462" t="s">
        <v>2764</v>
      </c>
      <c r="K751" s="460" t="s">
        <v>1055</v>
      </c>
      <c r="L751" s="460" t="s">
        <v>2497</v>
      </c>
      <c r="M751" s="460" t="s">
        <v>1982</v>
      </c>
      <c r="N751" s="461" t="s">
        <v>1982</v>
      </c>
      <c r="O751" s="461">
        <v>1</v>
      </c>
      <c r="P751" s="460">
        <v>1</v>
      </c>
      <c r="Q751" s="460" t="s">
        <v>83</v>
      </c>
      <c r="R751" s="463" t="s">
        <v>2501</v>
      </c>
      <c r="S751" s="501"/>
      <c r="T751" s="501">
        <v>10000000</v>
      </c>
      <c r="U751" s="460" t="s">
        <v>1009</v>
      </c>
      <c r="V751" s="460" t="s">
        <v>78</v>
      </c>
      <c r="W751" s="460" t="s">
        <v>886</v>
      </c>
      <c r="X751" s="460" t="s">
        <v>533</v>
      </c>
      <c r="Y751" s="460" t="s">
        <v>2765</v>
      </c>
      <c r="Z751" s="460" t="s">
        <v>77</v>
      </c>
      <c r="AA751" s="460" t="e">
        <v>#N/A</v>
      </c>
    </row>
    <row r="752" spans="1:27" s="447" customFormat="1" ht="139.5">
      <c r="A752" s="460" t="s">
        <v>2466</v>
      </c>
      <c r="B752" s="460" t="s">
        <v>70</v>
      </c>
      <c r="C752" s="460" t="s">
        <v>71</v>
      </c>
      <c r="D752" s="460" t="s">
        <v>1004</v>
      </c>
      <c r="E752" s="460" t="s">
        <v>877</v>
      </c>
      <c r="F752" s="461">
        <v>8146</v>
      </c>
      <c r="G752" s="461">
        <v>2024110010254</v>
      </c>
      <c r="H752" s="460" t="s">
        <v>17</v>
      </c>
      <c r="I752" s="460" t="s">
        <v>878</v>
      </c>
      <c r="J752" s="462" t="s">
        <v>2764</v>
      </c>
      <c r="K752" s="460" t="s">
        <v>1055</v>
      </c>
      <c r="L752" s="460" t="s">
        <v>2497</v>
      </c>
      <c r="M752" s="460" t="s">
        <v>1982</v>
      </c>
      <c r="N752" s="461" t="s">
        <v>1982</v>
      </c>
      <c r="O752" s="461">
        <v>1</v>
      </c>
      <c r="P752" s="460">
        <v>1</v>
      </c>
      <c r="Q752" s="460" t="s">
        <v>83</v>
      </c>
      <c r="R752" s="463" t="s">
        <v>2501</v>
      </c>
      <c r="S752" s="501"/>
      <c r="T752" s="501">
        <v>10000000</v>
      </c>
      <c r="U752" s="460" t="s">
        <v>1009</v>
      </c>
      <c r="V752" s="460" t="s">
        <v>78</v>
      </c>
      <c r="W752" s="460" t="s">
        <v>886</v>
      </c>
      <c r="X752" s="460" t="s">
        <v>533</v>
      </c>
      <c r="Y752" s="460" t="s">
        <v>2765</v>
      </c>
      <c r="Z752" s="460" t="s">
        <v>77</v>
      </c>
      <c r="AA752" s="460" t="e">
        <v>#N/A</v>
      </c>
    </row>
    <row r="753" spans="1:27" s="447" customFormat="1" ht="139.5">
      <c r="A753" s="460" t="s">
        <v>2467</v>
      </c>
      <c r="B753" s="460" t="s">
        <v>70</v>
      </c>
      <c r="C753" s="460" t="s">
        <v>71</v>
      </c>
      <c r="D753" s="460" t="s">
        <v>1004</v>
      </c>
      <c r="E753" s="460" t="s">
        <v>877</v>
      </c>
      <c r="F753" s="461">
        <v>8146</v>
      </c>
      <c r="G753" s="461">
        <v>2024110010254</v>
      </c>
      <c r="H753" s="460" t="s">
        <v>17</v>
      </c>
      <c r="I753" s="460" t="s">
        <v>878</v>
      </c>
      <c r="J753" s="462" t="s">
        <v>2764</v>
      </c>
      <c r="K753" s="460" t="s">
        <v>1055</v>
      </c>
      <c r="L753" s="460" t="s">
        <v>2497</v>
      </c>
      <c r="M753" s="460" t="s">
        <v>1982</v>
      </c>
      <c r="N753" s="461" t="s">
        <v>1982</v>
      </c>
      <c r="O753" s="461">
        <v>1</v>
      </c>
      <c r="P753" s="460">
        <v>1</v>
      </c>
      <c r="Q753" s="460" t="s">
        <v>83</v>
      </c>
      <c r="R753" s="463" t="s">
        <v>2501</v>
      </c>
      <c r="S753" s="501"/>
      <c r="T753" s="501">
        <v>10000000</v>
      </c>
      <c r="U753" s="460" t="s">
        <v>1009</v>
      </c>
      <c r="V753" s="460" t="s">
        <v>78</v>
      </c>
      <c r="W753" s="460" t="s">
        <v>886</v>
      </c>
      <c r="X753" s="460" t="s">
        <v>533</v>
      </c>
      <c r="Y753" s="460" t="s">
        <v>2765</v>
      </c>
      <c r="Z753" s="460" t="s">
        <v>77</v>
      </c>
      <c r="AA753" s="460" t="e">
        <v>#N/A</v>
      </c>
    </row>
    <row r="754" spans="1:27" s="447" customFormat="1" ht="139.5">
      <c r="A754" s="460" t="s">
        <v>2468</v>
      </c>
      <c r="B754" s="460" t="s">
        <v>70</v>
      </c>
      <c r="C754" s="460" t="s">
        <v>71</v>
      </c>
      <c r="D754" s="460" t="s">
        <v>1004</v>
      </c>
      <c r="E754" s="460" t="s">
        <v>877</v>
      </c>
      <c r="F754" s="461">
        <v>8146</v>
      </c>
      <c r="G754" s="461">
        <v>2024110010254</v>
      </c>
      <c r="H754" s="460" t="s">
        <v>17</v>
      </c>
      <c r="I754" s="460" t="s">
        <v>878</v>
      </c>
      <c r="J754" s="460" t="s">
        <v>2764</v>
      </c>
      <c r="K754" s="460">
        <v>80111600</v>
      </c>
      <c r="L754" s="460" t="s">
        <v>2615</v>
      </c>
      <c r="M754" s="460" t="s">
        <v>1421</v>
      </c>
      <c r="N754" s="460" t="s">
        <v>1421</v>
      </c>
      <c r="O754" s="460" t="s">
        <v>2933</v>
      </c>
      <c r="P754" s="460">
        <v>1</v>
      </c>
      <c r="Q754" s="460" t="s">
        <v>83</v>
      </c>
      <c r="R754" s="460" t="s">
        <v>2501</v>
      </c>
      <c r="S754" s="506">
        <v>5000000</v>
      </c>
      <c r="T754" s="506">
        <v>30000000</v>
      </c>
      <c r="U754" s="460" t="s">
        <v>1009</v>
      </c>
      <c r="V754" s="460" t="s">
        <v>78</v>
      </c>
      <c r="W754" s="460" t="s">
        <v>886</v>
      </c>
      <c r="X754" s="460" t="s">
        <v>533</v>
      </c>
      <c r="Y754" s="460" t="s">
        <v>2765</v>
      </c>
      <c r="Z754" s="460" t="s">
        <v>77</v>
      </c>
      <c r="AA754" s="460">
        <v>134</v>
      </c>
    </row>
    <row r="755" spans="1:27" s="447" customFormat="1" ht="139.5">
      <c r="A755" s="460" t="s">
        <v>2469</v>
      </c>
      <c r="B755" s="460" t="s">
        <v>70</v>
      </c>
      <c r="C755" s="460" t="s">
        <v>71</v>
      </c>
      <c r="D755" s="460" t="s">
        <v>1004</v>
      </c>
      <c r="E755" s="460" t="s">
        <v>877</v>
      </c>
      <c r="F755" s="461">
        <v>8146</v>
      </c>
      <c r="G755" s="461">
        <v>2024110010254</v>
      </c>
      <c r="H755" s="460" t="s">
        <v>17</v>
      </c>
      <c r="I755" s="460" t="s">
        <v>878</v>
      </c>
      <c r="J755" s="460" t="s">
        <v>2764</v>
      </c>
      <c r="K755" s="460">
        <v>80111600</v>
      </c>
      <c r="L755" s="460" t="s">
        <v>2616</v>
      </c>
      <c r="M755" s="460" t="s">
        <v>1421</v>
      </c>
      <c r="N755" s="460" t="s">
        <v>1421</v>
      </c>
      <c r="O755" s="460" t="s">
        <v>2933</v>
      </c>
      <c r="P755" s="460">
        <v>1</v>
      </c>
      <c r="Q755" s="460" t="s">
        <v>83</v>
      </c>
      <c r="R755" s="460" t="s">
        <v>2501</v>
      </c>
      <c r="S755" s="506">
        <v>5000000</v>
      </c>
      <c r="T755" s="506">
        <v>30000000</v>
      </c>
      <c r="U755" s="460" t="s">
        <v>1009</v>
      </c>
      <c r="V755" s="460" t="s">
        <v>78</v>
      </c>
      <c r="W755" s="460" t="s">
        <v>886</v>
      </c>
      <c r="X755" s="460" t="s">
        <v>533</v>
      </c>
      <c r="Y755" s="460" t="s">
        <v>2765</v>
      </c>
      <c r="Z755" s="460" t="s">
        <v>77</v>
      </c>
      <c r="AA755" s="460">
        <v>135</v>
      </c>
    </row>
    <row r="756" spans="1:27" s="447" customFormat="1" ht="124">
      <c r="A756" s="460" t="s">
        <v>2470</v>
      </c>
      <c r="B756" s="460" t="s">
        <v>70</v>
      </c>
      <c r="C756" s="460" t="s">
        <v>71</v>
      </c>
      <c r="D756" s="460" t="s">
        <v>1004</v>
      </c>
      <c r="E756" s="460" t="s">
        <v>877</v>
      </c>
      <c r="F756" s="461">
        <v>8146</v>
      </c>
      <c r="G756" s="461">
        <v>2024110010254</v>
      </c>
      <c r="H756" s="460" t="s">
        <v>17</v>
      </c>
      <c r="I756" s="460" t="s">
        <v>878</v>
      </c>
      <c r="J756" s="460" t="s">
        <v>2764</v>
      </c>
      <c r="K756" s="460">
        <v>80111600</v>
      </c>
      <c r="L756" s="460" t="s">
        <v>2719</v>
      </c>
      <c r="M756" s="460" t="s">
        <v>1421</v>
      </c>
      <c r="N756" s="460" t="s">
        <v>1421</v>
      </c>
      <c r="O756" s="460" t="s">
        <v>2933</v>
      </c>
      <c r="P756" s="460">
        <v>1</v>
      </c>
      <c r="Q756" s="460" t="s">
        <v>83</v>
      </c>
      <c r="R756" s="460" t="s">
        <v>2501</v>
      </c>
      <c r="S756" s="506">
        <v>5000000</v>
      </c>
      <c r="T756" s="506">
        <v>30000000</v>
      </c>
      <c r="U756" s="460" t="s">
        <v>1009</v>
      </c>
      <c r="V756" s="460" t="s">
        <v>78</v>
      </c>
      <c r="W756" s="460" t="s">
        <v>886</v>
      </c>
      <c r="X756" s="460" t="s">
        <v>533</v>
      </c>
      <c r="Y756" s="460" t="s">
        <v>2765</v>
      </c>
      <c r="Z756" s="460" t="s">
        <v>77</v>
      </c>
      <c r="AA756" s="460">
        <v>136</v>
      </c>
    </row>
    <row r="757" spans="1:27" s="447" customFormat="1" ht="139.5">
      <c r="A757" s="460" t="s">
        <v>2471</v>
      </c>
      <c r="B757" s="460" t="s">
        <v>70</v>
      </c>
      <c r="C757" s="460" t="s">
        <v>71</v>
      </c>
      <c r="D757" s="460" t="s">
        <v>1004</v>
      </c>
      <c r="E757" s="460" t="s">
        <v>877</v>
      </c>
      <c r="F757" s="461">
        <v>8146</v>
      </c>
      <c r="G757" s="461">
        <v>2024110010254</v>
      </c>
      <c r="H757" s="460" t="s">
        <v>17</v>
      </c>
      <c r="I757" s="460" t="s">
        <v>878</v>
      </c>
      <c r="J757" s="460" t="s">
        <v>2764</v>
      </c>
      <c r="K757" s="460">
        <v>80111600</v>
      </c>
      <c r="L757" s="460" t="s">
        <v>2616</v>
      </c>
      <c r="M757" s="460" t="s">
        <v>1421</v>
      </c>
      <c r="N757" s="460" t="s">
        <v>1421</v>
      </c>
      <c r="O757" s="460" t="s">
        <v>2933</v>
      </c>
      <c r="P757" s="460">
        <v>1</v>
      </c>
      <c r="Q757" s="460" t="s">
        <v>83</v>
      </c>
      <c r="R757" s="460" t="s">
        <v>2501</v>
      </c>
      <c r="S757" s="506">
        <v>5000000</v>
      </c>
      <c r="T757" s="506">
        <v>30000000</v>
      </c>
      <c r="U757" s="460" t="s">
        <v>1009</v>
      </c>
      <c r="V757" s="460" t="s">
        <v>78</v>
      </c>
      <c r="W757" s="460" t="s">
        <v>886</v>
      </c>
      <c r="X757" s="460" t="s">
        <v>533</v>
      </c>
      <c r="Y757" s="460" t="s">
        <v>2765</v>
      </c>
      <c r="Z757" s="460" t="s">
        <v>77</v>
      </c>
      <c r="AA757" s="460">
        <v>137</v>
      </c>
    </row>
    <row r="758" spans="1:27" s="447" customFormat="1" ht="139.5">
      <c r="A758" s="460" t="s">
        <v>2472</v>
      </c>
      <c r="B758" s="460" t="s">
        <v>70</v>
      </c>
      <c r="C758" s="460" t="s">
        <v>71</v>
      </c>
      <c r="D758" s="460" t="s">
        <v>1004</v>
      </c>
      <c r="E758" s="460" t="s">
        <v>877</v>
      </c>
      <c r="F758" s="461">
        <v>8146</v>
      </c>
      <c r="G758" s="461">
        <v>2024110010254</v>
      </c>
      <c r="H758" s="460" t="s">
        <v>17</v>
      </c>
      <c r="I758" s="460" t="s">
        <v>878</v>
      </c>
      <c r="J758" s="460" t="s">
        <v>2764</v>
      </c>
      <c r="K758" s="460">
        <v>80111600</v>
      </c>
      <c r="L758" s="460" t="s">
        <v>2616</v>
      </c>
      <c r="M758" s="460" t="s">
        <v>1421</v>
      </c>
      <c r="N758" s="460" t="s">
        <v>1421</v>
      </c>
      <c r="O758" s="460" t="s">
        <v>2933</v>
      </c>
      <c r="P758" s="460">
        <v>1</v>
      </c>
      <c r="Q758" s="460" t="s">
        <v>83</v>
      </c>
      <c r="R758" s="460" t="s">
        <v>2501</v>
      </c>
      <c r="S758" s="506">
        <v>5000000</v>
      </c>
      <c r="T758" s="506">
        <v>30000000</v>
      </c>
      <c r="U758" s="460" t="s">
        <v>1009</v>
      </c>
      <c r="V758" s="460" t="s">
        <v>78</v>
      </c>
      <c r="W758" s="460" t="s">
        <v>886</v>
      </c>
      <c r="X758" s="460" t="s">
        <v>533</v>
      </c>
      <c r="Y758" s="460" t="s">
        <v>2765</v>
      </c>
      <c r="Z758" s="460" t="s">
        <v>77</v>
      </c>
      <c r="AA758" s="460">
        <v>138</v>
      </c>
    </row>
    <row r="759" spans="1:27" s="447" customFormat="1" ht="139.5">
      <c r="A759" s="460" t="s">
        <v>2473</v>
      </c>
      <c r="B759" s="460" t="s">
        <v>70</v>
      </c>
      <c r="C759" s="460" t="s">
        <v>71</v>
      </c>
      <c r="D759" s="460" t="s">
        <v>1004</v>
      </c>
      <c r="E759" s="460" t="s">
        <v>877</v>
      </c>
      <c r="F759" s="461">
        <v>8146</v>
      </c>
      <c r="G759" s="461">
        <v>2024110010254</v>
      </c>
      <c r="H759" s="460" t="s">
        <v>17</v>
      </c>
      <c r="I759" s="460" t="s">
        <v>878</v>
      </c>
      <c r="J759" s="460" t="s">
        <v>2764</v>
      </c>
      <c r="K759" s="460">
        <v>80111600</v>
      </c>
      <c r="L759" s="460" t="s">
        <v>2617</v>
      </c>
      <c r="M759" s="460" t="s">
        <v>1421</v>
      </c>
      <c r="N759" s="460" t="s">
        <v>1421</v>
      </c>
      <c r="O759" s="460" t="s">
        <v>2933</v>
      </c>
      <c r="P759" s="460">
        <v>1</v>
      </c>
      <c r="Q759" s="460" t="s">
        <v>83</v>
      </c>
      <c r="R759" s="460" t="s">
        <v>2501</v>
      </c>
      <c r="S759" s="506">
        <v>8333333</v>
      </c>
      <c r="T759" s="506">
        <v>50000000</v>
      </c>
      <c r="U759" s="460" t="s">
        <v>1009</v>
      </c>
      <c r="V759" s="460" t="s">
        <v>78</v>
      </c>
      <c r="W759" s="460" t="s">
        <v>886</v>
      </c>
      <c r="X759" s="460" t="s">
        <v>533</v>
      </c>
      <c r="Y759" s="460" t="s">
        <v>2765</v>
      </c>
      <c r="Z759" s="460" t="s">
        <v>77</v>
      </c>
      <c r="AA759" s="460">
        <v>139</v>
      </c>
    </row>
    <row r="760" spans="1:27" s="447" customFormat="1" ht="139.5">
      <c r="A760" s="460" t="s">
        <v>2474</v>
      </c>
      <c r="B760" s="460" t="s">
        <v>70</v>
      </c>
      <c r="C760" s="460" t="s">
        <v>71</v>
      </c>
      <c r="D760" s="460" t="s">
        <v>1004</v>
      </c>
      <c r="E760" s="460" t="s">
        <v>877</v>
      </c>
      <c r="F760" s="461">
        <v>8146</v>
      </c>
      <c r="G760" s="461">
        <v>2024110010254</v>
      </c>
      <c r="H760" s="460" t="s">
        <v>17</v>
      </c>
      <c r="I760" s="460" t="s">
        <v>878</v>
      </c>
      <c r="J760" s="460" t="s">
        <v>2764</v>
      </c>
      <c r="K760" s="460">
        <v>80111600</v>
      </c>
      <c r="L760" s="460" t="s">
        <v>2617</v>
      </c>
      <c r="M760" s="460" t="s">
        <v>1421</v>
      </c>
      <c r="N760" s="460" t="s">
        <v>1421</v>
      </c>
      <c r="O760" s="460" t="s">
        <v>2933</v>
      </c>
      <c r="P760" s="460">
        <v>1</v>
      </c>
      <c r="Q760" s="460" t="s">
        <v>83</v>
      </c>
      <c r="R760" s="460" t="s">
        <v>2501</v>
      </c>
      <c r="S760" s="506">
        <v>8333333</v>
      </c>
      <c r="T760" s="506">
        <v>50000000</v>
      </c>
      <c r="U760" s="460" t="s">
        <v>1009</v>
      </c>
      <c r="V760" s="460" t="s">
        <v>78</v>
      </c>
      <c r="W760" s="460" t="s">
        <v>886</v>
      </c>
      <c r="X760" s="460" t="s">
        <v>533</v>
      </c>
      <c r="Y760" s="460" t="s">
        <v>2765</v>
      </c>
      <c r="Z760" s="460" t="s">
        <v>77</v>
      </c>
      <c r="AA760" s="460">
        <v>140</v>
      </c>
    </row>
    <row r="761" spans="1:27" s="447" customFormat="1" ht="108.5">
      <c r="A761" s="460" t="s">
        <v>2475</v>
      </c>
      <c r="B761" s="460" t="s">
        <v>70</v>
      </c>
      <c r="C761" s="460" t="s">
        <v>71</v>
      </c>
      <c r="D761" s="460" t="s">
        <v>1004</v>
      </c>
      <c r="E761" s="460" t="s">
        <v>877</v>
      </c>
      <c r="F761" s="461">
        <v>8146</v>
      </c>
      <c r="G761" s="461">
        <v>2024110010254</v>
      </c>
      <c r="H761" s="460" t="s">
        <v>17</v>
      </c>
      <c r="I761" s="460" t="s">
        <v>878</v>
      </c>
      <c r="J761" s="460" t="s">
        <v>2764</v>
      </c>
      <c r="K761" s="460">
        <v>80111600</v>
      </c>
      <c r="L761" s="460" t="s">
        <v>2618</v>
      </c>
      <c r="M761" s="460" t="s">
        <v>1421</v>
      </c>
      <c r="N761" s="460" t="s">
        <v>1421</v>
      </c>
      <c r="O761" s="460" t="s">
        <v>2933</v>
      </c>
      <c r="P761" s="460">
        <v>1</v>
      </c>
      <c r="Q761" s="460" t="s">
        <v>83</v>
      </c>
      <c r="R761" s="460" t="s">
        <v>2501</v>
      </c>
      <c r="S761" s="506">
        <v>9000000</v>
      </c>
      <c r="T761" s="506">
        <v>54000000</v>
      </c>
      <c r="U761" s="460" t="s">
        <v>1009</v>
      </c>
      <c r="V761" s="460" t="s">
        <v>78</v>
      </c>
      <c r="W761" s="460" t="s">
        <v>886</v>
      </c>
      <c r="X761" s="460" t="s">
        <v>533</v>
      </c>
      <c r="Y761" s="460" t="s">
        <v>2765</v>
      </c>
      <c r="Z761" s="460" t="s">
        <v>77</v>
      </c>
      <c r="AA761" s="460">
        <v>141</v>
      </c>
    </row>
    <row r="762" spans="1:27" s="447" customFormat="1" ht="93">
      <c r="A762" s="460" t="s">
        <v>2476</v>
      </c>
      <c r="B762" s="462" t="s">
        <v>70</v>
      </c>
      <c r="C762" s="462" t="s">
        <v>71</v>
      </c>
      <c r="D762" s="462" t="s">
        <v>282</v>
      </c>
      <c r="E762" s="462" t="s">
        <v>283</v>
      </c>
      <c r="F762" s="461">
        <v>8080</v>
      </c>
      <c r="G762" s="461">
        <v>2024110010212</v>
      </c>
      <c r="H762" s="460" t="s">
        <v>10</v>
      </c>
      <c r="I762" s="460" t="s">
        <v>284</v>
      </c>
      <c r="J762" s="462" t="s">
        <v>11</v>
      </c>
      <c r="K762" s="460" t="s">
        <v>407</v>
      </c>
      <c r="L762" s="460" t="s">
        <v>2498</v>
      </c>
      <c r="M762" s="460" t="s">
        <v>1060</v>
      </c>
      <c r="N762" s="461" t="s">
        <v>1060</v>
      </c>
      <c r="O762" s="461">
        <v>6</v>
      </c>
      <c r="P762" s="460">
        <v>1</v>
      </c>
      <c r="Q762" s="460" t="s">
        <v>83</v>
      </c>
      <c r="R762" s="463" t="s">
        <v>2501</v>
      </c>
      <c r="S762" s="504">
        <v>31672475</v>
      </c>
      <c r="T762" s="504">
        <v>190034850</v>
      </c>
      <c r="U762" s="460" t="s">
        <v>286</v>
      </c>
      <c r="V762" s="460" t="s">
        <v>78</v>
      </c>
      <c r="W762" s="460" t="s">
        <v>287</v>
      </c>
      <c r="X762" s="460" t="s">
        <v>288</v>
      </c>
      <c r="Y762" s="460" t="s">
        <v>2765</v>
      </c>
      <c r="Z762" s="460" t="s">
        <v>77</v>
      </c>
      <c r="AA762" s="460" t="e">
        <v>#N/A</v>
      </c>
    </row>
    <row r="763" spans="1:27" s="447" customFormat="1" ht="108.5">
      <c r="A763" s="460" t="s">
        <v>2477</v>
      </c>
      <c r="B763" s="462" t="s">
        <v>70</v>
      </c>
      <c r="C763" s="462" t="s">
        <v>71</v>
      </c>
      <c r="D763" s="462" t="s">
        <v>282</v>
      </c>
      <c r="E763" s="462" t="s">
        <v>283</v>
      </c>
      <c r="F763" s="461">
        <v>8080</v>
      </c>
      <c r="G763" s="461">
        <v>2024110010212</v>
      </c>
      <c r="H763" s="460" t="s">
        <v>10</v>
      </c>
      <c r="I763" s="460" t="s">
        <v>284</v>
      </c>
      <c r="J763" s="462" t="s">
        <v>11</v>
      </c>
      <c r="K763" s="460" t="s">
        <v>407</v>
      </c>
      <c r="L763" s="460" t="s">
        <v>2720</v>
      </c>
      <c r="M763" s="460" t="s">
        <v>1060</v>
      </c>
      <c r="N763" s="461" t="s">
        <v>1060</v>
      </c>
      <c r="O763" s="461">
        <v>6</v>
      </c>
      <c r="P763" s="460">
        <v>1</v>
      </c>
      <c r="Q763" s="460" t="s">
        <v>83</v>
      </c>
      <c r="R763" s="463" t="s">
        <v>2501</v>
      </c>
      <c r="S763" s="504">
        <v>9000000</v>
      </c>
      <c r="T763" s="504">
        <v>54000000</v>
      </c>
      <c r="U763" s="460" t="s">
        <v>286</v>
      </c>
      <c r="V763" s="460" t="s">
        <v>78</v>
      </c>
      <c r="W763" s="460" t="s">
        <v>287</v>
      </c>
      <c r="X763" s="460" t="s">
        <v>288</v>
      </c>
      <c r="Y763" s="460" t="s">
        <v>2765</v>
      </c>
      <c r="Z763" s="460" t="s">
        <v>77</v>
      </c>
      <c r="AA763" s="460" t="e">
        <v>#N/A</v>
      </c>
    </row>
    <row r="764" spans="1:27" s="447" customFormat="1" ht="124">
      <c r="A764" s="460" t="s">
        <v>2478</v>
      </c>
      <c r="B764" s="462" t="s">
        <v>70</v>
      </c>
      <c r="C764" s="462" t="s">
        <v>71</v>
      </c>
      <c r="D764" s="462" t="s">
        <v>282</v>
      </c>
      <c r="E764" s="462" t="s">
        <v>283</v>
      </c>
      <c r="F764" s="461">
        <v>8080</v>
      </c>
      <c r="G764" s="461">
        <v>2024110010212</v>
      </c>
      <c r="H764" s="460" t="s">
        <v>10</v>
      </c>
      <c r="I764" s="460" t="s">
        <v>284</v>
      </c>
      <c r="J764" s="462" t="s">
        <v>11</v>
      </c>
      <c r="K764" s="460" t="s">
        <v>407</v>
      </c>
      <c r="L764" s="460" t="s">
        <v>2499</v>
      </c>
      <c r="M764" s="460" t="s">
        <v>1060</v>
      </c>
      <c r="N764" s="461" t="s">
        <v>1060</v>
      </c>
      <c r="O764" s="461">
        <v>6</v>
      </c>
      <c r="P764" s="460">
        <v>1</v>
      </c>
      <c r="Q764" s="460" t="s">
        <v>83</v>
      </c>
      <c r="R764" s="463" t="s">
        <v>2501</v>
      </c>
      <c r="S764" s="504">
        <v>8330000</v>
      </c>
      <c r="T764" s="504">
        <v>49980000</v>
      </c>
      <c r="U764" s="460" t="s">
        <v>286</v>
      </c>
      <c r="V764" s="460" t="s">
        <v>78</v>
      </c>
      <c r="W764" s="460" t="s">
        <v>287</v>
      </c>
      <c r="X764" s="460" t="s">
        <v>288</v>
      </c>
      <c r="Y764" s="460" t="s">
        <v>2765</v>
      </c>
      <c r="Z764" s="460" t="s">
        <v>77</v>
      </c>
      <c r="AA764" s="460" t="e">
        <v>#N/A</v>
      </c>
    </row>
    <row r="765" spans="1:27" s="447" customFormat="1" ht="124">
      <c r="A765" s="460" t="s">
        <v>2479</v>
      </c>
      <c r="B765" s="462" t="s">
        <v>70</v>
      </c>
      <c r="C765" s="462" t="s">
        <v>71</v>
      </c>
      <c r="D765" s="462" t="s">
        <v>282</v>
      </c>
      <c r="E765" s="462" t="s">
        <v>283</v>
      </c>
      <c r="F765" s="461">
        <v>8080</v>
      </c>
      <c r="G765" s="461">
        <v>2024110010212</v>
      </c>
      <c r="H765" s="460" t="s">
        <v>10</v>
      </c>
      <c r="I765" s="460" t="s">
        <v>284</v>
      </c>
      <c r="J765" s="462" t="s">
        <v>11</v>
      </c>
      <c r="K765" s="460" t="s">
        <v>407</v>
      </c>
      <c r="L765" s="460" t="s">
        <v>2499</v>
      </c>
      <c r="M765" s="460" t="s">
        <v>1060</v>
      </c>
      <c r="N765" s="461" t="s">
        <v>1060</v>
      </c>
      <c r="O765" s="461">
        <v>6</v>
      </c>
      <c r="P765" s="460">
        <v>1</v>
      </c>
      <c r="Q765" s="460" t="s">
        <v>83</v>
      </c>
      <c r="R765" s="463" t="s">
        <v>2501</v>
      </c>
      <c r="S765" s="504">
        <v>8330000</v>
      </c>
      <c r="T765" s="504">
        <v>49980000</v>
      </c>
      <c r="U765" s="460" t="s">
        <v>286</v>
      </c>
      <c r="V765" s="460" t="s">
        <v>78</v>
      </c>
      <c r="W765" s="460" t="s">
        <v>287</v>
      </c>
      <c r="X765" s="460" t="s">
        <v>288</v>
      </c>
      <c r="Y765" s="460" t="s">
        <v>2765</v>
      </c>
      <c r="Z765" s="460" t="s">
        <v>77</v>
      </c>
      <c r="AA765" s="460" t="e">
        <v>#N/A</v>
      </c>
    </row>
    <row r="766" spans="1:27" s="447" customFormat="1" ht="124">
      <c r="A766" s="460" t="s">
        <v>2480</v>
      </c>
      <c r="B766" s="462" t="s">
        <v>70</v>
      </c>
      <c r="C766" s="462" t="s">
        <v>71</v>
      </c>
      <c r="D766" s="462" t="s">
        <v>282</v>
      </c>
      <c r="E766" s="462" t="s">
        <v>283</v>
      </c>
      <c r="F766" s="461">
        <v>8080</v>
      </c>
      <c r="G766" s="461">
        <v>2024110010212</v>
      </c>
      <c r="H766" s="460" t="s">
        <v>10</v>
      </c>
      <c r="I766" s="460" t="s">
        <v>284</v>
      </c>
      <c r="J766" s="462" t="s">
        <v>11</v>
      </c>
      <c r="K766" s="460" t="s">
        <v>407</v>
      </c>
      <c r="L766" s="460" t="s">
        <v>2721</v>
      </c>
      <c r="M766" s="460" t="s">
        <v>1060</v>
      </c>
      <c r="N766" s="461" t="s">
        <v>1060</v>
      </c>
      <c r="O766" s="461">
        <v>6</v>
      </c>
      <c r="P766" s="460">
        <v>1</v>
      </c>
      <c r="Q766" s="460" t="s">
        <v>83</v>
      </c>
      <c r="R766" s="463" t="s">
        <v>2501</v>
      </c>
      <c r="S766" s="504">
        <v>5000000</v>
      </c>
      <c r="T766" s="504">
        <v>25000000</v>
      </c>
      <c r="U766" s="460" t="s">
        <v>286</v>
      </c>
      <c r="V766" s="460" t="s">
        <v>78</v>
      </c>
      <c r="W766" s="460" t="s">
        <v>287</v>
      </c>
      <c r="X766" s="460" t="s">
        <v>288</v>
      </c>
      <c r="Y766" s="460" t="s">
        <v>2765</v>
      </c>
      <c r="Z766" s="460" t="s">
        <v>77</v>
      </c>
      <c r="AA766" s="460" t="e">
        <v>#N/A</v>
      </c>
    </row>
    <row r="767" spans="1:27" s="447" customFormat="1" ht="124">
      <c r="A767" s="460" t="s">
        <v>2481</v>
      </c>
      <c r="B767" s="462" t="s">
        <v>70</v>
      </c>
      <c r="C767" s="462" t="s">
        <v>71</v>
      </c>
      <c r="D767" s="462" t="s">
        <v>282</v>
      </c>
      <c r="E767" s="462" t="s">
        <v>283</v>
      </c>
      <c r="F767" s="461">
        <v>8080</v>
      </c>
      <c r="G767" s="461">
        <v>2024110010212</v>
      </c>
      <c r="H767" s="460" t="s">
        <v>10</v>
      </c>
      <c r="I767" s="460" t="s">
        <v>284</v>
      </c>
      <c r="J767" s="462" t="s">
        <v>11</v>
      </c>
      <c r="K767" s="460" t="s">
        <v>407</v>
      </c>
      <c r="L767" s="460" t="s">
        <v>2721</v>
      </c>
      <c r="M767" s="460" t="s">
        <v>1060</v>
      </c>
      <c r="N767" s="461" t="s">
        <v>1060</v>
      </c>
      <c r="O767" s="461">
        <v>6</v>
      </c>
      <c r="P767" s="460">
        <v>1</v>
      </c>
      <c r="Q767" s="460" t="s">
        <v>83</v>
      </c>
      <c r="R767" s="463" t="s">
        <v>2501</v>
      </c>
      <c r="S767" s="504">
        <v>5000000</v>
      </c>
      <c r="T767" s="504">
        <v>25000000</v>
      </c>
      <c r="U767" s="460" t="s">
        <v>286</v>
      </c>
      <c r="V767" s="460" t="s">
        <v>78</v>
      </c>
      <c r="W767" s="460" t="s">
        <v>287</v>
      </c>
      <c r="X767" s="460" t="s">
        <v>288</v>
      </c>
      <c r="Y767" s="460" t="s">
        <v>2765</v>
      </c>
      <c r="Z767" s="460" t="s">
        <v>77</v>
      </c>
      <c r="AA767" s="460" t="e">
        <v>#N/A</v>
      </c>
    </row>
    <row r="768" spans="1:27" s="447" customFormat="1" ht="124">
      <c r="A768" s="460" t="s">
        <v>2482</v>
      </c>
      <c r="B768" s="462" t="s">
        <v>70</v>
      </c>
      <c r="C768" s="462" t="s">
        <v>71</v>
      </c>
      <c r="D768" s="462" t="s">
        <v>282</v>
      </c>
      <c r="E768" s="462" t="s">
        <v>283</v>
      </c>
      <c r="F768" s="461">
        <v>8080</v>
      </c>
      <c r="G768" s="461">
        <v>2024110010212</v>
      </c>
      <c r="H768" s="460" t="s">
        <v>10</v>
      </c>
      <c r="I768" s="460" t="s">
        <v>284</v>
      </c>
      <c r="J768" s="462" t="s">
        <v>11</v>
      </c>
      <c r="K768" s="460" t="s">
        <v>407</v>
      </c>
      <c r="L768" s="460" t="s">
        <v>2721</v>
      </c>
      <c r="M768" s="460" t="s">
        <v>1060</v>
      </c>
      <c r="N768" s="461" t="s">
        <v>1060</v>
      </c>
      <c r="O768" s="461">
        <v>6</v>
      </c>
      <c r="P768" s="460">
        <v>1</v>
      </c>
      <c r="Q768" s="460" t="s">
        <v>83</v>
      </c>
      <c r="R768" s="463" t="s">
        <v>2501</v>
      </c>
      <c r="S768" s="504">
        <v>5000000</v>
      </c>
      <c r="T768" s="504">
        <v>25000000</v>
      </c>
      <c r="U768" s="460" t="s">
        <v>286</v>
      </c>
      <c r="V768" s="460" t="s">
        <v>78</v>
      </c>
      <c r="W768" s="460" t="s">
        <v>287</v>
      </c>
      <c r="X768" s="460" t="s">
        <v>288</v>
      </c>
      <c r="Y768" s="460" t="s">
        <v>2765</v>
      </c>
      <c r="Z768" s="460" t="s">
        <v>77</v>
      </c>
      <c r="AA768" s="460" t="e">
        <v>#N/A</v>
      </c>
    </row>
    <row r="769" spans="1:27" s="447" customFormat="1" ht="124">
      <c r="A769" s="460" t="s">
        <v>2483</v>
      </c>
      <c r="B769" s="462" t="s">
        <v>70</v>
      </c>
      <c r="C769" s="462" t="s">
        <v>71</v>
      </c>
      <c r="D769" s="462" t="s">
        <v>282</v>
      </c>
      <c r="E769" s="462" t="s">
        <v>283</v>
      </c>
      <c r="F769" s="461">
        <v>8080</v>
      </c>
      <c r="G769" s="461">
        <v>2024110010212</v>
      </c>
      <c r="H769" s="460" t="s">
        <v>10</v>
      </c>
      <c r="I769" s="460" t="s">
        <v>284</v>
      </c>
      <c r="J769" s="462" t="s">
        <v>11</v>
      </c>
      <c r="K769" s="460" t="s">
        <v>407</v>
      </c>
      <c r="L769" s="460" t="s">
        <v>2721</v>
      </c>
      <c r="M769" s="460" t="s">
        <v>1060</v>
      </c>
      <c r="N769" s="461" t="s">
        <v>1060</v>
      </c>
      <c r="O769" s="461">
        <v>6</v>
      </c>
      <c r="P769" s="460">
        <v>1</v>
      </c>
      <c r="Q769" s="460" t="s">
        <v>83</v>
      </c>
      <c r="R769" s="463" t="s">
        <v>2501</v>
      </c>
      <c r="S769" s="504">
        <v>5000000</v>
      </c>
      <c r="T769" s="504">
        <v>25000000</v>
      </c>
      <c r="U769" s="460" t="s">
        <v>286</v>
      </c>
      <c r="V769" s="460" t="s">
        <v>78</v>
      </c>
      <c r="W769" s="460" t="s">
        <v>287</v>
      </c>
      <c r="X769" s="460" t="s">
        <v>288</v>
      </c>
      <c r="Y769" s="460" t="s">
        <v>2765</v>
      </c>
      <c r="Z769" s="460" t="s">
        <v>77</v>
      </c>
      <c r="AA769" s="460" t="e">
        <v>#N/A</v>
      </c>
    </row>
    <row r="770" spans="1:27" s="447" customFormat="1" ht="124">
      <c r="A770" s="460" t="s">
        <v>2484</v>
      </c>
      <c r="B770" s="462" t="s">
        <v>70</v>
      </c>
      <c r="C770" s="462" t="s">
        <v>71</v>
      </c>
      <c r="D770" s="462" t="s">
        <v>282</v>
      </c>
      <c r="E770" s="462" t="s">
        <v>283</v>
      </c>
      <c r="F770" s="461">
        <v>8080</v>
      </c>
      <c r="G770" s="461">
        <v>2024110010212</v>
      </c>
      <c r="H770" s="460" t="s">
        <v>10</v>
      </c>
      <c r="I770" s="460" t="s">
        <v>284</v>
      </c>
      <c r="J770" s="462" t="s">
        <v>11</v>
      </c>
      <c r="K770" s="460" t="s">
        <v>407</v>
      </c>
      <c r="L770" s="460" t="s">
        <v>2721</v>
      </c>
      <c r="M770" s="460" t="s">
        <v>1060</v>
      </c>
      <c r="N770" s="461" t="s">
        <v>1060</v>
      </c>
      <c r="O770" s="461">
        <v>6</v>
      </c>
      <c r="P770" s="460">
        <v>1</v>
      </c>
      <c r="Q770" s="460" t="s">
        <v>83</v>
      </c>
      <c r="R770" s="463" t="s">
        <v>2501</v>
      </c>
      <c r="S770" s="504">
        <v>5000000</v>
      </c>
      <c r="T770" s="504">
        <v>25000000</v>
      </c>
      <c r="U770" s="460" t="s">
        <v>286</v>
      </c>
      <c r="V770" s="460" t="s">
        <v>78</v>
      </c>
      <c r="W770" s="460" t="s">
        <v>287</v>
      </c>
      <c r="X770" s="460" t="s">
        <v>288</v>
      </c>
      <c r="Y770" s="460" t="s">
        <v>2765</v>
      </c>
      <c r="Z770" s="460" t="s">
        <v>77</v>
      </c>
      <c r="AA770" s="460" t="e">
        <v>#N/A</v>
      </c>
    </row>
    <row r="771" spans="1:27" s="447" customFormat="1" ht="124">
      <c r="A771" s="460" t="s">
        <v>2485</v>
      </c>
      <c r="B771" s="462" t="s">
        <v>70</v>
      </c>
      <c r="C771" s="462" t="s">
        <v>71</v>
      </c>
      <c r="D771" s="462" t="s">
        <v>282</v>
      </c>
      <c r="E771" s="462" t="s">
        <v>283</v>
      </c>
      <c r="F771" s="461">
        <v>8080</v>
      </c>
      <c r="G771" s="461">
        <v>2024110010212</v>
      </c>
      <c r="H771" s="460" t="s">
        <v>10</v>
      </c>
      <c r="I771" s="460" t="s">
        <v>284</v>
      </c>
      <c r="J771" s="462" t="s">
        <v>11</v>
      </c>
      <c r="K771" s="460" t="s">
        <v>407</v>
      </c>
      <c r="L771" s="460" t="s">
        <v>2721</v>
      </c>
      <c r="M771" s="460" t="s">
        <v>1060</v>
      </c>
      <c r="N771" s="461" t="s">
        <v>1060</v>
      </c>
      <c r="O771" s="461">
        <v>6</v>
      </c>
      <c r="P771" s="460">
        <v>1</v>
      </c>
      <c r="Q771" s="460" t="s">
        <v>83</v>
      </c>
      <c r="R771" s="463" t="s">
        <v>2501</v>
      </c>
      <c r="S771" s="504">
        <v>5000000</v>
      </c>
      <c r="T771" s="504">
        <v>25000000</v>
      </c>
      <c r="U771" s="460" t="s">
        <v>286</v>
      </c>
      <c r="V771" s="460" t="s">
        <v>78</v>
      </c>
      <c r="W771" s="460" t="s">
        <v>287</v>
      </c>
      <c r="X771" s="460" t="s">
        <v>288</v>
      </c>
      <c r="Y771" s="460" t="s">
        <v>2765</v>
      </c>
      <c r="Z771" s="460" t="s">
        <v>77</v>
      </c>
      <c r="AA771" s="460" t="e">
        <v>#N/A</v>
      </c>
    </row>
    <row r="772" spans="1:27" s="447" customFormat="1" ht="124">
      <c r="A772" s="460" t="s">
        <v>2486</v>
      </c>
      <c r="B772" s="462" t="s">
        <v>70</v>
      </c>
      <c r="C772" s="462" t="s">
        <v>71</v>
      </c>
      <c r="D772" s="462" t="s">
        <v>282</v>
      </c>
      <c r="E772" s="462" t="s">
        <v>283</v>
      </c>
      <c r="F772" s="461">
        <v>8080</v>
      </c>
      <c r="G772" s="461">
        <v>2024110010212</v>
      </c>
      <c r="H772" s="460" t="s">
        <v>10</v>
      </c>
      <c r="I772" s="460" t="s">
        <v>284</v>
      </c>
      <c r="J772" s="462" t="s">
        <v>11</v>
      </c>
      <c r="K772" s="460" t="s">
        <v>407</v>
      </c>
      <c r="L772" s="460" t="s">
        <v>2721</v>
      </c>
      <c r="M772" s="460" t="s">
        <v>1060</v>
      </c>
      <c r="N772" s="461" t="s">
        <v>1060</v>
      </c>
      <c r="O772" s="461">
        <v>6</v>
      </c>
      <c r="P772" s="460">
        <v>1</v>
      </c>
      <c r="Q772" s="460" t="s">
        <v>83</v>
      </c>
      <c r="R772" s="463" t="s">
        <v>2501</v>
      </c>
      <c r="S772" s="504">
        <v>5000000</v>
      </c>
      <c r="T772" s="504">
        <v>25000000</v>
      </c>
      <c r="U772" s="460" t="s">
        <v>286</v>
      </c>
      <c r="V772" s="460" t="s">
        <v>78</v>
      </c>
      <c r="W772" s="460" t="s">
        <v>287</v>
      </c>
      <c r="X772" s="460" t="s">
        <v>288</v>
      </c>
      <c r="Y772" s="460" t="s">
        <v>2765</v>
      </c>
      <c r="Z772" s="460" t="s">
        <v>77</v>
      </c>
      <c r="AA772" s="460" t="e">
        <v>#N/A</v>
      </c>
    </row>
    <row r="773" spans="1:27" s="447" customFormat="1" ht="93">
      <c r="A773" s="460" t="s">
        <v>2487</v>
      </c>
      <c r="B773" s="462" t="s">
        <v>70</v>
      </c>
      <c r="C773" s="462" t="s">
        <v>71</v>
      </c>
      <c r="D773" s="462" t="s">
        <v>282</v>
      </c>
      <c r="E773" s="462" t="s">
        <v>283</v>
      </c>
      <c r="F773" s="461">
        <v>8080</v>
      </c>
      <c r="G773" s="461">
        <v>2024110010212</v>
      </c>
      <c r="H773" s="460" t="s">
        <v>10</v>
      </c>
      <c r="I773" s="460" t="s">
        <v>284</v>
      </c>
      <c r="J773" s="462" t="s">
        <v>11</v>
      </c>
      <c r="K773" s="460">
        <v>80111600</v>
      </c>
      <c r="L773" s="460" t="s">
        <v>2500</v>
      </c>
      <c r="M773" s="460" t="s">
        <v>1421</v>
      </c>
      <c r="N773" s="461" t="s">
        <v>1421</v>
      </c>
      <c r="O773" s="461">
        <v>5</v>
      </c>
      <c r="P773" s="460">
        <v>1</v>
      </c>
      <c r="Q773" s="460" t="s">
        <v>83</v>
      </c>
      <c r="R773" s="463" t="s">
        <v>84</v>
      </c>
      <c r="S773" s="504">
        <v>7000000</v>
      </c>
      <c r="T773" s="504">
        <v>35000000</v>
      </c>
      <c r="U773" s="460" t="s">
        <v>286</v>
      </c>
      <c r="V773" s="460" t="s">
        <v>78</v>
      </c>
      <c r="W773" s="460" t="s">
        <v>287</v>
      </c>
      <c r="X773" s="460" t="s">
        <v>288</v>
      </c>
      <c r="Y773" s="460" t="s">
        <v>2765</v>
      </c>
      <c r="Z773" s="460" t="s">
        <v>77</v>
      </c>
      <c r="AA773" s="460" t="e">
        <v>#N/A</v>
      </c>
    </row>
    <row r="774" spans="1:27" s="447" customFormat="1" ht="93">
      <c r="A774" s="460" t="s">
        <v>2488</v>
      </c>
      <c r="B774" s="462" t="s">
        <v>70</v>
      </c>
      <c r="C774" s="462" t="s">
        <v>71</v>
      </c>
      <c r="D774" s="462" t="s">
        <v>282</v>
      </c>
      <c r="E774" s="462" t="s">
        <v>283</v>
      </c>
      <c r="F774" s="461">
        <v>8080</v>
      </c>
      <c r="G774" s="461">
        <v>2024110010212</v>
      </c>
      <c r="H774" s="460" t="s">
        <v>10</v>
      </c>
      <c r="I774" s="460" t="s">
        <v>284</v>
      </c>
      <c r="J774" s="462" t="s">
        <v>11</v>
      </c>
      <c r="K774" s="460">
        <v>80111600</v>
      </c>
      <c r="L774" s="460" t="s">
        <v>2722</v>
      </c>
      <c r="M774" s="460" t="s">
        <v>1421</v>
      </c>
      <c r="N774" s="461" t="s">
        <v>1421</v>
      </c>
      <c r="O774" s="461">
        <v>5</v>
      </c>
      <c r="P774" s="460">
        <v>1</v>
      </c>
      <c r="Q774" s="460" t="s">
        <v>83</v>
      </c>
      <c r="R774" s="463" t="s">
        <v>84</v>
      </c>
      <c r="S774" s="504">
        <v>3250000</v>
      </c>
      <c r="T774" s="504">
        <v>16250000</v>
      </c>
      <c r="U774" s="460" t="s">
        <v>286</v>
      </c>
      <c r="V774" s="460" t="s">
        <v>78</v>
      </c>
      <c r="W774" s="460" t="s">
        <v>287</v>
      </c>
      <c r="X774" s="460" t="s">
        <v>288</v>
      </c>
      <c r="Y774" s="460" t="s">
        <v>2765</v>
      </c>
      <c r="Z774" s="460" t="s">
        <v>77</v>
      </c>
      <c r="AA774" s="460" t="e">
        <v>#N/A</v>
      </c>
    </row>
    <row r="775" spans="1:27" ht="93">
      <c r="A775" s="459" t="s">
        <v>2509</v>
      </c>
      <c r="B775" s="462" t="s">
        <v>70</v>
      </c>
      <c r="C775" s="462" t="s">
        <v>71</v>
      </c>
      <c r="D775" s="462" t="s">
        <v>282</v>
      </c>
      <c r="E775" s="462" t="s">
        <v>283</v>
      </c>
      <c r="F775" s="461">
        <v>8080</v>
      </c>
      <c r="G775" s="461">
        <v>2024110010212</v>
      </c>
      <c r="H775" s="460" t="s">
        <v>10</v>
      </c>
      <c r="I775" s="460" t="s">
        <v>284</v>
      </c>
      <c r="J775" s="460" t="s">
        <v>11</v>
      </c>
      <c r="K775" s="460">
        <v>80111600</v>
      </c>
      <c r="L775" s="460" t="s">
        <v>2533</v>
      </c>
      <c r="M775" s="460" t="s">
        <v>1472</v>
      </c>
      <c r="N775" s="460" t="s">
        <v>2534</v>
      </c>
      <c r="O775" s="460">
        <v>2.5</v>
      </c>
      <c r="P775" s="460">
        <v>1</v>
      </c>
      <c r="Q775" s="460" t="s">
        <v>83</v>
      </c>
      <c r="R775" s="470" t="s">
        <v>84</v>
      </c>
      <c r="S775" s="504">
        <v>9000000</v>
      </c>
      <c r="T775" s="504">
        <v>22500000</v>
      </c>
      <c r="U775" s="460" t="s">
        <v>286</v>
      </c>
      <c r="V775" s="460" t="s">
        <v>78</v>
      </c>
      <c r="W775" s="460" t="s">
        <v>287</v>
      </c>
      <c r="X775" s="460"/>
      <c r="Y775" s="459"/>
      <c r="Z775" s="459"/>
      <c r="AA775" s="459" t="s">
        <v>2638</v>
      </c>
    </row>
    <row r="776" spans="1:27" ht="93">
      <c r="A776" s="459" t="s">
        <v>2510</v>
      </c>
      <c r="B776" s="462" t="s">
        <v>70</v>
      </c>
      <c r="C776" s="462" t="s">
        <v>71</v>
      </c>
      <c r="D776" s="462" t="s">
        <v>282</v>
      </c>
      <c r="E776" s="462" t="s">
        <v>283</v>
      </c>
      <c r="F776" s="461">
        <v>8080</v>
      </c>
      <c r="G776" s="461">
        <v>2024110010212</v>
      </c>
      <c r="H776" s="460" t="s">
        <v>10</v>
      </c>
      <c r="I776" s="460" t="s">
        <v>284</v>
      </c>
      <c r="J776" s="460" t="s">
        <v>11</v>
      </c>
      <c r="K776" s="460">
        <v>80111600</v>
      </c>
      <c r="L776" s="460" t="s">
        <v>2535</v>
      </c>
      <c r="M776" s="460" t="s">
        <v>459</v>
      </c>
      <c r="N776" s="460" t="s">
        <v>459</v>
      </c>
      <c r="O776" s="460">
        <v>4</v>
      </c>
      <c r="P776" s="460">
        <v>1</v>
      </c>
      <c r="Q776" s="460" t="s">
        <v>83</v>
      </c>
      <c r="R776" s="470" t="s">
        <v>84</v>
      </c>
      <c r="S776" s="504">
        <v>3800000</v>
      </c>
      <c r="T776" s="504">
        <v>15200000</v>
      </c>
      <c r="U776" s="460" t="s">
        <v>286</v>
      </c>
      <c r="V776" s="460" t="s">
        <v>78</v>
      </c>
      <c r="W776" s="460" t="s">
        <v>287</v>
      </c>
      <c r="X776" s="460"/>
      <c r="Y776" s="459"/>
      <c r="Z776" s="459"/>
      <c r="AA776" s="459" t="s">
        <v>2638</v>
      </c>
    </row>
    <row r="777" spans="1:27" ht="93">
      <c r="A777" s="459" t="s">
        <v>2511</v>
      </c>
      <c r="B777" s="462" t="s">
        <v>70</v>
      </c>
      <c r="C777" s="462" t="s">
        <v>71</v>
      </c>
      <c r="D777" s="462" t="s">
        <v>282</v>
      </c>
      <c r="E777" s="462" t="s">
        <v>283</v>
      </c>
      <c r="F777" s="461">
        <v>8080</v>
      </c>
      <c r="G777" s="461">
        <v>2024110010212</v>
      </c>
      <c r="H777" s="460" t="s">
        <v>10</v>
      </c>
      <c r="I777" s="460" t="s">
        <v>284</v>
      </c>
      <c r="J777" s="460" t="s">
        <v>11</v>
      </c>
      <c r="K777" s="460">
        <v>80111600</v>
      </c>
      <c r="L777" s="460" t="s">
        <v>2536</v>
      </c>
      <c r="M777" s="460" t="s">
        <v>459</v>
      </c>
      <c r="N777" s="461" t="s">
        <v>459</v>
      </c>
      <c r="O777" s="461">
        <v>3</v>
      </c>
      <c r="P777" s="460">
        <v>1</v>
      </c>
      <c r="Q777" s="460" t="s">
        <v>83</v>
      </c>
      <c r="R777" s="463" t="s">
        <v>84</v>
      </c>
      <c r="S777" s="504">
        <v>3600000</v>
      </c>
      <c r="T777" s="504">
        <v>10800000</v>
      </c>
      <c r="U777" s="460" t="s">
        <v>286</v>
      </c>
      <c r="V777" s="460" t="s">
        <v>78</v>
      </c>
      <c r="W777" s="460" t="s">
        <v>287</v>
      </c>
      <c r="X777" s="460"/>
      <c r="Y777" s="459"/>
      <c r="Z777" s="459"/>
      <c r="AA777" s="459" t="s">
        <v>2638</v>
      </c>
    </row>
    <row r="778" spans="1:27" ht="93">
      <c r="A778" s="459" t="s">
        <v>2512</v>
      </c>
      <c r="B778" s="462" t="s">
        <v>70</v>
      </c>
      <c r="C778" s="462" t="s">
        <v>71</v>
      </c>
      <c r="D778" s="462" t="s">
        <v>282</v>
      </c>
      <c r="E778" s="462" t="s">
        <v>283</v>
      </c>
      <c r="F778" s="461">
        <v>8080</v>
      </c>
      <c r="G778" s="461">
        <v>2024110010212</v>
      </c>
      <c r="H778" s="460" t="s">
        <v>10</v>
      </c>
      <c r="I778" s="460" t="s">
        <v>284</v>
      </c>
      <c r="J778" s="460" t="s">
        <v>11</v>
      </c>
      <c r="K778" s="460">
        <v>80111600</v>
      </c>
      <c r="L778" s="460" t="s">
        <v>2537</v>
      </c>
      <c r="M778" s="460" t="s">
        <v>459</v>
      </c>
      <c r="N778" s="460" t="s">
        <v>459</v>
      </c>
      <c r="O778" s="460">
        <v>2.5</v>
      </c>
      <c r="P778" s="460">
        <v>1</v>
      </c>
      <c r="Q778" s="460" t="s">
        <v>83</v>
      </c>
      <c r="R778" s="470" t="s">
        <v>84</v>
      </c>
      <c r="S778" s="504">
        <v>7000000</v>
      </c>
      <c r="T778" s="504">
        <v>17500000</v>
      </c>
      <c r="U778" s="460" t="s">
        <v>286</v>
      </c>
      <c r="V778" s="460" t="s">
        <v>78</v>
      </c>
      <c r="W778" s="460" t="s">
        <v>287</v>
      </c>
      <c r="X778" s="460"/>
      <c r="Y778" s="459"/>
      <c r="Z778" s="459"/>
      <c r="AA778" s="459" t="s">
        <v>2638</v>
      </c>
    </row>
    <row r="779" spans="1:27" ht="93">
      <c r="A779" s="459" t="s">
        <v>2513</v>
      </c>
      <c r="B779" s="462" t="s">
        <v>70</v>
      </c>
      <c r="C779" s="462" t="s">
        <v>71</v>
      </c>
      <c r="D779" s="462" t="s">
        <v>282</v>
      </c>
      <c r="E779" s="462" t="s">
        <v>283</v>
      </c>
      <c r="F779" s="461">
        <v>8080</v>
      </c>
      <c r="G779" s="461">
        <v>2024110010212</v>
      </c>
      <c r="H779" s="460" t="s">
        <v>10</v>
      </c>
      <c r="I779" s="460" t="s">
        <v>284</v>
      </c>
      <c r="J779" s="462" t="s">
        <v>11</v>
      </c>
      <c r="K779" s="460">
        <v>80111600</v>
      </c>
      <c r="L779" s="460" t="s">
        <v>2723</v>
      </c>
      <c r="M779" s="460" t="s">
        <v>459</v>
      </c>
      <c r="N779" s="461" t="s">
        <v>459</v>
      </c>
      <c r="O779" s="461">
        <v>3</v>
      </c>
      <c r="P779" s="460">
        <v>1</v>
      </c>
      <c r="Q779" s="460" t="s">
        <v>83</v>
      </c>
      <c r="R779" s="463" t="s">
        <v>84</v>
      </c>
      <c r="S779" s="504">
        <v>4500000</v>
      </c>
      <c r="T779" s="504">
        <v>13500000</v>
      </c>
      <c r="U779" s="460" t="s">
        <v>286</v>
      </c>
      <c r="V779" s="460" t="s">
        <v>1935</v>
      </c>
      <c r="W779" s="460" t="s">
        <v>287</v>
      </c>
      <c r="X779" s="460"/>
      <c r="Y779" s="459"/>
      <c r="Z779" s="459"/>
      <c r="AA779" s="459" t="s">
        <v>2638</v>
      </c>
    </row>
    <row r="780" spans="1:27" ht="93">
      <c r="A780" s="459" t="s">
        <v>2514</v>
      </c>
      <c r="B780" s="462" t="s">
        <v>70</v>
      </c>
      <c r="C780" s="462" t="s">
        <v>71</v>
      </c>
      <c r="D780" s="462" t="s">
        <v>282</v>
      </c>
      <c r="E780" s="462" t="s">
        <v>283</v>
      </c>
      <c r="F780" s="461">
        <v>8080</v>
      </c>
      <c r="G780" s="461">
        <v>2024110010212</v>
      </c>
      <c r="H780" s="460" t="s">
        <v>10</v>
      </c>
      <c r="I780" s="460" t="s">
        <v>284</v>
      </c>
      <c r="J780" s="460" t="s">
        <v>11</v>
      </c>
      <c r="K780" s="460">
        <v>80111600</v>
      </c>
      <c r="L780" s="459" t="s">
        <v>2538</v>
      </c>
      <c r="M780" s="459" t="s">
        <v>1421</v>
      </c>
      <c r="N780" s="459" t="s">
        <v>1421</v>
      </c>
      <c r="O780" s="459">
        <v>6</v>
      </c>
      <c r="P780" s="459">
        <v>1</v>
      </c>
      <c r="Q780" s="460" t="s">
        <v>83</v>
      </c>
      <c r="R780" s="463" t="s">
        <v>84</v>
      </c>
      <c r="S780" s="512">
        <v>4766308</v>
      </c>
      <c r="T780" s="512">
        <v>28597848</v>
      </c>
      <c r="U780" s="460" t="s">
        <v>286</v>
      </c>
      <c r="V780" s="460" t="s">
        <v>78</v>
      </c>
      <c r="W780" s="460" t="s">
        <v>287</v>
      </c>
      <c r="X780" s="460"/>
      <c r="Y780" s="459"/>
      <c r="Z780" s="459"/>
      <c r="AA780" s="459" t="s">
        <v>2638</v>
      </c>
    </row>
    <row r="781" spans="1:27" ht="93">
      <c r="A781" s="459" t="s">
        <v>2515</v>
      </c>
      <c r="B781" s="462" t="s">
        <v>70</v>
      </c>
      <c r="C781" s="462" t="s">
        <v>71</v>
      </c>
      <c r="D781" s="462" t="s">
        <v>282</v>
      </c>
      <c r="E781" s="462" t="s">
        <v>283</v>
      </c>
      <c r="F781" s="461">
        <v>8080</v>
      </c>
      <c r="G781" s="461">
        <v>2024110010212</v>
      </c>
      <c r="H781" s="460" t="s">
        <v>10</v>
      </c>
      <c r="I781" s="460" t="s">
        <v>284</v>
      </c>
      <c r="J781" s="460" t="s">
        <v>11</v>
      </c>
      <c r="K781" s="460">
        <v>80111600</v>
      </c>
      <c r="L781" s="459" t="s">
        <v>2539</v>
      </c>
      <c r="M781" s="459" t="s">
        <v>1421</v>
      </c>
      <c r="N781" s="459" t="s">
        <v>1421</v>
      </c>
      <c r="O781" s="459">
        <v>5.5</v>
      </c>
      <c r="P781" s="459">
        <v>1</v>
      </c>
      <c r="Q781" s="460" t="s">
        <v>83</v>
      </c>
      <c r="R781" s="463" t="s">
        <v>84</v>
      </c>
      <c r="S781" s="512">
        <v>2382096</v>
      </c>
      <c r="T781" s="512">
        <v>13101528</v>
      </c>
      <c r="U781" s="460" t="s">
        <v>286</v>
      </c>
      <c r="V781" s="460" t="s">
        <v>78</v>
      </c>
      <c r="W781" s="460" t="s">
        <v>287</v>
      </c>
      <c r="X781" s="460"/>
      <c r="Y781" s="459"/>
      <c r="Z781" s="459"/>
      <c r="AA781" s="459" t="s">
        <v>2638</v>
      </c>
    </row>
    <row r="782" spans="1:27" ht="93">
      <c r="A782" s="459" t="s">
        <v>2516</v>
      </c>
      <c r="B782" s="462" t="s">
        <v>70</v>
      </c>
      <c r="C782" s="462" t="s">
        <v>71</v>
      </c>
      <c r="D782" s="462" t="s">
        <v>282</v>
      </c>
      <c r="E782" s="462" t="s">
        <v>283</v>
      </c>
      <c r="F782" s="461">
        <v>8080</v>
      </c>
      <c r="G782" s="461">
        <v>2024110010212</v>
      </c>
      <c r="H782" s="460" t="s">
        <v>10</v>
      </c>
      <c r="I782" s="460" t="s">
        <v>284</v>
      </c>
      <c r="J782" s="460" t="s">
        <v>11</v>
      </c>
      <c r="K782" s="460">
        <v>80111600</v>
      </c>
      <c r="L782" s="459" t="s">
        <v>2539</v>
      </c>
      <c r="M782" s="459" t="s">
        <v>1421</v>
      </c>
      <c r="N782" s="459" t="s">
        <v>1421</v>
      </c>
      <c r="O782" s="459">
        <v>5.5</v>
      </c>
      <c r="P782" s="459">
        <v>1</v>
      </c>
      <c r="Q782" s="460" t="s">
        <v>83</v>
      </c>
      <c r="R782" s="463" t="s">
        <v>84</v>
      </c>
      <c r="S782" s="512">
        <v>2382096</v>
      </c>
      <c r="T782" s="512">
        <v>13101528</v>
      </c>
      <c r="U782" s="460" t="s">
        <v>286</v>
      </c>
      <c r="V782" s="460" t="s">
        <v>78</v>
      </c>
      <c r="W782" s="460" t="s">
        <v>287</v>
      </c>
      <c r="X782" s="460"/>
      <c r="Y782" s="459"/>
      <c r="Z782" s="459"/>
      <c r="AA782" s="459" t="s">
        <v>2638</v>
      </c>
    </row>
    <row r="783" spans="1:27" ht="93">
      <c r="A783" s="459" t="s">
        <v>2517</v>
      </c>
      <c r="B783" s="462" t="s">
        <v>70</v>
      </c>
      <c r="C783" s="462" t="s">
        <v>71</v>
      </c>
      <c r="D783" s="462" t="s">
        <v>282</v>
      </c>
      <c r="E783" s="462" t="s">
        <v>283</v>
      </c>
      <c r="F783" s="461">
        <v>8080</v>
      </c>
      <c r="G783" s="461">
        <v>2024110010212</v>
      </c>
      <c r="H783" s="460" t="s">
        <v>10</v>
      </c>
      <c r="I783" s="460" t="s">
        <v>284</v>
      </c>
      <c r="J783" s="460" t="s">
        <v>11</v>
      </c>
      <c r="K783" s="460" t="s">
        <v>407</v>
      </c>
      <c r="L783" s="460" t="s">
        <v>2540</v>
      </c>
      <c r="M783" s="460" t="s">
        <v>1472</v>
      </c>
      <c r="N783" s="460" t="s">
        <v>1472</v>
      </c>
      <c r="O783" s="460">
        <v>1</v>
      </c>
      <c r="P783" s="460">
        <v>1</v>
      </c>
      <c r="Q783" s="460" t="s">
        <v>410</v>
      </c>
      <c r="R783" s="470" t="s">
        <v>84</v>
      </c>
      <c r="S783" s="512">
        <v>30000000</v>
      </c>
      <c r="T783" s="512">
        <v>30000000</v>
      </c>
      <c r="U783" s="460" t="s">
        <v>286</v>
      </c>
      <c r="V783" s="460" t="s">
        <v>78</v>
      </c>
      <c r="W783" s="460" t="s">
        <v>287</v>
      </c>
      <c r="X783" s="460"/>
      <c r="Y783" s="459"/>
      <c r="Z783" s="459"/>
      <c r="AA783" s="459" t="s">
        <v>2638</v>
      </c>
    </row>
    <row r="784" spans="1:27" ht="93">
      <c r="A784" s="459" t="s">
        <v>2518</v>
      </c>
      <c r="B784" s="462" t="s">
        <v>70</v>
      </c>
      <c r="C784" s="462" t="s">
        <v>71</v>
      </c>
      <c r="D784" s="462" t="s">
        <v>282</v>
      </c>
      <c r="E784" s="462" t="s">
        <v>283</v>
      </c>
      <c r="F784" s="461">
        <v>8080</v>
      </c>
      <c r="G784" s="461">
        <v>2024110010212</v>
      </c>
      <c r="H784" s="460" t="s">
        <v>10</v>
      </c>
      <c r="I784" s="460" t="s">
        <v>284</v>
      </c>
      <c r="J784" s="460" t="s">
        <v>11</v>
      </c>
      <c r="K784" s="460" t="s">
        <v>407</v>
      </c>
      <c r="L784" s="460" t="s">
        <v>2541</v>
      </c>
      <c r="M784" s="460" t="s">
        <v>1472</v>
      </c>
      <c r="N784" s="460" t="s">
        <v>1472</v>
      </c>
      <c r="O784" s="460">
        <v>1</v>
      </c>
      <c r="P784" s="460">
        <v>1</v>
      </c>
      <c r="Q784" s="460" t="s">
        <v>83</v>
      </c>
      <c r="R784" s="463" t="s">
        <v>84</v>
      </c>
      <c r="S784" s="512">
        <v>175876963</v>
      </c>
      <c r="T784" s="512">
        <v>175876963</v>
      </c>
      <c r="U784" s="460" t="s">
        <v>286</v>
      </c>
      <c r="V784" s="460" t="s">
        <v>78</v>
      </c>
      <c r="W784" s="460" t="s">
        <v>287</v>
      </c>
      <c r="X784" s="460"/>
      <c r="Y784" s="459"/>
      <c r="Z784" s="459"/>
      <c r="AA784" s="459" t="s">
        <v>2638</v>
      </c>
    </row>
    <row r="785" spans="1:27" ht="93">
      <c r="A785" s="459" t="s">
        <v>2519</v>
      </c>
      <c r="B785" s="462" t="s">
        <v>70</v>
      </c>
      <c r="C785" s="462" t="s">
        <v>71</v>
      </c>
      <c r="D785" s="480" t="s">
        <v>2556</v>
      </c>
      <c r="E785" s="480" t="s">
        <v>283</v>
      </c>
      <c r="F785" s="461">
        <v>8080</v>
      </c>
      <c r="G785" s="461">
        <v>2024110010212</v>
      </c>
      <c r="H785" s="460" t="s">
        <v>10</v>
      </c>
      <c r="I785" s="460" t="s">
        <v>284</v>
      </c>
      <c r="J785" s="460" t="s">
        <v>12</v>
      </c>
      <c r="K785" s="460">
        <v>80111600</v>
      </c>
      <c r="L785" s="460" t="s">
        <v>2542</v>
      </c>
      <c r="M785" s="460" t="s">
        <v>1472</v>
      </c>
      <c r="N785" s="460" t="s">
        <v>1472</v>
      </c>
      <c r="O785" s="460">
        <v>3</v>
      </c>
      <c r="P785" s="460">
        <v>1</v>
      </c>
      <c r="Q785" s="460" t="s">
        <v>83</v>
      </c>
      <c r="R785" s="470" t="s">
        <v>84</v>
      </c>
      <c r="S785" s="504">
        <v>6500000</v>
      </c>
      <c r="T785" s="504">
        <v>19500000</v>
      </c>
      <c r="U785" s="460" t="s">
        <v>286</v>
      </c>
      <c r="V785" s="460" t="s">
        <v>78</v>
      </c>
      <c r="W785" s="460" t="s">
        <v>287</v>
      </c>
      <c r="X785" s="460"/>
      <c r="Y785" s="459"/>
      <c r="Z785" s="459"/>
      <c r="AA785" s="459" t="s">
        <v>2638</v>
      </c>
    </row>
    <row r="786" spans="1:27" ht="139.5">
      <c r="A786" s="459" t="s">
        <v>2520</v>
      </c>
      <c r="B786" s="459" t="s">
        <v>70</v>
      </c>
      <c r="C786" s="459" t="s">
        <v>115</v>
      </c>
      <c r="D786" s="459" t="s">
        <v>116</v>
      </c>
      <c r="E786" s="487" t="s">
        <v>117</v>
      </c>
      <c r="F786" s="459">
        <v>8066</v>
      </c>
      <c r="G786" s="486">
        <v>2024110010194</v>
      </c>
      <c r="H786" s="459" t="s">
        <v>2644</v>
      </c>
      <c r="I786" s="459" t="s">
        <v>118</v>
      </c>
      <c r="J786" s="456" t="s">
        <v>16</v>
      </c>
      <c r="K786" s="481">
        <v>80111600</v>
      </c>
      <c r="L786" s="481" t="s">
        <v>2543</v>
      </c>
      <c r="M786" s="481" t="s">
        <v>1982</v>
      </c>
      <c r="N786" s="481" t="s">
        <v>1982</v>
      </c>
      <c r="O786" s="482">
        <v>4</v>
      </c>
      <c r="P786" s="527">
        <v>1</v>
      </c>
      <c r="Q786" s="460" t="s">
        <v>83</v>
      </c>
      <c r="R786" s="479" t="s">
        <v>884</v>
      </c>
      <c r="S786" s="513">
        <v>10000000</v>
      </c>
      <c r="T786" s="514">
        <v>40000000</v>
      </c>
      <c r="U786" s="460" t="s">
        <v>121</v>
      </c>
      <c r="V786" s="456" t="s">
        <v>122</v>
      </c>
      <c r="W786" s="460" t="s">
        <v>123</v>
      </c>
      <c r="X786" s="460" t="s">
        <v>75</v>
      </c>
      <c r="Y786" s="459" t="s">
        <v>2765</v>
      </c>
      <c r="Z786" s="459" t="s">
        <v>77</v>
      </c>
      <c r="AA786" s="459" t="s">
        <v>2638</v>
      </c>
    </row>
    <row r="787" spans="1:27" ht="170.5">
      <c r="A787" s="459" t="s">
        <v>2521</v>
      </c>
      <c r="B787" s="459" t="s">
        <v>70</v>
      </c>
      <c r="C787" s="459" t="s">
        <v>115</v>
      </c>
      <c r="D787" s="487" t="s">
        <v>116</v>
      </c>
      <c r="E787" s="459" t="s">
        <v>117</v>
      </c>
      <c r="F787" s="459">
        <v>8066</v>
      </c>
      <c r="G787" s="486">
        <v>2024110010194</v>
      </c>
      <c r="H787" s="459" t="s">
        <v>2644</v>
      </c>
      <c r="I787" s="459" t="s">
        <v>118</v>
      </c>
      <c r="J787" s="456" t="s">
        <v>16</v>
      </c>
      <c r="K787" s="481">
        <v>80111600</v>
      </c>
      <c r="L787" s="481" t="s">
        <v>160</v>
      </c>
      <c r="M787" s="481" t="s">
        <v>1472</v>
      </c>
      <c r="N787" s="481" t="s">
        <v>1472</v>
      </c>
      <c r="O787" s="482">
        <v>3</v>
      </c>
      <c r="P787" s="527">
        <v>1</v>
      </c>
      <c r="Q787" s="460" t="s">
        <v>83</v>
      </c>
      <c r="R787" s="479" t="s">
        <v>884</v>
      </c>
      <c r="S787" s="513">
        <v>5500000</v>
      </c>
      <c r="T787" s="514">
        <v>16500000</v>
      </c>
      <c r="U787" s="460" t="s">
        <v>2641</v>
      </c>
      <c r="V787" s="456" t="s">
        <v>122</v>
      </c>
      <c r="W787" s="460" t="s">
        <v>123</v>
      </c>
      <c r="X787" s="460" t="s">
        <v>75</v>
      </c>
      <c r="Y787" s="459" t="s">
        <v>2765</v>
      </c>
      <c r="Z787" s="459" t="s">
        <v>77</v>
      </c>
      <c r="AA787" s="459" t="s">
        <v>2638</v>
      </c>
    </row>
    <row r="788" spans="1:27" ht="77.5">
      <c r="A788" s="459" t="s">
        <v>2522</v>
      </c>
      <c r="B788" s="460" t="s">
        <v>70</v>
      </c>
      <c r="C788" s="460" t="s">
        <v>71</v>
      </c>
      <c r="D788" s="460" t="s">
        <v>455</v>
      </c>
      <c r="E788" s="460" t="s">
        <v>456</v>
      </c>
      <c r="F788" s="459">
        <v>8131</v>
      </c>
      <c r="G788" s="461" t="s">
        <v>2297</v>
      </c>
      <c r="H788" s="460" t="s">
        <v>28</v>
      </c>
      <c r="I788" s="460" t="s">
        <v>457</v>
      </c>
      <c r="J788" s="462" t="s">
        <v>32</v>
      </c>
      <c r="K788" s="460">
        <v>80111600</v>
      </c>
      <c r="L788" s="460" t="s">
        <v>2554</v>
      </c>
      <c r="M788" s="460" t="s">
        <v>2640</v>
      </c>
      <c r="N788" s="461" t="s">
        <v>2627</v>
      </c>
      <c r="O788" s="461">
        <v>5</v>
      </c>
      <c r="P788" s="460">
        <v>1</v>
      </c>
      <c r="Q788" s="460" t="s">
        <v>83</v>
      </c>
      <c r="R788" s="463" t="s">
        <v>84</v>
      </c>
      <c r="S788" s="515">
        <v>7387355</v>
      </c>
      <c r="T788" s="501">
        <v>36936775</v>
      </c>
      <c r="U788" s="460" t="s">
        <v>85</v>
      </c>
      <c r="V788" s="460" t="s">
        <v>78</v>
      </c>
      <c r="W788" s="460" t="s">
        <v>479</v>
      </c>
      <c r="X788" s="460" t="s">
        <v>613</v>
      </c>
      <c r="Y788" s="459" t="s">
        <v>2765</v>
      </c>
      <c r="Z788" s="459" t="s">
        <v>77</v>
      </c>
      <c r="AA788" s="459" t="s">
        <v>2638</v>
      </c>
    </row>
    <row r="789" spans="1:27" ht="62">
      <c r="A789" s="459" t="s">
        <v>2523</v>
      </c>
      <c r="B789" s="460" t="s">
        <v>70</v>
      </c>
      <c r="C789" s="460" t="s">
        <v>71</v>
      </c>
      <c r="D789" s="460" t="s">
        <v>455</v>
      </c>
      <c r="E789" s="460" t="s">
        <v>456</v>
      </c>
      <c r="F789" s="459">
        <v>8131</v>
      </c>
      <c r="G789" s="461" t="s">
        <v>2297</v>
      </c>
      <c r="H789" s="460" t="s">
        <v>28</v>
      </c>
      <c r="I789" s="460" t="s">
        <v>457</v>
      </c>
      <c r="J789" s="462" t="s">
        <v>32</v>
      </c>
      <c r="K789" s="460">
        <v>80111600</v>
      </c>
      <c r="L789" s="460" t="s">
        <v>2544</v>
      </c>
      <c r="M789" s="460" t="s">
        <v>1421</v>
      </c>
      <c r="N789" s="461" t="s">
        <v>1421</v>
      </c>
      <c r="O789" s="461">
        <v>1</v>
      </c>
      <c r="P789" s="460">
        <v>1</v>
      </c>
      <c r="Q789" s="460" t="s">
        <v>83</v>
      </c>
      <c r="R789" s="463" t="s">
        <v>84</v>
      </c>
      <c r="S789" s="501"/>
      <c r="T789" s="501">
        <v>2863225</v>
      </c>
      <c r="U789" s="460" t="s">
        <v>85</v>
      </c>
      <c r="V789" s="460"/>
      <c r="W789" s="460"/>
      <c r="X789" s="460" t="s">
        <v>613</v>
      </c>
      <c r="Y789" s="459" t="s">
        <v>2765</v>
      </c>
      <c r="Z789" s="459" t="s">
        <v>77</v>
      </c>
      <c r="AA789" s="459" t="s">
        <v>2638</v>
      </c>
    </row>
    <row r="790" spans="1:27" ht="77.5">
      <c r="A790" s="459" t="s">
        <v>2524</v>
      </c>
      <c r="B790" s="460" t="s">
        <v>70</v>
      </c>
      <c r="C790" s="460" t="s">
        <v>71</v>
      </c>
      <c r="D790" s="460" t="s">
        <v>455</v>
      </c>
      <c r="E790" s="460" t="s">
        <v>456</v>
      </c>
      <c r="F790" s="459">
        <v>8131</v>
      </c>
      <c r="G790" s="461" t="s">
        <v>2297</v>
      </c>
      <c r="H790" s="460" t="s">
        <v>28</v>
      </c>
      <c r="I790" s="460" t="s">
        <v>457</v>
      </c>
      <c r="J790" s="462" t="s">
        <v>30</v>
      </c>
      <c r="K790" s="450">
        <v>80111600</v>
      </c>
      <c r="L790" s="450" t="s">
        <v>2545</v>
      </c>
      <c r="M790" s="450" t="s">
        <v>1060</v>
      </c>
      <c r="N790" s="450" t="s">
        <v>1060</v>
      </c>
      <c r="O790" s="450">
        <v>1</v>
      </c>
      <c r="P790" s="453">
        <v>0</v>
      </c>
      <c r="Q790" s="450" t="s">
        <v>83</v>
      </c>
      <c r="R790" s="450" t="s">
        <v>84</v>
      </c>
      <c r="S790" s="509">
        <v>0</v>
      </c>
      <c r="T790" s="516">
        <v>7220000</v>
      </c>
      <c r="U790" s="454" t="s">
        <v>588</v>
      </c>
      <c r="V790" s="454" t="s">
        <v>78</v>
      </c>
      <c r="W790" s="455" t="s">
        <v>461</v>
      </c>
      <c r="X790" s="460" t="s">
        <v>2558</v>
      </c>
      <c r="Y790" s="459" t="s">
        <v>2765</v>
      </c>
      <c r="Z790" s="459" t="s">
        <v>77</v>
      </c>
      <c r="AA790" s="459" t="s">
        <v>2638</v>
      </c>
    </row>
    <row r="791" spans="1:27" ht="77.5">
      <c r="A791" s="459" t="s">
        <v>2525</v>
      </c>
      <c r="B791" s="460" t="s">
        <v>70</v>
      </c>
      <c r="C791" s="460" t="s">
        <v>71</v>
      </c>
      <c r="D791" s="460" t="s">
        <v>455</v>
      </c>
      <c r="E791" s="460" t="s">
        <v>456</v>
      </c>
      <c r="F791" s="459">
        <v>8131</v>
      </c>
      <c r="G791" s="461" t="s">
        <v>2297</v>
      </c>
      <c r="H791" s="460" t="s">
        <v>28</v>
      </c>
      <c r="I791" s="460" t="s">
        <v>457</v>
      </c>
      <c r="J791" s="460" t="s">
        <v>31</v>
      </c>
      <c r="K791" s="460">
        <v>80111600</v>
      </c>
      <c r="L791" s="451" t="s">
        <v>2546</v>
      </c>
      <c r="M791" s="450" t="s">
        <v>2640</v>
      </c>
      <c r="N791" s="450" t="s">
        <v>1472</v>
      </c>
      <c r="O791" s="450">
        <v>1</v>
      </c>
      <c r="P791" s="453">
        <v>1</v>
      </c>
      <c r="Q791" s="450" t="s">
        <v>83</v>
      </c>
      <c r="R791" s="450" t="s">
        <v>84</v>
      </c>
      <c r="S791" s="509"/>
      <c r="T791" s="516">
        <v>166667</v>
      </c>
      <c r="U791" s="460" t="s">
        <v>1987</v>
      </c>
      <c r="V791" s="460" t="s">
        <v>78</v>
      </c>
      <c r="W791" s="460" t="s">
        <v>461</v>
      </c>
      <c r="X791" s="460" t="s">
        <v>501</v>
      </c>
      <c r="Y791" s="459" t="s">
        <v>2765</v>
      </c>
      <c r="Z791" s="459" t="s">
        <v>77</v>
      </c>
      <c r="AA791" s="459" t="s">
        <v>2638</v>
      </c>
    </row>
    <row r="792" spans="1:27" ht="77.5">
      <c r="A792" s="459" t="s">
        <v>2526</v>
      </c>
      <c r="B792" s="460" t="s">
        <v>70</v>
      </c>
      <c r="C792" s="460" t="s">
        <v>71</v>
      </c>
      <c r="D792" s="460" t="s">
        <v>455</v>
      </c>
      <c r="E792" s="460" t="s">
        <v>456</v>
      </c>
      <c r="F792" s="459">
        <v>8131</v>
      </c>
      <c r="G792" s="461" t="s">
        <v>2297</v>
      </c>
      <c r="H792" s="460" t="s">
        <v>28</v>
      </c>
      <c r="I792" s="460" t="s">
        <v>457</v>
      </c>
      <c r="J792" s="460" t="s">
        <v>29</v>
      </c>
      <c r="K792" s="460">
        <v>80111600</v>
      </c>
      <c r="L792" s="460" t="s">
        <v>464</v>
      </c>
      <c r="M792" s="460" t="s">
        <v>2640</v>
      </c>
      <c r="N792" s="461" t="s">
        <v>1421</v>
      </c>
      <c r="O792" s="461">
        <v>5</v>
      </c>
      <c r="P792" s="460">
        <v>1</v>
      </c>
      <c r="Q792" s="474" t="s">
        <v>83</v>
      </c>
      <c r="R792" s="463" t="s">
        <v>84</v>
      </c>
      <c r="S792" s="501">
        <v>6000000</v>
      </c>
      <c r="T792" s="501">
        <v>30000000</v>
      </c>
      <c r="U792" s="460" t="s">
        <v>1987</v>
      </c>
      <c r="V792" s="460" t="s">
        <v>78</v>
      </c>
      <c r="W792" s="460" t="s">
        <v>461</v>
      </c>
      <c r="X792" s="460" t="s">
        <v>501</v>
      </c>
      <c r="Y792" s="459" t="s">
        <v>2765</v>
      </c>
      <c r="Z792" s="459" t="s">
        <v>77</v>
      </c>
      <c r="AA792" s="459" t="s">
        <v>2638</v>
      </c>
    </row>
    <row r="793" spans="1:27" ht="93">
      <c r="A793" s="459" t="s">
        <v>2527</v>
      </c>
      <c r="B793" s="460" t="s">
        <v>70</v>
      </c>
      <c r="C793" s="459" t="s">
        <v>71</v>
      </c>
      <c r="D793" s="459" t="s">
        <v>1004</v>
      </c>
      <c r="E793" s="456" t="s">
        <v>1004</v>
      </c>
      <c r="F793" s="459">
        <v>8146</v>
      </c>
      <c r="G793" s="486">
        <v>2024110010254</v>
      </c>
      <c r="H793" s="459" t="s">
        <v>17</v>
      </c>
      <c r="I793" s="459" t="s">
        <v>878</v>
      </c>
      <c r="J793" s="460" t="s">
        <v>2764</v>
      </c>
      <c r="K793" s="460">
        <v>80111600</v>
      </c>
      <c r="L793" s="460" t="s">
        <v>2724</v>
      </c>
      <c r="M793" s="460" t="s">
        <v>1421</v>
      </c>
      <c r="N793" s="460" t="s">
        <v>1472</v>
      </c>
      <c r="O793" s="460" t="s">
        <v>2935</v>
      </c>
      <c r="P793" s="460">
        <v>1</v>
      </c>
      <c r="Q793" s="460" t="s">
        <v>83</v>
      </c>
      <c r="R793" s="479" t="s">
        <v>884</v>
      </c>
      <c r="S793" s="501">
        <v>2250000</v>
      </c>
      <c r="T793" s="501">
        <v>10125000</v>
      </c>
      <c r="U793" s="460" t="s">
        <v>1009</v>
      </c>
      <c r="V793" s="460" t="s">
        <v>78</v>
      </c>
      <c r="W793" s="460" t="s">
        <v>886</v>
      </c>
      <c r="X793" s="460" t="s">
        <v>533</v>
      </c>
      <c r="Y793" s="459" t="s">
        <v>2765</v>
      </c>
      <c r="Z793" s="459" t="s">
        <v>77</v>
      </c>
      <c r="AA793" s="459" t="s">
        <v>2638</v>
      </c>
    </row>
    <row r="794" spans="1:27" ht="93">
      <c r="A794" s="459" t="s">
        <v>2528</v>
      </c>
      <c r="B794" s="460" t="s">
        <v>70</v>
      </c>
      <c r="C794" s="459" t="s">
        <v>71</v>
      </c>
      <c r="D794" s="459" t="s">
        <v>1004</v>
      </c>
      <c r="E794" s="456" t="s">
        <v>1004</v>
      </c>
      <c r="F794" s="459">
        <v>8146</v>
      </c>
      <c r="G794" s="486">
        <v>2024110010254</v>
      </c>
      <c r="H794" s="459" t="s">
        <v>17</v>
      </c>
      <c r="I794" s="459" t="s">
        <v>878</v>
      </c>
      <c r="J794" s="460" t="s">
        <v>2764</v>
      </c>
      <c r="K794" s="460">
        <v>80111600</v>
      </c>
      <c r="L794" s="460" t="s">
        <v>2547</v>
      </c>
      <c r="M794" s="460" t="s">
        <v>1421</v>
      </c>
      <c r="N794" s="460" t="s">
        <v>1472</v>
      </c>
      <c r="O794" s="460" t="s">
        <v>2935</v>
      </c>
      <c r="P794" s="460">
        <v>1</v>
      </c>
      <c r="Q794" s="460" t="s">
        <v>83</v>
      </c>
      <c r="R794" s="479" t="s">
        <v>884</v>
      </c>
      <c r="S794" s="501">
        <v>4000000</v>
      </c>
      <c r="T794" s="501">
        <v>18000000</v>
      </c>
      <c r="U794" s="460" t="s">
        <v>1009</v>
      </c>
      <c r="V794" s="460" t="s">
        <v>78</v>
      </c>
      <c r="W794" s="460" t="s">
        <v>886</v>
      </c>
      <c r="X794" s="460" t="s">
        <v>533</v>
      </c>
      <c r="Y794" s="459" t="s">
        <v>2765</v>
      </c>
      <c r="Z794" s="459" t="s">
        <v>77</v>
      </c>
      <c r="AA794" s="459" t="s">
        <v>2638</v>
      </c>
    </row>
    <row r="795" spans="1:27" ht="93">
      <c r="A795" s="459" t="s">
        <v>2529</v>
      </c>
      <c r="B795" s="460" t="s">
        <v>70</v>
      </c>
      <c r="C795" s="459" t="s">
        <v>71</v>
      </c>
      <c r="D795" s="459" t="s">
        <v>1004</v>
      </c>
      <c r="E795" s="456" t="s">
        <v>1004</v>
      </c>
      <c r="F795" s="459">
        <v>8146</v>
      </c>
      <c r="G795" s="486">
        <v>2024110010254</v>
      </c>
      <c r="H795" s="459" t="s">
        <v>17</v>
      </c>
      <c r="I795" s="459" t="s">
        <v>878</v>
      </c>
      <c r="J795" s="460" t="s">
        <v>2764</v>
      </c>
      <c r="K795" s="460">
        <v>80111600</v>
      </c>
      <c r="L795" s="460" t="s">
        <v>2548</v>
      </c>
      <c r="M795" s="460" t="s">
        <v>1421</v>
      </c>
      <c r="N795" s="460" t="s">
        <v>1472</v>
      </c>
      <c r="O795" s="460" t="s">
        <v>2934</v>
      </c>
      <c r="P795" s="460">
        <v>1</v>
      </c>
      <c r="Q795" s="460" t="s">
        <v>83</v>
      </c>
      <c r="R795" s="479" t="s">
        <v>884</v>
      </c>
      <c r="S795" s="501">
        <v>3600000</v>
      </c>
      <c r="T795" s="501">
        <v>14400000</v>
      </c>
      <c r="U795" s="460" t="s">
        <v>1009</v>
      </c>
      <c r="V795" s="460" t="s">
        <v>78</v>
      </c>
      <c r="W795" s="460" t="s">
        <v>886</v>
      </c>
      <c r="X795" s="460" t="s">
        <v>533</v>
      </c>
      <c r="Y795" s="459" t="s">
        <v>2765</v>
      </c>
      <c r="Z795" s="459" t="s">
        <v>77</v>
      </c>
      <c r="AA795" s="459" t="s">
        <v>2638</v>
      </c>
    </row>
    <row r="796" spans="1:27" ht="108.5">
      <c r="A796" s="459" t="s">
        <v>2530</v>
      </c>
      <c r="B796" s="460" t="s">
        <v>70</v>
      </c>
      <c r="C796" s="459" t="s">
        <v>71</v>
      </c>
      <c r="D796" s="459" t="s">
        <v>1004</v>
      </c>
      <c r="E796" s="456" t="s">
        <v>1004</v>
      </c>
      <c r="F796" s="459">
        <v>8146</v>
      </c>
      <c r="G796" s="486">
        <v>2024110010254</v>
      </c>
      <c r="H796" s="459" t="s">
        <v>17</v>
      </c>
      <c r="I796" s="459" t="s">
        <v>878</v>
      </c>
      <c r="J796" s="460" t="s">
        <v>2764</v>
      </c>
      <c r="K796" s="460">
        <v>80111600</v>
      </c>
      <c r="L796" s="460" t="s">
        <v>2725</v>
      </c>
      <c r="M796" s="460" t="s">
        <v>1421</v>
      </c>
      <c r="N796" s="460" t="s">
        <v>1472</v>
      </c>
      <c r="O796" s="460" t="s">
        <v>2935</v>
      </c>
      <c r="P796" s="460">
        <v>1</v>
      </c>
      <c r="Q796" s="460" t="s">
        <v>83</v>
      </c>
      <c r="R796" s="479" t="s">
        <v>884</v>
      </c>
      <c r="S796" s="501">
        <v>7000000</v>
      </c>
      <c r="T796" s="501">
        <v>31500000</v>
      </c>
      <c r="U796" s="460" t="s">
        <v>1009</v>
      </c>
      <c r="V796" s="460" t="s">
        <v>122</v>
      </c>
      <c r="W796" s="460" t="s">
        <v>886</v>
      </c>
      <c r="X796" s="460" t="s">
        <v>533</v>
      </c>
      <c r="Y796" s="459" t="s">
        <v>2765</v>
      </c>
      <c r="Z796" s="459" t="s">
        <v>77</v>
      </c>
      <c r="AA796" s="459" t="s">
        <v>2638</v>
      </c>
    </row>
    <row r="797" spans="1:27" ht="77.5">
      <c r="A797" s="459" t="s">
        <v>2531</v>
      </c>
      <c r="B797" s="460" t="s">
        <v>70</v>
      </c>
      <c r="C797" s="459" t="s">
        <v>1210</v>
      </c>
      <c r="D797" s="459" t="s">
        <v>1211</v>
      </c>
      <c r="E797" s="527" t="s">
        <v>1212</v>
      </c>
      <c r="F797" s="459">
        <v>8238</v>
      </c>
      <c r="G797" s="486">
        <v>2024110010322</v>
      </c>
      <c r="H797" s="459" t="s">
        <v>25</v>
      </c>
      <c r="I797" s="459" t="s">
        <v>1213</v>
      </c>
      <c r="J797" s="460" t="s">
        <v>1966</v>
      </c>
      <c r="K797" s="460">
        <v>80111601</v>
      </c>
      <c r="L797" s="460" t="s">
        <v>2549</v>
      </c>
      <c r="M797" s="460" t="s">
        <v>1472</v>
      </c>
      <c r="N797" s="461" t="s">
        <v>1472</v>
      </c>
      <c r="O797" s="461">
        <v>3</v>
      </c>
      <c r="P797" s="460">
        <v>1</v>
      </c>
      <c r="Q797" s="460" t="s">
        <v>83</v>
      </c>
      <c r="R797" s="463" t="s">
        <v>84</v>
      </c>
      <c r="S797" s="501">
        <v>5500000</v>
      </c>
      <c r="T797" s="501">
        <v>16500000</v>
      </c>
      <c r="U797" s="460" t="s">
        <v>286</v>
      </c>
      <c r="V797" s="460" t="s">
        <v>78</v>
      </c>
      <c r="W797" s="460" t="s">
        <v>1215</v>
      </c>
      <c r="X797" s="456" t="s">
        <v>315</v>
      </c>
      <c r="Y797" s="459" t="s">
        <v>2765</v>
      </c>
      <c r="Z797" s="459" t="s">
        <v>77</v>
      </c>
      <c r="AA797" s="459" t="s">
        <v>2638</v>
      </c>
    </row>
    <row r="798" spans="1:27" ht="77.5">
      <c r="A798" s="459" t="s">
        <v>2532</v>
      </c>
      <c r="B798" s="460" t="s">
        <v>70</v>
      </c>
      <c r="C798" s="459" t="s">
        <v>1210</v>
      </c>
      <c r="D798" s="459" t="s">
        <v>1211</v>
      </c>
      <c r="E798" s="527" t="s">
        <v>1212</v>
      </c>
      <c r="F798" s="459">
        <v>8238</v>
      </c>
      <c r="G798" s="486">
        <v>2024110010322</v>
      </c>
      <c r="H798" s="459" t="s">
        <v>25</v>
      </c>
      <c r="I798" s="459" t="s">
        <v>1213</v>
      </c>
      <c r="J798" s="460" t="s">
        <v>1966</v>
      </c>
      <c r="K798" s="460">
        <v>80111607</v>
      </c>
      <c r="L798" s="460" t="s">
        <v>2726</v>
      </c>
      <c r="M798" s="460" t="s">
        <v>1472</v>
      </c>
      <c r="N798" s="461" t="s">
        <v>1472</v>
      </c>
      <c r="O798" s="461">
        <v>3</v>
      </c>
      <c r="P798" s="460">
        <v>1</v>
      </c>
      <c r="Q798" s="460" t="s">
        <v>83</v>
      </c>
      <c r="R798" s="463" t="s">
        <v>84</v>
      </c>
      <c r="S798" s="501">
        <v>3150000</v>
      </c>
      <c r="T798" s="501">
        <v>9450000</v>
      </c>
      <c r="U798" s="473" t="s">
        <v>286</v>
      </c>
      <c r="V798" s="460" t="s">
        <v>78</v>
      </c>
      <c r="W798" s="460" t="s">
        <v>1215</v>
      </c>
      <c r="X798" s="456" t="s">
        <v>315</v>
      </c>
      <c r="Y798" s="459" t="s">
        <v>2765</v>
      </c>
      <c r="Z798" s="459" t="s">
        <v>77</v>
      </c>
      <c r="AA798" s="459" t="s">
        <v>2638</v>
      </c>
    </row>
    <row r="799" spans="1:27">
      <c r="S799" s="85"/>
      <c r="T799" s="93"/>
    </row>
    <row r="800" spans="1:27">
      <c r="S800" s="85"/>
      <c r="T800" s="93"/>
    </row>
    <row r="801" spans="4:20">
      <c r="D801" s="518"/>
      <c r="S801" s="85"/>
      <c r="T801" s="93"/>
    </row>
    <row r="802" spans="4:20">
      <c r="D802" s="518"/>
      <c r="S802" s="85"/>
      <c r="T802" s="93"/>
    </row>
    <row r="803" spans="4:20">
      <c r="S803" s="85"/>
      <c r="T803" s="93"/>
    </row>
    <row r="804" spans="4:20">
      <c r="S804" s="85"/>
      <c r="T804" s="93"/>
    </row>
    <row r="805" spans="4:20">
      <c r="S805" s="85"/>
      <c r="T805" s="93"/>
    </row>
    <row r="806" spans="4:20">
      <c r="S806" s="85"/>
      <c r="T806" s="93"/>
    </row>
    <row r="807" spans="4:20">
      <c r="S807" s="85"/>
      <c r="T807" s="93"/>
    </row>
    <row r="808" spans="4:20">
      <c r="S808" s="85"/>
      <c r="T808" s="93"/>
    </row>
    <row r="809" spans="4:20">
      <c r="S809" s="85"/>
      <c r="T809" s="93"/>
    </row>
    <row r="810" spans="4:20">
      <c r="S810" s="85"/>
      <c r="T810" s="93"/>
    </row>
    <row r="811" spans="4:20">
      <c r="S811" s="85"/>
      <c r="T811" s="93"/>
    </row>
    <row r="812" spans="4:20">
      <c r="S812" s="85"/>
      <c r="T812" s="93"/>
    </row>
    <row r="813" spans="4:20">
      <c r="S813" s="85"/>
      <c r="T813" s="93"/>
    </row>
    <row r="814" spans="4:20">
      <c r="S814" s="85"/>
      <c r="T814" s="93"/>
    </row>
    <row r="815" spans="4:20">
      <c r="S815" s="85"/>
      <c r="T815" s="93"/>
    </row>
    <row r="816" spans="4:20">
      <c r="S816" s="85"/>
      <c r="T816" s="93"/>
    </row>
    <row r="817" spans="19:20">
      <c r="S817" s="85"/>
      <c r="T817" s="93"/>
    </row>
    <row r="818" spans="19:20">
      <c r="S818" s="85"/>
      <c r="T818" s="93"/>
    </row>
    <row r="819" spans="19:20">
      <c r="S819" s="85"/>
      <c r="T819" s="93"/>
    </row>
    <row r="820" spans="19:20">
      <c r="S820" s="85"/>
      <c r="T820" s="93"/>
    </row>
    <row r="821" spans="19:20">
      <c r="S821" s="85"/>
      <c r="T821" s="93"/>
    </row>
    <row r="822" spans="19:20">
      <c r="S822" s="85"/>
      <c r="T822" s="93"/>
    </row>
    <row r="823" spans="19:20">
      <c r="S823" s="85"/>
      <c r="T823" s="93"/>
    </row>
    <row r="824" spans="19:20">
      <c r="S824" s="85"/>
      <c r="T824" s="93"/>
    </row>
    <row r="825" spans="19:20">
      <c r="S825" s="85"/>
      <c r="T825" s="93"/>
    </row>
    <row r="826" spans="19:20">
      <c r="S826" s="85"/>
      <c r="T826" s="93"/>
    </row>
    <row r="827" spans="19:20">
      <c r="S827" s="85"/>
      <c r="T827" s="93"/>
    </row>
    <row r="828" spans="19:20">
      <c r="S828" s="85"/>
      <c r="T828" s="93"/>
    </row>
    <row r="829" spans="19:20">
      <c r="S829" s="85"/>
      <c r="T829" s="93"/>
    </row>
    <row r="830" spans="19:20">
      <c r="S830" s="85"/>
      <c r="T830" s="93"/>
    </row>
    <row r="831" spans="19:20">
      <c r="S831" s="85"/>
      <c r="T831" s="93"/>
    </row>
    <row r="832" spans="19:20">
      <c r="S832" s="85"/>
      <c r="T832" s="93"/>
    </row>
    <row r="833" spans="19:20">
      <c r="S833" s="85"/>
      <c r="T833" s="93"/>
    </row>
    <row r="834" spans="19:20">
      <c r="S834" s="85"/>
      <c r="T834" s="93"/>
    </row>
    <row r="835" spans="19:20">
      <c r="S835" s="85"/>
      <c r="T835" s="93"/>
    </row>
    <row r="836" spans="19:20">
      <c r="S836" s="85"/>
      <c r="T836" s="93"/>
    </row>
    <row r="837" spans="19:20">
      <c r="S837" s="85"/>
      <c r="T837" s="93"/>
    </row>
    <row r="838" spans="19:20">
      <c r="S838" s="85"/>
      <c r="T838" s="93"/>
    </row>
    <row r="839" spans="19:20">
      <c r="S839" s="85"/>
      <c r="T839" s="93"/>
    </row>
    <row r="840" spans="19:20">
      <c r="S840" s="85"/>
      <c r="T840" s="93"/>
    </row>
    <row r="841" spans="19:20">
      <c r="S841" s="85"/>
      <c r="T841" s="93"/>
    </row>
    <row r="842" spans="19:20">
      <c r="S842" s="85"/>
      <c r="T842" s="93"/>
    </row>
    <row r="843" spans="19:20">
      <c r="S843" s="85"/>
      <c r="T843" s="93"/>
    </row>
    <row r="844" spans="19:20">
      <c r="S844" s="85"/>
      <c r="T844" s="93"/>
    </row>
    <row r="845" spans="19:20">
      <c r="S845" s="85"/>
      <c r="T845" s="93"/>
    </row>
    <row r="846" spans="19:20">
      <c r="S846" s="85"/>
      <c r="T846" s="93"/>
    </row>
    <row r="847" spans="19:20">
      <c r="S847" s="85"/>
      <c r="T847" s="93"/>
    </row>
    <row r="848" spans="19:20">
      <c r="S848" s="85"/>
      <c r="T848" s="93"/>
    </row>
    <row r="849" spans="19:20">
      <c r="S849" s="85"/>
      <c r="T849" s="93"/>
    </row>
    <row r="850" spans="19:20">
      <c r="S850" s="85"/>
      <c r="T850" s="93"/>
    </row>
    <row r="851" spans="19:20">
      <c r="S851" s="85"/>
      <c r="T851" s="93"/>
    </row>
    <row r="852" spans="19:20">
      <c r="S852" s="85"/>
      <c r="T852" s="93"/>
    </row>
    <row r="853" spans="19:20">
      <c r="S853" s="85"/>
      <c r="T853" s="93"/>
    </row>
    <row r="854" spans="19:20">
      <c r="S854" s="85"/>
      <c r="T854" s="93"/>
    </row>
    <row r="855" spans="19:20">
      <c r="S855" s="85"/>
      <c r="T855" s="93"/>
    </row>
    <row r="856" spans="19:20">
      <c r="S856" s="85"/>
      <c r="T856" s="93"/>
    </row>
    <row r="857" spans="19:20">
      <c r="S857" s="85"/>
      <c r="T857" s="93"/>
    </row>
    <row r="858" spans="19:20">
      <c r="S858" s="85"/>
      <c r="T858" s="93"/>
    </row>
    <row r="859" spans="19:20">
      <c r="S859" s="85"/>
      <c r="T859" s="93"/>
    </row>
    <row r="860" spans="19:20">
      <c r="S860" s="85"/>
      <c r="T860" s="93"/>
    </row>
    <row r="861" spans="19:20">
      <c r="S861" s="85"/>
      <c r="T861" s="93"/>
    </row>
    <row r="862" spans="19:20">
      <c r="S862" s="85"/>
      <c r="T862" s="93"/>
    </row>
    <row r="863" spans="19:20">
      <c r="S863" s="85"/>
      <c r="T863" s="93"/>
    </row>
    <row r="864" spans="19:20">
      <c r="S864" s="85"/>
      <c r="T864" s="93"/>
    </row>
    <row r="865" spans="19:20">
      <c r="S865" s="85"/>
      <c r="T865" s="93"/>
    </row>
    <row r="866" spans="19:20">
      <c r="S866" s="85"/>
      <c r="T866" s="93"/>
    </row>
    <row r="867" spans="19:20">
      <c r="S867" s="85"/>
      <c r="T867" s="93"/>
    </row>
    <row r="868" spans="19:20">
      <c r="S868" s="85"/>
      <c r="T868" s="93"/>
    </row>
    <row r="869" spans="19:20">
      <c r="S869" s="85"/>
      <c r="T869" s="93"/>
    </row>
    <row r="870" spans="19:20">
      <c r="S870" s="85"/>
      <c r="T870" s="93"/>
    </row>
    <row r="871" spans="19:20">
      <c r="S871" s="85"/>
      <c r="T871" s="93"/>
    </row>
    <row r="872" spans="19:20">
      <c r="S872" s="85"/>
      <c r="T872" s="93"/>
    </row>
    <row r="873" spans="19:20">
      <c r="S873" s="85"/>
      <c r="T873" s="93"/>
    </row>
    <row r="874" spans="19:20">
      <c r="S874" s="85"/>
      <c r="T874" s="93"/>
    </row>
    <row r="875" spans="19:20">
      <c r="S875" s="85"/>
      <c r="T875" s="93"/>
    </row>
    <row r="876" spans="19:20">
      <c r="S876" s="85"/>
      <c r="T876" s="93"/>
    </row>
    <row r="877" spans="19:20">
      <c r="S877" s="85"/>
      <c r="T877" s="93"/>
    </row>
    <row r="878" spans="19:20">
      <c r="S878" s="85"/>
      <c r="T878" s="93"/>
    </row>
    <row r="879" spans="19:20">
      <c r="S879" s="85"/>
      <c r="T879" s="93"/>
    </row>
    <row r="880" spans="19:20">
      <c r="S880" s="85"/>
      <c r="T880" s="93"/>
    </row>
    <row r="881" spans="19:20">
      <c r="S881" s="85"/>
      <c r="T881" s="93"/>
    </row>
    <row r="882" spans="19:20">
      <c r="S882" s="85"/>
      <c r="T882" s="93"/>
    </row>
    <row r="883" spans="19:20">
      <c r="S883" s="85"/>
      <c r="T883" s="93"/>
    </row>
    <row r="884" spans="19:20">
      <c r="S884" s="85"/>
      <c r="T884" s="93"/>
    </row>
    <row r="885" spans="19:20">
      <c r="S885" s="85"/>
      <c r="T885" s="93"/>
    </row>
    <row r="886" spans="19:20">
      <c r="S886" s="85"/>
      <c r="T886" s="93"/>
    </row>
    <row r="887" spans="19:20">
      <c r="S887" s="85"/>
      <c r="T887" s="93"/>
    </row>
    <row r="888" spans="19:20">
      <c r="S888" s="85"/>
      <c r="T888" s="93"/>
    </row>
    <row r="889" spans="19:20">
      <c r="S889" s="85"/>
      <c r="T889" s="93"/>
    </row>
    <row r="890" spans="19:20">
      <c r="S890" s="85"/>
      <c r="T890" s="93"/>
    </row>
    <row r="891" spans="19:20">
      <c r="S891" s="85"/>
      <c r="T891" s="93"/>
    </row>
    <row r="892" spans="19:20">
      <c r="S892" s="85"/>
      <c r="T892" s="93"/>
    </row>
    <row r="893" spans="19:20">
      <c r="S893" s="85"/>
      <c r="T893" s="93"/>
    </row>
    <row r="894" spans="19:20">
      <c r="S894" s="85"/>
      <c r="T894" s="93"/>
    </row>
    <row r="895" spans="19:20">
      <c r="S895" s="85"/>
      <c r="T895" s="93"/>
    </row>
    <row r="896" spans="19:20">
      <c r="S896" s="85"/>
      <c r="T896" s="93"/>
    </row>
    <row r="897" spans="19:20">
      <c r="S897" s="85"/>
      <c r="T897" s="93"/>
    </row>
    <row r="898" spans="19:20">
      <c r="S898" s="85"/>
      <c r="T898" s="93"/>
    </row>
    <row r="899" spans="19:20">
      <c r="S899" s="85"/>
      <c r="T899" s="93"/>
    </row>
    <row r="900" spans="19:20">
      <c r="S900" s="85"/>
      <c r="T900" s="93"/>
    </row>
    <row r="901" spans="19:20">
      <c r="S901" s="85"/>
      <c r="T901" s="93"/>
    </row>
    <row r="902" spans="19:20">
      <c r="S902" s="85"/>
      <c r="T902" s="93"/>
    </row>
    <row r="903" spans="19:20">
      <c r="S903" s="85"/>
      <c r="T903" s="93"/>
    </row>
    <row r="904" spans="19:20">
      <c r="S904" s="85"/>
      <c r="T904" s="93"/>
    </row>
    <row r="905" spans="19:20">
      <c r="S905" s="85"/>
      <c r="T905" s="93"/>
    </row>
    <row r="906" spans="19:20">
      <c r="S906" s="85"/>
      <c r="T906" s="93"/>
    </row>
    <row r="907" spans="19:20">
      <c r="S907" s="85"/>
      <c r="T907" s="93"/>
    </row>
    <row r="908" spans="19:20">
      <c r="S908" s="85"/>
      <c r="T908" s="93"/>
    </row>
    <row r="909" spans="19:20">
      <c r="S909" s="85"/>
      <c r="T909" s="93"/>
    </row>
    <row r="910" spans="19:20">
      <c r="S910" s="85"/>
      <c r="T910" s="93"/>
    </row>
    <row r="911" spans="19:20">
      <c r="S911" s="85"/>
      <c r="T911" s="93"/>
    </row>
    <row r="912" spans="19:20">
      <c r="S912" s="85"/>
      <c r="T912" s="93"/>
    </row>
    <row r="913" spans="19:20">
      <c r="S913" s="85"/>
      <c r="T913" s="93"/>
    </row>
    <row r="914" spans="19:20">
      <c r="S914" s="85"/>
      <c r="T914" s="93"/>
    </row>
    <row r="915" spans="19:20">
      <c r="S915" s="85"/>
      <c r="T915" s="93"/>
    </row>
    <row r="916" spans="19:20">
      <c r="S916" s="85"/>
      <c r="T916" s="93"/>
    </row>
    <row r="917" spans="19:20">
      <c r="S917" s="85"/>
      <c r="T917" s="93"/>
    </row>
    <row r="918" spans="19:20">
      <c r="S918" s="85"/>
      <c r="T918" s="93"/>
    </row>
    <row r="919" spans="19:20">
      <c r="S919" s="85"/>
      <c r="T919" s="93"/>
    </row>
    <row r="920" spans="19:20">
      <c r="S920" s="85"/>
      <c r="T920" s="93"/>
    </row>
    <row r="921" spans="19:20">
      <c r="S921" s="85"/>
      <c r="T921" s="93"/>
    </row>
    <row r="922" spans="19:20">
      <c r="S922" s="85"/>
      <c r="T922" s="93"/>
    </row>
    <row r="923" spans="19:20">
      <c r="S923" s="85"/>
      <c r="T923" s="93"/>
    </row>
    <row r="924" spans="19:20">
      <c r="S924" s="85"/>
      <c r="T924" s="93"/>
    </row>
    <row r="925" spans="19:20">
      <c r="S925" s="85"/>
      <c r="T925" s="93"/>
    </row>
    <row r="926" spans="19:20">
      <c r="S926" s="85"/>
      <c r="T926" s="93"/>
    </row>
    <row r="927" spans="19:20">
      <c r="S927" s="85"/>
      <c r="T927" s="93"/>
    </row>
    <row r="928" spans="19:20">
      <c r="S928" s="85"/>
      <c r="T928" s="93"/>
    </row>
    <row r="929" spans="19:20">
      <c r="S929" s="85"/>
      <c r="T929" s="93"/>
    </row>
    <row r="930" spans="19:20">
      <c r="S930" s="85"/>
      <c r="T930" s="93"/>
    </row>
    <row r="931" spans="19:20">
      <c r="S931" s="85"/>
      <c r="T931" s="93"/>
    </row>
    <row r="932" spans="19:20">
      <c r="S932" s="85"/>
      <c r="T932" s="93"/>
    </row>
    <row r="933" spans="19:20">
      <c r="S933" s="85"/>
      <c r="T933" s="93"/>
    </row>
    <row r="934" spans="19:20">
      <c r="S934" s="85"/>
      <c r="T934" s="93"/>
    </row>
    <row r="935" spans="19:20">
      <c r="S935" s="85"/>
      <c r="T935" s="93"/>
    </row>
    <row r="936" spans="19:20">
      <c r="S936" s="85"/>
      <c r="T936" s="93"/>
    </row>
    <row r="937" spans="19:20">
      <c r="S937" s="85"/>
      <c r="T937" s="93"/>
    </row>
    <row r="938" spans="19:20">
      <c r="S938" s="85"/>
      <c r="T938" s="93"/>
    </row>
    <row r="939" spans="19:20">
      <c r="S939" s="85"/>
      <c r="T939" s="93"/>
    </row>
    <row r="940" spans="19:20">
      <c r="S940" s="85"/>
      <c r="T940" s="93"/>
    </row>
    <row r="941" spans="19:20">
      <c r="S941" s="85"/>
      <c r="T941" s="93"/>
    </row>
    <row r="942" spans="19:20">
      <c r="S942" s="85"/>
      <c r="T942" s="93"/>
    </row>
    <row r="943" spans="19:20">
      <c r="S943" s="85"/>
      <c r="T943" s="93"/>
    </row>
    <row r="944" spans="19:20">
      <c r="S944" s="85"/>
      <c r="T944" s="93"/>
    </row>
    <row r="945" spans="19:20">
      <c r="S945" s="85"/>
      <c r="T945" s="93"/>
    </row>
    <row r="946" spans="19:20">
      <c r="S946" s="85"/>
      <c r="T946" s="93"/>
    </row>
    <row r="947" spans="19:20">
      <c r="S947" s="85"/>
      <c r="T947" s="93"/>
    </row>
    <row r="948" spans="19:20">
      <c r="S948" s="85"/>
      <c r="T948" s="93"/>
    </row>
    <row r="949" spans="19:20">
      <c r="S949" s="85"/>
      <c r="T949" s="93"/>
    </row>
    <row r="950" spans="19:20">
      <c r="S950" s="85"/>
      <c r="T950" s="93"/>
    </row>
    <row r="951" spans="19:20">
      <c r="S951" s="85"/>
      <c r="T951" s="93"/>
    </row>
    <row r="952" spans="19:20">
      <c r="S952" s="85"/>
      <c r="T952" s="93"/>
    </row>
    <row r="953" spans="19:20">
      <c r="S953" s="85"/>
      <c r="T953" s="93"/>
    </row>
    <row r="954" spans="19:20">
      <c r="S954" s="85"/>
      <c r="T954" s="93"/>
    </row>
    <row r="955" spans="19:20">
      <c r="S955" s="85"/>
      <c r="T955" s="93"/>
    </row>
    <row r="956" spans="19:20">
      <c r="S956" s="85"/>
      <c r="T956" s="93"/>
    </row>
    <row r="957" spans="19:20">
      <c r="S957" s="85"/>
      <c r="T957" s="93"/>
    </row>
    <row r="958" spans="19:20">
      <c r="S958" s="85"/>
      <c r="T958" s="93"/>
    </row>
    <row r="959" spans="19:20">
      <c r="S959" s="85"/>
      <c r="T959" s="93"/>
    </row>
    <row r="960" spans="19:20">
      <c r="S960" s="85"/>
      <c r="T960" s="93"/>
    </row>
    <row r="961" spans="19:20">
      <c r="S961" s="85"/>
      <c r="T961" s="93"/>
    </row>
    <row r="962" spans="19:20">
      <c r="S962" s="85"/>
      <c r="T962" s="93"/>
    </row>
    <row r="963" spans="19:20">
      <c r="S963" s="85"/>
      <c r="T963" s="93"/>
    </row>
    <row r="964" spans="19:20">
      <c r="S964" s="85"/>
      <c r="T964" s="93"/>
    </row>
    <row r="965" spans="19:20">
      <c r="S965" s="85"/>
      <c r="T965" s="93"/>
    </row>
    <row r="966" spans="19:20">
      <c r="S966" s="85"/>
      <c r="T966" s="93"/>
    </row>
    <row r="967" spans="19:20">
      <c r="S967" s="85"/>
      <c r="T967" s="93"/>
    </row>
    <row r="968" spans="19:20">
      <c r="S968" s="85"/>
      <c r="T968" s="93"/>
    </row>
    <row r="969" spans="19:20">
      <c r="S969" s="85"/>
      <c r="T969" s="93"/>
    </row>
    <row r="970" spans="19:20">
      <c r="S970" s="85"/>
      <c r="T970" s="93"/>
    </row>
    <row r="971" spans="19:20">
      <c r="S971" s="85"/>
      <c r="T971" s="93"/>
    </row>
    <row r="972" spans="19:20">
      <c r="S972" s="85"/>
      <c r="T972" s="93"/>
    </row>
    <row r="973" spans="19:20">
      <c r="S973" s="85"/>
      <c r="T973" s="93"/>
    </row>
    <row r="974" spans="19:20">
      <c r="S974" s="85"/>
      <c r="T974" s="93"/>
    </row>
    <row r="975" spans="19:20">
      <c r="S975" s="85"/>
      <c r="T975" s="93"/>
    </row>
    <row r="976" spans="19:20">
      <c r="S976" s="85"/>
      <c r="T976" s="93"/>
    </row>
    <row r="977" spans="19:20">
      <c r="S977" s="85"/>
      <c r="T977" s="93"/>
    </row>
    <row r="978" spans="19:20">
      <c r="S978" s="85"/>
      <c r="T978" s="93"/>
    </row>
    <row r="979" spans="19:20">
      <c r="S979" s="85"/>
      <c r="T979" s="93"/>
    </row>
    <row r="980" spans="19:20">
      <c r="S980" s="85"/>
      <c r="T980" s="93"/>
    </row>
    <row r="981" spans="19:20">
      <c r="S981" s="85"/>
      <c r="T981" s="93"/>
    </row>
    <row r="982" spans="19:20">
      <c r="S982" s="85"/>
      <c r="T982" s="93"/>
    </row>
    <row r="983" spans="19:20">
      <c r="S983" s="85"/>
      <c r="T983" s="93"/>
    </row>
    <row r="984" spans="19:20">
      <c r="S984" s="85"/>
      <c r="T984" s="93"/>
    </row>
    <row r="985" spans="19:20">
      <c r="S985" s="85"/>
      <c r="T985" s="93"/>
    </row>
    <row r="986" spans="19:20">
      <c r="S986" s="85"/>
      <c r="T986" s="93"/>
    </row>
    <row r="987" spans="19:20">
      <c r="S987" s="85"/>
      <c r="T987" s="93"/>
    </row>
    <row r="988" spans="19:20">
      <c r="S988" s="85"/>
      <c r="T988" s="93"/>
    </row>
    <row r="989" spans="19:20">
      <c r="S989" s="85"/>
      <c r="T989" s="93"/>
    </row>
    <row r="990" spans="19:20">
      <c r="S990" s="85"/>
      <c r="T990" s="93"/>
    </row>
    <row r="991" spans="19:20">
      <c r="S991" s="85"/>
      <c r="T991" s="93"/>
    </row>
    <row r="992" spans="19:20">
      <c r="S992" s="85"/>
      <c r="T992" s="93"/>
    </row>
    <row r="993" spans="19:20">
      <c r="S993" s="85"/>
      <c r="T993" s="93"/>
    </row>
    <row r="994" spans="19:20">
      <c r="S994" s="85"/>
      <c r="T994" s="93"/>
    </row>
    <row r="995" spans="19:20">
      <c r="S995" s="85"/>
      <c r="T995" s="93"/>
    </row>
    <row r="996" spans="19:20">
      <c r="S996" s="85"/>
      <c r="T996" s="93"/>
    </row>
    <row r="997" spans="19:20">
      <c r="S997" s="85"/>
      <c r="T997" s="93"/>
    </row>
    <row r="998" spans="19:20">
      <c r="S998" s="85"/>
      <c r="T998" s="93"/>
    </row>
    <row r="999" spans="19:20">
      <c r="S999" s="85"/>
      <c r="T999" s="93"/>
    </row>
    <row r="1000" spans="19:20">
      <c r="S1000" s="85"/>
      <c r="T1000" s="93"/>
    </row>
    <row r="1001" spans="19:20">
      <c r="S1001" s="85"/>
      <c r="T1001" s="93"/>
    </row>
    <row r="1002" spans="19:20">
      <c r="S1002" s="85"/>
      <c r="T1002" s="93"/>
    </row>
    <row r="1003" spans="19:20">
      <c r="S1003" s="85"/>
      <c r="T1003" s="93"/>
    </row>
    <row r="1004" spans="19:20">
      <c r="S1004" s="85"/>
      <c r="T1004" s="93"/>
    </row>
    <row r="1005" spans="19:20">
      <c r="S1005" s="85"/>
      <c r="T1005" s="93"/>
    </row>
    <row r="1006" spans="19:20">
      <c r="S1006" s="85"/>
      <c r="T1006" s="93"/>
    </row>
    <row r="1007" spans="19:20">
      <c r="S1007" s="85"/>
      <c r="T1007" s="93"/>
    </row>
    <row r="1008" spans="19:20">
      <c r="S1008" s="85"/>
      <c r="T1008" s="93"/>
    </row>
    <row r="1009" spans="19:20">
      <c r="S1009" s="85"/>
      <c r="T1009" s="93"/>
    </row>
    <row r="1010" spans="19:20">
      <c r="S1010" s="85"/>
      <c r="T1010" s="93"/>
    </row>
    <row r="1011" spans="19:20">
      <c r="S1011" s="85"/>
      <c r="T1011" s="93"/>
    </row>
    <row r="1012" spans="19:20">
      <c r="S1012" s="85"/>
      <c r="T1012" s="93"/>
    </row>
    <row r="1013" spans="19:20">
      <c r="S1013" s="85"/>
      <c r="T1013" s="93"/>
    </row>
    <row r="1014" spans="19:20">
      <c r="S1014" s="85"/>
      <c r="T1014" s="93"/>
    </row>
    <row r="1015" spans="19:20">
      <c r="S1015" s="85"/>
      <c r="T1015" s="93"/>
    </row>
    <row r="1016" spans="19:20">
      <c r="S1016" s="85"/>
      <c r="T1016" s="93"/>
    </row>
    <row r="1017" spans="19:20">
      <c r="S1017" s="85"/>
      <c r="T1017" s="93"/>
    </row>
    <row r="1018" spans="19:20">
      <c r="S1018" s="85"/>
      <c r="T1018" s="93"/>
    </row>
    <row r="1019" spans="19:20">
      <c r="S1019" s="85"/>
      <c r="T1019" s="93"/>
    </row>
    <row r="1020" spans="19:20">
      <c r="S1020" s="85"/>
      <c r="T1020" s="93"/>
    </row>
    <row r="1021" spans="19:20">
      <c r="S1021" s="85"/>
      <c r="T1021" s="93"/>
    </row>
    <row r="1022" spans="19:20">
      <c r="S1022" s="85"/>
      <c r="T1022" s="93"/>
    </row>
    <row r="1023" spans="19:20">
      <c r="S1023" s="85"/>
      <c r="T1023" s="93"/>
    </row>
    <row r="1024" spans="19:20">
      <c r="S1024" s="85"/>
      <c r="T1024" s="93"/>
    </row>
    <row r="1025" spans="19:20">
      <c r="S1025" s="85"/>
      <c r="T1025" s="93"/>
    </row>
    <row r="1026" spans="19:20">
      <c r="S1026" s="85"/>
      <c r="T1026" s="93"/>
    </row>
    <row r="1027" spans="19:20">
      <c r="S1027" s="85"/>
      <c r="T1027" s="93"/>
    </row>
    <row r="1028" spans="19:20">
      <c r="S1028" s="85"/>
      <c r="T1028" s="93"/>
    </row>
    <row r="1029" spans="19:20">
      <c r="S1029" s="85"/>
      <c r="T1029" s="93"/>
    </row>
    <row r="1030" spans="19:20">
      <c r="S1030" s="85"/>
      <c r="T1030" s="93"/>
    </row>
    <row r="1031" spans="19:20">
      <c r="S1031" s="85"/>
      <c r="T1031" s="93"/>
    </row>
    <row r="1032" spans="19:20">
      <c r="S1032" s="85"/>
      <c r="T1032" s="93"/>
    </row>
    <row r="1033" spans="19:20">
      <c r="S1033" s="85"/>
      <c r="T1033" s="93"/>
    </row>
    <row r="1034" spans="19:20">
      <c r="S1034" s="85"/>
      <c r="T1034" s="93"/>
    </row>
    <row r="1035" spans="19:20">
      <c r="S1035" s="85"/>
      <c r="T1035" s="93"/>
    </row>
    <row r="1036" spans="19:20">
      <c r="S1036" s="85"/>
      <c r="T1036" s="93"/>
    </row>
    <row r="1037" spans="19:20">
      <c r="S1037" s="85"/>
      <c r="T1037" s="93"/>
    </row>
    <row r="1038" spans="19:20">
      <c r="S1038" s="85"/>
      <c r="T1038" s="93"/>
    </row>
    <row r="1039" spans="19:20">
      <c r="S1039" s="85"/>
      <c r="T1039" s="93"/>
    </row>
    <row r="1040" spans="19:20">
      <c r="S1040" s="85"/>
      <c r="T1040" s="93"/>
    </row>
    <row r="1041" spans="19:20">
      <c r="S1041" s="85"/>
      <c r="T1041" s="93"/>
    </row>
    <row r="1042" spans="19:20">
      <c r="S1042" s="85"/>
      <c r="T1042" s="93"/>
    </row>
    <row r="1043" spans="19:20">
      <c r="S1043" s="85"/>
      <c r="T1043" s="93"/>
    </row>
    <row r="1044" spans="19:20">
      <c r="S1044" s="85"/>
      <c r="T1044" s="93"/>
    </row>
    <row r="1045" spans="19:20">
      <c r="S1045" s="85"/>
      <c r="T1045" s="93"/>
    </row>
    <row r="1046" spans="19:20">
      <c r="S1046" s="85"/>
      <c r="T1046" s="93"/>
    </row>
    <row r="1047" spans="19:20">
      <c r="S1047" s="85"/>
      <c r="T1047" s="93"/>
    </row>
    <row r="1048" spans="19:20">
      <c r="S1048" s="85"/>
      <c r="T1048" s="93"/>
    </row>
    <row r="1049" spans="19:20">
      <c r="S1049" s="85"/>
      <c r="T1049" s="93"/>
    </row>
    <row r="1050" spans="19:20">
      <c r="S1050" s="85"/>
      <c r="T1050" s="93"/>
    </row>
    <row r="1051" spans="19:20">
      <c r="S1051" s="85"/>
      <c r="T1051" s="93"/>
    </row>
    <row r="1052" spans="19:20">
      <c r="S1052" s="85"/>
      <c r="T1052" s="93"/>
    </row>
    <row r="1053" spans="19:20">
      <c r="S1053" s="85"/>
      <c r="T1053" s="93"/>
    </row>
    <row r="1054" spans="19:20">
      <c r="S1054" s="85"/>
      <c r="T1054" s="93"/>
    </row>
    <row r="1055" spans="19:20">
      <c r="S1055" s="85"/>
      <c r="T1055" s="93"/>
    </row>
    <row r="1056" spans="19:20">
      <c r="S1056" s="85"/>
      <c r="T1056" s="93"/>
    </row>
    <row r="1057" spans="19:20">
      <c r="S1057" s="85"/>
      <c r="T1057" s="93"/>
    </row>
    <row r="1058" spans="19:20">
      <c r="S1058" s="85"/>
      <c r="T1058" s="93"/>
    </row>
    <row r="1059" spans="19:20">
      <c r="S1059" s="85"/>
      <c r="T1059" s="93"/>
    </row>
    <row r="1060" spans="19:20">
      <c r="S1060" s="85"/>
      <c r="T1060" s="93"/>
    </row>
    <row r="1061" spans="19:20">
      <c r="S1061" s="85"/>
      <c r="T1061" s="93"/>
    </row>
    <row r="1062" spans="19:20">
      <c r="S1062" s="85"/>
      <c r="T1062" s="93"/>
    </row>
    <row r="1063" spans="19:20">
      <c r="S1063" s="85"/>
      <c r="T1063" s="93"/>
    </row>
    <row r="1064" spans="19:20">
      <c r="S1064" s="85"/>
      <c r="T1064" s="93"/>
    </row>
    <row r="1065" spans="19:20">
      <c r="S1065" s="85"/>
      <c r="T1065" s="93"/>
    </row>
    <row r="1066" spans="19:20">
      <c r="S1066" s="85"/>
      <c r="T1066" s="93"/>
    </row>
    <row r="1067" spans="19:20">
      <c r="S1067" s="85"/>
      <c r="T1067" s="93"/>
    </row>
    <row r="1068" spans="19:20">
      <c r="S1068" s="85"/>
      <c r="T1068" s="93"/>
    </row>
    <row r="1069" spans="19:20">
      <c r="S1069" s="85"/>
      <c r="T1069" s="93"/>
    </row>
    <row r="1070" spans="19:20">
      <c r="S1070" s="85"/>
      <c r="T1070" s="93"/>
    </row>
    <row r="1071" spans="19:20">
      <c r="S1071" s="85"/>
      <c r="T1071" s="93"/>
    </row>
    <row r="1072" spans="19:20">
      <c r="S1072" s="85"/>
      <c r="T1072" s="93"/>
    </row>
    <row r="1073" spans="19:20">
      <c r="S1073" s="85"/>
      <c r="T1073" s="93"/>
    </row>
    <row r="1074" spans="19:20">
      <c r="S1074" s="85"/>
      <c r="T1074" s="93"/>
    </row>
    <row r="1075" spans="19:20">
      <c r="S1075" s="85"/>
      <c r="T1075" s="93"/>
    </row>
    <row r="1076" spans="19:20">
      <c r="S1076" s="85"/>
      <c r="T1076" s="93"/>
    </row>
    <row r="1077" spans="19:20">
      <c r="S1077" s="85"/>
      <c r="T1077" s="93"/>
    </row>
    <row r="1078" spans="19:20">
      <c r="S1078" s="85"/>
      <c r="T1078" s="93"/>
    </row>
    <row r="1079" spans="19:20">
      <c r="S1079" s="85"/>
      <c r="T1079" s="93"/>
    </row>
    <row r="1080" spans="19:20">
      <c r="S1080" s="85"/>
      <c r="T1080" s="93"/>
    </row>
    <row r="1081" spans="19:20">
      <c r="S1081" s="85"/>
      <c r="T1081" s="93"/>
    </row>
    <row r="1082" spans="19:20">
      <c r="S1082" s="85"/>
      <c r="T1082" s="93"/>
    </row>
    <row r="1083" spans="19:20">
      <c r="S1083" s="85"/>
      <c r="T1083" s="93"/>
    </row>
    <row r="1084" spans="19:20">
      <c r="S1084" s="85"/>
      <c r="T1084" s="93"/>
    </row>
    <row r="1085" spans="19:20">
      <c r="S1085" s="85"/>
      <c r="T1085" s="93"/>
    </row>
    <row r="1086" spans="19:20">
      <c r="S1086" s="85"/>
      <c r="T1086" s="93"/>
    </row>
    <row r="1087" spans="19:20">
      <c r="S1087" s="85"/>
      <c r="T1087" s="93"/>
    </row>
    <row r="1088" spans="19:20">
      <c r="S1088" s="85"/>
      <c r="T1088" s="93"/>
    </row>
    <row r="1089" spans="19:20">
      <c r="S1089" s="85"/>
      <c r="T1089" s="93"/>
    </row>
    <row r="1090" spans="19:20">
      <c r="S1090" s="85"/>
      <c r="T1090" s="93"/>
    </row>
    <row r="1091" spans="19:20">
      <c r="S1091" s="85"/>
      <c r="T1091" s="93"/>
    </row>
    <row r="1092" spans="19:20">
      <c r="S1092" s="85"/>
      <c r="T1092" s="93"/>
    </row>
    <row r="1093" spans="19:20">
      <c r="S1093" s="85"/>
      <c r="T1093" s="93"/>
    </row>
    <row r="1094" spans="19:20">
      <c r="S1094" s="85"/>
      <c r="T1094" s="93"/>
    </row>
    <row r="1095" spans="19:20">
      <c r="S1095" s="85"/>
      <c r="T1095" s="93"/>
    </row>
    <row r="1096" spans="19:20">
      <c r="S1096" s="85"/>
      <c r="T1096" s="93"/>
    </row>
    <row r="1097" spans="19:20">
      <c r="S1097" s="85"/>
      <c r="T1097" s="93"/>
    </row>
    <row r="1098" spans="19:20">
      <c r="S1098" s="85"/>
      <c r="T1098" s="93"/>
    </row>
    <row r="1099" spans="19:20">
      <c r="S1099" s="85"/>
      <c r="T1099" s="93"/>
    </row>
    <row r="1100" spans="19:20">
      <c r="S1100" s="85"/>
      <c r="T1100" s="93"/>
    </row>
    <row r="1101" spans="19:20">
      <c r="S1101" s="85"/>
      <c r="T1101" s="93"/>
    </row>
    <row r="1102" spans="19:20">
      <c r="S1102" s="85"/>
      <c r="T1102" s="93"/>
    </row>
    <row r="1103" spans="19:20">
      <c r="S1103" s="85"/>
      <c r="T1103" s="93"/>
    </row>
    <row r="1104" spans="19:20">
      <c r="S1104" s="85"/>
      <c r="T1104" s="93"/>
    </row>
    <row r="1105" spans="19:20">
      <c r="S1105" s="85"/>
      <c r="T1105" s="93"/>
    </row>
    <row r="1106" spans="19:20">
      <c r="S1106" s="85"/>
      <c r="T1106" s="93"/>
    </row>
    <row r="1107" spans="19:20">
      <c r="S1107" s="85"/>
      <c r="T1107" s="93"/>
    </row>
    <row r="1108" spans="19:20">
      <c r="S1108" s="85"/>
      <c r="T1108" s="93"/>
    </row>
    <row r="1109" spans="19:20">
      <c r="S1109" s="85"/>
      <c r="T1109" s="93"/>
    </row>
    <row r="1110" spans="19:20">
      <c r="S1110" s="85"/>
      <c r="T1110" s="93"/>
    </row>
    <row r="1111" spans="19:20">
      <c r="S1111" s="85"/>
      <c r="T1111" s="93"/>
    </row>
    <row r="1112" spans="19:20">
      <c r="S1112" s="85"/>
      <c r="T1112" s="93"/>
    </row>
    <row r="1113" spans="19:20">
      <c r="S1113" s="85"/>
      <c r="T1113" s="93"/>
    </row>
    <row r="1114" spans="19:20">
      <c r="S1114" s="85"/>
      <c r="T1114" s="93"/>
    </row>
    <row r="1115" spans="19:20">
      <c r="S1115" s="85"/>
      <c r="T1115" s="93"/>
    </row>
    <row r="1116" spans="19:20">
      <c r="S1116" s="85"/>
      <c r="T1116" s="93"/>
    </row>
    <row r="1117" spans="19:20">
      <c r="S1117" s="85"/>
      <c r="T1117" s="93"/>
    </row>
    <row r="1118" spans="19:20">
      <c r="S1118" s="85"/>
      <c r="T1118" s="93"/>
    </row>
    <row r="1119" spans="19:20">
      <c r="S1119" s="85"/>
      <c r="T1119" s="93"/>
    </row>
    <row r="1120" spans="19:20">
      <c r="S1120" s="85"/>
      <c r="T1120" s="93"/>
    </row>
    <row r="1121" spans="19:20">
      <c r="S1121" s="85"/>
      <c r="T1121" s="93"/>
    </row>
    <row r="1122" spans="19:20">
      <c r="S1122" s="85"/>
      <c r="T1122" s="93"/>
    </row>
    <row r="1123" spans="19:20">
      <c r="S1123" s="85"/>
      <c r="T1123" s="93"/>
    </row>
    <row r="1124" spans="19:20">
      <c r="S1124" s="85"/>
      <c r="T1124" s="93"/>
    </row>
    <row r="1125" spans="19:20">
      <c r="S1125" s="85"/>
      <c r="T1125" s="93"/>
    </row>
    <row r="1126" spans="19:20">
      <c r="S1126" s="85"/>
      <c r="T1126" s="93"/>
    </row>
    <row r="1127" spans="19:20">
      <c r="S1127" s="85"/>
      <c r="T1127" s="93"/>
    </row>
    <row r="1128" spans="19:20">
      <c r="S1128" s="85"/>
      <c r="T1128" s="93"/>
    </row>
    <row r="1129" spans="19:20">
      <c r="S1129" s="85"/>
      <c r="T1129" s="93"/>
    </row>
    <row r="1130" spans="19:20">
      <c r="S1130" s="85"/>
      <c r="T1130" s="93"/>
    </row>
    <row r="1131" spans="19:20">
      <c r="S1131" s="85"/>
      <c r="T1131" s="93"/>
    </row>
    <row r="1132" spans="19:20">
      <c r="S1132" s="85"/>
      <c r="T1132" s="93"/>
    </row>
    <row r="1133" spans="19:20">
      <c r="S1133" s="85"/>
      <c r="T1133" s="93"/>
    </row>
    <row r="1134" spans="19:20">
      <c r="S1134" s="85"/>
      <c r="T1134" s="93"/>
    </row>
    <row r="1135" spans="19:20">
      <c r="S1135" s="85"/>
      <c r="T1135" s="93"/>
    </row>
    <row r="1136" spans="19:20">
      <c r="S1136" s="85"/>
      <c r="T1136" s="93"/>
    </row>
    <row r="1137" spans="19:20">
      <c r="S1137" s="85"/>
      <c r="T1137" s="93"/>
    </row>
    <row r="1138" spans="19:20">
      <c r="S1138" s="85"/>
      <c r="T1138" s="93"/>
    </row>
    <row r="1139" spans="19:20">
      <c r="S1139" s="85"/>
      <c r="T1139" s="93"/>
    </row>
    <row r="1140" spans="19:20">
      <c r="S1140" s="85"/>
      <c r="T1140" s="93"/>
    </row>
    <row r="1141" spans="19:20">
      <c r="S1141" s="85"/>
      <c r="T1141" s="93"/>
    </row>
    <row r="1142" spans="19:20">
      <c r="S1142" s="85"/>
      <c r="T1142" s="93"/>
    </row>
    <row r="1143" spans="19:20">
      <c r="S1143" s="85"/>
      <c r="T1143" s="93"/>
    </row>
    <row r="1144" spans="19:20">
      <c r="S1144" s="85"/>
      <c r="T1144" s="93"/>
    </row>
    <row r="1145" spans="19:20">
      <c r="S1145" s="85"/>
      <c r="T1145" s="93"/>
    </row>
    <row r="1146" spans="19:20">
      <c r="S1146" s="85"/>
      <c r="T1146" s="93"/>
    </row>
    <row r="1147" spans="19:20">
      <c r="S1147" s="85"/>
      <c r="T1147" s="93"/>
    </row>
    <row r="1148" spans="19:20">
      <c r="S1148" s="85"/>
      <c r="T1148" s="93"/>
    </row>
    <row r="1149" spans="19:20">
      <c r="S1149" s="85"/>
      <c r="T1149" s="93"/>
    </row>
    <row r="1150" spans="19:20">
      <c r="S1150" s="85"/>
      <c r="T1150" s="93"/>
    </row>
    <row r="1151" spans="19:20">
      <c r="S1151" s="85"/>
      <c r="T1151" s="93"/>
    </row>
    <row r="1152" spans="19:20">
      <c r="S1152" s="85"/>
      <c r="T1152" s="93"/>
    </row>
    <row r="1153" spans="19:20">
      <c r="S1153" s="85"/>
      <c r="T1153" s="93"/>
    </row>
    <row r="1154" spans="19:20">
      <c r="S1154" s="85"/>
      <c r="T1154" s="93"/>
    </row>
    <row r="1155" spans="19:20">
      <c r="S1155" s="85"/>
      <c r="T1155" s="93"/>
    </row>
    <row r="1156" spans="19:20">
      <c r="S1156" s="85"/>
      <c r="T1156" s="93"/>
    </row>
    <row r="1157" spans="19:20">
      <c r="S1157" s="85"/>
      <c r="T1157" s="93"/>
    </row>
    <row r="1158" spans="19:20">
      <c r="S1158" s="85"/>
      <c r="T1158" s="93"/>
    </row>
    <row r="1159" spans="19:20">
      <c r="S1159" s="85"/>
      <c r="T1159" s="93"/>
    </row>
    <row r="1160" spans="19:20">
      <c r="S1160" s="85"/>
      <c r="T1160" s="93"/>
    </row>
    <row r="1161" spans="19:20">
      <c r="S1161" s="85"/>
      <c r="T1161" s="93"/>
    </row>
    <row r="1162" spans="19:20">
      <c r="S1162" s="85"/>
      <c r="T1162" s="93"/>
    </row>
    <row r="1163" spans="19:20">
      <c r="S1163" s="85"/>
      <c r="T1163" s="93"/>
    </row>
    <row r="1164" spans="19:20">
      <c r="S1164" s="85"/>
      <c r="T1164" s="93"/>
    </row>
    <row r="1165" spans="19:20">
      <c r="S1165" s="85"/>
      <c r="T1165" s="93"/>
    </row>
    <row r="1166" spans="19:20">
      <c r="S1166" s="85"/>
      <c r="T1166" s="93"/>
    </row>
    <row r="1167" spans="19:20">
      <c r="S1167" s="85"/>
      <c r="T1167" s="93"/>
    </row>
    <row r="1168" spans="19:20">
      <c r="S1168" s="85"/>
      <c r="T1168" s="93"/>
    </row>
    <row r="1169" spans="19:20">
      <c r="S1169" s="85"/>
      <c r="T1169" s="93"/>
    </row>
    <row r="1170" spans="19:20">
      <c r="S1170" s="85"/>
      <c r="T1170" s="93"/>
    </row>
    <row r="1171" spans="19:20">
      <c r="S1171" s="85"/>
      <c r="T1171" s="93"/>
    </row>
    <row r="1172" spans="19:20">
      <c r="S1172" s="85"/>
      <c r="T1172" s="93"/>
    </row>
    <row r="1173" spans="19:20">
      <c r="S1173" s="85"/>
      <c r="T1173" s="93"/>
    </row>
    <row r="1174" spans="19:20">
      <c r="S1174" s="85"/>
      <c r="T1174" s="93"/>
    </row>
    <row r="1175" spans="19:20">
      <c r="S1175" s="85"/>
      <c r="T1175" s="93"/>
    </row>
    <row r="1176" spans="19:20">
      <c r="S1176" s="85"/>
      <c r="T1176" s="93"/>
    </row>
    <row r="1177" spans="19:20">
      <c r="S1177" s="85"/>
      <c r="T1177" s="93"/>
    </row>
    <row r="1178" spans="19:20">
      <c r="S1178" s="85"/>
      <c r="T1178" s="93"/>
    </row>
    <row r="1179" spans="19:20">
      <c r="S1179" s="85"/>
      <c r="T1179" s="93"/>
    </row>
    <row r="1180" spans="19:20">
      <c r="S1180" s="85"/>
      <c r="T1180" s="93"/>
    </row>
    <row r="1181" spans="19:20">
      <c r="S1181" s="85"/>
      <c r="T1181" s="93"/>
    </row>
    <row r="1182" spans="19:20">
      <c r="S1182" s="85"/>
      <c r="T1182" s="93"/>
    </row>
    <row r="1183" spans="19:20">
      <c r="S1183" s="85"/>
      <c r="T1183" s="93"/>
    </row>
    <row r="1184" spans="19:20">
      <c r="S1184" s="85"/>
      <c r="T1184" s="93"/>
    </row>
    <row r="1185" spans="19:20">
      <c r="S1185" s="85"/>
      <c r="T1185" s="93"/>
    </row>
    <row r="1186" spans="19:20">
      <c r="S1186" s="85"/>
      <c r="T1186" s="93"/>
    </row>
    <row r="1187" spans="19:20">
      <c r="S1187" s="85"/>
      <c r="T1187" s="93"/>
    </row>
    <row r="1188" spans="19:20">
      <c r="S1188" s="85"/>
      <c r="T1188" s="93"/>
    </row>
    <row r="1189" spans="19:20">
      <c r="S1189" s="85"/>
      <c r="T1189" s="93"/>
    </row>
    <row r="1190" spans="19:20">
      <c r="S1190" s="85"/>
      <c r="T1190" s="93"/>
    </row>
    <row r="1191" spans="19:20">
      <c r="S1191" s="85"/>
      <c r="T1191" s="93"/>
    </row>
    <row r="1192" spans="19:20">
      <c r="S1192" s="85"/>
      <c r="T1192" s="93"/>
    </row>
    <row r="1193" spans="19:20">
      <c r="S1193" s="85"/>
      <c r="T1193" s="93"/>
    </row>
    <row r="1194" spans="19:20">
      <c r="S1194" s="85"/>
      <c r="T1194" s="93"/>
    </row>
    <row r="1195" spans="19:20">
      <c r="S1195" s="85"/>
      <c r="T1195" s="93"/>
    </row>
    <row r="1196" spans="19:20">
      <c r="S1196" s="85"/>
      <c r="T1196" s="93"/>
    </row>
    <row r="1197" spans="19:20">
      <c r="S1197" s="85"/>
      <c r="T1197" s="93"/>
    </row>
    <row r="1198" spans="19:20">
      <c r="S1198" s="85"/>
      <c r="T1198" s="93"/>
    </row>
    <row r="1199" spans="19:20">
      <c r="S1199" s="85"/>
      <c r="T1199" s="93"/>
    </row>
    <row r="1200" spans="19:20">
      <c r="S1200" s="85"/>
      <c r="T1200" s="93"/>
    </row>
    <row r="1201" spans="19:20">
      <c r="S1201" s="85"/>
      <c r="T1201" s="93"/>
    </row>
    <row r="1202" spans="19:20">
      <c r="S1202" s="85"/>
      <c r="T1202" s="93"/>
    </row>
    <row r="1203" spans="19:20">
      <c r="S1203" s="85"/>
      <c r="T1203" s="93"/>
    </row>
    <row r="1204" spans="19:20">
      <c r="S1204" s="85"/>
      <c r="T1204" s="93"/>
    </row>
    <row r="1205" spans="19:20">
      <c r="S1205" s="85"/>
      <c r="T1205" s="93"/>
    </row>
    <row r="1206" spans="19:20">
      <c r="S1206" s="85"/>
      <c r="T1206" s="93"/>
    </row>
    <row r="1207" spans="19:20">
      <c r="S1207" s="85"/>
      <c r="T1207" s="93"/>
    </row>
    <row r="1208" spans="19:20">
      <c r="S1208" s="85"/>
      <c r="T1208" s="93"/>
    </row>
    <row r="1209" spans="19:20">
      <c r="S1209" s="85"/>
      <c r="T1209" s="93"/>
    </row>
    <row r="1210" spans="19:20">
      <c r="S1210" s="85"/>
      <c r="T1210" s="93"/>
    </row>
    <row r="1211" spans="19:20">
      <c r="S1211" s="85"/>
      <c r="T1211" s="93"/>
    </row>
    <row r="1212" spans="19:20">
      <c r="S1212" s="85"/>
      <c r="T1212" s="93"/>
    </row>
    <row r="1213" spans="19:20">
      <c r="S1213" s="85"/>
      <c r="T1213" s="93"/>
    </row>
    <row r="1214" spans="19:20">
      <c r="S1214" s="85"/>
      <c r="T1214" s="93"/>
    </row>
    <row r="1215" spans="19:20">
      <c r="S1215" s="85"/>
      <c r="T1215" s="93"/>
    </row>
    <row r="1216" spans="19:20">
      <c r="S1216" s="85"/>
      <c r="T1216" s="93"/>
    </row>
    <row r="1217" spans="19:20">
      <c r="S1217" s="85"/>
      <c r="T1217" s="93"/>
    </row>
    <row r="1218" spans="19:20">
      <c r="S1218" s="85"/>
      <c r="T1218" s="93"/>
    </row>
    <row r="1219" spans="19:20">
      <c r="S1219" s="85"/>
      <c r="T1219" s="93"/>
    </row>
    <row r="1220" spans="19:20">
      <c r="S1220" s="85"/>
      <c r="T1220" s="93"/>
    </row>
    <row r="1221" spans="19:20">
      <c r="S1221" s="85"/>
      <c r="T1221" s="93"/>
    </row>
    <row r="1222" spans="19:20">
      <c r="S1222" s="85"/>
      <c r="T1222" s="93"/>
    </row>
    <row r="1223" spans="19:20">
      <c r="S1223" s="85"/>
      <c r="T1223" s="93"/>
    </row>
    <row r="1224" spans="19:20">
      <c r="S1224" s="85"/>
      <c r="T1224" s="93"/>
    </row>
    <row r="1225" spans="19:20">
      <c r="S1225" s="85"/>
      <c r="T1225" s="93"/>
    </row>
    <row r="1226" spans="19:20">
      <c r="S1226" s="85"/>
      <c r="T1226" s="93"/>
    </row>
    <row r="1227" spans="19:20">
      <c r="S1227" s="85"/>
      <c r="T1227" s="93"/>
    </row>
    <row r="1228" spans="19:20">
      <c r="S1228" s="85"/>
      <c r="T1228" s="93"/>
    </row>
    <row r="1229" spans="19:20">
      <c r="S1229" s="85"/>
      <c r="T1229" s="93"/>
    </row>
    <row r="1230" spans="19:20">
      <c r="S1230" s="85"/>
      <c r="T1230" s="93"/>
    </row>
    <row r="1231" spans="19:20">
      <c r="S1231" s="85"/>
      <c r="T1231" s="93"/>
    </row>
    <row r="1232" spans="19:20">
      <c r="S1232" s="85"/>
      <c r="T1232" s="93"/>
    </row>
    <row r="1233" spans="19:20">
      <c r="S1233" s="85"/>
      <c r="T1233" s="93"/>
    </row>
    <row r="1234" spans="19:20">
      <c r="S1234" s="85"/>
      <c r="T1234" s="93"/>
    </row>
    <row r="1235" spans="19:20">
      <c r="S1235" s="85"/>
      <c r="T1235" s="93"/>
    </row>
    <row r="1236" spans="19:20">
      <c r="S1236" s="85"/>
      <c r="T1236" s="93"/>
    </row>
    <row r="1237" spans="19:20">
      <c r="S1237" s="85"/>
      <c r="T1237" s="93"/>
    </row>
    <row r="1238" spans="19:20">
      <c r="S1238" s="85"/>
      <c r="T1238" s="93"/>
    </row>
    <row r="1239" spans="19:20">
      <c r="S1239" s="85"/>
      <c r="T1239" s="93"/>
    </row>
    <row r="1240" spans="19:20">
      <c r="S1240" s="85"/>
      <c r="T1240" s="93"/>
    </row>
    <row r="1241" spans="19:20">
      <c r="S1241" s="85"/>
      <c r="T1241" s="93"/>
    </row>
    <row r="1242" spans="19:20">
      <c r="S1242" s="85"/>
      <c r="T1242" s="93"/>
    </row>
    <row r="1243" spans="19:20">
      <c r="S1243" s="85"/>
      <c r="T1243" s="93"/>
    </row>
    <row r="1244" spans="19:20">
      <c r="S1244" s="85"/>
      <c r="T1244" s="93"/>
    </row>
    <row r="1245" spans="19:20">
      <c r="S1245" s="85"/>
      <c r="T1245" s="93"/>
    </row>
    <row r="1246" spans="19:20">
      <c r="S1246" s="85"/>
      <c r="T1246" s="93"/>
    </row>
    <row r="1247" spans="19:20">
      <c r="S1247" s="85"/>
      <c r="T1247" s="93"/>
    </row>
    <row r="1248" spans="19:20">
      <c r="S1248" s="85"/>
      <c r="T1248" s="93"/>
    </row>
    <row r="1249" spans="19:20">
      <c r="S1249" s="85"/>
      <c r="T1249" s="93"/>
    </row>
    <row r="1250" spans="19:20">
      <c r="S1250" s="85"/>
      <c r="T1250" s="93"/>
    </row>
    <row r="1251" spans="19:20">
      <c r="S1251" s="85"/>
      <c r="T1251" s="93"/>
    </row>
    <row r="1252" spans="19:20">
      <c r="S1252" s="85"/>
      <c r="T1252" s="93"/>
    </row>
    <row r="1253" spans="19:20">
      <c r="S1253" s="85"/>
      <c r="T1253" s="93"/>
    </row>
    <row r="1254" spans="19:20">
      <c r="S1254" s="85"/>
      <c r="T1254" s="93"/>
    </row>
    <row r="1255" spans="19:20">
      <c r="S1255" s="85"/>
      <c r="T1255" s="93"/>
    </row>
    <row r="1256" spans="19:20">
      <c r="S1256" s="85"/>
      <c r="T1256" s="93"/>
    </row>
    <row r="1257" spans="19:20">
      <c r="S1257" s="85"/>
      <c r="T1257" s="93"/>
    </row>
    <row r="1258" spans="19:20">
      <c r="S1258" s="85"/>
      <c r="T1258" s="93"/>
    </row>
    <row r="1259" spans="19:20">
      <c r="S1259" s="85"/>
      <c r="T1259" s="93"/>
    </row>
    <row r="1260" spans="19:20">
      <c r="S1260" s="85"/>
      <c r="T1260" s="93"/>
    </row>
    <row r="1261" spans="19:20">
      <c r="S1261" s="85"/>
      <c r="T1261" s="93"/>
    </row>
    <row r="1262" spans="19:20">
      <c r="S1262" s="85"/>
      <c r="T1262" s="93"/>
    </row>
    <row r="1263" spans="19:20">
      <c r="S1263" s="85"/>
      <c r="T1263" s="93"/>
    </row>
    <row r="1264" spans="19:20">
      <c r="S1264" s="85"/>
      <c r="T1264" s="93"/>
    </row>
    <row r="1265" spans="19:20">
      <c r="S1265" s="85"/>
      <c r="T1265" s="93"/>
    </row>
    <row r="1266" spans="19:20">
      <c r="S1266" s="85"/>
      <c r="T1266" s="93"/>
    </row>
    <row r="1267" spans="19:20">
      <c r="S1267" s="85"/>
      <c r="T1267" s="93"/>
    </row>
    <row r="1268" spans="19:20">
      <c r="S1268" s="85"/>
      <c r="T1268" s="93"/>
    </row>
    <row r="1269" spans="19:20">
      <c r="S1269" s="85"/>
      <c r="T1269" s="93"/>
    </row>
    <row r="1270" spans="19:20">
      <c r="S1270" s="85"/>
      <c r="T1270" s="93"/>
    </row>
    <row r="1271" spans="19:20">
      <c r="S1271" s="85"/>
      <c r="T1271" s="93"/>
    </row>
    <row r="1272" spans="19:20">
      <c r="S1272" s="85"/>
      <c r="T1272" s="93"/>
    </row>
    <row r="1273" spans="19:20">
      <c r="S1273" s="85"/>
      <c r="T1273" s="93"/>
    </row>
    <row r="1274" spans="19:20">
      <c r="S1274" s="85"/>
      <c r="T1274" s="93"/>
    </row>
    <row r="1275" spans="19:20">
      <c r="S1275" s="85"/>
      <c r="T1275" s="93"/>
    </row>
    <row r="1276" spans="19:20">
      <c r="S1276" s="85"/>
      <c r="T1276" s="93"/>
    </row>
    <row r="1277" spans="19:20">
      <c r="S1277" s="85"/>
      <c r="T1277" s="93"/>
    </row>
    <row r="1278" spans="19:20">
      <c r="S1278" s="85"/>
      <c r="T1278" s="93"/>
    </row>
    <row r="1279" spans="19:20">
      <c r="S1279" s="85"/>
      <c r="T1279" s="93"/>
    </row>
    <row r="1280" spans="19:20">
      <c r="S1280" s="85"/>
      <c r="T1280" s="93"/>
    </row>
    <row r="1281" spans="19:20">
      <c r="S1281" s="85"/>
      <c r="T1281" s="93"/>
    </row>
    <row r="1282" spans="19:20">
      <c r="S1282" s="85"/>
      <c r="T1282" s="93"/>
    </row>
    <row r="1283" spans="19:20">
      <c r="S1283" s="85"/>
      <c r="T1283" s="93"/>
    </row>
    <row r="1284" spans="19:20">
      <c r="S1284" s="85"/>
      <c r="T1284" s="93"/>
    </row>
    <row r="1285" spans="19:20">
      <c r="S1285" s="85"/>
      <c r="T1285" s="93"/>
    </row>
    <row r="1286" spans="19:20">
      <c r="S1286" s="85"/>
      <c r="T1286" s="93"/>
    </row>
    <row r="1287" spans="19:20">
      <c r="S1287" s="85"/>
      <c r="T1287" s="93"/>
    </row>
    <row r="1288" spans="19:20">
      <c r="S1288" s="85"/>
      <c r="T1288" s="93"/>
    </row>
    <row r="1289" spans="19:20">
      <c r="S1289" s="85"/>
      <c r="T1289" s="93"/>
    </row>
    <row r="1290" spans="19:20">
      <c r="S1290" s="85"/>
      <c r="T1290" s="93"/>
    </row>
    <row r="1291" spans="19:20">
      <c r="S1291" s="85"/>
      <c r="T1291" s="93"/>
    </row>
    <row r="1292" spans="19:20">
      <c r="S1292" s="85"/>
      <c r="T1292" s="93"/>
    </row>
    <row r="1293" spans="19:20">
      <c r="S1293" s="85"/>
      <c r="T1293" s="93"/>
    </row>
    <row r="1294" spans="19:20">
      <c r="S1294" s="85"/>
      <c r="T1294" s="93"/>
    </row>
    <row r="1295" spans="19:20">
      <c r="S1295" s="85"/>
      <c r="T1295" s="93"/>
    </row>
    <row r="1296" spans="19:20">
      <c r="S1296" s="85"/>
      <c r="T1296" s="93"/>
    </row>
    <row r="1297" spans="19:20">
      <c r="S1297" s="85"/>
      <c r="T1297" s="93"/>
    </row>
    <row r="1298" spans="19:20">
      <c r="S1298" s="85"/>
      <c r="T1298" s="93"/>
    </row>
    <row r="1299" spans="19:20">
      <c r="S1299" s="85"/>
      <c r="T1299" s="93"/>
    </row>
    <row r="1300" spans="19:20">
      <c r="S1300" s="85"/>
      <c r="T1300" s="93"/>
    </row>
    <row r="1301" spans="19:20">
      <c r="S1301" s="85"/>
      <c r="T1301" s="93"/>
    </row>
    <row r="1302" spans="19:20">
      <c r="S1302" s="85"/>
      <c r="T1302" s="93"/>
    </row>
    <row r="1303" spans="19:20">
      <c r="S1303" s="85"/>
      <c r="T1303" s="93"/>
    </row>
    <row r="1304" spans="19:20">
      <c r="S1304" s="85"/>
      <c r="T1304" s="93"/>
    </row>
    <row r="1305" spans="19:20">
      <c r="S1305" s="85"/>
      <c r="T1305" s="93"/>
    </row>
    <row r="1306" spans="19:20">
      <c r="S1306" s="85"/>
      <c r="T1306" s="93"/>
    </row>
    <row r="1307" spans="19:20">
      <c r="S1307" s="85"/>
      <c r="T1307" s="93"/>
    </row>
    <row r="1308" spans="19:20">
      <c r="S1308" s="85"/>
      <c r="T1308" s="93"/>
    </row>
    <row r="1309" spans="19:20">
      <c r="S1309" s="85"/>
      <c r="T1309" s="93"/>
    </row>
    <row r="1310" spans="19:20">
      <c r="S1310" s="85"/>
      <c r="T1310" s="93"/>
    </row>
    <row r="1311" spans="19:20">
      <c r="S1311" s="85"/>
      <c r="T1311" s="93"/>
    </row>
    <row r="1312" spans="19:20">
      <c r="S1312" s="85"/>
      <c r="T1312" s="93"/>
    </row>
    <row r="1313" spans="19:20">
      <c r="S1313" s="85"/>
      <c r="T1313" s="93"/>
    </row>
    <row r="1314" spans="19:20">
      <c r="S1314" s="85"/>
      <c r="T1314" s="93"/>
    </row>
    <row r="1315" spans="19:20">
      <c r="S1315" s="85"/>
      <c r="T1315" s="93"/>
    </row>
    <row r="1316" spans="19:20">
      <c r="S1316" s="85"/>
      <c r="T1316" s="93"/>
    </row>
    <row r="1317" spans="19:20">
      <c r="S1317" s="85"/>
      <c r="T1317" s="93"/>
    </row>
    <row r="1318" spans="19:20">
      <c r="S1318" s="85"/>
      <c r="T1318" s="93"/>
    </row>
    <row r="1319" spans="19:20">
      <c r="S1319" s="85"/>
      <c r="T1319" s="93"/>
    </row>
    <row r="1320" spans="19:20">
      <c r="S1320" s="85"/>
      <c r="T1320" s="93"/>
    </row>
    <row r="1321" spans="19:20">
      <c r="S1321" s="85"/>
      <c r="T1321" s="93"/>
    </row>
    <row r="1322" spans="19:20">
      <c r="S1322" s="85"/>
      <c r="T1322" s="93"/>
    </row>
    <row r="1323" spans="19:20">
      <c r="S1323" s="85"/>
      <c r="T1323" s="93"/>
    </row>
    <row r="1324" spans="19:20">
      <c r="S1324" s="85"/>
      <c r="T1324" s="93"/>
    </row>
    <row r="1325" spans="19:20">
      <c r="S1325" s="85"/>
      <c r="T1325" s="93"/>
    </row>
    <row r="1326" spans="19:20">
      <c r="S1326" s="85"/>
      <c r="T1326" s="93"/>
    </row>
    <row r="1327" spans="19:20">
      <c r="S1327" s="85"/>
      <c r="T1327" s="93"/>
    </row>
    <row r="1328" spans="19:20">
      <c r="S1328" s="85"/>
      <c r="T1328" s="93"/>
    </row>
    <row r="1329" spans="19:20">
      <c r="S1329" s="85"/>
      <c r="T1329" s="93"/>
    </row>
    <row r="1330" spans="19:20">
      <c r="S1330" s="85"/>
      <c r="T1330" s="93"/>
    </row>
    <row r="1331" spans="19:20">
      <c r="S1331" s="85"/>
      <c r="T1331" s="93"/>
    </row>
    <row r="1332" spans="19:20">
      <c r="S1332" s="85"/>
      <c r="T1332" s="93"/>
    </row>
    <row r="1333" spans="19:20">
      <c r="S1333" s="85"/>
      <c r="T1333" s="93"/>
    </row>
    <row r="1334" spans="19:20">
      <c r="S1334" s="85"/>
      <c r="T1334" s="93"/>
    </row>
    <row r="1335" spans="19:20">
      <c r="S1335" s="85"/>
      <c r="T1335" s="93"/>
    </row>
    <row r="1336" spans="19:20">
      <c r="S1336" s="85"/>
      <c r="T1336" s="93"/>
    </row>
    <row r="1337" spans="19:20">
      <c r="S1337" s="85"/>
      <c r="T1337" s="93"/>
    </row>
    <row r="1338" spans="19:20">
      <c r="S1338" s="85"/>
      <c r="T1338" s="93"/>
    </row>
    <row r="1339" spans="19:20">
      <c r="S1339" s="85"/>
      <c r="T1339" s="93"/>
    </row>
    <row r="1340" spans="19:20">
      <c r="S1340" s="85"/>
      <c r="T1340" s="93"/>
    </row>
    <row r="1341" spans="19:20">
      <c r="S1341" s="85"/>
      <c r="T1341" s="93"/>
    </row>
    <row r="1342" spans="19:20">
      <c r="S1342" s="85"/>
      <c r="T1342" s="93"/>
    </row>
    <row r="1343" spans="19:20">
      <c r="S1343" s="85"/>
      <c r="T1343" s="93"/>
    </row>
    <row r="1344" spans="19:20">
      <c r="S1344" s="85"/>
      <c r="T1344" s="93"/>
    </row>
    <row r="1345" spans="19:20">
      <c r="S1345" s="85"/>
      <c r="T1345" s="93"/>
    </row>
    <row r="1346" spans="19:20">
      <c r="S1346" s="85"/>
      <c r="T1346" s="93"/>
    </row>
    <row r="1347" spans="19:20">
      <c r="S1347" s="85"/>
      <c r="T1347" s="93"/>
    </row>
    <row r="1348" spans="19:20">
      <c r="S1348" s="85"/>
      <c r="T1348" s="93"/>
    </row>
    <row r="1349" spans="19:20">
      <c r="S1349" s="85"/>
      <c r="T1349" s="93"/>
    </row>
    <row r="1350" spans="19:20">
      <c r="S1350" s="85"/>
      <c r="T1350" s="93"/>
    </row>
    <row r="1351" spans="19:20">
      <c r="S1351" s="85"/>
      <c r="T1351" s="93"/>
    </row>
    <row r="1352" spans="19:20">
      <c r="S1352" s="85"/>
      <c r="T1352" s="93"/>
    </row>
    <row r="1353" spans="19:20">
      <c r="S1353" s="85"/>
      <c r="T1353" s="93"/>
    </row>
    <row r="1354" spans="19:20">
      <c r="S1354" s="85"/>
      <c r="T1354" s="93"/>
    </row>
    <row r="1355" spans="19:20">
      <c r="S1355" s="85"/>
      <c r="T1355" s="93"/>
    </row>
    <row r="1356" spans="19:20">
      <c r="S1356" s="85"/>
      <c r="T1356" s="93"/>
    </row>
    <row r="1357" spans="19:20">
      <c r="S1357" s="85"/>
      <c r="T1357" s="93"/>
    </row>
    <row r="1358" spans="19:20">
      <c r="S1358" s="85"/>
      <c r="T1358" s="93"/>
    </row>
    <row r="1359" spans="19:20">
      <c r="S1359" s="85"/>
      <c r="T1359" s="93"/>
    </row>
    <row r="1360" spans="19:20">
      <c r="S1360" s="85"/>
      <c r="T1360" s="93"/>
    </row>
    <row r="1361" spans="19:20">
      <c r="S1361" s="85"/>
      <c r="T1361" s="93"/>
    </row>
    <row r="1362" spans="19:20">
      <c r="S1362" s="85"/>
      <c r="T1362" s="93"/>
    </row>
    <row r="1363" spans="19:20">
      <c r="S1363" s="85"/>
      <c r="T1363" s="93"/>
    </row>
    <row r="1364" spans="19:20">
      <c r="S1364" s="85"/>
      <c r="T1364" s="93"/>
    </row>
    <row r="1365" spans="19:20">
      <c r="S1365" s="85"/>
      <c r="T1365" s="93"/>
    </row>
    <row r="1366" spans="19:20">
      <c r="S1366" s="85"/>
      <c r="T1366" s="93"/>
    </row>
    <row r="1367" spans="19:20">
      <c r="S1367" s="85"/>
      <c r="T1367" s="93"/>
    </row>
    <row r="1368" spans="19:20">
      <c r="S1368" s="85"/>
      <c r="T1368" s="93"/>
    </row>
    <row r="1369" spans="19:20">
      <c r="S1369" s="85"/>
      <c r="T1369" s="93"/>
    </row>
    <row r="1370" spans="19:20">
      <c r="S1370" s="85"/>
      <c r="T1370" s="93"/>
    </row>
    <row r="1371" spans="19:20">
      <c r="S1371" s="85"/>
      <c r="T1371" s="93"/>
    </row>
    <row r="1372" spans="19:20">
      <c r="S1372" s="85"/>
      <c r="T1372" s="93"/>
    </row>
    <row r="1373" spans="19:20">
      <c r="S1373" s="85"/>
      <c r="T1373" s="93"/>
    </row>
    <row r="1374" spans="19:20">
      <c r="S1374" s="85"/>
      <c r="T1374" s="93"/>
    </row>
    <row r="1375" spans="19:20">
      <c r="S1375" s="85"/>
      <c r="T1375" s="93"/>
    </row>
    <row r="1376" spans="19:20">
      <c r="S1376" s="85"/>
      <c r="T1376" s="93"/>
    </row>
    <row r="1377" spans="19:20">
      <c r="S1377" s="85"/>
      <c r="T1377" s="93"/>
    </row>
    <row r="1378" spans="19:20">
      <c r="S1378" s="85"/>
      <c r="T1378" s="93"/>
    </row>
    <row r="1379" spans="19:20">
      <c r="S1379" s="85"/>
      <c r="T1379" s="93"/>
    </row>
    <row r="1380" spans="19:20">
      <c r="S1380" s="85"/>
      <c r="T1380" s="93"/>
    </row>
    <row r="1381" spans="19:20">
      <c r="S1381" s="85"/>
      <c r="T1381" s="93"/>
    </row>
    <row r="1382" spans="19:20">
      <c r="S1382" s="85"/>
      <c r="T1382" s="93"/>
    </row>
    <row r="1383" spans="19:20">
      <c r="S1383" s="85"/>
      <c r="T1383" s="93"/>
    </row>
    <row r="1384" spans="19:20">
      <c r="S1384" s="85"/>
      <c r="T1384" s="93"/>
    </row>
    <row r="1385" spans="19:20">
      <c r="S1385" s="85"/>
      <c r="T1385" s="93"/>
    </row>
    <row r="1386" spans="19:20">
      <c r="S1386" s="85"/>
      <c r="T1386" s="93"/>
    </row>
    <row r="1387" spans="19:20">
      <c r="S1387" s="85"/>
      <c r="T1387" s="93"/>
    </row>
    <row r="1388" spans="19:20">
      <c r="S1388" s="85"/>
      <c r="T1388" s="93"/>
    </row>
    <row r="1389" spans="19:20">
      <c r="S1389" s="85"/>
      <c r="T1389" s="93"/>
    </row>
    <row r="1390" spans="19:20">
      <c r="S1390" s="85"/>
      <c r="T1390" s="93"/>
    </row>
    <row r="1391" spans="19:20">
      <c r="S1391" s="85"/>
      <c r="T1391" s="93"/>
    </row>
    <row r="1392" spans="19:20">
      <c r="S1392" s="85"/>
      <c r="T1392" s="93"/>
    </row>
    <row r="1393" spans="19:20">
      <c r="S1393" s="85"/>
      <c r="T1393" s="93"/>
    </row>
    <row r="1394" spans="19:20">
      <c r="S1394" s="85"/>
      <c r="T1394" s="93"/>
    </row>
    <row r="1395" spans="19:20">
      <c r="S1395" s="85"/>
      <c r="T1395" s="93"/>
    </row>
    <row r="1396" spans="19:20">
      <c r="S1396" s="85"/>
      <c r="T1396" s="93"/>
    </row>
    <row r="1397" spans="19:20">
      <c r="S1397" s="85"/>
      <c r="T1397" s="93"/>
    </row>
    <row r="1398" spans="19:20">
      <c r="S1398" s="85"/>
      <c r="T1398" s="93"/>
    </row>
    <row r="1399" spans="19:20">
      <c r="S1399" s="85"/>
      <c r="T1399" s="93"/>
    </row>
    <row r="1400" spans="19:20">
      <c r="S1400" s="85"/>
      <c r="T1400" s="93"/>
    </row>
    <row r="1401" spans="19:20">
      <c r="S1401" s="85"/>
      <c r="T1401" s="93"/>
    </row>
    <row r="1402" spans="19:20">
      <c r="S1402" s="85"/>
      <c r="T1402" s="93"/>
    </row>
    <row r="1403" spans="19:20">
      <c r="S1403" s="85"/>
      <c r="T1403" s="93"/>
    </row>
    <row r="1404" spans="19:20">
      <c r="S1404" s="85"/>
      <c r="T1404" s="93"/>
    </row>
    <row r="1405" spans="19:20">
      <c r="S1405" s="85"/>
      <c r="T1405" s="93"/>
    </row>
    <row r="1406" spans="19:20">
      <c r="S1406" s="85"/>
      <c r="T1406" s="93"/>
    </row>
    <row r="1407" spans="19:20">
      <c r="S1407" s="85"/>
      <c r="T1407" s="93"/>
    </row>
    <row r="1408" spans="19:20">
      <c r="S1408" s="85"/>
      <c r="T1408" s="93"/>
    </row>
    <row r="1409" spans="19:20">
      <c r="S1409" s="85"/>
      <c r="T1409" s="93"/>
    </row>
    <row r="1410" spans="19:20">
      <c r="S1410" s="85"/>
      <c r="T1410" s="93"/>
    </row>
    <row r="1411" spans="19:20">
      <c r="S1411" s="85"/>
      <c r="T1411" s="93"/>
    </row>
    <row r="1412" spans="19:20">
      <c r="S1412" s="85"/>
      <c r="T1412" s="93"/>
    </row>
    <row r="1413" spans="19:20">
      <c r="S1413" s="85"/>
      <c r="T1413" s="93"/>
    </row>
    <row r="1414" spans="19:20">
      <c r="S1414" s="85"/>
      <c r="T1414" s="93"/>
    </row>
    <row r="1415" spans="19:20">
      <c r="S1415" s="85"/>
      <c r="T1415" s="93"/>
    </row>
    <row r="1416" spans="19:20">
      <c r="S1416" s="85"/>
      <c r="T1416" s="93"/>
    </row>
    <row r="1417" spans="19:20">
      <c r="S1417" s="85"/>
      <c r="T1417" s="93"/>
    </row>
    <row r="1418" spans="19:20">
      <c r="S1418" s="85"/>
      <c r="T1418" s="93"/>
    </row>
    <row r="1419" spans="19:20">
      <c r="S1419" s="85"/>
      <c r="T1419" s="93"/>
    </row>
    <row r="1420" spans="19:20">
      <c r="S1420" s="85"/>
      <c r="T1420" s="93"/>
    </row>
    <row r="1421" spans="19:20">
      <c r="S1421" s="85"/>
      <c r="T1421" s="93"/>
    </row>
    <row r="1422" spans="19:20">
      <c r="S1422" s="85"/>
      <c r="T1422" s="93"/>
    </row>
    <row r="1423" spans="19:20">
      <c r="S1423" s="85"/>
      <c r="T1423" s="93"/>
    </row>
    <row r="1424" spans="19:20">
      <c r="S1424" s="85"/>
      <c r="T1424" s="93"/>
    </row>
    <row r="1425" spans="19:20">
      <c r="S1425" s="85"/>
      <c r="T1425" s="93"/>
    </row>
    <row r="1426" spans="19:20">
      <c r="S1426" s="85"/>
      <c r="T1426" s="93"/>
    </row>
    <row r="1427" spans="19:20">
      <c r="S1427" s="85"/>
      <c r="T1427" s="93"/>
    </row>
    <row r="1428" spans="19:20">
      <c r="S1428" s="85"/>
      <c r="T1428" s="93"/>
    </row>
    <row r="1429" spans="19:20">
      <c r="S1429" s="85"/>
      <c r="T1429" s="93"/>
    </row>
    <row r="1430" spans="19:20">
      <c r="S1430" s="85"/>
      <c r="T1430" s="93"/>
    </row>
    <row r="1431" spans="19:20">
      <c r="S1431" s="85"/>
      <c r="T1431" s="93"/>
    </row>
    <row r="1432" spans="19:20">
      <c r="S1432" s="85"/>
      <c r="T1432" s="93"/>
    </row>
    <row r="1433" spans="19:20">
      <c r="S1433" s="85"/>
      <c r="T1433" s="93"/>
    </row>
    <row r="1434" spans="19:20">
      <c r="S1434" s="85"/>
      <c r="T1434" s="93"/>
    </row>
    <row r="1435" spans="19:20">
      <c r="S1435" s="85"/>
      <c r="T1435" s="93"/>
    </row>
    <row r="1436" spans="19:20">
      <c r="S1436" s="85"/>
      <c r="T1436" s="93"/>
    </row>
    <row r="1437" spans="19:20">
      <c r="S1437" s="85"/>
      <c r="T1437" s="93"/>
    </row>
    <row r="1438" spans="19:20">
      <c r="S1438" s="85"/>
      <c r="T1438" s="93"/>
    </row>
    <row r="1439" spans="19:20">
      <c r="S1439" s="85"/>
      <c r="T1439" s="93"/>
    </row>
    <row r="1440" spans="19:20">
      <c r="S1440" s="85"/>
      <c r="T1440" s="93"/>
    </row>
    <row r="1441" spans="19:20">
      <c r="S1441" s="85"/>
      <c r="T1441" s="93"/>
    </row>
    <row r="1442" spans="19:20">
      <c r="S1442" s="85"/>
      <c r="T1442" s="93"/>
    </row>
    <row r="1443" spans="19:20">
      <c r="S1443" s="85"/>
      <c r="T1443" s="93"/>
    </row>
    <row r="1444" spans="19:20">
      <c r="S1444" s="85"/>
      <c r="T1444" s="93"/>
    </row>
    <row r="1445" spans="19:20">
      <c r="S1445" s="85"/>
      <c r="T1445" s="93"/>
    </row>
    <row r="1446" spans="19:20">
      <c r="S1446" s="85"/>
      <c r="T1446" s="93"/>
    </row>
    <row r="1447" spans="19:20">
      <c r="S1447" s="85"/>
      <c r="T1447" s="93"/>
    </row>
    <row r="1448" spans="19:20">
      <c r="S1448" s="85"/>
      <c r="T1448" s="93"/>
    </row>
    <row r="1449" spans="19:20">
      <c r="S1449" s="85"/>
      <c r="T1449" s="93"/>
    </row>
    <row r="1450" spans="19:20">
      <c r="S1450" s="85"/>
      <c r="T1450" s="93"/>
    </row>
    <row r="1451" spans="19:20">
      <c r="S1451" s="85"/>
      <c r="T1451" s="93"/>
    </row>
    <row r="1452" spans="19:20">
      <c r="S1452" s="85"/>
      <c r="T1452" s="93"/>
    </row>
    <row r="1453" spans="19:20">
      <c r="S1453" s="85"/>
      <c r="T1453" s="93"/>
    </row>
    <row r="1454" spans="19:20">
      <c r="S1454" s="85"/>
      <c r="T1454" s="93"/>
    </row>
    <row r="1455" spans="19:20">
      <c r="S1455" s="85"/>
      <c r="T1455" s="93"/>
    </row>
    <row r="1456" spans="19:20">
      <c r="S1456" s="85"/>
      <c r="T1456" s="93"/>
    </row>
    <row r="1457" spans="19:20">
      <c r="S1457" s="85"/>
      <c r="T1457" s="93"/>
    </row>
    <row r="1458" spans="19:20">
      <c r="S1458" s="85"/>
      <c r="T1458" s="93"/>
    </row>
    <row r="1459" spans="19:20">
      <c r="S1459" s="85"/>
      <c r="T1459" s="93"/>
    </row>
    <row r="1460" spans="19:20">
      <c r="S1460" s="85"/>
      <c r="T1460" s="93"/>
    </row>
    <row r="1461" spans="19:20">
      <c r="S1461" s="85"/>
      <c r="T1461" s="93"/>
    </row>
    <row r="1462" spans="19:20">
      <c r="S1462" s="85"/>
      <c r="T1462" s="93"/>
    </row>
    <row r="1463" spans="19:20">
      <c r="S1463" s="85"/>
      <c r="T1463" s="93"/>
    </row>
    <row r="1464" spans="19:20">
      <c r="S1464" s="85"/>
      <c r="T1464" s="93"/>
    </row>
    <row r="1465" spans="19:20">
      <c r="S1465" s="85"/>
      <c r="T1465" s="93"/>
    </row>
    <row r="1466" spans="19:20">
      <c r="S1466" s="85"/>
      <c r="T1466" s="93"/>
    </row>
    <row r="1467" spans="19:20">
      <c r="S1467" s="85"/>
      <c r="T1467" s="93"/>
    </row>
    <row r="1468" spans="19:20">
      <c r="S1468" s="85"/>
      <c r="T1468" s="93"/>
    </row>
    <row r="1469" spans="19:20">
      <c r="S1469" s="85"/>
      <c r="T1469" s="93"/>
    </row>
    <row r="1470" spans="19:20">
      <c r="S1470" s="85"/>
      <c r="T1470" s="93"/>
    </row>
    <row r="1471" spans="19:20">
      <c r="S1471" s="85"/>
      <c r="T1471" s="93"/>
    </row>
    <row r="1472" spans="19:20">
      <c r="S1472" s="85"/>
      <c r="T1472" s="93"/>
    </row>
    <row r="1473" spans="19:20">
      <c r="S1473" s="85"/>
      <c r="T1473" s="93"/>
    </row>
    <row r="1474" spans="19:20">
      <c r="S1474" s="85"/>
      <c r="T1474" s="93"/>
    </row>
    <row r="1475" spans="19:20">
      <c r="S1475" s="85"/>
      <c r="T1475" s="93"/>
    </row>
    <row r="1476" spans="19:20">
      <c r="S1476" s="85"/>
      <c r="T1476" s="93"/>
    </row>
    <row r="1477" spans="19:20">
      <c r="S1477" s="85"/>
      <c r="T1477" s="93"/>
    </row>
    <row r="1478" spans="19:20">
      <c r="S1478" s="85"/>
      <c r="T1478" s="93"/>
    </row>
    <row r="1479" spans="19:20">
      <c r="S1479" s="85"/>
      <c r="T1479" s="93"/>
    </row>
    <row r="1480" spans="19:20">
      <c r="S1480" s="85"/>
      <c r="T1480" s="93"/>
    </row>
    <row r="1481" spans="19:20">
      <c r="S1481" s="85"/>
      <c r="T1481" s="93"/>
    </row>
    <row r="1482" spans="19:20">
      <c r="S1482" s="85"/>
      <c r="T1482" s="93"/>
    </row>
    <row r="1483" spans="19:20">
      <c r="S1483" s="85"/>
      <c r="T1483" s="93"/>
    </row>
    <row r="1484" spans="19:20">
      <c r="S1484" s="85"/>
      <c r="T1484" s="93"/>
    </row>
    <row r="1485" spans="19:20">
      <c r="S1485" s="85"/>
      <c r="T1485" s="93"/>
    </row>
    <row r="1486" spans="19:20">
      <c r="S1486" s="85"/>
      <c r="T1486" s="93"/>
    </row>
    <row r="1487" spans="19:20">
      <c r="S1487" s="85"/>
      <c r="T1487" s="93"/>
    </row>
    <row r="1488" spans="19:20">
      <c r="S1488" s="85"/>
      <c r="T1488" s="93"/>
    </row>
    <row r="1489" spans="19:20">
      <c r="S1489" s="85"/>
      <c r="T1489" s="93"/>
    </row>
    <row r="1490" spans="19:20">
      <c r="S1490" s="85"/>
      <c r="T1490" s="93"/>
    </row>
    <row r="1491" spans="19:20">
      <c r="S1491" s="85"/>
      <c r="T1491" s="93"/>
    </row>
    <row r="1492" spans="19:20">
      <c r="S1492" s="85"/>
      <c r="T1492" s="93"/>
    </row>
    <row r="1493" spans="19:20">
      <c r="S1493" s="85"/>
      <c r="T1493" s="93"/>
    </row>
    <row r="1494" spans="19:20">
      <c r="S1494" s="85"/>
      <c r="T1494" s="93"/>
    </row>
    <row r="1495" spans="19:20">
      <c r="S1495" s="85"/>
      <c r="T1495" s="93"/>
    </row>
    <row r="1496" spans="19:20">
      <c r="S1496" s="85"/>
      <c r="T1496" s="93"/>
    </row>
    <row r="1497" spans="19:20">
      <c r="S1497" s="85"/>
      <c r="T1497" s="93"/>
    </row>
    <row r="1498" spans="19:20">
      <c r="S1498" s="85"/>
      <c r="T1498" s="93"/>
    </row>
    <row r="1499" spans="19:20">
      <c r="S1499" s="85"/>
      <c r="T1499" s="93"/>
    </row>
    <row r="1500" spans="19:20">
      <c r="S1500" s="85"/>
      <c r="T1500" s="93"/>
    </row>
    <row r="1501" spans="19:20">
      <c r="S1501" s="85"/>
      <c r="T1501" s="93"/>
    </row>
    <row r="1502" spans="19:20">
      <c r="S1502" s="85"/>
      <c r="T1502" s="93"/>
    </row>
    <row r="1503" spans="19:20">
      <c r="S1503" s="85"/>
      <c r="T1503" s="93"/>
    </row>
    <row r="1504" spans="19:20">
      <c r="S1504" s="85"/>
      <c r="T1504" s="93"/>
    </row>
    <row r="1505" spans="19:20">
      <c r="S1505" s="85"/>
      <c r="T1505" s="93"/>
    </row>
    <row r="1506" spans="19:20">
      <c r="S1506" s="85"/>
      <c r="T1506" s="93"/>
    </row>
    <row r="1507" spans="19:20">
      <c r="S1507" s="85"/>
      <c r="T1507" s="93"/>
    </row>
    <row r="1508" spans="19:20">
      <c r="S1508" s="85"/>
      <c r="T1508" s="93"/>
    </row>
    <row r="1509" spans="19:20">
      <c r="S1509" s="85"/>
      <c r="T1509" s="93"/>
    </row>
    <row r="1510" spans="19:20">
      <c r="S1510" s="85"/>
      <c r="T1510" s="93"/>
    </row>
    <row r="1511" spans="19:20">
      <c r="S1511" s="85"/>
      <c r="T1511" s="93"/>
    </row>
    <row r="1512" spans="19:20">
      <c r="S1512" s="85"/>
      <c r="T1512" s="93"/>
    </row>
    <row r="1513" spans="19:20">
      <c r="S1513" s="85"/>
      <c r="T1513" s="93"/>
    </row>
    <row r="1514" spans="19:20">
      <c r="S1514" s="85"/>
      <c r="T1514" s="93"/>
    </row>
    <row r="1515" spans="19:20">
      <c r="S1515" s="85"/>
      <c r="T1515" s="93"/>
    </row>
    <row r="1516" spans="19:20">
      <c r="S1516" s="85"/>
      <c r="T1516" s="93"/>
    </row>
    <row r="1517" spans="19:20">
      <c r="S1517" s="85"/>
      <c r="T1517" s="93"/>
    </row>
    <row r="1518" spans="19:20">
      <c r="S1518" s="85"/>
      <c r="T1518" s="93"/>
    </row>
    <row r="1519" spans="19:20">
      <c r="S1519" s="85"/>
      <c r="T1519" s="93"/>
    </row>
    <row r="1520" spans="19:20">
      <c r="S1520" s="85"/>
      <c r="T1520" s="93"/>
    </row>
    <row r="1521" spans="19:20">
      <c r="S1521" s="85"/>
      <c r="T1521" s="93"/>
    </row>
    <row r="1522" spans="19:20">
      <c r="S1522" s="85"/>
      <c r="T1522" s="93"/>
    </row>
    <row r="1523" spans="19:20">
      <c r="S1523" s="85"/>
      <c r="T1523" s="93"/>
    </row>
    <row r="1524" spans="19:20">
      <c r="S1524" s="85"/>
      <c r="T1524" s="93"/>
    </row>
    <row r="1525" spans="19:20">
      <c r="S1525" s="85"/>
      <c r="T1525" s="93"/>
    </row>
    <row r="1526" spans="19:20">
      <c r="S1526" s="85"/>
      <c r="T1526" s="93"/>
    </row>
    <row r="1527" spans="19:20">
      <c r="S1527" s="85"/>
      <c r="T1527" s="93"/>
    </row>
    <row r="1528" spans="19:20">
      <c r="S1528" s="85"/>
      <c r="T1528" s="93"/>
    </row>
    <row r="1529" spans="19:20">
      <c r="S1529" s="85"/>
      <c r="T1529" s="93"/>
    </row>
    <row r="1530" spans="19:20">
      <c r="S1530" s="85"/>
      <c r="T1530" s="93"/>
    </row>
    <row r="1531" spans="19:20">
      <c r="S1531" s="85"/>
      <c r="T1531" s="93"/>
    </row>
    <row r="1532" spans="19:20">
      <c r="S1532" s="85"/>
      <c r="T1532" s="93"/>
    </row>
    <row r="1533" spans="19:20">
      <c r="S1533" s="85"/>
      <c r="T1533" s="93"/>
    </row>
    <row r="1534" spans="19:20">
      <c r="S1534" s="85"/>
      <c r="T1534" s="93"/>
    </row>
    <row r="1535" spans="19:20">
      <c r="S1535" s="85"/>
      <c r="T1535" s="93"/>
    </row>
    <row r="1536" spans="19:20">
      <c r="S1536" s="85"/>
      <c r="T1536" s="93"/>
    </row>
    <row r="1537" spans="19:20">
      <c r="S1537" s="85"/>
      <c r="T1537" s="93"/>
    </row>
    <row r="1538" spans="19:20">
      <c r="S1538" s="85"/>
      <c r="T1538" s="93"/>
    </row>
    <row r="1539" spans="19:20">
      <c r="S1539" s="85"/>
      <c r="T1539" s="93"/>
    </row>
    <row r="1540" spans="19:20">
      <c r="S1540" s="85"/>
      <c r="T1540" s="93"/>
    </row>
    <row r="1541" spans="19:20">
      <c r="S1541" s="85"/>
      <c r="T1541" s="93"/>
    </row>
    <row r="1542" spans="19:20">
      <c r="S1542" s="85"/>
      <c r="T1542" s="93"/>
    </row>
    <row r="1543" spans="19:20">
      <c r="S1543" s="85"/>
      <c r="T1543" s="93"/>
    </row>
    <row r="1544" spans="19:20">
      <c r="S1544" s="85"/>
      <c r="T1544" s="93"/>
    </row>
    <row r="1545" spans="19:20">
      <c r="S1545" s="85"/>
      <c r="T1545" s="93"/>
    </row>
    <row r="1546" spans="19:20">
      <c r="S1546" s="85"/>
      <c r="T1546" s="93"/>
    </row>
    <row r="1547" spans="19:20">
      <c r="S1547" s="85"/>
      <c r="T1547" s="93"/>
    </row>
    <row r="1548" spans="19:20">
      <c r="S1548" s="85"/>
      <c r="T1548" s="93"/>
    </row>
    <row r="1549" spans="19:20">
      <c r="S1549" s="85"/>
      <c r="T1549" s="93"/>
    </row>
    <row r="1550" spans="19:20">
      <c r="S1550" s="85"/>
      <c r="T1550" s="93"/>
    </row>
    <row r="1551" spans="19:20">
      <c r="S1551" s="85"/>
      <c r="T1551" s="93"/>
    </row>
    <row r="1552" spans="19:20">
      <c r="S1552" s="85"/>
      <c r="T1552" s="93"/>
    </row>
    <row r="1553" spans="19:20">
      <c r="S1553" s="85"/>
      <c r="T1553" s="93"/>
    </row>
    <row r="1554" spans="19:20">
      <c r="S1554" s="85"/>
      <c r="T1554" s="93"/>
    </row>
    <row r="1555" spans="19:20">
      <c r="S1555" s="85"/>
      <c r="T1555" s="93"/>
    </row>
    <row r="1556" spans="19:20">
      <c r="S1556" s="85"/>
      <c r="T1556" s="93"/>
    </row>
    <row r="1557" spans="19:20">
      <c r="S1557" s="85"/>
      <c r="T1557" s="93"/>
    </row>
    <row r="1558" spans="19:20">
      <c r="S1558" s="85"/>
      <c r="T1558" s="93"/>
    </row>
    <row r="1559" spans="19:20">
      <c r="S1559" s="85"/>
      <c r="T1559" s="93"/>
    </row>
    <row r="1560" spans="19:20">
      <c r="S1560" s="85"/>
      <c r="T1560" s="93"/>
    </row>
    <row r="1561" spans="19:20">
      <c r="S1561" s="85"/>
      <c r="T1561" s="93"/>
    </row>
    <row r="1562" spans="19:20">
      <c r="S1562" s="85"/>
      <c r="T1562" s="93"/>
    </row>
    <row r="1563" spans="19:20">
      <c r="S1563" s="85"/>
      <c r="T1563" s="93"/>
    </row>
    <row r="1564" spans="19:20">
      <c r="S1564" s="85"/>
      <c r="T1564" s="93"/>
    </row>
    <row r="1565" spans="19:20">
      <c r="S1565" s="85"/>
      <c r="T1565" s="93"/>
    </row>
    <row r="1566" spans="19:20">
      <c r="S1566" s="85"/>
      <c r="T1566" s="93"/>
    </row>
    <row r="1567" spans="19:20">
      <c r="S1567" s="85"/>
      <c r="T1567" s="93"/>
    </row>
    <row r="1568" spans="19:20">
      <c r="S1568" s="85"/>
      <c r="T1568" s="93"/>
    </row>
    <row r="1569" spans="19:20">
      <c r="S1569" s="85"/>
      <c r="T1569" s="93"/>
    </row>
    <row r="1570" spans="19:20">
      <c r="S1570" s="85"/>
      <c r="T1570" s="93"/>
    </row>
    <row r="1571" spans="19:20">
      <c r="S1571" s="85"/>
      <c r="T1571" s="93"/>
    </row>
    <row r="1572" spans="19:20">
      <c r="S1572" s="85"/>
      <c r="T1572" s="93"/>
    </row>
    <row r="1573" spans="19:20">
      <c r="S1573" s="85"/>
      <c r="T1573" s="93"/>
    </row>
    <row r="1574" spans="19:20">
      <c r="S1574" s="85"/>
      <c r="T1574" s="93"/>
    </row>
    <row r="1575" spans="19:20">
      <c r="S1575" s="85"/>
      <c r="T1575" s="93"/>
    </row>
    <row r="1576" spans="19:20">
      <c r="S1576" s="85"/>
      <c r="T1576" s="93"/>
    </row>
    <row r="1577" spans="19:20">
      <c r="S1577" s="85"/>
      <c r="T1577" s="93"/>
    </row>
    <row r="1578" spans="19:20">
      <c r="S1578" s="85"/>
      <c r="T1578" s="93"/>
    </row>
    <row r="1579" spans="19:20">
      <c r="S1579" s="85"/>
      <c r="T1579" s="93"/>
    </row>
    <row r="1580" spans="19:20">
      <c r="S1580" s="85"/>
      <c r="T1580" s="93"/>
    </row>
    <row r="1581" spans="19:20">
      <c r="S1581" s="85"/>
      <c r="T1581" s="93"/>
    </row>
    <row r="1582" spans="19:20">
      <c r="S1582" s="85"/>
      <c r="T1582" s="93"/>
    </row>
    <row r="1583" spans="19:20">
      <c r="S1583" s="85"/>
      <c r="T1583" s="93"/>
    </row>
    <row r="1584" spans="19:20">
      <c r="S1584" s="85"/>
      <c r="T1584" s="93"/>
    </row>
    <row r="1585" spans="19:20">
      <c r="S1585" s="85"/>
      <c r="T1585" s="93"/>
    </row>
    <row r="1586" spans="19:20">
      <c r="S1586" s="85"/>
      <c r="T1586" s="93"/>
    </row>
    <row r="1587" spans="19:20">
      <c r="S1587" s="85"/>
      <c r="T1587" s="93"/>
    </row>
    <row r="1588" spans="19:20">
      <c r="S1588" s="85"/>
      <c r="T1588" s="93"/>
    </row>
    <row r="1589" spans="19:20">
      <c r="S1589" s="85"/>
      <c r="T1589" s="93"/>
    </row>
    <row r="1590" spans="19:20">
      <c r="S1590" s="85"/>
      <c r="T1590" s="93"/>
    </row>
    <row r="1591" spans="19:20">
      <c r="S1591" s="85"/>
      <c r="T1591" s="93"/>
    </row>
    <row r="1592" spans="19:20">
      <c r="S1592" s="85"/>
      <c r="T1592" s="93"/>
    </row>
    <row r="1593" spans="19:20">
      <c r="S1593" s="85"/>
      <c r="T1593" s="93"/>
    </row>
    <row r="1594" spans="19:20">
      <c r="S1594" s="85"/>
      <c r="T1594" s="93"/>
    </row>
    <row r="1595" spans="19:20">
      <c r="S1595" s="85"/>
      <c r="T1595" s="93"/>
    </row>
    <row r="1596" spans="19:20">
      <c r="S1596" s="85"/>
      <c r="T1596" s="93"/>
    </row>
    <row r="1597" spans="19:20">
      <c r="S1597" s="85"/>
      <c r="T1597" s="93"/>
    </row>
    <row r="1598" spans="19:20">
      <c r="S1598" s="85"/>
      <c r="T1598" s="93"/>
    </row>
    <row r="1599" spans="19:20">
      <c r="S1599" s="85"/>
      <c r="T1599" s="93"/>
    </row>
    <row r="1600" spans="19:20">
      <c r="S1600" s="85"/>
      <c r="T1600" s="93"/>
    </row>
    <row r="1601" spans="19:20">
      <c r="S1601" s="85"/>
      <c r="T1601" s="93"/>
    </row>
    <row r="1602" spans="19:20">
      <c r="S1602" s="85"/>
      <c r="T1602" s="93"/>
    </row>
    <row r="1603" spans="19:20">
      <c r="S1603" s="85"/>
      <c r="T1603" s="93"/>
    </row>
    <row r="1604" spans="19:20">
      <c r="S1604" s="85"/>
      <c r="T1604" s="93"/>
    </row>
    <row r="1605" spans="19:20">
      <c r="S1605" s="85"/>
      <c r="T1605" s="93"/>
    </row>
    <row r="1606" spans="19:20">
      <c r="S1606" s="85"/>
      <c r="T1606" s="93"/>
    </row>
    <row r="1607" spans="19:20">
      <c r="S1607" s="85"/>
      <c r="T1607" s="93"/>
    </row>
    <row r="1608" spans="19:20">
      <c r="S1608" s="85"/>
      <c r="T1608" s="93"/>
    </row>
    <row r="1609" spans="19:20">
      <c r="S1609" s="85"/>
      <c r="T1609" s="93"/>
    </row>
    <row r="1610" spans="19:20">
      <c r="S1610" s="85"/>
      <c r="T1610" s="93"/>
    </row>
    <row r="1611" spans="19:20">
      <c r="S1611" s="85"/>
      <c r="T1611" s="93"/>
    </row>
    <row r="1612" spans="19:20">
      <c r="S1612" s="85"/>
      <c r="T1612" s="93"/>
    </row>
    <row r="1613" spans="19:20">
      <c r="S1613" s="85"/>
      <c r="T1613" s="93"/>
    </row>
    <row r="1614" spans="19:20">
      <c r="S1614" s="85"/>
      <c r="T1614" s="93"/>
    </row>
    <row r="1615" spans="19:20">
      <c r="S1615" s="85"/>
      <c r="T1615" s="93"/>
    </row>
    <row r="1616" spans="19:20">
      <c r="S1616" s="85"/>
      <c r="T1616" s="93"/>
    </row>
    <row r="1617" spans="19:20">
      <c r="S1617" s="85"/>
      <c r="T1617" s="93"/>
    </row>
    <row r="1618" spans="19:20">
      <c r="S1618" s="85"/>
      <c r="T1618" s="93"/>
    </row>
    <row r="1619" spans="19:20">
      <c r="S1619" s="85"/>
      <c r="T1619" s="93"/>
    </row>
    <row r="1620" spans="19:20">
      <c r="S1620" s="85"/>
      <c r="T1620" s="93"/>
    </row>
    <row r="1621" spans="19:20">
      <c r="S1621" s="85"/>
      <c r="T1621" s="93"/>
    </row>
    <row r="1622" spans="19:20">
      <c r="S1622" s="85"/>
      <c r="T1622" s="93"/>
    </row>
    <row r="1623" spans="19:20">
      <c r="S1623" s="85"/>
      <c r="T1623" s="93"/>
    </row>
    <row r="1624" spans="19:20">
      <c r="S1624" s="85"/>
      <c r="T1624" s="93"/>
    </row>
    <row r="1625" spans="19:20">
      <c r="S1625" s="85"/>
      <c r="T1625" s="93"/>
    </row>
    <row r="1626" spans="19:20">
      <c r="S1626" s="85"/>
      <c r="T1626" s="93"/>
    </row>
    <row r="1627" spans="19:20">
      <c r="S1627" s="85"/>
      <c r="T1627" s="93"/>
    </row>
    <row r="1628" spans="19:20">
      <c r="S1628" s="85"/>
      <c r="T1628" s="93"/>
    </row>
    <row r="1629" spans="19:20">
      <c r="S1629" s="85"/>
      <c r="T1629" s="93"/>
    </row>
    <row r="1630" spans="19:20">
      <c r="S1630" s="85"/>
      <c r="T1630" s="93"/>
    </row>
    <row r="1631" spans="19:20">
      <c r="S1631" s="85"/>
      <c r="T1631" s="93"/>
    </row>
    <row r="1632" spans="19:20">
      <c r="S1632" s="85"/>
      <c r="T1632" s="93"/>
    </row>
    <row r="1633" spans="19:20">
      <c r="S1633" s="85"/>
      <c r="T1633" s="93"/>
    </row>
    <row r="1634" spans="19:20">
      <c r="S1634" s="85"/>
      <c r="T1634" s="93"/>
    </row>
    <row r="1635" spans="19:20">
      <c r="S1635" s="85"/>
      <c r="T1635" s="93"/>
    </row>
    <row r="1636" spans="19:20">
      <c r="S1636" s="85"/>
      <c r="T1636" s="93"/>
    </row>
    <row r="1637" spans="19:20">
      <c r="S1637" s="85"/>
      <c r="T1637" s="93"/>
    </row>
    <row r="1638" spans="19:20">
      <c r="S1638" s="85"/>
      <c r="T1638" s="93"/>
    </row>
    <row r="1639" spans="19:20">
      <c r="S1639" s="85"/>
      <c r="T1639" s="93"/>
    </row>
    <row r="1640" spans="19:20">
      <c r="S1640" s="85"/>
      <c r="T1640" s="93"/>
    </row>
    <row r="1641" spans="19:20">
      <c r="S1641" s="85"/>
      <c r="T1641" s="93"/>
    </row>
    <row r="1642" spans="19:20">
      <c r="S1642" s="85"/>
      <c r="T1642" s="93"/>
    </row>
    <row r="1643" spans="19:20">
      <c r="S1643" s="85"/>
      <c r="T1643" s="93"/>
    </row>
    <row r="1644" spans="19:20">
      <c r="S1644" s="85"/>
      <c r="T1644" s="93"/>
    </row>
    <row r="1645" spans="19:20">
      <c r="S1645" s="85"/>
      <c r="T1645" s="93"/>
    </row>
    <row r="1646" spans="19:20">
      <c r="S1646" s="85"/>
      <c r="T1646" s="93"/>
    </row>
    <row r="1647" spans="19:20">
      <c r="S1647" s="85"/>
      <c r="T1647" s="93"/>
    </row>
    <row r="1648" spans="19:20">
      <c r="S1648" s="85"/>
      <c r="T1648" s="93"/>
    </row>
    <row r="1649" spans="19:20">
      <c r="S1649" s="85"/>
      <c r="T1649" s="93"/>
    </row>
    <row r="1650" spans="19:20">
      <c r="S1650" s="85"/>
      <c r="T1650" s="93"/>
    </row>
    <row r="1651" spans="19:20">
      <c r="S1651" s="85"/>
      <c r="T1651" s="93"/>
    </row>
    <row r="1652" spans="19:20">
      <c r="S1652" s="85"/>
      <c r="T1652" s="93"/>
    </row>
    <row r="1653" spans="19:20">
      <c r="S1653" s="85"/>
      <c r="T1653" s="93"/>
    </row>
    <row r="1654" spans="19:20">
      <c r="S1654" s="85"/>
      <c r="T1654" s="93"/>
    </row>
    <row r="1655" spans="19:20">
      <c r="S1655" s="85"/>
      <c r="T1655" s="93"/>
    </row>
    <row r="1656" spans="19:20">
      <c r="S1656" s="85"/>
      <c r="T1656" s="93"/>
    </row>
    <row r="1657" spans="19:20">
      <c r="S1657" s="85"/>
      <c r="T1657" s="93"/>
    </row>
    <row r="1658" spans="19:20">
      <c r="S1658" s="85"/>
      <c r="T1658" s="93"/>
    </row>
    <row r="1659" spans="19:20">
      <c r="S1659" s="85"/>
      <c r="T1659" s="93"/>
    </row>
    <row r="1660" spans="19:20">
      <c r="S1660" s="85"/>
      <c r="T1660" s="93"/>
    </row>
    <row r="1661" spans="19:20">
      <c r="S1661" s="85"/>
      <c r="T1661" s="93"/>
    </row>
    <row r="1662" spans="19:20">
      <c r="S1662" s="85"/>
      <c r="T1662" s="93"/>
    </row>
    <row r="1663" spans="19:20">
      <c r="S1663" s="85"/>
      <c r="T1663" s="93"/>
    </row>
    <row r="1664" spans="19:20">
      <c r="S1664" s="85"/>
      <c r="T1664" s="93"/>
    </row>
    <row r="1665" spans="19:20">
      <c r="S1665" s="85"/>
      <c r="T1665" s="93"/>
    </row>
    <row r="1666" spans="19:20">
      <c r="S1666" s="85"/>
      <c r="T1666" s="93"/>
    </row>
    <row r="1667" spans="19:20">
      <c r="S1667" s="85"/>
      <c r="T1667" s="93"/>
    </row>
    <row r="1668" spans="19:20">
      <c r="S1668" s="85"/>
      <c r="T1668" s="93"/>
    </row>
    <row r="1669" spans="19:20">
      <c r="S1669" s="85"/>
      <c r="T1669" s="93"/>
    </row>
    <row r="1670" spans="19:20">
      <c r="S1670" s="85"/>
      <c r="T1670" s="93"/>
    </row>
    <row r="1671" spans="19:20">
      <c r="S1671" s="85"/>
      <c r="T1671" s="93"/>
    </row>
    <row r="1672" spans="19:20">
      <c r="S1672" s="85"/>
      <c r="T1672" s="93"/>
    </row>
    <row r="1673" spans="19:20">
      <c r="S1673" s="85"/>
      <c r="T1673" s="93"/>
    </row>
    <row r="1674" spans="19:20">
      <c r="S1674" s="85"/>
      <c r="T1674" s="93"/>
    </row>
    <row r="1675" spans="19:20">
      <c r="S1675" s="85"/>
      <c r="T1675" s="93"/>
    </row>
    <row r="1676" spans="19:20">
      <c r="S1676" s="85"/>
      <c r="T1676" s="93"/>
    </row>
    <row r="1677" spans="19:20">
      <c r="S1677" s="85"/>
      <c r="T1677" s="93"/>
    </row>
    <row r="1678" spans="19:20">
      <c r="S1678" s="85"/>
      <c r="T1678" s="93"/>
    </row>
    <row r="1679" spans="19:20">
      <c r="S1679" s="85"/>
      <c r="T1679" s="93"/>
    </row>
    <row r="1680" spans="19:20">
      <c r="S1680" s="85"/>
      <c r="T1680" s="93"/>
    </row>
    <row r="1681" spans="19:20">
      <c r="S1681" s="85"/>
      <c r="T1681" s="93"/>
    </row>
    <row r="1682" spans="19:20">
      <c r="S1682" s="85"/>
      <c r="T1682" s="93"/>
    </row>
    <row r="1683" spans="19:20">
      <c r="S1683" s="85"/>
      <c r="T1683" s="93"/>
    </row>
    <row r="1684" spans="19:20">
      <c r="S1684" s="85"/>
      <c r="T1684" s="93"/>
    </row>
    <row r="1685" spans="19:20">
      <c r="S1685" s="85"/>
      <c r="T1685" s="93"/>
    </row>
    <row r="1686" spans="19:20">
      <c r="S1686" s="85"/>
      <c r="T1686" s="93"/>
    </row>
    <row r="1687" spans="19:20">
      <c r="S1687" s="85"/>
      <c r="T1687" s="93"/>
    </row>
    <row r="1688" spans="19:20">
      <c r="S1688" s="85"/>
      <c r="T1688" s="93"/>
    </row>
    <row r="1689" spans="19:20">
      <c r="S1689" s="85"/>
      <c r="T1689" s="93"/>
    </row>
    <row r="1690" spans="19:20">
      <c r="S1690" s="85"/>
      <c r="T1690" s="93"/>
    </row>
    <row r="1691" spans="19:20">
      <c r="S1691" s="85"/>
      <c r="T1691" s="93"/>
    </row>
    <row r="1692" spans="19:20">
      <c r="S1692" s="85"/>
      <c r="T1692" s="93"/>
    </row>
    <row r="1693" spans="19:20">
      <c r="S1693" s="85"/>
      <c r="T1693" s="93"/>
    </row>
    <row r="1694" spans="19:20">
      <c r="S1694" s="85"/>
      <c r="T1694" s="93"/>
    </row>
    <row r="1695" spans="19:20">
      <c r="S1695" s="85"/>
      <c r="T1695" s="93"/>
    </row>
    <row r="1696" spans="19:20">
      <c r="S1696" s="85"/>
      <c r="T1696" s="93"/>
    </row>
    <row r="1697" spans="19:20">
      <c r="S1697" s="85"/>
      <c r="T1697" s="93"/>
    </row>
    <row r="1698" spans="19:20">
      <c r="S1698" s="85"/>
      <c r="T1698" s="93"/>
    </row>
    <row r="1699" spans="19:20">
      <c r="S1699" s="85"/>
      <c r="T1699" s="93"/>
    </row>
    <row r="1700" spans="19:20">
      <c r="S1700" s="85"/>
      <c r="T1700" s="93"/>
    </row>
    <row r="1701" spans="19:20">
      <c r="S1701" s="85"/>
      <c r="T1701" s="93"/>
    </row>
    <row r="1702" spans="19:20">
      <c r="S1702" s="85"/>
      <c r="T1702" s="93"/>
    </row>
    <row r="1703" spans="19:20">
      <c r="S1703" s="85"/>
      <c r="T1703" s="93"/>
    </row>
    <row r="1704" spans="19:20">
      <c r="S1704" s="85"/>
      <c r="T1704" s="93"/>
    </row>
    <row r="1705" spans="19:20">
      <c r="S1705" s="85"/>
      <c r="T1705" s="93"/>
    </row>
    <row r="1706" spans="19:20">
      <c r="S1706" s="85"/>
      <c r="T1706" s="93"/>
    </row>
    <row r="1707" spans="19:20">
      <c r="S1707" s="85"/>
      <c r="T1707" s="93"/>
    </row>
    <row r="1708" spans="19:20">
      <c r="S1708" s="85"/>
      <c r="T1708" s="93"/>
    </row>
    <row r="1709" spans="19:20">
      <c r="S1709" s="85"/>
      <c r="T1709" s="93"/>
    </row>
    <row r="1710" spans="19:20">
      <c r="S1710" s="85"/>
      <c r="T1710" s="93"/>
    </row>
    <row r="1711" spans="19:20">
      <c r="S1711" s="85"/>
      <c r="T1711" s="93"/>
    </row>
    <row r="1712" spans="19:20">
      <c r="S1712" s="85"/>
      <c r="T1712" s="93"/>
    </row>
    <row r="1713" spans="19:20">
      <c r="S1713" s="85"/>
      <c r="T1713" s="93"/>
    </row>
    <row r="1714" spans="19:20">
      <c r="S1714" s="85"/>
      <c r="T1714" s="93"/>
    </row>
    <row r="1715" spans="19:20">
      <c r="S1715" s="85"/>
      <c r="T1715" s="93"/>
    </row>
    <row r="1716" spans="19:20">
      <c r="S1716" s="85"/>
      <c r="T1716" s="93"/>
    </row>
    <row r="1717" spans="19:20">
      <c r="S1717" s="85"/>
      <c r="T1717" s="93"/>
    </row>
    <row r="1718" spans="19:20">
      <c r="S1718" s="85"/>
      <c r="T1718" s="93"/>
    </row>
    <row r="1719" spans="19:20">
      <c r="S1719" s="85"/>
      <c r="T1719" s="93"/>
    </row>
    <row r="1720" spans="19:20">
      <c r="S1720" s="85"/>
      <c r="T1720" s="93"/>
    </row>
    <row r="1721" spans="19:20">
      <c r="S1721" s="85"/>
      <c r="T1721" s="93"/>
    </row>
    <row r="1722" spans="19:20">
      <c r="S1722" s="85"/>
      <c r="T1722" s="93"/>
    </row>
    <row r="1723" spans="19:20">
      <c r="S1723" s="85"/>
      <c r="T1723" s="93"/>
    </row>
    <row r="1724" spans="19:20">
      <c r="S1724" s="85"/>
      <c r="T1724" s="93"/>
    </row>
    <row r="1725" spans="19:20">
      <c r="S1725" s="85"/>
      <c r="T1725" s="93"/>
    </row>
    <row r="1726" spans="19:20">
      <c r="S1726" s="85"/>
      <c r="T1726" s="93"/>
    </row>
    <row r="1727" spans="19:20">
      <c r="S1727" s="85"/>
      <c r="T1727" s="93"/>
    </row>
    <row r="1728" spans="19:20">
      <c r="S1728" s="85"/>
      <c r="T1728" s="93"/>
    </row>
    <row r="1729" spans="19:20">
      <c r="S1729" s="85"/>
      <c r="T1729" s="93"/>
    </row>
    <row r="1730" spans="19:20">
      <c r="S1730" s="85"/>
      <c r="T1730" s="93"/>
    </row>
    <row r="1731" spans="19:20">
      <c r="S1731" s="85"/>
      <c r="T1731" s="93"/>
    </row>
    <row r="1732" spans="19:20">
      <c r="S1732" s="85"/>
      <c r="T1732" s="93"/>
    </row>
    <row r="1733" spans="19:20">
      <c r="S1733" s="85"/>
      <c r="T1733" s="93"/>
    </row>
    <row r="1734" spans="19:20">
      <c r="S1734" s="85"/>
      <c r="T1734" s="93"/>
    </row>
    <row r="1735" spans="19:20">
      <c r="S1735" s="85"/>
      <c r="T1735" s="93"/>
    </row>
    <row r="1736" spans="19:20">
      <c r="S1736" s="85"/>
      <c r="T1736" s="93"/>
    </row>
    <row r="1737" spans="19:20">
      <c r="S1737" s="85"/>
      <c r="T1737" s="93"/>
    </row>
    <row r="1738" spans="19:20">
      <c r="S1738" s="85"/>
      <c r="T1738" s="93"/>
    </row>
    <row r="1739" spans="19:20">
      <c r="S1739" s="85"/>
      <c r="T1739" s="93"/>
    </row>
    <row r="1740" spans="19:20">
      <c r="S1740" s="85"/>
      <c r="T1740" s="93"/>
    </row>
    <row r="1741" spans="19:20">
      <c r="S1741" s="85"/>
      <c r="T1741" s="93"/>
    </row>
    <row r="1742" spans="19:20">
      <c r="S1742" s="85"/>
      <c r="T1742" s="93"/>
    </row>
    <row r="1743" spans="19:20">
      <c r="S1743" s="85"/>
      <c r="T1743" s="93"/>
    </row>
    <row r="1744" spans="19:20">
      <c r="S1744" s="85"/>
      <c r="T1744" s="93"/>
    </row>
    <row r="1745" spans="19:20">
      <c r="S1745" s="85"/>
      <c r="T1745" s="93"/>
    </row>
    <row r="1746" spans="19:20">
      <c r="S1746" s="85"/>
      <c r="T1746" s="93"/>
    </row>
    <row r="1747" spans="19:20">
      <c r="S1747" s="85"/>
      <c r="T1747" s="93"/>
    </row>
    <row r="1748" spans="19:20">
      <c r="S1748" s="85"/>
      <c r="T1748" s="93"/>
    </row>
    <row r="1749" spans="19:20">
      <c r="S1749" s="85"/>
      <c r="T1749" s="93"/>
    </row>
    <row r="1750" spans="19:20">
      <c r="S1750" s="85"/>
      <c r="T1750" s="93"/>
    </row>
    <row r="1751" spans="19:20">
      <c r="S1751" s="85"/>
      <c r="T1751" s="93"/>
    </row>
    <row r="1752" spans="19:20">
      <c r="S1752" s="85"/>
      <c r="T1752" s="93"/>
    </row>
    <row r="1753" spans="19:20">
      <c r="S1753" s="85"/>
      <c r="T1753" s="93"/>
    </row>
    <row r="1754" spans="19:20">
      <c r="S1754" s="85"/>
      <c r="T1754" s="93"/>
    </row>
    <row r="1755" spans="19:20">
      <c r="S1755" s="85"/>
      <c r="T1755" s="93"/>
    </row>
    <row r="1756" spans="19:20">
      <c r="S1756" s="85"/>
      <c r="T1756" s="93"/>
    </row>
    <row r="1757" spans="19:20">
      <c r="S1757" s="85"/>
      <c r="T1757" s="93"/>
    </row>
    <row r="1758" spans="19:20">
      <c r="S1758" s="85"/>
      <c r="T1758" s="93"/>
    </row>
    <row r="1759" spans="19:20">
      <c r="S1759" s="85"/>
      <c r="T1759" s="93"/>
    </row>
    <row r="1760" spans="19:20">
      <c r="S1760" s="85"/>
      <c r="T1760" s="93"/>
    </row>
    <row r="1761" spans="19:20">
      <c r="S1761" s="85"/>
      <c r="T1761" s="93"/>
    </row>
    <row r="1762" spans="19:20">
      <c r="S1762" s="85"/>
      <c r="T1762" s="93"/>
    </row>
    <row r="1763" spans="19:20">
      <c r="S1763" s="85"/>
      <c r="T1763" s="93"/>
    </row>
    <row r="1764" spans="19:20">
      <c r="S1764" s="85"/>
      <c r="T1764" s="93"/>
    </row>
    <row r="1765" spans="19:20">
      <c r="S1765" s="85"/>
      <c r="T1765" s="93"/>
    </row>
    <row r="1766" spans="19:20">
      <c r="S1766" s="85"/>
      <c r="T1766" s="93"/>
    </row>
    <row r="1767" spans="19:20">
      <c r="S1767" s="85"/>
      <c r="T1767" s="93"/>
    </row>
    <row r="1768" spans="19:20">
      <c r="S1768" s="85"/>
      <c r="T1768" s="93"/>
    </row>
    <row r="1769" spans="19:20">
      <c r="S1769" s="85"/>
      <c r="T1769" s="93"/>
    </row>
    <row r="1770" spans="19:20">
      <c r="S1770" s="85"/>
      <c r="T1770" s="93"/>
    </row>
    <row r="1771" spans="19:20">
      <c r="S1771" s="85"/>
      <c r="T1771" s="93"/>
    </row>
    <row r="1772" spans="19:20">
      <c r="S1772" s="85"/>
      <c r="T1772" s="93"/>
    </row>
    <row r="1773" spans="19:20">
      <c r="S1773" s="85"/>
      <c r="T1773" s="93"/>
    </row>
    <row r="1774" spans="19:20">
      <c r="S1774" s="85"/>
      <c r="T1774" s="93"/>
    </row>
    <row r="1775" spans="19:20">
      <c r="S1775" s="85"/>
      <c r="T1775" s="93"/>
    </row>
    <row r="1776" spans="19:20">
      <c r="S1776" s="85"/>
      <c r="T1776" s="93"/>
    </row>
    <row r="1777" spans="19:20">
      <c r="S1777" s="85"/>
      <c r="T1777" s="93"/>
    </row>
    <row r="1778" spans="19:20">
      <c r="S1778" s="85"/>
      <c r="T1778" s="93"/>
    </row>
    <row r="1779" spans="19:20">
      <c r="S1779" s="85"/>
      <c r="T1779" s="93"/>
    </row>
    <row r="1780" spans="19:20">
      <c r="S1780" s="85"/>
      <c r="T1780" s="93"/>
    </row>
    <row r="1781" spans="19:20">
      <c r="S1781" s="85"/>
      <c r="T1781" s="93"/>
    </row>
    <row r="1782" spans="19:20">
      <c r="S1782" s="85"/>
      <c r="T1782" s="93"/>
    </row>
    <row r="1783" spans="19:20">
      <c r="S1783" s="85"/>
      <c r="T1783" s="93"/>
    </row>
    <row r="1784" spans="19:20">
      <c r="S1784" s="85"/>
      <c r="T1784" s="93"/>
    </row>
    <row r="1785" spans="19:20">
      <c r="S1785" s="85"/>
      <c r="T1785" s="93"/>
    </row>
    <row r="1786" spans="19:20">
      <c r="S1786" s="85"/>
      <c r="T1786" s="93"/>
    </row>
    <row r="1787" spans="19:20">
      <c r="S1787" s="85"/>
      <c r="T1787" s="93"/>
    </row>
    <row r="1788" spans="19:20">
      <c r="S1788" s="85"/>
      <c r="T1788" s="93"/>
    </row>
    <row r="1789" spans="19:20">
      <c r="S1789" s="85"/>
      <c r="T1789" s="93"/>
    </row>
    <row r="1790" spans="19:20">
      <c r="S1790" s="85"/>
      <c r="T1790" s="93"/>
    </row>
    <row r="1791" spans="19:20">
      <c r="S1791" s="85"/>
      <c r="T1791" s="93"/>
    </row>
    <row r="1792" spans="19:20">
      <c r="S1792" s="85"/>
      <c r="T1792" s="93"/>
    </row>
    <row r="1793" spans="19:20">
      <c r="S1793" s="85"/>
      <c r="T1793" s="93"/>
    </row>
    <row r="1794" spans="19:20">
      <c r="S1794" s="85"/>
      <c r="T1794" s="93"/>
    </row>
    <row r="1795" spans="19:20">
      <c r="S1795" s="85"/>
      <c r="T1795" s="93"/>
    </row>
    <row r="1796" spans="19:20">
      <c r="S1796" s="85"/>
      <c r="T1796" s="93"/>
    </row>
    <row r="1797" spans="19:20">
      <c r="S1797" s="85"/>
      <c r="T1797" s="93"/>
    </row>
    <row r="1798" spans="19:20">
      <c r="S1798" s="85"/>
      <c r="T1798" s="93"/>
    </row>
    <row r="1799" spans="19:20">
      <c r="S1799" s="85"/>
      <c r="T1799" s="93"/>
    </row>
    <row r="1800" spans="19:20">
      <c r="S1800" s="85"/>
      <c r="T1800" s="93"/>
    </row>
    <row r="1801" spans="19:20">
      <c r="S1801" s="85"/>
      <c r="T1801" s="93"/>
    </row>
    <row r="1802" spans="19:20">
      <c r="S1802" s="85"/>
      <c r="T1802" s="93"/>
    </row>
    <row r="1803" spans="19:20">
      <c r="S1803" s="85"/>
      <c r="T1803" s="93"/>
    </row>
    <row r="1804" spans="19:20">
      <c r="S1804" s="85"/>
      <c r="T1804" s="93"/>
    </row>
    <row r="1805" spans="19:20">
      <c r="S1805" s="85"/>
      <c r="T1805" s="93"/>
    </row>
    <row r="1806" spans="19:20">
      <c r="S1806" s="85"/>
      <c r="T1806" s="93"/>
    </row>
    <row r="1807" spans="19:20">
      <c r="S1807" s="85"/>
      <c r="T1807" s="93"/>
    </row>
    <row r="1808" spans="19:20">
      <c r="S1808" s="85"/>
      <c r="T1808" s="93"/>
    </row>
    <row r="1809" spans="19:20">
      <c r="S1809" s="85"/>
      <c r="T1809" s="93"/>
    </row>
    <row r="1810" spans="19:20">
      <c r="S1810" s="85"/>
      <c r="T1810" s="93"/>
    </row>
    <row r="1811" spans="19:20">
      <c r="S1811" s="85"/>
      <c r="T1811" s="93"/>
    </row>
    <row r="1812" spans="19:20">
      <c r="S1812" s="85"/>
      <c r="T1812" s="93"/>
    </row>
    <row r="1813" spans="19:20">
      <c r="S1813" s="85"/>
      <c r="T1813" s="93"/>
    </row>
    <row r="1814" spans="19:20">
      <c r="S1814" s="85"/>
      <c r="T1814" s="93"/>
    </row>
    <row r="1815" spans="19:20">
      <c r="S1815" s="85"/>
      <c r="T1815" s="93"/>
    </row>
    <row r="1816" spans="19:20">
      <c r="S1816" s="85"/>
      <c r="T1816" s="93"/>
    </row>
    <row r="1817" spans="19:20">
      <c r="S1817" s="85"/>
      <c r="T1817" s="93"/>
    </row>
    <row r="1818" spans="19:20">
      <c r="S1818" s="85"/>
      <c r="T1818" s="93"/>
    </row>
    <row r="1819" spans="19:20">
      <c r="S1819" s="85"/>
      <c r="T1819" s="93"/>
    </row>
    <row r="1820" spans="19:20">
      <c r="S1820" s="85"/>
      <c r="T1820" s="93"/>
    </row>
    <row r="1821" spans="19:20">
      <c r="S1821" s="85"/>
      <c r="T1821" s="93"/>
    </row>
    <row r="1822" spans="19:20">
      <c r="S1822" s="85"/>
      <c r="T1822" s="93"/>
    </row>
    <row r="1823" spans="19:20">
      <c r="S1823" s="85"/>
      <c r="T1823" s="93"/>
    </row>
    <row r="1824" spans="19:20">
      <c r="S1824" s="85"/>
      <c r="T1824" s="93"/>
    </row>
    <row r="1825" spans="19:20">
      <c r="S1825" s="85"/>
      <c r="T1825" s="93"/>
    </row>
    <row r="1826" spans="19:20">
      <c r="S1826" s="85"/>
      <c r="T1826" s="93"/>
    </row>
    <row r="1827" spans="19:20">
      <c r="S1827" s="85"/>
      <c r="T1827" s="93"/>
    </row>
    <row r="1828" spans="19:20">
      <c r="S1828" s="85"/>
      <c r="T1828" s="93"/>
    </row>
    <row r="1829" spans="19:20">
      <c r="S1829" s="85"/>
      <c r="T1829" s="93"/>
    </row>
    <row r="1830" spans="19:20">
      <c r="S1830" s="85"/>
      <c r="T1830" s="93"/>
    </row>
    <row r="1831" spans="19:20">
      <c r="S1831" s="85"/>
      <c r="T1831" s="93"/>
    </row>
    <row r="1832" spans="19:20">
      <c r="S1832" s="85"/>
      <c r="T1832" s="93"/>
    </row>
    <row r="1833" spans="19:20">
      <c r="S1833" s="85"/>
      <c r="T1833" s="93"/>
    </row>
    <row r="1834" spans="19:20">
      <c r="S1834" s="85"/>
      <c r="T1834" s="93"/>
    </row>
    <row r="1835" spans="19:20">
      <c r="S1835" s="85"/>
      <c r="T1835" s="93"/>
    </row>
    <row r="1836" spans="19:20">
      <c r="S1836" s="85"/>
      <c r="T1836" s="93"/>
    </row>
    <row r="1837" spans="19:20">
      <c r="S1837" s="85"/>
      <c r="T1837" s="93"/>
    </row>
    <row r="1838" spans="19:20">
      <c r="S1838" s="85"/>
      <c r="T1838" s="93"/>
    </row>
    <row r="1839" spans="19:20">
      <c r="S1839" s="85"/>
      <c r="T1839" s="93"/>
    </row>
    <row r="1840" spans="19:20">
      <c r="S1840" s="85"/>
      <c r="T1840" s="93"/>
    </row>
    <row r="1841" spans="19:20">
      <c r="S1841" s="85"/>
      <c r="T1841" s="93"/>
    </row>
    <row r="1842" spans="19:20">
      <c r="S1842" s="85"/>
      <c r="T1842" s="93"/>
    </row>
    <row r="1843" spans="19:20">
      <c r="S1843" s="85"/>
      <c r="T1843" s="93"/>
    </row>
    <row r="1844" spans="19:20">
      <c r="S1844" s="85"/>
      <c r="T1844" s="93"/>
    </row>
    <row r="1845" spans="19:20">
      <c r="S1845" s="85"/>
      <c r="T1845" s="93"/>
    </row>
    <row r="1846" spans="19:20">
      <c r="S1846" s="85"/>
      <c r="T1846" s="93"/>
    </row>
    <row r="1847" spans="19:20">
      <c r="S1847" s="85"/>
      <c r="T1847" s="93"/>
    </row>
    <row r="1848" spans="19:20">
      <c r="S1848" s="85"/>
      <c r="T1848" s="93"/>
    </row>
    <row r="1849" spans="19:20">
      <c r="S1849" s="85"/>
      <c r="T1849" s="93"/>
    </row>
    <row r="1850" spans="19:20">
      <c r="S1850" s="85"/>
      <c r="T1850" s="93"/>
    </row>
    <row r="1851" spans="19:20">
      <c r="S1851" s="85"/>
      <c r="T1851" s="93"/>
    </row>
    <row r="1852" spans="19:20">
      <c r="S1852" s="85"/>
      <c r="T1852" s="93"/>
    </row>
    <row r="1853" spans="19:20">
      <c r="S1853" s="85"/>
      <c r="T1853" s="93"/>
    </row>
    <row r="1854" spans="19:20">
      <c r="S1854" s="85"/>
      <c r="T1854" s="93"/>
    </row>
    <row r="1855" spans="19:20">
      <c r="S1855" s="85"/>
      <c r="T1855" s="93"/>
    </row>
    <row r="1856" spans="19:20">
      <c r="S1856" s="85"/>
      <c r="T1856" s="93"/>
    </row>
    <row r="1857" spans="19:20">
      <c r="S1857" s="85"/>
      <c r="T1857" s="93"/>
    </row>
    <row r="1858" spans="19:20">
      <c r="S1858" s="85"/>
      <c r="T1858" s="93"/>
    </row>
    <row r="1859" spans="19:20">
      <c r="S1859" s="85"/>
      <c r="T1859" s="93"/>
    </row>
    <row r="1860" spans="19:20">
      <c r="S1860" s="85"/>
      <c r="T1860" s="93"/>
    </row>
    <row r="1861" spans="19:20">
      <c r="S1861" s="85"/>
      <c r="T1861" s="93"/>
    </row>
    <row r="1862" spans="19:20">
      <c r="S1862" s="85"/>
      <c r="T1862" s="93"/>
    </row>
    <row r="1863" spans="19:20">
      <c r="S1863" s="85"/>
      <c r="T1863" s="93"/>
    </row>
    <row r="1864" spans="19:20">
      <c r="S1864" s="85"/>
      <c r="T1864" s="93"/>
    </row>
    <row r="1865" spans="19:20">
      <c r="S1865" s="85"/>
      <c r="T1865" s="93"/>
    </row>
    <row r="1866" spans="19:20">
      <c r="S1866" s="85"/>
      <c r="T1866" s="93"/>
    </row>
    <row r="1867" spans="19:20">
      <c r="S1867" s="85"/>
      <c r="T1867" s="93"/>
    </row>
    <row r="1868" spans="19:20">
      <c r="S1868" s="85"/>
      <c r="T1868" s="93"/>
    </row>
    <row r="1869" spans="19:20">
      <c r="S1869" s="85"/>
      <c r="T1869" s="93"/>
    </row>
    <row r="1870" spans="19:20">
      <c r="S1870" s="85"/>
      <c r="T1870" s="93"/>
    </row>
    <row r="1871" spans="19:20">
      <c r="S1871" s="85"/>
      <c r="T1871" s="93"/>
    </row>
    <row r="1872" spans="19:20">
      <c r="S1872" s="85"/>
      <c r="T1872" s="93"/>
    </row>
    <row r="1873" spans="19:20">
      <c r="S1873" s="85"/>
      <c r="T1873" s="93"/>
    </row>
    <row r="1874" spans="19:20">
      <c r="S1874" s="85"/>
      <c r="T1874" s="93"/>
    </row>
    <row r="1875" spans="19:20">
      <c r="S1875" s="85"/>
      <c r="T1875" s="93"/>
    </row>
    <row r="1876" spans="19:20">
      <c r="S1876" s="85"/>
      <c r="T1876" s="93"/>
    </row>
    <row r="1877" spans="19:20">
      <c r="S1877" s="85"/>
      <c r="T1877" s="93"/>
    </row>
    <row r="1878" spans="19:20">
      <c r="S1878" s="85"/>
      <c r="T1878" s="93"/>
    </row>
    <row r="1879" spans="19:20">
      <c r="S1879" s="85"/>
      <c r="T1879" s="93"/>
    </row>
    <row r="1880" spans="19:20">
      <c r="S1880" s="85"/>
      <c r="T1880" s="93"/>
    </row>
    <row r="1881" spans="19:20">
      <c r="S1881" s="85"/>
      <c r="T1881" s="93"/>
    </row>
    <row r="1882" spans="19:20">
      <c r="S1882" s="85"/>
      <c r="T1882" s="93"/>
    </row>
    <row r="1883" spans="19:20">
      <c r="S1883" s="85"/>
      <c r="T1883" s="93"/>
    </row>
    <row r="1884" spans="19:20">
      <c r="S1884" s="85"/>
      <c r="T1884" s="93"/>
    </row>
    <row r="1885" spans="19:20">
      <c r="S1885" s="85"/>
      <c r="T1885" s="93"/>
    </row>
    <row r="1886" spans="19:20">
      <c r="S1886" s="85"/>
      <c r="T1886" s="93"/>
    </row>
    <row r="1887" spans="19:20">
      <c r="S1887" s="85"/>
      <c r="T1887" s="93"/>
    </row>
    <row r="1888" spans="19:20">
      <c r="S1888" s="85"/>
      <c r="T1888" s="93"/>
    </row>
    <row r="1889" spans="19:20">
      <c r="S1889" s="85"/>
      <c r="T1889" s="93"/>
    </row>
    <row r="1890" spans="19:20">
      <c r="S1890" s="85"/>
      <c r="T1890" s="93"/>
    </row>
    <row r="1891" spans="19:20">
      <c r="S1891" s="85"/>
      <c r="T1891" s="93"/>
    </row>
    <row r="1892" spans="19:20">
      <c r="S1892" s="85"/>
      <c r="T1892" s="93"/>
    </row>
    <row r="1893" spans="19:20">
      <c r="S1893" s="85"/>
      <c r="T1893" s="93"/>
    </row>
    <row r="1894" spans="19:20">
      <c r="S1894" s="85"/>
      <c r="T1894" s="93"/>
    </row>
    <row r="1895" spans="19:20">
      <c r="S1895" s="85"/>
      <c r="T1895" s="93"/>
    </row>
    <row r="1896" spans="19:20">
      <c r="S1896" s="85"/>
      <c r="T1896" s="93"/>
    </row>
    <row r="1897" spans="19:20">
      <c r="S1897" s="85"/>
      <c r="T1897" s="93"/>
    </row>
    <row r="1898" spans="19:20">
      <c r="S1898" s="85"/>
      <c r="T1898" s="93"/>
    </row>
    <row r="1899" spans="19:20">
      <c r="S1899" s="85"/>
      <c r="T1899" s="93"/>
    </row>
    <row r="1900" spans="19:20">
      <c r="S1900" s="85"/>
      <c r="T1900" s="93"/>
    </row>
    <row r="1901" spans="19:20">
      <c r="S1901" s="85"/>
      <c r="T1901" s="93"/>
    </row>
    <row r="1902" spans="19:20">
      <c r="S1902" s="85"/>
      <c r="T1902" s="93"/>
    </row>
    <row r="1903" spans="19:20">
      <c r="S1903" s="85"/>
      <c r="T1903" s="93"/>
    </row>
    <row r="1904" spans="19:20">
      <c r="S1904" s="85"/>
      <c r="T1904" s="93"/>
    </row>
    <row r="1905" spans="19:20">
      <c r="S1905" s="85"/>
      <c r="T1905" s="93"/>
    </row>
    <row r="1906" spans="19:20">
      <c r="S1906" s="85"/>
      <c r="T1906" s="93"/>
    </row>
    <row r="1907" spans="19:20">
      <c r="S1907" s="85"/>
      <c r="T1907" s="93"/>
    </row>
    <row r="1908" spans="19:20">
      <c r="S1908" s="85"/>
      <c r="T1908" s="93"/>
    </row>
    <row r="1909" spans="19:20">
      <c r="S1909" s="85"/>
      <c r="T1909" s="93"/>
    </row>
    <row r="1910" spans="19:20">
      <c r="S1910" s="85"/>
      <c r="T1910" s="93"/>
    </row>
    <row r="1911" spans="19:20">
      <c r="S1911" s="85"/>
      <c r="T1911" s="93"/>
    </row>
    <row r="1912" spans="19:20">
      <c r="S1912" s="85"/>
      <c r="T1912" s="93"/>
    </row>
    <row r="1913" spans="19:20">
      <c r="S1913" s="85"/>
      <c r="T1913" s="93"/>
    </row>
    <row r="1914" spans="19:20">
      <c r="S1914" s="85"/>
      <c r="T1914" s="93"/>
    </row>
    <row r="1915" spans="19:20">
      <c r="S1915" s="85"/>
      <c r="T1915" s="93"/>
    </row>
    <row r="1916" spans="19:20">
      <c r="S1916" s="85"/>
      <c r="T1916" s="93"/>
    </row>
    <row r="1917" spans="19:20">
      <c r="S1917" s="85"/>
      <c r="T1917" s="93"/>
    </row>
    <row r="1918" spans="19:20">
      <c r="S1918" s="85"/>
      <c r="T1918" s="93"/>
    </row>
    <row r="1919" spans="19:20">
      <c r="S1919" s="85"/>
      <c r="T1919" s="93"/>
    </row>
    <row r="1920" spans="19:20">
      <c r="S1920" s="85"/>
      <c r="T1920" s="93"/>
    </row>
    <row r="1921" spans="19:20">
      <c r="S1921" s="85"/>
      <c r="T1921" s="93"/>
    </row>
    <row r="1922" spans="19:20">
      <c r="S1922" s="85"/>
      <c r="T1922" s="93"/>
    </row>
    <row r="1923" spans="19:20">
      <c r="S1923" s="85"/>
      <c r="T1923" s="93"/>
    </row>
    <row r="1924" spans="19:20">
      <c r="S1924" s="85"/>
      <c r="T1924" s="93"/>
    </row>
    <row r="1925" spans="19:20">
      <c r="S1925" s="85"/>
      <c r="T1925" s="93"/>
    </row>
    <row r="1926" spans="19:20">
      <c r="S1926" s="85"/>
      <c r="T1926" s="93"/>
    </row>
    <row r="1927" spans="19:20">
      <c r="S1927" s="85"/>
      <c r="T1927" s="93"/>
    </row>
    <row r="1928" spans="19:20">
      <c r="S1928" s="85"/>
      <c r="T1928" s="93"/>
    </row>
    <row r="1929" spans="19:20">
      <c r="S1929" s="85"/>
      <c r="T1929" s="93"/>
    </row>
    <row r="1930" spans="19:20">
      <c r="S1930" s="85"/>
      <c r="T1930" s="93"/>
    </row>
    <row r="1931" spans="19:20">
      <c r="S1931" s="85"/>
      <c r="T1931" s="93"/>
    </row>
    <row r="1932" spans="19:20">
      <c r="S1932" s="85"/>
      <c r="T1932" s="93"/>
    </row>
    <row r="1933" spans="19:20">
      <c r="S1933" s="85"/>
      <c r="T1933" s="93"/>
    </row>
    <row r="1934" spans="19:20">
      <c r="S1934" s="85"/>
      <c r="T1934" s="93"/>
    </row>
    <row r="1935" spans="19:20">
      <c r="S1935" s="85"/>
      <c r="T1935" s="93"/>
    </row>
    <row r="1936" spans="19:20">
      <c r="S1936" s="85"/>
      <c r="T1936" s="93"/>
    </row>
    <row r="1937" spans="19:20">
      <c r="S1937" s="85"/>
      <c r="T1937" s="93"/>
    </row>
    <row r="1938" spans="19:20">
      <c r="S1938" s="85"/>
      <c r="T1938" s="93"/>
    </row>
    <row r="1939" spans="19:20">
      <c r="S1939" s="85"/>
      <c r="T1939" s="93"/>
    </row>
    <row r="1940" spans="19:20">
      <c r="S1940" s="85"/>
      <c r="T1940" s="93"/>
    </row>
    <row r="1941" spans="19:20">
      <c r="S1941" s="85"/>
      <c r="T1941" s="93"/>
    </row>
    <row r="1942" spans="19:20">
      <c r="S1942" s="85"/>
      <c r="T1942" s="93"/>
    </row>
    <row r="1943" spans="19:20">
      <c r="S1943" s="85"/>
      <c r="T1943" s="93"/>
    </row>
    <row r="1944" spans="19:20">
      <c r="S1944" s="85"/>
      <c r="T1944" s="93"/>
    </row>
    <row r="1945" spans="19:20">
      <c r="S1945" s="85"/>
      <c r="T1945" s="93"/>
    </row>
    <row r="1946" spans="19:20">
      <c r="S1946" s="85"/>
      <c r="T1946" s="93"/>
    </row>
    <row r="1947" spans="19:20">
      <c r="S1947" s="85"/>
      <c r="T1947" s="93"/>
    </row>
    <row r="1948" spans="19:20">
      <c r="S1948" s="85"/>
      <c r="T1948" s="93"/>
    </row>
    <row r="1949" spans="19:20">
      <c r="S1949" s="85"/>
      <c r="T1949" s="93"/>
    </row>
    <row r="1950" spans="19:20">
      <c r="S1950" s="85"/>
      <c r="T1950" s="93"/>
    </row>
    <row r="1951" spans="19:20">
      <c r="S1951" s="85"/>
      <c r="T1951" s="93"/>
    </row>
    <row r="1952" spans="19:20">
      <c r="S1952" s="85"/>
      <c r="T1952" s="93"/>
    </row>
    <row r="1953" spans="19:20">
      <c r="S1953" s="85"/>
      <c r="T1953" s="93"/>
    </row>
    <row r="1954" spans="19:20">
      <c r="S1954" s="85"/>
      <c r="T1954" s="93"/>
    </row>
    <row r="1955" spans="19:20">
      <c r="S1955" s="85"/>
      <c r="T1955" s="93"/>
    </row>
    <row r="1956" spans="19:20">
      <c r="S1956" s="85"/>
      <c r="T1956" s="93"/>
    </row>
    <row r="1957" spans="19:20">
      <c r="S1957" s="85"/>
      <c r="T1957" s="93"/>
    </row>
    <row r="1958" spans="19:20">
      <c r="S1958" s="85"/>
      <c r="T1958" s="93"/>
    </row>
    <row r="1959" spans="19:20">
      <c r="S1959" s="85"/>
      <c r="T1959" s="93"/>
    </row>
    <row r="1960" spans="19:20">
      <c r="S1960" s="85"/>
      <c r="T1960" s="93"/>
    </row>
    <row r="1961" spans="19:20">
      <c r="S1961" s="85"/>
      <c r="T1961" s="93"/>
    </row>
    <row r="1962" spans="19:20">
      <c r="S1962" s="85"/>
      <c r="T1962" s="93"/>
    </row>
    <row r="1963" spans="19:20">
      <c r="S1963" s="85"/>
      <c r="T1963" s="93"/>
    </row>
    <row r="1964" spans="19:20">
      <c r="S1964" s="85"/>
      <c r="T1964" s="93"/>
    </row>
    <row r="1965" spans="19:20">
      <c r="S1965" s="85"/>
      <c r="T1965" s="93"/>
    </row>
    <row r="1966" spans="19:20">
      <c r="S1966" s="85"/>
      <c r="T1966" s="93"/>
    </row>
    <row r="1967" spans="19:20">
      <c r="S1967" s="85"/>
      <c r="T1967" s="93"/>
    </row>
    <row r="1968" spans="19:20">
      <c r="S1968" s="85"/>
      <c r="T1968" s="93"/>
    </row>
    <row r="1969" spans="19:20">
      <c r="S1969" s="85"/>
      <c r="T1969" s="93"/>
    </row>
    <row r="1970" spans="19:20">
      <c r="S1970" s="85"/>
      <c r="T1970" s="93"/>
    </row>
    <row r="1971" spans="19:20">
      <c r="S1971" s="85"/>
      <c r="T1971" s="93"/>
    </row>
    <row r="1972" spans="19:20">
      <c r="S1972" s="85"/>
      <c r="T1972" s="93"/>
    </row>
    <row r="1973" spans="19:20">
      <c r="S1973" s="85"/>
      <c r="T1973" s="93"/>
    </row>
    <row r="1974" spans="19:20">
      <c r="S1974" s="85"/>
      <c r="T1974" s="93"/>
    </row>
    <row r="1975" spans="19:20">
      <c r="S1975" s="85"/>
      <c r="T1975" s="93"/>
    </row>
    <row r="1976" spans="19:20">
      <c r="S1976" s="85"/>
      <c r="T1976" s="93"/>
    </row>
    <row r="1977" spans="19:20">
      <c r="S1977" s="85"/>
      <c r="T1977" s="93"/>
    </row>
    <row r="1978" spans="19:20">
      <c r="S1978" s="85"/>
      <c r="T1978" s="93"/>
    </row>
    <row r="1979" spans="19:20">
      <c r="S1979" s="85"/>
      <c r="T1979" s="93"/>
    </row>
    <row r="1980" spans="19:20">
      <c r="S1980" s="85"/>
      <c r="T1980" s="93"/>
    </row>
    <row r="1981" spans="19:20">
      <c r="S1981" s="85"/>
      <c r="T1981" s="93"/>
    </row>
    <row r="1982" spans="19:20">
      <c r="S1982" s="85"/>
      <c r="T1982" s="93"/>
    </row>
    <row r="1983" spans="19:20">
      <c r="S1983" s="85"/>
      <c r="T1983" s="93"/>
    </row>
    <row r="1984" spans="19:20">
      <c r="S1984" s="85"/>
      <c r="T1984" s="93"/>
    </row>
    <row r="1985" spans="19:20">
      <c r="S1985" s="85"/>
      <c r="T1985" s="93"/>
    </row>
    <row r="1986" spans="19:20">
      <c r="S1986" s="85"/>
      <c r="T1986" s="93"/>
    </row>
    <row r="1987" spans="19:20">
      <c r="S1987" s="85"/>
      <c r="T1987" s="93"/>
    </row>
    <row r="1988" spans="19:20">
      <c r="S1988" s="85"/>
      <c r="T1988" s="93"/>
    </row>
    <row r="1989" spans="19:20">
      <c r="S1989" s="85"/>
      <c r="T1989" s="93"/>
    </row>
    <row r="1990" spans="19:20">
      <c r="S1990" s="85"/>
      <c r="T1990" s="93"/>
    </row>
    <row r="1991" spans="19:20">
      <c r="S1991" s="85"/>
      <c r="T1991" s="93"/>
    </row>
    <row r="1992" spans="19:20">
      <c r="S1992" s="85"/>
      <c r="T1992" s="93"/>
    </row>
    <row r="1993" spans="19:20">
      <c r="S1993" s="85"/>
      <c r="T1993" s="93"/>
    </row>
    <row r="1994" spans="19:20">
      <c r="S1994" s="85"/>
      <c r="T1994" s="93"/>
    </row>
    <row r="1995" spans="19:20">
      <c r="S1995" s="85"/>
      <c r="T1995" s="93"/>
    </row>
    <row r="1996" spans="19:20">
      <c r="S1996" s="85"/>
      <c r="T1996" s="93"/>
    </row>
    <row r="1997" spans="19:20">
      <c r="S1997" s="85"/>
      <c r="T1997" s="93"/>
    </row>
    <row r="1998" spans="19:20">
      <c r="S1998" s="85"/>
      <c r="T1998" s="93"/>
    </row>
    <row r="1999" spans="19:20">
      <c r="S1999" s="85"/>
      <c r="T1999" s="93"/>
    </row>
    <row r="2000" spans="19:20">
      <c r="S2000" s="85"/>
      <c r="T2000" s="93"/>
    </row>
    <row r="2001" spans="19:20">
      <c r="S2001" s="85"/>
      <c r="T2001" s="93"/>
    </row>
    <row r="2002" spans="19:20">
      <c r="S2002" s="85"/>
      <c r="T2002" s="93"/>
    </row>
    <row r="2003" spans="19:20">
      <c r="S2003" s="85"/>
      <c r="T2003" s="93"/>
    </row>
    <row r="2004" spans="19:20">
      <c r="S2004" s="85"/>
      <c r="T2004" s="93"/>
    </row>
    <row r="2005" spans="19:20">
      <c r="S2005" s="85"/>
      <c r="T2005" s="93"/>
    </row>
    <row r="2006" spans="19:20">
      <c r="S2006" s="85"/>
      <c r="T2006" s="93"/>
    </row>
    <row r="2007" spans="19:20">
      <c r="S2007" s="85"/>
      <c r="T2007" s="93"/>
    </row>
    <row r="2008" spans="19:20">
      <c r="S2008" s="85"/>
      <c r="T2008" s="93"/>
    </row>
    <row r="2009" spans="19:20">
      <c r="S2009" s="85"/>
      <c r="T2009" s="93"/>
    </row>
    <row r="2010" spans="19:20">
      <c r="S2010" s="85"/>
      <c r="T2010" s="93"/>
    </row>
    <row r="2011" spans="19:20">
      <c r="S2011" s="85"/>
      <c r="T2011" s="93"/>
    </row>
    <row r="2012" spans="19:20">
      <c r="S2012" s="85"/>
      <c r="T2012" s="93"/>
    </row>
    <row r="2013" spans="19:20">
      <c r="S2013" s="85"/>
      <c r="T2013" s="93"/>
    </row>
    <row r="2014" spans="19:20">
      <c r="S2014" s="85"/>
      <c r="T2014" s="93"/>
    </row>
    <row r="2015" spans="19:20">
      <c r="S2015" s="85"/>
      <c r="T2015" s="93"/>
    </row>
    <row r="2016" spans="19:20">
      <c r="S2016" s="85"/>
      <c r="T2016" s="93"/>
    </row>
    <row r="2017" spans="19:20">
      <c r="S2017" s="85"/>
      <c r="T2017" s="93"/>
    </row>
    <row r="2018" spans="19:20">
      <c r="S2018" s="85"/>
      <c r="T2018" s="93"/>
    </row>
    <row r="2019" spans="19:20">
      <c r="S2019" s="85"/>
      <c r="T2019" s="93"/>
    </row>
    <row r="2020" spans="19:20">
      <c r="S2020" s="85"/>
      <c r="T2020" s="93"/>
    </row>
    <row r="2021" spans="19:20">
      <c r="S2021" s="85"/>
      <c r="T2021" s="93"/>
    </row>
    <row r="2022" spans="19:20">
      <c r="S2022" s="85"/>
      <c r="T2022" s="93"/>
    </row>
    <row r="2023" spans="19:20">
      <c r="S2023" s="85"/>
      <c r="T2023" s="93"/>
    </row>
    <row r="2024" spans="19:20">
      <c r="S2024" s="85"/>
      <c r="T2024" s="93"/>
    </row>
    <row r="2025" spans="19:20">
      <c r="S2025" s="85"/>
      <c r="T2025" s="93"/>
    </row>
    <row r="2026" spans="19:20">
      <c r="S2026" s="85"/>
      <c r="T2026" s="93"/>
    </row>
    <row r="2027" spans="19:20">
      <c r="S2027" s="85"/>
      <c r="T2027" s="93"/>
    </row>
    <row r="2028" spans="19:20">
      <c r="S2028" s="85"/>
      <c r="T2028" s="93"/>
    </row>
    <row r="2029" spans="19:20">
      <c r="S2029" s="85"/>
      <c r="T2029" s="93"/>
    </row>
    <row r="2030" spans="19:20">
      <c r="S2030" s="85"/>
      <c r="T2030" s="93"/>
    </row>
    <row r="2031" spans="19:20">
      <c r="S2031" s="85"/>
      <c r="T2031" s="93"/>
    </row>
    <row r="2032" spans="19:20">
      <c r="S2032" s="85"/>
      <c r="T2032" s="93"/>
    </row>
    <row r="2033" spans="19:20">
      <c r="S2033" s="85"/>
      <c r="T2033" s="93"/>
    </row>
    <row r="2034" spans="19:20">
      <c r="S2034" s="85"/>
      <c r="T2034" s="93"/>
    </row>
    <row r="2035" spans="19:20">
      <c r="S2035" s="85"/>
      <c r="T2035" s="93"/>
    </row>
    <row r="2036" spans="19:20">
      <c r="S2036" s="85"/>
      <c r="T2036" s="93"/>
    </row>
    <row r="2037" spans="19:20">
      <c r="S2037" s="85"/>
      <c r="T2037" s="93"/>
    </row>
    <row r="2038" spans="19:20">
      <c r="S2038" s="85"/>
      <c r="T2038" s="93"/>
    </row>
    <row r="2039" spans="19:20">
      <c r="S2039" s="85"/>
      <c r="T2039" s="93"/>
    </row>
    <row r="2040" spans="19:20">
      <c r="S2040" s="85"/>
      <c r="T2040" s="93"/>
    </row>
    <row r="2041" spans="19:20">
      <c r="S2041" s="85"/>
      <c r="T2041" s="93"/>
    </row>
    <row r="2042" spans="19:20">
      <c r="S2042" s="85"/>
      <c r="T2042" s="93"/>
    </row>
    <row r="2043" spans="19:20">
      <c r="S2043" s="85"/>
      <c r="T2043" s="93"/>
    </row>
    <row r="2044" spans="19:20">
      <c r="S2044" s="85"/>
      <c r="T2044" s="93"/>
    </row>
    <row r="2045" spans="19:20">
      <c r="S2045" s="85"/>
      <c r="T2045" s="93"/>
    </row>
    <row r="2046" spans="19:20">
      <c r="S2046" s="85"/>
      <c r="T2046" s="93"/>
    </row>
    <row r="2047" spans="19:20">
      <c r="S2047" s="85"/>
      <c r="T2047" s="93"/>
    </row>
    <row r="2048" spans="19:20">
      <c r="S2048" s="85"/>
      <c r="T2048" s="93"/>
    </row>
    <row r="2049" spans="19:20">
      <c r="S2049" s="85"/>
      <c r="T2049" s="93"/>
    </row>
    <row r="2050" spans="19:20">
      <c r="S2050" s="85"/>
      <c r="T2050" s="93"/>
    </row>
    <row r="2051" spans="19:20">
      <c r="S2051" s="85"/>
      <c r="T2051" s="93"/>
    </row>
    <row r="2052" spans="19:20">
      <c r="S2052" s="85"/>
      <c r="T2052" s="93"/>
    </row>
    <row r="2053" spans="19:20">
      <c r="S2053" s="85"/>
      <c r="T2053" s="93"/>
    </row>
    <row r="2054" spans="19:20">
      <c r="S2054" s="85"/>
      <c r="T2054" s="93"/>
    </row>
    <row r="2055" spans="19:20">
      <c r="S2055" s="85"/>
      <c r="T2055" s="93"/>
    </row>
    <row r="2056" spans="19:20">
      <c r="S2056" s="85"/>
      <c r="T2056" s="93"/>
    </row>
    <row r="2057" spans="19:20">
      <c r="S2057" s="85"/>
      <c r="T2057" s="93"/>
    </row>
    <row r="2058" spans="19:20">
      <c r="S2058" s="85"/>
      <c r="T2058" s="93"/>
    </row>
    <row r="2059" spans="19:20">
      <c r="S2059" s="85"/>
      <c r="T2059" s="93"/>
    </row>
    <row r="2060" spans="19:20">
      <c r="S2060" s="85"/>
      <c r="T2060" s="93"/>
    </row>
    <row r="2061" spans="19:20">
      <c r="S2061" s="85"/>
      <c r="T2061" s="93"/>
    </row>
    <row r="2062" spans="19:20">
      <c r="S2062" s="85"/>
      <c r="T2062" s="93"/>
    </row>
    <row r="2063" spans="19:20">
      <c r="S2063" s="85"/>
      <c r="T2063" s="93"/>
    </row>
    <row r="2064" spans="19:20">
      <c r="S2064" s="85"/>
      <c r="T2064" s="93"/>
    </row>
    <row r="2065" spans="19:20">
      <c r="S2065" s="85"/>
      <c r="T2065" s="93"/>
    </row>
    <row r="2066" spans="19:20">
      <c r="S2066" s="85"/>
      <c r="T2066" s="93"/>
    </row>
    <row r="2067" spans="19:20">
      <c r="S2067" s="85"/>
      <c r="T2067" s="93"/>
    </row>
    <row r="2068" spans="19:20">
      <c r="S2068" s="85"/>
      <c r="T2068" s="93"/>
    </row>
    <row r="2069" spans="19:20">
      <c r="S2069" s="85"/>
      <c r="T2069" s="93"/>
    </row>
    <row r="2070" spans="19:20">
      <c r="S2070" s="85"/>
      <c r="T2070" s="93"/>
    </row>
    <row r="2071" spans="19:20">
      <c r="S2071" s="85"/>
      <c r="T2071" s="93"/>
    </row>
    <row r="2072" spans="19:20">
      <c r="S2072" s="85"/>
      <c r="T2072" s="93"/>
    </row>
    <row r="2073" spans="19:20">
      <c r="S2073" s="85"/>
      <c r="T2073" s="93"/>
    </row>
    <row r="2074" spans="19:20">
      <c r="S2074" s="85"/>
      <c r="T2074" s="93"/>
    </row>
    <row r="2075" spans="19:20">
      <c r="S2075" s="85"/>
      <c r="T2075" s="93"/>
    </row>
    <row r="2076" spans="19:20">
      <c r="S2076" s="85"/>
      <c r="T2076" s="93"/>
    </row>
    <row r="2077" spans="19:20">
      <c r="S2077" s="85"/>
      <c r="T2077" s="93"/>
    </row>
    <row r="2078" spans="19:20">
      <c r="S2078" s="85"/>
      <c r="T2078" s="93"/>
    </row>
    <row r="2079" spans="19:20">
      <c r="S2079" s="85"/>
      <c r="T2079" s="93"/>
    </row>
    <row r="2080" spans="19:20">
      <c r="S2080" s="85"/>
      <c r="T2080" s="93"/>
    </row>
    <row r="2081" spans="19:20">
      <c r="S2081" s="85"/>
      <c r="T2081" s="93"/>
    </row>
    <row r="2082" spans="19:20">
      <c r="S2082" s="85"/>
      <c r="T2082" s="93"/>
    </row>
    <row r="2083" spans="19:20">
      <c r="S2083" s="85"/>
      <c r="T2083" s="93"/>
    </row>
    <row r="2084" spans="19:20">
      <c r="S2084" s="85"/>
      <c r="T2084" s="93"/>
    </row>
    <row r="2085" spans="19:20">
      <c r="S2085" s="85"/>
      <c r="T2085" s="93"/>
    </row>
    <row r="2086" spans="19:20">
      <c r="S2086" s="85"/>
      <c r="T2086" s="93"/>
    </row>
    <row r="2087" spans="19:20">
      <c r="S2087" s="85"/>
      <c r="T2087" s="93"/>
    </row>
    <row r="2088" spans="19:20">
      <c r="S2088" s="85"/>
      <c r="T2088" s="93"/>
    </row>
    <row r="2089" spans="19:20">
      <c r="S2089" s="85"/>
      <c r="T2089" s="93"/>
    </row>
    <row r="2090" spans="19:20">
      <c r="S2090" s="85"/>
      <c r="T2090" s="93"/>
    </row>
    <row r="2091" spans="19:20">
      <c r="S2091" s="85"/>
      <c r="T2091" s="93"/>
    </row>
    <row r="2092" spans="19:20">
      <c r="S2092" s="85"/>
      <c r="T2092" s="93"/>
    </row>
    <row r="2093" spans="19:20">
      <c r="S2093" s="85"/>
      <c r="T2093" s="93"/>
    </row>
    <row r="2094" spans="19:20">
      <c r="S2094" s="85"/>
      <c r="T2094" s="93"/>
    </row>
    <row r="2095" spans="19:20">
      <c r="S2095" s="85"/>
      <c r="T2095" s="93"/>
    </row>
    <row r="2096" spans="19:20">
      <c r="S2096" s="85"/>
      <c r="T2096" s="93"/>
    </row>
    <row r="2097" spans="19:20">
      <c r="S2097" s="85"/>
      <c r="T2097" s="93"/>
    </row>
    <row r="2098" spans="19:20">
      <c r="S2098" s="85"/>
      <c r="T2098" s="93"/>
    </row>
    <row r="2099" spans="19:20">
      <c r="S2099" s="85"/>
      <c r="T2099" s="93"/>
    </row>
    <row r="2100" spans="19:20">
      <c r="S2100" s="85"/>
      <c r="T2100" s="93"/>
    </row>
    <row r="2101" spans="19:20">
      <c r="S2101" s="85"/>
      <c r="T2101" s="93"/>
    </row>
    <row r="2102" spans="19:20">
      <c r="S2102" s="85"/>
      <c r="T2102" s="93"/>
    </row>
    <row r="2103" spans="19:20">
      <c r="S2103" s="85"/>
      <c r="T2103" s="93"/>
    </row>
    <row r="2104" spans="19:20">
      <c r="S2104" s="85"/>
      <c r="T2104" s="93"/>
    </row>
    <row r="2105" spans="19:20">
      <c r="S2105" s="85"/>
      <c r="T2105" s="93"/>
    </row>
    <row r="2106" spans="19:20">
      <c r="S2106" s="85"/>
      <c r="T2106" s="93"/>
    </row>
    <row r="2107" spans="19:20">
      <c r="S2107" s="85"/>
      <c r="T2107" s="93"/>
    </row>
    <row r="2108" spans="19:20">
      <c r="S2108" s="85"/>
      <c r="T2108" s="93"/>
    </row>
    <row r="2109" spans="19:20">
      <c r="S2109" s="85"/>
      <c r="T2109" s="93"/>
    </row>
    <row r="2110" spans="19:20">
      <c r="S2110" s="85"/>
      <c r="T2110" s="93"/>
    </row>
    <row r="2111" spans="19:20">
      <c r="S2111" s="85"/>
      <c r="T2111" s="93"/>
    </row>
    <row r="2112" spans="19:20">
      <c r="S2112" s="85"/>
      <c r="T2112" s="93"/>
    </row>
    <row r="2113" spans="19:20">
      <c r="S2113" s="85"/>
      <c r="T2113" s="93"/>
    </row>
    <row r="2114" spans="19:20">
      <c r="S2114" s="85"/>
      <c r="T2114" s="93"/>
    </row>
    <row r="2115" spans="19:20">
      <c r="S2115" s="85"/>
      <c r="T2115" s="93"/>
    </row>
    <row r="2116" spans="19:20">
      <c r="S2116" s="85"/>
      <c r="T2116" s="93"/>
    </row>
    <row r="2117" spans="19:20">
      <c r="S2117" s="85"/>
      <c r="T2117" s="93"/>
    </row>
    <row r="2118" spans="19:20">
      <c r="S2118" s="85"/>
      <c r="T2118" s="93"/>
    </row>
    <row r="2119" spans="19:20">
      <c r="S2119" s="85"/>
      <c r="T2119" s="93"/>
    </row>
    <row r="2120" spans="19:20">
      <c r="S2120" s="85"/>
      <c r="T2120" s="93"/>
    </row>
    <row r="2121" spans="19:20">
      <c r="S2121" s="85"/>
      <c r="T2121" s="93"/>
    </row>
    <row r="2122" spans="19:20">
      <c r="S2122" s="85"/>
      <c r="T2122" s="93"/>
    </row>
    <row r="2123" spans="19:20">
      <c r="S2123" s="85"/>
      <c r="T2123" s="93"/>
    </row>
    <row r="2124" spans="19:20">
      <c r="S2124" s="85"/>
      <c r="T2124" s="93"/>
    </row>
    <row r="2125" spans="19:20">
      <c r="S2125" s="85"/>
      <c r="T2125" s="93"/>
    </row>
    <row r="2126" spans="19:20">
      <c r="S2126" s="85"/>
      <c r="T2126" s="93"/>
    </row>
    <row r="2127" spans="19:20">
      <c r="S2127" s="85"/>
      <c r="T2127" s="93"/>
    </row>
    <row r="2128" spans="19:20">
      <c r="S2128" s="85"/>
      <c r="T2128" s="93"/>
    </row>
    <row r="2129" spans="19:20">
      <c r="S2129" s="85"/>
      <c r="T2129" s="93"/>
    </row>
    <row r="2130" spans="19:20">
      <c r="S2130" s="85"/>
      <c r="T2130" s="93"/>
    </row>
    <row r="2131" spans="19:20">
      <c r="S2131" s="85"/>
      <c r="T2131" s="93"/>
    </row>
    <row r="2132" spans="19:20">
      <c r="S2132" s="85"/>
      <c r="T2132" s="93"/>
    </row>
    <row r="2133" spans="19:20">
      <c r="S2133" s="85"/>
      <c r="T2133" s="93"/>
    </row>
    <row r="2134" spans="19:20">
      <c r="S2134" s="85"/>
      <c r="T2134" s="93"/>
    </row>
    <row r="2135" spans="19:20">
      <c r="S2135" s="85"/>
      <c r="T2135" s="93"/>
    </row>
    <row r="2136" spans="19:20">
      <c r="S2136" s="85"/>
      <c r="T2136" s="93"/>
    </row>
    <row r="2137" spans="19:20">
      <c r="S2137" s="85"/>
      <c r="T2137" s="93"/>
    </row>
    <row r="2138" spans="19:20">
      <c r="S2138" s="85"/>
      <c r="T2138" s="93"/>
    </row>
    <row r="2139" spans="19:20">
      <c r="S2139" s="85"/>
      <c r="T2139" s="93"/>
    </row>
    <row r="2140" spans="19:20">
      <c r="S2140" s="85"/>
      <c r="T2140" s="93"/>
    </row>
    <row r="2141" spans="19:20">
      <c r="S2141" s="85"/>
      <c r="T2141" s="93"/>
    </row>
    <row r="2142" spans="19:20">
      <c r="S2142" s="85"/>
      <c r="T2142" s="93"/>
    </row>
    <row r="2143" spans="19:20">
      <c r="S2143" s="85"/>
      <c r="T2143" s="93"/>
    </row>
    <row r="2144" spans="19:20">
      <c r="S2144" s="85"/>
      <c r="T2144" s="93"/>
    </row>
    <row r="2145" spans="19:20">
      <c r="S2145" s="85"/>
      <c r="T2145" s="93"/>
    </row>
    <row r="2146" spans="19:20">
      <c r="S2146" s="85"/>
      <c r="T2146" s="93"/>
    </row>
    <row r="2147" spans="19:20">
      <c r="S2147" s="85"/>
      <c r="T2147" s="93"/>
    </row>
    <row r="2148" spans="19:20">
      <c r="S2148" s="85"/>
      <c r="T2148" s="93"/>
    </row>
    <row r="2149" spans="19:20">
      <c r="S2149" s="85"/>
      <c r="T2149" s="93"/>
    </row>
    <row r="2150" spans="19:20">
      <c r="S2150" s="85"/>
      <c r="T2150" s="93"/>
    </row>
    <row r="2151" spans="19:20">
      <c r="S2151" s="85"/>
      <c r="T2151" s="93"/>
    </row>
    <row r="2152" spans="19:20">
      <c r="S2152" s="85"/>
      <c r="T2152" s="93"/>
    </row>
    <row r="2153" spans="19:20">
      <c r="S2153" s="85"/>
      <c r="T2153" s="93"/>
    </row>
    <row r="2154" spans="19:20">
      <c r="S2154" s="85"/>
      <c r="T2154" s="93"/>
    </row>
    <row r="2155" spans="19:20">
      <c r="S2155" s="85"/>
      <c r="T2155" s="93"/>
    </row>
    <row r="2156" spans="19:20">
      <c r="S2156" s="85"/>
      <c r="T2156" s="93"/>
    </row>
    <row r="2157" spans="19:20">
      <c r="S2157" s="85"/>
      <c r="T2157" s="93"/>
    </row>
    <row r="2158" spans="19:20">
      <c r="S2158" s="85"/>
      <c r="T2158" s="93"/>
    </row>
    <row r="2159" spans="19:20">
      <c r="S2159" s="85"/>
      <c r="T2159" s="93"/>
    </row>
    <row r="2160" spans="19:20">
      <c r="S2160" s="85"/>
      <c r="T2160" s="93"/>
    </row>
    <row r="2161" spans="19:20">
      <c r="S2161" s="85"/>
      <c r="T2161" s="93"/>
    </row>
    <row r="2162" spans="19:20">
      <c r="S2162" s="85"/>
      <c r="T2162" s="93"/>
    </row>
    <row r="2163" spans="19:20">
      <c r="S2163" s="85"/>
      <c r="T2163" s="93"/>
    </row>
    <row r="2164" spans="19:20">
      <c r="S2164" s="85"/>
      <c r="T2164" s="93"/>
    </row>
    <row r="2165" spans="19:20">
      <c r="S2165" s="85"/>
      <c r="T2165" s="93"/>
    </row>
    <row r="2166" spans="19:20">
      <c r="S2166" s="85"/>
      <c r="T2166" s="93"/>
    </row>
    <row r="2167" spans="19:20">
      <c r="S2167" s="85"/>
      <c r="T2167" s="93"/>
    </row>
    <row r="2168" spans="19:20">
      <c r="S2168" s="85"/>
      <c r="T2168" s="93"/>
    </row>
    <row r="2169" spans="19:20">
      <c r="S2169" s="85"/>
      <c r="T2169" s="93"/>
    </row>
    <row r="2170" spans="19:20">
      <c r="S2170" s="85"/>
      <c r="T2170" s="93"/>
    </row>
    <row r="2171" spans="19:20">
      <c r="S2171" s="85"/>
      <c r="T2171" s="93"/>
    </row>
    <row r="2172" spans="19:20">
      <c r="S2172" s="85"/>
      <c r="T2172" s="93"/>
    </row>
    <row r="2173" spans="19:20">
      <c r="S2173" s="85"/>
      <c r="T2173" s="93"/>
    </row>
    <row r="2174" spans="19:20">
      <c r="S2174" s="85"/>
      <c r="T2174" s="93"/>
    </row>
    <row r="2175" spans="19:20">
      <c r="S2175" s="85"/>
      <c r="T2175" s="93"/>
    </row>
    <row r="2176" spans="19:20">
      <c r="S2176" s="85"/>
      <c r="T2176" s="93"/>
    </row>
    <row r="2177" spans="19:20">
      <c r="S2177" s="85"/>
      <c r="T2177" s="93"/>
    </row>
    <row r="2178" spans="19:20">
      <c r="S2178" s="85"/>
      <c r="T2178" s="93"/>
    </row>
    <row r="2179" spans="19:20">
      <c r="S2179" s="85"/>
      <c r="T2179" s="93"/>
    </row>
    <row r="2180" spans="19:20">
      <c r="S2180" s="85"/>
      <c r="T2180" s="93"/>
    </row>
    <row r="2181" spans="19:20">
      <c r="S2181" s="85"/>
      <c r="T2181" s="93"/>
    </row>
    <row r="2182" spans="19:20">
      <c r="S2182" s="85"/>
      <c r="T2182" s="93"/>
    </row>
    <row r="2183" spans="19:20">
      <c r="S2183" s="85"/>
      <c r="T2183" s="93"/>
    </row>
    <row r="2184" spans="19:20">
      <c r="S2184" s="85"/>
      <c r="T2184" s="93"/>
    </row>
    <row r="2185" spans="19:20">
      <c r="S2185" s="85"/>
      <c r="T2185" s="93"/>
    </row>
    <row r="2186" spans="19:20">
      <c r="S2186" s="85"/>
      <c r="T2186" s="93"/>
    </row>
    <row r="2187" spans="19:20">
      <c r="S2187" s="85"/>
      <c r="T2187" s="93"/>
    </row>
    <row r="2188" spans="19:20">
      <c r="S2188" s="85"/>
      <c r="T2188" s="93"/>
    </row>
    <row r="2189" spans="19:20">
      <c r="S2189" s="85"/>
      <c r="T2189" s="93"/>
    </row>
    <row r="2190" spans="19:20">
      <c r="S2190" s="85"/>
      <c r="T2190" s="93"/>
    </row>
    <row r="2191" spans="19:20">
      <c r="S2191" s="85"/>
      <c r="T2191" s="93"/>
    </row>
    <row r="2192" spans="19:20">
      <c r="S2192" s="85"/>
      <c r="T2192" s="93"/>
    </row>
    <row r="2193" spans="19:20">
      <c r="S2193" s="85"/>
      <c r="T2193" s="93"/>
    </row>
    <row r="2194" spans="19:20">
      <c r="S2194" s="85"/>
      <c r="T2194" s="93"/>
    </row>
    <row r="2195" spans="19:20">
      <c r="S2195" s="85"/>
      <c r="T2195" s="93"/>
    </row>
    <row r="2196" spans="19:20">
      <c r="S2196" s="85"/>
      <c r="T2196" s="93"/>
    </row>
    <row r="2197" spans="19:20">
      <c r="S2197" s="85"/>
      <c r="T2197" s="93"/>
    </row>
    <row r="2198" spans="19:20">
      <c r="S2198" s="85"/>
      <c r="T2198" s="93"/>
    </row>
    <row r="2199" spans="19:20">
      <c r="S2199" s="85"/>
      <c r="T2199" s="93"/>
    </row>
    <row r="2200" spans="19:20">
      <c r="S2200" s="85"/>
      <c r="T2200" s="93"/>
    </row>
    <row r="2201" spans="19:20">
      <c r="S2201" s="85"/>
      <c r="T2201" s="93"/>
    </row>
    <row r="2202" spans="19:20">
      <c r="S2202" s="85"/>
      <c r="T2202" s="93"/>
    </row>
    <row r="2203" spans="19:20">
      <c r="S2203" s="85"/>
      <c r="T2203" s="93"/>
    </row>
    <row r="2204" spans="19:20">
      <c r="S2204" s="85"/>
      <c r="T2204" s="93"/>
    </row>
    <row r="2205" spans="19:20">
      <c r="S2205" s="85"/>
      <c r="T2205" s="93"/>
    </row>
    <row r="2206" spans="19:20">
      <c r="S2206" s="85"/>
      <c r="T2206" s="93"/>
    </row>
    <row r="2207" spans="19:20">
      <c r="S2207" s="85"/>
      <c r="T2207" s="93"/>
    </row>
    <row r="2208" spans="19:20">
      <c r="S2208" s="85"/>
      <c r="T2208" s="93"/>
    </row>
    <row r="2209" spans="19:20">
      <c r="S2209" s="85"/>
      <c r="T2209" s="93"/>
    </row>
    <row r="2210" spans="19:20">
      <c r="S2210" s="85"/>
      <c r="T2210" s="93"/>
    </row>
    <row r="2211" spans="19:20">
      <c r="S2211" s="85"/>
      <c r="T2211" s="93"/>
    </row>
    <row r="2212" spans="19:20">
      <c r="S2212" s="85"/>
      <c r="T2212" s="93"/>
    </row>
    <row r="2213" spans="19:20">
      <c r="S2213" s="85"/>
      <c r="T2213" s="93"/>
    </row>
    <row r="2214" spans="19:20">
      <c r="S2214" s="85"/>
      <c r="T2214" s="93"/>
    </row>
    <row r="2215" spans="19:20">
      <c r="S2215" s="85"/>
      <c r="T2215" s="93"/>
    </row>
    <row r="2216" spans="19:20">
      <c r="S2216" s="85"/>
      <c r="T2216" s="93"/>
    </row>
    <row r="2217" spans="19:20">
      <c r="S2217" s="85"/>
      <c r="T2217" s="93"/>
    </row>
    <row r="2218" spans="19:20">
      <c r="S2218" s="85"/>
      <c r="T2218" s="93"/>
    </row>
    <row r="2219" spans="19:20">
      <c r="S2219" s="85"/>
      <c r="T2219" s="93"/>
    </row>
    <row r="2220" spans="19:20">
      <c r="S2220" s="85"/>
      <c r="T2220" s="93"/>
    </row>
    <row r="2221" spans="19:20">
      <c r="S2221" s="85"/>
      <c r="T2221" s="93"/>
    </row>
    <row r="2222" spans="19:20">
      <c r="S2222" s="85"/>
      <c r="T2222" s="93"/>
    </row>
    <row r="2223" spans="19:20">
      <c r="S2223" s="85"/>
      <c r="T2223" s="93"/>
    </row>
    <row r="2224" spans="19:20">
      <c r="S2224" s="85"/>
      <c r="T2224" s="93"/>
    </row>
    <row r="2225" spans="19:20">
      <c r="S2225" s="85"/>
      <c r="T2225" s="93"/>
    </row>
    <row r="2226" spans="19:20">
      <c r="S2226" s="85"/>
      <c r="T2226" s="93"/>
    </row>
    <row r="2227" spans="19:20">
      <c r="S2227" s="85"/>
      <c r="T2227" s="93"/>
    </row>
    <row r="2228" spans="19:20">
      <c r="S2228" s="85"/>
      <c r="T2228" s="93"/>
    </row>
    <row r="2229" spans="19:20">
      <c r="S2229" s="85"/>
      <c r="T2229" s="93"/>
    </row>
    <row r="2230" spans="19:20">
      <c r="S2230" s="85"/>
      <c r="T2230" s="93"/>
    </row>
    <row r="2231" spans="19:20">
      <c r="S2231" s="85"/>
      <c r="T2231" s="93"/>
    </row>
    <row r="2232" spans="19:20">
      <c r="S2232" s="85"/>
      <c r="T2232" s="93"/>
    </row>
    <row r="2233" spans="19:20">
      <c r="S2233" s="85"/>
      <c r="T2233" s="93"/>
    </row>
    <row r="2234" spans="19:20">
      <c r="S2234" s="85"/>
      <c r="T2234" s="93"/>
    </row>
    <row r="2235" spans="19:20">
      <c r="S2235" s="85"/>
      <c r="T2235" s="93"/>
    </row>
    <row r="2236" spans="19:20">
      <c r="S2236" s="85"/>
      <c r="T2236" s="93"/>
    </row>
    <row r="2237" spans="19:20">
      <c r="S2237" s="85"/>
      <c r="T2237" s="93"/>
    </row>
    <row r="2238" spans="19:20">
      <c r="S2238" s="85"/>
      <c r="T2238" s="93"/>
    </row>
    <row r="2239" spans="19:20">
      <c r="S2239" s="85"/>
      <c r="T2239" s="93"/>
    </row>
    <row r="2240" spans="19:20">
      <c r="S2240" s="85"/>
      <c r="T2240" s="93"/>
    </row>
    <row r="2241" spans="19:20">
      <c r="S2241" s="85"/>
      <c r="T2241" s="93"/>
    </row>
    <row r="2242" spans="19:20">
      <c r="S2242" s="85"/>
      <c r="T2242" s="93"/>
    </row>
    <row r="2243" spans="19:20">
      <c r="S2243" s="85"/>
      <c r="T2243" s="93"/>
    </row>
    <row r="2244" spans="19:20">
      <c r="S2244" s="85"/>
      <c r="T2244" s="93"/>
    </row>
    <row r="2245" spans="19:20">
      <c r="S2245" s="85"/>
      <c r="T2245" s="93"/>
    </row>
    <row r="2246" spans="19:20">
      <c r="S2246" s="85"/>
      <c r="T2246" s="93"/>
    </row>
    <row r="2247" spans="19:20">
      <c r="S2247" s="85"/>
      <c r="T2247" s="93"/>
    </row>
    <row r="2248" spans="19:20">
      <c r="S2248" s="85"/>
      <c r="T2248" s="93"/>
    </row>
    <row r="2249" spans="19:20">
      <c r="S2249" s="85"/>
      <c r="T2249" s="93"/>
    </row>
    <row r="2250" spans="19:20">
      <c r="S2250" s="85"/>
      <c r="T2250" s="93"/>
    </row>
    <row r="2251" spans="19:20">
      <c r="S2251" s="85"/>
      <c r="T2251" s="93"/>
    </row>
    <row r="2252" spans="19:20">
      <c r="S2252" s="85"/>
      <c r="T2252" s="93"/>
    </row>
    <row r="2253" spans="19:20">
      <c r="S2253" s="85"/>
      <c r="T2253" s="93"/>
    </row>
    <row r="2254" spans="19:20">
      <c r="S2254" s="85"/>
      <c r="T2254" s="93"/>
    </row>
    <row r="2255" spans="19:20">
      <c r="S2255" s="85"/>
      <c r="T2255" s="93"/>
    </row>
    <row r="2256" spans="19:20">
      <c r="S2256" s="85"/>
      <c r="T2256" s="93"/>
    </row>
    <row r="2257" spans="19:20">
      <c r="S2257" s="85"/>
      <c r="T2257" s="93"/>
    </row>
    <row r="2258" spans="19:20">
      <c r="S2258" s="85"/>
      <c r="T2258" s="93"/>
    </row>
    <row r="2259" spans="19:20">
      <c r="S2259" s="85"/>
      <c r="T2259" s="93"/>
    </row>
    <row r="2260" spans="19:20">
      <c r="S2260" s="85"/>
      <c r="T2260" s="93"/>
    </row>
    <row r="2261" spans="19:20">
      <c r="S2261" s="85"/>
      <c r="T2261" s="93"/>
    </row>
    <row r="2262" spans="19:20">
      <c r="S2262" s="85"/>
      <c r="T2262" s="93"/>
    </row>
    <row r="2263" spans="19:20">
      <c r="S2263" s="85"/>
      <c r="T2263" s="93"/>
    </row>
    <row r="2264" spans="19:20">
      <c r="S2264" s="85"/>
      <c r="T2264" s="93"/>
    </row>
    <row r="2265" spans="19:20">
      <c r="S2265" s="85"/>
      <c r="T2265" s="93"/>
    </row>
    <row r="2266" spans="19:20">
      <c r="S2266" s="85"/>
      <c r="T2266" s="93"/>
    </row>
    <row r="2267" spans="19:20">
      <c r="S2267" s="85"/>
      <c r="T2267" s="93"/>
    </row>
    <row r="2268" spans="19:20">
      <c r="S2268" s="85"/>
      <c r="T2268" s="93"/>
    </row>
    <row r="2269" spans="19:20">
      <c r="S2269" s="85"/>
      <c r="T2269" s="93"/>
    </row>
    <row r="2270" spans="19:20">
      <c r="S2270" s="85"/>
      <c r="T2270" s="93"/>
    </row>
    <row r="2271" spans="19:20">
      <c r="S2271" s="85"/>
      <c r="T2271" s="93"/>
    </row>
    <row r="2272" spans="19:20">
      <c r="S2272" s="85"/>
      <c r="T2272" s="93"/>
    </row>
    <row r="2273" spans="19:20">
      <c r="S2273" s="85"/>
      <c r="T2273" s="93"/>
    </row>
    <row r="2274" spans="19:20">
      <c r="S2274" s="85"/>
      <c r="T2274" s="93"/>
    </row>
    <row r="2275" spans="19:20">
      <c r="S2275" s="85"/>
      <c r="T2275" s="93"/>
    </row>
    <row r="2276" spans="19:20">
      <c r="S2276" s="85"/>
      <c r="T2276" s="93"/>
    </row>
    <row r="2277" spans="19:20">
      <c r="S2277" s="85"/>
      <c r="T2277" s="93"/>
    </row>
    <row r="2278" spans="19:20">
      <c r="S2278" s="85"/>
      <c r="T2278" s="93"/>
    </row>
    <row r="2279" spans="19:20">
      <c r="S2279" s="85"/>
      <c r="T2279" s="93"/>
    </row>
    <row r="2280" spans="19:20">
      <c r="S2280" s="85"/>
      <c r="T2280" s="93"/>
    </row>
    <row r="2281" spans="19:20">
      <c r="S2281" s="85"/>
      <c r="T2281" s="93"/>
    </row>
    <row r="2282" spans="19:20">
      <c r="S2282" s="85"/>
      <c r="T2282" s="93"/>
    </row>
    <row r="2283" spans="19:20">
      <c r="S2283" s="85"/>
      <c r="T2283" s="93"/>
    </row>
    <row r="2284" spans="19:20">
      <c r="S2284" s="85"/>
      <c r="T2284" s="93"/>
    </row>
    <row r="2285" spans="19:20">
      <c r="S2285" s="85"/>
      <c r="T2285" s="93"/>
    </row>
    <row r="2286" spans="19:20">
      <c r="S2286" s="85"/>
      <c r="T2286" s="93"/>
    </row>
    <row r="2287" spans="19:20">
      <c r="S2287" s="85"/>
      <c r="T2287" s="93"/>
    </row>
    <row r="2288" spans="19:20">
      <c r="S2288" s="85"/>
      <c r="T2288" s="93"/>
    </row>
    <row r="2289" spans="19:20">
      <c r="S2289" s="85"/>
      <c r="T2289" s="93"/>
    </row>
    <row r="2290" spans="19:20">
      <c r="S2290" s="85"/>
      <c r="T2290" s="93"/>
    </row>
    <row r="2291" spans="19:20">
      <c r="S2291" s="85"/>
      <c r="T2291" s="93"/>
    </row>
    <row r="2292" spans="19:20">
      <c r="S2292" s="85"/>
      <c r="T2292" s="93"/>
    </row>
    <row r="2293" spans="19:20">
      <c r="S2293" s="85"/>
      <c r="T2293" s="93"/>
    </row>
    <row r="2294" spans="19:20">
      <c r="S2294" s="85"/>
      <c r="T2294" s="93"/>
    </row>
    <row r="2295" spans="19:20">
      <c r="S2295" s="85"/>
      <c r="T2295" s="93"/>
    </row>
    <row r="2296" spans="19:20">
      <c r="S2296" s="85"/>
      <c r="T2296" s="93"/>
    </row>
    <row r="2297" spans="19:20">
      <c r="S2297" s="85"/>
      <c r="T2297" s="93"/>
    </row>
    <row r="2298" spans="19:20">
      <c r="S2298" s="85"/>
      <c r="T2298" s="93"/>
    </row>
    <row r="2299" spans="19:20">
      <c r="S2299" s="85"/>
      <c r="T2299" s="93"/>
    </row>
    <row r="2300" spans="19:20">
      <c r="S2300" s="85"/>
      <c r="T2300" s="93"/>
    </row>
    <row r="2301" spans="19:20">
      <c r="S2301" s="85"/>
      <c r="T2301" s="93"/>
    </row>
    <row r="2302" spans="19:20">
      <c r="S2302" s="85"/>
      <c r="T2302" s="93"/>
    </row>
    <row r="2303" spans="19:20">
      <c r="S2303" s="85"/>
      <c r="T2303" s="93"/>
    </row>
    <row r="2304" spans="19:20">
      <c r="S2304" s="85"/>
      <c r="T2304" s="93"/>
    </row>
    <row r="2305" spans="19:20">
      <c r="S2305" s="85"/>
      <c r="T2305" s="93"/>
    </row>
    <row r="2306" spans="19:20">
      <c r="S2306" s="85"/>
      <c r="T2306" s="93"/>
    </row>
    <row r="2307" spans="19:20">
      <c r="S2307" s="85"/>
      <c r="T2307" s="93"/>
    </row>
    <row r="2308" spans="19:20">
      <c r="S2308" s="85"/>
      <c r="T2308" s="93"/>
    </row>
    <row r="2309" spans="19:20">
      <c r="S2309" s="85"/>
      <c r="T2309" s="93"/>
    </row>
    <row r="2310" spans="19:20">
      <c r="S2310" s="85"/>
      <c r="T2310" s="93"/>
    </row>
    <row r="2311" spans="19:20">
      <c r="S2311" s="85"/>
      <c r="T2311" s="93"/>
    </row>
    <row r="2312" spans="19:20">
      <c r="S2312" s="85"/>
      <c r="T2312" s="93"/>
    </row>
    <row r="2313" spans="19:20">
      <c r="S2313" s="85"/>
      <c r="T2313" s="93"/>
    </row>
    <row r="2314" spans="19:20">
      <c r="S2314" s="85"/>
      <c r="T2314" s="93"/>
    </row>
    <row r="2315" spans="19:20">
      <c r="S2315" s="85"/>
      <c r="T2315" s="93"/>
    </row>
    <row r="2316" spans="19:20">
      <c r="S2316" s="85"/>
      <c r="T2316" s="93"/>
    </row>
    <row r="2317" spans="19:20">
      <c r="S2317" s="85"/>
      <c r="T2317" s="93"/>
    </row>
    <row r="2318" spans="19:20">
      <c r="S2318" s="85"/>
      <c r="T2318" s="93"/>
    </row>
    <row r="2319" spans="19:20">
      <c r="S2319" s="85"/>
      <c r="T2319" s="93"/>
    </row>
    <row r="2320" spans="19:20">
      <c r="S2320" s="85"/>
      <c r="T2320" s="93"/>
    </row>
    <row r="2321" spans="19:20">
      <c r="S2321" s="85"/>
      <c r="T2321" s="93"/>
    </row>
    <row r="2322" spans="19:20">
      <c r="S2322" s="85"/>
      <c r="T2322" s="93"/>
    </row>
    <row r="2323" spans="19:20">
      <c r="S2323" s="85"/>
      <c r="T2323" s="93"/>
    </row>
    <row r="2324" spans="19:20">
      <c r="S2324" s="85"/>
      <c r="T2324" s="93"/>
    </row>
    <row r="2325" spans="19:20">
      <c r="S2325" s="85"/>
      <c r="T2325" s="93"/>
    </row>
    <row r="2326" spans="19:20">
      <c r="S2326" s="85"/>
      <c r="T2326" s="93"/>
    </row>
    <row r="2327" spans="19:20">
      <c r="S2327" s="85"/>
      <c r="T2327" s="93"/>
    </row>
    <row r="2328" spans="19:20">
      <c r="S2328" s="85"/>
      <c r="T2328" s="93"/>
    </row>
    <row r="2329" spans="19:20">
      <c r="S2329" s="85"/>
      <c r="T2329" s="93"/>
    </row>
    <row r="2330" spans="19:20">
      <c r="S2330" s="85"/>
      <c r="T2330" s="93"/>
    </row>
    <row r="2331" spans="19:20">
      <c r="S2331" s="85"/>
      <c r="T2331" s="93"/>
    </row>
    <row r="2332" spans="19:20">
      <c r="S2332" s="85"/>
      <c r="T2332" s="93"/>
    </row>
    <row r="2333" spans="19:20">
      <c r="S2333" s="85"/>
      <c r="T2333" s="93"/>
    </row>
    <row r="2334" spans="19:20">
      <c r="S2334" s="85"/>
      <c r="T2334" s="93"/>
    </row>
    <row r="2335" spans="19:20">
      <c r="S2335" s="85"/>
      <c r="T2335" s="93"/>
    </row>
    <row r="2336" spans="19:20">
      <c r="S2336" s="85"/>
      <c r="T2336" s="93"/>
    </row>
    <row r="2337" spans="19:20">
      <c r="S2337" s="85"/>
      <c r="T2337" s="93"/>
    </row>
    <row r="2338" spans="19:20">
      <c r="S2338" s="85"/>
      <c r="T2338" s="93"/>
    </row>
    <row r="2339" spans="19:20">
      <c r="S2339" s="85"/>
      <c r="T2339" s="93"/>
    </row>
    <row r="2340" spans="19:20">
      <c r="S2340" s="85"/>
      <c r="T2340" s="93"/>
    </row>
    <row r="2341" spans="19:20">
      <c r="S2341" s="85"/>
      <c r="T2341" s="93"/>
    </row>
    <row r="2342" spans="19:20">
      <c r="S2342" s="85"/>
      <c r="T2342" s="93"/>
    </row>
    <row r="2343" spans="19:20">
      <c r="S2343" s="85"/>
      <c r="T2343" s="93"/>
    </row>
    <row r="2344" spans="19:20">
      <c r="S2344" s="85"/>
      <c r="T2344" s="93"/>
    </row>
    <row r="2345" spans="19:20">
      <c r="S2345" s="85"/>
      <c r="T2345" s="93"/>
    </row>
    <row r="2346" spans="19:20">
      <c r="S2346" s="85"/>
      <c r="T2346" s="93"/>
    </row>
    <row r="2347" spans="19:20">
      <c r="S2347" s="85"/>
      <c r="T2347" s="93"/>
    </row>
    <row r="2348" spans="19:20">
      <c r="S2348" s="85"/>
      <c r="T2348" s="93"/>
    </row>
    <row r="2349" spans="19:20">
      <c r="S2349" s="85"/>
      <c r="T2349" s="93"/>
    </row>
    <row r="2350" spans="19:20">
      <c r="S2350" s="85"/>
      <c r="T2350" s="93"/>
    </row>
    <row r="2351" spans="19:20">
      <c r="S2351" s="85"/>
      <c r="T2351" s="93"/>
    </row>
    <row r="2352" spans="19:20">
      <c r="S2352" s="85"/>
      <c r="T2352" s="93"/>
    </row>
    <row r="2353" spans="19:20">
      <c r="S2353" s="85"/>
      <c r="T2353" s="93"/>
    </row>
    <row r="2354" spans="19:20">
      <c r="S2354" s="85"/>
      <c r="T2354" s="93"/>
    </row>
    <row r="2355" spans="19:20">
      <c r="S2355" s="85"/>
      <c r="T2355" s="93"/>
    </row>
    <row r="2356" spans="19:20">
      <c r="S2356" s="85"/>
      <c r="T2356" s="93"/>
    </row>
    <row r="2357" spans="19:20">
      <c r="S2357" s="85"/>
      <c r="T2357" s="93"/>
    </row>
    <row r="2358" spans="19:20">
      <c r="S2358" s="85"/>
      <c r="T2358" s="93"/>
    </row>
    <row r="2359" spans="19:20">
      <c r="S2359" s="85"/>
      <c r="T2359" s="93"/>
    </row>
    <row r="2360" spans="19:20">
      <c r="S2360" s="85"/>
      <c r="T2360" s="93"/>
    </row>
    <row r="2361" spans="19:20">
      <c r="S2361" s="85"/>
      <c r="T2361" s="93"/>
    </row>
    <row r="2362" spans="19:20">
      <c r="S2362" s="85"/>
      <c r="T2362" s="93"/>
    </row>
    <row r="2363" spans="19:20">
      <c r="S2363" s="85"/>
      <c r="T2363" s="93"/>
    </row>
    <row r="2364" spans="19:20">
      <c r="S2364" s="85"/>
      <c r="T2364" s="93"/>
    </row>
    <row r="2365" spans="19:20">
      <c r="S2365" s="85"/>
      <c r="T2365" s="93"/>
    </row>
    <row r="2366" spans="19:20">
      <c r="S2366" s="85"/>
      <c r="T2366" s="93"/>
    </row>
    <row r="2367" spans="19:20">
      <c r="S2367" s="85"/>
      <c r="T2367" s="93"/>
    </row>
    <row r="2368" spans="19:20">
      <c r="S2368" s="85"/>
      <c r="T2368" s="93"/>
    </row>
    <row r="2369" spans="19:20">
      <c r="S2369" s="85"/>
      <c r="T2369" s="93"/>
    </row>
    <row r="2370" spans="19:20">
      <c r="S2370" s="85"/>
      <c r="T2370" s="93"/>
    </row>
    <row r="2371" spans="19:20">
      <c r="S2371" s="85"/>
      <c r="T2371" s="93"/>
    </row>
    <row r="2372" spans="19:20">
      <c r="S2372" s="85"/>
      <c r="T2372" s="93"/>
    </row>
    <row r="2373" spans="19:20">
      <c r="S2373" s="85"/>
      <c r="T2373" s="93"/>
    </row>
    <row r="2374" spans="19:20">
      <c r="S2374" s="85"/>
      <c r="T2374" s="93"/>
    </row>
    <row r="2375" spans="19:20">
      <c r="S2375" s="85"/>
      <c r="T2375" s="93"/>
    </row>
    <row r="2376" spans="19:20">
      <c r="S2376" s="85"/>
      <c r="T2376" s="93"/>
    </row>
    <row r="2377" spans="19:20">
      <c r="S2377" s="85"/>
      <c r="T2377" s="93"/>
    </row>
    <row r="2378" spans="19:20">
      <c r="S2378" s="85"/>
      <c r="T2378" s="93"/>
    </row>
    <row r="2379" spans="19:20">
      <c r="S2379" s="85"/>
      <c r="T2379" s="93"/>
    </row>
    <row r="2380" spans="19:20">
      <c r="S2380" s="85"/>
      <c r="T2380" s="93"/>
    </row>
    <row r="2381" spans="19:20">
      <c r="S2381" s="85"/>
      <c r="T2381" s="93"/>
    </row>
    <row r="2382" spans="19:20">
      <c r="S2382" s="85"/>
      <c r="T2382" s="93"/>
    </row>
    <row r="2383" spans="19:20">
      <c r="S2383" s="85"/>
      <c r="T2383" s="93"/>
    </row>
    <row r="2384" spans="19:20">
      <c r="S2384" s="85"/>
      <c r="T2384" s="93"/>
    </row>
    <row r="2385" spans="19:20">
      <c r="S2385" s="85"/>
      <c r="T2385" s="93"/>
    </row>
    <row r="2386" spans="19:20">
      <c r="S2386" s="85"/>
      <c r="T2386" s="93"/>
    </row>
    <row r="2387" spans="19:20">
      <c r="S2387" s="85"/>
      <c r="T2387" s="93"/>
    </row>
    <row r="2388" spans="19:20">
      <c r="S2388" s="85"/>
      <c r="T2388" s="93"/>
    </row>
    <row r="2389" spans="19:20">
      <c r="S2389" s="85"/>
      <c r="T2389" s="93"/>
    </row>
    <row r="2390" spans="19:20">
      <c r="S2390" s="85"/>
      <c r="T2390" s="93"/>
    </row>
    <row r="2391" spans="19:20">
      <c r="S2391" s="85"/>
      <c r="T2391" s="93"/>
    </row>
    <row r="2392" spans="19:20">
      <c r="S2392" s="85"/>
      <c r="T2392" s="93"/>
    </row>
    <row r="2393" spans="19:20">
      <c r="S2393" s="85"/>
      <c r="T2393" s="93"/>
    </row>
    <row r="2394" spans="19:20">
      <c r="S2394" s="85"/>
      <c r="T2394" s="93"/>
    </row>
    <row r="2395" spans="19:20">
      <c r="S2395" s="85"/>
      <c r="T2395" s="93"/>
    </row>
    <row r="2396" spans="19:20">
      <c r="S2396" s="85"/>
      <c r="T2396" s="93"/>
    </row>
    <row r="2397" spans="19:20">
      <c r="S2397" s="85"/>
      <c r="T2397" s="93"/>
    </row>
    <row r="2398" spans="19:20">
      <c r="S2398" s="85"/>
      <c r="T2398" s="93"/>
    </row>
    <row r="2399" spans="19:20">
      <c r="S2399" s="85"/>
      <c r="T2399" s="93"/>
    </row>
    <row r="2400" spans="19:20">
      <c r="S2400" s="85"/>
      <c r="T2400" s="93"/>
    </row>
    <row r="2401" spans="19:20">
      <c r="S2401" s="85"/>
      <c r="T2401" s="93"/>
    </row>
    <row r="2402" spans="19:20">
      <c r="S2402" s="85"/>
      <c r="T2402" s="93"/>
    </row>
    <row r="2403" spans="19:20">
      <c r="S2403" s="85"/>
      <c r="T2403" s="93"/>
    </row>
    <row r="2404" spans="19:20">
      <c r="S2404" s="85"/>
      <c r="T2404" s="93"/>
    </row>
    <row r="2405" spans="19:20">
      <c r="S2405" s="85"/>
      <c r="T2405" s="93"/>
    </row>
    <row r="2406" spans="19:20">
      <c r="S2406" s="85"/>
      <c r="T2406" s="93"/>
    </row>
    <row r="2407" spans="19:20">
      <c r="S2407" s="85"/>
      <c r="T2407" s="93"/>
    </row>
    <row r="2408" spans="19:20">
      <c r="S2408" s="85"/>
      <c r="T2408" s="93"/>
    </row>
    <row r="2409" spans="19:20">
      <c r="S2409" s="85"/>
      <c r="T2409" s="93"/>
    </row>
    <row r="2410" spans="19:20">
      <c r="S2410" s="85"/>
      <c r="T2410" s="93"/>
    </row>
    <row r="2411" spans="19:20">
      <c r="S2411" s="85"/>
      <c r="T2411" s="93"/>
    </row>
    <row r="2412" spans="19:20">
      <c r="S2412" s="85"/>
      <c r="T2412" s="93"/>
    </row>
    <row r="2413" spans="19:20">
      <c r="S2413" s="85"/>
      <c r="T2413" s="93"/>
    </row>
    <row r="2414" spans="19:20">
      <c r="S2414" s="85"/>
      <c r="T2414" s="93"/>
    </row>
    <row r="2415" spans="19:20">
      <c r="S2415" s="85"/>
      <c r="T2415" s="93"/>
    </row>
    <row r="2416" spans="19:20">
      <c r="S2416" s="85"/>
      <c r="T2416" s="93"/>
    </row>
    <row r="2417" spans="19:20">
      <c r="S2417" s="85"/>
      <c r="T2417" s="93"/>
    </row>
    <row r="2418" spans="19:20">
      <c r="S2418" s="85"/>
      <c r="T2418" s="93"/>
    </row>
    <row r="2419" spans="19:20">
      <c r="S2419" s="85"/>
      <c r="T2419" s="93"/>
    </row>
    <row r="2420" spans="19:20">
      <c r="S2420" s="85"/>
      <c r="T2420" s="93"/>
    </row>
    <row r="2421" spans="19:20">
      <c r="S2421" s="85"/>
      <c r="T2421" s="93"/>
    </row>
    <row r="2422" spans="19:20">
      <c r="S2422" s="85"/>
      <c r="T2422" s="93"/>
    </row>
    <row r="2423" spans="19:20">
      <c r="S2423" s="85"/>
      <c r="T2423" s="93"/>
    </row>
    <row r="2424" spans="19:20">
      <c r="S2424" s="85"/>
      <c r="T2424" s="93"/>
    </row>
    <row r="2425" spans="19:20">
      <c r="S2425" s="85"/>
      <c r="T2425" s="93"/>
    </row>
    <row r="2426" spans="19:20">
      <c r="S2426" s="85"/>
      <c r="T2426" s="93"/>
    </row>
    <row r="2427" spans="19:20">
      <c r="S2427" s="85"/>
      <c r="T2427" s="93"/>
    </row>
    <row r="2428" spans="19:20">
      <c r="S2428" s="85"/>
      <c r="T2428" s="93"/>
    </row>
    <row r="2429" spans="19:20">
      <c r="S2429" s="85"/>
      <c r="T2429" s="93"/>
    </row>
    <row r="2430" spans="19:20">
      <c r="S2430" s="85"/>
      <c r="T2430" s="93"/>
    </row>
    <row r="2431" spans="19:20">
      <c r="S2431" s="85"/>
      <c r="T2431" s="93"/>
    </row>
    <row r="2432" spans="19:20">
      <c r="S2432" s="85"/>
      <c r="T2432" s="93"/>
    </row>
    <row r="2433" spans="19:20">
      <c r="S2433" s="85"/>
      <c r="T2433" s="93"/>
    </row>
    <row r="2434" spans="19:20">
      <c r="S2434" s="85"/>
      <c r="T2434" s="93"/>
    </row>
    <row r="2435" spans="19:20">
      <c r="S2435" s="85"/>
      <c r="T2435" s="93"/>
    </row>
    <row r="2436" spans="19:20">
      <c r="S2436" s="85"/>
      <c r="T2436" s="93"/>
    </row>
    <row r="2437" spans="19:20">
      <c r="S2437" s="85"/>
      <c r="T2437" s="93"/>
    </row>
    <row r="2438" spans="19:20">
      <c r="S2438" s="85"/>
      <c r="T2438" s="93"/>
    </row>
    <row r="2439" spans="19:20">
      <c r="S2439" s="85"/>
      <c r="T2439" s="93"/>
    </row>
    <row r="2440" spans="19:20">
      <c r="S2440" s="85"/>
      <c r="T2440" s="93"/>
    </row>
    <row r="2441" spans="19:20">
      <c r="S2441" s="85"/>
      <c r="T2441" s="93"/>
    </row>
    <row r="2442" spans="19:20">
      <c r="S2442" s="85"/>
      <c r="T2442" s="93"/>
    </row>
    <row r="2443" spans="19:20">
      <c r="S2443" s="85"/>
      <c r="T2443" s="93"/>
    </row>
    <row r="2444" spans="19:20">
      <c r="S2444" s="85"/>
      <c r="T2444" s="93"/>
    </row>
    <row r="2445" spans="19:20">
      <c r="S2445" s="85"/>
      <c r="T2445" s="93"/>
    </row>
    <row r="2446" spans="19:20">
      <c r="S2446" s="85"/>
      <c r="T2446" s="93"/>
    </row>
    <row r="2447" spans="19:20">
      <c r="S2447" s="85"/>
      <c r="T2447" s="93"/>
    </row>
    <row r="2448" spans="19:20">
      <c r="S2448" s="85"/>
      <c r="T2448" s="93"/>
    </row>
    <row r="2449" spans="19:20">
      <c r="S2449" s="85"/>
      <c r="T2449" s="93"/>
    </row>
    <row r="2450" spans="19:20">
      <c r="S2450" s="85"/>
      <c r="T2450" s="93"/>
    </row>
    <row r="2451" spans="19:20">
      <c r="S2451" s="85"/>
      <c r="T2451" s="93"/>
    </row>
    <row r="2452" spans="19:20">
      <c r="S2452" s="85"/>
      <c r="T2452" s="93"/>
    </row>
    <row r="2453" spans="19:20">
      <c r="S2453" s="85"/>
      <c r="T2453" s="93"/>
    </row>
    <row r="2454" spans="19:20">
      <c r="S2454" s="85"/>
      <c r="T2454" s="93"/>
    </row>
    <row r="2455" spans="19:20">
      <c r="S2455" s="85"/>
      <c r="T2455" s="93"/>
    </row>
    <row r="2456" spans="19:20">
      <c r="S2456" s="85"/>
      <c r="T2456" s="93"/>
    </row>
    <row r="2457" spans="19:20">
      <c r="S2457" s="85"/>
      <c r="T2457" s="93"/>
    </row>
    <row r="2458" spans="19:20">
      <c r="S2458" s="85"/>
      <c r="T2458" s="93"/>
    </row>
    <row r="2459" spans="19:20">
      <c r="S2459" s="85"/>
      <c r="T2459" s="93"/>
    </row>
    <row r="2460" spans="19:20">
      <c r="S2460" s="85"/>
      <c r="T2460" s="93"/>
    </row>
    <row r="2461" spans="19:20">
      <c r="S2461" s="85"/>
      <c r="T2461" s="93"/>
    </row>
    <row r="2462" spans="19:20">
      <c r="S2462" s="85"/>
      <c r="T2462" s="93"/>
    </row>
    <row r="2463" spans="19:20">
      <c r="S2463" s="85"/>
      <c r="T2463" s="93"/>
    </row>
    <row r="2464" spans="19:20">
      <c r="S2464" s="85"/>
      <c r="T2464" s="93"/>
    </row>
    <row r="2465" spans="19:20">
      <c r="S2465" s="85"/>
      <c r="T2465" s="93"/>
    </row>
    <row r="2466" spans="19:20">
      <c r="S2466" s="85"/>
      <c r="T2466" s="93"/>
    </row>
    <row r="2467" spans="19:20">
      <c r="S2467" s="85"/>
      <c r="T2467" s="93"/>
    </row>
    <row r="2468" spans="19:20">
      <c r="S2468" s="85"/>
      <c r="T2468" s="93"/>
    </row>
    <row r="2469" spans="19:20">
      <c r="S2469" s="85"/>
      <c r="T2469" s="93"/>
    </row>
    <row r="2470" spans="19:20">
      <c r="S2470" s="85"/>
      <c r="T2470" s="93"/>
    </row>
    <row r="2471" spans="19:20">
      <c r="S2471" s="85"/>
      <c r="T2471" s="93"/>
    </row>
    <row r="2472" spans="19:20">
      <c r="S2472" s="85"/>
      <c r="T2472" s="93"/>
    </row>
    <row r="2473" spans="19:20">
      <c r="S2473" s="85"/>
      <c r="T2473" s="93"/>
    </row>
    <row r="2474" spans="19:20">
      <c r="S2474" s="85"/>
      <c r="T2474" s="93"/>
    </row>
    <row r="2475" spans="19:20">
      <c r="S2475" s="85"/>
      <c r="T2475" s="93"/>
    </row>
    <row r="2476" spans="19:20">
      <c r="S2476" s="85"/>
      <c r="T2476" s="93"/>
    </row>
    <row r="2477" spans="19:20">
      <c r="S2477" s="85"/>
      <c r="T2477" s="93"/>
    </row>
    <row r="2478" spans="19:20">
      <c r="S2478" s="85"/>
      <c r="T2478" s="93"/>
    </row>
    <row r="2479" spans="19:20">
      <c r="S2479" s="85"/>
      <c r="T2479" s="93"/>
    </row>
    <row r="2480" spans="19:20">
      <c r="S2480" s="85"/>
      <c r="T2480" s="93"/>
    </row>
    <row r="2481" spans="19:20">
      <c r="S2481" s="85"/>
      <c r="T2481" s="93"/>
    </row>
    <row r="2482" spans="19:20">
      <c r="S2482" s="85"/>
      <c r="T2482" s="93"/>
    </row>
    <row r="2483" spans="19:20">
      <c r="S2483" s="85"/>
      <c r="T2483" s="93"/>
    </row>
    <row r="2484" spans="19:20">
      <c r="S2484" s="85"/>
      <c r="T2484" s="93"/>
    </row>
    <row r="2485" spans="19:20">
      <c r="S2485" s="85"/>
      <c r="T2485" s="93"/>
    </row>
    <row r="2486" spans="19:20">
      <c r="S2486" s="85"/>
      <c r="T2486" s="93"/>
    </row>
    <row r="2487" spans="19:20">
      <c r="S2487" s="85"/>
      <c r="T2487" s="93"/>
    </row>
    <row r="2488" spans="19:20">
      <c r="S2488" s="85"/>
      <c r="T2488" s="93"/>
    </row>
    <row r="2489" spans="19:20">
      <c r="S2489" s="85"/>
      <c r="T2489" s="93"/>
    </row>
    <row r="2490" spans="19:20">
      <c r="S2490" s="85"/>
      <c r="T2490" s="93"/>
    </row>
    <row r="2491" spans="19:20">
      <c r="S2491" s="85"/>
      <c r="T2491" s="93"/>
    </row>
    <row r="2492" spans="19:20">
      <c r="S2492" s="85"/>
      <c r="T2492" s="93"/>
    </row>
    <row r="2493" spans="19:20">
      <c r="S2493" s="85"/>
      <c r="T2493" s="93"/>
    </row>
    <row r="2494" spans="19:20">
      <c r="S2494" s="85"/>
      <c r="T2494" s="93"/>
    </row>
    <row r="2495" spans="19:20">
      <c r="S2495" s="85"/>
      <c r="T2495" s="93"/>
    </row>
    <row r="2496" spans="19:20">
      <c r="S2496" s="85"/>
      <c r="T2496" s="93"/>
    </row>
    <row r="2497" spans="19:20">
      <c r="S2497" s="85"/>
      <c r="T2497" s="93"/>
    </row>
    <row r="2498" spans="19:20">
      <c r="S2498" s="85"/>
      <c r="T2498" s="93"/>
    </row>
    <row r="2499" spans="19:20">
      <c r="S2499" s="85"/>
      <c r="T2499" s="93"/>
    </row>
    <row r="2500" spans="19:20">
      <c r="S2500" s="85"/>
      <c r="T2500" s="93"/>
    </row>
    <row r="2501" spans="19:20">
      <c r="S2501" s="85"/>
      <c r="T2501" s="93"/>
    </row>
    <row r="2502" spans="19:20">
      <c r="S2502" s="85"/>
      <c r="T2502" s="93"/>
    </row>
    <row r="2503" spans="19:20">
      <c r="S2503" s="85"/>
      <c r="T2503" s="93"/>
    </row>
    <row r="2504" spans="19:20">
      <c r="S2504" s="85"/>
      <c r="T2504" s="93"/>
    </row>
    <row r="2505" spans="19:20">
      <c r="S2505" s="85"/>
      <c r="T2505" s="93"/>
    </row>
    <row r="2506" spans="19:20">
      <c r="S2506" s="85"/>
      <c r="T2506" s="93"/>
    </row>
    <row r="2507" spans="19:20">
      <c r="S2507" s="85"/>
      <c r="T2507" s="93"/>
    </row>
    <row r="2508" spans="19:20">
      <c r="S2508" s="85"/>
      <c r="T2508" s="93"/>
    </row>
    <row r="2509" spans="19:20">
      <c r="S2509" s="85"/>
      <c r="T2509" s="93"/>
    </row>
    <row r="2510" spans="19:20">
      <c r="S2510" s="85"/>
      <c r="T2510" s="93"/>
    </row>
    <row r="2511" spans="19:20">
      <c r="S2511" s="85"/>
      <c r="T2511" s="93"/>
    </row>
    <row r="2512" spans="19:20">
      <c r="S2512" s="85"/>
      <c r="T2512" s="93"/>
    </row>
    <row r="2513" spans="19:20">
      <c r="S2513" s="85"/>
      <c r="T2513" s="93"/>
    </row>
    <row r="2514" spans="19:20">
      <c r="S2514" s="85"/>
      <c r="T2514" s="93"/>
    </row>
    <row r="2515" spans="19:20">
      <c r="S2515" s="85"/>
      <c r="T2515" s="93"/>
    </row>
    <row r="2516" spans="19:20">
      <c r="S2516" s="85"/>
      <c r="T2516" s="93"/>
    </row>
    <row r="2517" spans="19:20">
      <c r="S2517" s="85"/>
      <c r="T2517" s="93"/>
    </row>
    <row r="2518" spans="19:20">
      <c r="S2518" s="85"/>
      <c r="T2518" s="93"/>
    </row>
    <row r="2519" spans="19:20">
      <c r="S2519" s="85"/>
      <c r="T2519" s="93"/>
    </row>
    <row r="2520" spans="19:20">
      <c r="S2520" s="85"/>
      <c r="T2520" s="93"/>
    </row>
    <row r="2521" spans="19:20">
      <c r="S2521" s="85"/>
      <c r="T2521" s="93"/>
    </row>
    <row r="2522" spans="19:20">
      <c r="S2522" s="85"/>
      <c r="T2522" s="93"/>
    </row>
    <row r="2523" spans="19:20">
      <c r="S2523" s="85"/>
      <c r="T2523" s="93"/>
    </row>
    <row r="2524" spans="19:20">
      <c r="S2524" s="85"/>
      <c r="T2524" s="93"/>
    </row>
    <row r="2525" spans="19:20">
      <c r="S2525" s="85"/>
      <c r="T2525" s="93"/>
    </row>
    <row r="2526" spans="19:20">
      <c r="S2526" s="85"/>
      <c r="T2526" s="93"/>
    </row>
    <row r="2527" spans="19:20">
      <c r="S2527" s="85"/>
      <c r="T2527" s="93"/>
    </row>
    <row r="2528" spans="19:20">
      <c r="S2528" s="85"/>
      <c r="T2528" s="93"/>
    </row>
    <row r="2529" spans="19:20">
      <c r="S2529" s="85"/>
      <c r="T2529" s="93"/>
    </row>
    <row r="2530" spans="19:20">
      <c r="S2530" s="85"/>
      <c r="T2530" s="93"/>
    </row>
    <row r="2531" spans="19:20">
      <c r="S2531" s="85"/>
      <c r="T2531" s="93"/>
    </row>
    <row r="2532" spans="19:20">
      <c r="S2532" s="85"/>
      <c r="T2532" s="93"/>
    </row>
    <row r="2533" spans="19:20">
      <c r="S2533" s="85"/>
      <c r="T2533" s="93"/>
    </row>
    <row r="2534" spans="19:20">
      <c r="S2534" s="85"/>
      <c r="T2534" s="93"/>
    </row>
    <row r="2535" spans="19:20">
      <c r="S2535" s="85"/>
      <c r="T2535" s="93"/>
    </row>
    <row r="2536" spans="19:20">
      <c r="S2536" s="85"/>
      <c r="T2536" s="93"/>
    </row>
    <row r="2537" spans="19:20">
      <c r="S2537" s="85"/>
      <c r="T2537" s="93"/>
    </row>
    <row r="2538" spans="19:20">
      <c r="S2538" s="85"/>
      <c r="T2538" s="93"/>
    </row>
    <row r="2539" spans="19:20">
      <c r="S2539" s="85"/>
      <c r="T2539" s="93"/>
    </row>
    <row r="2540" spans="19:20">
      <c r="S2540" s="85"/>
      <c r="T2540" s="93"/>
    </row>
    <row r="2541" spans="19:20">
      <c r="S2541" s="85"/>
      <c r="T2541" s="93"/>
    </row>
    <row r="2542" spans="19:20">
      <c r="S2542" s="85"/>
      <c r="T2542" s="93"/>
    </row>
    <row r="2543" spans="19:20">
      <c r="S2543" s="85"/>
      <c r="T2543" s="93"/>
    </row>
    <row r="2544" spans="19:20">
      <c r="S2544" s="85"/>
      <c r="T2544" s="93"/>
    </row>
    <row r="2545" spans="19:20">
      <c r="S2545" s="85"/>
      <c r="T2545" s="93"/>
    </row>
    <row r="2546" spans="19:20">
      <c r="S2546" s="85"/>
      <c r="T2546" s="93"/>
    </row>
    <row r="2547" spans="19:20">
      <c r="S2547" s="85"/>
      <c r="T2547" s="93"/>
    </row>
    <row r="2548" spans="19:20">
      <c r="S2548" s="85"/>
      <c r="T2548" s="93"/>
    </row>
    <row r="2549" spans="19:20">
      <c r="S2549" s="85"/>
      <c r="T2549" s="93"/>
    </row>
    <row r="2550" spans="19:20">
      <c r="S2550" s="85"/>
      <c r="T2550" s="93"/>
    </row>
    <row r="2551" spans="19:20">
      <c r="S2551" s="85"/>
      <c r="T2551" s="93"/>
    </row>
    <row r="2552" spans="19:20">
      <c r="S2552" s="85"/>
      <c r="T2552" s="93"/>
    </row>
    <row r="2553" spans="19:20">
      <c r="S2553" s="85"/>
      <c r="T2553" s="93"/>
    </row>
    <row r="2554" spans="19:20">
      <c r="S2554" s="85"/>
      <c r="T2554" s="93"/>
    </row>
    <row r="2555" spans="19:20">
      <c r="S2555" s="85"/>
      <c r="T2555" s="93"/>
    </row>
    <row r="2556" spans="19:20">
      <c r="S2556" s="85"/>
      <c r="T2556" s="93"/>
    </row>
    <row r="2557" spans="19:20">
      <c r="S2557" s="85"/>
      <c r="T2557" s="93"/>
    </row>
    <row r="2558" spans="19:20">
      <c r="S2558" s="85"/>
      <c r="T2558" s="93"/>
    </row>
    <row r="2559" spans="19:20">
      <c r="S2559" s="85"/>
      <c r="T2559" s="93"/>
    </row>
    <row r="2560" spans="19:20">
      <c r="S2560" s="85"/>
      <c r="T2560" s="93"/>
    </row>
    <row r="2561" spans="19:20">
      <c r="S2561" s="85"/>
      <c r="T2561" s="93"/>
    </row>
    <row r="2562" spans="19:20">
      <c r="S2562" s="85"/>
      <c r="T2562" s="93"/>
    </row>
    <row r="2563" spans="19:20">
      <c r="S2563" s="85"/>
      <c r="T2563" s="93"/>
    </row>
    <row r="2564" spans="19:20">
      <c r="S2564" s="85"/>
      <c r="T2564" s="93"/>
    </row>
    <row r="2565" spans="19:20">
      <c r="S2565" s="85"/>
      <c r="T2565" s="93"/>
    </row>
    <row r="2566" spans="19:20">
      <c r="S2566" s="85"/>
      <c r="T2566" s="93"/>
    </row>
    <row r="2567" spans="19:20">
      <c r="S2567" s="85"/>
      <c r="T2567" s="93"/>
    </row>
    <row r="2568" spans="19:20">
      <c r="S2568" s="85"/>
      <c r="T2568" s="93"/>
    </row>
    <row r="2569" spans="19:20">
      <c r="S2569" s="85"/>
      <c r="T2569" s="93"/>
    </row>
    <row r="2570" spans="19:20">
      <c r="S2570" s="85"/>
      <c r="T2570" s="93"/>
    </row>
    <row r="2571" spans="19:20">
      <c r="S2571" s="85"/>
      <c r="T2571" s="93"/>
    </row>
    <row r="2572" spans="19:20">
      <c r="S2572" s="85"/>
      <c r="T2572" s="93"/>
    </row>
    <row r="2573" spans="19:20">
      <c r="S2573" s="85"/>
      <c r="T2573" s="93"/>
    </row>
    <row r="2574" spans="19:20">
      <c r="S2574" s="85"/>
      <c r="T2574" s="93"/>
    </row>
    <row r="2575" spans="19:20">
      <c r="S2575" s="85"/>
      <c r="T2575" s="93"/>
    </row>
    <row r="2576" spans="19:20">
      <c r="S2576" s="85"/>
      <c r="T2576" s="93"/>
    </row>
    <row r="2577" spans="19:20">
      <c r="S2577" s="85"/>
      <c r="T2577" s="93"/>
    </row>
    <row r="2578" spans="19:20">
      <c r="S2578" s="85"/>
      <c r="T2578" s="93"/>
    </row>
    <row r="2579" spans="19:20">
      <c r="S2579" s="85"/>
      <c r="T2579" s="93"/>
    </row>
    <row r="2580" spans="19:20">
      <c r="S2580" s="85"/>
      <c r="T2580" s="93"/>
    </row>
    <row r="2581" spans="19:20">
      <c r="S2581" s="85"/>
      <c r="T2581" s="93"/>
    </row>
    <row r="2582" spans="19:20">
      <c r="S2582" s="85"/>
      <c r="T2582" s="93"/>
    </row>
    <row r="2583" spans="19:20">
      <c r="S2583" s="85"/>
      <c r="T2583" s="93"/>
    </row>
    <row r="2584" spans="19:20">
      <c r="S2584" s="85"/>
      <c r="T2584" s="93"/>
    </row>
    <row r="2585" spans="19:20">
      <c r="S2585" s="85"/>
      <c r="T2585" s="93"/>
    </row>
    <row r="2586" spans="19:20">
      <c r="S2586" s="85"/>
      <c r="T2586" s="93"/>
    </row>
    <row r="2587" spans="19:20">
      <c r="S2587" s="85"/>
      <c r="T2587" s="93"/>
    </row>
    <row r="2588" spans="19:20">
      <c r="S2588" s="85"/>
      <c r="T2588" s="93"/>
    </row>
    <row r="2589" spans="19:20">
      <c r="S2589" s="85"/>
      <c r="T2589" s="93"/>
    </row>
    <row r="2590" spans="19:20">
      <c r="S2590" s="85"/>
      <c r="T2590" s="93"/>
    </row>
    <row r="2591" spans="19:20">
      <c r="S2591" s="85"/>
      <c r="T2591" s="93"/>
    </row>
    <row r="2592" spans="19:20">
      <c r="S2592" s="85"/>
      <c r="T2592" s="93"/>
    </row>
    <row r="2593" spans="19:20">
      <c r="S2593" s="85"/>
      <c r="T2593" s="93"/>
    </row>
    <row r="2594" spans="19:20">
      <c r="S2594" s="85"/>
      <c r="T2594" s="93"/>
    </row>
    <row r="2595" spans="19:20">
      <c r="S2595" s="85"/>
      <c r="T2595" s="93"/>
    </row>
    <row r="2596" spans="19:20">
      <c r="S2596" s="85"/>
      <c r="T2596" s="93"/>
    </row>
    <row r="2597" spans="19:20">
      <c r="S2597" s="85"/>
      <c r="T2597" s="93"/>
    </row>
    <row r="2598" spans="19:20">
      <c r="S2598" s="85"/>
      <c r="T2598" s="93"/>
    </row>
    <row r="2599" spans="19:20">
      <c r="S2599" s="85"/>
      <c r="T2599" s="93"/>
    </row>
    <row r="2600" spans="19:20">
      <c r="S2600" s="85"/>
      <c r="T2600" s="93"/>
    </row>
    <row r="2601" spans="19:20">
      <c r="S2601" s="85"/>
      <c r="T2601" s="93"/>
    </row>
    <row r="2602" spans="19:20">
      <c r="S2602" s="85"/>
      <c r="T2602" s="93"/>
    </row>
    <row r="2603" spans="19:20">
      <c r="S2603" s="85"/>
      <c r="T2603" s="93"/>
    </row>
    <row r="2604" spans="19:20">
      <c r="S2604" s="85"/>
      <c r="T2604" s="93"/>
    </row>
    <row r="2605" spans="19:20">
      <c r="S2605" s="85"/>
      <c r="T2605" s="93"/>
    </row>
    <row r="2606" spans="19:20">
      <c r="S2606" s="85"/>
      <c r="T2606" s="93"/>
    </row>
    <row r="2607" spans="19:20">
      <c r="S2607" s="85"/>
      <c r="T2607" s="93"/>
    </row>
    <row r="2608" spans="19:20">
      <c r="S2608" s="85"/>
      <c r="T2608" s="93"/>
    </row>
    <row r="2609" spans="19:20">
      <c r="S2609" s="85"/>
      <c r="T2609" s="93"/>
    </row>
    <row r="2610" spans="19:20">
      <c r="S2610" s="85"/>
      <c r="T2610" s="93"/>
    </row>
    <row r="2611" spans="19:20">
      <c r="S2611" s="85"/>
      <c r="T2611" s="93"/>
    </row>
    <row r="2612" spans="19:20">
      <c r="S2612" s="85"/>
      <c r="T2612" s="93"/>
    </row>
    <row r="2613" spans="19:20">
      <c r="S2613" s="85"/>
      <c r="T2613" s="93"/>
    </row>
    <row r="2614" spans="19:20">
      <c r="S2614" s="85"/>
      <c r="T2614" s="93"/>
    </row>
    <row r="2615" spans="19:20">
      <c r="S2615" s="85"/>
      <c r="T2615" s="93"/>
    </row>
    <row r="2616" spans="19:20">
      <c r="S2616" s="85"/>
      <c r="T2616" s="93"/>
    </row>
    <row r="2617" spans="19:20">
      <c r="S2617" s="85"/>
      <c r="T2617" s="93"/>
    </row>
    <row r="2618" spans="19:20">
      <c r="S2618" s="85"/>
      <c r="T2618" s="93"/>
    </row>
    <row r="2619" spans="19:20">
      <c r="S2619" s="85"/>
      <c r="T2619" s="93"/>
    </row>
    <row r="2620" spans="19:20">
      <c r="S2620" s="85"/>
      <c r="T2620" s="93"/>
    </row>
    <row r="2621" spans="19:20">
      <c r="S2621" s="85"/>
      <c r="T2621" s="93"/>
    </row>
    <row r="2622" spans="19:20">
      <c r="S2622" s="85"/>
      <c r="T2622" s="93"/>
    </row>
    <row r="2623" spans="19:20">
      <c r="S2623" s="85"/>
      <c r="T2623" s="93"/>
    </row>
    <row r="2624" spans="19:20">
      <c r="S2624" s="85"/>
      <c r="T2624" s="93"/>
    </row>
    <row r="2625" spans="19:20">
      <c r="S2625" s="85"/>
      <c r="T2625" s="93"/>
    </row>
    <row r="2626" spans="19:20">
      <c r="S2626" s="85"/>
      <c r="T2626" s="93"/>
    </row>
    <row r="2627" spans="19:20">
      <c r="S2627" s="85"/>
      <c r="T2627" s="93"/>
    </row>
    <row r="2628" spans="19:20">
      <c r="S2628" s="85"/>
      <c r="T2628" s="93"/>
    </row>
    <row r="2629" spans="19:20">
      <c r="S2629" s="85"/>
      <c r="T2629" s="93"/>
    </row>
    <row r="2630" spans="19:20">
      <c r="S2630" s="85"/>
      <c r="T2630" s="93"/>
    </row>
    <row r="2631" spans="19:20">
      <c r="S2631" s="85"/>
      <c r="T2631" s="93"/>
    </row>
    <row r="2632" spans="19:20">
      <c r="S2632" s="85"/>
      <c r="T2632" s="93"/>
    </row>
    <row r="2633" spans="19:20">
      <c r="S2633" s="85"/>
      <c r="T2633" s="93"/>
    </row>
    <row r="2634" spans="19:20">
      <c r="S2634" s="85"/>
      <c r="T2634" s="93"/>
    </row>
    <row r="2635" spans="19:20">
      <c r="S2635" s="85"/>
      <c r="T2635" s="93"/>
    </row>
    <row r="2636" spans="19:20">
      <c r="S2636" s="85"/>
      <c r="T2636" s="93"/>
    </row>
    <row r="2637" spans="19:20">
      <c r="S2637" s="85"/>
      <c r="T2637" s="93"/>
    </row>
    <row r="2638" spans="19:20">
      <c r="S2638" s="85"/>
      <c r="T2638" s="93"/>
    </row>
    <row r="2639" spans="19:20">
      <c r="S2639" s="85"/>
      <c r="T2639" s="93"/>
    </row>
    <row r="2640" spans="19:20">
      <c r="S2640" s="85"/>
      <c r="T2640" s="93"/>
    </row>
    <row r="2641" spans="19:20">
      <c r="S2641" s="85"/>
      <c r="T2641" s="93"/>
    </row>
    <row r="2642" spans="19:20">
      <c r="S2642" s="85"/>
      <c r="T2642" s="93"/>
    </row>
    <row r="2643" spans="19:20">
      <c r="S2643" s="85"/>
      <c r="T2643" s="93"/>
    </row>
    <row r="2644" spans="19:20">
      <c r="S2644" s="85"/>
      <c r="T2644" s="93"/>
    </row>
    <row r="2645" spans="19:20">
      <c r="S2645" s="85"/>
      <c r="T2645" s="93"/>
    </row>
    <row r="2646" spans="19:20">
      <c r="S2646" s="85"/>
      <c r="T2646" s="93"/>
    </row>
    <row r="2647" spans="19:20">
      <c r="S2647" s="85"/>
      <c r="T2647" s="93"/>
    </row>
    <row r="2648" spans="19:20">
      <c r="S2648" s="85"/>
      <c r="T2648" s="93"/>
    </row>
    <row r="2649" spans="19:20">
      <c r="S2649" s="85"/>
      <c r="T2649" s="93"/>
    </row>
    <row r="2650" spans="19:20">
      <c r="S2650" s="85"/>
      <c r="T2650" s="93"/>
    </row>
    <row r="2651" spans="19:20">
      <c r="S2651" s="85"/>
      <c r="T2651" s="93"/>
    </row>
    <row r="2652" spans="19:20">
      <c r="S2652" s="85"/>
      <c r="T2652" s="93"/>
    </row>
    <row r="2653" spans="19:20">
      <c r="S2653" s="85"/>
      <c r="T2653" s="93"/>
    </row>
    <row r="2654" spans="19:20">
      <c r="S2654" s="85"/>
      <c r="T2654" s="93"/>
    </row>
    <row r="2655" spans="19:20">
      <c r="S2655" s="85"/>
      <c r="T2655" s="93"/>
    </row>
    <row r="2656" spans="19:20">
      <c r="S2656" s="85"/>
      <c r="T2656" s="93"/>
    </row>
    <row r="2657" spans="19:20">
      <c r="S2657" s="85"/>
      <c r="T2657" s="93"/>
    </row>
    <row r="2658" spans="19:20">
      <c r="S2658" s="85"/>
      <c r="T2658" s="93"/>
    </row>
    <row r="2659" spans="19:20">
      <c r="S2659" s="85"/>
      <c r="T2659" s="93"/>
    </row>
    <row r="2660" spans="19:20">
      <c r="S2660" s="85"/>
      <c r="T2660" s="93"/>
    </row>
    <row r="2661" spans="19:20">
      <c r="S2661" s="85"/>
      <c r="T2661" s="93"/>
    </row>
    <row r="2662" spans="19:20">
      <c r="S2662" s="85"/>
      <c r="T2662" s="93"/>
    </row>
    <row r="2663" spans="19:20">
      <c r="S2663" s="85"/>
      <c r="T2663" s="93"/>
    </row>
    <row r="2664" spans="19:20">
      <c r="S2664" s="85"/>
      <c r="T2664" s="93"/>
    </row>
    <row r="2665" spans="19:20">
      <c r="S2665" s="85"/>
      <c r="T2665" s="93"/>
    </row>
    <row r="2666" spans="19:20">
      <c r="S2666" s="85"/>
      <c r="T2666" s="93"/>
    </row>
    <row r="2667" spans="19:20">
      <c r="S2667" s="85"/>
      <c r="T2667" s="93"/>
    </row>
    <row r="2668" spans="19:20">
      <c r="S2668" s="85"/>
      <c r="T2668" s="93"/>
    </row>
    <row r="2669" spans="19:20">
      <c r="S2669" s="85"/>
      <c r="T2669" s="93"/>
    </row>
    <row r="2670" spans="19:20">
      <c r="S2670" s="85"/>
      <c r="T2670" s="93"/>
    </row>
    <row r="2671" spans="19:20">
      <c r="S2671" s="85"/>
      <c r="T2671" s="93"/>
    </row>
    <row r="2672" spans="19:20">
      <c r="S2672" s="85"/>
      <c r="T2672" s="93"/>
    </row>
    <row r="2673" spans="19:20">
      <c r="S2673" s="85"/>
      <c r="T2673" s="93"/>
    </row>
    <row r="2674" spans="19:20">
      <c r="S2674" s="85"/>
      <c r="T2674" s="93"/>
    </row>
    <row r="2675" spans="19:20">
      <c r="S2675" s="85"/>
      <c r="T2675" s="93"/>
    </row>
    <row r="2676" spans="19:20">
      <c r="S2676" s="85"/>
      <c r="T2676" s="93"/>
    </row>
    <row r="2677" spans="19:20">
      <c r="S2677" s="85"/>
      <c r="T2677" s="93"/>
    </row>
    <row r="2678" spans="19:20">
      <c r="S2678" s="85"/>
      <c r="T2678" s="93"/>
    </row>
    <row r="2679" spans="19:20">
      <c r="S2679" s="85"/>
      <c r="T2679" s="93"/>
    </row>
    <row r="2680" spans="19:20">
      <c r="S2680" s="85"/>
      <c r="T2680" s="93"/>
    </row>
    <row r="2681" spans="19:20">
      <c r="S2681" s="85"/>
      <c r="T2681" s="93"/>
    </row>
    <row r="2682" spans="19:20">
      <c r="S2682" s="85"/>
      <c r="T2682" s="93"/>
    </row>
    <row r="2683" spans="19:20">
      <c r="S2683" s="85"/>
      <c r="T2683" s="93"/>
    </row>
    <row r="2684" spans="19:20">
      <c r="S2684" s="85"/>
      <c r="T2684" s="93"/>
    </row>
    <row r="2685" spans="19:20">
      <c r="S2685" s="85"/>
      <c r="T2685" s="93"/>
    </row>
    <row r="2686" spans="19:20">
      <c r="S2686" s="85"/>
      <c r="T2686" s="93"/>
    </row>
    <row r="2687" spans="19:20">
      <c r="S2687" s="85"/>
      <c r="T2687" s="93"/>
    </row>
    <row r="2688" spans="19:20">
      <c r="S2688" s="85"/>
      <c r="T2688" s="93"/>
    </row>
    <row r="2689" spans="19:20">
      <c r="S2689" s="85"/>
      <c r="T2689" s="93"/>
    </row>
    <row r="2690" spans="19:20">
      <c r="S2690" s="85"/>
      <c r="T2690" s="93"/>
    </row>
    <row r="2691" spans="19:20">
      <c r="S2691" s="85"/>
      <c r="T2691" s="93"/>
    </row>
    <row r="2692" spans="19:20">
      <c r="S2692" s="85"/>
      <c r="T2692" s="93"/>
    </row>
    <row r="2693" spans="19:20">
      <c r="S2693" s="85"/>
      <c r="T2693" s="93"/>
    </row>
    <row r="2694" spans="19:20">
      <c r="S2694" s="85"/>
      <c r="T2694" s="93"/>
    </row>
    <row r="2695" spans="19:20">
      <c r="S2695" s="85"/>
      <c r="T2695" s="93"/>
    </row>
    <row r="2696" spans="19:20">
      <c r="S2696" s="85"/>
      <c r="T2696" s="93"/>
    </row>
    <row r="2697" spans="19:20">
      <c r="S2697" s="85"/>
      <c r="T2697" s="93"/>
    </row>
    <row r="2698" spans="19:20">
      <c r="S2698" s="85"/>
      <c r="T2698" s="93"/>
    </row>
    <row r="2699" spans="19:20">
      <c r="S2699" s="85"/>
      <c r="T2699" s="93"/>
    </row>
    <row r="2700" spans="19:20">
      <c r="S2700" s="85"/>
      <c r="T2700" s="93"/>
    </row>
    <row r="2701" spans="19:20">
      <c r="S2701" s="85"/>
      <c r="T2701" s="93"/>
    </row>
    <row r="2702" spans="19:20">
      <c r="S2702" s="85"/>
      <c r="T2702" s="93"/>
    </row>
    <row r="2703" spans="19:20">
      <c r="S2703" s="85"/>
      <c r="T2703" s="93"/>
    </row>
    <row r="2704" spans="19:20">
      <c r="S2704" s="85"/>
      <c r="T2704" s="93"/>
    </row>
    <row r="2705" spans="19:20">
      <c r="S2705" s="85"/>
      <c r="T2705" s="93"/>
    </row>
    <row r="2706" spans="19:20">
      <c r="S2706" s="85"/>
      <c r="T2706" s="93"/>
    </row>
    <row r="2707" spans="19:20">
      <c r="S2707" s="85"/>
      <c r="T2707" s="93"/>
    </row>
    <row r="2708" spans="19:20">
      <c r="S2708" s="85"/>
      <c r="T2708" s="93"/>
    </row>
    <row r="2709" spans="19:20">
      <c r="S2709" s="85"/>
      <c r="T2709" s="93"/>
    </row>
    <row r="2710" spans="19:20">
      <c r="S2710" s="85"/>
      <c r="T2710" s="93"/>
    </row>
    <row r="2711" spans="19:20">
      <c r="S2711" s="85"/>
      <c r="T2711" s="93"/>
    </row>
    <row r="2712" spans="19:20">
      <c r="S2712" s="85"/>
      <c r="T2712" s="93"/>
    </row>
    <row r="2713" spans="19:20">
      <c r="S2713" s="85"/>
      <c r="T2713" s="93"/>
    </row>
    <row r="2714" spans="19:20">
      <c r="S2714" s="85"/>
      <c r="T2714" s="93"/>
    </row>
    <row r="2715" spans="19:20">
      <c r="S2715" s="85"/>
      <c r="T2715" s="93"/>
    </row>
    <row r="2716" spans="19:20">
      <c r="S2716" s="85"/>
      <c r="T2716" s="93"/>
    </row>
    <row r="2717" spans="19:20">
      <c r="S2717" s="85"/>
      <c r="T2717" s="93"/>
    </row>
    <row r="2718" spans="19:20">
      <c r="S2718" s="85"/>
      <c r="T2718" s="93"/>
    </row>
    <row r="2719" spans="19:20">
      <c r="S2719" s="85"/>
      <c r="T2719" s="93"/>
    </row>
    <row r="2720" spans="19:20">
      <c r="S2720" s="85"/>
      <c r="T2720" s="93"/>
    </row>
    <row r="2721" spans="19:20">
      <c r="S2721" s="85"/>
      <c r="T2721" s="93"/>
    </row>
    <row r="2722" spans="19:20">
      <c r="S2722" s="85"/>
      <c r="T2722" s="93"/>
    </row>
    <row r="2723" spans="19:20">
      <c r="S2723" s="85"/>
      <c r="T2723" s="93"/>
    </row>
    <row r="2724" spans="19:20">
      <c r="S2724" s="85"/>
      <c r="T2724" s="93"/>
    </row>
    <row r="2725" spans="19:20">
      <c r="S2725" s="85"/>
      <c r="T2725" s="93"/>
    </row>
    <row r="2726" spans="19:20">
      <c r="S2726" s="85"/>
      <c r="T2726" s="93"/>
    </row>
    <row r="2727" spans="19:20">
      <c r="S2727" s="85"/>
      <c r="T2727" s="93"/>
    </row>
    <row r="2728" spans="19:20">
      <c r="S2728" s="85"/>
      <c r="T2728" s="93"/>
    </row>
    <row r="2729" spans="19:20">
      <c r="S2729" s="85"/>
      <c r="T2729" s="93"/>
    </row>
    <row r="2730" spans="19:20">
      <c r="S2730" s="85"/>
      <c r="T2730" s="93"/>
    </row>
    <row r="2731" spans="19:20">
      <c r="S2731" s="85"/>
      <c r="T2731" s="93"/>
    </row>
    <row r="2732" spans="19:20">
      <c r="S2732" s="85"/>
      <c r="T2732" s="93"/>
    </row>
    <row r="2733" spans="19:20">
      <c r="S2733" s="85"/>
      <c r="T2733" s="93"/>
    </row>
    <row r="2734" spans="19:20">
      <c r="S2734" s="85"/>
      <c r="T2734" s="93"/>
    </row>
    <row r="2735" spans="19:20">
      <c r="S2735" s="85"/>
      <c r="T2735" s="93"/>
    </row>
    <row r="2736" spans="19:20">
      <c r="S2736" s="85"/>
      <c r="T2736" s="93"/>
    </row>
    <row r="2737" spans="19:20">
      <c r="S2737" s="85"/>
      <c r="T2737" s="93"/>
    </row>
    <row r="2738" spans="19:20">
      <c r="S2738" s="85"/>
      <c r="T2738" s="93"/>
    </row>
    <row r="2739" spans="19:20">
      <c r="S2739" s="85"/>
      <c r="T2739" s="93"/>
    </row>
    <row r="2740" spans="19:20">
      <c r="S2740" s="85"/>
      <c r="T2740" s="93"/>
    </row>
    <row r="2741" spans="19:20">
      <c r="S2741" s="85"/>
      <c r="T2741" s="93"/>
    </row>
    <row r="2742" spans="19:20">
      <c r="S2742" s="85"/>
      <c r="T2742" s="93"/>
    </row>
    <row r="2743" spans="19:20">
      <c r="S2743" s="85"/>
      <c r="T2743" s="93"/>
    </row>
    <row r="2744" spans="19:20">
      <c r="S2744" s="85"/>
      <c r="T2744" s="93"/>
    </row>
    <row r="2745" spans="19:20">
      <c r="S2745" s="85"/>
      <c r="T2745" s="93"/>
    </row>
    <row r="2746" spans="19:20">
      <c r="S2746" s="85"/>
      <c r="T2746" s="93"/>
    </row>
    <row r="2747" spans="19:20">
      <c r="S2747" s="85"/>
      <c r="T2747" s="93"/>
    </row>
    <row r="2748" spans="19:20">
      <c r="S2748" s="85"/>
      <c r="T2748" s="93"/>
    </row>
    <row r="2749" spans="19:20">
      <c r="S2749" s="85"/>
      <c r="T2749" s="93"/>
    </row>
    <row r="2750" spans="19:20">
      <c r="S2750" s="85"/>
      <c r="T2750" s="93"/>
    </row>
    <row r="2751" spans="19:20">
      <c r="S2751" s="85"/>
      <c r="T2751" s="93"/>
    </row>
    <row r="2752" spans="19:20">
      <c r="S2752" s="85"/>
      <c r="T2752" s="93"/>
    </row>
    <row r="2753" spans="19:20">
      <c r="S2753" s="85"/>
      <c r="T2753" s="93"/>
    </row>
    <row r="2754" spans="19:20">
      <c r="S2754" s="85"/>
      <c r="T2754" s="93"/>
    </row>
    <row r="2755" spans="19:20">
      <c r="S2755" s="85"/>
      <c r="T2755" s="93"/>
    </row>
    <row r="2756" spans="19:20">
      <c r="S2756" s="85"/>
      <c r="T2756" s="93"/>
    </row>
    <row r="2757" spans="19:20">
      <c r="S2757" s="85"/>
      <c r="T2757" s="93"/>
    </row>
    <row r="2758" spans="19:20">
      <c r="S2758" s="85"/>
      <c r="T2758" s="93"/>
    </row>
    <row r="2759" spans="19:20">
      <c r="S2759" s="85"/>
      <c r="T2759" s="93"/>
    </row>
    <row r="2760" spans="19:20">
      <c r="S2760" s="85"/>
      <c r="T2760" s="93"/>
    </row>
    <row r="2761" spans="19:20">
      <c r="S2761" s="85"/>
      <c r="T2761" s="93"/>
    </row>
    <row r="2762" spans="19:20">
      <c r="S2762" s="85"/>
      <c r="T2762" s="93"/>
    </row>
    <row r="2763" spans="19:20">
      <c r="S2763" s="85"/>
      <c r="T2763" s="93"/>
    </row>
    <row r="2764" spans="19:20">
      <c r="S2764" s="85"/>
      <c r="T2764" s="93"/>
    </row>
    <row r="2765" spans="19:20">
      <c r="S2765" s="85"/>
      <c r="T2765" s="93"/>
    </row>
    <row r="2766" spans="19:20">
      <c r="S2766" s="85"/>
      <c r="T2766" s="93"/>
    </row>
    <row r="2767" spans="19:20">
      <c r="S2767" s="85"/>
      <c r="T2767" s="93"/>
    </row>
    <row r="2768" spans="19:20">
      <c r="S2768" s="85"/>
      <c r="T2768" s="93"/>
    </row>
    <row r="2769" spans="19:20">
      <c r="S2769" s="85"/>
      <c r="T2769" s="93"/>
    </row>
    <row r="2770" spans="19:20">
      <c r="S2770" s="85"/>
      <c r="T2770" s="93"/>
    </row>
    <row r="2771" spans="19:20">
      <c r="S2771" s="85"/>
      <c r="T2771" s="93"/>
    </row>
    <row r="2772" spans="19:20">
      <c r="S2772" s="85"/>
      <c r="T2772" s="93"/>
    </row>
    <row r="2773" spans="19:20">
      <c r="S2773" s="85"/>
      <c r="T2773" s="93"/>
    </row>
    <row r="2774" spans="19:20">
      <c r="S2774" s="85"/>
      <c r="T2774" s="93"/>
    </row>
    <row r="2775" spans="19:20">
      <c r="S2775" s="85"/>
      <c r="T2775" s="93"/>
    </row>
    <row r="2776" spans="19:20">
      <c r="S2776" s="85"/>
      <c r="T2776" s="93"/>
    </row>
    <row r="2777" spans="19:20">
      <c r="S2777" s="85"/>
      <c r="T2777" s="93"/>
    </row>
    <row r="2778" spans="19:20">
      <c r="S2778" s="85"/>
      <c r="T2778" s="93"/>
    </row>
    <row r="2779" spans="19:20">
      <c r="S2779" s="85"/>
      <c r="T2779" s="93"/>
    </row>
    <row r="2780" spans="19:20">
      <c r="S2780" s="85"/>
      <c r="T2780" s="93"/>
    </row>
    <row r="2781" spans="19:20">
      <c r="S2781" s="85"/>
      <c r="T2781" s="93"/>
    </row>
    <row r="2782" spans="19:20">
      <c r="S2782" s="85"/>
      <c r="T2782" s="93"/>
    </row>
    <row r="2783" spans="19:20">
      <c r="S2783" s="85"/>
      <c r="T2783" s="93"/>
    </row>
    <row r="2784" spans="19:20">
      <c r="S2784" s="85"/>
      <c r="T2784" s="93"/>
    </row>
    <row r="2785" spans="19:20">
      <c r="S2785" s="85"/>
      <c r="T2785" s="93"/>
    </row>
    <row r="2786" spans="19:20">
      <c r="S2786" s="85"/>
      <c r="T2786" s="93"/>
    </row>
    <row r="2787" spans="19:20">
      <c r="S2787" s="85"/>
      <c r="T2787" s="93"/>
    </row>
    <row r="2788" spans="19:20">
      <c r="S2788" s="85"/>
      <c r="T2788" s="93"/>
    </row>
    <row r="2789" spans="19:20">
      <c r="S2789" s="85"/>
      <c r="T2789" s="93"/>
    </row>
    <row r="2790" spans="19:20">
      <c r="S2790" s="85"/>
      <c r="T2790" s="93"/>
    </row>
    <row r="2791" spans="19:20">
      <c r="S2791" s="85"/>
      <c r="T2791" s="93"/>
    </row>
    <row r="2792" spans="19:20">
      <c r="S2792" s="85"/>
      <c r="T2792" s="93"/>
    </row>
    <row r="2793" spans="19:20">
      <c r="S2793" s="85"/>
      <c r="T2793" s="93"/>
    </row>
    <row r="2794" spans="19:20">
      <c r="S2794" s="85"/>
      <c r="T2794" s="93"/>
    </row>
    <row r="2795" spans="19:20">
      <c r="S2795" s="85"/>
      <c r="T2795" s="93"/>
    </row>
    <row r="2796" spans="19:20">
      <c r="S2796" s="85"/>
      <c r="T2796" s="93"/>
    </row>
    <row r="2797" spans="19:20">
      <c r="S2797" s="85"/>
      <c r="T2797" s="93"/>
    </row>
    <row r="2798" spans="19:20">
      <c r="S2798" s="85"/>
      <c r="T2798" s="93"/>
    </row>
    <row r="2799" spans="19:20">
      <c r="S2799" s="85"/>
      <c r="T2799" s="93"/>
    </row>
    <row r="2800" spans="19:20">
      <c r="S2800" s="85"/>
      <c r="T2800" s="93"/>
    </row>
    <row r="2801" spans="19:20">
      <c r="S2801" s="85"/>
      <c r="T2801" s="93"/>
    </row>
    <row r="2802" spans="19:20">
      <c r="S2802" s="85"/>
      <c r="T2802" s="93"/>
    </row>
    <row r="2803" spans="19:20">
      <c r="S2803" s="85"/>
      <c r="T2803" s="93"/>
    </row>
    <row r="2804" spans="19:20">
      <c r="S2804" s="85"/>
      <c r="T2804" s="93"/>
    </row>
    <row r="2805" spans="19:20">
      <c r="S2805" s="85"/>
      <c r="T2805" s="93"/>
    </row>
    <row r="2806" spans="19:20">
      <c r="S2806" s="85"/>
      <c r="T2806" s="93"/>
    </row>
    <row r="2807" spans="19:20">
      <c r="S2807" s="85"/>
      <c r="T2807" s="93"/>
    </row>
    <row r="2808" spans="19:20">
      <c r="S2808" s="85"/>
      <c r="T2808" s="93"/>
    </row>
    <row r="2809" spans="19:20">
      <c r="S2809" s="85"/>
      <c r="T2809" s="93"/>
    </row>
    <row r="2810" spans="19:20">
      <c r="S2810" s="85"/>
      <c r="T2810" s="93"/>
    </row>
    <row r="2811" spans="19:20">
      <c r="S2811" s="85"/>
      <c r="T2811" s="93"/>
    </row>
    <row r="2812" spans="19:20">
      <c r="S2812" s="85"/>
      <c r="T2812" s="93"/>
    </row>
    <row r="2813" spans="19:20">
      <c r="S2813" s="85"/>
      <c r="T2813" s="93"/>
    </row>
    <row r="2814" spans="19:20">
      <c r="S2814" s="85"/>
      <c r="T2814" s="93"/>
    </row>
    <row r="2815" spans="19:20">
      <c r="S2815" s="85"/>
      <c r="T2815" s="93"/>
    </row>
    <row r="2816" spans="19:20">
      <c r="S2816" s="85"/>
      <c r="T2816" s="93"/>
    </row>
    <row r="2817" spans="19:20">
      <c r="S2817" s="85"/>
      <c r="T2817" s="93"/>
    </row>
    <row r="2818" spans="19:20">
      <c r="S2818" s="85"/>
      <c r="T2818" s="93"/>
    </row>
    <row r="2819" spans="19:20">
      <c r="S2819" s="85"/>
      <c r="T2819" s="93"/>
    </row>
    <row r="2820" spans="19:20">
      <c r="S2820" s="85"/>
      <c r="T2820" s="93"/>
    </row>
    <row r="2821" spans="19:20">
      <c r="S2821" s="85"/>
      <c r="T2821" s="93"/>
    </row>
    <row r="2822" spans="19:20">
      <c r="S2822" s="85"/>
      <c r="T2822" s="93"/>
    </row>
    <row r="2823" spans="19:20">
      <c r="S2823" s="85"/>
      <c r="T2823" s="93"/>
    </row>
    <row r="2824" spans="19:20">
      <c r="S2824" s="85"/>
      <c r="T2824" s="93"/>
    </row>
    <row r="2825" spans="19:20">
      <c r="S2825" s="85"/>
      <c r="T2825" s="93"/>
    </row>
    <row r="2826" spans="19:20">
      <c r="S2826" s="85"/>
      <c r="T2826" s="93"/>
    </row>
    <row r="2827" spans="19:20">
      <c r="S2827" s="85"/>
      <c r="T2827" s="93"/>
    </row>
    <row r="2828" spans="19:20">
      <c r="S2828" s="85"/>
      <c r="T2828" s="93"/>
    </row>
    <row r="2829" spans="19:20">
      <c r="S2829" s="85"/>
      <c r="T2829" s="93"/>
    </row>
    <row r="2830" spans="19:20">
      <c r="S2830" s="85"/>
      <c r="T2830" s="93"/>
    </row>
    <row r="2831" spans="19:20">
      <c r="S2831" s="85"/>
      <c r="T2831" s="93"/>
    </row>
    <row r="2832" spans="19:20">
      <c r="S2832" s="85"/>
      <c r="T2832" s="93"/>
    </row>
    <row r="2833" spans="19:20">
      <c r="S2833" s="85"/>
      <c r="T2833" s="93"/>
    </row>
    <row r="2834" spans="19:20">
      <c r="S2834" s="85"/>
      <c r="T2834" s="93"/>
    </row>
    <row r="2835" spans="19:20">
      <c r="S2835" s="85"/>
      <c r="T2835" s="93"/>
    </row>
    <row r="2836" spans="19:20">
      <c r="S2836" s="85"/>
      <c r="T2836" s="93"/>
    </row>
    <row r="2837" spans="19:20">
      <c r="S2837" s="85"/>
      <c r="T2837" s="93"/>
    </row>
    <row r="2838" spans="19:20">
      <c r="S2838" s="85"/>
      <c r="T2838" s="93"/>
    </row>
    <row r="2839" spans="19:20">
      <c r="S2839" s="85"/>
      <c r="T2839" s="93"/>
    </row>
    <row r="2840" spans="19:20">
      <c r="S2840" s="85"/>
      <c r="T2840" s="93"/>
    </row>
    <row r="2841" spans="19:20">
      <c r="S2841" s="85"/>
      <c r="T2841" s="93"/>
    </row>
    <row r="2842" spans="19:20">
      <c r="S2842" s="85"/>
      <c r="T2842" s="93"/>
    </row>
    <row r="2843" spans="19:20">
      <c r="S2843" s="85"/>
      <c r="T2843" s="93"/>
    </row>
    <row r="2844" spans="19:20">
      <c r="S2844" s="85"/>
      <c r="T2844" s="93"/>
    </row>
    <row r="2845" spans="19:20">
      <c r="S2845" s="85"/>
      <c r="T2845" s="93"/>
    </row>
    <row r="2846" spans="19:20">
      <c r="S2846" s="85"/>
      <c r="T2846" s="93"/>
    </row>
    <row r="2847" spans="19:20">
      <c r="S2847" s="85"/>
      <c r="T2847" s="93"/>
    </row>
    <row r="2848" spans="19:20">
      <c r="S2848" s="85"/>
      <c r="T2848" s="93"/>
    </row>
    <row r="2849" spans="19:20">
      <c r="S2849" s="85"/>
      <c r="T2849" s="93"/>
    </row>
    <row r="2850" spans="19:20">
      <c r="S2850" s="85"/>
      <c r="T2850" s="93"/>
    </row>
    <row r="2851" spans="19:20">
      <c r="S2851" s="85"/>
      <c r="T2851" s="93"/>
    </row>
    <row r="2852" spans="19:20">
      <c r="S2852" s="85"/>
      <c r="T2852" s="93"/>
    </row>
    <row r="2853" spans="19:20">
      <c r="S2853" s="85"/>
      <c r="T2853" s="93"/>
    </row>
    <row r="2854" spans="19:20">
      <c r="S2854" s="85"/>
      <c r="T2854" s="93"/>
    </row>
    <row r="2855" spans="19:20">
      <c r="S2855" s="85"/>
      <c r="T2855" s="93"/>
    </row>
    <row r="2856" spans="19:20">
      <c r="S2856" s="85"/>
      <c r="T2856" s="93"/>
    </row>
    <row r="2857" spans="19:20">
      <c r="S2857" s="85"/>
      <c r="T2857" s="93"/>
    </row>
    <row r="2858" spans="19:20">
      <c r="S2858" s="85"/>
      <c r="T2858" s="93"/>
    </row>
    <row r="2859" spans="19:20">
      <c r="S2859" s="85"/>
      <c r="T2859" s="93"/>
    </row>
    <row r="2860" spans="19:20">
      <c r="S2860" s="85"/>
      <c r="T2860" s="93"/>
    </row>
    <row r="2861" spans="19:20">
      <c r="S2861" s="85"/>
      <c r="T2861" s="93"/>
    </row>
    <row r="2862" spans="19:20">
      <c r="S2862" s="85"/>
      <c r="T2862" s="93"/>
    </row>
    <row r="2863" spans="19:20">
      <c r="S2863" s="85"/>
      <c r="T2863" s="93"/>
    </row>
    <row r="2864" spans="19:20">
      <c r="S2864" s="85"/>
      <c r="T2864" s="93"/>
    </row>
    <row r="2865" spans="19:20">
      <c r="S2865" s="85"/>
      <c r="T2865" s="93"/>
    </row>
    <row r="2866" spans="19:20">
      <c r="S2866" s="85"/>
      <c r="T2866" s="93"/>
    </row>
    <row r="2867" spans="19:20">
      <c r="S2867" s="85"/>
      <c r="T2867" s="93"/>
    </row>
    <row r="2868" spans="19:20">
      <c r="S2868" s="85"/>
      <c r="T2868" s="93"/>
    </row>
    <row r="2869" spans="19:20">
      <c r="S2869" s="85"/>
      <c r="T2869" s="93"/>
    </row>
    <row r="2870" spans="19:20">
      <c r="S2870" s="85"/>
      <c r="T2870" s="93"/>
    </row>
    <row r="2871" spans="19:20">
      <c r="S2871" s="85"/>
      <c r="T2871" s="93"/>
    </row>
    <row r="2872" spans="19:20">
      <c r="S2872" s="85"/>
      <c r="T2872" s="93"/>
    </row>
    <row r="2873" spans="19:20">
      <c r="S2873" s="85"/>
      <c r="T2873" s="93"/>
    </row>
    <row r="2874" spans="19:20">
      <c r="S2874" s="85"/>
      <c r="T2874" s="93"/>
    </row>
    <row r="2875" spans="19:20">
      <c r="S2875" s="85"/>
      <c r="T2875" s="93"/>
    </row>
    <row r="2876" spans="19:20">
      <c r="S2876" s="85"/>
      <c r="T2876" s="93"/>
    </row>
    <row r="2877" spans="19:20">
      <c r="S2877" s="85"/>
      <c r="T2877" s="93"/>
    </row>
    <row r="2878" spans="19:20">
      <c r="S2878" s="85"/>
      <c r="T2878" s="93"/>
    </row>
    <row r="2879" spans="19:20">
      <c r="S2879" s="85"/>
      <c r="T2879" s="93"/>
    </row>
    <row r="2880" spans="19:20">
      <c r="S2880" s="85"/>
      <c r="T2880" s="93"/>
    </row>
    <row r="2881" spans="19:20">
      <c r="S2881" s="85"/>
      <c r="T2881" s="93"/>
    </row>
    <row r="2882" spans="19:20">
      <c r="S2882" s="85"/>
      <c r="T2882" s="93"/>
    </row>
    <row r="2883" spans="19:20">
      <c r="S2883" s="85"/>
      <c r="T2883" s="93"/>
    </row>
    <row r="2884" spans="19:20">
      <c r="S2884" s="85"/>
      <c r="T2884" s="93"/>
    </row>
    <row r="2885" spans="19:20">
      <c r="S2885" s="85"/>
      <c r="T2885" s="93"/>
    </row>
    <row r="2886" spans="19:20">
      <c r="S2886" s="85"/>
      <c r="T2886" s="93"/>
    </row>
    <row r="2887" spans="19:20">
      <c r="S2887" s="85"/>
      <c r="T2887" s="93"/>
    </row>
    <row r="2888" spans="19:20">
      <c r="S2888" s="85"/>
      <c r="T2888" s="93"/>
    </row>
    <row r="2889" spans="19:20">
      <c r="S2889" s="85"/>
      <c r="T2889" s="93"/>
    </row>
    <row r="2890" spans="19:20">
      <c r="S2890" s="85"/>
      <c r="T2890" s="93"/>
    </row>
    <row r="2891" spans="19:20">
      <c r="S2891" s="85"/>
      <c r="T2891" s="93"/>
    </row>
    <row r="2892" spans="19:20">
      <c r="S2892" s="85"/>
      <c r="T2892" s="93"/>
    </row>
    <row r="2893" spans="19:20">
      <c r="S2893" s="85"/>
      <c r="T2893" s="93"/>
    </row>
    <row r="2894" spans="19:20">
      <c r="S2894" s="85"/>
      <c r="T2894" s="93"/>
    </row>
    <row r="2895" spans="19:20">
      <c r="S2895" s="85"/>
      <c r="T2895" s="93"/>
    </row>
    <row r="2896" spans="19:20">
      <c r="S2896" s="85"/>
      <c r="T2896" s="93"/>
    </row>
    <row r="2897" spans="19:20">
      <c r="S2897" s="85"/>
      <c r="T2897" s="93"/>
    </row>
    <row r="2898" spans="19:20">
      <c r="S2898" s="85"/>
      <c r="T2898" s="93"/>
    </row>
    <row r="2899" spans="19:20">
      <c r="S2899" s="85"/>
      <c r="T2899" s="93"/>
    </row>
    <row r="2900" spans="19:20">
      <c r="S2900" s="85"/>
      <c r="T2900" s="93"/>
    </row>
    <row r="2901" spans="19:20">
      <c r="S2901" s="85"/>
      <c r="T2901" s="93"/>
    </row>
    <row r="2902" spans="19:20">
      <c r="S2902" s="85"/>
      <c r="T2902" s="93"/>
    </row>
    <row r="2903" spans="19:20">
      <c r="S2903" s="85"/>
      <c r="T2903" s="93"/>
    </row>
    <row r="2904" spans="19:20">
      <c r="S2904" s="85"/>
      <c r="T2904" s="93"/>
    </row>
    <row r="2905" spans="19:20">
      <c r="S2905" s="85"/>
      <c r="T2905" s="93"/>
    </row>
    <row r="2906" spans="19:20">
      <c r="S2906" s="85"/>
      <c r="T2906" s="93"/>
    </row>
    <row r="2907" spans="19:20">
      <c r="S2907" s="85"/>
      <c r="T2907" s="93"/>
    </row>
    <row r="2908" spans="19:20">
      <c r="S2908" s="85"/>
      <c r="T2908" s="93"/>
    </row>
    <row r="2909" spans="19:20">
      <c r="S2909" s="85"/>
      <c r="T2909" s="93"/>
    </row>
    <row r="2910" spans="19:20">
      <c r="S2910" s="85"/>
      <c r="T2910" s="93"/>
    </row>
    <row r="2911" spans="19:20">
      <c r="S2911" s="85"/>
      <c r="T2911" s="93"/>
    </row>
    <row r="2912" spans="19:20">
      <c r="S2912" s="85"/>
      <c r="T2912" s="93"/>
    </row>
    <row r="2913" spans="19:20">
      <c r="S2913" s="85"/>
      <c r="T2913" s="93"/>
    </row>
    <row r="2914" spans="19:20">
      <c r="S2914" s="85"/>
      <c r="T2914" s="93"/>
    </row>
    <row r="2915" spans="19:20">
      <c r="S2915" s="85"/>
      <c r="T2915" s="93"/>
    </row>
    <row r="2916" spans="19:20">
      <c r="S2916" s="85"/>
      <c r="T2916" s="93"/>
    </row>
    <row r="2917" spans="19:20">
      <c r="S2917" s="85"/>
      <c r="T2917" s="93"/>
    </row>
    <row r="2918" spans="19:20">
      <c r="S2918" s="85"/>
      <c r="T2918" s="93"/>
    </row>
    <row r="2919" spans="19:20">
      <c r="S2919" s="85"/>
      <c r="T2919" s="93"/>
    </row>
    <row r="2920" spans="19:20">
      <c r="S2920" s="85"/>
      <c r="T2920" s="93"/>
    </row>
    <row r="2921" spans="19:20">
      <c r="S2921" s="85"/>
      <c r="T2921" s="93"/>
    </row>
    <row r="2922" spans="19:20">
      <c r="S2922" s="85"/>
      <c r="T2922" s="93"/>
    </row>
    <row r="2923" spans="19:20">
      <c r="S2923" s="85"/>
      <c r="T2923" s="93"/>
    </row>
    <row r="2924" spans="19:20">
      <c r="S2924" s="85"/>
      <c r="T2924" s="93"/>
    </row>
    <row r="2925" spans="19:20">
      <c r="S2925" s="85"/>
      <c r="T2925" s="93"/>
    </row>
    <row r="2926" spans="19:20">
      <c r="S2926" s="85"/>
      <c r="T2926" s="93"/>
    </row>
    <row r="2927" spans="19:20">
      <c r="S2927" s="85"/>
      <c r="T2927" s="93"/>
    </row>
    <row r="2928" spans="19:20">
      <c r="S2928" s="85"/>
      <c r="T2928" s="93"/>
    </row>
    <row r="2929" spans="19:20">
      <c r="S2929" s="85"/>
      <c r="T2929" s="93"/>
    </row>
    <row r="2930" spans="19:20">
      <c r="S2930" s="85"/>
      <c r="T2930" s="93"/>
    </row>
    <row r="2931" spans="19:20">
      <c r="S2931" s="85"/>
      <c r="T2931" s="93"/>
    </row>
    <row r="2932" spans="19:20">
      <c r="S2932" s="85"/>
      <c r="T2932" s="93"/>
    </row>
    <row r="2933" spans="19:20">
      <c r="S2933" s="85"/>
      <c r="T2933" s="93"/>
    </row>
    <row r="2934" spans="19:20">
      <c r="S2934" s="85"/>
      <c r="T2934" s="93"/>
    </row>
    <row r="2935" spans="19:20">
      <c r="S2935" s="85"/>
      <c r="T2935" s="93"/>
    </row>
    <row r="2936" spans="19:20">
      <c r="S2936" s="85"/>
      <c r="T2936" s="93"/>
    </row>
    <row r="2937" spans="19:20">
      <c r="S2937" s="85"/>
      <c r="T2937" s="93"/>
    </row>
    <row r="2938" spans="19:20">
      <c r="S2938" s="85"/>
      <c r="T2938" s="93"/>
    </row>
    <row r="2939" spans="19:20">
      <c r="S2939" s="85"/>
      <c r="T2939" s="93"/>
    </row>
    <row r="2940" spans="19:20">
      <c r="S2940" s="85"/>
      <c r="T2940" s="93"/>
    </row>
    <row r="2941" spans="19:20">
      <c r="S2941" s="85"/>
      <c r="T2941" s="93"/>
    </row>
    <row r="2942" spans="19:20">
      <c r="S2942" s="85"/>
      <c r="T2942" s="93"/>
    </row>
    <row r="2943" spans="19:20">
      <c r="S2943" s="85"/>
      <c r="T2943" s="93"/>
    </row>
    <row r="2944" spans="19:20">
      <c r="S2944" s="85"/>
      <c r="T2944" s="93"/>
    </row>
    <row r="2945" spans="19:20">
      <c r="S2945" s="85"/>
      <c r="T2945" s="93"/>
    </row>
    <row r="2946" spans="19:20">
      <c r="S2946" s="85"/>
      <c r="T2946" s="93"/>
    </row>
    <row r="2947" spans="19:20">
      <c r="S2947" s="85"/>
      <c r="T2947" s="93"/>
    </row>
    <row r="2948" spans="19:20">
      <c r="S2948" s="85"/>
      <c r="T2948" s="93"/>
    </row>
    <row r="2949" spans="19:20">
      <c r="S2949" s="85"/>
      <c r="T2949" s="93"/>
    </row>
    <row r="2950" spans="19:20">
      <c r="S2950" s="85"/>
      <c r="T2950" s="93"/>
    </row>
    <row r="2951" spans="19:20">
      <c r="S2951" s="85"/>
      <c r="T2951" s="93"/>
    </row>
    <row r="2952" spans="19:20">
      <c r="S2952" s="85"/>
      <c r="T2952" s="93"/>
    </row>
    <row r="2953" spans="19:20">
      <c r="S2953" s="85"/>
      <c r="T2953" s="93"/>
    </row>
    <row r="2954" spans="19:20">
      <c r="S2954" s="85"/>
      <c r="T2954" s="93"/>
    </row>
    <row r="2955" spans="19:20">
      <c r="S2955" s="85"/>
      <c r="T2955" s="93"/>
    </row>
    <row r="2956" spans="19:20">
      <c r="S2956" s="85"/>
      <c r="T2956" s="93"/>
    </row>
    <row r="2957" spans="19:20">
      <c r="S2957" s="85"/>
      <c r="T2957" s="93"/>
    </row>
    <row r="2958" spans="19:20">
      <c r="S2958" s="85"/>
      <c r="T2958" s="93"/>
    </row>
    <row r="2959" spans="19:20">
      <c r="S2959" s="85"/>
      <c r="T2959" s="93"/>
    </row>
    <row r="2960" spans="19:20">
      <c r="S2960" s="85"/>
      <c r="T2960" s="93"/>
    </row>
    <row r="2961" spans="19:20">
      <c r="S2961" s="85"/>
      <c r="T2961" s="93"/>
    </row>
    <row r="2962" spans="19:20">
      <c r="S2962" s="85"/>
      <c r="T2962" s="93"/>
    </row>
    <row r="2963" spans="19:20">
      <c r="S2963" s="85"/>
      <c r="T2963" s="93"/>
    </row>
    <row r="2964" spans="19:20">
      <c r="S2964" s="85"/>
      <c r="T2964" s="93"/>
    </row>
    <row r="2965" spans="19:20">
      <c r="S2965" s="85"/>
      <c r="T2965" s="93"/>
    </row>
    <row r="2966" spans="19:20">
      <c r="S2966" s="85"/>
      <c r="T2966" s="93"/>
    </row>
    <row r="2967" spans="19:20">
      <c r="S2967" s="85"/>
      <c r="T2967" s="93"/>
    </row>
    <row r="2968" spans="19:20">
      <c r="S2968" s="85"/>
      <c r="T2968" s="93"/>
    </row>
    <row r="2969" spans="19:20">
      <c r="S2969" s="85"/>
      <c r="T2969" s="93"/>
    </row>
    <row r="2970" spans="19:20">
      <c r="S2970" s="85"/>
      <c r="T2970" s="93"/>
    </row>
    <row r="2971" spans="19:20">
      <c r="S2971" s="85"/>
      <c r="T2971" s="93"/>
    </row>
    <row r="2972" spans="19:20">
      <c r="S2972" s="85"/>
      <c r="T2972" s="93"/>
    </row>
    <row r="2973" spans="19:20">
      <c r="S2973" s="85"/>
      <c r="T2973" s="93"/>
    </row>
    <row r="2974" spans="19:20">
      <c r="S2974" s="85"/>
      <c r="T2974" s="93"/>
    </row>
    <row r="2975" spans="19:20">
      <c r="S2975" s="85"/>
      <c r="T2975" s="93"/>
    </row>
    <row r="2976" spans="19:20">
      <c r="S2976" s="85"/>
      <c r="T2976" s="93"/>
    </row>
    <row r="2977" spans="19:20">
      <c r="S2977" s="85"/>
      <c r="T2977" s="93"/>
    </row>
    <row r="2978" spans="19:20">
      <c r="S2978" s="85"/>
      <c r="T2978" s="93"/>
    </row>
    <row r="2979" spans="19:20">
      <c r="S2979" s="85"/>
      <c r="T2979" s="93"/>
    </row>
    <row r="2980" spans="19:20">
      <c r="S2980" s="85"/>
      <c r="T2980" s="93"/>
    </row>
    <row r="2981" spans="19:20">
      <c r="S2981" s="85"/>
      <c r="T2981" s="93"/>
    </row>
    <row r="2982" spans="19:20">
      <c r="S2982" s="85"/>
      <c r="T2982" s="93"/>
    </row>
    <row r="2983" spans="19:20">
      <c r="S2983" s="85"/>
      <c r="T2983" s="93"/>
    </row>
    <row r="2984" spans="19:20">
      <c r="S2984" s="85"/>
      <c r="T2984" s="93"/>
    </row>
    <row r="2985" spans="19:20">
      <c r="S2985" s="85"/>
      <c r="T2985" s="93"/>
    </row>
    <row r="2986" spans="19:20">
      <c r="S2986" s="85"/>
      <c r="T2986" s="93"/>
    </row>
    <row r="2987" spans="19:20">
      <c r="S2987" s="85"/>
      <c r="T2987" s="93"/>
    </row>
    <row r="2988" spans="19:20">
      <c r="S2988" s="85"/>
      <c r="T2988" s="93"/>
    </row>
    <row r="2989" spans="19:20">
      <c r="S2989" s="85"/>
      <c r="T2989" s="93"/>
    </row>
    <row r="2990" spans="19:20">
      <c r="S2990" s="85"/>
      <c r="T2990" s="93"/>
    </row>
    <row r="2991" spans="19:20">
      <c r="S2991" s="85"/>
      <c r="T2991" s="93"/>
    </row>
    <row r="2992" spans="19:20">
      <c r="S2992" s="85"/>
      <c r="T2992" s="93"/>
    </row>
    <row r="2993" spans="19:20">
      <c r="S2993" s="85"/>
      <c r="T2993" s="93"/>
    </row>
    <row r="2994" spans="19:20">
      <c r="S2994" s="85"/>
      <c r="T2994" s="93"/>
    </row>
    <row r="2995" spans="19:20">
      <c r="S2995" s="85"/>
      <c r="T2995" s="93"/>
    </row>
    <row r="2996" spans="19:20">
      <c r="S2996" s="85"/>
      <c r="T2996" s="93"/>
    </row>
    <row r="2997" spans="19:20">
      <c r="S2997" s="85"/>
      <c r="T2997" s="93"/>
    </row>
    <row r="2998" spans="19:20">
      <c r="S2998" s="85"/>
      <c r="T2998" s="93"/>
    </row>
    <row r="2999" spans="19:20">
      <c r="S2999" s="85"/>
      <c r="T2999" s="93"/>
    </row>
    <row r="3000" spans="19:20">
      <c r="S3000" s="85"/>
      <c r="T3000" s="93"/>
    </row>
    <row r="3001" spans="19:20">
      <c r="S3001" s="85"/>
      <c r="T3001" s="93"/>
    </row>
    <row r="3002" spans="19:20">
      <c r="S3002" s="85"/>
      <c r="T3002" s="93"/>
    </row>
    <row r="3003" spans="19:20">
      <c r="S3003" s="85"/>
      <c r="T3003" s="93"/>
    </row>
    <row r="3004" spans="19:20">
      <c r="S3004" s="85"/>
      <c r="T3004" s="93"/>
    </row>
    <row r="3005" spans="19:20">
      <c r="S3005" s="85"/>
      <c r="T3005" s="93"/>
    </row>
    <row r="3006" spans="19:20">
      <c r="S3006" s="85"/>
      <c r="T3006" s="93"/>
    </row>
    <row r="3007" spans="19:20">
      <c r="S3007" s="85"/>
      <c r="T3007" s="93"/>
    </row>
    <row r="3008" spans="19:20">
      <c r="S3008" s="85"/>
      <c r="T3008" s="93"/>
    </row>
    <row r="3009" spans="19:20">
      <c r="S3009" s="85"/>
      <c r="T3009" s="93"/>
    </row>
    <row r="3010" spans="19:20">
      <c r="S3010" s="85"/>
      <c r="T3010" s="93"/>
    </row>
    <row r="3011" spans="19:20">
      <c r="S3011" s="85"/>
      <c r="T3011" s="93"/>
    </row>
    <row r="3012" spans="19:20">
      <c r="S3012" s="85"/>
      <c r="T3012" s="93"/>
    </row>
    <row r="3013" spans="19:20">
      <c r="S3013" s="85"/>
      <c r="T3013" s="93"/>
    </row>
    <row r="3014" spans="19:20">
      <c r="S3014" s="85"/>
      <c r="T3014" s="93"/>
    </row>
    <row r="3015" spans="19:20">
      <c r="S3015" s="85"/>
      <c r="T3015" s="93"/>
    </row>
    <row r="3016" spans="19:20">
      <c r="S3016" s="85"/>
      <c r="T3016" s="93"/>
    </row>
    <row r="3017" spans="19:20">
      <c r="S3017" s="85"/>
      <c r="T3017" s="93"/>
    </row>
    <row r="3018" spans="19:20">
      <c r="S3018" s="85"/>
      <c r="T3018" s="93"/>
    </row>
    <row r="3019" spans="19:20">
      <c r="S3019" s="85"/>
      <c r="T3019" s="93"/>
    </row>
    <row r="3020" spans="19:20">
      <c r="S3020" s="85"/>
      <c r="T3020" s="93"/>
    </row>
    <row r="3021" spans="19:20">
      <c r="S3021" s="85"/>
      <c r="T3021" s="93"/>
    </row>
    <row r="3022" spans="19:20">
      <c r="S3022" s="85"/>
      <c r="T3022" s="93"/>
    </row>
    <row r="3023" spans="19:20">
      <c r="S3023" s="85"/>
      <c r="T3023" s="93"/>
    </row>
    <row r="3024" spans="19:20">
      <c r="S3024" s="85"/>
      <c r="T3024" s="93"/>
    </row>
    <row r="3025" spans="19:20">
      <c r="S3025" s="85"/>
      <c r="T3025" s="93"/>
    </row>
    <row r="3026" spans="19:20">
      <c r="S3026" s="85"/>
      <c r="T3026" s="93"/>
    </row>
    <row r="3027" spans="19:20">
      <c r="S3027" s="85"/>
      <c r="T3027" s="93"/>
    </row>
    <row r="3028" spans="19:20">
      <c r="S3028" s="85"/>
      <c r="T3028" s="93"/>
    </row>
    <row r="3029" spans="19:20">
      <c r="S3029" s="85"/>
      <c r="T3029" s="93"/>
    </row>
    <row r="3030" spans="19:20">
      <c r="S3030" s="85"/>
      <c r="T3030" s="93"/>
    </row>
    <row r="3031" spans="19:20">
      <c r="S3031" s="85"/>
      <c r="T3031" s="93"/>
    </row>
    <row r="3032" spans="19:20">
      <c r="S3032" s="85"/>
      <c r="T3032" s="93"/>
    </row>
    <row r="3033" spans="19:20">
      <c r="S3033" s="85"/>
      <c r="T3033" s="93"/>
    </row>
    <row r="3034" spans="19:20">
      <c r="S3034" s="85"/>
      <c r="T3034" s="93"/>
    </row>
    <row r="3035" spans="19:20">
      <c r="S3035" s="85"/>
      <c r="T3035" s="93"/>
    </row>
    <row r="3036" spans="19:20">
      <c r="S3036" s="85"/>
      <c r="T3036" s="93"/>
    </row>
    <row r="3037" spans="19:20">
      <c r="S3037" s="85"/>
      <c r="T3037" s="93"/>
    </row>
    <row r="3038" spans="19:20">
      <c r="S3038" s="85"/>
      <c r="T3038" s="93"/>
    </row>
    <row r="3039" spans="19:20">
      <c r="S3039" s="85"/>
      <c r="T3039" s="93"/>
    </row>
    <row r="3040" spans="19:20">
      <c r="S3040" s="85"/>
      <c r="T3040" s="93"/>
    </row>
    <row r="3041" spans="19:20">
      <c r="S3041" s="85"/>
      <c r="T3041" s="93"/>
    </row>
    <row r="3042" spans="19:20">
      <c r="S3042" s="85"/>
      <c r="T3042" s="93"/>
    </row>
    <row r="3043" spans="19:20">
      <c r="S3043" s="85"/>
      <c r="T3043" s="93"/>
    </row>
    <row r="3044" spans="19:20">
      <c r="S3044" s="85"/>
      <c r="T3044" s="93"/>
    </row>
    <row r="3045" spans="19:20">
      <c r="S3045" s="85"/>
      <c r="T3045" s="93"/>
    </row>
    <row r="3046" spans="19:20">
      <c r="S3046" s="85"/>
      <c r="T3046" s="93"/>
    </row>
    <row r="3047" spans="19:20">
      <c r="S3047" s="85"/>
      <c r="T3047" s="93"/>
    </row>
    <row r="3048" spans="19:20">
      <c r="S3048" s="85"/>
      <c r="T3048" s="93"/>
    </row>
    <row r="3049" spans="19:20">
      <c r="S3049" s="85"/>
      <c r="T3049" s="93"/>
    </row>
    <row r="3050" spans="19:20">
      <c r="S3050" s="85"/>
      <c r="T3050" s="93"/>
    </row>
    <row r="3051" spans="19:20">
      <c r="S3051" s="85"/>
      <c r="T3051" s="93"/>
    </row>
    <row r="3052" spans="19:20">
      <c r="S3052" s="85"/>
      <c r="T3052" s="93"/>
    </row>
    <row r="3053" spans="19:20">
      <c r="S3053" s="85"/>
      <c r="T3053" s="93"/>
    </row>
    <row r="3054" spans="19:20">
      <c r="S3054" s="85"/>
      <c r="T3054" s="93"/>
    </row>
    <row r="3055" spans="19:20">
      <c r="S3055" s="85"/>
      <c r="T3055" s="93"/>
    </row>
    <row r="3056" spans="19:20">
      <c r="S3056" s="85"/>
      <c r="T3056" s="93"/>
    </row>
    <row r="3057" spans="19:20">
      <c r="S3057" s="85"/>
      <c r="T3057" s="93"/>
    </row>
    <row r="3058" spans="19:20">
      <c r="S3058" s="85"/>
      <c r="T3058" s="93"/>
    </row>
    <row r="3059" spans="19:20">
      <c r="S3059" s="85"/>
      <c r="T3059" s="93"/>
    </row>
    <row r="3060" spans="19:20">
      <c r="S3060" s="85"/>
      <c r="T3060" s="93"/>
    </row>
    <row r="3061" spans="19:20">
      <c r="S3061" s="85"/>
      <c r="T3061" s="93"/>
    </row>
    <row r="3062" spans="19:20">
      <c r="S3062" s="85"/>
      <c r="T3062" s="93"/>
    </row>
    <row r="3063" spans="19:20">
      <c r="S3063" s="85"/>
      <c r="T3063" s="93"/>
    </row>
    <row r="3064" spans="19:20">
      <c r="S3064" s="85"/>
      <c r="T3064" s="93"/>
    </row>
    <row r="3065" spans="19:20">
      <c r="S3065" s="85"/>
      <c r="T3065" s="93"/>
    </row>
    <row r="3066" spans="19:20">
      <c r="S3066" s="85"/>
      <c r="T3066" s="93"/>
    </row>
    <row r="3067" spans="19:20">
      <c r="S3067" s="85"/>
      <c r="T3067" s="93"/>
    </row>
    <row r="3068" spans="19:20">
      <c r="S3068" s="85"/>
      <c r="T3068" s="93"/>
    </row>
    <row r="3069" spans="19:20">
      <c r="S3069" s="85"/>
      <c r="T3069" s="93"/>
    </row>
    <row r="3070" spans="19:20">
      <c r="S3070" s="85"/>
      <c r="T3070" s="93"/>
    </row>
    <row r="3071" spans="19:20">
      <c r="S3071" s="85"/>
      <c r="T3071" s="93"/>
    </row>
    <row r="3072" spans="19:20">
      <c r="S3072" s="85"/>
      <c r="T3072" s="93"/>
    </row>
    <row r="3073" spans="19:20">
      <c r="S3073" s="85"/>
      <c r="T3073" s="93"/>
    </row>
    <row r="3074" spans="19:20">
      <c r="S3074" s="85"/>
      <c r="T3074" s="93"/>
    </row>
    <row r="3075" spans="19:20">
      <c r="S3075" s="85"/>
      <c r="T3075" s="93"/>
    </row>
    <row r="3076" spans="19:20">
      <c r="S3076" s="85"/>
      <c r="T3076" s="93"/>
    </row>
    <row r="3077" spans="19:20">
      <c r="S3077" s="85"/>
      <c r="T3077" s="93"/>
    </row>
    <row r="3078" spans="19:20">
      <c r="S3078" s="85"/>
      <c r="T3078" s="93"/>
    </row>
    <row r="3079" spans="19:20">
      <c r="S3079" s="85"/>
      <c r="T3079" s="93"/>
    </row>
    <row r="3080" spans="19:20">
      <c r="S3080" s="85"/>
      <c r="T3080" s="93"/>
    </row>
    <row r="3081" spans="19:20">
      <c r="S3081" s="85"/>
      <c r="T3081" s="93"/>
    </row>
    <row r="3082" spans="19:20">
      <c r="S3082" s="85"/>
      <c r="T3082" s="93"/>
    </row>
    <row r="3083" spans="19:20">
      <c r="S3083" s="85"/>
      <c r="T3083" s="93"/>
    </row>
    <row r="3084" spans="19:20">
      <c r="S3084" s="85"/>
      <c r="T3084" s="93"/>
    </row>
    <row r="3085" spans="19:20">
      <c r="S3085" s="85"/>
      <c r="T3085" s="93"/>
    </row>
    <row r="3086" spans="19:20">
      <c r="S3086" s="85"/>
      <c r="T3086" s="93"/>
    </row>
    <row r="3087" spans="19:20">
      <c r="S3087" s="85"/>
      <c r="T3087" s="93"/>
    </row>
    <row r="3088" spans="19:20">
      <c r="S3088" s="85"/>
      <c r="T3088" s="93"/>
    </row>
    <row r="3089" spans="19:20">
      <c r="S3089" s="85"/>
      <c r="T3089" s="93"/>
    </row>
    <row r="3090" spans="19:20">
      <c r="S3090" s="85"/>
      <c r="T3090" s="93"/>
    </row>
    <row r="3091" spans="19:20">
      <c r="S3091" s="85"/>
      <c r="T3091" s="93"/>
    </row>
    <row r="3092" spans="19:20">
      <c r="S3092" s="85"/>
      <c r="T3092" s="93"/>
    </row>
    <row r="3093" spans="19:20">
      <c r="S3093" s="85"/>
      <c r="T3093" s="93"/>
    </row>
    <row r="3094" spans="19:20">
      <c r="S3094" s="85"/>
      <c r="T3094" s="93"/>
    </row>
    <row r="3095" spans="19:20">
      <c r="S3095" s="85"/>
      <c r="T3095" s="93"/>
    </row>
    <row r="3096" spans="19:20">
      <c r="S3096" s="85"/>
      <c r="T3096" s="93"/>
    </row>
    <row r="3097" spans="19:20">
      <c r="S3097" s="85"/>
      <c r="T3097" s="93"/>
    </row>
    <row r="3098" spans="19:20">
      <c r="S3098" s="85"/>
      <c r="T3098" s="93"/>
    </row>
    <row r="3099" spans="19:20">
      <c r="S3099" s="85"/>
      <c r="T3099" s="93"/>
    </row>
    <row r="3100" spans="19:20">
      <c r="S3100" s="85"/>
      <c r="T3100" s="93"/>
    </row>
    <row r="3101" spans="19:20">
      <c r="S3101" s="85"/>
      <c r="T3101" s="93"/>
    </row>
    <row r="3102" spans="19:20">
      <c r="S3102" s="85"/>
      <c r="T3102" s="93"/>
    </row>
    <row r="3103" spans="19:20">
      <c r="S3103" s="85"/>
      <c r="T3103" s="93"/>
    </row>
    <row r="3104" spans="19:20">
      <c r="S3104" s="85"/>
      <c r="T3104" s="93"/>
    </row>
    <row r="3105" spans="19:20">
      <c r="S3105" s="85"/>
      <c r="T3105" s="93"/>
    </row>
    <row r="3106" spans="19:20">
      <c r="S3106" s="85"/>
      <c r="T3106" s="93"/>
    </row>
    <row r="3107" spans="19:20">
      <c r="S3107" s="85"/>
      <c r="T3107" s="93"/>
    </row>
    <row r="3108" spans="19:20">
      <c r="S3108" s="85"/>
      <c r="T3108" s="93"/>
    </row>
    <row r="3109" spans="19:20">
      <c r="S3109" s="85"/>
      <c r="T3109" s="93"/>
    </row>
    <row r="3110" spans="19:20">
      <c r="S3110" s="85"/>
      <c r="T3110" s="93"/>
    </row>
    <row r="3111" spans="19:20">
      <c r="S3111" s="85"/>
      <c r="T3111" s="93"/>
    </row>
    <row r="3112" spans="19:20">
      <c r="S3112" s="85"/>
      <c r="T3112" s="93"/>
    </row>
    <row r="3113" spans="19:20">
      <c r="S3113" s="85"/>
      <c r="T3113" s="93"/>
    </row>
    <row r="3114" spans="19:20">
      <c r="S3114" s="85"/>
      <c r="T3114" s="93"/>
    </row>
    <row r="3115" spans="19:20">
      <c r="S3115" s="85"/>
      <c r="T3115" s="93"/>
    </row>
    <row r="3116" spans="19:20">
      <c r="S3116" s="85"/>
      <c r="T3116" s="93"/>
    </row>
    <row r="3117" spans="19:20">
      <c r="S3117" s="85"/>
      <c r="T3117" s="93"/>
    </row>
    <row r="3118" spans="19:20">
      <c r="S3118" s="85"/>
      <c r="T3118" s="93"/>
    </row>
    <row r="3119" spans="19:20">
      <c r="S3119" s="85"/>
      <c r="T3119" s="93"/>
    </row>
    <row r="3120" spans="19:20">
      <c r="S3120" s="85"/>
      <c r="T3120" s="93"/>
    </row>
    <row r="3121" spans="19:20">
      <c r="S3121" s="85"/>
      <c r="T3121" s="93"/>
    </row>
    <row r="3122" spans="19:20">
      <c r="S3122" s="85"/>
      <c r="T3122" s="93"/>
    </row>
    <row r="3123" spans="19:20">
      <c r="S3123" s="85"/>
      <c r="T3123" s="93"/>
    </row>
    <row r="3124" spans="19:20">
      <c r="S3124" s="85"/>
      <c r="T3124" s="93"/>
    </row>
    <row r="3125" spans="19:20">
      <c r="S3125" s="85"/>
      <c r="T3125" s="93"/>
    </row>
    <row r="3126" spans="19:20">
      <c r="S3126" s="85"/>
      <c r="T3126" s="93"/>
    </row>
    <row r="3127" spans="19:20">
      <c r="S3127" s="85"/>
      <c r="T3127" s="93"/>
    </row>
    <row r="3128" spans="19:20">
      <c r="S3128" s="85"/>
      <c r="T3128" s="93"/>
    </row>
    <row r="3129" spans="19:20">
      <c r="S3129" s="85"/>
      <c r="T3129" s="93"/>
    </row>
    <row r="3130" spans="19:20">
      <c r="S3130" s="85"/>
      <c r="T3130" s="93"/>
    </row>
    <row r="3131" spans="19:20">
      <c r="S3131" s="85"/>
      <c r="T3131" s="93"/>
    </row>
    <row r="3132" spans="19:20">
      <c r="S3132" s="85"/>
      <c r="T3132" s="93"/>
    </row>
    <row r="3133" spans="19:20">
      <c r="S3133" s="85"/>
      <c r="T3133" s="93"/>
    </row>
    <row r="3134" spans="19:20">
      <c r="S3134" s="85"/>
      <c r="T3134" s="93"/>
    </row>
    <row r="3135" spans="19:20">
      <c r="S3135" s="85"/>
      <c r="T3135" s="93"/>
    </row>
    <row r="3136" spans="19:20">
      <c r="S3136" s="85"/>
      <c r="T3136" s="93"/>
    </row>
    <row r="3137" spans="19:20">
      <c r="S3137" s="85"/>
      <c r="T3137" s="93"/>
    </row>
    <row r="3138" spans="19:20">
      <c r="S3138" s="85"/>
      <c r="T3138" s="93"/>
    </row>
    <row r="3139" spans="19:20">
      <c r="S3139" s="85"/>
      <c r="T3139" s="93"/>
    </row>
    <row r="3140" spans="19:20">
      <c r="S3140" s="85"/>
      <c r="T3140" s="93"/>
    </row>
    <row r="3141" spans="19:20">
      <c r="S3141" s="85"/>
      <c r="T3141" s="93"/>
    </row>
    <row r="3142" spans="19:20">
      <c r="S3142" s="85"/>
      <c r="T3142" s="93"/>
    </row>
    <row r="3143" spans="19:20">
      <c r="S3143" s="85"/>
      <c r="T3143" s="93"/>
    </row>
    <row r="3144" spans="19:20">
      <c r="S3144" s="85"/>
      <c r="T3144" s="93"/>
    </row>
    <row r="3145" spans="19:20">
      <c r="S3145" s="85"/>
      <c r="T3145" s="93"/>
    </row>
    <row r="3146" spans="19:20">
      <c r="S3146" s="85"/>
      <c r="T3146" s="93"/>
    </row>
    <row r="3147" spans="19:20">
      <c r="S3147" s="85"/>
      <c r="T3147" s="93"/>
    </row>
    <row r="3148" spans="19:20">
      <c r="S3148" s="85"/>
      <c r="T3148" s="93"/>
    </row>
    <row r="3149" spans="19:20">
      <c r="S3149" s="85"/>
      <c r="T3149" s="93"/>
    </row>
    <row r="3150" spans="19:20">
      <c r="S3150" s="85"/>
      <c r="T3150" s="93"/>
    </row>
    <row r="3151" spans="19:20">
      <c r="S3151" s="85"/>
      <c r="T3151" s="93"/>
    </row>
    <row r="3152" spans="19:20">
      <c r="S3152" s="85"/>
      <c r="T3152" s="93"/>
    </row>
    <row r="3153" spans="19:20">
      <c r="S3153" s="85"/>
      <c r="T3153" s="93"/>
    </row>
    <row r="3154" spans="19:20">
      <c r="S3154" s="85"/>
      <c r="T3154" s="93"/>
    </row>
    <row r="3155" spans="19:20">
      <c r="S3155" s="85"/>
      <c r="T3155" s="93"/>
    </row>
    <row r="3156" spans="19:20">
      <c r="S3156" s="85"/>
      <c r="T3156" s="93"/>
    </row>
    <row r="3157" spans="19:20">
      <c r="S3157" s="85"/>
      <c r="T3157" s="93"/>
    </row>
    <row r="3158" spans="19:20">
      <c r="S3158" s="85"/>
      <c r="T3158" s="93"/>
    </row>
    <row r="3159" spans="19:20">
      <c r="S3159" s="85"/>
      <c r="T3159" s="93"/>
    </row>
    <row r="3160" spans="19:20">
      <c r="S3160" s="85"/>
      <c r="T3160" s="93"/>
    </row>
    <row r="3161" spans="19:20">
      <c r="S3161" s="85"/>
      <c r="T3161" s="93"/>
    </row>
    <row r="3162" spans="19:20">
      <c r="S3162" s="85"/>
      <c r="T3162" s="93"/>
    </row>
    <row r="3163" spans="19:20">
      <c r="S3163" s="85"/>
      <c r="T3163" s="93"/>
    </row>
    <row r="3164" spans="19:20">
      <c r="S3164" s="85"/>
      <c r="T3164" s="93"/>
    </row>
    <row r="3165" spans="19:20">
      <c r="S3165" s="85"/>
      <c r="T3165" s="93"/>
    </row>
    <row r="3166" spans="19:20">
      <c r="S3166" s="85"/>
      <c r="T3166" s="93"/>
    </row>
    <row r="3167" spans="19:20">
      <c r="S3167" s="85"/>
      <c r="T3167" s="93"/>
    </row>
    <row r="3168" spans="19:20">
      <c r="S3168" s="85"/>
      <c r="T3168" s="93"/>
    </row>
    <row r="3169" spans="19:20">
      <c r="S3169" s="85"/>
      <c r="T3169" s="93"/>
    </row>
    <row r="3170" spans="19:20">
      <c r="S3170" s="85"/>
      <c r="T3170" s="93"/>
    </row>
    <row r="3171" spans="19:20">
      <c r="S3171" s="85"/>
      <c r="T3171" s="93"/>
    </row>
    <row r="3172" spans="19:20">
      <c r="S3172" s="85"/>
      <c r="T3172" s="93"/>
    </row>
    <row r="3173" spans="19:20">
      <c r="S3173" s="85"/>
      <c r="T3173" s="93"/>
    </row>
    <row r="3174" spans="19:20">
      <c r="S3174" s="85"/>
      <c r="T3174" s="93"/>
    </row>
    <row r="3175" spans="19:20">
      <c r="S3175" s="85"/>
      <c r="T3175" s="93"/>
    </row>
    <row r="3176" spans="19:20">
      <c r="S3176" s="85"/>
      <c r="T3176" s="93"/>
    </row>
    <row r="3177" spans="19:20">
      <c r="S3177" s="85"/>
      <c r="T3177" s="93"/>
    </row>
    <row r="3178" spans="19:20">
      <c r="S3178" s="85"/>
      <c r="T3178" s="93"/>
    </row>
    <row r="3179" spans="19:20">
      <c r="S3179" s="85"/>
      <c r="T3179" s="93"/>
    </row>
    <row r="3180" spans="19:20">
      <c r="S3180" s="85"/>
      <c r="T3180" s="93"/>
    </row>
    <row r="3181" spans="19:20">
      <c r="S3181" s="85"/>
      <c r="T3181" s="93"/>
    </row>
    <row r="3182" spans="19:20">
      <c r="S3182" s="85"/>
      <c r="T3182" s="93"/>
    </row>
    <row r="3183" spans="19:20">
      <c r="S3183" s="85"/>
      <c r="T3183" s="93"/>
    </row>
    <row r="3184" spans="19:20">
      <c r="S3184" s="85"/>
      <c r="T3184" s="93"/>
    </row>
    <row r="3185" spans="19:20">
      <c r="S3185" s="85"/>
      <c r="T3185" s="93"/>
    </row>
    <row r="3186" spans="19:20">
      <c r="S3186" s="85"/>
      <c r="T3186" s="93"/>
    </row>
    <row r="3187" spans="19:20">
      <c r="S3187" s="85"/>
      <c r="T3187" s="93"/>
    </row>
    <row r="3188" spans="19:20">
      <c r="S3188" s="85"/>
      <c r="T3188" s="93"/>
    </row>
    <row r="3189" spans="19:20">
      <c r="S3189" s="85"/>
      <c r="T3189" s="93"/>
    </row>
    <row r="3190" spans="19:20">
      <c r="S3190" s="85"/>
      <c r="T3190" s="93"/>
    </row>
    <row r="3191" spans="19:20">
      <c r="S3191" s="85"/>
      <c r="T3191" s="93"/>
    </row>
    <row r="3192" spans="19:20">
      <c r="S3192" s="85"/>
      <c r="T3192" s="93"/>
    </row>
    <row r="3193" spans="19:20">
      <c r="S3193" s="85"/>
      <c r="T3193" s="93"/>
    </row>
    <row r="3194" spans="19:20">
      <c r="S3194" s="85"/>
      <c r="T3194" s="93"/>
    </row>
    <row r="3195" spans="19:20">
      <c r="S3195" s="85"/>
      <c r="T3195" s="93"/>
    </row>
    <row r="3196" spans="19:20">
      <c r="S3196" s="85"/>
      <c r="T3196" s="93"/>
    </row>
    <row r="3197" spans="19:20">
      <c r="S3197" s="85"/>
      <c r="T3197" s="93"/>
    </row>
    <row r="3198" spans="19:20">
      <c r="S3198" s="85"/>
      <c r="T3198" s="93"/>
    </row>
    <row r="3199" spans="19:20">
      <c r="S3199" s="85"/>
      <c r="T3199" s="93"/>
    </row>
    <row r="3200" spans="19:20">
      <c r="S3200" s="85"/>
      <c r="T3200" s="93"/>
    </row>
    <row r="3201" spans="19:20">
      <c r="S3201" s="85"/>
      <c r="T3201" s="93"/>
    </row>
    <row r="3202" spans="19:20">
      <c r="S3202" s="85"/>
      <c r="T3202" s="93"/>
    </row>
    <row r="3203" spans="19:20">
      <c r="S3203" s="85"/>
      <c r="T3203" s="93"/>
    </row>
    <row r="3204" spans="19:20">
      <c r="S3204" s="85"/>
      <c r="T3204" s="93"/>
    </row>
    <row r="3205" spans="19:20">
      <c r="S3205" s="85"/>
      <c r="T3205" s="93"/>
    </row>
    <row r="3206" spans="19:20">
      <c r="S3206" s="85"/>
      <c r="T3206" s="93"/>
    </row>
    <row r="3207" spans="19:20">
      <c r="S3207" s="85"/>
      <c r="T3207" s="93"/>
    </row>
    <row r="3208" spans="19:20">
      <c r="S3208" s="85"/>
      <c r="T3208" s="93"/>
    </row>
    <row r="3209" spans="19:20">
      <c r="S3209" s="85"/>
      <c r="T3209" s="93"/>
    </row>
    <row r="3210" spans="19:20">
      <c r="S3210" s="85"/>
      <c r="T3210" s="93"/>
    </row>
    <row r="3211" spans="19:20">
      <c r="S3211" s="85"/>
      <c r="T3211" s="93"/>
    </row>
    <row r="3212" spans="19:20">
      <c r="S3212" s="85"/>
      <c r="T3212" s="93"/>
    </row>
    <row r="3213" spans="19:20">
      <c r="S3213" s="85"/>
      <c r="T3213" s="93"/>
    </row>
    <row r="3214" spans="19:20">
      <c r="S3214" s="85"/>
      <c r="T3214" s="93"/>
    </row>
    <row r="3215" spans="19:20">
      <c r="S3215" s="85"/>
      <c r="T3215" s="93"/>
    </row>
    <row r="3216" spans="19:20">
      <c r="S3216" s="85"/>
      <c r="T3216" s="93"/>
    </row>
    <row r="3217" spans="19:20">
      <c r="S3217" s="85"/>
      <c r="T3217" s="93"/>
    </row>
    <row r="3218" spans="19:20">
      <c r="S3218" s="85"/>
      <c r="T3218" s="93"/>
    </row>
    <row r="3219" spans="19:20">
      <c r="S3219" s="85"/>
      <c r="T3219" s="93"/>
    </row>
    <row r="3220" spans="19:20">
      <c r="S3220" s="85"/>
      <c r="T3220" s="93"/>
    </row>
    <row r="3221" spans="19:20">
      <c r="S3221" s="85"/>
      <c r="T3221" s="93"/>
    </row>
    <row r="3222" spans="19:20">
      <c r="S3222" s="85"/>
      <c r="T3222" s="93"/>
    </row>
    <row r="3223" spans="19:20">
      <c r="S3223" s="85"/>
      <c r="T3223" s="93"/>
    </row>
    <row r="3224" spans="19:20">
      <c r="S3224" s="85"/>
      <c r="T3224" s="93"/>
    </row>
    <row r="3225" spans="19:20">
      <c r="S3225" s="85"/>
      <c r="T3225" s="93"/>
    </row>
    <row r="3226" spans="19:20">
      <c r="S3226" s="85"/>
      <c r="T3226" s="93"/>
    </row>
    <row r="3227" spans="19:20">
      <c r="S3227" s="85"/>
      <c r="T3227" s="93"/>
    </row>
    <row r="3228" spans="19:20">
      <c r="S3228" s="85"/>
      <c r="T3228" s="93"/>
    </row>
    <row r="3229" spans="19:20">
      <c r="S3229" s="85"/>
      <c r="T3229" s="93"/>
    </row>
    <row r="3230" spans="19:20">
      <c r="S3230" s="85"/>
      <c r="T3230" s="93"/>
    </row>
    <row r="3231" spans="19:20">
      <c r="S3231" s="85"/>
      <c r="T3231" s="93"/>
    </row>
    <row r="3232" spans="19:20">
      <c r="S3232" s="85"/>
      <c r="T3232" s="93"/>
    </row>
    <row r="3233" spans="19:20">
      <c r="S3233" s="85"/>
      <c r="T3233" s="93"/>
    </row>
    <row r="3234" spans="19:20">
      <c r="S3234" s="85"/>
      <c r="T3234" s="93"/>
    </row>
    <row r="3235" spans="19:20">
      <c r="S3235" s="85"/>
      <c r="T3235" s="93"/>
    </row>
    <row r="3236" spans="19:20">
      <c r="S3236" s="85"/>
      <c r="T3236" s="93"/>
    </row>
    <row r="3237" spans="19:20">
      <c r="S3237" s="85"/>
      <c r="T3237" s="93"/>
    </row>
    <row r="3238" spans="19:20">
      <c r="S3238" s="85"/>
      <c r="T3238" s="93"/>
    </row>
    <row r="3239" spans="19:20">
      <c r="S3239" s="85"/>
      <c r="T3239" s="93"/>
    </row>
    <row r="3240" spans="19:20">
      <c r="S3240" s="85"/>
      <c r="T3240" s="93"/>
    </row>
    <row r="3241" spans="19:20">
      <c r="S3241" s="85"/>
      <c r="T3241" s="93"/>
    </row>
    <row r="3242" spans="19:20">
      <c r="S3242" s="85"/>
      <c r="T3242" s="93"/>
    </row>
    <row r="3243" spans="19:20">
      <c r="S3243" s="85"/>
      <c r="T3243" s="93"/>
    </row>
    <row r="3244" spans="19:20">
      <c r="S3244" s="85"/>
      <c r="T3244" s="93"/>
    </row>
    <row r="3245" spans="19:20">
      <c r="S3245" s="85"/>
      <c r="T3245" s="93"/>
    </row>
    <row r="3246" spans="19:20">
      <c r="S3246" s="85"/>
      <c r="T3246" s="93"/>
    </row>
    <row r="3247" spans="19:20">
      <c r="S3247" s="85"/>
      <c r="T3247" s="93"/>
    </row>
    <row r="3248" spans="19:20">
      <c r="S3248" s="85"/>
      <c r="T3248" s="93"/>
    </row>
    <row r="3249" spans="19:20">
      <c r="S3249" s="85"/>
      <c r="T3249" s="93"/>
    </row>
    <row r="3250" spans="19:20">
      <c r="S3250" s="85"/>
      <c r="T3250" s="93"/>
    </row>
    <row r="3251" spans="19:20">
      <c r="S3251" s="85"/>
      <c r="T3251" s="93"/>
    </row>
    <row r="3252" spans="19:20">
      <c r="S3252" s="85"/>
      <c r="T3252" s="93"/>
    </row>
    <row r="3253" spans="19:20">
      <c r="S3253" s="85"/>
      <c r="T3253" s="93"/>
    </row>
    <row r="3254" spans="19:20">
      <c r="S3254" s="85"/>
      <c r="T3254" s="93"/>
    </row>
    <row r="3255" spans="19:20">
      <c r="S3255" s="85"/>
      <c r="T3255" s="93"/>
    </row>
    <row r="3256" spans="19:20">
      <c r="S3256" s="85"/>
      <c r="T3256" s="93"/>
    </row>
    <row r="3257" spans="19:20">
      <c r="S3257" s="85"/>
      <c r="T3257" s="93"/>
    </row>
    <row r="3258" spans="19:20">
      <c r="S3258" s="85"/>
      <c r="T3258" s="93"/>
    </row>
    <row r="3259" spans="19:20">
      <c r="S3259" s="85"/>
      <c r="T3259" s="93"/>
    </row>
    <row r="3260" spans="19:20">
      <c r="S3260" s="85"/>
      <c r="T3260" s="93"/>
    </row>
    <row r="3261" spans="19:20">
      <c r="S3261" s="85"/>
      <c r="T3261" s="93"/>
    </row>
    <row r="3262" spans="19:20">
      <c r="S3262" s="85"/>
      <c r="T3262" s="93"/>
    </row>
    <row r="3263" spans="19:20">
      <c r="S3263" s="85"/>
      <c r="T3263" s="93"/>
    </row>
    <row r="3264" spans="19:20">
      <c r="S3264" s="85"/>
      <c r="T3264" s="93"/>
    </row>
    <row r="3265" spans="19:20">
      <c r="S3265" s="85"/>
      <c r="T3265" s="93"/>
    </row>
    <row r="3266" spans="19:20">
      <c r="S3266" s="85"/>
      <c r="T3266" s="93"/>
    </row>
    <row r="3267" spans="19:20">
      <c r="S3267" s="85"/>
      <c r="T3267" s="93"/>
    </row>
    <row r="3268" spans="19:20">
      <c r="S3268" s="85"/>
      <c r="T3268" s="93"/>
    </row>
    <row r="3269" spans="19:20">
      <c r="S3269" s="85"/>
      <c r="T3269" s="93"/>
    </row>
    <row r="3270" spans="19:20">
      <c r="S3270" s="85"/>
      <c r="T3270" s="93"/>
    </row>
    <row r="3271" spans="19:20">
      <c r="S3271" s="85"/>
      <c r="T3271" s="93"/>
    </row>
    <row r="3272" spans="19:20">
      <c r="S3272" s="85"/>
      <c r="T3272" s="93"/>
    </row>
    <row r="3273" spans="19:20">
      <c r="S3273" s="85"/>
      <c r="T3273" s="93"/>
    </row>
    <row r="3274" spans="19:20">
      <c r="S3274" s="85"/>
      <c r="T3274" s="93"/>
    </row>
    <row r="3275" spans="19:20">
      <c r="S3275" s="85"/>
      <c r="T3275" s="93"/>
    </row>
    <row r="3276" spans="19:20">
      <c r="S3276" s="85"/>
      <c r="T3276" s="93"/>
    </row>
    <row r="3277" spans="19:20">
      <c r="S3277" s="85"/>
      <c r="T3277" s="93"/>
    </row>
    <row r="3278" spans="19:20">
      <c r="S3278" s="85"/>
      <c r="T3278" s="93"/>
    </row>
    <row r="3279" spans="19:20">
      <c r="S3279" s="85"/>
      <c r="T3279" s="93"/>
    </row>
    <row r="3280" spans="19:20">
      <c r="S3280" s="85"/>
      <c r="T3280" s="93"/>
    </row>
    <row r="3281" spans="19:20">
      <c r="S3281" s="85"/>
      <c r="T3281" s="93"/>
    </row>
    <row r="3282" spans="19:20">
      <c r="S3282" s="85"/>
      <c r="T3282" s="93"/>
    </row>
    <row r="3283" spans="19:20">
      <c r="S3283" s="85"/>
      <c r="T3283" s="93"/>
    </row>
    <row r="3284" spans="19:20">
      <c r="S3284" s="85"/>
      <c r="T3284" s="93"/>
    </row>
    <row r="3285" spans="19:20">
      <c r="S3285" s="85"/>
      <c r="T3285" s="93"/>
    </row>
    <row r="3286" spans="19:20">
      <c r="S3286" s="85"/>
      <c r="T3286" s="93"/>
    </row>
    <row r="3287" spans="19:20">
      <c r="S3287" s="85"/>
      <c r="T3287" s="93"/>
    </row>
    <row r="3288" spans="19:20">
      <c r="S3288" s="85"/>
      <c r="T3288" s="93"/>
    </row>
    <row r="3289" spans="19:20">
      <c r="S3289" s="85"/>
      <c r="T3289" s="93"/>
    </row>
    <row r="3290" spans="19:20">
      <c r="S3290" s="85"/>
      <c r="T3290" s="93"/>
    </row>
    <row r="3291" spans="19:20">
      <c r="S3291" s="85"/>
      <c r="T3291" s="93"/>
    </row>
    <row r="3292" spans="19:20">
      <c r="S3292" s="85"/>
      <c r="T3292" s="93"/>
    </row>
    <row r="3293" spans="19:20">
      <c r="S3293" s="85"/>
      <c r="T3293" s="93"/>
    </row>
    <row r="3294" spans="19:20">
      <c r="S3294" s="85"/>
      <c r="T3294" s="93"/>
    </row>
    <row r="3295" spans="19:20">
      <c r="S3295" s="85"/>
      <c r="T3295" s="93"/>
    </row>
    <row r="3296" spans="19:20">
      <c r="S3296" s="85"/>
      <c r="T3296" s="93"/>
    </row>
    <row r="3297" spans="19:20">
      <c r="S3297" s="85"/>
      <c r="T3297" s="93"/>
    </row>
    <row r="3298" spans="19:20">
      <c r="S3298" s="85"/>
      <c r="T3298" s="93"/>
    </row>
    <row r="3299" spans="19:20">
      <c r="S3299" s="85"/>
      <c r="T3299" s="93"/>
    </row>
    <row r="3300" spans="19:20">
      <c r="S3300" s="85"/>
      <c r="T3300" s="93"/>
    </row>
    <row r="3301" spans="19:20">
      <c r="S3301" s="85"/>
      <c r="T3301" s="93"/>
    </row>
    <row r="3302" spans="19:20">
      <c r="S3302" s="85"/>
      <c r="T3302" s="93"/>
    </row>
    <row r="3303" spans="19:20">
      <c r="S3303" s="85"/>
      <c r="T3303" s="93"/>
    </row>
    <row r="3304" spans="19:20">
      <c r="S3304" s="85"/>
      <c r="T3304" s="93"/>
    </row>
    <row r="3305" spans="19:20">
      <c r="S3305" s="85"/>
      <c r="T3305" s="93"/>
    </row>
    <row r="3306" spans="19:20">
      <c r="S3306" s="85"/>
      <c r="T3306" s="93"/>
    </row>
    <row r="3307" spans="19:20">
      <c r="S3307" s="85"/>
      <c r="T3307" s="93"/>
    </row>
    <row r="3308" spans="19:20">
      <c r="S3308" s="85"/>
      <c r="T3308" s="93"/>
    </row>
    <row r="3309" spans="19:20">
      <c r="S3309" s="85"/>
      <c r="T3309" s="93"/>
    </row>
    <row r="3310" spans="19:20">
      <c r="S3310" s="85"/>
      <c r="T3310" s="93"/>
    </row>
    <row r="3311" spans="19:20">
      <c r="S3311" s="85"/>
      <c r="T3311" s="93"/>
    </row>
    <row r="3312" spans="19:20">
      <c r="S3312" s="85"/>
      <c r="T3312" s="93"/>
    </row>
    <row r="3313" spans="19:20">
      <c r="S3313" s="85"/>
      <c r="T3313" s="93"/>
    </row>
    <row r="3314" spans="19:20">
      <c r="S3314" s="85"/>
      <c r="T3314" s="93"/>
    </row>
    <row r="3315" spans="19:20">
      <c r="S3315" s="85"/>
      <c r="T3315" s="93"/>
    </row>
    <row r="3316" spans="19:20">
      <c r="S3316" s="85"/>
      <c r="T3316" s="93"/>
    </row>
    <row r="3317" spans="19:20">
      <c r="S3317" s="85"/>
      <c r="T3317" s="93"/>
    </row>
    <row r="3318" spans="19:20">
      <c r="S3318" s="85"/>
      <c r="T3318" s="93"/>
    </row>
    <row r="3319" spans="19:20">
      <c r="S3319" s="85"/>
      <c r="T3319" s="93"/>
    </row>
    <row r="3320" spans="19:20">
      <c r="S3320" s="85"/>
      <c r="T3320" s="93"/>
    </row>
    <row r="3321" spans="19:20">
      <c r="S3321" s="85"/>
      <c r="T3321" s="93"/>
    </row>
    <row r="3322" spans="19:20">
      <c r="S3322" s="85"/>
      <c r="T3322" s="93"/>
    </row>
    <row r="3323" spans="19:20">
      <c r="S3323" s="85"/>
      <c r="T3323" s="93"/>
    </row>
    <row r="3324" spans="19:20">
      <c r="S3324" s="85"/>
      <c r="T3324" s="93"/>
    </row>
    <row r="3325" spans="19:20">
      <c r="S3325" s="85"/>
      <c r="T3325" s="93"/>
    </row>
    <row r="3326" spans="19:20">
      <c r="S3326" s="85"/>
      <c r="T3326" s="93"/>
    </row>
    <row r="3327" spans="19:20">
      <c r="S3327" s="85"/>
      <c r="T3327" s="93"/>
    </row>
    <row r="3328" spans="19:20">
      <c r="S3328" s="85"/>
      <c r="T3328" s="93"/>
    </row>
    <row r="3329" spans="19:20">
      <c r="S3329" s="85"/>
      <c r="T3329" s="93"/>
    </row>
    <row r="3330" spans="19:20">
      <c r="S3330" s="85"/>
      <c r="T3330" s="93"/>
    </row>
    <row r="3331" spans="19:20">
      <c r="S3331" s="85"/>
      <c r="T3331" s="93"/>
    </row>
    <row r="3332" spans="19:20">
      <c r="S3332" s="85"/>
      <c r="T3332" s="93"/>
    </row>
    <row r="3333" spans="19:20">
      <c r="S3333" s="85"/>
      <c r="T3333" s="93"/>
    </row>
    <row r="3334" spans="19:20">
      <c r="S3334" s="85"/>
      <c r="T3334" s="93"/>
    </row>
    <row r="3335" spans="19:20">
      <c r="S3335" s="85"/>
      <c r="T3335" s="93"/>
    </row>
    <row r="3336" spans="19:20">
      <c r="S3336" s="85"/>
      <c r="T3336" s="93"/>
    </row>
    <row r="3337" spans="19:20">
      <c r="S3337" s="85"/>
      <c r="T3337" s="93"/>
    </row>
    <row r="3338" spans="19:20">
      <c r="S3338" s="85"/>
      <c r="T3338" s="93"/>
    </row>
    <row r="3339" spans="19:20">
      <c r="S3339" s="85"/>
      <c r="T3339" s="93"/>
    </row>
    <row r="3340" spans="19:20">
      <c r="S3340" s="85"/>
      <c r="T3340" s="93"/>
    </row>
    <row r="3341" spans="19:20">
      <c r="S3341" s="85"/>
      <c r="T3341" s="93"/>
    </row>
    <row r="3342" spans="19:20">
      <c r="S3342" s="85"/>
      <c r="T3342" s="93"/>
    </row>
    <row r="3343" spans="19:20">
      <c r="S3343" s="85"/>
      <c r="T3343" s="93"/>
    </row>
    <row r="3344" spans="19:20">
      <c r="S3344" s="85"/>
      <c r="T3344" s="93"/>
    </row>
    <row r="3345" spans="19:20">
      <c r="S3345" s="85"/>
      <c r="T3345" s="93"/>
    </row>
    <row r="3346" spans="19:20">
      <c r="S3346" s="85"/>
      <c r="T3346" s="93"/>
    </row>
    <row r="3347" spans="19:20">
      <c r="S3347" s="85"/>
      <c r="T3347" s="93"/>
    </row>
    <row r="3348" spans="19:20">
      <c r="S3348" s="85"/>
      <c r="T3348" s="93"/>
    </row>
    <row r="3349" spans="19:20">
      <c r="S3349" s="85"/>
      <c r="T3349" s="93"/>
    </row>
    <row r="3350" spans="19:20">
      <c r="S3350" s="85"/>
      <c r="T3350" s="93"/>
    </row>
    <row r="3351" spans="19:20">
      <c r="S3351" s="85"/>
      <c r="T3351" s="93"/>
    </row>
    <row r="3352" spans="19:20">
      <c r="S3352" s="85"/>
      <c r="T3352" s="93"/>
    </row>
    <row r="3353" spans="19:20">
      <c r="S3353" s="85"/>
      <c r="T3353" s="93"/>
    </row>
    <row r="3354" spans="19:20">
      <c r="S3354" s="85"/>
      <c r="T3354" s="93"/>
    </row>
    <row r="3355" spans="19:20">
      <c r="S3355" s="85"/>
      <c r="T3355" s="93"/>
    </row>
    <row r="3356" spans="19:20">
      <c r="S3356" s="85"/>
      <c r="T3356" s="93"/>
    </row>
    <row r="3357" spans="19:20">
      <c r="S3357" s="85"/>
      <c r="T3357" s="93"/>
    </row>
    <row r="3358" spans="19:20">
      <c r="S3358" s="85"/>
      <c r="T3358" s="93"/>
    </row>
    <row r="3359" spans="19:20">
      <c r="S3359" s="85"/>
      <c r="T3359" s="93"/>
    </row>
    <row r="3360" spans="19:20">
      <c r="S3360" s="85"/>
      <c r="T3360" s="93"/>
    </row>
    <row r="3361" spans="19:20">
      <c r="S3361" s="85"/>
      <c r="T3361" s="93"/>
    </row>
    <row r="3362" spans="19:20">
      <c r="S3362" s="85"/>
      <c r="T3362" s="93"/>
    </row>
    <row r="3363" spans="19:20">
      <c r="S3363" s="85"/>
      <c r="T3363" s="93"/>
    </row>
    <row r="3364" spans="19:20">
      <c r="S3364" s="85"/>
      <c r="T3364" s="93"/>
    </row>
    <row r="3365" spans="19:20">
      <c r="S3365" s="85"/>
      <c r="T3365" s="93"/>
    </row>
    <row r="3366" spans="19:20">
      <c r="S3366" s="85"/>
      <c r="T3366" s="93"/>
    </row>
    <row r="3367" spans="19:20">
      <c r="S3367" s="85"/>
      <c r="T3367" s="93"/>
    </row>
    <row r="3368" spans="19:20">
      <c r="S3368" s="85"/>
      <c r="T3368" s="93"/>
    </row>
    <row r="3369" spans="19:20">
      <c r="S3369" s="85"/>
      <c r="T3369" s="93"/>
    </row>
    <row r="3370" spans="19:20">
      <c r="S3370" s="85"/>
      <c r="T3370" s="93"/>
    </row>
    <row r="3371" spans="19:20">
      <c r="S3371" s="85"/>
      <c r="T3371" s="93"/>
    </row>
    <row r="3372" spans="19:20">
      <c r="S3372" s="85"/>
      <c r="T3372" s="93"/>
    </row>
    <row r="3373" spans="19:20">
      <c r="S3373" s="85"/>
      <c r="T3373" s="93"/>
    </row>
    <row r="3374" spans="19:20">
      <c r="S3374" s="85"/>
      <c r="T3374" s="93"/>
    </row>
    <row r="3375" spans="19:20">
      <c r="S3375" s="85"/>
      <c r="T3375" s="93"/>
    </row>
    <row r="3376" spans="19:20">
      <c r="S3376" s="85"/>
      <c r="T3376" s="93"/>
    </row>
    <row r="3377" spans="19:20">
      <c r="S3377" s="85"/>
      <c r="T3377" s="93"/>
    </row>
    <row r="3378" spans="19:20">
      <c r="S3378" s="85"/>
      <c r="T3378" s="93"/>
    </row>
    <row r="3379" spans="19:20">
      <c r="S3379" s="85"/>
      <c r="T3379" s="93"/>
    </row>
    <row r="3380" spans="19:20">
      <c r="S3380" s="85"/>
      <c r="T3380" s="93"/>
    </row>
    <row r="3381" spans="19:20">
      <c r="S3381" s="85"/>
      <c r="T3381" s="93"/>
    </row>
    <row r="3382" spans="19:20">
      <c r="S3382" s="85"/>
      <c r="T3382" s="93"/>
    </row>
    <row r="3383" spans="19:20">
      <c r="S3383" s="85"/>
      <c r="T3383" s="93"/>
    </row>
    <row r="3384" spans="19:20">
      <c r="S3384" s="85"/>
      <c r="T3384" s="93"/>
    </row>
    <row r="3385" spans="19:20">
      <c r="S3385" s="85"/>
      <c r="T3385" s="93"/>
    </row>
    <row r="3386" spans="19:20">
      <c r="S3386" s="85"/>
      <c r="T3386" s="93"/>
    </row>
    <row r="3387" spans="19:20">
      <c r="S3387" s="85"/>
      <c r="T3387" s="93"/>
    </row>
    <row r="3388" spans="19:20">
      <c r="S3388" s="85"/>
      <c r="T3388" s="93"/>
    </row>
    <row r="3389" spans="19:20">
      <c r="S3389" s="85"/>
      <c r="T3389" s="93"/>
    </row>
    <row r="3390" spans="19:20">
      <c r="S3390" s="85"/>
      <c r="T3390" s="93"/>
    </row>
    <row r="3391" spans="19:20">
      <c r="S3391" s="85"/>
      <c r="T3391" s="93"/>
    </row>
    <row r="3392" spans="19:20">
      <c r="S3392" s="85"/>
      <c r="T3392" s="93"/>
    </row>
    <row r="3393" spans="19:20">
      <c r="S3393" s="85"/>
      <c r="T3393" s="93"/>
    </row>
    <row r="3394" spans="19:20">
      <c r="S3394" s="85"/>
      <c r="T3394" s="93"/>
    </row>
    <row r="3395" spans="19:20">
      <c r="S3395" s="85"/>
      <c r="T3395" s="93"/>
    </row>
    <row r="3396" spans="19:20">
      <c r="S3396" s="85"/>
      <c r="T3396" s="93"/>
    </row>
    <row r="3397" spans="19:20">
      <c r="S3397" s="85"/>
      <c r="T3397" s="93"/>
    </row>
    <row r="3398" spans="19:20">
      <c r="S3398" s="85"/>
      <c r="T3398" s="93"/>
    </row>
    <row r="3399" spans="19:20">
      <c r="S3399" s="85"/>
      <c r="T3399" s="93"/>
    </row>
    <row r="3400" spans="19:20">
      <c r="S3400" s="85"/>
      <c r="T3400" s="93"/>
    </row>
    <row r="3401" spans="19:20">
      <c r="S3401" s="85"/>
      <c r="T3401" s="93"/>
    </row>
    <row r="3402" spans="19:20">
      <c r="S3402" s="85"/>
      <c r="T3402" s="93"/>
    </row>
    <row r="3403" spans="19:20">
      <c r="S3403" s="85"/>
      <c r="T3403" s="93"/>
    </row>
    <row r="3404" spans="19:20">
      <c r="S3404" s="85"/>
      <c r="T3404" s="93"/>
    </row>
    <row r="3405" spans="19:20">
      <c r="S3405" s="85"/>
      <c r="T3405" s="93"/>
    </row>
    <row r="3406" spans="19:20">
      <c r="S3406" s="85"/>
      <c r="T3406" s="93"/>
    </row>
    <row r="3407" spans="19:20">
      <c r="S3407" s="85"/>
      <c r="T3407" s="93"/>
    </row>
    <row r="3408" spans="19:20">
      <c r="S3408" s="85"/>
      <c r="T3408" s="93"/>
    </row>
    <row r="3409" spans="19:20">
      <c r="S3409" s="85"/>
      <c r="T3409" s="93"/>
    </row>
    <row r="3410" spans="19:20">
      <c r="S3410" s="85"/>
      <c r="T3410" s="93"/>
    </row>
    <row r="3411" spans="19:20">
      <c r="S3411" s="85"/>
      <c r="T3411" s="93"/>
    </row>
    <row r="3412" spans="19:20">
      <c r="S3412" s="85"/>
      <c r="T3412" s="93"/>
    </row>
    <row r="3413" spans="19:20">
      <c r="S3413" s="85"/>
      <c r="T3413" s="93"/>
    </row>
    <row r="3414" spans="19:20">
      <c r="S3414" s="85"/>
      <c r="T3414" s="93"/>
    </row>
    <row r="3415" spans="19:20">
      <c r="S3415" s="85"/>
      <c r="T3415" s="93"/>
    </row>
    <row r="3416" spans="19:20">
      <c r="S3416" s="85"/>
      <c r="T3416" s="93"/>
    </row>
    <row r="3417" spans="19:20">
      <c r="S3417" s="85"/>
      <c r="T3417" s="93"/>
    </row>
    <row r="3418" spans="19:20">
      <c r="S3418" s="85"/>
      <c r="T3418" s="93"/>
    </row>
    <row r="3419" spans="19:20">
      <c r="S3419" s="85"/>
      <c r="T3419" s="93"/>
    </row>
    <row r="3420" spans="19:20">
      <c r="S3420" s="85"/>
      <c r="T3420" s="93"/>
    </row>
    <row r="3421" spans="19:20">
      <c r="S3421" s="85"/>
      <c r="T3421" s="93"/>
    </row>
    <row r="3422" spans="19:20">
      <c r="S3422" s="85"/>
      <c r="T3422" s="93"/>
    </row>
    <row r="3423" spans="19:20">
      <c r="S3423" s="85"/>
      <c r="T3423" s="93"/>
    </row>
    <row r="3424" spans="19:20">
      <c r="S3424" s="85"/>
      <c r="T3424" s="93"/>
    </row>
    <row r="3425" spans="19:20">
      <c r="S3425" s="85"/>
      <c r="T3425" s="93"/>
    </row>
    <row r="3426" spans="19:20">
      <c r="S3426" s="85"/>
      <c r="T3426" s="93"/>
    </row>
    <row r="3427" spans="19:20">
      <c r="S3427" s="85"/>
      <c r="T3427" s="93"/>
    </row>
    <row r="3428" spans="19:20">
      <c r="S3428" s="85"/>
      <c r="T3428" s="93"/>
    </row>
    <row r="3429" spans="19:20">
      <c r="S3429" s="85"/>
      <c r="T3429" s="93"/>
    </row>
    <row r="3430" spans="19:20">
      <c r="S3430" s="85"/>
      <c r="T3430" s="93"/>
    </row>
    <row r="3431" spans="19:20">
      <c r="S3431" s="85"/>
      <c r="T3431" s="93"/>
    </row>
    <row r="3432" spans="19:20">
      <c r="S3432" s="85"/>
      <c r="T3432" s="93"/>
    </row>
    <row r="3433" spans="19:20">
      <c r="S3433" s="85"/>
      <c r="T3433" s="93"/>
    </row>
    <row r="3434" spans="19:20">
      <c r="S3434" s="85"/>
      <c r="T3434" s="93"/>
    </row>
    <row r="3435" spans="19:20">
      <c r="S3435" s="85"/>
      <c r="T3435" s="93"/>
    </row>
    <row r="3436" spans="19:20">
      <c r="S3436" s="85"/>
      <c r="T3436" s="93"/>
    </row>
    <row r="3437" spans="19:20">
      <c r="S3437" s="85"/>
      <c r="T3437" s="93"/>
    </row>
    <row r="3438" spans="19:20">
      <c r="S3438" s="85"/>
      <c r="T3438" s="93"/>
    </row>
    <row r="3439" spans="19:20">
      <c r="S3439" s="85"/>
      <c r="T3439" s="93"/>
    </row>
    <row r="3440" spans="19:20">
      <c r="S3440" s="85"/>
      <c r="T3440" s="93"/>
    </row>
    <row r="3441" spans="19:20">
      <c r="S3441" s="85"/>
      <c r="T3441" s="93"/>
    </row>
    <row r="3442" spans="19:20">
      <c r="S3442" s="85"/>
      <c r="T3442" s="93"/>
    </row>
    <row r="3443" spans="19:20">
      <c r="S3443" s="85"/>
      <c r="T3443" s="93"/>
    </row>
    <row r="3444" spans="19:20">
      <c r="S3444" s="85"/>
      <c r="T3444" s="93"/>
    </row>
    <row r="3445" spans="19:20">
      <c r="S3445" s="85"/>
      <c r="T3445" s="93"/>
    </row>
    <row r="3446" spans="19:20">
      <c r="S3446" s="85"/>
      <c r="T3446" s="93"/>
    </row>
    <row r="3447" spans="19:20">
      <c r="S3447" s="85"/>
      <c r="T3447" s="93"/>
    </row>
    <row r="3448" spans="19:20">
      <c r="S3448" s="85"/>
      <c r="T3448" s="93"/>
    </row>
    <row r="3449" spans="19:20">
      <c r="S3449" s="85"/>
      <c r="T3449" s="93"/>
    </row>
    <row r="3450" spans="19:20">
      <c r="S3450" s="85"/>
      <c r="T3450" s="93"/>
    </row>
    <row r="3451" spans="19:20">
      <c r="S3451" s="85"/>
      <c r="T3451" s="93"/>
    </row>
    <row r="3452" spans="19:20">
      <c r="S3452" s="85"/>
      <c r="T3452" s="93"/>
    </row>
    <row r="3453" spans="19:20">
      <c r="S3453" s="85"/>
      <c r="T3453" s="93"/>
    </row>
    <row r="3454" spans="19:20">
      <c r="S3454" s="85"/>
      <c r="T3454" s="93"/>
    </row>
    <row r="3455" spans="19:20">
      <c r="S3455" s="85"/>
      <c r="T3455" s="93"/>
    </row>
    <row r="3456" spans="19:20">
      <c r="S3456" s="85"/>
      <c r="T3456" s="93"/>
    </row>
    <row r="3457" spans="19:20">
      <c r="S3457" s="85"/>
      <c r="T3457" s="93"/>
    </row>
    <row r="3458" spans="19:20">
      <c r="S3458" s="85"/>
      <c r="T3458" s="93"/>
    </row>
    <row r="3459" spans="19:20">
      <c r="S3459" s="85"/>
      <c r="T3459" s="93"/>
    </row>
    <row r="3460" spans="19:20">
      <c r="S3460" s="85"/>
      <c r="T3460" s="93"/>
    </row>
    <row r="3461" spans="19:20">
      <c r="S3461" s="85"/>
      <c r="T3461" s="93"/>
    </row>
    <row r="3462" spans="19:20">
      <c r="S3462" s="85"/>
      <c r="T3462" s="93"/>
    </row>
    <row r="3463" spans="19:20">
      <c r="S3463" s="85"/>
      <c r="T3463" s="93"/>
    </row>
    <row r="3464" spans="19:20">
      <c r="S3464" s="85"/>
      <c r="T3464" s="93"/>
    </row>
    <row r="3465" spans="19:20">
      <c r="S3465" s="85"/>
      <c r="T3465" s="93"/>
    </row>
    <row r="3466" spans="19:20">
      <c r="S3466" s="85"/>
      <c r="T3466" s="93"/>
    </row>
    <row r="3467" spans="19:20">
      <c r="S3467" s="85"/>
      <c r="T3467" s="93"/>
    </row>
    <row r="3468" spans="19:20">
      <c r="S3468" s="85"/>
      <c r="T3468" s="93"/>
    </row>
    <row r="3469" spans="19:20">
      <c r="S3469" s="85"/>
      <c r="T3469" s="93"/>
    </row>
    <row r="3470" spans="19:20">
      <c r="S3470" s="85"/>
      <c r="T3470" s="93"/>
    </row>
    <row r="3471" spans="19:20">
      <c r="S3471" s="85"/>
      <c r="T3471" s="93"/>
    </row>
    <row r="3472" spans="19:20">
      <c r="S3472" s="85"/>
      <c r="T3472" s="93"/>
    </row>
    <row r="3473" spans="19:20">
      <c r="S3473" s="85"/>
      <c r="T3473" s="93"/>
    </row>
    <row r="3474" spans="19:20">
      <c r="S3474" s="85"/>
      <c r="T3474" s="93"/>
    </row>
    <row r="3475" spans="19:20">
      <c r="S3475" s="85"/>
      <c r="T3475" s="93"/>
    </row>
    <row r="3476" spans="19:20">
      <c r="S3476" s="85"/>
      <c r="T3476" s="93"/>
    </row>
    <row r="3477" spans="19:20">
      <c r="S3477" s="85"/>
      <c r="T3477" s="93"/>
    </row>
    <row r="3478" spans="19:20">
      <c r="S3478" s="85"/>
      <c r="T3478" s="93"/>
    </row>
    <row r="3479" spans="19:20">
      <c r="S3479" s="85"/>
      <c r="T3479" s="93"/>
    </row>
    <row r="3480" spans="19:20">
      <c r="S3480" s="85"/>
      <c r="T3480" s="93"/>
    </row>
    <row r="3481" spans="19:20">
      <c r="S3481" s="85"/>
      <c r="T3481" s="93"/>
    </row>
    <row r="3482" spans="19:20">
      <c r="S3482" s="85"/>
      <c r="T3482" s="93"/>
    </row>
    <row r="3483" spans="19:20">
      <c r="S3483" s="85"/>
      <c r="T3483" s="93"/>
    </row>
    <row r="3484" spans="19:20">
      <c r="S3484" s="85"/>
      <c r="T3484" s="93"/>
    </row>
    <row r="3485" spans="19:20">
      <c r="S3485" s="85"/>
      <c r="T3485" s="93"/>
    </row>
    <row r="3486" spans="19:20">
      <c r="S3486" s="85"/>
      <c r="T3486" s="93"/>
    </row>
    <row r="3487" spans="19:20">
      <c r="S3487" s="85"/>
      <c r="T3487" s="93"/>
    </row>
    <row r="3488" spans="19:20">
      <c r="S3488" s="85"/>
      <c r="T3488" s="93"/>
    </row>
    <row r="3489" spans="19:20">
      <c r="S3489" s="85"/>
      <c r="T3489" s="93"/>
    </row>
    <row r="3490" spans="19:20">
      <c r="S3490" s="85"/>
      <c r="T3490" s="93"/>
    </row>
    <row r="3491" spans="19:20">
      <c r="S3491" s="85"/>
      <c r="T3491" s="93"/>
    </row>
    <row r="3492" spans="19:20">
      <c r="S3492" s="85"/>
      <c r="T3492" s="93"/>
    </row>
    <row r="3493" spans="19:20">
      <c r="S3493" s="85"/>
      <c r="T3493" s="93"/>
    </row>
    <row r="3494" spans="19:20">
      <c r="S3494" s="85"/>
      <c r="T3494" s="93"/>
    </row>
    <row r="3495" spans="19:20">
      <c r="S3495" s="85"/>
      <c r="T3495" s="93"/>
    </row>
    <row r="3496" spans="19:20">
      <c r="S3496" s="85"/>
      <c r="T3496" s="93"/>
    </row>
    <row r="3497" spans="19:20">
      <c r="S3497" s="85"/>
      <c r="T3497" s="93"/>
    </row>
    <row r="3498" spans="19:20">
      <c r="S3498" s="85"/>
      <c r="T3498" s="93"/>
    </row>
    <row r="3499" spans="19:20">
      <c r="S3499" s="85"/>
      <c r="T3499" s="93"/>
    </row>
    <row r="3500" spans="19:20">
      <c r="S3500" s="85"/>
      <c r="T3500" s="93"/>
    </row>
    <row r="3501" spans="19:20">
      <c r="S3501" s="85"/>
      <c r="T3501" s="93"/>
    </row>
    <row r="3502" spans="19:20">
      <c r="S3502" s="85"/>
      <c r="T3502" s="93"/>
    </row>
    <row r="3503" spans="19:20">
      <c r="S3503" s="85"/>
      <c r="T3503" s="93"/>
    </row>
    <row r="3504" spans="19:20">
      <c r="S3504" s="85"/>
      <c r="T3504" s="93"/>
    </row>
    <row r="3505" spans="19:20">
      <c r="S3505" s="85"/>
      <c r="T3505" s="93"/>
    </row>
    <row r="3506" spans="19:20">
      <c r="S3506" s="85"/>
      <c r="T3506" s="93"/>
    </row>
    <row r="3507" spans="19:20">
      <c r="S3507" s="85"/>
      <c r="T3507" s="93"/>
    </row>
    <row r="3508" spans="19:20">
      <c r="S3508" s="85"/>
      <c r="T3508" s="93"/>
    </row>
    <row r="3509" spans="19:20">
      <c r="S3509" s="85"/>
      <c r="T3509" s="93"/>
    </row>
    <row r="3510" spans="19:20">
      <c r="S3510" s="85"/>
      <c r="T3510" s="93"/>
    </row>
    <row r="3511" spans="19:20">
      <c r="S3511" s="85"/>
      <c r="T3511" s="93"/>
    </row>
    <row r="3512" spans="19:20">
      <c r="S3512" s="85"/>
      <c r="T3512" s="93"/>
    </row>
    <row r="3513" spans="19:20">
      <c r="S3513" s="85"/>
      <c r="T3513" s="93"/>
    </row>
    <row r="3514" spans="19:20">
      <c r="S3514" s="85"/>
      <c r="T3514" s="93"/>
    </row>
    <row r="3515" spans="19:20">
      <c r="S3515" s="85"/>
      <c r="T3515" s="93"/>
    </row>
    <row r="3516" spans="19:20">
      <c r="S3516" s="85"/>
      <c r="T3516" s="93"/>
    </row>
    <row r="3517" spans="19:20">
      <c r="S3517" s="85"/>
      <c r="T3517" s="93"/>
    </row>
    <row r="3518" spans="19:20">
      <c r="S3518" s="85"/>
      <c r="T3518" s="93"/>
    </row>
    <row r="3519" spans="19:20">
      <c r="S3519" s="85"/>
      <c r="T3519" s="93"/>
    </row>
    <row r="3520" spans="19:20">
      <c r="S3520" s="85"/>
      <c r="T3520" s="93"/>
    </row>
    <row r="3521" spans="19:20">
      <c r="S3521" s="85"/>
      <c r="T3521" s="93"/>
    </row>
    <row r="3522" spans="19:20">
      <c r="S3522" s="85"/>
      <c r="T3522" s="93"/>
    </row>
    <row r="3523" spans="19:20">
      <c r="S3523" s="85"/>
      <c r="T3523" s="93"/>
    </row>
    <row r="3524" spans="19:20">
      <c r="S3524" s="85"/>
      <c r="T3524" s="93"/>
    </row>
    <row r="3525" spans="19:20">
      <c r="S3525" s="85"/>
      <c r="T3525" s="93"/>
    </row>
    <row r="3526" spans="19:20">
      <c r="S3526" s="85"/>
      <c r="T3526" s="93"/>
    </row>
    <row r="3527" spans="19:20">
      <c r="S3527" s="85"/>
      <c r="T3527" s="93"/>
    </row>
    <row r="3528" spans="19:20">
      <c r="S3528" s="85"/>
      <c r="T3528" s="93"/>
    </row>
    <row r="3529" spans="19:20">
      <c r="S3529" s="85"/>
      <c r="T3529" s="93"/>
    </row>
    <row r="3530" spans="19:20">
      <c r="S3530" s="85"/>
      <c r="T3530" s="93"/>
    </row>
    <row r="3531" spans="19:20">
      <c r="S3531" s="85"/>
      <c r="T3531" s="93"/>
    </row>
    <row r="3532" spans="19:20">
      <c r="S3532" s="85"/>
      <c r="T3532" s="93"/>
    </row>
    <row r="3533" spans="19:20">
      <c r="S3533" s="85"/>
      <c r="T3533" s="93"/>
    </row>
    <row r="3534" spans="19:20">
      <c r="S3534" s="85"/>
      <c r="T3534" s="93"/>
    </row>
    <row r="3535" spans="19:20">
      <c r="S3535" s="85"/>
      <c r="T3535" s="93"/>
    </row>
    <row r="3536" spans="19:20">
      <c r="S3536" s="85"/>
      <c r="T3536" s="93"/>
    </row>
    <row r="3537" spans="19:20">
      <c r="S3537" s="85"/>
      <c r="T3537" s="93"/>
    </row>
    <row r="3538" spans="19:20">
      <c r="S3538" s="85"/>
      <c r="T3538" s="93"/>
    </row>
    <row r="3539" spans="19:20">
      <c r="S3539" s="85"/>
      <c r="T3539" s="93"/>
    </row>
    <row r="3540" spans="19:20">
      <c r="S3540" s="85"/>
      <c r="T3540" s="93"/>
    </row>
    <row r="3541" spans="19:20">
      <c r="S3541" s="85"/>
      <c r="T3541" s="93"/>
    </row>
    <row r="3542" spans="19:20">
      <c r="S3542" s="85"/>
      <c r="T3542" s="93"/>
    </row>
    <row r="3543" spans="19:20">
      <c r="S3543" s="85"/>
      <c r="T3543" s="93"/>
    </row>
    <row r="3544" spans="19:20">
      <c r="S3544" s="85"/>
      <c r="T3544" s="93"/>
    </row>
    <row r="3545" spans="19:20">
      <c r="S3545" s="85"/>
      <c r="T3545" s="93"/>
    </row>
    <row r="3546" spans="19:20">
      <c r="S3546" s="85"/>
      <c r="T3546" s="93"/>
    </row>
    <row r="3547" spans="19:20">
      <c r="S3547" s="85"/>
      <c r="T3547" s="93"/>
    </row>
    <row r="3548" spans="19:20">
      <c r="S3548" s="85"/>
      <c r="T3548" s="93"/>
    </row>
    <row r="3549" spans="19:20">
      <c r="S3549" s="85"/>
      <c r="T3549" s="93"/>
    </row>
    <row r="3550" spans="19:20">
      <c r="S3550" s="85"/>
      <c r="T3550" s="93"/>
    </row>
    <row r="3551" spans="19:20">
      <c r="S3551" s="85"/>
      <c r="T3551" s="93"/>
    </row>
    <row r="3552" spans="19:20">
      <c r="S3552" s="85"/>
      <c r="T3552" s="93"/>
    </row>
    <row r="3553" spans="19:20">
      <c r="S3553" s="85"/>
      <c r="T3553" s="93"/>
    </row>
    <row r="3554" spans="19:20">
      <c r="S3554" s="85"/>
      <c r="T3554" s="93"/>
    </row>
    <row r="3555" spans="19:20">
      <c r="S3555" s="85"/>
      <c r="T3555" s="93"/>
    </row>
    <row r="3556" spans="19:20">
      <c r="S3556" s="85"/>
      <c r="T3556" s="93"/>
    </row>
    <row r="3557" spans="19:20">
      <c r="S3557" s="85"/>
      <c r="T3557" s="93"/>
    </row>
    <row r="3558" spans="19:20">
      <c r="S3558" s="85"/>
      <c r="T3558" s="93"/>
    </row>
    <row r="3559" spans="19:20">
      <c r="S3559" s="85"/>
      <c r="T3559" s="93"/>
    </row>
    <row r="3560" spans="19:20">
      <c r="S3560" s="85"/>
      <c r="T3560" s="93"/>
    </row>
    <row r="3561" spans="19:20">
      <c r="S3561" s="85"/>
      <c r="T3561" s="93"/>
    </row>
    <row r="3562" spans="19:20">
      <c r="S3562" s="85"/>
      <c r="T3562" s="93"/>
    </row>
    <row r="3563" spans="19:20">
      <c r="S3563" s="85"/>
      <c r="T3563" s="93"/>
    </row>
    <row r="3564" spans="19:20">
      <c r="S3564" s="85"/>
      <c r="T3564" s="93"/>
    </row>
    <row r="3565" spans="19:20">
      <c r="S3565" s="85"/>
      <c r="T3565" s="93"/>
    </row>
    <row r="3566" spans="19:20">
      <c r="S3566" s="85"/>
      <c r="T3566" s="93"/>
    </row>
    <row r="3567" spans="19:20">
      <c r="S3567" s="85"/>
      <c r="T3567" s="93"/>
    </row>
    <row r="3568" spans="19:20">
      <c r="S3568" s="85"/>
      <c r="T3568" s="93"/>
    </row>
    <row r="3569" spans="19:20">
      <c r="S3569" s="85"/>
      <c r="T3569" s="93"/>
    </row>
    <row r="3570" spans="19:20">
      <c r="S3570" s="85"/>
      <c r="T3570" s="93"/>
    </row>
    <row r="3571" spans="19:20">
      <c r="S3571" s="85"/>
      <c r="T3571" s="93"/>
    </row>
    <row r="3572" spans="19:20">
      <c r="S3572" s="85"/>
      <c r="T3572" s="93"/>
    </row>
    <row r="3573" spans="19:20">
      <c r="S3573" s="85"/>
      <c r="T3573" s="93"/>
    </row>
    <row r="3574" spans="19:20">
      <c r="S3574" s="85"/>
      <c r="T3574" s="93"/>
    </row>
    <row r="3575" spans="19:20">
      <c r="S3575" s="85"/>
      <c r="T3575" s="93"/>
    </row>
    <row r="3576" spans="19:20">
      <c r="S3576" s="85"/>
      <c r="T3576" s="93"/>
    </row>
    <row r="3577" spans="19:20">
      <c r="S3577" s="85"/>
      <c r="T3577" s="93"/>
    </row>
    <row r="3578" spans="19:20">
      <c r="S3578" s="85"/>
      <c r="T3578" s="93"/>
    </row>
    <row r="3579" spans="19:20">
      <c r="S3579" s="85"/>
      <c r="T3579" s="93"/>
    </row>
    <row r="3580" spans="19:20">
      <c r="S3580" s="85"/>
      <c r="T3580" s="93"/>
    </row>
    <row r="3581" spans="19:20">
      <c r="S3581" s="85"/>
      <c r="T3581" s="93"/>
    </row>
    <row r="3582" spans="19:20">
      <c r="S3582" s="85"/>
      <c r="T3582" s="93"/>
    </row>
    <row r="3583" spans="19:20">
      <c r="S3583" s="85"/>
      <c r="T3583" s="93"/>
    </row>
    <row r="3584" spans="19:20">
      <c r="S3584" s="85"/>
      <c r="T3584" s="93"/>
    </row>
    <row r="3585" spans="19:20">
      <c r="S3585" s="85"/>
      <c r="T3585" s="93"/>
    </row>
    <row r="3586" spans="19:20">
      <c r="S3586" s="85"/>
      <c r="T3586" s="93"/>
    </row>
    <row r="3587" spans="19:20">
      <c r="S3587" s="85"/>
      <c r="T3587" s="93"/>
    </row>
    <row r="3588" spans="19:20">
      <c r="S3588" s="85"/>
      <c r="T3588" s="93"/>
    </row>
    <row r="3589" spans="19:20">
      <c r="S3589" s="85"/>
      <c r="T3589" s="93"/>
    </row>
    <row r="3590" spans="19:20">
      <c r="S3590" s="85"/>
      <c r="T3590" s="93"/>
    </row>
    <row r="3591" spans="19:20">
      <c r="S3591" s="85"/>
      <c r="T3591" s="93"/>
    </row>
    <row r="3592" spans="19:20">
      <c r="S3592" s="85"/>
      <c r="T3592" s="93"/>
    </row>
    <row r="3593" spans="19:20">
      <c r="S3593" s="85"/>
      <c r="T3593" s="93"/>
    </row>
    <row r="3594" spans="19:20">
      <c r="S3594" s="85"/>
      <c r="T3594" s="93"/>
    </row>
    <row r="3595" spans="19:20">
      <c r="S3595" s="85"/>
      <c r="T3595" s="93"/>
    </row>
    <row r="3596" spans="19:20">
      <c r="S3596" s="85"/>
      <c r="T3596" s="93"/>
    </row>
    <row r="3597" spans="19:20">
      <c r="S3597" s="85"/>
      <c r="T3597" s="93"/>
    </row>
    <row r="3598" spans="19:20">
      <c r="S3598" s="85"/>
      <c r="T3598" s="93"/>
    </row>
    <row r="3599" spans="19:20">
      <c r="S3599" s="85"/>
      <c r="T3599" s="93"/>
    </row>
    <row r="3600" spans="19:20">
      <c r="S3600" s="85"/>
      <c r="T3600" s="93"/>
    </row>
    <row r="3601" spans="19:20">
      <c r="S3601" s="85"/>
      <c r="T3601" s="93"/>
    </row>
    <row r="3602" spans="19:20">
      <c r="S3602" s="85"/>
      <c r="T3602" s="93"/>
    </row>
    <row r="3603" spans="19:20">
      <c r="S3603" s="85"/>
      <c r="T3603" s="93"/>
    </row>
    <row r="3604" spans="19:20">
      <c r="S3604" s="85"/>
      <c r="T3604" s="93"/>
    </row>
    <row r="3605" spans="19:20">
      <c r="S3605" s="85"/>
      <c r="T3605" s="93"/>
    </row>
    <row r="3606" spans="19:20">
      <c r="S3606" s="85"/>
      <c r="T3606" s="93"/>
    </row>
    <row r="3607" spans="19:20">
      <c r="S3607" s="85"/>
      <c r="T3607" s="93"/>
    </row>
    <row r="3608" spans="19:20">
      <c r="S3608" s="85"/>
      <c r="T3608" s="93"/>
    </row>
    <row r="3609" spans="19:20">
      <c r="S3609" s="85"/>
      <c r="T3609" s="93"/>
    </row>
    <row r="3610" spans="19:20">
      <c r="S3610" s="85"/>
      <c r="T3610" s="93"/>
    </row>
    <row r="3611" spans="19:20">
      <c r="S3611" s="85"/>
      <c r="T3611" s="93"/>
    </row>
    <row r="3612" spans="19:20">
      <c r="S3612" s="85"/>
      <c r="T3612" s="93"/>
    </row>
    <row r="3613" spans="19:20">
      <c r="S3613" s="85"/>
      <c r="T3613" s="93"/>
    </row>
    <row r="3614" spans="19:20">
      <c r="S3614" s="85"/>
      <c r="T3614" s="93"/>
    </row>
    <row r="3615" spans="19:20">
      <c r="S3615" s="85"/>
      <c r="T3615" s="93"/>
    </row>
    <row r="3616" spans="19:20">
      <c r="S3616" s="85"/>
      <c r="T3616" s="93"/>
    </row>
    <row r="3617" spans="19:20">
      <c r="S3617" s="85"/>
      <c r="T3617" s="93"/>
    </row>
    <row r="3618" spans="19:20">
      <c r="S3618" s="85"/>
      <c r="T3618" s="93"/>
    </row>
    <row r="3619" spans="19:20">
      <c r="S3619" s="85"/>
      <c r="T3619" s="93"/>
    </row>
    <row r="3620" spans="19:20">
      <c r="S3620" s="85"/>
      <c r="T3620" s="93"/>
    </row>
    <row r="3621" spans="19:20">
      <c r="S3621" s="85"/>
      <c r="T3621" s="93"/>
    </row>
    <row r="3622" spans="19:20">
      <c r="S3622" s="85"/>
      <c r="T3622" s="93"/>
    </row>
    <row r="3623" spans="19:20">
      <c r="S3623" s="85"/>
      <c r="T3623" s="93"/>
    </row>
    <row r="3624" spans="19:20">
      <c r="S3624" s="85"/>
      <c r="T3624" s="93"/>
    </row>
    <row r="3625" spans="19:20">
      <c r="S3625" s="85"/>
      <c r="T3625" s="93"/>
    </row>
    <row r="3626" spans="19:20">
      <c r="S3626" s="85"/>
      <c r="T3626" s="93"/>
    </row>
    <row r="3627" spans="19:20">
      <c r="S3627" s="85"/>
      <c r="T3627" s="93"/>
    </row>
    <row r="3628" spans="19:20">
      <c r="S3628" s="85"/>
      <c r="T3628" s="93"/>
    </row>
    <row r="3629" spans="19:20">
      <c r="S3629" s="85"/>
      <c r="T3629" s="93"/>
    </row>
    <row r="3630" spans="19:20">
      <c r="S3630" s="85"/>
      <c r="T3630" s="93"/>
    </row>
    <row r="3631" spans="19:20">
      <c r="S3631" s="85"/>
      <c r="T3631" s="93"/>
    </row>
    <row r="3632" spans="19:20">
      <c r="S3632" s="85"/>
      <c r="T3632" s="93"/>
    </row>
    <row r="3633" spans="19:20">
      <c r="S3633" s="85"/>
      <c r="T3633" s="93"/>
    </row>
    <row r="3634" spans="19:20">
      <c r="S3634" s="85"/>
      <c r="T3634" s="93"/>
    </row>
    <row r="3635" spans="19:20">
      <c r="S3635" s="85"/>
      <c r="T3635" s="93"/>
    </row>
    <row r="3636" spans="19:20">
      <c r="S3636" s="85"/>
      <c r="T3636" s="93"/>
    </row>
    <row r="3637" spans="19:20">
      <c r="S3637" s="85"/>
      <c r="T3637" s="93"/>
    </row>
    <row r="3638" spans="19:20">
      <c r="S3638" s="85"/>
      <c r="T3638" s="93"/>
    </row>
    <row r="3639" spans="19:20">
      <c r="S3639" s="85"/>
      <c r="T3639" s="93"/>
    </row>
    <row r="3640" spans="19:20">
      <c r="S3640" s="85"/>
      <c r="T3640" s="93"/>
    </row>
    <row r="3641" spans="19:20">
      <c r="S3641" s="85"/>
      <c r="T3641" s="93"/>
    </row>
    <row r="3642" spans="19:20">
      <c r="S3642" s="85"/>
      <c r="T3642" s="93"/>
    </row>
    <row r="3643" spans="19:20">
      <c r="S3643" s="85"/>
      <c r="T3643" s="93"/>
    </row>
    <row r="3644" spans="19:20">
      <c r="S3644" s="85"/>
      <c r="T3644" s="93"/>
    </row>
    <row r="3645" spans="19:20">
      <c r="S3645" s="85"/>
      <c r="T3645" s="93"/>
    </row>
    <row r="3646" spans="19:20">
      <c r="S3646" s="85"/>
      <c r="T3646" s="93"/>
    </row>
    <row r="3647" spans="19:20">
      <c r="S3647" s="85"/>
      <c r="T3647" s="93"/>
    </row>
    <row r="3648" spans="19:20">
      <c r="S3648" s="85"/>
      <c r="T3648" s="93"/>
    </row>
    <row r="3649" spans="19:20">
      <c r="S3649" s="85"/>
      <c r="T3649" s="93"/>
    </row>
    <row r="3650" spans="19:20">
      <c r="S3650" s="85"/>
      <c r="T3650" s="93"/>
    </row>
    <row r="3651" spans="19:20">
      <c r="S3651" s="85"/>
      <c r="T3651" s="93"/>
    </row>
    <row r="3652" spans="19:20">
      <c r="S3652" s="85"/>
      <c r="T3652" s="93"/>
    </row>
    <row r="3653" spans="19:20">
      <c r="S3653" s="85"/>
      <c r="T3653" s="93"/>
    </row>
    <row r="3654" spans="19:20">
      <c r="S3654" s="85"/>
      <c r="T3654" s="93"/>
    </row>
    <row r="3655" spans="19:20">
      <c r="S3655" s="85"/>
      <c r="T3655" s="93"/>
    </row>
    <row r="3656" spans="19:20">
      <c r="S3656" s="85"/>
      <c r="T3656" s="93"/>
    </row>
    <row r="3657" spans="19:20">
      <c r="S3657" s="85"/>
      <c r="T3657" s="93"/>
    </row>
    <row r="3658" spans="19:20">
      <c r="S3658" s="85"/>
      <c r="T3658" s="93"/>
    </row>
    <row r="3659" spans="19:20">
      <c r="S3659" s="85"/>
      <c r="T3659" s="93"/>
    </row>
    <row r="3660" spans="19:20">
      <c r="S3660" s="85"/>
      <c r="T3660" s="93"/>
    </row>
    <row r="3661" spans="19:20">
      <c r="S3661" s="85"/>
      <c r="T3661" s="93"/>
    </row>
    <row r="3662" spans="19:20">
      <c r="S3662" s="85"/>
      <c r="T3662" s="93"/>
    </row>
    <row r="3663" spans="19:20">
      <c r="S3663" s="85"/>
      <c r="T3663" s="93"/>
    </row>
    <row r="3664" spans="19:20">
      <c r="S3664" s="85"/>
      <c r="T3664" s="93"/>
    </row>
    <row r="3665" spans="19:20">
      <c r="S3665" s="85"/>
      <c r="T3665" s="93"/>
    </row>
    <row r="3666" spans="19:20">
      <c r="S3666" s="85"/>
      <c r="T3666" s="93"/>
    </row>
    <row r="3667" spans="19:20">
      <c r="S3667" s="85"/>
      <c r="T3667" s="93"/>
    </row>
    <row r="3668" spans="19:20">
      <c r="S3668" s="85"/>
      <c r="T3668" s="93"/>
    </row>
    <row r="3669" spans="19:20">
      <c r="S3669" s="85"/>
      <c r="T3669" s="93"/>
    </row>
    <row r="3670" spans="19:20">
      <c r="S3670" s="85"/>
      <c r="T3670" s="93"/>
    </row>
    <row r="3671" spans="19:20">
      <c r="S3671" s="85"/>
      <c r="T3671" s="93"/>
    </row>
    <row r="3672" spans="19:20">
      <c r="S3672" s="85"/>
      <c r="T3672" s="93"/>
    </row>
    <row r="3673" spans="19:20">
      <c r="S3673" s="85"/>
      <c r="T3673" s="93"/>
    </row>
    <row r="3674" spans="19:20">
      <c r="S3674" s="85"/>
      <c r="T3674" s="93"/>
    </row>
    <row r="3675" spans="19:20">
      <c r="S3675" s="85"/>
      <c r="T3675" s="93"/>
    </row>
    <row r="3676" spans="19:20">
      <c r="S3676" s="85"/>
      <c r="T3676" s="93"/>
    </row>
    <row r="3677" spans="19:20">
      <c r="S3677" s="85"/>
      <c r="T3677" s="93"/>
    </row>
    <row r="3678" spans="19:20">
      <c r="S3678" s="85"/>
      <c r="T3678" s="93"/>
    </row>
    <row r="3679" spans="19:20">
      <c r="S3679" s="85"/>
      <c r="T3679" s="93"/>
    </row>
    <row r="3680" spans="19:20">
      <c r="S3680" s="85"/>
      <c r="T3680" s="93"/>
    </row>
    <row r="3681" spans="19:20">
      <c r="S3681" s="85"/>
      <c r="T3681" s="93"/>
    </row>
    <row r="3682" spans="19:20">
      <c r="S3682" s="85"/>
      <c r="T3682" s="93"/>
    </row>
    <row r="3683" spans="19:20">
      <c r="S3683" s="85"/>
      <c r="T3683" s="93"/>
    </row>
    <row r="3684" spans="19:20">
      <c r="S3684" s="85"/>
      <c r="T3684" s="93"/>
    </row>
    <row r="3685" spans="19:20">
      <c r="S3685" s="85"/>
      <c r="T3685" s="93"/>
    </row>
    <row r="3686" spans="19:20">
      <c r="S3686" s="85"/>
      <c r="T3686" s="93"/>
    </row>
    <row r="3687" spans="19:20">
      <c r="S3687" s="85"/>
      <c r="T3687" s="93"/>
    </row>
    <row r="3688" spans="19:20">
      <c r="S3688" s="85"/>
      <c r="T3688" s="93"/>
    </row>
    <row r="3689" spans="19:20">
      <c r="S3689" s="85"/>
      <c r="T3689" s="93"/>
    </row>
    <row r="3690" spans="19:20">
      <c r="S3690" s="85"/>
      <c r="T3690" s="93"/>
    </row>
    <row r="3691" spans="19:20">
      <c r="S3691" s="85"/>
      <c r="T3691" s="93"/>
    </row>
    <row r="3692" spans="19:20">
      <c r="S3692" s="85"/>
      <c r="T3692" s="93"/>
    </row>
    <row r="3693" spans="19:20">
      <c r="S3693" s="85"/>
      <c r="T3693" s="93"/>
    </row>
    <row r="3694" spans="19:20">
      <c r="S3694" s="85"/>
      <c r="T3694" s="93"/>
    </row>
    <row r="3695" spans="19:20">
      <c r="S3695" s="85"/>
      <c r="T3695" s="93"/>
    </row>
    <row r="3696" spans="19:20">
      <c r="S3696" s="85"/>
      <c r="T3696" s="93"/>
    </row>
    <row r="3697" spans="19:20">
      <c r="S3697" s="85"/>
      <c r="T3697" s="93"/>
    </row>
    <row r="3698" spans="19:20">
      <c r="S3698" s="85"/>
      <c r="T3698" s="93"/>
    </row>
    <row r="3699" spans="19:20">
      <c r="S3699" s="85"/>
      <c r="T3699" s="93"/>
    </row>
    <row r="3700" spans="19:20">
      <c r="S3700" s="85"/>
      <c r="T3700" s="93"/>
    </row>
    <row r="3701" spans="19:20">
      <c r="S3701" s="85"/>
      <c r="T3701" s="93"/>
    </row>
    <row r="3702" spans="19:20">
      <c r="S3702" s="85"/>
      <c r="T3702" s="93"/>
    </row>
    <row r="3703" spans="19:20">
      <c r="S3703" s="85"/>
      <c r="T3703" s="93"/>
    </row>
    <row r="3704" spans="19:20">
      <c r="S3704" s="85"/>
      <c r="T3704" s="93"/>
    </row>
    <row r="3705" spans="19:20">
      <c r="S3705" s="85"/>
      <c r="T3705" s="93"/>
    </row>
    <row r="3706" spans="19:20">
      <c r="S3706" s="85"/>
      <c r="T3706" s="93"/>
    </row>
    <row r="3707" spans="19:20">
      <c r="S3707" s="85"/>
      <c r="T3707" s="93"/>
    </row>
    <row r="3708" spans="19:20">
      <c r="S3708" s="85"/>
      <c r="T3708" s="93"/>
    </row>
    <row r="3709" spans="19:20">
      <c r="S3709" s="85"/>
      <c r="T3709" s="93"/>
    </row>
    <row r="3710" spans="19:20">
      <c r="S3710" s="85"/>
      <c r="T3710" s="93"/>
    </row>
    <row r="3711" spans="19:20">
      <c r="S3711" s="85"/>
      <c r="T3711" s="93"/>
    </row>
    <row r="3712" spans="19:20">
      <c r="S3712" s="85"/>
      <c r="T3712" s="93"/>
    </row>
    <row r="3713" spans="19:20">
      <c r="S3713" s="85"/>
      <c r="T3713" s="93"/>
    </row>
    <row r="3714" spans="19:20">
      <c r="S3714" s="85"/>
      <c r="T3714" s="93"/>
    </row>
    <row r="3715" spans="19:20">
      <c r="S3715" s="85"/>
      <c r="T3715" s="93"/>
    </row>
    <row r="3716" spans="19:20">
      <c r="S3716" s="85"/>
      <c r="T3716" s="93"/>
    </row>
    <row r="3717" spans="19:20">
      <c r="S3717" s="85"/>
      <c r="T3717" s="93"/>
    </row>
    <row r="3718" spans="19:20">
      <c r="S3718" s="85"/>
      <c r="T3718" s="93"/>
    </row>
    <row r="3719" spans="19:20">
      <c r="S3719" s="85"/>
      <c r="T3719" s="93"/>
    </row>
    <row r="3720" spans="19:20">
      <c r="S3720" s="85"/>
      <c r="T3720" s="93"/>
    </row>
    <row r="3721" spans="19:20">
      <c r="S3721" s="85"/>
      <c r="T3721" s="93"/>
    </row>
    <row r="3722" spans="19:20">
      <c r="S3722" s="85"/>
      <c r="T3722" s="93"/>
    </row>
    <row r="3723" spans="19:20">
      <c r="S3723" s="85"/>
      <c r="T3723" s="93"/>
    </row>
    <row r="3724" spans="19:20">
      <c r="S3724" s="85"/>
      <c r="T3724" s="93"/>
    </row>
    <row r="3725" spans="19:20">
      <c r="S3725" s="85"/>
      <c r="T3725" s="93"/>
    </row>
    <row r="3726" spans="19:20">
      <c r="S3726" s="85"/>
      <c r="T3726" s="93"/>
    </row>
    <row r="3727" spans="19:20">
      <c r="S3727" s="85"/>
      <c r="T3727" s="93"/>
    </row>
    <row r="3728" spans="19:20">
      <c r="S3728" s="85"/>
      <c r="T3728" s="93"/>
    </row>
    <row r="3729" spans="19:20">
      <c r="S3729" s="85"/>
      <c r="T3729" s="93"/>
    </row>
    <row r="3730" spans="19:20">
      <c r="S3730" s="85"/>
      <c r="T3730" s="93"/>
    </row>
    <row r="3731" spans="19:20">
      <c r="S3731" s="85"/>
      <c r="T3731" s="93"/>
    </row>
    <row r="3732" spans="19:20">
      <c r="S3732" s="85"/>
      <c r="T3732" s="93"/>
    </row>
    <row r="3733" spans="19:20">
      <c r="S3733" s="85"/>
      <c r="T3733" s="93"/>
    </row>
    <row r="3734" spans="19:20">
      <c r="S3734" s="85"/>
      <c r="T3734" s="93"/>
    </row>
    <row r="3735" spans="19:20">
      <c r="S3735" s="85"/>
      <c r="T3735" s="93"/>
    </row>
    <row r="3736" spans="19:20">
      <c r="S3736" s="85"/>
      <c r="T3736" s="93"/>
    </row>
    <row r="3737" spans="19:20">
      <c r="S3737" s="85"/>
      <c r="T3737" s="93"/>
    </row>
    <row r="3738" spans="19:20">
      <c r="S3738" s="85"/>
      <c r="T3738" s="93"/>
    </row>
    <row r="3739" spans="19:20">
      <c r="S3739" s="85"/>
      <c r="T3739" s="93"/>
    </row>
    <row r="3740" spans="19:20">
      <c r="S3740" s="85"/>
      <c r="T3740" s="93"/>
    </row>
    <row r="3741" spans="19:20">
      <c r="S3741" s="85"/>
      <c r="T3741" s="93"/>
    </row>
    <row r="3742" spans="19:20">
      <c r="S3742" s="85"/>
      <c r="T3742" s="93"/>
    </row>
    <row r="3743" spans="19:20">
      <c r="S3743" s="85"/>
      <c r="T3743" s="93"/>
    </row>
    <row r="3744" spans="19:20">
      <c r="S3744" s="85"/>
      <c r="T3744" s="93"/>
    </row>
    <row r="3745" spans="19:20">
      <c r="S3745" s="85"/>
      <c r="T3745" s="93"/>
    </row>
    <row r="3746" spans="19:20">
      <c r="S3746" s="85"/>
      <c r="T3746" s="93"/>
    </row>
    <row r="3747" spans="19:20">
      <c r="S3747" s="85"/>
      <c r="T3747" s="93"/>
    </row>
    <row r="3748" spans="19:20">
      <c r="S3748" s="85"/>
      <c r="T3748" s="93"/>
    </row>
    <row r="3749" spans="19:20">
      <c r="S3749" s="85"/>
      <c r="T3749" s="93"/>
    </row>
    <row r="3750" spans="19:20">
      <c r="S3750" s="85"/>
      <c r="T3750" s="93"/>
    </row>
    <row r="3751" spans="19:20">
      <c r="S3751" s="85"/>
      <c r="T3751" s="93"/>
    </row>
    <row r="3752" spans="19:20">
      <c r="S3752" s="85"/>
      <c r="T3752" s="93"/>
    </row>
    <row r="3753" spans="19:20">
      <c r="S3753" s="85"/>
      <c r="T3753" s="93"/>
    </row>
    <row r="3754" spans="19:20">
      <c r="S3754" s="85"/>
      <c r="T3754" s="93"/>
    </row>
    <row r="3755" spans="19:20">
      <c r="S3755" s="85"/>
      <c r="T3755" s="93"/>
    </row>
    <row r="3756" spans="19:20">
      <c r="S3756" s="85"/>
      <c r="T3756" s="93"/>
    </row>
    <row r="3757" spans="19:20">
      <c r="S3757" s="85"/>
      <c r="T3757" s="93"/>
    </row>
    <row r="3758" spans="19:20">
      <c r="S3758" s="85"/>
      <c r="T3758" s="93"/>
    </row>
    <row r="3759" spans="19:20">
      <c r="S3759" s="85"/>
      <c r="T3759" s="93"/>
    </row>
    <row r="3760" spans="19:20">
      <c r="S3760" s="85"/>
      <c r="T3760" s="93"/>
    </row>
    <row r="3761" spans="19:20">
      <c r="S3761" s="85"/>
      <c r="T3761" s="93"/>
    </row>
    <row r="3762" spans="19:20">
      <c r="S3762" s="85"/>
      <c r="T3762" s="93"/>
    </row>
    <row r="3763" spans="19:20">
      <c r="S3763" s="85"/>
      <c r="T3763" s="93"/>
    </row>
    <row r="3764" spans="19:20">
      <c r="S3764" s="85"/>
      <c r="T3764" s="93"/>
    </row>
    <row r="3765" spans="19:20">
      <c r="S3765" s="85"/>
      <c r="T3765" s="93"/>
    </row>
    <row r="3766" spans="19:20">
      <c r="S3766" s="85"/>
      <c r="T3766" s="93"/>
    </row>
    <row r="3767" spans="19:20">
      <c r="S3767" s="85"/>
      <c r="T3767" s="93"/>
    </row>
    <row r="3768" spans="19:20">
      <c r="S3768" s="85"/>
      <c r="T3768" s="93"/>
    </row>
    <row r="3769" spans="19:20">
      <c r="S3769" s="85"/>
      <c r="T3769" s="93"/>
    </row>
    <row r="3770" spans="19:20">
      <c r="S3770" s="85"/>
      <c r="T3770" s="93"/>
    </row>
    <row r="3771" spans="19:20">
      <c r="S3771" s="85"/>
      <c r="T3771" s="93"/>
    </row>
    <row r="3772" spans="19:20">
      <c r="S3772" s="85"/>
      <c r="T3772" s="93"/>
    </row>
    <row r="3773" spans="19:20">
      <c r="S3773" s="85"/>
      <c r="T3773" s="93"/>
    </row>
    <row r="3774" spans="19:20">
      <c r="S3774" s="85"/>
      <c r="T3774" s="93"/>
    </row>
    <row r="3775" spans="19:20">
      <c r="S3775" s="85"/>
      <c r="T3775" s="93"/>
    </row>
    <row r="3776" spans="19:20">
      <c r="S3776" s="85"/>
      <c r="T3776" s="93"/>
    </row>
    <row r="3777" spans="19:20">
      <c r="S3777" s="85"/>
      <c r="T3777" s="93"/>
    </row>
    <row r="3778" spans="19:20">
      <c r="S3778" s="85"/>
      <c r="T3778" s="93"/>
    </row>
    <row r="3779" spans="19:20">
      <c r="S3779" s="85"/>
      <c r="T3779" s="93"/>
    </row>
    <row r="3780" spans="19:20">
      <c r="S3780" s="85"/>
      <c r="T3780" s="93"/>
    </row>
    <row r="3781" spans="19:20">
      <c r="S3781" s="85"/>
      <c r="T3781" s="93"/>
    </row>
    <row r="3782" spans="19:20">
      <c r="S3782" s="85"/>
      <c r="T3782" s="93"/>
    </row>
    <row r="3783" spans="19:20">
      <c r="S3783" s="85"/>
      <c r="T3783" s="93"/>
    </row>
    <row r="3784" spans="19:20">
      <c r="S3784" s="85"/>
      <c r="T3784" s="93"/>
    </row>
    <row r="3785" spans="19:20">
      <c r="S3785" s="85"/>
      <c r="T3785" s="93"/>
    </row>
    <row r="3786" spans="19:20">
      <c r="S3786" s="85"/>
      <c r="T3786" s="93"/>
    </row>
    <row r="3787" spans="19:20">
      <c r="S3787" s="85"/>
      <c r="T3787" s="93"/>
    </row>
    <row r="3788" spans="19:20">
      <c r="S3788" s="85"/>
      <c r="T3788" s="93"/>
    </row>
    <row r="3789" spans="19:20">
      <c r="S3789" s="85"/>
      <c r="T3789" s="93"/>
    </row>
    <row r="3790" spans="19:20">
      <c r="S3790" s="85"/>
      <c r="T3790" s="93"/>
    </row>
    <row r="3791" spans="19:20">
      <c r="S3791" s="85"/>
      <c r="T3791" s="93"/>
    </row>
    <row r="3792" spans="19:20">
      <c r="S3792" s="85"/>
      <c r="T3792" s="93"/>
    </row>
    <row r="3793" spans="19:20">
      <c r="S3793" s="85"/>
      <c r="T3793" s="93"/>
    </row>
    <row r="3794" spans="19:20">
      <c r="S3794" s="85"/>
      <c r="T3794" s="93"/>
    </row>
    <row r="3795" spans="19:20">
      <c r="S3795" s="85"/>
      <c r="T3795" s="93"/>
    </row>
    <row r="3796" spans="19:20">
      <c r="S3796" s="85"/>
      <c r="T3796" s="93"/>
    </row>
    <row r="3797" spans="19:20">
      <c r="S3797" s="85"/>
      <c r="T3797" s="93"/>
    </row>
    <row r="3798" spans="19:20">
      <c r="S3798" s="85"/>
      <c r="T3798" s="93"/>
    </row>
    <row r="3799" spans="19:20">
      <c r="S3799" s="85"/>
      <c r="T3799" s="93"/>
    </row>
    <row r="3800" spans="19:20">
      <c r="S3800" s="85"/>
      <c r="T3800" s="93"/>
    </row>
    <row r="3801" spans="19:20">
      <c r="S3801" s="85"/>
      <c r="T3801" s="93"/>
    </row>
    <row r="3802" spans="19:20">
      <c r="S3802" s="85"/>
      <c r="T3802" s="93"/>
    </row>
    <row r="3803" spans="19:20">
      <c r="S3803" s="85"/>
      <c r="T3803" s="93"/>
    </row>
    <row r="3804" spans="19:20">
      <c r="S3804" s="85"/>
      <c r="T3804" s="93"/>
    </row>
    <row r="3805" spans="19:20">
      <c r="S3805" s="85"/>
      <c r="T3805" s="93"/>
    </row>
    <row r="3806" spans="19:20">
      <c r="S3806" s="85"/>
      <c r="T3806" s="93"/>
    </row>
    <row r="3807" spans="19:20">
      <c r="S3807" s="85"/>
      <c r="T3807" s="93"/>
    </row>
    <row r="3808" spans="19:20">
      <c r="S3808" s="85"/>
      <c r="T3808" s="93"/>
    </row>
    <row r="3809" spans="19:20">
      <c r="S3809" s="85"/>
      <c r="T3809" s="93"/>
    </row>
    <row r="3810" spans="19:20">
      <c r="S3810" s="85"/>
      <c r="T3810" s="93"/>
    </row>
    <row r="3811" spans="19:20">
      <c r="S3811" s="85"/>
      <c r="T3811" s="93"/>
    </row>
    <row r="3812" spans="19:20">
      <c r="S3812" s="85"/>
      <c r="T3812" s="93"/>
    </row>
    <row r="3813" spans="19:20">
      <c r="S3813" s="85"/>
      <c r="T3813" s="93"/>
    </row>
    <row r="3814" spans="19:20">
      <c r="S3814" s="85"/>
      <c r="T3814" s="93"/>
    </row>
    <row r="3815" spans="19:20">
      <c r="S3815" s="85"/>
      <c r="T3815" s="93"/>
    </row>
    <row r="3816" spans="19:20">
      <c r="S3816" s="85"/>
      <c r="T3816" s="93"/>
    </row>
    <row r="3817" spans="19:20">
      <c r="S3817" s="85"/>
      <c r="T3817" s="93"/>
    </row>
    <row r="3818" spans="19:20">
      <c r="S3818" s="85"/>
      <c r="T3818" s="93"/>
    </row>
    <row r="3819" spans="19:20">
      <c r="S3819" s="85"/>
      <c r="T3819" s="93"/>
    </row>
    <row r="3820" spans="19:20">
      <c r="S3820" s="85"/>
      <c r="T3820" s="93"/>
    </row>
    <row r="3821" spans="19:20">
      <c r="S3821" s="85"/>
      <c r="T3821" s="93"/>
    </row>
    <row r="3822" spans="19:20">
      <c r="S3822" s="85"/>
      <c r="T3822" s="93"/>
    </row>
    <row r="3823" spans="19:20">
      <c r="S3823" s="85"/>
      <c r="T3823" s="93"/>
    </row>
    <row r="3824" spans="19:20">
      <c r="S3824" s="85"/>
      <c r="T3824" s="93"/>
    </row>
    <row r="3825" spans="19:20">
      <c r="S3825" s="85"/>
      <c r="T3825" s="93"/>
    </row>
    <row r="3826" spans="19:20">
      <c r="S3826" s="85"/>
      <c r="T3826" s="93"/>
    </row>
    <row r="3827" spans="19:20">
      <c r="S3827" s="85"/>
      <c r="T3827" s="93"/>
    </row>
    <row r="3828" spans="19:20">
      <c r="S3828" s="85"/>
      <c r="T3828" s="93"/>
    </row>
    <row r="3829" spans="19:20">
      <c r="S3829" s="85"/>
      <c r="T3829" s="93"/>
    </row>
    <row r="3830" spans="19:20">
      <c r="S3830" s="85"/>
      <c r="T3830" s="93"/>
    </row>
    <row r="3831" spans="19:20">
      <c r="S3831" s="85"/>
      <c r="T3831" s="93"/>
    </row>
    <row r="3832" spans="19:20">
      <c r="S3832" s="85"/>
      <c r="T3832" s="93"/>
    </row>
    <row r="3833" spans="19:20">
      <c r="S3833" s="85"/>
      <c r="T3833" s="93"/>
    </row>
    <row r="3834" spans="19:20">
      <c r="S3834" s="85"/>
      <c r="T3834" s="93"/>
    </row>
    <row r="3835" spans="19:20">
      <c r="S3835" s="85"/>
      <c r="T3835" s="93"/>
    </row>
    <row r="3836" spans="19:20">
      <c r="S3836" s="85"/>
      <c r="T3836" s="93"/>
    </row>
    <row r="3837" spans="19:20">
      <c r="S3837" s="85"/>
      <c r="T3837" s="93"/>
    </row>
    <row r="3838" spans="19:20">
      <c r="S3838" s="85"/>
      <c r="T3838" s="93"/>
    </row>
    <row r="3839" spans="19:20">
      <c r="S3839" s="85"/>
      <c r="T3839" s="93"/>
    </row>
    <row r="3840" spans="19:20">
      <c r="S3840" s="85"/>
      <c r="T3840" s="93"/>
    </row>
    <row r="3841" spans="19:20">
      <c r="S3841" s="85"/>
      <c r="T3841" s="93"/>
    </row>
    <row r="3842" spans="19:20">
      <c r="S3842" s="85"/>
      <c r="T3842" s="93"/>
    </row>
    <row r="3843" spans="19:20">
      <c r="S3843" s="85"/>
      <c r="T3843" s="93"/>
    </row>
    <row r="3844" spans="19:20">
      <c r="S3844" s="85"/>
      <c r="T3844" s="93"/>
    </row>
    <row r="3845" spans="19:20">
      <c r="S3845" s="85"/>
      <c r="T3845" s="93"/>
    </row>
    <row r="3846" spans="19:20">
      <c r="S3846" s="85"/>
      <c r="T3846" s="93"/>
    </row>
    <row r="3847" spans="19:20">
      <c r="S3847" s="85"/>
      <c r="T3847" s="93"/>
    </row>
    <row r="3848" spans="19:20">
      <c r="S3848" s="85"/>
      <c r="T3848" s="93"/>
    </row>
    <row r="3849" spans="19:20">
      <c r="S3849" s="85"/>
      <c r="T3849" s="93"/>
    </row>
    <row r="3850" spans="19:20">
      <c r="S3850" s="85"/>
      <c r="T3850" s="93"/>
    </row>
    <row r="3851" spans="19:20">
      <c r="S3851" s="85"/>
      <c r="T3851" s="93"/>
    </row>
    <row r="3852" spans="19:20">
      <c r="S3852" s="85"/>
      <c r="T3852" s="93"/>
    </row>
    <row r="3853" spans="19:20">
      <c r="S3853" s="85"/>
      <c r="T3853" s="93"/>
    </row>
    <row r="3854" spans="19:20">
      <c r="S3854" s="85"/>
      <c r="T3854" s="93"/>
    </row>
    <row r="3855" spans="19:20">
      <c r="S3855" s="85"/>
      <c r="T3855" s="93"/>
    </row>
    <row r="3856" spans="19:20">
      <c r="S3856" s="85"/>
      <c r="T3856" s="93"/>
    </row>
    <row r="3857" spans="19:20">
      <c r="S3857" s="85"/>
      <c r="T3857" s="93"/>
    </row>
    <row r="3858" spans="19:20">
      <c r="S3858" s="85"/>
      <c r="T3858" s="93"/>
    </row>
    <row r="3859" spans="19:20">
      <c r="S3859" s="85"/>
      <c r="T3859" s="93"/>
    </row>
    <row r="3860" spans="19:20">
      <c r="S3860" s="85"/>
      <c r="T3860" s="93"/>
    </row>
    <row r="3861" spans="19:20">
      <c r="S3861" s="85"/>
      <c r="T3861" s="93"/>
    </row>
    <row r="3862" spans="19:20">
      <c r="S3862" s="85"/>
      <c r="T3862" s="93"/>
    </row>
    <row r="3863" spans="19:20">
      <c r="S3863" s="85"/>
      <c r="T3863" s="93"/>
    </row>
    <row r="3864" spans="19:20">
      <c r="S3864" s="85"/>
      <c r="T3864" s="93"/>
    </row>
    <row r="3865" spans="19:20">
      <c r="S3865" s="85"/>
      <c r="T3865" s="93"/>
    </row>
    <row r="3866" spans="19:20">
      <c r="S3866" s="85"/>
      <c r="T3866" s="93"/>
    </row>
    <row r="3867" spans="19:20">
      <c r="S3867" s="85"/>
      <c r="T3867" s="93"/>
    </row>
    <row r="3868" spans="19:20">
      <c r="S3868" s="85"/>
      <c r="T3868" s="93"/>
    </row>
    <row r="3869" spans="19:20">
      <c r="S3869" s="85"/>
      <c r="T3869" s="93"/>
    </row>
    <row r="3870" spans="19:20">
      <c r="S3870" s="85"/>
      <c r="T3870" s="93"/>
    </row>
    <row r="3871" spans="19:20">
      <c r="S3871" s="85"/>
      <c r="T3871" s="93"/>
    </row>
    <row r="3872" spans="19:20">
      <c r="S3872" s="85"/>
      <c r="T3872" s="93"/>
    </row>
    <row r="3873" spans="19:20">
      <c r="S3873" s="85"/>
      <c r="T3873" s="93"/>
    </row>
    <row r="3874" spans="19:20">
      <c r="S3874" s="85"/>
      <c r="T3874" s="93"/>
    </row>
    <row r="3875" spans="19:20">
      <c r="S3875" s="85"/>
      <c r="T3875" s="93"/>
    </row>
    <row r="3876" spans="19:20">
      <c r="S3876" s="85"/>
      <c r="T3876" s="93"/>
    </row>
    <row r="3877" spans="19:20">
      <c r="S3877" s="85"/>
      <c r="T3877" s="93"/>
    </row>
    <row r="3878" spans="19:20">
      <c r="S3878" s="85"/>
      <c r="T3878" s="93"/>
    </row>
    <row r="3879" spans="19:20">
      <c r="S3879" s="85"/>
      <c r="T3879" s="93"/>
    </row>
    <row r="3880" spans="19:20">
      <c r="S3880" s="85"/>
      <c r="T3880" s="93"/>
    </row>
    <row r="3881" spans="19:20">
      <c r="S3881" s="85"/>
      <c r="T3881" s="93"/>
    </row>
    <row r="3882" spans="19:20">
      <c r="S3882" s="85"/>
      <c r="T3882" s="93"/>
    </row>
    <row r="3883" spans="19:20">
      <c r="S3883" s="85"/>
      <c r="T3883" s="93"/>
    </row>
    <row r="3884" spans="19:20">
      <c r="S3884" s="85"/>
      <c r="T3884" s="93"/>
    </row>
    <row r="3885" spans="19:20">
      <c r="S3885" s="85"/>
      <c r="T3885" s="93"/>
    </row>
    <row r="3886" spans="19:20">
      <c r="S3886" s="85"/>
      <c r="T3886" s="93"/>
    </row>
    <row r="3887" spans="19:20">
      <c r="S3887" s="85"/>
      <c r="T3887" s="93"/>
    </row>
    <row r="3888" spans="19:20">
      <c r="S3888" s="85"/>
      <c r="T3888" s="93"/>
    </row>
    <row r="3889" spans="19:20">
      <c r="S3889" s="85"/>
      <c r="T3889" s="93"/>
    </row>
    <row r="3890" spans="19:20">
      <c r="S3890" s="85"/>
      <c r="T3890" s="93"/>
    </row>
    <row r="3891" spans="19:20">
      <c r="S3891" s="85"/>
      <c r="T3891" s="93"/>
    </row>
    <row r="3892" spans="19:20">
      <c r="S3892" s="85"/>
      <c r="T3892" s="93"/>
    </row>
    <row r="3893" spans="19:20">
      <c r="S3893" s="85"/>
      <c r="T3893" s="93"/>
    </row>
    <row r="3894" spans="19:20">
      <c r="S3894" s="85"/>
      <c r="T3894" s="93"/>
    </row>
    <row r="3895" spans="19:20">
      <c r="S3895" s="85"/>
      <c r="T3895" s="93"/>
    </row>
    <row r="3896" spans="19:20">
      <c r="S3896" s="85"/>
      <c r="T3896" s="93"/>
    </row>
    <row r="3897" spans="19:20">
      <c r="S3897" s="85"/>
      <c r="T3897" s="93"/>
    </row>
    <row r="3898" spans="19:20">
      <c r="S3898" s="85"/>
      <c r="T3898" s="93"/>
    </row>
    <row r="3899" spans="19:20">
      <c r="S3899" s="85"/>
      <c r="T3899" s="93"/>
    </row>
    <row r="3900" spans="19:20">
      <c r="S3900" s="85"/>
      <c r="T3900" s="93"/>
    </row>
    <row r="3901" spans="19:20">
      <c r="S3901" s="85"/>
      <c r="T3901" s="93"/>
    </row>
    <row r="3902" spans="19:20">
      <c r="S3902" s="85"/>
      <c r="T3902" s="93"/>
    </row>
    <row r="3903" spans="19:20">
      <c r="S3903" s="85"/>
      <c r="T3903" s="93"/>
    </row>
    <row r="3904" spans="19:20">
      <c r="S3904" s="85"/>
      <c r="T3904" s="93"/>
    </row>
    <row r="3905" spans="19:20">
      <c r="S3905" s="85"/>
      <c r="T3905" s="93"/>
    </row>
    <row r="3906" spans="19:20">
      <c r="S3906" s="85"/>
      <c r="T3906" s="93"/>
    </row>
    <row r="3907" spans="19:20">
      <c r="S3907" s="85"/>
      <c r="T3907" s="93"/>
    </row>
    <row r="3908" spans="19:20">
      <c r="S3908" s="85"/>
      <c r="T3908" s="93"/>
    </row>
    <row r="3909" spans="19:20">
      <c r="S3909" s="85"/>
      <c r="T3909" s="93"/>
    </row>
    <row r="3910" spans="19:20">
      <c r="S3910" s="85"/>
      <c r="T3910" s="93"/>
    </row>
    <row r="3911" spans="19:20">
      <c r="S3911" s="85"/>
      <c r="T3911" s="93"/>
    </row>
    <row r="3912" spans="19:20">
      <c r="S3912" s="85"/>
      <c r="T3912" s="93"/>
    </row>
    <row r="3913" spans="19:20">
      <c r="S3913" s="85"/>
      <c r="T3913" s="93"/>
    </row>
    <row r="3914" spans="19:20">
      <c r="S3914" s="85"/>
      <c r="T3914" s="93"/>
    </row>
    <row r="3915" spans="19:20">
      <c r="S3915" s="85"/>
      <c r="T3915" s="93"/>
    </row>
    <row r="3916" spans="19:20">
      <c r="S3916" s="85"/>
      <c r="T3916" s="93"/>
    </row>
    <row r="3917" spans="19:20">
      <c r="S3917" s="85"/>
      <c r="T3917" s="93"/>
    </row>
    <row r="3918" spans="19:20">
      <c r="S3918" s="85"/>
      <c r="T3918" s="93"/>
    </row>
    <row r="3919" spans="19:20">
      <c r="S3919" s="85"/>
      <c r="T3919" s="93"/>
    </row>
    <row r="3920" spans="19:20">
      <c r="S3920" s="85"/>
      <c r="T3920" s="93"/>
    </row>
    <row r="3921" spans="19:20">
      <c r="S3921" s="85"/>
      <c r="T3921" s="93"/>
    </row>
    <row r="3922" spans="19:20">
      <c r="S3922" s="85"/>
      <c r="T3922" s="93"/>
    </row>
    <row r="3923" spans="19:20">
      <c r="S3923" s="85"/>
      <c r="T3923" s="93"/>
    </row>
    <row r="3924" spans="19:20">
      <c r="S3924" s="85"/>
      <c r="T3924" s="93"/>
    </row>
    <row r="3925" spans="19:20">
      <c r="S3925" s="85"/>
      <c r="T3925" s="93"/>
    </row>
    <row r="3926" spans="19:20">
      <c r="S3926" s="85"/>
      <c r="T3926" s="93"/>
    </row>
    <row r="3927" spans="19:20">
      <c r="S3927" s="85"/>
      <c r="T3927" s="93"/>
    </row>
    <row r="3928" spans="19:20">
      <c r="S3928" s="85"/>
      <c r="T3928" s="93"/>
    </row>
    <row r="3929" spans="19:20">
      <c r="S3929" s="85"/>
      <c r="T3929" s="93"/>
    </row>
    <row r="3930" spans="19:20">
      <c r="S3930" s="85"/>
      <c r="T3930" s="93"/>
    </row>
    <row r="3931" spans="19:20">
      <c r="S3931" s="85"/>
      <c r="T3931" s="93"/>
    </row>
    <row r="3932" spans="19:20">
      <c r="S3932" s="85"/>
      <c r="T3932" s="93"/>
    </row>
    <row r="3933" spans="19:20">
      <c r="S3933" s="85"/>
      <c r="T3933" s="93"/>
    </row>
    <row r="3934" spans="19:20">
      <c r="S3934" s="85"/>
      <c r="T3934" s="93"/>
    </row>
    <row r="3935" spans="19:20">
      <c r="S3935" s="85"/>
      <c r="T3935" s="93"/>
    </row>
    <row r="3936" spans="19:20">
      <c r="S3936" s="85"/>
      <c r="T3936" s="93"/>
    </row>
    <row r="3937" spans="19:20">
      <c r="S3937" s="85"/>
      <c r="T3937" s="93"/>
    </row>
    <row r="3938" spans="19:20">
      <c r="S3938" s="85"/>
      <c r="T3938" s="93"/>
    </row>
    <row r="3939" spans="19:20">
      <c r="S3939" s="85"/>
      <c r="T3939" s="93"/>
    </row>
    <row r="3940" spans="19:20">
      <c r="S3940" s="85"/>
      <c r="T3940" s="93"/>
    </row>
    <row r="3941" spans="19:20">
      <c r="S3941" s="85"/>
      <c r="T3941" s="93"/>
    </row>
    <row r="3942" spans="19:20">
      <c r="S3942" s="85"/>
      <c r="T3942" s="93"/>
    </row>
    <row r="3943" spans="19:20">
      <c r="S3943" s="85"/>
      <c r="T3943" s="93"/>
    </row>
    <row r="3944" spans="19:20">
      <c r="S3944" s="85"/>
      <c r="T3944" s="93"/>
    </row>
    <row r="3945" spans="19:20">
      <c r="S3945" s="85"/>
      <c r="T3945" s="93"/>
    </row>
    <row r="3946" spans="19:20">
      <c r="S3946" s="85"/>
      <c r="T3946" s="93"/>
    </row>
    <row r="3947" spans="19:20">
      <c r="S3947" s="85"/>
      <c r="T3947" s="93"/>
    </row>
    <row r="3948" spans="19:20">
      <c r="S3948" s="85"/>
      <c r="T3948" s="93"/>
    </row>
    <row r="3949" spans="19:20">
      <c r="S3949" s="85"/>
      <c r="T3949" s="93"/>
    </row>
    <row r="3950" spans="19:20">
      <c r="S3950" s="85"/>
      <c r="T3950" s="93"/>
    </row>
    <row r="3951" spans="19:20">
      <c r="S3951" s="85"/>
      <c r="T3951" s="93"/>
    </row>
    <row r="3952" spans="19:20">
      <c r="S3952" s="85"/>
      <c r="T3952" s="93"/>
    </row>
    <row r="3953" spans="19:20">
      <c r="S3953" s="85"/>
      <c r="T3953" s="93"/>
    </row>
    <row r="3954" spans="19:20">
      <c r="S3954" s="85"/>
      <c r="T3954" s="93"/>
    </row>
    <row r="3955" spans="19:20">
      <c r="S3955" s="85"/>
      <c r="T3955" s="93"/>
    </row>
    <row r="3956" spans="19:20">
      <c r="S3956" s="85"/>
      <c r="T3956" s="93"/>
    </row>
    <row r="3957" spans="19:20">
      <c r="S3957" s="85"/>
      <c r="T3957" s="93"/>
    </row>
    <row r="3958" spans="19:20">
      <c r="S3958" s="85"/>
      <c r="T3958" s="93"/>
    </row>
    <row r="3959" spans="19:20">
      <c r="S3959" s="85"/>
      <c r="T3959" s="93"/>
    </row>
    <row r="3960" spans="19:20">
      <c r="S3960" s="85"/>
      <c r="T3960" s="93"/>
    </row>
    <row r="3961" spans="19:20">
      <c r="S3961" s="85"/>
      <c r="T3961" s="93"/>
    </row>
    <row r="3962" spans="19:20">
      <c r="S3962" s="85"/>
      <c r="T3962" s="93"/>
    </row>
    <row r="3963" spans="19:20">
      <c r="S3963" s="85"/>
      <c r="T3963" s="93"/>
    </row>
    <row r="3964" spans="19:20">
      <c r="S3964" s="85"/>
      <c r="T3964" s="93"/>
    </row>
    <row r="3965" spans="19:20">
      <c r="S3965" s="85"/>
      <c r="T3965" s="93"/>
    </row>
    <row r="3966" spans="19:20">
      <c r="S3966" s="85"/>
      <c r="T3966" s="93"/>
    </row>
    <row r="3967" spans="19:20">
      <c r="S3967" s="85"/>
      <c r="T3967" s="93"/>
    </row>
    <row r="3968" spans="19:20">
      <c r="S3968" s="85"/>
      <c r="T3968" s="93"/>
    </row>
    <row r="3969" spans="19:20">
      <c r="S3969" s="85"/>
      <c r="T3969" s="93"/>
    </row>
    <row r="3970" spans="19:20">
      <c r="S3970" s="85"/>
      <c r="T3970" s="93"/>
    </row>
    <row r="3971" spans="19:20">
      <c r="S3971" s="85"/>
      <c r="T3971" s="93"/>
    </row>
    <row r="3972" spans="19:20">
      <c r="S3972" s="85"/>
      <c r="T3972" s="93"/>
    </row>
    <row r="3973" spans="19:20">
      <c r="S3973" s="85"/>
      <c r="T3973" s="93"/>
    </row>
    <row r="3974" spans="19:20">
      <c r="S3974" s="85"/>
      <c r="T3974" s="93"/>
    </row>
    <row r="3975" spans="19:20">
      <c r="S3975" s="85"/>
      <c r="T3975" s="93"/>
    </row>
    <row r="3976" spans="19:20">
      <c r="S3976" s="85"/>
      <c r="T3976" s="93"/>
    </row>
    <row r="3977" spans="19:20">
      <c r="S3977" s="85"/>
      <c r="T3977" s="93"/>
    </row>
    <row r="3978" spans="19:20">
      <c r="S3978" s="85"/>
      <c r="T3978" s="93"/>
    </row>
    <row r="3979" spans="19:20">
      <c r="S3979" s="85"/>
      <c r="T3979" s="93"/>
    </row>
    <row r="3980" spans="19:20">
      <c r="S3980" s="85"/>
      <c r="T3980" s="93"/>
    </row>
    <row r="3981" spans="19:20">
      <c r="S3981" s="85"/>
      <c r="T3981" s="93"/>
    </row>
    <row r="3982" spans="19:20">
      <c r="S3982" s="85"/>
      <c r="T3982" s="93"/>
    </row>
    <row r="3983" spans="19:20">
      <c r="S3983" s="85"/>
      <c r="T3983" s="93"/>
    </row>
    <row r="3984" spans="19:20">
      <c r="S3984" s="85"/>
      <c r="T3984" s="93"/>
    </row>
    <row r="3985" spans="19:20">
      <c r="S3985" s="85"/>
      <c r="T3985" s="93"/>
    </row>
    <row r="3986" spans="19:20">
      <c r="S3986" s="85"/>
      <c r="T3986" s="93"/>
    </row>
    <row r="3987" spans="19:20">
      <c r="S3987" s="85"/>
      <c r="T3987" s="93"/>
    </row>
    <row r="3988" spans="19:20">
      <c r="S3988" s="85"/>
      <c r="T3988" s="93"/>
    </row>
    <row r="3989" spans="19:20">
      <c r="S3989" s="85"/>
      <c r="T3989" s="93"/>
    </row>
    <row r="3990" spans="19:20">
      <c r="S3990" s="85"/>
      <c r="T3990" s="93"/>
    </row>
    <row r="3991" spans="19:20">
      <c r="S3991" s="85"/>
      <c r="T3991" s="93"/>
    </row>
    <row r="3992" spans="19:20">
      <c r="S3992" s="85"/>
      <c r="T3992" s="93"/>
    </row>
    <row r="3993" spans="19:20">
      <c r="S3993" s="85"/>
      <c r="T3993" s="93"/>
    </row>
    <row r="3994" spans="19:20">
      <c r="S3994" s="85"/>
      <c r="T3994" s="93"/>
    </row>
    <row r="3995" spans="19:20">
      <c r="S3995" s="85"/>
      <c r="T3995" s="93"/>
    </row>
    <row r="3996" spans="19:20">
      <c r="S3996" s="85"/>
      <c r="T3996" s="93"/>
    </row>
    <row r="3997" spans="19:20">
      <c r="S3997" s="85"/>
      <c r="T3997" s="93"/>
    </row>
    <row r="3998" spans="19:20">
      <c r="S3998" s="85"/>
      <c r="T3998" s="93"/>
    </row>
    <row r="3999" spans="19:20">
      <c r="S3999" s="85"/>
      <c r="T3999" s="93"/>
    </row>
    <row r="4000" spans="19:20">
      <c r="S4000" s="85"/>
      <c r="T4000" s="93"/>
    </row>
    <row r="4001" spans="19:20">
      <c r="S4001" s="85"/>
      <c r="T4001" s="93"/>
    </row>
    <row r="4002" spans="19:20">
      <c r="S4002" s="85"/>
      <c r="T4002" s="93"/>
    </row>
    <row r="4003" spans="19:20">
      <c r="S4003" s="85"/>
      <c r="T4003" s="93"/>
    </row>
    <row r="4004" spans="19:20">
      <c r="S4004" s="85"/>
      <c r="T4004" s="93"/>
    </row>
    <row r="4005" spans="19:20">
      <c r="S4005" s="85"/>
      <c r="T4005" s="93"/>
    </row>
    <row r="4006" spans="19:20">
      <c r="S4006" s="85"/>
      <c r="T4006" s="93"/>
    </row>
    <row r="4007" spans="19:20">
      <c r="S4007" s="85"/>
      <c r="T4007" s="93"/>
    </row>
    <row r="4008" spans="19:20">
      <c r="S4008" s="85"/>
      <c r="T4008" s="93"/>
    </row>
    <row r="4009" spans="19:20">
      <c r="S4009" s="85"/>
      <c r="T4009" s="93"/>
    </row>
    <row r="4010" spans="19:20">
      <c r="S4010" s="85"/>
      <c r="T4010" s="93"/>
    </row>
    <row r="4011" spans="19:20">
      <c r="S4011" s="85"/>
      <c r="T4011" s="93"/>
    </row>
    <row r="4012" spans="19:20">
      <c r="S4012" s="85"/>
      <c r="T4012" s="93"/>
    </row>
    <row r="4013" spans="19:20">
      <c r="S4013" s="85"/>
      <c r="T4013" s="93"/>
    </row>
    <row r="4014" spans="19:20">
      <c r="S4014" s="85"/>
      <c r="T4014" s="93"/>
    </row>
    <row r="4015" spans="19:20">
      <c r="S4015" s="85"/>
      <c r="T4015" s="93"/>
    </row>
    <row r="4016" spans="19:20">
      <c r="S4016" s="85"/>
      <c r="T4016" s="93"/>
    </row>
    <row r="4017" spans="19:20">
      <c r="S4017" s="85"/>
      <c r="T4017" s="93"/>
    </row>
    <row r="4018" spans="19:20">
      <c r="S4018" s="85"/>
      <c r="T4018" s="93"/>
    </row>
    <row r="4019" spans="19:20">
      <c r="S4019" s="85"/>
      <c r="T4019" s="93"/>
    </row>
    <row r="4020" spans="19:20">
      <c r="S4020" s="85"/>
      <c r="T4020" s="93"/>
    </row>
    <row r="4021" spans="19:20">
      <c r="S4021" s="85"/>
      <c r="T4021" s="93"/>
    </row>
    <row r="4022" spans="19:20">
      <c r="S4022" s="85"/>
      <c r="T4022" s="93"/>
    </row>
    <row r="4023" spans="19:20">
      <c r="S4023" s="85"/>
      <c r="T4023" s="93"/>
    </row>
    <row r="4024" spans="19:20">
      <c r="S4024" s="85"/>
      <c r="T4024" s="93"/>
    </row>
    <row r="4025" spans="19:20">
      <c r="S4025" s="85"/>
      <c r="T4025" s="93"/>
    </row>
    <row r="4026" spans="19:20">
      <c r="S4026" s="85"/>
      <c r="T4026" s="93"/>
    </row>
    <row r="4027" spans="19:20">
      <c r="S4027" s="85"/>
      <c r="T4027" s="93"/>
    </row>
    <row r="4028" spans="19:20">
      <c r="S4028" s="85"/>
      <c r="T4028" s="93"/>
    </row>
    <row r="4029" spans="19:20">
      <c r="S4029" s="85"/>
      <c r="T4029" s="93"/>
    </row>
    <row r="4030" spans="19:20">
      <c r="S4030" s="85"/>
      <c r="T4030" s="93"/>
    </row>
    <row r="4031" spans="19:20">
      <c r="S4031" s="85"/>
      <c r="T4031" s="93"/>
    </row>
    <row r="4032" spans="19:20">
      <c r="S4032" s="85"/>
      <c r="T4032" s="93"/>
    </row>
    <row r="4033" spans="19:20">
      <c r="S4033" s="85"/>
      <c r="T4033" s="93"/>
    </row>
    <row r="4034" spans="19:20">
      <c r="S4034" s="85"/>
      <c r="T4034" s="93"/>
    </row>
    <row r="4035" spans="19:20">
      <c r="S4035" s="85"/>
      <c r="T4035" s="93"/>
    </row>
    <row r="4036" spans="19:20">
      <c r="S4036" s="85"/>
      <c r="T4036" s="93"/>
    </row>
    <row r="4037" spans="19:20">
      <c r="S4037" s="85"/>
      <c r="T4037" s="93"/>
    </row>
    <row r="4038" spans="19:20">
      <c r="S4038" s="85"/>
      <c r="T4038" s="93"/>
    </row>
    <row r="4039" spans="19:20">
      <c r="S4039" s="85"/>
      <c r="T4039" s="93"/>
    </row>
    <row r="4040" spans="19:20">
      <c r="S4040" s="85"/>
      <c r="T4040" s="93"/>
    </row>
    <row r="4041" spans="19:20">
      <c r="S4041" s="85"/>
      <c r="T4041" s="93"/>
    </row>
    <row r="4042" spans="19:20">
      <c r="S4042" s="85"/>
      <c r="T4042" s="93"/>
    </row>
    <row r="4043" spans="19:20">
      <c r="S4043" s="85"/>
      <c r="T4043" s="93"/>
    </row>
    <row r="4044" spans="19:20">
      <c r="S4044" s="85"/>
      <c r="T4044" s="93"/>
    </row>
    <row r="4045" spans="19:20">
      <c r="S4045" s="85"/>
      <c r="T4045" s="93"/>
    </row>
    <row r="4046" spans="19:20">
      <c r="S4046" s="85"/>
      <c r="T4046" s="93"/>
    </row>
    <row r="4047" spans="19:20">
      <c r="S4047" s="85"/>
      <c r="T4047" s="93"/>
    </row>
    <row r="4048" spans="19:20">
      <c r="S4048" s="85"/>
      <c r="T4048" s="93"/>
    </row>
    <row r="4049" spans="19:20">
      <c r="S4049" s="85"/>
      <c r="T4049" s="93"/>
    </row>
  </sheetData>
  <autoFilter ref="A1:AA798" xr:uid="{00000000-0001-0000-0100-000000000000}"/>
  <phoneticPr fontId="50" type="noConversion"/>
  <pageMargins left="0" right="0" top="0" bottom="0"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H694"/>
  <sheetViews>
    <sheetView workbookViewId="0">
      <pane ySplit="1" topLeftCell="A683" activePane="bottomLeft" state="frozen"/>
      <selection pane="bottomLeft" activeCell="B694" sqref="B694"/>
    </sheetView>
  </sheetViews>
  <sheetFormatPr baseColWidth="10" defaultColWidth="12.6640625" defaultRowHeight="15" customHeight="1"/>
  <cols>
    <col min="1" max="1" width="14.1640625" customWidth="1"/>
    <col min="2" max="2" width="28.6640625" customWidth="1"/>
    <col min="3" max="3" width="37" customWidth="1"/>
    <col min="4" max="4" width="24.1640625" customWidth="1"/>
    <col min="6" max="6" width="19.6640625" customWidth="1"/>
    <col min="7" max="7" width="24.1640625" customWidth="1"/>
    <col min="8" max="8" width="48.1640625" customWidth="1"/>
    <col min="9" max="9" width="58.6640625" customWidth="1"/>
    <col min="10" max="10" width="39.83203125" customWidth="1"/>
    <col min="11" max="11" width="40.33203125" customWidth="1"/>
    <col min="12" max="12" width="35.6640625" customWidth="1"/>
    <col min="18" max="18" width="15.33203125" customWidth="1"/>
    <col min="19" max="19" width="17" customWidth="1"/>
    <col min="20" max="20" width="17.1640625" customWidth="1"/>
    <col min="21" max="21" width="19" customWidth="1"/>
    <col min="22" max="22" width="20.83203125" customWidth="1"/>
    <col min="23" max="23" width="17.1640625" customWidth="1"/>
    <col min="26" max="26" width="11.5" bestFit="1" customWidth="1"/>
    <col min="27" max="27" width="15.1640625" bestFit="1" customWidth="1"/>
    <col min="28" max="28" width="12.83203125" bestFit="1" customWidth="1"/>
    <col min="29" max="29" width="14" bestFit="1" customWidth="1"/>
    <col min="30" max="30" width="11.5" bestFit="1" customWidth="1"/>
    <col min="31" max="31" width="12.33203125" bestFit="1" customWidth="1"/>
    <col min="32" max="32" width="11.83203125" bestFit="1" customWidth="1"/>
    <col min="33" max="33" width="6.5" bestFit="1" customWidth="1"/>
    <col min="34" max="34" width="5.1640625" bestFit="1" customWidth="1"/>
  </cols>
  <sheetData>
    <row r="1" spans="1:34" ht="91">
      <c r="A1" s="25" t="s">
        <v>38</v>
      </c>
      <c r="B1" s="26" t="s">
        <v>39</v>
      </c>
      <c r="C1" s="25" t="s">
        <v>40</v>
      </c>
      <c r="D1" s="25" t="s">
        <v>41</v>
      </c>
      <c r="E1" s="25" t="s">
        <v>42</v>
      </c>
      <c r="F1" s="25" t="s">
        <v>43</v>
      </c>
      <c r="G1" s="25" t="s">
        <v>1</v>
      </c>
      <c r="H1" s="25" t="s">
        <v>44</v>
      </c>
      <c r="I1" s="25" t="s">
        <v>45</v>
      </c>
      <c r="J1" s="25" t="s">
        <v>46</v>
      </c>
      <c r="K1" s="25" t="s">
        <v>47</v>
      </c>
      <c r="L1" s="25" t="s">
        <v>48</v>
      </c>
      <c r="M1" s="25" t="s">
        <v>49</v>
      </c>
      <c r="N1" s="25" t="s">
        <v>50</v>
      </c>
      <c r="O1" s="25" t="s">
        <v>51</v>
      </c>
      <c r="P1" s="25" t="s">
        <v>52</v>
      </c>
      <c r="Q1" s="25" t="s">
        <v>53</v>
      </c>
      <c r="R1" s="25" t="s">
        <v>54</v>
      </c>
      <c r="S1" s="25" t="s">
        <v>55</v>
      </c>
      <c r="T1" s="25" t="s">
        <v>1263</v>
      </c>
      <c r="U1" s="25" t="s">
        <v>56</v>
      </c>
      <c r="V1" s="25" t="s">
        <v>57</v>
      </c>
      <c r="W1" s="25" t="s">
        <v>58</v>
      </c>
      <c r="X1" s="25" t="s">
        <v>59</v>
      </c>
      <c r="Y1" s="25" t="s">
        <v>60</v>
      </c>
      <c r="Z1" s="25" t="s">
        <v>61</v>
      </c>
      <c r="AA1" s="28" t="s">
        <v>63</v>
      </c>
      <c r="AB1" s="30" t="s">
        <v>64</v>
      </c>
      <c r="AC1" s="28" t="s">
        <v>65</v>
      </c>
      <c r="AD1" s="28" t="s">
        <v>62</v>
      </c>
      <c r="AE1" s="29"/>
      <c r="AF1" s="28" t="s">
        <v>66</v>
      </c>
      <c r="AG1" s="30" t="s">
        <v>67</v>
      </c>
      <c r="AH1" s="30" t="s">
        <v>68</v>
      </c>
    </row>
    <row r="2" spans="1:34" ht="75">
      <c r="A2" s="31" t="s">
        <v>69</v>
      </c>
      <c r="B2" s="32" t="s">
        <v>70</v>
      </c>
      <c r="C2" s="32" t="s">
        <v>71</v>
      </c>
      <c r="D2" s="32" t="s">
        <v>72</v>
      </c>
      <c r="E2" s="32" t="s">
        <v>73</v>
      </c>
      <c r="F2" s="33">
        <v>8025</v>
      </c>
      <c r="G2" s="33">
        <v>2024110010079</v>
      </c>
      <c r="H2" s="32" t="s">
        <v>33</v>
      </c>
      <c r="I2" s="32" t="s">
        <v>74</v>
      </c>
      <c r="J2" s="32" t="s">
        <v>1264</v>
      </c>
      <c r="K2" s="32">
        <v>80111600</v>
      </c>
      <c r="L2" s="32" t="s">
        <v>88</v>
      </c>
      <c r="M2" s="32" t="s">
        <v>81</v>
      </c>
      <c r="N2" s="33" t="s">
        <v>82</v>
      </c>
      <c r="O2" s="33">
        <v>5</v>
      </c>
      <c r="P2" s="32">
        <v>1</v>
      </c>
      <c r="Q2" s="32" t="s">
        <v>83</v>
      </c>
      <c r="R2" s="37" t="s">
        <v>84</v>
      </c>
      <c r="S2" s="38">
        <v>4731400</v>
      </c>
      <c r="T2" s="39">
        <f t="shared" ref="T2:T24" si="0">+S2*O2</f>
        <v>23657000</v>
      </c>
      <c r="U2" s="32" t="s">
        <v>85</v>
      </c>
      <c r="V2" s="32" t="s">
        <v>78</v>
      </c>
      <c r="W2" s="31" t="s">
        <v>86</v>
      </c>
      <c r="X2" s="32" t="s">
        <v>75</v>
      </c>
      <c r="Y2" s="32" t="s">
        <v>76</v>
      </c>
      <c r="Z2" s="32" t="s">
        <v>77</v>
      </c>
      <c r="AA2" s="74">
        <f>SUMIFS('MOD PAA INVERSIÓN'!M:M,'MOD PAA INVERSIÓN'!B:B,A2,'MOD PAA INVERSIÓN'!A:A,"Modificación propuesta")</f>
        <v>23500000</v>
      </c>
      <c r="AB2" s="74">
        <f t="shared" ref="AB2:AB51" si="1">AC2-T2</f>
        <v>-157000</v>
      </c>
      <c r="AC2" s="74">
        <f t="shared" ref="AC2:AC3" si="2">AA2</f>
        <v>23500000</v>
      </c>
      <c r="AD2" s="74">
        <f>IFERROR(VLOOKUP(A2,'MOD PAA INVERSIÓN'!$B:$U,20,0),0)</f>
        <v>8</v>
      </c>
      <c r="AE2" s="74">
        <f>SUMIFS('MOD PAA INVERSIÓN'!$M:$M,'MOD PAA INVERSIÓN'!B:B,A2,'MOD PAA INVERSIÓN'!A:A,"Información Actual")</f>
        <v>23657000</v>
      </c>
      <c r="AF2" s="74" t="e">
        <f>VLOOKUP(A2,'Copia de MOD PAA INVERSIÓN'!$B:$M,12,0)</f>
        <v>#N/A</v>
      </c>
      <c r="AG2" s="27" t="e">
        <f t="shared" ref="AG2:AG256" si="3">VLOOKUP(A2,#REF!,12,0)</f>
        <v>#REF!</v>
      </c>
      <c r="AH2" s="27" t="e">
        <f t="shared" ref="AH2:AH107" si="4">AG2-AC2</f>
        <v>#REF!</v>
      </c>
    </row>
    <row r="3" spans="1:34" ht="75">
      <c r="A3" s="31" t="s">
        <v>79</v>
      </c>
      <c r="B3" s="32" t="s">
        <v>70</v>
      </c>
      <c r="C3" s="32" t="s">
        <v>71</v>
      </c>
      <c r="D3" s="32" t="s">
        <v>72</v>
      </c>
      <c r="E3" s="32" t="s">
        <v>73</v>
      </c>
      <c r="F3" s="33">
        <v>8025</v>
      </c>
      <c r="G3" s="33">
        <v>2024110010079</v>
      </c>
      <c r="H3" s="32" t="s">
        <v>33</v>
      </c>
      <c r="I3" s="32" t="s">
        <v>74</v>
      </c>
      <c r="J3" s="32" t="s">
        <v>1264</v>
      </c>
      <c r="K3" s="32">
        <v>80111600</v>
      </c>
      <c r="L3" s="32" t="s">
        <v>88</v>
      </c>
      <c r="M3" s="32" t="s">
        <v>81</v>
      </c>
      <c r="N3" s="33" t="s">
        <v>82</v>
      </c>
      <c r="O3" s="33">
        <v>6</v>
      </c>
      <c r="P3" s="32">
        <v>1</v>
      </c>
      <c r="Q3" s="32" t="s">
        <v>83</v>
      </c>
      <c r="R3" s="37" t="s">
        <v>84</v>
      </c>
      <c r="S3" s="38">
        <v>5000000</v>
      </c>
      <c r="T3" s="39">
        <f t="shared" si="0"/>
        <v>30000000</v>
      </c>
      <c r="U3" s="32" t="s">
        <v>85</v>
      </c>
      <c r="V3" s="32" t="s">
        <v>78</v>
      </c>
      <c r="W3" s="31" t="s">
        <v>86</v>
      </c>
      <c r="X3" s="32" t="s">
        <v>75</v>
      </c>
      <c r="Y3" s="32" t="s">
        <v>76</v>
      </c>
      <c r="Z3" s="32" t="s">
        <v>77</v>
      </c>
      <c r="AA3" s="74">
        <f>SUMIFS('MOD PAA INVERSIÓN'!M:M,'MOD PAA INVERSIÓN'!B:B,A3,'MOD PAA INVERSIÓN'!A:A,"Modificación propuesta")</f>
        <v>25000000</v>
      </c>
      <c r="AB3" s="74">
        <f t="shared" si="1"/>
        <v>-5000000</v>
      </c>
      <c r="AC3" s="74">
        <f t="shared" si="2"/>
        <v>25000000</v>
      </c>
      <c r="AD3" s="74">
        <f>IFERROR(VLOOKUP(A3,'MOD PAA INVERSIÓN'!$B:$U,20,0),0)</f>
        <v>8</v>
      </c>
      <c r="AE3" s="74">
        <f>SUMIFS('MOD PAA INVERSIÓN'!$M:$M,'MOD PAA INVERSIÓN'!B:B,A3,'MOD PAA INVERSIÓN'!A:A,"Información Actual")</f>
        <v>30000000</v>
      </c>
      <c r="AF3" s="74" t="e">
        <f>VLOOKUP(A3,'Copia de MOD PAA INVERSIÓN'!$B:$M,12,0)</f>
        <v>#N/A</v>
      </c>
      <c r="AG3" s="27" t="e">
        <f t="shared" si="3"/>
        <v>#REF!</v>
      </c>
      <c r="AH3" s="27" t="e">
        <f t="shared" si="4"/>
        <v>#REF!</v>
      </c>
    </row>
    <row r="4" spans="1:34" ht="75">
      <c r="A4" s="31" t="s">
        <v>87</v>
      </c>
      <c r="B4" s="32" t="s">
        <v>70</v>
      </c>
      <c r="C4" s="32" t="s">
        <v>71</v>
      </c>
      <c r="D4" s="32" t="s">
        <v>72</v>
      </c>
      <c r="E4" s="32" t="s">
        <v>73</v>
      </c>
      <c r="F4" s="33">
        <v>8025</v>
      </c>
      <c r="G4" s="33">
        <v>2024110010079</v>
      </c>
      <c r="H4" s="32" t="s">
        <v>33</v>
      </c>
      <c r="I4" s="32" t="s">
        <v>74</v>
      </c>
      <c r="J4" s="32" t="s">
        <v>1264</v>
      </c>
      <c r="K4" s="32">
        <v>80111600</v>
      </c>
      <c r="L4" s="32" t="s">
        <v>88</v>
      </c>
      <c r="M4" s="32" t="s">
        <v>81</v>
      </c>
      <c r="N4" s="33" t="s">
        <v>82</v>
      </c>
      <c r="O4" s="33">
        <v>6</v>
      </c>
      <c r="P4" s="32">
        <v>1</v>
      </c>
      <c r="Q4" s="32" t="s">
        <v>83</v>
      </c>
      <c r="R4" s="37" t="s">
        <v>84</v>
      </c>
      <c r="S4" s="38">
        <v>4500000</v>
      </c>
      <c r="T4" s="39">
        <f t="shared" si="0"/>
        <v>27000000</v>
      </c>
      <c r="U4" s="32" t="s">
        <v>85</v>
      </c>
      <c r="V4" s="32" t="s">
        <v>78</v>
      </c>
      <c r="W4" s="31" t="s">
        <v>86</v>
      </c>
      <c r="X4" s="32" t="s">
        <v>75</v>
      </c>
      <c r="Y4" s="32" t="s">
        <v>76</v>
      </c>
      <c r="Z4" s="32" t="s">
        <v>77</v>
      </c>
      <c r="AA4" s="74">
        <f>SUMIFS('MOD PAA INVERSIÓN'!M:M,'MOD PAA INVERSIÓN'!B:B,A4,'MOD PAA INVERSIÓN'!A:A,"Modificación propuesta")</f>
        <v>0</v>
      </c>
      <c r="AB4" s="77">
        <f t="shared" si="1"/>
        <v>0</v>
      </c>
      <c r="AC4" s="77">
        <f t="shared" ref="AC4:AC5" si="5">T4</f>
        <v>27000000</v>
      </c>
      <c r="AD4" s="74">
        <f>IFERROR(VLOOKUP(A4,'MOD PAA INVERSIÓN'!$B:$U,20,0),0)</f>
        <v>0</v>
      </c>
      <c r="AE4" s="74">
        <f>SUMIFS('MOD PAA INVERSIÓN'!$M:$M,'MOD PAA INVERSIÓN'!B:B,A4,'MOD PAA INVERSIÓN'!A:A,"Información Actual")</f>
        <v>0</v>
      </c>
      <c r="AF4" s="74" t="e">
        <f>VLOOKUP(A4,'Copia de MOD PAA INVERSIÓN'!$B:$M,12,0)</f>
        <v>#N/A</v>
      </c>
      <c r="AG4" s="27" t="e">
        <f t="shared" si="3"/>
        <v>#REF!</v>
      </c>
      <c r="AH4" s="27" t="e">
        <f t="shared" si="4"/>
        <v>#REF!</v>
      </c>
    </row>
    <row r="5" spans="1:34" ht="75">
      <c r="A5" s="31" t="s">
        <v>89</v>
      </c>
      <c r="B5" s="32" t="s">
        <v>70</v>
      </c>
      <c r="C5" s="32" t="s">
        <v>71</v>
      </c>
      <c r="D5" s="32" t="s">
        <v>72</v>
      </c>
      <c r="E5" s="32" t="s">
        <v>73</v>
      </c>
      <c r="F5" s="33">
        <v>8025</v>
      </c>
      <c r="G5" s="33">
        <v>2024110010079</v>
      </c>
      <c r="H5" s="32" t="s">
        <v>33</v>
      </c>
      <c r="I5" s="32" t="s">
        <v>74</v>
      </c>
      <c r="J5" s="32" t="s">
        <v>35</v>
      </c>
      <c r="K5" s="32">
        <v>80111600</v>
      </c>
      <c r="L5" s="32" t="s">
        <v>88</v>
      </c>
      <c r="M5" s="32" t="s">
        <v>81</v>
      </c>
      <c r="N5" s="33" t="s">
        <v>82</v>
      </c>
      <c r="O5" s="33">
        <v>6</v>
      </c>
      <c r="P5" s="32">
        <v>1</v>
      </c>
      <c r="Q5" s="32" t="s">
        <v>83</v>
      </c>
      <c r="R5" s="37" t="s">
        <v>84</v>
      </c>
      <c r="S5" s="38">
        <v>4500000</v>
      </c>
      <c r="T5" s="39">
        <f t="shared" si="0"/>
        <v>27000000</v>
      </c>
      <c r="U5" s="32" t="s">
        <v>85</v>
      </c>
      <c r="V5" s="32" t="s">
        <v>78</v>
      </c>
      <c r="W5" s="31" t="s">
        <v>86</v>
      </c>
      <c r="X5" s="32" t="s">
        <v>75</v>
      </c>
      <c r="Y5" s="32" t="s">
        <v>76</v>
      </c>
      <c r="Z5" s="32" t="s">
        <v>77</v>
      </c>
      <c r="AA5" s="74">
        <f>SUMIFS('MOD PAA INVERSIÓN'!M:M,'MOD PAA INVERSIÓN'!B:B,A5,'MOD PAA INVERSIÓN'!A:A,"Modificación propuesta")</f>
        <v>0</v>
      </c>
      <c r="AB5" s="77">
        <f t="shared" si="1"/>
        <v>0</v>
      </c>
      <c r="AC5" s="77">
        <f t="shared" si="5"/>
        <v>27000000</v>
      </c>
      <c r="AD5" s="74">
        <f>IFERROR(VLOOKUP(A5,'MOD PAA INVERSIÓN'!$B:$U,20,0),0)</f>
        <v>0</v>
      </c>
      <c r="AE5" s="74">
        <f>SUMIFS('MOD PAA INVERSIÓN'!$M:$M,'MOD PAA INVERSIÓN'!B:B,A5,'MOD PAA INVERSIÓN'!A:A,"Información Actual")</f>
        <v>0</v>
      </c>
      <c r="AF5" s="74" t="e">
        <f>VLOOKUP(A5,'Copia de MOD PAA INVERSIÓN'!$B:$M,12,0)</f>
        <v>#N/A</v>
      </c>
      <c r="AG5" s="27" t="e">
        <f t="shared" si="3"/>
        <v>#REF!</v>
      </c>
      <c r="AH5" s="27" t="e">
        <f t="shared" si="4"/>
        <v>#REF!</v>
      </c>
    </row>
    <row r="6" spans="1:34" ht="75">
      <c r="A6" s="31" t="s">
        <v>90</v>
      </c>
      <c r="B6" s="32" t="s">
        <v>70</v>
      </c>
      <c r="C6" s="32" t="s">
        <v>71</v>
      </c>
      <c r="D6" s="32" t="s">
        <v>72</v>
      </c>
      <c r="E6" s="32" t="s">
        <v>73</v>
      </c>
      <c r="F6" s="33">
        <v>8025</v>
      </c>
      <c r="G6" s="33">
        <v>2024110010079</v>
      </c>
      <c r="H6" s="32" t="s">
        <v>33</v>
      </c>
      <c r="I6" s="32" t="s">
        <v>74</v>
      </c>
      <c r="J6" s="32" t="s">
        <v>1264</v>
      </c>
      <c r="K6" s="32">
        <v>80111600</v>
      </c>
      <c r="L6" s="32" t="s">
        <v>88</v>
      </c>
      <c r="M6" s="32" t="s">
        <v>81</v>
      </c>
      <c r="N6" s="33" t="s">
        <v>82</v>
      </c>
      <c r="O6" s="33">
        <v>6</v>
      </c>
      <c r="P6" s="32">
        <v>1</v>
      </c>
      <c r="Q6" s="32" t="s">
        <v>83</v>
      </c>
      <c r="R6" s="37" t="s">
        <v>84</v>
      </c>
      <c r="S6" s="38">
        <v>6000000</v>
      </c>
      <c r="T6" s="39">
        <f t="shared" si="0"/>
        <v>36000000</v>
      </c>
      <c r="U6" s="32" t="s">
        <v>85</v>
      </c>
      <c r="V6" s="32" t="s">
        <v>78</v>
      </c>
      <c r="W6" s="31" t="s">
        <v>86</v>
      </c>
      <c r="X6" s="32" t="s">
        <v>75</v>
      </c>
      <c r="Y6" s="32" t="s">
        <v>76</v>
      </c>
      <c r="Z6" s="32" t="s">
        <v>77</v>
      </c>
      <c r="AA6" s="74">
        <f>SUMIFS('MOD PAA INVERSIÓN'!M:M,'MOD PAA INVERSIÓN'!B:B,A6,'MOD PAA INVERSIÓN'!A:A,"Modificación propuesta")</f>
        <v>30000000</v>
      </c>
      <c r="AB6" s="74">
        <f t="shared" si="1"/>
        <v>-6000000</v>
      </c>
      <c r="AC6" s="74">
        <f>AA6</f>
        <v>30000000</v>
      </c>
      <c r="AD6" s="74">
        <f>IFERROR(VLOOKUP(A6,'MOD PAA INVERSIÓN'!$B:$U,20,0),0)</f>
        <v>8</v>
      </c>
      <c r="AE6" s="74">
        <f>SUMIFS('MOD PAA INVERSIÓN'!$M:$M,'MOD PAA INVERSIÓN'!B:B,A6,'MOD PAA INVERSIÓN'!A:A,"Información Actual")</f>
        <v>36000000</v>
      </c>
      <c r="AF6" s="74" t="e">
        <f>VLOOKUP(A6,'Copia de MOD PAA INVERSIÓN'!$B:$M,12,0)</f>
        <v>#N/A</v>
      </c>
      <c r="AG6" s="27" t="e">
        <f t="shared" si="3"/>
        <v>#REF!</v>
      </c>
      <c r="AH6" s="27" t="e">
        <f t="shared" si="4"/>
        <v>#REF!</v>
      </c>
    </row>
    <row r="7" spans="1:34" ht="75">
      <c r="A7" s="31" t="s">
        <v>91</v>
      </c>
      <c r="B7" s="32" t="s">
        <v>70</v>
      </c>
      <c r="C7" s="32" t="s">
        <v>71</v>
      </c>
      <c r="D7" s="32" t="s">
        <v>72</v>
      </c>
      <c r="E7" s="32" t="s">
        <v>73</v>
      </c>
      <c r="F7" s="33">
        <v>8025</v>
      </c>
      <c r="G7" s="33">
        <v>2024110010079</v>
      </c>
      <c r="H7" s="32" t="s">
        <v>33</v>
      </c>
      <c r="I7" s="32" t="s">
        <v>74</v>
      </c>
      <c r="J7" s="32" t="s">
        <v>35</v>
      </c>
      <c r="K7" s="32">
        <v>80111600</v>
      </c>
      <c r="L7" s="32" t="s">
        <v>88</v>
      </c>
      <c r="M7" s="32" t="s">
        <v>81</v>
      </c>
      <c r="N7" s="33" t="s">
        <v>82</v>
      </c>
      <c r="O7" s="33">
        <v>4</v>
      </c>
      <c r="P7" s="32">
        <v>1</v>
      </c>
      <c r="Q7" s="32" t="s">
        <v>83</v>
      </c>
      <c r="R7" s="37" t="s">
        <v>84</v>
      </c>
      <c r="S7" s="38">
        <v>4100000</v>
      </c>
      <c r="T7" s="39">
        <f t="shared" si="0"/>
        <v>16400000</v>
      </c>
      <c r="U7" s="32" t="s">
        <v>85</v>
      </c>
      <c r="V7" s="32" t="s">
        <v>78</v>
      </c>
      <c r="W7" s="31" t="s">
        <v>86</v>
      </c>
      <c r="X7" s="32" t="s">
        <v>75</v>
      </c>
      <c r="Y7" s="32" t="s">
        <v>76</v>
      </c>
      <c r="Z7" s="32" t="s">
        <v>77</v>
      </c>
      <c r="AA7" s="74">
        <f>SUMIFS('MOD PAA INVERSIÓN'!M:M,'MOD PAA INVERSIÓN'!B:B,A7,'MOD PAA INVERSIÓN'!A:A,"Modificación propuesta")</f>
        <v>0</v>
      </c>
      <c r="AB7" s="77">
        <f t="shared" si="1"/>
        <v>0</v>
      </c>
      <c r="AC7" s="77">
        <f t="shared" ref="AC7:AC9" si="6">T7</f>
        <v>16400000</v>
      </c>
      <c r="AD7" s="74">
        <f>IFERROR(VLOOKUP(A7,'MOD PAA INVERSIÓN'!$B:$U,20,0),0)</f>
        <v>0</v>
      </c>
      <c r="AE7" s="74">
        <f>SUMIFS('MOD PAA INVERSIÓN'!$M:$M,'MOD PAA INVERSIÓN'!B:B,A7,'MOD PAA INVERSIÓN'!A:A,"Información Actual")</f>
        <v>0</v>
      </c>
      <c r="AF7" s="74" t="e">
        <f>VLOOKUP(A7,'Copia de MOD PAA INVERSIÓN'!$B:$M,12,0)</f>
        <v>#N/A</v>
      </c>
      <c r="AG7" s="27" t="e">
        <f t="shared" si="3"/>
        <v>#REF!</v>
      </c>
      <c r="AH7" s="27" t="e">
        <f t="shared" si="4"/>
        <v>#REF!</v>
      </c>
    </row>
    <row r="8" spans="1:34" ht="75">
      <c r="A8" s="31" t="s">
        <v>92</v>
      </c>
      <c r="B8" s="32" t="s">
        <v>70</v>
      </c>
      <c r="C8" s="32" t="s">
        <v>71</v>
      </c>
      <c r="D8" s="32" t="s">
        <v>72</v>
      </c>
      <c r="E8" s="32" t="s">
        <v>73</v>
      </c>
      <c r="F8" s="33">
        <v>8025</v>
      </c>
      <c r="G8" s="33">
        <v>2024110010079</v>
      </c>
      <c r="H8" s="32" t="s">
        <v>33</v>
      </c>
      <c r="I8" s="32" t="s">
        <v>74</v>
      </c>
      <c r="J8" s="32" t="s">
        <v>36</v>
      </c>
      <c r="K8" s="32">
        <v>80111600</v>
      </c>
      <c r="L8" s="32" t="s">
        <v>88</v>
      </c>
      <c r="M8" s="32" t="s">
        <v>81</v>
      </c>
      <c r="N8" s="33" t="s">
        <v>82</v>
      </c>
      <c r="O8" s="33">
        <v>6</v>
      </c>
      <c r="P8" s="32">
        <v>1</v>
      </c>
      <c r="Q8" s="32" t="s">
        <v>83</v>
      </c>
      <c r="R8" s="37" t="s">
        <v>84</v>
      </c>
      <c r="S8" s="38">
        <v>4350000</v>
      </c>
      <c r="T8" s="39">
        <f t="shared" si="0"/>
        <v>26100000</v>
      </c>
      <c r="U8" s="32" t="s">
        <v>85</v>
      </c>
      <c r="V8" s="32" t="s">
        <v>78</v>
      </c>
      <c r="W8" s="31" t="s">
        <v>86</v>
      </c>
      <c r="X8" s="32" t="s">
        <v>75</v>
      </c>
      <c r="Y8" s="32" t="s">
        <v>76</v>
      </c>
      <c r="Z8" s="32" t="s">
        <v>77</v>
      </c>
      <c r="AA8" s="74">
        <f>SUMIFS('MOD PAA INVERSIÓN'!M:M,'MOD PAA INVERSIÓN'!B:B,A8,'MOD PAA INVERSIÓN'!A:A,"Modificación propuesta")</f>
        <v>0</v>
      </c>
      <c r="AB8" s="77">
        <f t="shared" si="1"/>
        <v>0</v>
      </c>
      <c r="AC8" s="77">
        <f t="shared" si="6"/>
        <v>26100000</v>
      </c>
      <c r="AD8" s="74">
        <f>IFERROR(VLOOKUP(A8,'MOD PAA INVERSIÓN'!$B:$U,20,0),0)</f>
        <v>0</v>
      </c>
      <c r="AE8" s="74">
        <f>SUMIFS('MOD PAA INVERSIÓN'!$M:$M,'MOD PAA INVERSIÓN'!B:B,A8,'MOD PAA INVERSIÓN'!A:A,"Información Actual")</f>
        <v>0</v>
      </c>
      <c r="AF8" s="74" t="e">
        <f>VLOOKUP(A8,'Copia de MOD PAA INVERSIÓN'!$B:$M,12,0)</f>
        <v>#N/A</v>
      </c>
      <c r="AG8" s="27" t="e">
        <f t="shared" si="3"/>
        <v>#REF!</v>
      </c>
      <c r="AH8" s="27" t="e">
        <f t="shared" si="4"/>
        <v>#REF!</v>
      </c>
    </row>
    <row r="9" spans="1:34" ht="75">
      <c r="A9" s="31" t="s">
        <v>93</v>
      </c>
      <c r="B9" s="32" t="s">
        <v>70</v>
      </c>
      <c r="C9" s="32" t="s">
        <v>71</v>
      </c>
      <c r="D9" s="32" t="s">
        <v>72</v>
      </c>
      <c r="E9" s="32" t="s">
        <v>73</v>
      </c>
      <c r="F9" s="33">
        <v>8025</v>
      </c>
      <c r="G9" s="33">
        <v>2024110010079</v>
      </c>
      <c r="H9" s="32" t="s">
        <v>33</v>
      </c>
      <c r="I9" s="32" t="s">
        <v>74</v>
      </c>
      <c r="J9" s="32" t="s">
        <v>36</v>
      </c>
      <c r="K9" s="32">
        <v>80111600</v>
      </c>
      <c r="L9" s="32" t="s">
        <v>1265</v>
      </c>
      <c r="M9" s="32" t="s">
        <v>81</v>
      </c>
      <c r="N9" s="33" t="s">
        <v>82</v>
      </c>
      <c r="O9" s="33">
        <v>5.56</v>
      </c>
      <c r="P9" s="32">
        <v>1</v>
      </c>
      <c r="Q9" s="32" t="s">
        <v>83</v>
      </c>
      <c r="R9" s="37" t="s">
        <v>84</v>
      </c>
      <c r="S9" s="38">
        <v>3600000</v>
      </c>
      <c r="T9" s="39">
        <f t="shared" si="0"/>
        <v>20016000</v>
      </c>
      <c r="U9" s="32" t="s">
        <v>85</v>
      </c>
      <c r="V9" s="32" t="s">
        <v>78</v>
      </c>
      <c r="W9" s="31" t="s">
        <v>86</v>
      </c>
      <c r="X9" s="32" t="s">
        <v>75</v>
      </c>
      <c r="Y9" s="32" t="s">
        <v>76</v>
      </c>
      <c r="Z9" s="32" t="s">
        <v>77</v>
      </c>
      <c r="AA9" s="74">
        <f>SUMIFS('MOD PAA INVERSIÓN'!M:M,'MOD PAA INVERSIÓN'!B:B,A9,'MOD PAA INVERSIÓN'!A:A,"Modificación propuesta")</f>
        <v>0</v>
      </c>
      <c r="AB9" s="77">
        <f t="shared" si="1"/>
        <v>0</v>
      </c>
      <c r="AC9" s="77">
        <f t="shared" si="6"/>
        <v>20016000</v>
      </c>
      <c r="AD9" s="74">
        <f>IFERROR(VLOOKUP(A9,'MOD PAA INVERSIÓN'!$B:$U,20,0),0)</f>
        <v>0</v>
      </c>
      <c r="AE9" s="74">
        <f>SUMIFS('MOD PAA INVERSIÓN'!$M:$M,'MOD PAA INVERSIÓN'!B:B,A9,'MOD PAA INVERSIÓN'!A:A,"Información Actual")</f>
        <v>0</v>
      </c>
      <c r="AF9" s="74" t="e">
        <f>VLOOKUP(A9,'Copia de MOD PAA INVERSIÓN'!$B:$M,12,0)</f>
        <v>#N/A</v>
      </c>
      <c r="AG9" s="27" t="e">
        <f t="shared" si="3"/>
        <v>#REF!</v>
      </c>
      <c r="AH9" s="27" t="e">
        <f t="shared" si="4"/>
        <v>#REF!</v>
      </c>
    </row>
    <row r="10" spans="1:34" ht="75">
      <c r="A10" s="31" t="s">
        <v>94</v>
      </c>
      <c r="B10" s="32" t="s">
        <v>70</v>
      </c>
      <c r="C10" s="32" t="s">
        <v>71</v>
      </c>
      <c r="D10" s="32" t="s">
        <v>72</v>
      </c>
      <c r="E10" s="32" t="s">
        <v>73</v>
      </c>
      <c r="F10" s="33">
        <v>8025</v>
      </c>
      <c r="G10" s="33">
        <v>2024110010079</v>
      </c>
      <c r="H10" s="32" t="s">
        <v>33</v>
      </c>
      <c r="I10" s="32" t="s">
        <v>74</v>
      </c>
      <c r="J10" s="32" t="s">
        <v>1264</v>
      </c>
      <c r="K10" s="32">
        <v>80111600</v>
      </c>
      <c r="L10" s="32" t="s">
        <v>88</v>
      </c>
      <c r="M10" s="32" t="s">
        <v>81</v>
      </c>
      <c r="N10" s="33" t="s">
        <v>82</v>
      </c>
      <c r="O10" s="33">
        <v>6</v>
      </c>
      <c r="P10" s="32">
        <v>1</v>
      </c>
      <c r="Q10" s="32" t="s">
        <v>83</v>
      </c>
      <c r="R10" s="37" t="s">
        <v>84</v>
      </c>
      <c r="S10" s="38">
        <v>5000000</v>
      </c>
      <c r="T10" s="39">
        <f t="shared" si="0"/>
        <v>30000000</v>
      </c>
      <c r="U10" s="32" t="s">
        <v>85</v>
      </c>
      <c r="V10" s="32" t="s">
        <v>78</v>
      </c>
      <c r="W10" s="31" t="s">
        <v>86</v>
      </c>
      <c r="X10" s="32" t="s">
        <v>75</v>
      </c>
      <c r="Y10" s="32" t="s">
        <v>76</v>
      </c>
      <c r="Z10" s="32" t="s">
        <v>77</v>
      </c>
      <c r="AA10" s="74">
        <f>SUMIFS('MOD PAA INVERSIÓN'!M:M,'MOD PAA INVERSIÓN'!B:B,A10,'MOD PAA INVERSIÓN'!A:A,"Modificación propuesta")</f>
        <v>22500000</v>
      </c>
      <c r="AB10" s="74">
        <f t="shared" si="1"/>
        <v>-7500000</v>
      </c>
      <c r="AC10" s="74">
        <f>AA10</f>
        <v>22500000</v>
      </c>
      <c r="AD10" s="74">
        <f>IFERROR(VLOOKUP(A10,'MOD PAA INVERSIÓN'!$B:$U,20,0),0)</f>
        <v>8</v>
      </c>
      <c r="AE10" s="74">
        <f>SUMIFS('MOD PAA INVERSIÓN'!$M:$M,'MOD PAA INVERSIÓN'!B:B,A10,'MOD PAA INVERSIÓN'!A:A,"Información Actual")</f>
        <v>30000000</v>
      </c>
      <c r="AF10" s="74" t="e">
        <f>VLOOKUP(A10,'Copia de MOD PAA INVERSIÓN'!$B:$M,12,0)</f>
        <v>#N/A</v>
      </c>
      <c r="AG10" s="27" t="e">
        <f t="shared" si="3"/>
        <v>#REF!</v>
      </c>
      <c r="AH10" s="27" t="e">
        <f t="shared" si="4"/>
        <v>#REF!</v>
      </c>
    </row>
    <row r="11" spans="1:34" ht="75">
      <c r="A11" s="31" t="s">
        <v>95</v>
      </c>
      <c r="B11" s="32" t="s">
        <v>70</v>
      </c>
      <c r="C11" s="32" t="s">
        <v>71</v>
      </c>
      <c r="D11" s="32" t="s">
        <v>72</v>
      </c>
      <c r="E11" s="32" t="s">
        <v>73</v>
      </c>
      <c r="F11" s="33">
        <v>8025</v>
      </c>
      <c r="G11" s="33">
        <v>2024110010079</v>
      </c>
      <c r="H11" s="32" t="s">
        <v>33</v>
      </c>
      <c r="I11" s="32" t="s">
        <v>74</v>
      </c>
      <c r="J11" s="32" t="s">
        <v>35</v>
      </c>
      <c r="K11" s="32">
        <v>80111600</v>
      </c>
      <c r="L11" s="32" t="s">
        <v>88</v>
      </c>
      <c r="M11" s="32" t="s">
        <v>81</v>
      </c>
      <c r="N11" s="33" t="s">
        <v>82</v>
      </c>
      <c r="O11" s="33">
        <v>6</v>
      </c>
      <c r="P11" s="32">
        <v>1</v>
      </c>
      <c r="Q11" s="32" t="s">
        <v>83</v>
      </c>
      <c r="R11" s="37" t="s">
        <v>84</v>
      </c>
      <c r="S11" s="38">
        <v>4100000</v>
      </c>
      <c r="T11" s="39">
        <f t="shared" si="0"/>
        <v>24600000</v>
      </c>
      <c r="U11" s="32" t="s">
        <v>85</v>
      </c>
      <c r="V11" s="32" t="s">
        <v>78</v>
      </c>
      <c r="W11" s="31" t="s">
        <v>86</v>
      </c>
      <c r="X11" s="32" t="s">
        <v>75</v>
      </c>
      <c r="Y11" s="32" t="s">
        <v>76</v>
      </c>
      <c r="Z11" s="32" t="s">
        <v>77</v>
      </c>
      <c r="AA11" s="74">
        <f>SUMIFS('MOD PAA INVERSIÓN'!M:M,'MOD PAA INVERSIÓN'!B:B,A11,'MOD PAA INVERSIÓN'!A:A,"Modificación propuesta")</f>
        <v>0</v>
      </c>
      <c r="AB11" s="77">
        <f t="shared" si="1"/>
        <v>0</v>
      </c>
      <c r="AC11" s="77">
        <f t="shared" ref="AC11:AC21" si="7">T11</f>
        <v>24600000</v>
      </c>
      <c r="AD11" s="74">
        <f>IFERROR(VLOOKUP(A11,'MOD PAA INVERSIÓN'!$B:$U,20,0),0)</f>
        <v>0</v>
      </c>
      <c r="AE11" s="74">
        <f>SUMIFS('MOD PAA INVERSIÓN'!$M:$M,'MOD PAA INVERSIÓN'!B:B,A11,'MOD PAA INVERSIÓN'!A:A,"Información Actual")</f>
        <v>0</v>
      </c>
      <c r="AF11" s="74" t="e">
        <f>VLOOKUP(A11,'Copia de MOD PAA INVERSIÓN'!$B:$M,12,0)</f>
        <v>#N/A</v>
      </c>
      <c r="AG11" s="27" t="e">
        <f t="shared" si="3"/>
        <v>#REF!</v>
      </c>
      <c r="AH11" s="27" t="e">
        <f t="shared" si="4"/>
        <v>#REF!</v>
      </c>
    </row>
    <row r="12" spans="1:34" ht="75">
      <c r="A12" s="31" t="s">
        <v>96</v>
      </c>
      <c r="B12" s="32" t="s">
        <v>70</v>
      </c>
      <c r="C12" s="32" t="s">
        <v>71</v>
      </c>
      <c r="D12" s="32" t="s">
        <v>72</v>
      </c>
      <c r="E12" s="32" t="s">
        <v>73</v>
      </c>
      <c r="F12" s="33">
        <v>8025</v>
      </c>
      <c r="G12" s="33">
        <v>2024110010079</v>
      </c>
      <c r="H12" s="32" t="s">
        <v>33</v>
      </c>
      <c r="I12" s="32" t="s">
        <v>74</v>
      </c>
      <c r="J12" s="32" t="s">
        <v>35</v>
      </c>
      <c r="K12" s="32">
        <v>80111600</v>
      </c>
      <c r="L12" s="32" t="s">
        <v>88</v>
      </c>
      <c r="M12" s="32" t="s">
        <v>81</v>
      </c>
      <c r="N12" s="33" t="s">
        <v>82</v>
      </c>
      <c r="O12" s="33">
        <v>5</v>
      </c>
      <c r="P12" s="32">
        <v>1</v>
      </c>
      <c r="Q12" s="32" t="s">
        <v>83</v>
      </c>
      <c r="R12" s="37" t="s">
        <v>84</v>
      </c>
      <c r="S12" s="38">
        <v>4500000</v>
      </c>
      <c r="T12" s="39">
        <f t="shared" si="0"/>
        <v>22500000</v>
      </c>
      <c r="U12" s="32" t="s">
        <v>85</v>
      </c>
      <c r="V12" s="32" t="s">
        <v>78</v>
      </c>
      <c r="W12" s="31" t="s">
        <v>86</v>
      </c>
      <c r="X12" s="32" t="s">
        <v>75</v>
      </c>
      <c r="Y12" s="32" t="s">
        <v>76</v>
      </c>
      <c r="Z12" s="32" t="s">
        <v>77</v>
      </c>
      <c r="AA12" s="74">
        <f>SUMIFS('MOD PAA INVERSIÓN'!M:M,'MOD PAA INVERSIÓN'!B:B,A12,'MOD PAA INVERSIÓN'!A:A,"Modificación propuesta")</f>
        <v>0</v>
      </c>
      <c r="AB12" s="77">
        <f t="shared" si="1"/>
        <v>0</v>
      </c>
      <c r="AC12" s="77">
        <f t="shared" si="7"/>
        <v>22500000</v>
      </c>
      <c r="AD12" s="74">
        <f>IFERROR(VLOOKUP(A12,'MOD PAA INVERSIÓN'!$B:$U,20,0),0)</f>
        <v>0</v>
      </c>
      <c r="AE12" s="74">
        <f>SUMIFS('MOD PAA INVERSIÓN'!$M:$M,'MOD PAA INVERSIÓN'!B:B,A12,'MOD PAA INVERSIÓN'!A:A,"Información Actual")</f>
        <v>0</v>
      </c>
      <c r="AF12" s="74" t="e">
        <f>VLOOKUP(A12,'Copia de MOD PAA INVERSIÓN'!$B:$M,12,0)</f>
        <v>#N/A</v>
      </c>
      <c r="AG12" s="27" t="e">
        <f t="shared" si="3"/>
        <v>#REF!</v>
      </c>
      <c r="AH12" s="27" t="e">
        <f t="shared" si="4"/>
        <v>#REF!</v>
      </c>
    </row>
    <row r="13" spans="1:34" ht="75">
      <c r="A13" s="31" t="s">
        <v>97</v>
      </c>
      <c r="B13" s="32" t="s">
        <v>70</v>
      </c>
      <c r="C13" s="32" t="s">
        <v>71</v>
      </c>
      <c r="D13" s="32" t="s">
        <v>72</v>
      </c>
      <c r="E13" s="32" t="s">
        <v>73</v>
      </c>
      <c r="F13" s="33">
        <v>8025</v>
      </c>
      <c r="G13" s="33">
        <v>2024110010079</v>
      </c>
      <c r="H13" s="32" t="s">
        <v>33</v>
      </c>
      <c r="I13" s="32" t="s">
        <v>74</v>
      </c>
      <c r="J13" s="32" t="s">
        <v>35</v>
      </c>
      <c r="K13" s="32">
        <v>80111600</v>
      </c>
      <c r="L13" s="32" t="s">
        <v>88</v>
      </c>
      <c r="M13" s="32" t="s">
        <v>81</v>
      </c>
      <c r="N13" s="33" t="s">
        <v>82</v>
      </c>
      <c r="O13" s="33">
        <v>6</v>
      </c>
      <c r="P13" s="32">
        <v>1</v>
      </c>
      <c r="Q13" s="32" t="s">
        <v>83</v>
      </c>
      <c r="R13" s="37" t="s">
        <v>84</v>
      </c>
      <c r="S13" s="38">
        <v>5000000</v>
      </c>
      <c r="T13" s="39">
        <f t="shared" si="0"/>
        <v>30000000</v>
      </c>
      <c r="U13" s="32" t="s">
        <v>85</v>
      </c>
      <c r="V13" s="32" t="s">
        <v>78</v>
      </c>
      <c r="W13" s="31" t="s">
        <v>86</v>
      </c>
      <c r="X13" s="32" t="s">
        <v>75</v>
      </c>
      <c r="Y13" s="32" t="s">
        <v>76</v>
      </c>
      <c r="Z13" s="32" t="s">
        <v>77</v>
      </c>
      <c r="AA13" s="74">
        <f>SUMIFS('MOD PAA INVERSIÓN'!M:M,'MOD PAA INVERSIÓN'!B:B,A13,'MOD PAA INVERSIÓN'!A:A,"Modificación propuesta")</f>
        <v>0</v>
      </c>
      <c r="AB13" s="77">
        <f t="shared" si="1"/>
        <v>0</v>
      </c>
      <c r="AC13" s="77">
        <f t="shared" si="7"/>
        <v>30000000</v>
      </c>
      <c r="AD13" s="74">
        <f>IFERROR(VLOOKUP(A13,'MOD PAA INVERSIÓN'!$B:$U,20,0),0)</f>
        <v>0</v>
      </c>
      <c r="AE13" s="74">
        <f>SUMIFS('MOD PAA INVERSIÓN'!$M:$M,'MOD PAA INVERSIÓN'!B:B,A13,'MOD PAA INVERSIÓN'!A:A,"Información Actual")</f>
        <v>0</v>
      </c>
      <c r="AF13" s="74" t="e">
        <f>VLOOKUP(A13,'Copia de MOD PAA INVERSIÓN'!$B:$M,12,0)</f>
        <v>#N/A</v>
      </c>
      <c r="AG13" s="27" t="e">
        <f t="shared" si="3"/>
        <v>#REF!</v>
      </c>
      <c r="AH13" s="27" t="e">
        <f t="shared" si="4"/>
        <v>#REF!</v>
      </c>
    </row>
    <row r="14" spans="1:34" ht="75">
      <c r="A14" s="31" t="s">
        <v>98</v>
      </c>
      <c r="B14" s="32" t="s">
        <v>70</v>
      </c>
      <c r="C14" s="32" t="s">
        <v>71</v>
      </c>
      <c r="D14" s="32" t="s">
        <v>72</v>
      </c>
      <c r="E14" s="32" t="s">
        <v>73</v>
      </c>
      <c r="F14" s="33">
        <v>8025</v>
      </c>
      <c r="G14" s="33">
        <v>2024110010079</v>
      </c>
      <c r="H14" s="32" t="s">
        <v>33</v>
      </c>
      <c r="I14" s="32" t="s">
        <v>74</v>
      </c>
      <c r="J14" s="32" t="s">
        <v>1264</v>
      </c>
      <c r="K14" s="32">
        <v>80111600</v>
      </c>
      <c r="L14" s="32" t="s">
        <v>88</v>
      </c>
      <c r="M14" s="32" t="s">
        <v>81</v>
      </c>
      <c r="N14" s="33" t="s">
        <v>82</v>
      </c>
      <c r="O14" s="33">
        <v>8</v>
      </c>
      <c r="P14" s="32">
        <v>1</v>
      </c>
      <c r="Q14" s="32" t="s">
        <v>83</v>
      </c>
      <c r="R14" s="37" t="s">
        <v>84</v>
      </c>
      <c r="S14" s="38">
        <v>7500000</v>
      </c>
      <c r="T14" s="39">
        <f t="shared" si="0"/>
        <v>60000000</v>
      </c>
      <c r="U14" s="32" t="s">
        <v>85</v>
      </c>
      <c r="V14" s="32" t="s">
        <v>78</v>
      </c>
      <c r="W14" s="31" t="s">
        <v>86</v>
      </c>
      <c r="X14" s="32" t="s">
        <v>75</v>
      </c>
      <c r="Y14" s="32" t="s">
        <v>76</v>
      </c>
      <c r="Z14" s="32" t="s">
        <v>77</v>
      </c>
      <c r="AA14" s="74">
        <f>SUMIFS('MOD PAA INVERSIÓN'!M:M,'MOD PAA INVERSIÓN'!B:B,A14,'MOD PAA INVERSIÓN'!A:A,"Modificación propuesta")</f>
        <v>0</v>
      </c>
      <c r="AB14" s="77">
        <f t="shared" si="1"/>
        <v>0</v>
      </c>
      <c r="AC14" s="77">
        <f t="shared" si="7"/>
        <v>60000000</v>
      </c>
      <c r="AD14" s="74">
        <f>IFERROR(VLOOKUP(A14,'MOD PAA INVERSIÓN'!$B:$U,20,0),0)</f>
        <v>0</v>
      </c>
      <c r="AE14" s="74">
        <f>SUMIFS('MOD PAA INVERSIÓN'!$M:$M,'MOD PAA INVERSIÓN'!B:B,A14,'MOD PAA INVERSIÓN'!A:A,"Información Actual")</f>
        <v>0</v>
      </c>
      <c r="AF14" s="74" t="e">
        <f>VLOOKUP(A14,'Copia de MOD PAA INVERSIÓN'!$B:$M,12,0)</f>
        <v>#N/A</v>
      </c>
      <c r="AG14" s="27" t="e">
        <f t="shared" si="3"/>
        <v>#REF!</v>
      </c>
      <c r="AH14" s="27" t="e">
        <f t="shared" si="4"/>
        <v>#REF!</v>
      </c>
    </row>
    <row r="15" spans="1:34" ht="75">
      <c r="A15" s="31" t="s">
        <v>99</v>
      </c>
      <c r="B15" s="32" t="s">
        <v>70</v>
      </c>
      <c r="C15" s="32" t="s">
        <v>71</v>
      </c>
      <c r="D15" s="32" t="s">
        <v>72</v>
      </c>
      <c r="E15" s="32" t="s">
        <v>73</v>
      </c>
      <c r="F15" s="33">
        <v>8025</v>
      </c>
      <c r="G15" s="33">
        <v>2024110010079</v>
      </c>
      <c r="H15" s="32" t="s">
        <v>33</v>
      </c>
      <c r="I15" s="32" t="s">
        <v>74</v>
      </c>
      <c r="J15" s="32" t="s">
        <v>1264</v>
      </c>
      <c r="K15" s="32">
        <v>80111600</v>
      </c>
      <c r="L15" s="32" t="s">
        <v>1265</v>
      </c>
      <c r="M15" s="32" t="s">
        <v>81</v>
      </c>
      <c r="N15" s="33" t="s">
        <v>82</v>
      </c>
      <c r="O15" s="33">
        <v>6</v>
      </c>
      <c r="P15" s="32">
        <v>1</v>
      </c>
      <c r="Q15" s="32" t="s">
        <v>83</v>
      </c>
      <c r="R15" s="37" t="s">
        <v>84</v>
      </c>
      <c r="S15" s="38">
        <v>3600000</v>
      </c>
      <c r="T15" s="39">
        <f t="shared" si="0"/>
        <v>21600000</v>
      </c>
      <c r="U15" s="32" t="s">
        <v>85</v>
      </c>
      <c r="V15" s="32" t="s">
        <v>78</v>
      </c>
      <c r="W15" s="31" t="s">
        <v>86</v>
      </c>
      <c r="X15" s="32" t="s">
        <v>75</v>
      </c>
      <c r="Y15" s="32" t="s">
        <v>76</v>
      </c>
      <c r="Z15" s="32" t="s">
        <v>77</v>
      </c>
      <c r="AA15" s="74">
        <f>SUMIFS('MOD PAA INVERSIÓN'!M:M,'MOD PAA INVERSIÓN'!B:B,A15,'MOD PAA INVERSIÓN'!A:A,"Modificación propuesta")</f>
        <v>0</v>
      </c>
      <c r="AB15" s="77">
        <f t="shared" si="1"/>
        <v>0</v>
      </c>
      <c r="AC15" s="77">
        <f t="shared" si="7"/>
        <v>21600000</v>
      </c>
      <c r="AD15" s="74">
        <f>IFERROR(VLOOKUP(A15,'MOD PAA INVERSIÓN'!$B:$U,20,0),0)</f>
        <v>0</v>
      </c>
      <c r="AE15" s="74">
        <f>SUMIFS('MOD PAA INVERSIÓN'!$M:$M,'MOD PAA INVERSIÓN'!B:B,A15,'MOD PAA INVERSIÓN'!A:A,"Información Actual")</f>
        <v>0</v>
      </c>
      <c r="AF15" s="74" t="e">
        <f>VLOOKUP(A15,'Copia de MOD PAA INVERSIÓN'!$B:$M,12,0)</f>
        <v>#N/A</v>
      </c>
      <c r="AG15" s="27" t="e">
        <f t="shared" si="3"/>
        <v>#REF!</v>
      </c>
      <c r="AH15" s="27" t="e">
        <f t="shared" si="4"/>
        <v>#REF!</v>
      </c>
    </row>
    <row r="16" spans="1:34" ht="75">
      <c r="A16" s="31" t="s">
        <v>100</v>
      </c>
      <c r="B16" s="32" t="s">
        <v>70</v>
      </c>
      <c r="C16" s="32" t="s">
        <v>71</v>
      </c>
      <c r="D16" s="32" t="s">
        <v>72</v>
      </c>
      <c r="E16" s="32" t="s">
        <v>73</v>
      </c>
      <c r="F16" s="33">
        <v>8025</v>
      </c>
      <c r="G16" s="33">
        <v>2024110010079</v>
      </c>
      <c r="H16" s="32" t="s">
        <v>33</v>
      </c>
      <c r="I16" s="32" t="s">
        <v>74</v>
      </c>
      <c r="J16" s="32" t="s">
        <v>35</v>
      </c>
      <c r="K16" s="32">
        <v>80111600</v>
      </c>
      <c r="L16" s="32" t="s">
        <v>1265</v>
      </c>
      <c r="M16" s="32" t="s">
        <v>81</v>
      </c>
      <c r="N16" s="33" t="s">
        <v>82</v>
      </c>
      <c r="O16" s="33">
        <v>6</v>
      </c>
      <c r="P16" s="32">
        <v>1</v>
      </c>
      <c r="Q16" s="32" t="s">
        <v>83</v>
      </c>
      <c r="R16" s="37" t="s">
        <v>84</v>
      </c>
      <c r="S16" s="38">
        <v>3709667</v>
      </c>
      <c r="T16" s="39">
        <f t="shared" si="0"/>
        <v>22258002</v>
      </c>
      <c r="U16" s="32" t="s">
        <v>85</v>
      </c>
      <c r="V16" s="32" t="s">
        <v>78</v>
      </c>
      <c r="W16" s="31" t="s">
        <v>86</v>
      </c>
      <c r="X16" s="32" t="s">
        <v>75</v>
      </c>
      <c r="Y16" s="32" t="s">
        <v>76</v>
      </c>
      <c r="Z16" s="32" t="s">
        <v>77</v>
      </c>
      <c r="AA16" s="74">
        <f>SUMIFS('MOD PAA INVERSIÓN'!M:M,'MOD PAA INVERSIÓN'!B:B,A16,'MOD PAA INVERSIÓN'!A:A,"Modificación propuesta")</f>
        <v>0</v>
      </c>
      <c r="AB16" s="77">
        <f t="shared" si="1"/>
        <v>0</v>
      </c>
      <c r="AC16" s="77">
        <f t="shared" si="7"/>
        <v>22258002</v>
      </c>
      <c r="AD16" s="74">
        <f>IFERROR(VLOOKUP(A16,'MOD PAA INVERSIÓN'!$B:$U,20,0),0)</f>
        <v>0</v>
      </c>
      <c r="AE16" s="74">
        <f>SUMIFS('MOD PAA INVERSIÓN'!$M:$M,'MOD PAA INVERSIÓN'!B:B,A16,'MOD PAA INVERSIÓN'!A:A,"Información Actual")</f>
        <v>0</v>
      </c>
      <c r="AF16" s="74" t="e">
        <f>VLOOKUP(A16,'Copia de MOD PAA INVERSIÓN'!$B:$M,12,0)</f>
        <v>#N/A</v>
      </c>
      <c r="AG16" s="27" t="e">
        <f t="shared" si="3"/>
        <v>#REF!</v>
      </c>
      <c r="AH16" s="27" t="e">
        <f t="shared" si="4"/>
        <v>#REF!</v>
      </c>
    </row>
    <row r="17" spans="1:34" ht="75">
      <c r="A17" s="31" t="s">
        <v>101</v>
      </c>
      <c r="B17" s="32" t="s">
        <v>70</v>
      </c>
      <c r="C17" s="32" t="s">
        <v>71</v>
      </c>
      <c r="D17" s="32" t="s">
        <v>72</v>
      </c>
      <c r="E17" s="32" t="s">
        <v>73</v>
      </c>
      <c r="F17" s="33">
        <v>8025</v>
      </c>
      <c r="G17" s="33">
        <v>2024110010079</v>
      </c>
      <c r="H17" s="32" t="s">
        <v>33</v>
      </c>
      <c r="I17" s="32" t="s">
        <v>74</v>
      </c>
      <c r="J17" s="32" t="s">
        <v>1264</v>
      </c>
      <c r="K17" s="32">
        <v>80111600</v>
      </c>
      <c r="L17" s="32" t="s">
        <v>88</v>
      </c>
      <c r="M17" s="32" t="s">
        <v>81</v>
      </c>
      <c r="N17" s="33" t="s">
        <v>82</v>
      </c>
      <c r="O17" s="33">
        <v>6</v>
      </c>
      <c r="P17" s="32">
        <v>1</v>
      </c>
      <c r="Q17" s="32" t="s">
        <v>83</v>
      </c>
      <c r="R17" s="37" t="s">
        <v>84</v>
      </c>
      <c r="S17" s="38">
        <v>4600000</v>
      </c>
      <c r="T17" s="39">
        <f t="shared" si="0"/>
        <v>27600000</v>
      </c>
      <c r="U17" s="32" t="s">
        <v>85</v>
      </c>
      <c r="V17" s="32" t="s">
        <v>78</v>
      </c>
      <c r="W17" s="31" t="s">
        <v>86</v>
      </c>
      <c r="X17" s="32" t="s">
        <v>75</v>
      </c>
      <c r="Y17" s="32" t="s">
        <v>76</v>
      </c>
      <c r="Z17" s="32" t="s">
        <v>77</v>
      </c>
      <c r="AA17" s="74">
        <f>SUMIFS('MOD PAA INVERSIÓN'!M:M,'MOD PAA INVERSIÓN'!B:B,A17,'MOD PAA INVERSIÓN'!A:A,"Modificación propuesta")</f>
        <v>0</v>
      </c>
      <c r="AB17" s="77">
        <f t="shared" si="1"/>
        <v>0</v>
      </c>
      <c r="AC17" s="77">
        <f t="shared" si="7"/>
        <v>27600000</v>
      </c>
      <c r="AD17" s="74">
        <f>IFERROR(VLOOKUP(A17,'MOD PAA INVERSIÓN'!$B:$U,20,0),0)</f>
        <v>0</v>
      </c>
      <c r="AE17" s="74">
        <f>SUMIFS('MOD PAA INVERSIÓN'!$M:$M,'MOD PAA INVERSIÓN'!B:B,A17,'MOD PAA INVERSIÓN'!A:A,"Información Actual")</f>
        <v>0</v>
      </c>
      <c r="AF17" s="74" t="e">
        <f>VLOOKUP(A17,'Copia de MOD PAA INVERSIÓN'!$B:$M,12,0)</f>
        <v>#N/A</v>
      </c>
      <c r="AG17" s="27" t="e">
        <f t="shared" si="3"/>
        <v>#REF!</v>
      </c>
      <c r="AH17" s="27" t="e">
        <f t="shared" si="4"/>
        <v>#REF!</v>
      </c>
    </row>
    <row r="18" spans="1:34" ht="75">
      <c r="A18" s="31" t="s">
        <v>102</v>
      </c>
      <c r="B18" s="32" t="s">
        <v>70</v>
      </c>
      <c r="C18" s="32" t="s">
        <v>71</v>
      </c>
      <c r="D18" s="32" t="s">
        <v>72</v>
      </c>
      <c r="E18" s="32" t="s">
        <v>73</v>
      </c>
      <c r="F18" s="33">
        <v>8025</v>
      </c>
      <c r="G18" s="33">
        <v>2024110010079</v>
      </c>
      <c r="H18" s="32" t="s">
        <v>33</v>
      </c>
      <c r="I18" s="32" t="s">
        <v>74</v>
      </c>
      <c r="J18" s="32" t="s">
        <v>1264</v>
      </c>
      <c r="K18" s="32">
        <v>80111600</v>
      </c>
      <c r="L18" s="32" t="s">
        <v>88</v>
      </c>
      <c r="M18" s="32" t="s">
        <v>81</v>
      </c>
      <c r="N18" s="33" t="s">
        <v>82</v>
      </c>
      <c r="O18" s="33">
        <v>6</v>
      </c>
      <c r="P18" s="32">
        <v>1</v>
      </c>
      <c r="Q18" s="32" t="s">
        <v>83</v>
      </c>
      <c r="R18" s="37" t="s">
        <v>84</v>
      </c>
      <c r="S18" s="38">
        <v>4600000</v>
      </c>
      <c r="T18" s="39">
        <f t="shared" si="0"/>
        <v>27600000</v>
      </c>
      <c r="U18" s="32" t="s">
        <v>85</v>
      </c>
      <c r="V18" s="32" t="s">
        <v>78</v>
      </c>
      <c r="W18" s="31" t="s">
        <v>86</v>
      </c>
      <c r="X18" s="32" t="s">
        <v>75</v>
      </c>
      <c r="Y18" s="32" t="s">
        <v>76</v>
      </c>
      <c r="Z18" s="32" t="s">
        <v>77</v>
      </c>
      <c r="AA18" s="74">
        <f>SUMIFS('MOD PAA INVERSIÓN'!M:M,'MOD PAA INVERSIÓN'!B:B,A18,'MOD PAA INVERSIÓN'!A:A,"Modificación propuesta")</f>
        <v>0</v>
      </c>
      <c r="AB18" s="77">
        <f t="shared" si="1"/>
        <v>0</v>
      </c>
      <c r="AC18" s="77">
        <f t="shared" si="7"/>
        <v>27600000</v>
      </c>
      <c r="AD18" s="74">
        <f>IFERROR(VLOOKUP(A18,'MOD PAA INVERSIÓN'!$B:$U,20,0),0)</f>
        <v>0</v>
      </c>
      <c r="AE18" s="74">
        <f>SUMIFS('MOD PAA INVERSIÓN'!$M:$M,'MOD PAA INVERSIÓN'!B:B,A18,'MOD PAA INVERSIÓN'!A:A,"Información Actual")</f>
        <v>0</v>
      </c>
      <c r="AF18" s="74" t="e">
        <f>VLOOKUP(A18,'Copia de MOD PAA INVERSIÓN'!$B:$M,12,0)</f>
        <v>#N/A</v>
      </c>
      <c r="AG18" s="27" t="e">
        <f t="shared" si="3"/>
        <v>#REF!</v>
      </c>
      <c r="AH18" s="27" t="e">
        <f t="shared" si="4"/>
        <v>#REF!</v>
      </c>
    </row>
    <row r="19" spans="1:34" ht="75">
      <c r="A19" s="31" t="s">
        <v>103</v>
      </c>
      <c r="B19" s="32" t="s">
        <v>70</v>
      </c>
      <c r="C19" s="32" t="s">
        <v>71</v>
      </c>
      <c r="D19" s="32" t="s">
        <v>72</v>
      </c>
      <c r="E19" s="32" t="s">
        <v>73</v>
      </c>
      <c r="F19" s="33">
        <v>8025</v>
      </c>
      <c r="G19" s="33">
        <v>2024110010079</v>
      </c>
      <c r="H19" s="32" t="s">
        <v>33</v>
      </c>
      <c r="I19" s="32" t="s">
        <v>74</v>
      </c>
      <c r="J19" s="32" t="s">
        <v>1264</v>
      </c>
      <c r="K19" s="32">
        <v>80111600</v>
      </c>
      <c r="L19" s="32" t="s">
        <v>88</v>
      </c>
      <c r="M19" s="32" t="s">
        <v>81</v>
      </c>
      <c r="N19" s="33" t="s">
        <v>82</v>
      </c>
      <c r="O19" s="33">
        <v>6</v>
      </c>
      <c r="P19" s="32">
        <v>1</v>
      </c>
      <c r="Q19" s="32" t="s">
        <v>83</v>
      </c>
      <c r="R19" s="37" t="s">
        <v>84</v>
      </c>
      <c r="S19" s="38">
        <v>4600000</v>
      </c>
      <c r="T19" s="39">
        <f t="shared" si="0"/>
        <v>27600000</v>
      </c>
      <c r="U19" s="32" t="s">
        <v>85</v>
      </c>
      <c r="V19" s="32" t="s">
        <v>78</v>
      </c>
      <c r="W19" s="31" t="s">
        <v>86</v>
      </c>
      <c r="X19" s="32" t="s">
        <v>75</v>
      </c>
      <c r="Y19" s="32" t="s">
        <v>76</v>
      </c>
      <c r="Z19" s="32" t="s">
        <v>77</v>
      </c>
      <c r="AA19" s="74">
        <f>SUMIFS('MOD PAA INVERSIÓN'!M:M,'MOD PAA INVERSIÓN'!B:B,A19,'MOD PAA INVERSIÓN'!A:A,"Modificación propuesta")</f>
        <v>0</v>
      </c>
      <c r="AB19" s="77">
        <f t="shared" si="1"/>
        <v>0</v>
      </c>
      <c r="AC19" s="77">
        <f t="shared" si="7"/>
        <v>27600000</v>
      </c>
      <c r="AD19" s="74">
        <f>IFERROR(VLOOKUP(A19,'MOD PAA INVERSIÓN'!$B:$U,20,0),0)</f>
        <v>0</v>
      </c>
      <c r="AE19" s="74">
        <f>SUMIFS('MOD PAA INVERSIÓN'!$M:$M,'MOD PAA INVERSIÓN'!B:B,A19,'MOD PAA INVERSIÓN'!A:A,"Información Actual")</f>
        <v>0</v>
      </c>
      <c r="AF19" s="74" t="e">
        <f>VLOOKUP(A19,'Copia de MOD PAA INVERSIÓN'!$B:$M,12,0)</f>
        <v>#N/A</v>
      </c>
      <c r="AG19" s="27" t="e">
        <f t="shared" si="3"/>
        <v>#REF!</v>
      </c>
      <c r="AH19" s="27" t="e">
        <f t="shared" si="4"/>
        <v>#REF!</v>
      </c>
    </row>
    <row r="20" spans="1:34" ht="75">
      <c r="A20" s="31" t="s">
        <v>104</v>
      </c>
      <c r="B20" s="32" t="s">
        <v>70</v>
      </c>
      <c r="C20" s="32" t="s">
        <v>71</v>
      </c>
      <c r="D20" s="32" t="s">
        <v>72</v>
      </c>
      <c r="E20" s="32" t="s">
        <v>73</v>
      </c>
      <c r="F20" s="33">
        <v>8025</v>
      </c>
      <c r="G20" s="33">
        <v>2024110010079</v>
      </c>
      <c r="H20" s="32" t="s">
        <v>33</v>
      </c>
      <c r="I20" s="32" t="s">
        <v>74</v>
      </c>
      <c r="J20" s="32" t="s">
        <v>1264</v>
      </c>
      <c r="K20" s="32">
        <v>80111600</v>
      </c>
      <c r="L20" s="32" t="s">
        <v>88</v>
      </c>
      <c r="M20" s="32" t="s">
        <v>81</v>
      </c>
      <c r="N20" s="33" t="s">
        <v>82</v>
      </c>
      <c r="O20" s="33">
        <v>6</v>
      </c>
      <c r="P20" s="32">
        <v>1</v>
      </c>
      <c r="Q20" s="32" t="s">
        <v>83</v>
      </c>
      <c r="R20" s="37" t="s">
        <v>84</v>
      </c>
      <c r="S20" s="38">
        <v>4600000</v>
      </c>
      <c r="T20" s="39">
        <f t="shared" si="0"/>
        <v>27600000</v>
      </c>
      <c r="U20" s="32" t="s">
        <v>85</v>
      </c>
      <c r="V20" s="32" t="s">
        <v>78</v>
      </c>
      <c r="W20" s="31" t="s">
        <v>86</v>
      </c>
      <c r="X20" s="32" t="s">
        <v>75</v>
      </c>
      <c r="Y20" s="32" t="s">
        <v>76</v>
      </c>
      <c r="Z20" s="32" t="s">
        <v>77</v>
      </c>
      <c r="AA20" s="74">
        <f>SUMIFS('MOD PAA INVERSIÓN'!M:M,'MOD PAA INVERSIÓN'!B:B,A20,'MOD PAA INVERSIÓN'!A:A,"Modificación propuesta")</f>
        <v>0</v>
      </c>
      <c r="AB20" s="77">
        <f t="shared" si="1"/>
        <v>0</v>
      </c>
      <c r="AC20" s="77">
        <f t="shared" si="7"/>
        <v>27600000</v>
      </c>
      <c r="AD20" s="74">
        <f>IFERROR(VLOOKUP(A20,'MOD PAA INVERSIÓN'!$B:$U,20,0),0)</f>
        <v>0</v>
      </c>
      <c r="AE20" s="74">
        <f>SUMIFS('MOD PAA INVERSIÓN'!$M:$M,'MOD PAA INVERSIÓN'!B:B,A20,'MOD PAA INVERSIÓN'!A:A,"Información Actual")</f>
        <v>0</v>
      </c>
      <c r="AF20" s="74" t="e">
        <f>VLOOKUP(A20,'Copia de MOD PAA INVERSIÓN'!$B:$M,12,0)</f>
        <v>#N/A</v>
      </c>
      <c r="AG20" s="27" t="e">
        <f t="shared" si="3"/>
        <v>#REF!</v>
      </c>
      <c r="AH20" s="27" t="e">
        <f t="shared" si="4"/>
        <v>#REF!</v>
      </c>
    </row>
    <row r="21" spans="1:34" ht="75">
      <c r="A21" s="31" t="s">
        <v>105</v>
      </c>
      <c r="B21" s="32" t="s">
        <v>70</v>
      </c>
      <c r="C21" s="32" t="s">
        <v>71</v>
      </c>
      <c r="D21" s="32" t="s">
        <v>72</v>
      </c>
      <c r="E21" s="32" t="s">
        <v>73</v>
      </c>
      <c r="F21" s="33">
        <v>8025</v>
      </c>
      <c r="G21" s="33">
        <v>2024110010079</v>
      </c>
      <c r="H21" s="32" t="s">
        <v>33</v>
      </c>
      <c r="I21" s="32" t="s">
        <v>74</v>
      </c>
      <c r="J21" s="32" t="s">
        <v>1264</v>
      </c>
      <c r="K21" s="32">
        <v>80111600</v>
      </c>
      <c r="L21" s="32" t="s">
        <v>1265</v>
      </c>
      <c r="M21" s="32" t="s">
        <v>81</v>
      </c>
      <c r="N21" s="33" t="s">
        <v>82</v>
      </c>
      <c r="O21" s="33">
        <v>6</v>
      </c>
      <c r="P21" s="32">
        <v>1</v>
      </c>
      <c r="Q21" s="32" t="s">
        <v>83</v>
      </c>
      <c r="R21" s="37" t="s">
        <v>84</v>
      </c>
      <c r="S21" s="38">
        <v>3800000</v>
      </c>
      <c r="T21" s="39">
        <f t="shared" si="0"/>
        <v>22800000</v>
      </c>
      <c r="U21" s="32" t="s">
        <v>85</v>
      </c>
      <c r="V21" s="32" t="s">
        <v>78</v>
      </c>
      <c r="W21" s="31" t="s">
        <v>86</v>
      </c>
      <c r="X21" s="32" t="s">
        <v>75</v>
      </c>
      <c r="Y21" s="32" t="s">
        <v>76</v>
      </c>
      <c r="Z21" s="32" t="s">
        <v>77</v>
      </c>
      <c r="AA21" s="74">
        <f>SUMIFS('MOD PAA INVERSIÓN'!M:M,'MOD PAA INVERSIÓN'!B:B,A21,'MOD PAA INVERSIÓN'!A:A,"Modificación propuesta")</f>
        <v>0</v>
      </c>
      <c r="AB21" s="77">
        <f t="shared" si="1"/>
        <v>0</v>
      </c>
      <c r="AC21" s="77">
        <f t="shared" si="7"/>
        <v>22800000</v>
      </c>
      <c r="AD21" s="74">
        <f>IFERROR(VLOOKUP(A21,'MOD PAA INVERSIÓN'!$B:$U,20,0),0)</f>
        <v>0</v>
      </c>
      <c r="AE21" s="74">
        <f>SUMIFS('MOD PAA INVERSIÓN'!$M:$M,'MOD PAA INVERSIÓN'!B:B,A21,'MOD PAA INVERSIÓN'!A:A,"Información Actual")</f>
        <v>0</v>
      </c>
      <c r="AF21" s="74" t="e">
        <f>VLOOKUP(A21,'Copia de MOD PAA INVERSIÓN'!$B:$M,12,0)</f>
        <v>#N/A</v>
      </c>
      <c r="AG21" s="27" t="e">
        <f t="shared" si="3"/>
        <v>#REF!</v>
      </c>
      <c r="AH21" s="27" t="e">
        <f t="shared" si="4"/>
        <v>#REF!</v>
      </c>
    </row>
    <row r="22" spans="1:34" ht="75">
      <c r="A22" s="31" t="s">
        <v>106</v>
      </c>
      <c r="B22" s="32" t="s">
        <v>70</v>
      </c>
      <c r="C22" s="32" t="s">
        <v>71</v>
      </c>
      <c r="D22" s="32" t="s">
        <v>72</v>
      </c>
      <c r="E22" s="32" t="s">
        <v>73</v>
      </c>
      <c r="F22" s="33">
        <v>8025</v>
      </c>
      <c r="G22" s="33">
        <v>2024110010079</v>
      </c>
      <c r="H22" s="32" t="s">
        <v>33</v>
      </c>
      <c r="I22" s="32" t="s">
        <v>74</v>
      </c>
      <c r="J22" s="32" t="s">
        <v>1264</v>
      </c>
      <c r="K22" s="32">
        <v>80111600</v>
      </c>
      <c r="L22" s="32" t="s">
        <v>1265</v>
      </c>
      <c r="M22" s="32" t="s">
        <v>81</v>
      </c>
      <c r="N22" s="33" t="s">
        <v>82</v>
      </c>
      <c r="O22" s="33">
        <v>6</v>
      </c>
      <c r="P22" s="32">
        <v>1</v>
      </c>
      <c r="Q22" s="32" t="s">
        <v>83</v>
      </c>
      <c r="R22" s="37" t="s">
        <v>84</v>
      </c>
      <c r="S22" s="38">
        <v>3800000</v>
      </c>
      <c r="T22" s="39">
        <f t="shared" si="0"/>
        <v>22800000</v>
      </c>
      <c r="U22" s="32" t="s">
        <v>85</v>
      </c>
      <c r="V22" s="32" t="s">
        <v>78</v>
      </c>
      <c r="W22" s="31" t="s">
        <v>86</v>
      </c>
      <c r="X22" s="32" t="s">
        <v>75</v>
      </c>
      <c r="Y22" s="32" t="s">
        <v>76</v>
      </c>
      <c r="Z22" s="32" t="s">
        <v>77</v>
      </c>
      <c r="AA22" s="74">
        <f>SUMIFS('MOD PAA INVERSIÓN'!M:M,'MOD PAA INVERSIÓN'!B:B,A22,'MOD PAA INVERSIÓN'!A:A,"Modificación propuesta")</f>
        <v>14300000</v>
      </c>
      <c r="AB22" s="74">
        <f t="shared" si="1"/>
        <v>-8500000</v>
      </c>
      <c r="AC22" s="74">
        <f>AA22</f>
        <v>14300000</v>
      </c>
      <c r="AD22" s="74">
        <f>IFERROR(VLOOKUP(A22,'MOD PAA INVERSIÓN'!$B:$U,20,0),0)</f>
        <v>8</v>
      </c>
      <c r="AE22" s="74">
        <f>SUMIFS('MOD PAA INVERSIÓN'!$M:$M,'MOD PAA INVERSIÓN'!B:B,A22,'MOD PAA INVERSIÓN'!A:A,"Información Actual")</f>
        <v>22800000</v>
      </c>
      <c r="AF22" s="74" t="e">
        <f>VLOOKUP(A22,'Copia de MOD PAA INVERSIÓN'!$B:$M,12,0)</f>
        <v>#N/A</v>
      </c>
      <c r="AG22" s="27" t="e">
        <f t="shared" si="3"/>
        <v>#REF!</v>
      </c>
      <c r="AH22" s="27" t="e">
        <f t="shared" si="4"/>
        <v>#REF!</v>
      </c>
    </row>
    <row r="23" spans="1:34" ht="75">
      <c r="A23" s="31" t="s">
        <v>107</v>
      </c>
      <c r="B23" s="32" t="s">
        <v>70</v>
      </c>
      <c r="C23" s="32" t="s">
        <v>71</v>
      </c>
      <c r="D23" s="32" t="s">
        <v>72</v>
      </c>
      <c r="E23" s="32" t="s">
        <v>73</v>
      </c>
      <c r="F23" s="33">
        <v>8025</v>
      </c>
      <c r="G23" s="33">
        <v>2024110010079</v>
      </c>
      <c r="H23" s="32" t="s">
        <v>33</v>
      </c>
      <c r="I23" s="32" t="s">
        <v>74</v>
      </c>
      <c r="J23" s="32" t="s">
        <v>36</v>
      </c>
      <c r="K23" s="32">
        <v>80111600</v>
      </c>
      <c r="L23" s="32" t="s">
        <v>1265</v>
      </c>
      <c r="M23" s="32" t="s">
        <v>81</v>
      </c>
      <c r="N23" s="33" t="s">
        <v>82</v>
      </c>
      <c r="O23" s="33">
        <v>6</v>
      </c>
      <c r="P23" s="32">
        <v>1</v>
      </c>
      <c r="Q23" s="32" t="s">
        <v>83</v>
      </c>
      <c r="R23" s="37" t="s">
        <v>84</v>
      </c>
      <c r="S23" s="38">
        <v>3600000</v>
      </c>
      <c r="T23" s="39">
        <f t="shared" si="0"/>
        <v>21600000</v>
      </c>
      <c r="U23" s="32" t="s">
        <v>85</v>
      </c>
      <c r="V23" s="32" t="s">
        <v>78</v>
      </c>
      <c r="W23" s="31" t="s">
        <v>86</v>
      </c>
      <c r="X23" s="32" t="s">
        <v>75</v>
      </c>
      <c r="Y23" s="32" t="s">
        <v>76</v>
      </c>
      <c r="Z23" s="32" t="s">
        <v>77</v>
      </c>
      <c r="AA23" s="74">
        <f>SUMIFS('MOD PAA INVERSIÓN'!M:M,'MOD PAA INVERSIÓN'!B:B,A23,'MOD PAA INVERSIÓN'!A:A,"Modificación propuesta")</f>
        <v>0</v>
      </c>
      <c r="AB23" s="77">
        <f t="shared" si="1"/>
        <v>0</v>
      </c>
      <c r="AC23" s="77">
        <f t="shared" ref="AC23:AC24" si="8">T23</f>
        <v>21600000</v>
      </c>
      <c r="AD23" s="74">
        <f>IFERROR(VLOOKUP(A23,'MOD PAA INVERSIÓN'!$B:$U,20,0),0)</f>
        <v>0</v>
      </c>
      <c r="AE23" s="74">
        <f>SUMIFS('MOD PAA INVERSIÓN'!$M:$M,'MOD PAA INVERSIÓN'!B:B,A23,'MOD PAA INVERSIÓN'!A:A,"Información Actual")</f>
        <v>0</v>
      </c>
      <c r="AF23" s="74" t="e">
        <f>VLOOKUP(A23,'Copia de MOD PAA INVERSIÓN'!$B:$M,12,0)</f>
        <v>#N/A</v>
      </c>
      <c r="AG23" s="27" t="e">
        <f t="shared" si="3"/>
        <v>#REF!</v>
      </c>
      <c r="AH23" s="27" t="e">
        <f t="shared" si="4"/>
        <v>#REF!</v>
      </c>
    </row>
    <row r="24" spans="1:34" ht="75">
      <c r="A24" s="31" t="s">
        <v>108</v>
      </c>
      <c r="B24" s="32" t="s">
        <v>70</v>
      </c>
      <c r="C24" s="32" t="s">
        <v>71</v>
      </c>
      <c r="D24" s="32" t="s">
        <v>72</v>
      </c>
      <c r="E24" s="32" t="s">
        <v>73</v>
      </c>
      <c r="F24" s="33">
        <v>8025</v>
      </c>
      <c r="G24" s="33">
        <v>2024110010079</v>
      </c>
      <c r="H24" s="32" t="s">
        <v>33</v>
      </c>
      <c r="I24" s="32" t="s">
        <v>74</v>
      </c>
      <c r="J24" s="32" t="s">
        <v>36</v>
      </c>
      <c r="K24" s="32">
        <v>80111600</v>
      </c>
      <c r="L24" s="32" t="s">
        <v>1265</v>
      </c>
      <c r="M24" s="32" t="s">
        <v>81</v>
      </c>
      <c r="N24" s="33" t="s">
        <v>82</v>
      </c>
      <c r="O24" s="33">
        <v>4</v>
      </c>
      <c r="P24" s="32">
        <v>1</v>
      </c>
      <c r="Q24" s="32" t="s">
        <v>83</v>
      </c>
      <c r="R24" s="37" t="s">
        <v>84</v>
      </c>
      <c r="S24" s="38">
        <v>3500000</v>
      </c>
      <c r="T24" s="39">
        <f t="shared" si="0"/>
        <v>14000000</v>
      </c>
      <c r="U24" s="32" t="s">
        <v>85</v>
      </c>
      <c r="V24" s="32" t="s">
        <v>78</v>
      </c>
      <c r="W24" s="31" t="s">
        <v>86</v>
      </c>
      <c r="X24" s="32" t="s">
        <v>75</v>
      </c>
      <c r="Y24" s="32" t="s">
        <v>76</v>
      </c>
      <c r="Z24" s="32" t="s">
        <v>77</v>
      </c>
      <c r="AA24" s="74">
        <f>SUMIFS('MOD PAA INVERSIÓN'!M:M,'MOD PAA INVERSIÓN'!B:B,A24,'MOD PAA INVERSIÓN'!A:A,"Modificación propuesta")</f>
        <v>0</v>
      </c>
      <c r="AB24" s="77">
        <f t="shared" si="1"/>
        <v>0</v>
      </c>
      <c r="AC24" s="77">
        <f t="shared" si="8"/>
        <v>14000000</v>
      </c>
      <c r="AD24" s="74">
        <f>IFERROR(VLOOKUP(A24,'MOD PAA INVERSIÓN'!$B:$U,20,0),0)</f>
        <v>0</v>
      </c>
      <c r="AE24" s="74">
        <f>SUMIFS('MOD PAA INVERSIÓN'!$M:$M,'MOD PAA INVERSIÓN'!B:B,A24,'MOD PAA INVERSIÓN'!A:A,"Información Actual")</f>
        <v>0</v>
      </c>
      <c r="AF24" s="74" t="e">
        <f>VLOOKUP(A24,'Copia de MOD PAA INVERSIÓN'!$B:$M,12,0)</f>
        <v>#N/A</v>
      </c>
      <c r="AG24" s="27" t="e">
        <f t="shared" si="3"/>
        <v>#REF!</v>
      </c>
      <c r="AH24" s="27" t="e">
        <f t="shared" si="4"/>
        <v>#REF!</v>
      </c>
    </row>
    <row r="25" spans="1:34" ht="75">
      <c r="A25" s="31" t="s">
        <v>109</v>
      </c>
      <c r="B25" s="32" t="s">
        <v>70</v>
      </c>
      <c r="C25" s="32" t="s">
        <v>71</v>
      </c>
      <c r="D25" s="32" t="s">
        <v>72</v>
      </c>
      <c r="E25" s="32" t="s">
        <v>73</v>
      </c>
      <c r="F25" s="33">
        <v>8025</v>
      </c>
      <c r="G25" s="33">
        <v>2024110010079</v>
      </c>
      <c r="H25" s="32" t="s">
        <v>33</v>
      </c>
      <c r="I25" s="32" t="s">
        <v>74</v>
      </c>
      <c r="J25" s="32" t="s">
        <v>1264</v>
      </c>
      <c r="K25" s="32">
        <v>80111600</v>
      </c>
      <c r="L25" s="32" t="s">
        <v>88</v>
      </c>
      <c r="M25" s="32" t="s">
        <v>81</v>
      </c>
      <c r="N25" s="33" t="s">
        <v>82</v>
      </c>
      <c r="O25" s="33">
        <v>4</v>
      </c>
      <c r="P25" s="32">
        <v>1</v>
      </c>
      <c r="Q25" s="32" t="s">
        <v>83</v>
      </c>
      <c r="R25" s="37" t="s">
        <v>84</v>
      </c>
      <c r="S25" s="38">
        <v>4500000</v>
      </c>
      <c r="T25" s="39">
        <v>27000000</v>
      </c>
      <c r="U25" s="32" t="s">
        <v>85</v>
      </c>
      <c r="V25" s="32" t="s">
        <v>78</v>
      </c>
      <c r="W25" s="31" t="s">
        <v>86</v>
      </c>
      <c r="X25" s="32" t="s">
        <v>75</v>
      </c>
      <c r="Y25" s="32" t="s">
        <v>76</v>
      </c>
      <c r="Z25" s="32" t="s">
        <v>77</v>
      </c>
      <c r="AA25" s="74">
        <f>SUMIFS('MOD PAA INVERSIÓN'!M:M,'MOD PAA INVERSIÓN'!B:B,A25,'MOD PAA INVERSIÓN'!A:A,"Modificación propuesta")</f>
        <v>11157000</v>
      </c>
      <c r="AB25" s="74">
        <f t="shared" si="1"/>
        <v>-15843000</v>
      </c>
      <c r="AC25" s="74">
        <f t="shared" ref="AC25:AC27" si="9">AA25</f>
        <v>11157000</v>
      </c>
      <c r="AD25" s="74">
        <f>IFERROR(VLOOKUP(A25,'MOD PAA INVERSIÓN'!$B:$U,20,0),0)</f>
        <v>8</v>
      </c>
      <c r="AE25" s="74">
        <f>SUMIFS('MOD PAA INVERSIÓN'!$M:$M,'MOD PAA INVERSIÓN'!B:B,A25,'MOD PAA INVERSIÓN'!A:A,"Información Actual")</f>
        <v>27000000</v>
      </c>
      <c r="AF25" s="74" t="e">
        <f>VLOOKUP(A25,'Copia de MOD PAA INVERSIÓN'!$B:$M,12,0)</f>
        <v>#N/A</v>
      </c>
      <c r="AG25" s="27" t="e">
        <f t="shared" si="3"/>
        <v>#REF!</v>
      </c>
      <c r="AH25" s="27" t="e">
        <f t="shared" si="4"/>
        <v>#REF!</v>
      </c>
    </row>
    <row r="26" spans="1:34" ht="75">
      <c r="A26" s="31" t="s">
        <v>110</v>
      </c>
      <c r="B26" s="32" t="s">
        <v>70</v>
      </c>
      <c r="C26" s="32" t="s">
        <v>71</v>
      </c>
      <c r="D26" s="32" t="s">
        <v>72</v>
      </c>
      <c r="E26" s="32" t="s">
        <v>73</v>
      </c>
      <c r="F26" s="33">
        <v>8025</v>
      </c>
      <c r="G26" s="33">
        <v>2024110010079</v>
      </c>
      <c r="H26" s="32" t="s">
        <v>33</v>
      </c>
      <c r="I26" s="32" t="s">
        <v>74</v>
      </c>
      <c r="J26" s="32" t="s">
        <v>1264</v>
      </c>
      <c r="K26" s="32">
        <v>80111600</v>
      </c>
      <c r="L26" s="32" t="s">
        <v>88</v>
      </c>
      <c r="M26" s="32" t="s">
        <v>81</v>
      </c>
      <c r="N26" s="33" t="s">
        <v>82</v>
      </c>
      <c r="O26" s="33">
        <v>4</v>
      </c>
      <c r="P26" s="32">
        <v>1</v>
      </c>
      <c r="Q26" s="32" t="s">
        <v>83</v>
      </c>
      <c r="R26" s="37" t="s">
        <v>84</v>
      </c>
      <c r="S26" s="38">
        <v>5000000</v>
      </c>
      <c r="T26" s="39">
        <v>30000000</v>
      </c>
      <c r="U26" s="32" t="s">
        <v>85</v>
      </c>
      <c r="V26" s="32" t="s">
        <v>78</v>
      </c>
      <c r="W26" s="31" t="s">
        <v>86</v>
      </c>
      <c r="X26" s="32" t="s">
        <v>75</v>
      </c>
      <c r="Y26" s="32" t="s">
        <v>76</v>
      </c>
      <c r="Z26" s="32" t="s">
        <v>77</v>
      </c>
      <c r="AA26" s="74">
        <f>SUMIFS('MOD PAA INVERSIÓN'!M:M,'MOD PAA INVERSIÓN'!B:B,A26,'MOD PAA INVERSIÓN'!A:A,"Modificación propuesta")</f>
        <v>40000000</v>
      </c>
      <c r="AB26" s="74">
        <f t="shared" si="1"/>
        <v>10000000</v>
      </c>
      <c r="AC26" s="74">
        <f t="shared" si="9"/>
        <v>40000000</v>
      </c>
      <c r="AD26" s="74">
        <f>IFERROR(VLOOKUP(A26,'MOD PAA INVERSIÓN'!$B:$U,20,0),0)</f>
        <v>8</v>
      </c>
      <c r="AE26" s="74">
        <f>SUMIFS('MOD PAA INVERSIÓN'!$M:$M,'MOD PAA INVERSIÓN'!B:B,A26,'MOD PAA INVERSIÓN'!A:A,"Información Actual")</f>
        <v>30000000</v>
      </c>
      <c r="AF26" s="74" t="e">
        <f>VLOOKUP(A26,'Copia de MOD PAA INVERSIÓN'!$B:$M,12,0)</f>
        <v>#N/A</v>
      </c>
      <c r="AG26" s="27" t="e">
        <f t="shared" si="3"/>
        <v>#REF!</v>
      </c>
      <c r="AH26" s="27" t="e">
        <f t="shared" si="4"/>
        <v>#REF!</v>
      </c>
    </row>
    <row r="27" spans="1:34" ht="75">
      <c r="A27" s="31" t="s">
        <v>111</v>
      </c>
      <c r="B27" s="32" t="s">
        <v>70</v>
      </c>
      <c r="C27" s="32" t="s">
        <v>71</v>
      </c>
      <c r="D27" s="32" t="s">
        <v>72</v>
      </c>
      <c r="E27" s="32" t="s">
        <v>73</v>
      </c>
      <c r="F27" s="33">
        <v>8025</v>
      </c>
      <c r="G27" s="33">
        <v>2024110010079</v>
      </c>
      <c r="H27" s="32" t="s">
        <v>33</v>
      </c>
      <c r="I27" s="32" t="s">
        <v>74</v>
      </c>
      <c r="J27" s="32" t="s">
        <v>1264</v>
      </c>
      <c r="K27" s="32">
        <v>80111600</v>
      </c>
      <c r="L27" s="32" t="s">
        <v>88</v>
      </c>
      <c r="M27" s="32" t="s">
        <v>81</v>
      </c>
      <c r="N27" s="33" t="s">
        <v>82</v>
      </c>
      <c r="O27" s="33">
        <v>4</v>
      </c>
      <c r="P27" s="32">
        <v>1</v>
      </c>
      <c r="Q27" s="32" t="s">
        <v>83</v>
      </c>
      <c r="R27" s="37" t="s">
        <v>84</v>
      </c>
      <c r="S27" s="38">
        <v>4500000</v>
      </c>
      <c r="T27" s="39">
        <v>27000000</v>
      </c>
      <c r="U27" s="32" t="s">
        <v>85</v>
      </c>
      <c r="V27" s="32" t="s">
        <v>78</v>
      </c>
      <c r="W27" s="31" t="s">
        <v>86</v>
      </c>
      <c r="X27" s="32" t="s">
        <v>75</v>
      </c>
      <c r="Y27" s="32" t="s">
        <v>76</v>
      </c>
      <c r="Z27" s="32" t="s">
        <v>77</v>
      </c>
      <c r="AA27" s="74">
        <f>SUMIFS('MOD PAA INVERSIÓN'!M:M,'MOD PAA INVERSIÓN'!B:B,A27,'MOD PAA INVERSIÓN'!A:A,"Modificación propuesta")</f>
        <v>60000000</v>
      </c>
      <c r="AB27" s="74">
        <f t="shared" si="1"/>
        <v>33000000</v>
      </c>
      <c r="AC27" s="74">
        <f t="shared" si="9"/>
        <v>60000000</v>
      </c>
      <c r="AD27" s="74">
        <f>IFERROR(VLOOKUP(A27,'MOD PAA INVERSIÓN'!$B:$U,20,0),0)</f>
        <v>8</v>
      </c>
      <c r="AE27" s="74">
        <f>SUMIFS('MOD PAA INVERSIÓN'!$M:$M,'MOD PAA INVERSIÓN'!B:B,A27,'MOD PAA INVERSIÓN'!A:A,"Información Actual")</f>
        <v>27000000</v>
      </c>
      <c r="AF27" s="74" t="e">
        <f>VLOOKUP(A27,'Copia de MOD PAA INVERSIÓN'!$B:$M,12,0)</f>
        <v>#N/A</v>
      </c>
      <c r="AG27" s="27" t="e">
        <f t="shared" si="3"/>
        <v>#REF!</v>
      </c>
      <c r="AH27" s="27" t="e">
        <f t="shared" si="4"/>
        <v>#REF!</v>
      </c>
    </row>
    <row r="28" spans="1:34" ht="75">
      <c r="A28" s="31" t="s">
        <v>112</v>
      </c>
      <c r="B28" s="32" t="s">
        <v>70</v>
      </c>
      <c r="C28" s="32" t="s">
        <v>71</v>
      </c>
      <c r="D28" s="32" t="s">
        <v>72</v>
      </c>
      <c r="E28" s="32" t="s">
        <v>73</v>
      </c>
      <c r="F28" s="33">
        <v>8025</v>
      </c>
      <c r="G28" s="33">
        <v>2024110010079</v>
      </c>
      <c r="H28" s="32" t="s">
        <v>33</v>
      </c>
      <c r="I28" s="32" t="s">
        <v>74</v>
      </c>
      <c r="J28" s="32" t="s">
        <v>36</v>
      </c>
      <c r="K28" s="32">
        <v>80111600</v>
      </c>
      <c r="L28" s="32" t="s">
        <v>88</v>
      </c>
      <c r="M28" s="32" t="s">
        <v>81</v>
      </c>
      <c r="N28" s="33" t="s">
        <v>82</v>
      </c>
      <c r="O28" s="33">
        <v>6</v>
      </c>
      <c r="P28" s="32">
        <v>1</v>
      </c>
      <c r="Q28" s="32" t="s">
        <v>83</v>
      </c>
      <c r="R28" s="37" t="s">
        <v>84</v>
      </c>
      <c r="S28" s="38">
        <v>4100000</v>
      </c>
      <c r="T28" s="39">
        <f t="shared" ref="T28:T29" si="10">+S28*O28</f>
        <v>24600000</v>
      </c>
      <c r="U28" s="32" t="s">
        <v>85</v>
      </c>
      <c r="V28" s="32" t="s">
        <v>78</v>
      </c>
      <c r="W28" s="31" t="s">
        <v>86</v>
      </c>
      <c r="X28" s="32" t="s">
        <v>75</v>
      </c>
      <c r="Y28" s="32" t="s">
        <v>76</v>
      </c>
      <c r="Z28" s="32" t="s">
        <v>77</v>
      </c>
      <c r="AA28" s="74">
        <f>SUMIFS('MOD PAA INVERSIÓN'!M:M,'MOD PAA INVERSIÓN'!B:B,A28,'MOD PAA INVERSIÓN'!A:A,"Modificación propuesta")</f>
        <v>0</v>
      </c>
      <c r="AB28" s="77">
        <f t="shared" si="1"/>
        <v>0</v>
      </c>
      <c r="AC28" s="77">
        <f t="shared" ref="AC28:AC51" si="11">T28</f>
        <v>24600000</v>
      </c>
      <c r="AD28" s="74">
        <f>IFERROR(VLOOKUP(A28,'MOD PAA INVERSIÓN'!$B:$U,20,0),0)</f>
        <v>0</v>
      </c>
      <c r="AE28" s="74">
        <f>SUMIFS('MOD PAA INVERSIÓN'!$M:$M,'MOD PAA INVERSIÓN'!B:B,A28,'MOD PAA INVERSIÓN'!A:A,"Información Actual")</f>
        <v>0</v>
      </c>
      <c r="AF28" s="74" t="e">
        <f>VLOOKUP(A28,'Copia de MOD PAA INVERSIÓN'!$B:$M,12,0)</f>
        <v>#N/A</v>
      </c>
      <c r="AG28" s="27" t="e">
        <f t="shared" si="3"/>
        <v>#REF!</v>
      </c>
      <c r="AH28" s="27" t="e">
        <f t="shared" si="4"/>
        <v>#REF!</v>
      </c>
    </row>
    <row r="29" spans="1:34" ht="75">
      <c r="A29" s="31" t="s">
        <v>113</v>
      </c>
      <c r="B29" s="32" t="s">
        <v>70</v>
      </c>
      <c r="C29" s="32" t="s">
        <v>71</v>
      </c>
      <c r="D29" s="32" t="s">
        <v>72</v>
      </c>
      <c r="E29" s="32" t="s">
        <v>73</v>
      </c>
      <c r="F29" s="33">
        <v>8025</v>
      </c>
      <c r="G29" s="33">
        <v>2024110010079</v>
      </c>
      <c r="H29" s="32" t="s">
        <v>33</v>
      </c>
      <c r="I29" s="32" t="s">
        <v>74</v>
      </c>
      <c r="J29" s="32" t="s">
        <v>36</v>
      </c>
      <c r="K29" s="32">
        <v>80111600</v>
      </c>
      <c r="L29" s="32" t="s">
        <v>88</v>
      </c>
      <c r="M29" s="32" t="s">
        <v>81</v>
      </c>
      <c r="N29" s="33" t="s">
        <v>82</v>
      </c>
      <c r="O29" s="33">
        <v>4</v>
      </c>
      <c r="P29" s="32">
        <v>1</v>
      </c>
      <c r="Q29" s="32" t="s">
        <v>83</v>
      </c>
      <c r="R29" s="37" t="s">
        <v>84</v>
      </c>
      <c r="S29" s="38">
        <v>5417250</v>
      </c>
      <c r="T29" s="39">
        <f t="shared" si="10"/>
        <v>21669000</v>
      </c>
      <c r="U29" s="32" t="s">
        <v>85</v>
      </c>
      <c r="V29" s="32" t="s">
        <v>78</v>
      </c>
      <c r="W29" s="31" t="s">
        <v>86</v>
      </c>
      <c r="X29" s="32" t="s">
        <v>75</v>
      </c>
      <c r="Y29" s="32" t="s">
        <v>76</v>
      </c>
      <c r="Z29" s="32" t="s">
        <v>77</v>
      </c>
      <c r="AA29" s="74">
        <f>SUMIFS('MOD PAA INVERSIÓN'!M:M,'MOD PAA INVERSIÓN'!B:B,A29,'MOD PAA INVERSIÓN'!A:A,"Modificación propuesta")</f>
        <v>0</v>
      </c>
      <c r="AB29" s="77">
        <f t="shared" si="1"/>
        <v>0</v>
      </c>
      <c r="AC29" s="77">
        <f t="shared" si="11"/>
        <v>21669000</v>
      </c>
      <c r="AD29" s="74">
        <f>IFERROR(VLOOKUP(A29,'MOD PAA INVERSIÓN'!$B:$U,20,0),0)</f>
        <v>0</v>
      </c>
      <c r="AE29" s="74">
        <f>SUMIFS('MOD PAA INVERSIÓN'!$M:$M,'MOD PAA INVERSIÓN'!B:B,A29,'MOD PAA INVERSIÓN'!A:A,"Información Actual")</f>
        <v>0</v>
      </c>
      <c r="AF29" s="74" t="e">
        <f>VLOOKUP(A29,'Copia de MOD PAA INVERSIÓN'!$B:$M,12,0)</f>
        <v>#N/A</v>
      </c>
      <c r="AG29" s="27" t="e">
        <f t="shared" si="3"/>
        <v>#REF!</v>
      </c>
      <c r="AH29" s="27" t="e">
        <f t="shared" si="4"/>
        <v>#REF!</v>
      </c>
    </row>
    <row r="30" spans="1:34" ht="87.5">
      <c r="A30" s="31" t="s">
        <v>114</v>
      </c>
      <c r="B30" s="32" t="s">
        <v>70</v>
      </c>
      <c r="C30" s="32" t="s">
        <v>115</v>
      </c>
      <c r="D30" s="32" t="s">
        <v>116</v>
      </c>
      <c r="E30" s="32" t="s">
        <v>117</v>
      </c>
      <c r="F30" s="33">
        <v>8066</v>
      </c>
      <c r="G30" s="33">
        <v>2024110010194</v>
      </c>
      <c r="H30" s="32" t="s">
        <v>13</v>
      </c>
      <c r="I30" s="32" t="s">
        <v>118</v>
      </c>
      <c r="J30" s="32" t="s">
        <v>16</v>
      </c>
      <c r="K30" s="32">
        <v>80111600</v>
      </c>
      <c r="L30" s="32" t="s">
        <v>119</v>
      </c>
      <c r="M30" s="32" t="s">
        <v>120</v>
      </c>
      <c r="N30" s="32" t="s">
        <v>120</v>
      </c>
      <c r="O30" s="32">
        <v>10</v>
      </c>
      <c r="P30" s="31">
        <v>1</v>
      </c>
      <c r="Q30" s="32" t="s">
        <v>83</v>
      </c>
      <c r="R30" s="39" t="s">
        <v>84</v>
      </c>
      <c r="S30" s="39">
        <v>5500000</v>
      </c>
      <c r="T30" s="39">
        <v>55000000</v>
      </c>
      <c r="U30" s="32" t="s">
        <v>121</v>
      </c>
      <c r="V30" s="32" t="s">
        <v>122</v>
      </c>
      <c r="W30" s="32" t="s">
        <v>123</v>
      </c>
      <c r="X30" s="32" t="s">
        <v>75</v>
      </c>
      <c r="Y30" s="32" t="s">
        <v>76</v>
      </c>
      <c r="Z30" s="32" t="s">
        <v>77</v>
      </c>
      <c r="AA30" s="74">
        <f>SUMIFS('MOD PAA INVERSIÓN'!M:M,'MOD PAA INVERSIÓN'!B:B,A30,'MOD PAA INVERSIÓN'!A:A,"Modificación propuesta")</f>
        <v>0</v>
      </c>
      <c r="AB30" s="77">
        <f t="shared" si="1"/>
        <v>0</v>
      </c>
      <c r="AC30" s="77">
        <f t="shared" si="11"/>
        <v>55000000</v>
      </c>
      <c r="AD30" s="74">
        <f>IFERROR(VLOOKUP(A30,'MOD PAA INVERSIÓN'!$B:$U,20,0),0)</f>
        <v>0</v>
      </c>
      <c r="AE30" s="74">
        <f>SUMIFS('MOD PAA INVERSIÓN'!$M:$M,'MOD PAA INVERSIÓN'!B:B,A30,'MOD PAA INVERSIÓN'!A:A,"Información Actual")</f>
        <v>0</v>
      </c>
      <c r="AF30" s="74" t="e">
        <f>VLOOKUP(A30,'Copia de MOD PAA INVERSIÓN'!$B:$M,12,0)</f>
        <v>#N/A</v>
      </c>
      <c r="AG30" s="27" t="e">
        <f t="shared" si="3"/>
        <v>#REF!</v>
      </c>
      <c r="AH30" s="27" t="e">
        <f t="shared" si="4"/>
        <v>#REF!</v>
      </c>
    </row>
    <row r="31" spans="1:34" ht="62.5">
      <c r="A31" s="31" t="s">
        <v>124</v>
      </c>
      <c r="B31" s="32" t="s">
        <v>70</v>
      </c>
      <c r="C31" s="32" t="s">
        <v>115</v>
      </c>
      <c r="D31" s="32" t="s">
        <v>116</v>
      </c>
      <c r="E31" s="32" t="s">
        <v>117</v>
      </c>
      <c r="F31" s="33">
        <v>8066</v>
      </c>
      <c r="G31" s="33">
        <v>2024110010194</v>
      </c>
      <c r="H31" s="32" t="s">
        <v>13</v>
      </c>
      <c r="I31" s="32" t="s">
        <v>118</v>
      </c>
      <c r="J31" s="32" t="s">
        <v>16</v>
      </c>
      <c r="K31" s="32">
        <v>80111600</v>
      </c>
      <c r="L31" s="32" t="s">
        <v>125</v>
      </c>
      <c r="M31" s="32" t="s">
        <v>126</v>
      </c>
      <c r="N31" s="32" t="s">
        <v>120</v>
      </c>
      <c r="O31" s="32">
        <v>10</v>
      </c>
      <c r="P31" s="31">
        <v>1</v>
      </c>
      <c r="Q31" s="32" t="s">
        <v>83</v>
      </c>
      <c r="R31" s="39" t="s">
        <v>84</v>
      </c>
      <c r="S31" s="39">
        <v>9500000</v>
      </c>
      <c r="T31" s="39">
        <v>95000000</v>
      </c>
      <c r="U31" s="32" t="s">
        <v>121</v>
      </c>
      <c r="V31" s="32" t="s">
        <v>122</v>
      </c>
      <c r="W31" s="32" t="s">
        <v>123</v>
      </c>
      <c r="X31" s="32" t="s">
        <v>75</v>
      </c>
      <c r="Y31" s="32" t="s">
        <v>76</v>
      </c>
      <c r="Z31" s="32" t="s">
        <v>77</v>
      </c>
      <c r="AA31" s="74">
        <f>SUMIFS('MOD PAA INVERSIÓN'!M:M,'MOD PAA INVERSIÓN'!B:B,A31,'MOD PAA INVERSIÓN'!A:A,"Modificación propuesta")</f>
        <v>0</v>
      </c>
      <c r="AB31" s="77">
        <f t="shared" si="1"/>
        <v>0</v>
      </c>
      <c r="AC31" s="77">
        <f t="shared" si="11"/>
        <v>95000000</v>
      </c>
      <c r="AD31" s="74">
        <f>IFERROR(VLOOKUP(A31,'MOD PAA INVERSIÓN'!$B:$U,20,0),0)</f>
        <v>0</v>
      </c>
      <c r="AE31" s="74">
        <f>SUMIFS('MOD PAA INVERSIÓN'!$M:$M,'MOD PAA INVERSIÓN'!B:B,A31,'MOD PAA INVERSIÓN'!A:A,"Información Actual")</f>
        <v>0</v>
      </c>
      <c r="AF31" s="74" t="e">
        <f>VLOOKUP(A31,'Copia de MOD PAA INVERSIÓN'!$B:$M,12,0)</f>
        <v>#N/A</v>
      </c>
      <c r="AG31" s="27" t="e">
        <f t="shared" si="3"/>
        <v>#REF!</v>
      </c>
      <c r="AH31" s="27" t="e">
        <f t="shared" si="4"/>
        <v>#REF!</v>
      </c>
    </row>
    <row r="32" spans="1:34" ht="75">
      <c r="A32" s="31" t="s">
        <v>127</v>
      </c>
      <c r="B32" s="32" t="s">
        <v>70</v>
      </c>
      <c r="C32" s="32" t="s">
        <v>115</v>
      </c>
      <c r="D32" s="32" t="s">
        <v>116</v>
      </c>
      <c r="E32" s="32" t="s">
        <v>117</v>
      </c>
      <c r="F32" s="33">
        <v>8066</v>
      </c>
      <c r="G32" s="33">
        <v>2024110010194</v>
      </c>
      <c r="H32" s="43" t="s">
        <v>13</v>
      </c>
      <c r="I32" s="32" t="s">
        <v>118</v>
      </c>
      <c r="J32" s="32" t="s">
        <v>16</v>
      </c>
      <c r="K32" s="32">
        <v>80111600</v>
      </c>
      <c r="L32" s="32" t="s">
        <v>128</v>
      </c>
      <c r="M32" s="32" t="s">
        <v>120</v>
      </c>
      <c r="N32" s="32" t="s">
        <v>120</v>
      </c>
      <c r="O32" s="32">
        <v>6</v>
      </c>
      <c r="P32" s="32">
        <v>1</v>
      </c>
      <c r="Q32" s="32" t="s">
        <v>83</v>
      </c>
      <c r="R32" s="39" t="s">
        <v>84</v>
      </c>
      <c r="S32" s="39">
        <v>4500000</v>
      </c>
      <c r="T32" s="39">
        <v>27000000</v>
      </c>
      <c r="U32" s="32" t="s">
        <v>121</v>
      </c>
      <c r="V32" s="32" t="s">
        <v>122</v>
      </c>
      <c r="W32" s="32" t="s">
        <v>123</v>
      </c>
      <c r="X32" s="32" t="s">
        <v>75</v>
      </c>
      <c r="Y32" s="32" t="s">
        <v>76</v>
      </c>
      <c r="Z32" s="32" t="s">
        <v>77</v>
      </c>
      <c r="AA32" s="74">
        <f>SUMIFS('MOD PAA INVERSIÓN'!M:M,'MOD PAA INVERSIÓN'!B:B,A32,'MOD PAA INVERSIÓN'!A:A,"Modificación propuesta")</f>
        <v>0</v>
      </c>
      <c r="AB32" s="77">
        <f t="shared" si="1"/>
        <v>0</v>
      </c>
      <c r="AC32" s="77">
        <f t="shared" si="11"/>
        <v>27000000</v>
      </c>
      <c r="AD32" s="74">
        <f>IFERROR(VLOOKUP(A32,'MOD PAA INVERSIÓN'!$B:$U,20,0),0)</f>
        <v>0</v>
      </c>
      <c r="AE32" s="74">
        <f>SUMIFS('MOD PAA INVERSIÓN'!$M:$M,'MOD PAA INVERSIÓN'!B:B,A32,'MOD PAA INVERSIÓN'!A:A,"Información Actual")</f>
        <v>0</v>
      </c>
      <c r="AF32" s="74" t="e">
        <f>VLOOKUP(A32,'Copia de MOD PAA INVERSIÓN'!$B:$M,12,0)</f>
        <v>#N/A</v>
      </c>
      <c r="AG32" s="27" t="e">
        <f t="shared" si="3"/>
        <v>#REF!</v>
      </c>
      <c r="AH32" s="27" t="e">
        <f t="shared" si="4"/>
        <v>#REF!</v>
      </c>
    </row>
    <row r="33" spans="1:34" ht="75">
      <c r="A33" s="31" t="s">
        <v>129</v>
      </c>
      <c r="B33" s="32" t="s">
        <v>70</v>
      </c>
      <c r="C33" s="32" t="s">
        <v>115</v>
      </c>
      <c r="D33" s="32" t="s">
        <v>116</v>
      </c>
      <c r="E33" s="32" t="s">
        <v>117</v>
      </c>
      <c r="F33" s="33">
        <v>8066</v>
      </c>
      <c r="G33" s="33">
        <v>2024110010194</v>
      </c>
      <c r="H33" s="43" t="s">
        <v>13</v>
      </c>
      <c r="I33" s="32" t="s">
        <v>118</v>
      </c>
      <c r="J33" s="32" t="s">
        <v>16</v>
      </c>
      <c r="K33" s="32">
        <v>80111600</v>
      </c>
      <c r="L33" s="32" t="s">
        <v>130</v>
      </c>
      <c r="M33" s="32" t="s">
        <v>120</v>
      </c>
      <c r="N33" s="32" t="s">
        <v>120</v>
      </c>
      <c r="O33" s="32">
        <v>7</v>
      </c>
      <c r="P33" s="32">
        <v>1</v>
      </c>
      <c r="Q33" s="32" t="s">
        <v>83</v>
      </c>
      <c r="R33" s="39" t="s">
        <v>84</v>
      </c>
      <c r="S33" s="39">
        <v>4508000</v>
      </c>
      <c r="T33" s="39">
        <v>31556000</v>
      </c>
      <c r="U33" s="32" t="s">
        <v>121</v>
      </c>
      <c r="V33" s="32" t="s">
        <v>122</v>
      </c>
      <c r="W33" s="32" t="s">
        <v>123</v>
      </c>
      <c r="X33" s="32" t="s">
        <v>75</v>
      </c>
      <c r="Y33" s="32" t="s">
        <v>76</v>
      </c>
      <c r="Z33" s="32" t="s">
        <v>77</v>
      </c>
      <c r="AA33" s="74">
        <f>SUMIFS('MOD PAA INVERSIÓN'!M:M,'MOD PAA INVERSIÓN'!B:B,A33,'MOD PAA INVERSIÓN'!A:A,"Modificación propuesta")</f>
        <v>0</v>
      </c>
      <c r="AB33" s="77">
        <f t="shared" si="1"/>
        <v>0</v>
      </c>
      <c r="AC33" s="77">
        <f t="shared" si="11"/>
        <v>31556000</v>
      </c>
      <c r="AD33" s="74">
        <f>IFERROR(VLOOKUP(A33,'MOD PAA INVERSIÓN'!$B:$U,20,0),0)</f>
        <v>0</v>
      </c>
      <c r="AE33" s="74">
        <f>SUMIFS('MOD PAA INVERSIÓN'!$M:$M,'MOD PAA INVERSIÓN'!B:B,A33,'MOD PAA INVERSIÓN'!A:A,"Información Actual")</f>
        <v>0</v>
      </c>
      <c r="AF33" s="74" t="e">
        <f>VLOOKUP(A33,'Copia de MOD PAA INVERSIÓN'!$B:$M,12,0)</f>
        <v>#N/A</v>
      </c>
      <c r="AG33" s="27" t="e">
        <f t="shared" si="3"/>
        <v>#REF!</v>
      </c>
      <c r="AH33" s="27" t="e">
        <f t="shared" si="4"/>
        <v>#REF!</v>
      </c>
    </row>
    <row r="34" spans="1:34" ht="62.5">
      <c r="A34" s="31" t="s">
        <v>131</v>
      </c>
      <c r="B34" s="32" t="s">
        <v>70</v>
      </c>
      <c r="C34" s="32" t="s">
        <v>115</v>
      </c>
      <c r="D34" s="32" t="s">
        <v>116</v>
      </c>
      <c r="E34" s="32" t="s">
        <v>117</v>
      </c>
      <c r="F34" s="33">
        <v>8066</v>
      </c>
      <c r="G34" s="33">
        <v>2024110010194</v>
      </c>
      <c r="H34" s="43" t="s">
        <v>13</v>
      </c>
      <c r="I34" s="32" t="s">
        <v>118</v>
      </c>
      <c r="J34" s="32" t="s">
        <v>16</v>
      </c>
      <c r="K34" s="32">
        <v>80111600</v>
      </c>
      <c r="L34" s="32" t="s">
        <v>132</v>
      </c>
      <c r="M34" s="32" t="s">
        <v>120</v>
      </c>
      <c r="N34" s="32" t="s">
        <v>120</v>
      </c>
      <c r="O34" s="32">
        <v>8</v>
      </c>
      <c r="P34" s="32">
        <v>1</v>
      </c>
      <c r="Q34" s="32" t="s">
        <v>83</v>
      </c>
      <c r="R34" s="39" t="s">
        <v>84</v>
      </c>
      <c r="S34" s="39">
        <v>10000000</v>
      </c>
      <c r="T34" s="39">
        <v>80000000</v>
      </c>
      <c r="U34" s="32" t="s">
        <v>121</v>
      </c>
      <c r="V34" s="32" t="s">
        <v>122</v>
      </c>
      <c r="W34" s="32" t="s">
        <v>123</v>
      </c>
      <c r="X34" s="32" t="s">
        <v>75</v>
      </c>
      <c r="Y34" s="32" t="s">
        <v>76</v>
      </c>
      <c r="Z34" s="32" t="s">
        <v>77</v>
      </c>
      <c r="AA34" s="74">
        <f>SUMIFS('MOD PAA INVERSIÓN'!M:M,'MOD PAA INVERSIÓN'!B:B,A34,'MOD PAA INVERSIÓN'!A:A,"Modificación propuesta")</f>
        <v>0</v>
      </c>
      <c r="AB34" s="77">
        <f t="shared" si="1"/>
        <v>0</v>
      </c>
      <c r="AC34" s="77">
        <f t="shared" si="11"/>
        <v>80000000</v>
      </c>
      <c r="AD34" s="74">
        <f>IFERROR(VLOOKUP(A34,'MOD PAA INVERSIÓN'!$B:$U,20,0),0)</f>
        <v>0</v>
      </c>
      <c r="AE34" s="74">
        <f>SUMIFS('MOD PAA INVERSIÓN'!$M:$M,'MOD PAA INVERSIÓN'!B:B,A34,'MOD PAA INVERSIÓN'!A:A,"Información Actual")</f>
        <v>0</v>
      </c>
      <c r="AF34" s="74" t="e">
        <f>VLOOKUP(A34,'Copia de MOD PAA INVERSIÓN'!$B:$M,12,0)</f>
        <v>#N/A</v>
      </c>
      <c r="AG34" s="27" t="e">
        <f t="shared" si="3"/>
        <v>#REF!</v>
      </c>
      <c r="AH34" s="27" t="e">
        <f t="shared" si="4"/>
        <v>#REF!</v>
      </c>
    </row>
    <row r="35" spans="1:34" ht="62.5">
      <c r="A35" s="31" t="s">
        <v>133</v>
      </c>
      <c r="B35" s="32" t="s">
        <v>70</v>
      </c>
      <c r="C35" s="32" t="s">
        <v>115</v>
      </c>
      <c r="D35" s="32" t="s">
        <v>116</v>
      </c>
      <c r="E35" s="32" t="s">
        <v>117</v>
      </c>
      <c r="F35" s="33">
        <v>8066</v>
      </c>
      <c r="G35" s="33">
        <v>2024110010194</v>
      </c>
      <c r="H35" s="43" t="s">
        <v>13</v>
      </c>
      <c r="I35" s="32" t="s">
        <v>118</v>
      </c>
      <c r="J35" s="32" t="s">
        <v>16</v>
      </c>
      <c r="K35" s="32">
        <v>80111600</v>
      </c>
      <c r="L35" s="32" t="s">
        <v>134</v>
      </c>
      <c r="M35" s="32" t="s">
        <v>120</v>
      </c>
      <c r="N35" s="32" t="s">
        <v>120</v>
      </c>
      <c r="O35" s="32">
        <v>10</v>
      </c>
      <c r="P35" s="32">
        <v>1</v>
      </c>
      <c r="Q35" s="32" t="s">
        <v>83</v>
      </c>
      <c r="R35" s="39" t="s">
        <v>84</v>
      </c>
      <c r="S35" s="39">
        <v>9000000</v>
      </c>
      <c r="T35" s="39">
        <v>90000000</v>
      </c>
      <c r="U35" s="32" t="s">
        <v>121</v>
      </c>
      <c r="V35" s="32" t="s">
        <v>122</v>
      </c>
      <c r="W35" s="32" t="s">
        <v>123</v>
      </c>
      <c r="X35" s="32" t="s">
        <v>75</v>
      </c>
      <c r="Y35" s="32" t="s">
        <v>76</v>
      </c>
      <c r="Z35" s="32" t="s">
        <v>77</v>
      </c>
      <c r="AA35" s="74">
        <f>SUMIFS('MOD PAA INVERSIÓN'!M:M,'MOD PAA INVERSIÓN'!B:B,A35,'MOD PAA INVERSIÓN'!A:A,"Modificación propuesta")</f>
        <v>0</v>
      </c>
      <c r="AB35" s="77">
        <f t="shared" si="1"/>
        <v>0</v>
      </c>
      <c r="AC35" s="77">
        <f t="shared" si="11"/>
        <v>90000000</v>
      </c>
      <c r="AD35" s="74">
        <f>IFERROR(VLOOKUP(A35,'MOD PAA INVERSIÓN'!$B:$U,20,0),0)</f>
        <v>0</v>
      </c>
      <c r="AE35" s="74">
        <f>SUMIFS('MOD PAA INVERSIÓN'!$M:$M,'MOD PAA INVERSIÓN'!B:B,A35,'MOD PAA INVERSIÓN'!A:A,"Información Actual")</f>
        <v>0</v>
      </c>
      <c r="AF35" s="74" t="e">
        <f>VLOOKUP(A35,'Copia de MOD PAA INVERSIÓN'!$B:$M,12,0)</f>
        <v>#N/A</v>
      </c>
      <c r="AG35" s="27" t="e">
        <f t="shared" si="3"/>
        <v>#REF!</v>
      </c>
      <c r="AH35" s="27" t="e">
        <f t="shared" si="4"/>
        <v>#REF!</v>
      </c>
    </row>
    <row r="36" spans="1:34" ht="62.5">
      <c r="A36" s="31" t="s">
        <v>135</v>
      </c>
      <c r="B36" s="32" t="s">
        <v>70</v>
      </c>
      <c r="C36" s="32" t="s">
        <v>115</v>
      </c>
      <c r="D36" s="32" t="s">
        <v>116</v>
      </c>
      <c r="E36" s="32" t="s">
        <v>117</v>
      </c>
      <c r="F36" s="33">
        <v>8066</v>
      </c>
      <c r="G36" s="33">
        <v>2024110010194</v>
      </c>
      <c r="H36" s="43" t="s">
        <v>13</v>
      </c>
      <c r="I36" s="32" t="s">
        <v>118</v>
      </c>
      <c r="J36" s="32" t="s">
        <v>16</v>
      </c>
      <c r="K36" s="32">
        <v>80111600</v>
      </c>
      <c r="L36" s="32" t="s">
        <v>136</v>
      </c>
      <c r="M36" s="32" t="s">
        <v>120</v>
      </c>
      <c r="N36" s="32" t="s">
        <v>120</v>
      </c>
      <c r="O36" s="32">
        <v>10</v>
      </c>
      <c r="P36" s="32">
        <v>1</v>
      </c>
      <c r="Q36" s="32" t="s">
        <v>83</v>
      </c>
      <c r="R36" s="39" t="s">
        <v>84</v>
      </c>
      <c r="S36" s="39">
        <v>5500000</v>
      </c>
      <c r="T36" s="39">
        <v>55000000</v>
      </c>
      <c r="U36" s="32" t="s">
        <v>121</v>
      </c>
      <c r="V36" s="32" t="s">
        <v>122</v>
      </c>
      <c r="W36" s="32" t="s">
        <v>123</v>
      </c>
      <c r="X36" s="32" t="s">
        <v>75</v>
      </c>
      <c r="Y36" s="32" t="s">
        <v>76</v>
      </c>
      <c r="Z36" s="32" t="s">
        <v>77</v>
      </c>
      <c r="AA36" s="74">
        <f>SUMIFS('MOD PAA INVERSIÓN'!M:M,'MOD PAA INVERSIÓN'!B:B,A36,'MOD PAA INVERSIÓN'!A:A,"Modificación propuesta")</f>
        <v>0</v>
      </c>
      <c r="AB36" s="77">
        <f t="shared" si="1"/>
        <v>0</v>
      </c>
      <c r="AC36" s="77">
        <f t="shared" si="11"/>
        <v>55000000</v>
      </c>
      <c r="AD36" s="74">
        <f>IFERROR(VLOOKUP(A36,'MOD PAA INVERSIÓN'!$B:$U,20,0),0)</f>
        <v>0</v>
      </c>
      <c r="AE36" s="74">
        <f>SUMIFS('MOD PAA INVERSIÓN'!$M:$M,'MOD PAA INVERSIÓN'!B:B,A36,'MOD PAA INVERSIÓN'!A:A,"Información Actual")</f>
        <v>0</v>
      </c>
      <c r="AF36" s="74" t="e">
        <f>VLOOKUP(A36,'Copia de MOD PAA INVERSIÓN'!$B:$M,12,0)</f>
        <v>#N/A</v>
      </c>
      <c r="AG36" s="27" t="e">
        <f t="shared" si="3"/>
        <v>#REF!</v>
      </c>
      <c r="AH36" s="27" t="e">
        <f t="shared" si="4"/>
        <v>#REF!</v>
      </c>
    </row>
    <row r="37" spans="1:34" ht="75">
      <c r="A37" s="31" t="s">
        <v>137</v>
      </c>
      <c r="B37" s="32" t="s">
        <v>70</v>
      </c>
      <c r="C37" s="32" t="s">
        <v>115</v>
      </c>
      <c r="D37" s="32" t="s">
        <v>116</v>
      </c>
      <c r="E37" s="32" t="s">
        <v>117</v>
      </c>
      <c r="F37" s="33">
        <v>8066</v>
      </c>
      <c r="G37" s="33">
        <v>2024110010194</v>
      </c>
      <c r="H37" s="43" t="s">
        <v>13</v>
      </c>
      <c r="I37" s="32" t="s">
        <v>118</v>
      </c>
      <c r="J37" s="32" t="s">
        <v>16</v>
      </c>
      <c r="K37" s="32">
        <v>80111600</v>
      </c>
      <c r="L37" s="32" t="s">
        <v>138</v>
      </c>
      <c r="M37" s="32" t="s">
        <v>120</v>
      </c>
      <c r="N37" s="32" t="s">
        <v>120</v>
      </c>
      <c r="O37" s="32">
        <v>8</v>
      </c>
      <c r="P37" s="32">
        <v>1</v>
      </c>
      <c r="Q37" s="32" t="s">
        <v>83</v>
      </c>
      <c r="R37" s="39" t="s">
        <v>84</v>
      </c>
      <c r="S37" s="39">
        <v>9000000</v>
      </c>
      <c r="T37" s="39">
        <v>72000000</v>
      </c>
      <c r="U37" s="32" t="s">
        <v>121</v>
      </c>
      <c r="V37" s="32" t="s">
        <v>122</v>
      </c>
      <c r="W37" s="32" t="s">
        <v>123</v>
      </c>
      <c r="X37" s="32" t="s">
        <v>75</v>
      </c>
      <c r="Y37" s="32" t="s">
        <v>76</v>
      </c>
      <c r="Z37" s="32" t="s">
        <v>77</v>
      </c>
      <c r="AA37" s="74">
        <f>SUMIFS('MOD PAA INVERSIÓN'!M:M,'MOD PAA INVERSIÓN'!B:B,A37,'MOD PAA INVERSIÓN'!A:A,"Modificación propuesta")</f>
        <v>0</v>
      </c>
      <c r="AB37" s="77">
        <f t="shared" si="1"/>
        <v>0</v>
      </c>
      <c r="AC37" s="77">
        <f t="shared" si="11"/>
        <v>72000000</v>
      </c>
      <c r="AD37" s="74">
        <f>IFERROR(VLOOKUP(A37,'MOD PAA INVERSIÓN'!$B:$U,20,0),0)</f>
        <v>0</v>
      </c>
      <c r="AE37" s="74">
        <f>SUMIFS('MOD PAA INVERSIÓN'!$M:$M,'MOD PAA INVERSIÓN'!B:B,A37,'MOD PAA INVERSIÓN'!A:A,"Información Actual")</f>
        <v>0</v>
      </c>
      <c r="AF37" s="74" t="e">
        <f>VLOOKUP(A37,'Copia de MOD PAA INVERSIÓN'!$B:$M,12,0)</f>
        <v>#N/A</v>
      </c>
      <c r="AG37" s="27" t="e">
        <f t="shared" si="3"/>
        <v>#REF!</v>
      </c>
      <c r="AH37" s="27" t="e">
        <f t="shared" si="4"/>
        <v>#REF!</v>
      </c>
    </row>
    <row r="38" spans="1:34" ht="87.5">
      <c r="A38" s="31" t="s">
        <v>139</v>
      </c>
      <c r="B38" s="32" t="s">
        <v>70</v>
      </c>
      <c r="C38" s="32" t="s">
        <v>115</v>
      </c>
      <c r="D38" s="32" t="s">
        <v>116</v>
      </c>
      <c r="E38" s="32" t="s">
        <v>117</v>
      </c>
      <c r="F38" s="33">
        <v>8066</v>
      </c>
      <c r="G38" s="33">
        <v>2024110010194</v>
      </c>
      <c r="H38" s="43" t="s">
        <v>13</v>
      </c>
      <c r="I38" s="32" t="s">
        <v>118</v>
      </c>
      <c r="J38" s="32" t="s">
        <v>16</v>
      </c>
      <c r="K38" s="32">
        <v>80111600</v>
      </c>
      <c r="L38" s="32" t="s">
        <v>140</v>
      </c>
      <c r="M38" s="32" t="s">
        <v>120</v>
      </c>
      <c r="N38" s="32" t="s">
        <v>120</v>
      </c>
      <c r="O38" s="32">
        <v>4</v>
      </c>
      <c r="P38" s="32">
        <v>1</v>
      </c>
      <c r="Q38" s="32" t="s">
        <v>83</v>
      </c>
      <c r="R38" s="39" t="s">
        <v>84</v>
      </c>
      <c r="S38" s="39">
        <v>3156000</v>
      </c>
      <c r="T38" s="39">
        <v>12624000</v>
      </c>
      <c r="U38" s="32" t="s">
        <v>121</v>
      </c>
      <c r="V38" s="32" t="s">
        <v>141</v>
      </c>
      <c r="W38" s="32" t="s">
        <v>123</v>
      </c>
      <c r="X38" s="32" t="s">
        <v>75</v>
      </c>
      <c r="Y38" s="32" t="s">
        <v>76</v>
      </c>
      <c r="Z38" s="32" t="s">
        <v>77</v>
      </c>
      <c r="AA38" s="74">
        <f>SUMIFS('MOD PAA INVERSIÓN'!M:M,'MOD PAA INVERSIÓN'!B:B,A38,'MOD PAA INVERSIÓN'!A:A,"Modificación propuesta")</f>
        <v>0</v>
      </c>
      <c r="AB38" s="77">
        <f t="shared" si="1"/>
        <v>0</v>
      </c>
      <c r="AC38" s="77">
        <f t="shared" si="11"/>
        <v>12624000</v>
      </c>
      <c r="AD38" s="74">
        <f>IFERROR(VLOOKUP(A38,'MOD PAA INVERSIÓN'!$B:$U,20,0),0)</f>
        <v>0</v>
      </c>
      <c r="AE38" s="74">
        <f>SUMIFS('MOD PAA INVERSIÓN'!$M:$M,'MOD PAA INVERSIÓN'!B:B,A38,'MOD PAA INVERSIÓN'!A:A,"Información Actual")</f>
        <v>0</v>
      </c>
      <c r="AF38" s="74" t="e">
        <f>VLOOKUP(A38,'Copia de MOD PAA INVERSIÓN'!$B:$M,12,0)</f>
        <v>#N/A</v>
      </c>
      <c r="AG38" s="27" t="e">
        <f t="shared" si="3"/>
        <v>#REF!</v>
      </c>
      <c r="AH38" s="27" t="e">
        <f t="shared" si="4"/>
        <v>#REF!</v>
      </c>
    </row>
    <row r="39" spans="1:34" ht="62.5">
      <c r="A39" s="31" t="s">
        <v>142</v>
      </c>
      <c r="B39" s="32" t="s">
        <v>70</v>
      </c>
      <c r="C39" s="32" t="s">
        <v>115</v>
      </c>
      <c r="D39" s="32" t="s">
        <v>116</v>
      </c>
      <c r="E39" s="32" t="s">
        <v>117</v>
      </c>
      <c r="F39" s="33">
        <v>8066</v>
      </c>
      <c r="G39" s="33">
        <v>2024110010194</v>
      </c>
      <c r="H39" s="43" t="s">
        <v>13</v>
      </c>
      <c r="I39" s="32" t="s">
        <v>118</v>
      </c>
      <c r="J39" s="32" t="s">
        <v>16</v>
      </c>
      <c r="K39" s="32">
        <v>80111600</v>
      </c>
      <c r="L39" s="32" t="s">
        <v>143</v>
      </c>
      <c r="M39" s="32" t="s">
        <v>120</v>
      </c>
      <c r="N39" s="32" t="s">
        <v>120</v>
      </c>
      <c r="O39" s="32">
        <v>6</v>
      </c>
      <c r="P39" s="32">
        <v>1</v>
      </c>
      <c r="Q39" s="32" t="s">
        <v>83</v>
      </c>
      <c r="R39" s="39" t="s">
        <v>84</v>
      </c>
      <c r="S39" s="39">
        <v>8000000</v>
      </c>
      <c r="T39" s="39">
        <v>48000000</v>
      </c>
      <c r="U39" s="32" t="s">
        <v>121</v>
      </c>
      <c r="V39" s="32" t="s">
        <v>122</v>
      </c>
      <c r="W39" s="32" t="s">
        <v>123</v>
      </c>
      <c r="X39" s="32" t="s">
        <v>75</v>
      </c>
      <c r="Y39" s="32" t="s">
        <v>76</v>
      </c>
      <c r="Z39" s="32" t="s">
        <v>77</v>
      </c>
      <c r="AA39" s="74">
        <f>SUMIFS('MOD PAA INVERSIÓN'!M:M,'MOD PAA INVERSIÓN'!B:B,A39,'MOD PAA INVERSIÓN'!A:A,"Modificación propuesta")</f>
        <v>0</v>
      </c>
      <c r="AB39" s="77">
        <f t="shared" si="1"/>
        <v>0</v>
      </c>
      <c r="AC39" s="77">
        <f t="shared" si="11"/>
        <v>48000000</v>
      </c>
      <c r="AD39" s="74">
        <f>IFERROR(VLOOKUP(A39,'MOD PAA INVERSIÓN'!$B:$U,20,0),0)</f>
        <v>0</v>
      </c>
      <c r="AE39" s="74">
        <f>SUMIFS('MOD PAA INVERSIÓN'!$M:$M,'MOD PAA INVERSIÓN'!B:B,A39,'MOD PAA INVERSIÓN'!A:A,"Información Actual")</f>
        <v>0</v>
      </c>
      <c r="AF39" s="74" t="e">
        <f>VLOOKUP(A39,'Copia de MOD PAA INVERSIÓN'!$B:$M,12,0)</f>
        <v>#N/A</v>
      </c>
      <c r="AG39" s="27" t="e">
        <f t="shared" si="3"/>
        <v>#REF!</v>
      </c>
      <c r="AH39" s="27" t="e">
        <f t="shared" si="4"/>
        <v>#REF!</v>
      </c>
    </row>
    <row r="40" spans="1:34" ht="100">
      <c r="A40" s="31" t="s">
        <v>144</v>
      </c>
      <c r="B40" s="32" t="s">
        <v>70</v>
      </c>
      <c r="C40" s="32" t="s">
        <v>115</v>
      </c>
      <c r="D40" s="32" t="s">
        <v>116</v>
      </c>
      <c r="E40" s="32" t="s">
        <v>117</v>
      </c>
      <c r="F40" s="33">
        <v>8066</v>
      </c>
      <c r="G40" s="33">
        <v>2024110010194</v>
      </c>
      <c r="H40" s="43" t="s">
        <v>13</v>
      </c>
      <c r="I40" s="32" t="s">
        <v>118</v>
      </c>
      <c r="J40" s="32" t="s">
        <v>16</v>
      </c>
      <c r="K40" s="32">
        <v>80111600</v>
      </c>
      <c r="L40" s="32" t="s">
        <v>145</v>
      </c>
      <c r="M40" s="32" t="s">
        <v>120</v>
      </c>
      <c r="N40" s="32" t="s">
        <v>120</v>
      </c>
      <c r="O40" s="32">
        <v>6</v>
      </c>
      <c r="P40" s="32">
        <v>1</v>
      </c>
      <c r="Q40" s="32" t="s">
        <v>83</v>
      </c>
      <c r="R40" s="39" t="s">
        <v>84</v>
      </c>
      <c r="S40" s="39">
        <v>5000000</v>
      </c>
      <c r="T40" s="39">
        <v>30000000</v>
      </c>
      <c r="U40" s="32" t="s">
        <v>121</v>
      </c>
      <c r="V40" s="32" t="s">
        <v>122</v>
      </c>
      <c r="W40" s="32" t="s">
        <v>123</v>
      </c>
      <c r="X40" s="32" t="s">
        <v>75</v>
      </c>
      <c r="Y40" s="32" t="s">
        <v>76</v>
      </c>
      <c r="Z40" s="32" t="s">
        <v>77</v>
      </c>
      <c r="AA40" s="74">
        <f>SUMIFS('MOD PAA INVERSIÓN'!M:M,'MOD PAA INVERSIÓN'!B:B,A40,'MOD PAA INVERSIÓN'!A:A,"Modificación propuesta")</f>
        <v>0</v>
      </c>
      <c r="AB40" s="77">
        <f t="shared" si="1"/>
        <v>0</v>
      </c>
      <c r="AC40" s="77">
        <f t="shared" si="11"/>
        <v>30000000</v>
      </c>
      <c r="AD40" s="74">
        <f>IFERROR(VLOOKUP(A40,'MOD PAA INVERSIÓN'!$B:$U,20,0),0)</f>
        <v>0</v>
      </c>
      <c r="AE40" s="74">
        <f>SUMIFS('MOD PAA INVERSIÓN'!$M:$M,'MOD PAA INVERSIÓN'!B:B,A40,'MOD PAA INVERSIÓN'!A:A,"Información Actual")</f>
        <v>0</v>
      </c>
      <c r="AF40" s="74" t="e">
        <f>VLOOKUP(A40,'Copia de MOD PAA INVERSIÓN'!$B:$M,12,0)</f>
        <v>#N/A</v>
      </c>
      <c r="AG40" s="27" t="e">
        <f t="shared" si="3"/>
        <v>#REF!</v>
      </c>
      <c r="AH40" s="27" t="e">
        <f t="shared" si="4"/>
        <v>#REF!</v>
      </c>
    </row>
    <row r="41" spans="1:34" ht="62.5">
      <c r="A41" s="31" t="s">
        <v>146</v>
      </c>
      <c r="B41" s="32" t="s">
        <v>70</v>
      </c>
      <c r="C41" s="32" t="s">
        <v>115</v>
      </c>
      <c r="D41" s="32" t="s">
        <v>116</v>
      </c>
      <c r="E41" s="32" t="s">
        <v>117</v>
      </c>
      <c r="F41" s="33">
        <v>8066</v>
      </c>
      <c r="G41" s="33">
        <v>2024110010194</v>
      </c>
      <c r="H41" s="43" t="s">
        <v>13</v>
      </c>
      <c r="I41" s="32" t="s">
        <v>118</v>
      </c>
      <c r="J41" s="32" t="s">
        <v>16</v>
      </c>
      <c r="K41" s="32">
        <v>80111600</v>
      </c>
      <c r="L41" s="32" t="s">
        <v>147</v>
      </c>
      <c r="M41" s="32" t="s">
        <v>120</v>
      </c>
      <c r="N41" s="32" t="s">
        <v>120</v>
      </c>
      <c r="O41" s="32">
        <v>10</v>
      </c>
      <c r="P41" s="32">
        <v>1</v>
      </c>
      <c r="Q41" s="32" t="s">
        <v>83</v>
      </c>
      <c r="R41" s="39" t="s">
        <v>84</v>
      </c>
      <c r="S41" s="39">
        <v>4700000</v>
      </c>
      <c r="T41" s="39">
        <v>47000000</v>
      </c>
      <c r="U41" s="32" t="s">
        <v>121</v>
      </c>
      <c r="V41" s="32" t="s">
        <v>122</v>
      </c>
      <c r="W41" s="32" t="s">
        <v>123</v>
      </c>
      <c r="X41" s="32" t="s">
        <v>75</v>
      </c>
      <c r="Y41" s="32" t="s">
        <v>76</v>
      </c>
      <c r="Z41" s="32" t="s">
        <v>77</v>
      </c>
      <c r="AA41" s="74">
        <f>SUMIFS('MOD PAA INVERSIÓN'!M:M,'MOD PAA INVERSIÓN'!B:B,A41,'MOD PAA INVERSIÓN'!A:A,"Modificación propuesta")</f>
        <v>0</v>
      </c>
      <c r="AB41" s="77">
        <f t="shared" si="1"/>
        <v>0</v>
      </c>
      <c r="AC41" s="77">
        <f t="shared" si="11"/>
        <v>47000000</v>
      </c>
      <c r="AD41" s="74">
        <f>IFERROR(VLOOKUP(A41,'MOD PAA INVERSIÓN'!$B:$U,20,0),0)</f>
        <v>0</v>
      </c>
      <c r="AE41" s="74">
        <f>SUMIFS('MOD PAA INVERSIÓN'!$M:$M,'MOD PAA INVERSIÓN'!B:B,A41,'MOD PAA INVERSIÓN'!A:A,"Información Actual")</f>
        <v>0</v>
      </c>
      <c r="AF41" s="74" t="e">
        <f>VLOOKUP(A41,'Copia de MOD PAA INVERSIÓN'!$B:$M,12,0)</f>
        <v>#N/A</v>
      </c>
      <c r="AG41" s="27" t="e">
        <f t="shared" si="3"/>
        <v>#REF!</v>
      </c>
      <c r="AH41" s="27" t="e">
        <f t="shared" si="4"/>
        <v>#REF!</v>
      </c>
    </row>
    <row r="42" spans="1:34" ht="62.5">
      <c r="A42" s="31" t="s">
        <v>148</v>
      </c>
      <c r="B42" s="32" t="s">
        <v>70</v>
      </c>
      <c r="C42" s="32" t="s">
        <v>115</v>
      </c>
      <c r="D42" s="32" t="s">
        <v>116</v>
      </c>
      <c r="E42" s="32" t="s">
        <v>117</v>
      </c>
      <c r="F42" s="33">
        <v>8066</v>
      </c>
      <c r="G42" s="33">
        <v>2024110010194</v>
      </c>
      <c r="H42" s="43" t="s">
        <v>13</v>
      </c>
      <c r="I42" s="32" t="s">
        <v>118</v>
      </c>
      <c r="J42" s="32" t="s">
        <v>16</v>
      </c>
      <c r="K42" s="32">
        <v>80111600</v>
      </c>
      <c r="L42" s="32" t="s">
        <v>149</v>
      </c>
      <c r="M42" s="32" t="s">
        <v>120</v>
      </c>
      <c r="N42" s="32" t="s">
        <v>120</v>
      </c>
      <c r="O42" s="32">
        <v>7</v>
      </c>
      <c r="P42" s="32">
        <v>1</v>
      </c>
      <c r="Q42" s="32" t="s">
        <v>83</v>
      </c>
      <c r="R42" s="39" t="s">
        <v>84</v>
      </c>
      <c r="S42" s="39">
        <v>6000000</v>
      </c>
      <c r="T42" s="39">
        <v>42000000</v>
      </c>
      <c r="U42" s="32" t="s">
        <v>121</v>
      </c>
      <c r="V42" s="32" t="s">
        <v>122</v>
      </c>
      <c r="W42" s="32" t="s">
        <v>123</v>
      </c>
      <c r="X42" s="32" t="s">
        <v>75</v>
      </c>
      <c r="Y42" s="32" t="s">
        <v>76</v>
      </c>
      <c r="Z42" s="32" t="s">
        <v>77</v>
      </c>
      <c r="AA42" s="74">
        <f>SUMIFS('MOD PAA INVERSIÓN'!M:M,'MOD PAA INVERSIÓN'!B:B,A42,'MOD PAA INVERSIÓN'!A:A,"Modificación propuesta")</f>
        <v>0</v>
      </c>
      <c r="AB42" s="77">
        <f t="shared" si="1"/>
        <v>0</v>
      </c>
      <c r="AC42" s="77">
        <f t="shared" si="11"/>
        <v>42000000</v>
      </c>
      <c r="AD42" s="74">
        <f>IFERROR(VLOOKUP(A42,'MOD PAA INVERSIÓN'!$B:$U,20,0),0)</f>
        <v>0</v>
      </c>
      <c r="AE42" s="74">
        <f>SUMIFS('MOD PAA INVERSIÓN'!$M:$M,'MOD PAA INVERSIÓN'!B:B,A42,'MOD PAA INVERSIÓN'!A:A,"Información Actual")</f>
        <v>0</v>
      </c>
      <c r="AF42" s="74" t="e">
        <f>VLOOKUP(A42,'Copia de MOD PAA INVERSIÓN'!$B:$M,12,0)</f>
        <v>#N/A</v>
      </c>
      <c r="AG42" s="27" t="e">
        <f t="shared" si="3"/>
        <v>#REF!</v>
      </c>
      <c r="AH42" s="27" t="e">
        <f t="shared" si="4"/>
        <v>#REF!</v>
      </c>
    </row>
    <row r="43" spans="1:34" ht="87.5">
      <c r="A43" s="31" t="s">
        <v>150</v>
      </c>
      <c r="B43" s="32" t="s">
        <v>70</v>
      </c>
      <c r="C43" s="32" t="s">
        <v>115</v>
      </c>
      <c r="D43" s="32" t="s">
        <v>116</v>
      </c>
      <c r="E43" s="32" t="s">
        <v>117</v>
      </c>
      <c r="F43" s="33">
        <v>8066</v>
      </c>
      <c r="G43" s="33">
        <v>2024110010194</v>
      </c>
      <c r="H43" s="43" t="s">
        <v>13</v>
      </c>
      <c r="I43" s="32" t="s">
        <v>118</v>
      </c>
      <c r="J43" s="32" t="s">
        <v>16</v>
      </c>
      <c r="K43" s="32">
        <v>80111600</v>
      </c>
      <c r="L43" s="32" t="s">
        <v>151</v>
      </c>
      <c r="M43" s="32" t="s">
        <v>120</v>
      </c>
      <c r="N43" s="32" t="s">
        <v>120</v>
      </c>
      <c r="O43" s="32">
        <v>8</v>
      </c>
      <c r="P43" s="32">
        <v>1</v>
      </c>
      <c r="Q43" s="32" t="s">
        <v>83</v>
      </c>
      <c r="R43" s="39" t="s">
        <v>84</v>
      </c>
      <c r="S43" s="39">
        <v>15000000</v>
      </c>
      <c r="T43" s="39">
        <v>120000000</v>
      </c>
      <c r="U43" s="32" t="s">
        <v>152</v>
      </c>
      <c r="V43" s="32" t="s">
        <v>122</v>
      </c>
      <c r="W43" s="32" t="s">
        <v>123</v>
      </c>
      <c r="X43" s="32" t="s">
        <v>75</v>
      </c>
      <c r="Y43" s="32" t="s">
        <v>76</v>
      </c>
      <c r="Z43" s="32" t="s">
        <v>77</v>
      </c>
      <c r="AA43" s="74">
        <f>SUMIFS('MOD PAA INVERSIÓN'!M:M,'MOD PAA INVERSIÓN'!B:B,A43,'MOD PAA INVERSIÓN'!A:A,"Modificación propuesta")</f>
        <v>0</v>
      </c>
      <c r="AB43" s="77">
        <f t="shared" si="1"/>
        <v>0</v>
      </c>
      <c r="AC43" s="77">
        <f t="shared" si="11"/>
        <v>120000000</v>
      </c>
      <c r="AD43" s="74">
        <f>IFERROR(VLOOKUP(A43,'MOD PAA INVERSIÓN'!$B:$U,20,0),0)</f>
        <v>0</v>
      </c>
      <c r="AE43" s="74">
        <f>SUMIFS('MOD PAA INVERSIÓN'!$M:$M,'MOD PAA INVERSIÓN'!B:B,A43,'MOD PAA INVERSIÓN'!A:A,"Información Actual")</f>
        <v>0</v>
      </c>
      <c r="AF43" s="74" t="e">
        <f>VLOOKUP(A43,'Copia de MOD PAA INVERSIÓN'!$B:$M,12,0)</f>
        <v>#N/A</v>
      </c>
      <c r="AG43" s="27" t="e">
        <f t="shared" si="3"/>
        <v>#REF!</v>
      </c>
      <c r="AH43" s="27" t="e">
        <f t="shared" si="4"/>
        <v>#REF!</v>
      </c>
    </row>
    <row r="44" spans="1:34" ht="62.5">
      <c r="A44" s="31" t="s">
        <v>153</v>
      </c>
      <c r="B44" s="32" t="s">
        <v>70</v>
      </c>
      <c r="C44" s="32" t="s">
        <v>115</v>
      </c>
      <c r="D44" s="32" t="s">
        <v>116</v>
      </c>
      <c r="E44" s="32" t="s">
        <v>117</v>
      </c>
      <c r="F44" s="33">
        <v>8066</v>
      </c>
      <c r="G44" s="33">
        <v>2024110010194</v>
      </c>
      <c r="H44" s="43" t="s">
        <v>13</v>
      </c>
      <c r="I44" s="32" t="s">
        <v>118</v>
      </c>
      <c r="J44" s="32" t="s">
        <v>16</v>
      </c>
      <c r="K44" s="32">
        <v>80111600</v>
      </c>
      <c r="L44" s="32" t="s">
        <v>149</v>
      </c>
      <c r="M44" s="32" t="s">
        <v>120</v>
      </c>
      <c r="N44" s="32" t="s">
        <v>120</v>
      </c>
      <c r="O44" s="32">
        <v>5</v>
      </c>
      <c r="P44" s="32">
        <v>1</v>
      </c>
      <c r="Q44" s="32" t="s">
        <v>83</v>
      </c>
      <c r="R44" s="39" t="s">
        <v>84</v>
      </c>
      <c r="S44" s="39">
        <v>5000000</v>
      </c>
      <c r="T44" s="39">
        <v>25000000</v>
      </c>
      <c r="U44" s="32" t="s">
        <v>121</v>
      </c>
      <c r="V44" s="32" t="s">
        <v>122</v>
      </c>
      <c r="W44" s="32" t="s">
        <v>123</v>
      </c>
      <c r="X44" s="32" t="s">
        <v>75</v>
      </c>
      <c r="Y44" s="32" t="s">
        <v>76</v>
      </c>
      <c r="Z44" s="32" t="s">
        <v>77</v>
      </c>
      <c r="AA44" s="74">
        <f>SUMIFS('MOD PAA INVERSIÓN'!M:M,'MOD PAA INVERSIÓN'!B:B,A44,'MOD PAA INVERSIÓN'!A:A,"Modificación propuesta")</f>
        <v>0</v>
      </c>
      <c r="AB44" s="77">
        <f t="shared" si="1"/>
        <v>0</v>
      </c>
      <c r="AC44" s="77">
        <f t="shared" si="11"/>
        <v>25000000</v>
      </c>
      <c r="AD44" s="74">
        <f>IFERROR(VLOOKUP(A44,'MOD PAA INVERSIÓN'!$B:$U,20,0),0)</f>
        <v>0</v>
      </c>
      <c r="AE44" s="74">
        <f>SUMIFS('MOD PAA INVERSIÓN'!$M:$M,'MOD PAA INVERSIÓN'!B:B,A44,'MOD PAA INVERSIÓN'!A:A,"Información Actual")</f>
        <v>0</v>
      </c>
      <c r="AF44" s="74" t="e">
        <f>VLOOKUP(A44,'Copia de MOD PAA INVERSIÓN'!$B:$M,12,0)</f>
        <v>#N/A</v>
      </c>
      <c r="AG44" s="27" t="e">
        <f t="shared" si="3"/>
        <v>#REF!</v>
      </c>
      <c r="AH44" s="27" t="e">
        <f t="shared" si="4"/>
        <v>#REF!</v>
      </c>
    </row>
    <row r="45" spans="1:34" ht="50">
      <c r="A45" s="31" t="s">
        <v>154</v>
      </c>
      <c r="B45" s="32" t="s">
        <v>70</v>
      </c>
      <c r="C45" s="32" t="s">
        <v>115</v>
      </c>
      <c r="D45" s="32" t="s">
        <v>116</v>
      </c>
      <c r="E45" s="32" t="s">
        <v>117</v>
      </c>
      <c r="F45" s="33">
        <v>8066</v>
      </c>
      <c r="G45" s="33">
        <v>2024110010194</v>
      </c>
      <c r="H45" s="43" t="s">
        <v>13</v>
      </c>
      <c r="I45" s="32" t="s">
        <v>118</v>
      </c>
      <c r="J45" s="32" t="s">
        <v>16</v>
      </c>
      <c r="K45" s="32">
        <v>80111600</v>
      </c>
      <c r="L45" s="32" t="s">
        <v>155</v>
      </c>
      <c r="M45" s="32" t="s">
        <v>120</v>
      </c>
      <c r="N45" s="32" t="s">
        <v>120</v>
      </c>
      <c r="O45" s="32">
        <v>5</v>
      </c>
      <c r="P45" s="32">
        <v>1</v>
      </c>
      <c r="Q45" s="32" t="s">
        <v>83</v>
      </c>
      <c r="R45" s="39" t="s">
        <v>84</v>
      </c>
      <c r="S45" s="39">
        <v>3000000</v>
      </c>
      <c r="T45" s="39">
        <v>15000000</v>
      </c>
      <c r="U45" s="32" t="s">
        <v>156</v>
      </c>
      <c r="V45" s="32" t="s">
        <v>141</v>
      </c>
      <c r="W45" s="32" t="s">
        <v>123</v>
      </c>
      <c r="X45" s="32" t="s">
        <v>75</v>
      </c>
      <c r="Y45" s="32" t="s">
        <v>76</v>
      </c>
      <c r="Z45" s="32" t="s">
        <v>77</v>
      </c>
      <c r="AA45" s="74">
        <f>SUMIFS('MOD PAA INVERSIÓN'!M:M,'MOD PAA INVERSIÓN'!B:B,A45,'MOD PAA INVERSIÓN'!A:A,"Modificación propuesta")</f>
        <v>0</v>
      </c>
      <c r="AB45" s="77">
        <f t="shared" si="1"/>
        <v>0</v>
      </c>
      <c r="AC45" s="77">
        <f t="shared" si="11"/>
        <v>15000000</v>
      </c>
      <c r="AD45" s="74">
        <f>IFERROR(VLOOKUP(A45,'MOD PAA INVERSIÓN'!$B:$U,20,0),0)</f>
        <v>0</v>
      </c>
      <c r="AE45" s="74">
        <f>SUMIFS('MOD PAA INVERSIÓN'!$M:$M,'MOD PAA INVERSIÓN'!B:B,A45,'MOD PAA INVERSIÓN'!A:A,"Información Actual")</f>
        <v>0</v>
      </c>
      <c r="AF45" s="74" t="e">
        <f>VLOOKUP(A45,'Copia de MOD PAA INVERSIÓN'!$B:$M,12,0)</f>
        <v>#N/A</v>
      </c>
      <c r="AG45" s="27" t="e">
        <f t="shared" si="3"/>
        <v>#REF!</v>
      </c>
      <c r="AH45" s="27" t="e">
        <f t="shared" si="4"/>
        <v>#REF!</v>
      </c>
    </row>
    <row r="46" spans="1:34" ht="125">
      <c r="A46" s="31" t="s">
        <v>157</v>
      </c>
      <c r="B46" s="32" t="s">
        <v>70</v>
      </c>
      <c r="C46" s="32" t="s">
        <v>115</v>
      </c>
      <c r="D46" s="32" t="s">
        <v>116</v>
      </c>
      <c r="E46" s="32" t="s">
        <v>117</v>
      </c>
      <c r="F46" s="33">
        <v>8066</v>
      </c>
      <c r="G46" s="33">
        <v>2024110010194</v>
      </c>
      <c r="H46" s="43" t="s">
        <v>13</v>
      </c>
      <c r="I46" s="32" t="s">
        <v>118</v>
      </c>
      <c r="J46" s="32" t="s">
        <v>16</v>
      </c>
      <c r="K46" s="32">
        <v>80111600</v>
      </c>
      <c r="L46" s="32" t="s">
        <v>158</v>
      </c>
      <c r="M46" s="32" t="s">
        <v>120</v>
      </c>
      <c r="N46" s="32" t="s">
        <v>120</v>
      </c>
      <c r="O46" s="32">
        <v>6</v>
      </c>
      <c r="P46" s="32">
        <v>1</v>
      </c>
      <c r="Q46" s="32" t="s">
        <v>83</v>
      </c>
      <c r="R46" s="39" t="s">
        <v>84</v>
      </c>
      <c r="S46" s="39">
        <v>6000000</v>
      </c>
      <c r="T46" s="39">
        <v>36000000</v>
      </c>
      <c r="U46" s="32" t="s">
        <v>156</v>
      </c>
      <c r="V46" s="32" t="s">
        <v>122</v>
      </c>
      <c r="W46" s="32" t="s">
        <v>123</v>
      </c>
      <c r="X46" s="32" t="s">
        <v>75</v>
      </c>
      <c r="Y46" s="32" t="s">
        <v>76</v>
      </c>
      <c r="Z46" s="32" t="s">
        <v>77</v>
      </c>
      <c r="AA46" s="74">
        <f>SUMIFS('MOD PAA INVERSIÓN'!M:M,'MOD PAA INVERSIÓN'!B:B,A46,'MOD PAA INVERSIÓN'!A:A,"Modificación propuesta")</f>
        <v>0</v>
      </c>
      <c r="AB46" s="77">
        <f t="shared" si="1"/>
        <v>0</v>
      </c>
      <c r="AC46" s="77">
        <f t="shared" si="11"/>
        <v>36000000</v>
      </c>
      <c r="AD46" s="74">
        <f>IFERROR(VLOOKUP(A46,'MOD PAA INVERSIÓN'!$B:$U,20,0),0)</f>
        <v>0</v>
      </c>
      <c r="AE46" s="74">
        <f>SUMIFS('MOD PAA INVERSIÓN'!$M:$M,'MOD PAA INVERSIÓN'!B:B,A46,'MOD PAA INVERSIÓN'!A:A,"Información Actual")</f>
        <v>0</v>
      </c>
      <c r="AF46" s="74" t="e">
        <f>VLOOKUP(A46,'Copia de MOD PAA INVERSIÓN'!$B:$M,12,0)</f>
        <v>#N/A</v>
      </c>
      <c r="AG46" s="27" t="e">
        <f t="shared" si="3"/>
        <v>#REF!</v>
      </c>
      <c r="AH46" s="27" t="e">
        <f t="shared" si="4"/>
        <v>#REF!</v>
      </c>
    </row>
    <row r="47" spans="1:34" ht="150">
      <c r="A47" s="31" t="s">
        <v>159</v>
      </c>
      <c r="B47" s="32" t="s">
        <v>70</v>
      </c>
      <c r="C47" s="32" t="s">
        <v>115</v>
      </c>
      <c r="D47" s="32" t="s">
        <v>116</v>
      </c>
      <c r="E47" s="32" t="s">
        <v>117</v>
      </c>
      <c r="F47" s="33">
        <v>8066</v>
      </c>
      <c r="G47" s="33">
        <v>2024110010194</v>
      </c>
      <c r="H47" s="43" t="s">
        <v>13</v>
      </c>
      <c r="I47" s="32" t="s">
        <v>118</v>
      </c>
      <c r="J47" s="32" t="s">
        <v>16</v>
      </c>
      <c r="K47" s="32">
        <v>80111600</v>
      </c>
      <c r="L47" s="32" t="s">
        <v>160</v>
      </c>
      <c r="M47" s="32" t="s">
        <v>120</v>
      </c>
      <c r="N47" s="32" t="s">
        <v>120</v>
      </c>
      <c r="O47" s="32">
        <v>5</v>
      </c>
      <c r="P47" s="32">
        <v>1</v>
      </c>
      <c r="Q47" s="32" t="s">
        <v>83</v>
      </c>
      <c r="R47" s="39" t="s">
        <v>84</v>
      </c>
      <c r="S47" s="39">
        <v>5500000</v>
      </c>
      <c r="T47" s="39">
        <v>27500000</v>
      </c>
      <c r="U47" s="32" t="s">
        <v>156</v>
      </c>
      <c r="V47" s="32" t="s">
        <v>122</v>
      </c>
      <c r="W47" s="32" t="s">
        <v>123</v>
      </c>
      <c r="X47" s="32" t="s">
        <v>75</v>
      </c>
      <c r="Y47" s="32" t="s">
        <v>76</v>
      </c>
      <c r="Z47" s="32" t="s">
        <v>77</v>
      </c>
      <c r="AA47" s="74">
        <f>SUMIFS('MOD PAA INVERSIÓN'!M:M,'MOD PAA INVERSIÓN'!B:B,A47,'MOD PAA INVERSIÓN'!A:A,"Modificación propuesta")</f>
        <v>0</v>
      </c>
      <c r="AB47" s="77">
        <f t="shared" si="1"/>
        <v>0</v>
      </c>
      <c r="AC47" s="77">
        <f t="shared" si="11"/>
        <v>27500000</v>
      </c>
      <c r="AD47" s="74">
        <f>IFERROR(VLOOKUP(A47,'MOD PAA INVERSIÓN'!$B:$U,20,0),0)</f>
        <v>0</v>
      </c>
      <c r="AE47" s="74">
        <f>SUMIFS('MOD PAA INVERSIÓN'!$M:$M,'MOD PAA INVERSIÓN'!B:B,A47,'MOD PAA INVERSIÓN'!A:A,"Información Actual")</f>
        <v>0</v>
      </c>
      <c r="AF47" s="74" t="e">
        <f>VLOOKUP(A47,'Copia de MOD PAA INVERSIÓN'!$B:$M,12,0)</f>
        <v>#N/A</v>
      </c>
      <c r="AG47" s="27" t="e">
        <f t="shared" si="3"/>
        <v>#REF!</v>
      </c>
      <c r="AH47" s="27" t="e">
        <f t="shared" si="4"/>
        <v>#REF!</v>
      </c>
    </row>
    <row r="48" spans="1:34" ht="150">
      <c r="A48" s="31" t="s">
        <v>161</v>
      </c>
      <c r="B48" s="32" t="s">
        <v>70</v>
      </c>
      <c r="C48" s="32" t="s">
        <v>115</v>
      </c>
      <c r="D48" s="32" t="s">
        <v>116</v>
      </c>
      <c r="E48" s="32" t="s">
        <v>117</v>
      </c>
      <c r="F48" s="33">
        <v>8066</v>
      </c>
      <c r="G48" s="33">
        <v>2024110010194</v>
      </c>
      <c r="H48" s="43" t="s">
        <v>13</v>
      </c>
      <c r="I48" s="32" t="s">
        <v>118</v>
      </c>
      <c r="J48" s="32" t="s">
        <v>16</v>
      </c>
      <c r="K48" s="32">
        <v>80111600</v>
      </c>
      <c r="L48" s="32" t="s">
        <v>160</v>
      </c>
      <c r="M48" s="32" t="s">
        <v>120</v>
      </c>
      <c r="N48" s="32" t="s">
        <v>120</v>
      </c>
      <c r="O48" s="32">
        <v>6</v>
      </c>
      <c r="P48" s="32">
        <v>1</v>
      </c>
      <c r="Q48" s="32" t="s">
        <v>83</v>
      </c>
      <c r="R48" s="39" t="s">
        <v>84</v>
      </c>
      <c r="S48" s="39">
        <v>4732000</v>
      </c>
      <c r="T48" s="39">
        <v>28392000</v>
      </c>
      <c r="U48" s="32" t="s">
        <v>156</v>
      </c>
      <c r="V48" s="32" t="s">
        <v>122</v>
      </c>
      <c r="W48" s="32" t="s">
        <v>123</v>
      </c>
      <c r="X48" s="32" t="s">
        <v>75</v>
      </c>
      <c r="Y48" s="32" t="s">
        <v>76</v>
      </c>
      <c r="Z48" s="32" t="s">
        <v>77</v>
      </c>
      <c r="AA48" s="74">
        <f>SUMIFS('MOD PAA INVERSIÓN'!M:M,'MOD PAA INVERSIÓN'!B:B,A48,'MOD PAA INVERSIÓN'!A:A,"Modificación propuesta")</f>
        <v>0</v>
      </c>
      <c r="AB48" s="77">
        <f t="shared" si="1"/>
        <v>0</v>
      </c>
      <c r="AC48" s="77">
        <f t="shared" si="11"/>
        <v>28392000</v>
      </c>
      <c r="AD48" s="74">
        <f>IFERROR(VLOOKUP(A48,'MOD PAA INVERSIÓN'!$B:$U,20,0),0)</f>
        <v>0</v>
      </c>
      <c r="AE48" s="74">
        <f>SUMIFS('MOD PAA INVERSIÓN'!$M:$M,'MOD PAA INVERSIÓN'!B:B,A48,'MOD PAA INVERSIÓN'!A:A,"Información Actual")</f>
        <v>0</v>
      </c>
      <c r="AF48" s="74" t="e">
        <f>VLOOKUP(A48,'Copia de MOD PAA INVERSIÓN'!$B:$M,12,0)</f>
        <v>#N/A</v>
      </c>
      <c r="AG48" s="27" t="e">
        <f t="shared" si="3"/>
        <v>#REF!</v>
      </c>
      <c r="AH48" s="27" t="e">
        <f t="shared" si="4"/>
        <v>#REF!</v>
      </c>
    </row>
    <row r="49" spans="1:34" ht="125">
      <c r="A49" s="31" t="s">
        <v>162</v>
      </c>
      <c r="B49" s="32" t="s">
        <v>70</v>
      </c>
      <c r="C49" s="32" t="s">
        <v>115</v>
      </c>
      <c r="D49" s="32" t="s">
        <v>116</v>
      </c>
      <c r="E49" s="32" t="s">
        <v>117</v>
      </c>
      <c r="F49" s="33">
        <v>8066</v>
      </c>
      <c r="G49" s="33">
        <v>2024110010194</v>
      </c>
      <c r="H49" s="43" t="s">
        <v>13</v>
      </c>
      <c r="I49" s="32" t="s">
        <v>118</v>
      </c>
      <c r="J49" s="32" t="s">
        <v>16</v>
      </c>
      <c r="K49" s="32">
        <v>80111600</v>
      </c>
      <c r="L49" s="32" t="s">
        <v>163</v>
      </c>
      <c r="M49" s="32" t="s">
        <v>120</v>
      </c>
      <c r="N49" s="32" t="s">
        <v>120</v>
      </c>
      <c r="O49" s="32">
        <v>6</v>
      </c>
      <c r="P49" s="32">
        <v>1</v>
      </c>
      <c r="Q49" s="32" t="s">
        <v>83</v>
      </c>
      <c r="R49" s="39" t="s">
        <v>84</v>
      </c>
      <c r="S49" s="39">
        <v>4540000</v>
      </c>
      <c r="T49" s="39">
        <v>27240000</v>
      </c>
      <c r="U49" s="32" t="s">
        <v>156</v>
      </c>
      <c r="V49" s="32" t="s">
        <v>122</v>
      </c>
      <c r="W49" s="32" t="s">
        <v>123</v>
      </c>
      <c r="X49" s="32" t="s">
        <v>75</v>
      </c>
      <c r="Y49" s="32" t="s">
        <v>76</v>
      </c>
      <c r="Z49" s="32" t="s">
        <v>77</v>
      </c>
      <c r="AA49" s="74">
        <f>SUMIFS('MOD PAA INVERSIÓN'!M:M,'MOD PAA INVERSIÓN'!B:B,A49,'MOD PAA INVERSIÓN'!A:A,"Modificación propuesta")</f>
        <v>0</v>
      </c>
      <c r="AB49" s="77">
        <f t="shared" si="1"/>
        <v>0</v>
      </c>
      <c r="AC49" s="77">
        <f t="shared" si="11"/>
        <v>27240000</v>
      </c>
      <c r="AD49" s="74">
        <f>IFERROR(VLOOKUP(A49,'MOD PAA INVERSIÓN'!$B:$U,20,0),0)</f>
        <v>0</v>
      </c>
      <c r="AE49" s="74">
        <f>SUMIFS('MOD PAA INVERSIÓN'!$M:$M,'MOD PAA INVERSIÓN'!B:B,A49,'MOD PAA INVERSIÓN'!A:A,"Información Actual")</f>
        <v>0</v>
      </c>
      <c r="AF49" s="74" t="e">
        <f>VLOOKUP(A49,'Copia de MOD PAA INVERSIÓN'!$B:$M,12,0)</f>
        <v>#N/A</v>
      </c>
      <c r="AG49" s="27" t="e">
        <f t="shared" si="3"/>
        <v>#REF!</v>
      </c>
      <c r="AH49" s="27" t="e">
        <f t="shared" si="4"/>
        <v>#REF!</v>
      </c>
    </row>
    <row r="50" spans="1:34" ht="125">
      <c r="A50" s="31" t="s">
        <v>164</v>
      </c>
      <c r="B50" s="32" t="s">
        <v>70</v>
      </c>
      <c r="C50" s="32" t="s">
        <v>115</v>
      </c>
      <c r="D50" s="32" t="s">
        <v>116</v>
      </c>
      <c r="E50" s="32" t="s">
        <v>117</v>
      </c>
      <c r="F50" s="33">
        <v>8066</v>
      </c>
      <c r="G50" s="33">
        <v>2024110010194</v>
      </c>
      <c r="H50" s="43" t="s">
        <v>13</v>
      </c>
      <c r="I50" s="32" t="s">
        <v>118</v>
      </c>
      <c r="J50" s="32" t="s">
        <v>16</v>
      </c>
      <c r="K50" s="32">
        <v>80111600</v>
      </c>
      <c r="L50" s="32" t="s">
        <v>1266</v>
      </c>
      <c r="M50" s="32" t="s">
        <v>126</v>
      </c>
      <c r="N50" s="32" t="s">
        <v>120</v>
      </c>
      <c r="O50" s="32">
        <v>6</v>
      </c>
      <c r="P50" s="32">
        <v>1</v>
      </c>
      <c r="Q50" s="32" t="s">
        <v>83</v>
      </c>
      <c r="R50" s="39" t="s">
        <v>84</v>
      </c>
      <c r="S50" s="39">
        <v>4200000</v>
      </c>
      <c r="T50" s="39">
        <v>25200000</v>
      </c>
      <c r="U50" s="32" t="s">
        <v>156</v>
      </c>
      <c r="V50" s="32" t="s">
        <v>122</v>
      </c>
      <c r="W50" s="32" t="s">
        <v>123</v>
      </c>
      <c r="X50" s="32" t="s">
        <v>75</v>
      </c>
      <c r="Y50" s="32" t="s">
        <v>76</v>
      </c>
      <c r="Z50" s="32" t="s">
        <v>77</v>
      </c>
      <c r="AA50" s="74">
        <f>SUMIFS('MOD PAA INVERSIÓN'!M:M,'MOD PAA INVERSIÓN'!B:B,A50,'MOD PAA INVERSIÓN'!A:A,"Modificación propuesta")</f>
        <v>0</v>
      </c>
      <c r="AB50" s="77">
        <f t="shared" si="1"/>
        <v>0</v>
      </c>
      <c r="AC50" s="77">
        <f t="shared" si="11"/>
        <v>25200000</v>
      </c>
      <c r="AD50" s="74">
        <f>IFERROR(VLOOKUP(A50,'MOD PAA INVERSIÓN'!$B:$U,20,0),0)</f>
        <v>0</v>
      </c>
      <c r="AE50" s="74">
        <f>SUMIFS('MOD PAA INVERSIÓN'!$M:$M,'MOD PAA INVERSIÓN'!B:B,A50,'MOD PAA INVERSIÓN'!A:A,"Información Actual")</f>
        <v>0</v>
      </c>
      <c r="AF50" s="74" t="e">
        <f>VLOOKUP(A50,'Copia de MOD PAA INVERSIÓN'!$B:$M,12,0)</f>
        <v>#N/A</v>
      </c>
      <c r="AG50" s="27" t="e">
        <f t="shared" si="3"/>
        <v>#REF!</v>
      </c>
      <c r="AH50" s="27" t="e">
        <f t="shared" si="4"/>
        <v>#REF!</v>
      </c>
    </row>
    <row r="51" spans="1:34" ht="125">
      <c r="A51" s="31" t="s">
        <v>165</v>
      </c>
      <c r="B51" s="32" t="s">
        <v>70</v>
      </c>
      <c r="C51" s="32" t="s">
        <v>115</v>
      </c>
      <c r="D51" s="32" t="s">
        <v>116</v>
      </c>
      <c r="E51" s="32" t="s">
        <v>117</v>
      </c>
      <c r="F51" s="33">
        <v>8066</v>
      </c>
      <c r="G51" s="33">
        <v>2024110010194</v>
      </c>
      <c r="H51" s="43" t="s">
        <v>13</v>
      </c>
      <c r="I51" s="32" t="s">
        <v>118</v>
      </c>
      <c r="J51" s="32" t="s">
        <v>16</v>
      </c>
      <c r="K51" s="32">
        <v>80111600</v>
      </c>
      <c r="L51" s="32" t="s">
        <v>1266</v>
      </c>
      <c r="M51" s="32" t="s">
        <v>126</v>
      </c>
      <c r="N51" s="32" t="s">
        <v>120</v>
      </c>
      <c r="O51" s="32">
        <v>6</v>
      </c>
      <c r="P51" s="32">
        <v>1</v>
      </c>
      <c r="Q51" s="32" t="s">
        <v>83</v>
      </c>
      <c r="R51" s="39" t="s">
        <v>84</v>
      </c>
      <c r="S51" s="39">
        <v>4281000</v>
      </c>
      <c r="T51" s="39">
        <v>25686000</v>
      </c>
      <c r="U51" s="32" t="s">
        <v>156</v>
      </c>
      <c r="V51" s="32" t="s">
        <v>122</v>
      </c>
      <c r="W51" s="32" t="s">
        <v>123</v>
      </c>
      <c r="X51" s="32" t="s">
        <v>75</v>
      </c>
      <c r="Y51" s="32" t="s">
        <v>76</v>
      </c>
      <c r="Z51" s="32" t="s">
        <v>77</v>
      </c>
      <c r="AA51" s="74">
        <f>SUMIFS('MOD PAA INVERSIÓN'!M:M,'MOD PAA INVERSIÓN'!B:B,A51,'MOD PAA INVERSIÓN'!A:A,"Modificación propuesta")</f>
        <v>0</v>
      </c>
      <c r="AB51" s="77">
        <f t="shared" si="1"/>
        <v>0</v>
      </c>
      <c r="AC51" s="77">
        <f t="shared" si="11"/>
        <v>25686000</v>
      </c>
      <c r="AD51" s="74">
        <f>IFERROR(VLOOKUP(A51,'MOD PAA INVERSIÓN'!$B:$U,20,0),0)</f>
        <v>0</v>
      </c>
      <c r="AE51" s="74">
        <f>SUMIFS('MOD PAA INVERSIÓN'!$M:$M,'MOD PAA INVERSIÓN'!B:B,A51,'MOD PAA INVERSIÓN'!A:A,"Información Actual")</f>
        <v>0</v>
      </c>
      <c r="AF51" s="74" t="e">
        <f>VLOOKUP(A51,'Copia de MOD PAA INVERSIÓN'!$B:$M,12,0)</f>
        <v>#N/A</v>
      </c>
      <c r="AG51" s="27" t="e">
        <f t="shared" si="3"/>
        <v>#REF!</v>
      </c>
      <c r="AH51" s="27" t="e">
        <f t="shared" si="4"/>
        <v>#REF!</v>
      </c>
    </row>
    <row r="52" spans="1:34" ht="150">
      <c r="A52" s="31" t="s">
        <v>166</v>
      </c>
      <c r="B52" s="32" t="s">
        <v>70</v>
      </c>
      <c r="C52" s="32" t="s">
        <v>115</v>
      </c>
      <c r="D52" s="32" t="s">
        <v>116</v>
      </c>
      <c r="E52" s="32" t="s">
        <v>117</v>
      </c>
      <c r="F52" s="33">
        <v>8066</v>
      </c>
      <c r="G52" s="33">
        <v>2024110010194</v>
      </c>
      <c r="H52" s="43" t="s">
        <v>13</v>
      </c>
      <c r="I52" s="32" t="s">
        <v>118</v>
      </c>
      <c r="J52" s="32" t="s">
        <v>16</v>
      </c>
      <c r="K52" s="32">
        <v>80111600</v>
      </c>
      <c r="L52" s="32" t="s">
        <v>167</v>
      </c>
      <c r="M52" s="32" t="s">
        <v>120</v>
      </c>
      <c r="N52" s="32" t="s">
        <v>120</v>
      </c>
      <c r="O52" s="32">
        <v>10</v>
      </c>
      <c r="P52" s="32">
        <v>1</v>
      </c>
      <c r="Q52" s="32" t="s">
        <v>83</v>
      </c>
      <c r="R52" s="39" t="s">
        <v>84</v>
      </c>
      <c r="S52" s="39">
        <v>10000000</v>
      </c>
      <c r="T52" s="39">
        <v>100000000</v>
      </c>
      <c r="U52" s="32" t="s">
        <v>156</v>
      </c>
      <c r="V52" s="32" t="s">
        <v>122</v>
      </c>
      <c r="W52" s="32" t="s">
        <v>123</v>
      </c>
      <c r="X52" s="32" t="s">
        <v>75</v>
      </c>
      <c r="Y52" s="32" t="s">
        <v>76</v>
      </c>
      <c r="Z52" s="32" t="s">
        <v>77</v>
      </c>
      <c r="AA52" s="74">
        <f>SUMIFS('MOD PAA INVERSIÓN'!M:M,'MOD PAA INVERSIÓN'!B:B,A52,'MOD PAA INVERSIÓN'!A:A,"Modificación propuesta")</f>
        <v>70000000</v>
      </c>
      <c r="AB52" s="74">
        <f>AA52-T52</f>
        <v>-30000000</v>
      </c>
      <c r="AC52" s="74">
        <f>AA52</f>
        <v>70000000</v>
      </c>
      <c r="AD52" s="74">
        <f>IFERROR(VLOOKUP(A52,'MOD PAA INVERSIÓN'!$B:$U,20,0),0)</f>
        <v>6</v>
      </c>
      <c r="AE52" s="74">
        <f>SUMIFS('MOD PAA INVERSIÓN'!$M:$M,'MOD PAA INVERSIÓN'!B:B,A52,'MOD PAA INVERSIÓN'!A:A,"Información Actual")</f>
        <v>-100000000</v>
      </c>
      <c r="AF52" s="74">
        <f>VLOOKUP(A52,'Copia de MOD PAA INVERSIÓN'!$B:$M,12,0)</f>
        <v>70000000</v>
      </c>
      <c r="AG52" s="78" t="e">
        <f t="shared" si="3"/>
        <v>#REF!</v>
      </c>
      <c r="AH52" s="78" t="e">
        <f t="shared" si="4"/>
        <v>#REF!</v>
      </c>
    </row>
    <row r="53" spans="1:34" ht="50">
      <c r="A53" s="31" t="s">
        <v>169</v>
      </c>
      <c r="B53" s="32" t="s">
        <v>70</v>
      </c>
      <c r="C53" s="32" t="s">
        <v>115</v>
      </c>
      <c r="D53" s="32" t="s">
        <v>116</v>
      </c>
      <c r="E53" s="32" t="s">
        <v>117</v>
      </c>
      <c r="F53" s="33">
        <v>8066</v>
      </c>
      <c r="G53" s="33">
        <v>2024110010194</v>
      </c>
      <c r="H53" s="43" t="s">
        <v>13</v>
      </c>
      <c r="I53" s="32" t="s">
        <v>118</v>
      </c>
      <c r="J53" s="32" t="s">
        <v>16</v>
      </c>
      <c r="K53" s="32">
        <v>80111600</v>
      </c>
      <c r="L53" s="32" t="s">
        <v>170</v>
      </c>
      <c r="M53" s="32" t="s">
        <v>120</v>
      </c>
      <c r="N53" s="32" t="s">
        <v>120</v>
      </c>
      <c r="O53" s="32">
        <v>6</v>
      </c>
      <c r="P53" s="32">
        <v>1</v>
      </c>
      <c r="Q53" s="32" t="s">
        <v>83</v>
      </c>
      <c r="R53" s="39" t="s">
        <v>84</v>
      </c>
      <c r="S53" s="39">
        <v>7000000</v>
      </c>
      <c r="T53" s="39">
        <v>42000000</v>
      </c>
      <c r="U53" s="32" t="s">
        <v>171</v>
      </c>
      <c r="V53" s="32" t="s">
        <v>122</v>
      </c>
      <c r="W53" s="32" t="s">
        <v>123</v>
      </c>
      <c r="X53" s="32" t="s">
        <v>75</v>
      </c>
      <c r="Y53" s="32" t="s">
        <v>76</v>
      </c>
      <c r="Z53" s="32" t="s">
        <v>77</v>
      </c>
      <c r="AA53" s="74">
        <f>SUMIFS('MOD PAA INVERSIÓN'!M:M,'MOD PAA INVERSIÓN'!B:B,A53,'MOD PAA INVERSIÓN'!A:A,"Modificación propuesta")</f>
        <v>0</v>
      </c>
      <c r="AB53" s="77">
        <f>AC53-T53</f>
        <v>0</v>
      </c>
      <c r="AC53" s="77">
        <f>T53</f>
        <v>42000000</v>
      </c>
      <c r="AD53" s="74">
        <f>IFERROR(VLOOKUP(A53,'MOD PAA INVERSIÓN'!$B:$U,20,0),0)</f>
        <v>0</v>
      </c>
      <c r="AE53" s="74">
        <f>SUMIFS('MOD PAA INVERSIÓN'!$M:$M,'MOD PAA INVERSIÓN'!B:B,A53,'MOD PAA INVERSIÓN'!A:A,"Información Actual")</f>
        <v>0</v>
      </c>
      <c r="AF53" s="74"/>
      <c r="AG53" s="27" t="e">
        <f t="shared" si="3"/>
        <v>#REF!</v>
      </c>
      <c r="AH53" s="27" t="e">
        <f t="shared" si="4"/>
        <v>#REF!</v>
      </c>
    </row>
    <row r="54" spans="1:34" ht="87.5">
      <c r="A54" s="31" t="s">
        <v>172</v>
      </c>
      <c r="B54" s="32" t="s">
        <v>70</v>
      </c>
      <c r="C54" s="32" t="s">
        <v>115</v>
      </c>
      <c r="D54" s="32" t="s">
        <v>116</v>
      </c>
      <c r="E54" s="32" t="s">
        <v>117</v>
      </c>
      <c r="F54" s="33">
        <v>8066</v>
      </c>
      <c r="G54" s="33">
        <v>2024110010194</v>
      </c>
      <c r="H54" s="43" t="s">
        <v>13</v>
      </c>
      <c r="I54" s="32" t="s">
        <v>118</v>
      </c>
      <c r="J54" s="32" t="s">
        <v>16</v>
      </c>
      <c r="K54" s="32">
        <v>80111600</v>
      </c>
      <c r="L54" s="32" t="s">
        <v>173</v>
      </c>
      <c r="M54" s="32" t="s">
        <v>120</v>
      </c>
      <c r="N54" s="32" t="s">
        <v>120</v>
      </c>
      <c r="O54" s="32">
        <v>7</v>
      </c>
      <c r="P54" s="32">
        <v>1</v>
      </c>
      <c r="Q54" s="32" t="s">
        <v>83</v>
      </c>
      <c r="R54" s="39" t="s">
        <v>84</v>
      </c>
      <c r="S54" s="39">
        <v>7000000</v>
      </c>
      <c r="T54" s="39">
        <v>49000000</v>
      </c>
      <c r="U54" s="32" t="s">
        <v>171</v>
      </c>
      <c r="V54" s="32" t="s">
        <v>122</v>
      </c>
      <c r="W54" s="32" t="s">
        <v>123</v>
      </c>
      <c r="X54" s="32" t="s">
        <v>75</v>
      </c>
      <c r="Y54" s="32" t="s">
        <v>76</v>
      </c>
      <c r="Z54" s="32" t="s">
        <v>77</v>
      </c>
      <c r="AA54" s="74">
        <f>SUMIFS('MOD PAA INVERSIÓN'!M:M,'MOD PAA INVERSIÓN'!B:B,A54,'MOD PAA INVERSIÓN'!A:A,"Modificación propuesta")</f>
        <v>72000000</v>
      </c>
      <c r="AB54" s="74">
        <f>AA54-T54</f>
        <v>23000000</v>
      </c>
      <c r="AC54" s="74">
        <f>AA54</f>
        <v>72000000</v>
      </c>
      <c r="AD54" s="74">
        <f>IFERROR(VLOOKUP(A54,'MOD PAA INVERSIÓN'!$B:$U,20,0),0)</f>
        <v>6</v>
      </c>
      <c r="AE54" s="74">
        <f>SUMIFS('MOD PAA INVERSIÓN'!$M:$M,'MOD PAA INVERSIÓN'!B:B,A54,'MOD PAA INVERSIÓN'!A:A,"Información Actual")</f>
        <v>-49000000</v>
      </c>
      <c r="AF54" s="74">
        <f>T54+AE54</f>
        <v>0</v>
      </c>
      <c r="AG54" s="78" t="e">
        <f t="shared" si="3"/>
        <v>#REF!</v>
      </c>
      <c r="AH54" s="78" t="e">
        <f t="shared" si="4"/>
        <v>#REF!</v>
      </c>
    </row>
    <row r="55" spans="1:34" ht="62.5">
      <c r="A55" s="31" t="s">
        <v>174</v>
      </c>
      <c r="B55" s="32" t="s">
        <v>70</v>
      </c>
      <c r="C55" s="32" t="s">
        <v>115</v>
      </c>
      <c r="D55" s="32" t="s">
        <v>116</v>
      </c>
      <c r="E55" s="32" t="s">
        <v>117</v>
      </c>
      <c r="F55" s="33">
        <v>8066</v>
      </c>
      <c r="G55" s="33">
        <v>2024110010194</v>
      </c>
      <c r="H55" s="43" t="s">
        <v>13</v>
      </c>
      <c r="I55" s="32" t="s">
        <v>118</v>
      </c>
      <c r="J55" s="32" t="s">
        <v>16</v>
      </c>
      <c r="K55" s="32">
        <v>80111600</v>
      </c>
      <c r="L55" s="32" t="s">
        <v>175</v>
      </c>
      <c r="M55" s="32" t="s">
        <v>120</v>
      </c>
      <c r="N55" s="32" t="s">
        <v>120</v>
      </c>
      <c r="O55" s="32">
        <v>6</v>
      </c>
      <c r="P55" s="32">
        <v>1</v>
      </c>
      <c r="Q55" s="32" t="s">
        <v>83</v>
      </c>
      <c r="R55" s="39" t="s">
        <v>84</v>
      </c>
      <c r="S55" s="39">
        <v>6800000</v>
      </c>
      <c r="T55" s="39">
        <v>40800000</v>
      </c>
      <c r="U55" s="32" t="s">
        <v>171</v>
      </c>
      <c r="V55" s="32" t="s">
        <v>122</v>
      </c>
      <c r="W55" s="32" t="s">
        <v>123</v>
      </c>
      <c r="X55" s="32" t="s">
        <v>75</v>
      </c>
      <c r="Y55" s="32" t="s">
        <v>76</v>
      </c>
      <c r="Z55" s="32" t="s">
        <v>77</v>
      </c>
      <c r="AA55" s="74">
        <f>SUMIFS('MOD PAA INVERSIÓN'!M:M,'MOD PAA INVERSIÓN'!B:B,A55,'MOD PAA INVERSIÓN'!A:A,"Modificación propuesta")</f>
        <v>0</v>
      </c>
      <c r="AB55" s="77">
        <f>AC55-T55</f>
        <v>0</v>
      </c>
      <c r="AC55" s="77">
        <f t="shared" ref="AC55:AC56" si="12">T55</f>
        <v>40800000</v>
      </c>
      <c r="AD55" s="74">
        <f>IFERROR(VLOOKUP(A55,'MOD PAA INVERSIÓN'!$B:$U,20,0),0)</f>
        <v>0</v>
      </c>
      <c r="AE55" s="74">
        <f>SUMIFS('MOD PAA INVERSIÓN'!$M:$M,'MOD PAA INVERSIÓN'!B:B,A55,'MOD PAA INVERSIÓN'!A:A,"Información Actual")</f>
        <v>0</v>
      </c>
      <c r="AF55" s="74"/>
      <c r="AG55" s="27" t="e">
        <f t="shared" si="3"/>
        <v>#REF!</v>
      </c>
      <c r="AH55" s="27" t="e">
        <f t="shared" si="4"/>
        <v>#REF!</v>
      </c>
    </row>
    <row r="56" spans="1:34" ht="87.5">
      <c r="A56" s="31" t="s">
        <v>176</v>
      </c>
      <c r="B56" s="32" t="s">
        <v>70</v>
      </c>
      <c r="C56" s="32" t="s">
        <v>115</v>
      </c>
      <c r="D56" s="32" t="s">
        <v>116</v>
      </c>
      <c r="E56" s="32" t="s">
        <v>117</v>
      </c>
      <c r="F56" s="33">
        <v>8066</v>
      </c>
      <c r="G56" s="33">
        <v>2024110010194</v>
      </c>
      <c r="H56" s="43" t="s">
        <v>13</v>
      </c>
      <c r="I56" s="32" t="s">
        <v>118</v>
      </c>
      <c r="J56" s="32" t="s">
        <v>16</v>
      </c>
      <c r="K56" s="32">
        <v>80111600</v>
      </c>
      <c r="L56" s="32" t="s">
        <v>1267</v>
      </c>
      <c r="M56" s="32" t="s">
        <v>120</v>
      </c>
      <c r="N56" s="32" t="s">
        <v>120</v>
      </c>
      <c r="O56" s="32">
        <v>6</v>
      </c>
      <c r="P56" s="32">
        <v>1</v>
      </c>
      <c r="Q56" s="32" t="s">
        <v>83</v>
      </c>
      <c r="R56" s="39" t="s">
        <v>84</v>
      </c>
      <c r="S56" s="39">
        <v>5000000</v>
      </c>
      <c r="T56" s="39">
        <v>30000000</v>
      </c>
      <c r="U56" s="32" t="s">
        <v>171</v>
      </c>
      <c r="V56" s="32" t="s">
        <v>122</v>
      </c>
      <c r="W56" s="32" t="s">
        <v>123</v>
      </c>
      <c r="X56" s="32" t="s">
        <v>75</v>
      </c>
      <c r="Y56" s="32" t="s">
        <v>76</v>
      </c>
      <c r="Z56" s="32" t="s">
        <v>77</v>
      </c>
      <c r="AA56" s="74">
        <f>SUMIFS('MOD PAA INVERSIÓN'!M:M,'MOD PAA INVERSIÓN'!B:B,A56,'MOD PAA INVERSIÓN'!A:A,"Modificación propuesta")</f>
        <v>30000000</v>
      </c>
      <c r="AB56" s="74">
        <f t="shared" ref="AB56:AB58" si="13">AA56-T56</f>
        <v>0</v>
      </c>
      <c r="AC56" s="77">
        <f t="shared" si="12"/>
        <v>30000000</v>
      </c>
      <c r="AD56" s="74">
        <f>IFERROR(VLOOKUP(A56,'MOD PAA INVERSIÓN'!$B:$U,20,0),0)</f>
        <v>6</v>
      </c>
      <c r="AE56" s="74">
        <f>SUMIFS('MOD PAA INVERSIÓN'!$M:$M,'MOD PAA INVERSIÓN'!B:B,A56,'MOD PAA INVERSIÓN'!A:A,"Información Actual")</f>
        <v>-30000000</v>
      </c>
      <c r="AF56" s="74">
        <f t="shared" ref="AF56:AF58" si="14">T56+AE56</f>
        <v>0</v>
      </c>
      <c r="AG56" s="78" t="e">
        <f t="shared" si="3"/>
        <v>#REF!</v>
      </c>
      <c r="AH56" s="78" t="e">
        <f t="shared" si="4"/>
        <v>#REF!</v>
      </c>
    </row>
    <row r="57" spans="1:34" ht="75">
      <c r="A57" s="31" t="s">
        <v>179</v>
      </c>
      <c r="B57" s="32" t="s">
        <v>70</v>
      </c>
      <c r="C57" s="32" t="s">
        <v>115</v>
      </c>
      <c r="D57" s="32" t="s">
        <v>116</v>
      </c>
      <c r="E57" s="32" t="s">
        <v>117</v>
      </c>
      <c r="F57" s="33">
        <v>8066</v>
      </c>
      <c r="G57" s="33">
        <v>2024110010194</v>
      </c>
      <c r="H57" s="43" t="s">
        <v>13</v>
      </c>
      <c r="I57" s="32" t="s">
        <v>118</v>
      </c>
      <c r="J57" s="32" t="s">
        <v>16</v>
      </c>
      <c r="K57" s="32">
        <v>80111600</v>
      </c>
      <c r="L57" s="32" t="s">
        <v>180</v>
      </c>
      <c r="M57" s="32" t="s">
        <v>178</v>
      </c>
      <c r="N57" s="32" t="s">
        <v>178</v>
      </c>
      <c r="O57" s="32">
        <v>4</v>
      </c>
      <c r="P57" s="32">
        <v>1</v>
      </c>
      <c r="Q57" s="32" t="s">
        <v>83</v>
      </c>
      <c r="R57" s="39" t="s">
        <v>84</v>
      </c>
      <c r="S57" s="39">
        <v>4508000</v>
      </c>
      <c r="T57" s="39">
        <v>18032000</v>
      </c>
      <c r="U57" s="32" t="s">
        <v>181</v>
      </c>
      <c r="V57" s="32" t="s">
        <v>122</v>
      </c>
      <c r="W57" s="32" t="s">
        <v>123</v>
      </c>
      <c r="X57" s="32" t="s">
        <v>75</v>
      </c>
      <c r="Y57" s="32" t="s">
        <v>76</v>
      </c>
      <c r="Z57" s="32" t="s">
        <v>77</v>
      </c>
      <c r="AA57" s="74">
        <f>SUMIFS('MOD PAA INVERSIÓN'!M:M,'MOD PAA INVERSIÓN'!B:B,A57,'MOD PAA INVERSIÓN'!A:A,"Modificación propuesta")</f>
        <v>10000000</v>
      </c>
      <c r="AB57" s="74">
        <f t="shared" si="13"/>
        <v>-8032000</v>
      </c>
      <c r="AC57" s="74">
        <f>AA57</f>
        <v>10000000</v>
      </c>
      <c r="AD57" s="74">
        <f>IFERROR(VLOOKUP(A57,'MOD PAA INVERSIÓN'!$B:$U,20,0),0)</f>
        <v>6</v>
      </c>
      <c r="AE57" s="74">
        <f>SUMIFS('MOD PAA INVERSIÓN'!$M:$M,'MOD PAA INVERSIÓN'!B:B,A57,'MOD PAA INVERSIÓN'!A:A,"Información Actual")</f>
        <v>-18032000</v>
      </c>
      <c r="AF57" s="74">
        <f t="shared" si="14"/>
        <v>0</v>
      </c>
      <c r="AG57" s="78" t="e">
        <f t="shared" si="3"/>
        <v>#REF!</v>
      </c>
      <c r="AH57" s="78" t="e">
        <f t="shared" si="4"/>
        <v>#REF!</v>
      </c>
    </row>
    <row r="58" spans="1:34" ht="62.5">
      <c r="A58" s="31" t="s">
        <v>182</v>
      </c>
      <c r="B58" s="32" t="s">
        <v>70</v>
      </c>
      <c r="C58" s="32" t="s">
        <v>115</v>
      </c>
      <c r="D58" s="32" t="s">
        <v>116</v>
      </c>
      <c r="E58" s="32" t="s">
        <v>117</v>
      </c>
      <c r="F58" s="33">
        <v>8066</v>
      </c>
      <c r="G58" s="33">
        <v>2024110010194</v>
      </c>
      <c r="H58" s="43" t="s">
        <v>13</v>
      </c>
      <c r="I58" s="32" t="s">
        <v>118</v>
      </c>
      <c r="J58" s="32" t="s">
        <v>16</v>
      </c>
      <c r="K58" s="32">
        <v>80111600</v>
      </c>
      <c r="L58" s="32" t="s">
        <v>1268</v>
      </c>
      <c r="M58" s="32" t="s">
        <v>120</v>
      </c>
      <c r="N58" s="32" t="s">
        <v>120</v>
      </c>
      <c r="O58" s="32">
        <v>6</v>
      </c>
      <c r="P58" s="32">
        <v>1</v>
      </c>
      <c r="Q58" s="32" t="s">
        <v>83</v>
      </c>
      <c r="R58" s="39" t="s">
        <v>84</v>
      </c>
      <c r="S58" s="39">
        <v>7600000</v>
      </c>
      <c r="T58" s="39">
        <v>45600000</v>
      </c>
      <c r="U58" s="32" t="s">
        <v>181</v>
      </c>
      <c r="V58" s="32" t="s">
        <v>122</v>
      </c>
      <c r="W58" s="32" t="s">
        <v>123</v>
      </c>
      <c r="X58" s="32" t="s">
        <v>75</v>
      </c>
      <c r="Y58" s="32" t="s">
        <v>76</v>
      </c>
      <c r="Z58" s="32" t="s">
        <v>77</v>
      </c>
      <c r="AA58" s="74">
        <f>SUMIFS('MOD PAA INVERSIÓN'!M:M,'MOD PAA INVERSIÓN'!B:B,A58,'MOD PAA INVERSIÓN'!A:A,"Modificación propuesta")</f>
        <v>45600000</v>
      </c>
      <c r="AB58" s="74">
        <f t="shared" si="13"/>
        <v>0</v>
      </c>
      <c r="AC58" s="77">
        <f t="shared" ref="AC58:AC65" si="15">T58</f>
        <v>45600000</v>
      </c>
      <c r="AD58" s="74">
        <f>IFERROR(VLOOKUP(A58,'MOD PAA INVERSIÓN'!$B:$U,20,0),0)</f>
        <v>6</v>
      </c>
      <c r="AE58" s="74">
        <f>SUMIFS('MOD PAA INVERSIÓN'!$M:$M,'MOD PAA INVERSIÓN'!B:B,A58,'MOD PAA INVERSIÓN'!A:A,"Información Actual")</f>
        <v>-45600000</v>
      </c>
      <c r="AF58" s="74">
        <f t="shared" si="14"/>
        <v>0</v>
      </c>
      <c r="AG58" s="78" t="e">
        <f t="shared" si="3"/>
        <v>#REF!</v>
      </c>
      <c r="AH58" s="78" t="e">
        <f t="shared" si="4"/>
        <v>#REF!</v>
      </c>
    </row>
    <row r="59" spans="1:34" ht="75">
      <c r="A59" s="31" t="s">
        <v>184</v>
      </c>
      <c r="B59" s="32" t="s">
        <v>70</v>
      </c>
      <c r="C59" s="32" t="s">
        <v>115</v>
      </c>
      <c r="D59" s="32" t="s">
        <v>116</v>
      </c>
      <c r="E59" s="32" t="s">
        <v>117</v>
      </c>
      <c r="F59" s="33">
        <v>8066</v>
      </c>
      <c r="G59" s="33">
        <v>2024110010194</v>
      </c>
      <c r="H59" s="43" t="s">
        <v>13</v>
      </c>
      <c r="I59" s="32" t="s">
        <v>118</v>
      </c>
      <c r="J59" s="32" t="s">
        <v>16</v>
      </c>
      <c r="K59" s="32">
        <v>80111600</v>
      </c>
      <c r="L59" s="32" t="s">
        <v>185</v>
      </c>
      <c r="M59" s="32" t="s">
        <v>120</v>
      </c>
      <c r="N59" s="32" t="s">
        <v>120</v>
      </c>
      <c r="O59" s="32">
        <v>8</v>
      </c>
      <c r="P59" s="32">
        <v>1</v>
      </c>
      <c r="Q59" s="32" t="s">
        <v>83</v>
      </c>
      <c r="R59" s="39" t="s">
        <v>84</v>
      </c>
      <c r="S59" s="39">
        <v>10000000</v>
      </c>
      <c r="T59" s="39">
        <v>80000000</v>
      </c>
      <c r="U59" s="32" t="s">
        <v>181</v>
      </c>
      <c r="V59" s="32" t="s">
        <v>122</v>
      </c>
      <c r="W59" s="32" t="s">
        <v>123</v>
      </c>
      <c r="X59" s="32" t="s">
        <v>75</v>
      </c>
      <c r="Y59" s="32" t="s">
        <v>76</v>
      </c>
      <c r="Z59" s="32" t="s">
        <v>77</v>
      </c>
      <c r="AA59" s="74">
        <f>SUMIFS('MOD PAA INVERSIÓN'!M:M,'MOD PAA INVERSIÓN'!B:B,A59,'MOD PAA INVERSIÓN'!A:A,"Modificación propuesta")</f>
        <v>0</v>
      </c>
      <c r="AB59" s="77">
        <f t="shared" ref="AB59:AB60" si="16">AC59-T59</f>
        <v>0</v>
      </c>
      <c r="AC59" s="77">
        <f t="shared" si="15"/>
        <v>80000000</v>
      </c>
      <c r="AD59" s="74">
        <f>IFERROR(VLOOKUP(A59,'MOD PAA INVERSIÓN'!$B:$U,20,0),0)</f>
        <v>0</v>
      </c>
      <c r="AE59" s="74">
        <f>SUMIFS('MOD PAA INVERSIÓN'!$M:$M,'MOD PAA INVERSIÓN'!B:B,A59,'MOD PAA INVERSIÓN'!A:A,"Información Actual")</f>
        <v>0</v>
      </c>
      <c r="AF59" s="74"/>
      <c r="AG59" s="27" t="e">
        <f t="shared" si="3"/>
        <v>#REF!</v>
      </c>
      <c r="AH59" s="27" t="e">
        <f t="shared" si="4"/>
        <v>#REF!</v>
      </c>
    </row>
    <row r="60" spans="1:34" ht="75">
      <c r="A60" s="31" t="s">
        <v>186</v>
      </c>
      <c r="B60" s="32" t="s">
        <v>70</v>
      </c>
      <c r="C60" s="32" t="s">
        <v>115</v>
      </c>
      <c r="D60" s="32" t="s">
        <v>116</v>
      </c>
      <c r="E60" s="32" t="s">
        <v>117</v>
      </c>
      <c r="F60" s="33">
        <v>8066</v>
      </c>
      <c r="G60" s="33">
        <v>2024110010194</v>
      </c>
      <c r="H60" s="43" t="s">
        <v>13</v>
      </c>
      <c r="I60" s="32" t="s">
        <v>118</v>
      </c>
      <c r="J60" s="32" t="s">
        <v>16</v>
      </c>
      <c r="K60" s="32">
        <v>80111600</v>
      </c>
      <c r="L60" s="32" t="s">
        <v>1269</v>
      </c>
      <c r="M60" s="32" t="s">
        <v>120</v>
      </c>
      <c r="N60" s="32" t="s">
        <v>120</v>
      </c>
      <c r="O60" s="32">
        <v>6</v>
      </c>
      <c r="P60" s="32">
        <v>1</v>
      </c>
      <c r="Q60" s="32" t="s">
        <v>83</v>
      </c>
      <c r="R60" s="39" t="s">
        <v>84</v>
      </c>
      <c r="S60" s="39">
        <v>4500000</v>
      </c>
      <c r="T60" s="39">
        <v>27000000</v>
      </c>
      <c r="U60" s="32" t="s">
        <v>181</v>
      </c>
      <c r="V60" s="32" t="s">
        <v>122</v>
      </c>
      <c r="W60" s="32" t="s">
        <v>123</v>
      </c>
      <c r="X60" s="32" t="s">
        <v>75</v>
      </c>
      <c r="Y60" s="32" t="s">
        <v>76</v>
      </c>
      <c r="Z60" s="32" t="s">
        <v>77</v>
      </c>
      <c r="AA60" s="74">
        <f>SUMIFS('MOD PAA INVERSIÓN'!M:M,'MOD PAA INVERSIÓN'!B:B,A60,'MOD PAA INVERSIÓN'!A:A,"Modificación propuesta")</f>
        <v>0</v>
      </c>
      <c r="AB60" s="77">
        <f t="shared" si="16"/>
        <v>0</v>
      </c>
      <c r="AC60" s="77">
        <f t="shared" si="15"/>
        <v>27000000</v>
      </c>
      <c r="AD60" s="74">
        <f>IFERROR(VLOOKUP(A60,'MOD PAA INVERSIÓN'!$B:$U,20,0),0)</f>
        <v>0</v>
      </c>
      <c r="AE60" s="74">
        <f>SUMIFS('MOD PAA INVERSIÓN'!$M:$M,'MOD PAA INVERSIÓN'!B:B,A60,'MOD PAA INVERSIÓN'!A:A,"Información Actual")</f>
        <v>0</v>
      </c>
      <c r="AF60" s="74"/>
      <c r="AG60" s="27" t="e">
        <f t="shared" si="3"/>
        <v>#REF!</v>
      </c>
      <c r="AH60" s="27" t="e">
        <f t="shared" si="4"/>
        <v>#REF!</v>
      </c>
    </row>
    <row r="61" spans="1:34" ht="62.5">
      <c r="A61" s="31" t="s">
        <v>187</v>
      </c>
      <c r="B61" s="32" t="s">
        <v>70</v>
      </c>
      <c r="C61" s="32" t="s">
        <v>115</v>
      </c>
      <c r="D61" s="32" t="s">
        <v>116</v>
      </c>
      <c r="E61" s="32" t="s">
        <v>117</v>
      </c>
      <c r="F61" s="33">
        <v>8066</v>
      </c>
      <c r="G61" s="33">
        <v>2024110010194</v>
      </c>
      <c r="H61" s="43" t="s">
        <v>13</v>
      </c>
      <c r="I61" s="32" t="s">
        <v>118</v>
      </c>
      <c r="J61" s="32" t="s">
        <v>16</v>
      </c>
      <c r="K61" s="32">
        <v>80111600</v>
      </c>
      <c r="L61" s="32" t="s">
        <v>1268</v>
      </c>
      <c r="M61" s="32" t="s">
        <v>120</v>
      </c>
      <c r="N61" s="32" t="s">
        <v>120</v>
      </c>
      <c r="O61" s="32">
        <v>7</v>
      </c>
      <c r="P61" s="32">
        <v>1</v>
      </c>
      <c r="Q61" s="32" t="s">
        <v>83</v>
      </c>
      <c r="R61" s="39" t="s">
        <v>84</v>
      </c>
      <c r="S61" s="39">
        <v>5000000</v>
      </c>
      <c r="T61" s="39">
        <v>35000000</v>
      </c>
      <c r="U61" s="32" t="s">
        <v>181</v>
      </c>
      <c r="V61" s="32" t="s">
        <v>122</v>
      </c>
      <c r="W61" s="32" t="s">
        <v>123</v>
      </c>
      <c r="X61" s="32" t="s">
        <v>75</v>
      </c>
      <c r="Y61" s="32" t="s">
        <v>76</v>
      </c>
      <c r="Z61" s="32" t="s">
        <v>77</v>
      </c>
      <c r="AA61" s="74">
        <f>SUMIFS('MOD PAA INVERSIÓN'!M:M,'MOD PAA INVERSIÓN'!B:B,A61,'MOD PAA INVERSIÓN'!A:A,"Modificación propuesta")</f>
        <v>35000000</v>
      </c>
      <c r="AB61" s="74">
        <f>AA61-T61</f>
        <v>0</v>
      </c>
      <c r="AC61" s="77">
        <f t="shared" si="15"/>
        <v>35000000</v>
      </c>
      <c r="AD61" s="74">
        <f>IFERROR(VLOOKUP(A61,'MOD PAA INVERSIÓN'!$B:$U,20,0),0)</f>
        <v>6</v>
      </c>
      <c r="AE61" s="74">
        <f>SUMIFS('MOD PAA INVERSIÓN'!$M:$M,'MOD PAA INVERSIÓN'!B:B,A61,'MOD PAA INVERSIÓN'!A:A,"Información Actual")</f>
        <v>-35000000</v>
      </c>
      <c r="AF61" s="74">
        <f>T61+AE61</f>
        <v>0</v>
      </c>
      <c r="AG61" s="78" t="e">
        <f t="shared" si="3"/>
        <v>#REF!</v>
      </c>
      <c r="AH61" s="78" t="e">
        <f t="shared" si="4"/>
        <v>#REF!</v>
      </c>
    </row>
    <row r="62" spans="1:34" ht="50">
      <c r="A62" s="31" t="s">
        <v>189</v>
      </c>
      <c r="B62" s="32" t="s">
        <v>70</v>
      </c>
      <c r="C62" s="32" t="s">
        <v>115</v>
      </c>
      <c r="D62" s="32" t="s">
        <v>116</v>
      </c>
      <c r="E62" s="32" t="s">
        <v>117</v>
      </c>
      <c r="F62" s="33">
        <v>8066</v>
      </c>
      <c r="G62" s="33">
        <v>2024110010194</v>
      </c>
      <c r="H62" s="43" t="s">
        <v>13</v>
      </c>
      <c r="I62" s="32" t="s">
        <v>118</v>
      </c>
      <c r="J62" s="32" t="s">
        <v>16</v>
      </c>
      <c r="K62" s="32">
        <v>80111600</v>
      </c>
      <c r="L62" s="32" t="s">
        <v>1270</v>
      </c>
      <c r="M62" s="32" t="s">
        <v>120</v>
      </c>
      <c r="N62" s="32" t="s">
        <v>120</v>
      </c>
      <c r="O62" s="32">
        <v>6</v>
      </c>
      <c r="P62" s="32">
        <v>1</v>
      </c>
      <c r="Q62" s="32" t="s">
        <v>83</v>
      </c>
      <c r="R62" s="39" t="s">
        <v>84</v>
      </c>
      <c r="S62" s="39">
        <v>5000000</v>
      </c>
      <c r="T62" s="39">
        <v>30000000</v>
      </c>
      <c r="U62" s="32" t="s">
        <v>181</v>
      </c>
      <c r="V62" s="32" t="s">
        <v>122</v>
      </c>
      <c r="W62" s="32" t="s">
        <v>123</v>
      </c>
      <c r="X62" s="32" t="s">
        <v>75</v>
      </c>
      <c r="Y62" s="32" t="s">
        <v>76</v>
      </c>
      <c r="Z62" s="32" t="s">
        <v>77</v>
      </c>
      <c r="AA62" s="74">
        <f>SUMIFS('MOD PAA INVERSIÓN'!M:M,'MOD PAA INVERSIÓN'!B:B,A62,'MOD PAA INVERSIÓN'!A:A,"Modificación propuesta")</f>
        <v>0</v>
      </c>
      <c r="AB62" s="77">
        <f t="shared" ref="AB62:AB65" si="17">AC62-T62</f>
        <v>0</v>
      </c>
      <c r="AC62" s="77">
        <f t="shared" si="15"/>
        <v>30000000</v>
      </c>
      <c r="AD62" s="74">
        <f>IFERROR(VLOOKUP(A62,'MOD PAA INVERSIÓN'!$B:$U,20,0),0)</f>
        <v>0</v>
      </c>
      <c r="AE62" s="74">
        <f>SUMIFS('MOD PAA INVERSIÓN'!$M:$M,'MOD PAA INVERSIÓN'!B:B,A62,'MOD PAA INVERSIÓN'!A:A,"Información Actual")</f>
        <v>0</v>
      </c>
      <c r="AF62" s="74"/>
      <c r="AG62" s="27" t="e">
        <f t="shared" si="3"/>
        <v>#REF!</v>
      </c>
      <c r="AH62" s="27" t="e">
        <f t="shared" si="4"/>
        <v>#REF!</v>
      </c>
    </row>
    <row r="63" spans="1:34" ht="62.5">
      <c r="A63" s="31" t="s">
        <v>190</v>
      </c>
      <c r="B63" s="32" t="s">
        <v>70</v>
      </c>
      <c r="C63" s="32" t="s">
        <v>115</v>
      </c>
      <c r="D63" s="32" t="s">
        <v>116</v>
      </c>
      <c r="E63" s="32" t="s">
        <v>117</v>
      </c>
      <c r="F63" s="33">
        <v>8066</v>
      </c>
      <c r="G63" s="33">
        <v>2024110010194</v>
      </c>
      <c r="H63" s="43" t="s">
        <v>13</v>
      </c>
      <c r="I63" s="32" t="s">
        <v>118</v>
      </c>
      <c r="J63" s="32" t="s">
        <v>16</v>
      </c>
      <c r="K63" s="32">
        <v>80111600</v>
      </c>
      <c r="L63" s="32" t="s">
        <v>149</v>
      </c>
      <c r="M63" s="32" t="s">
        <v>120</v>
      </c>
      <c r="N63" s="32" t="s">
        <v>120</v>
      </c>
      <c r="O63" s="32">
        <v>9</v>
      </c>
      <c r="P63" s="32">
        <v>1</v>
      </c>
      <c r="Q63" s="32" t="s">
        <v>83</v>
      </c>
      <c r="R63" s="39" t="s">
        <v>84</v>
      </c>
      <c r="S63" s="39">
        <v>8000000</v>
      </c>
      <c r="T63" s="39">
        <v>72000000</v>
      </c>
      <c r="U63" s="32" t="s">
        <v>121</v>
      </c>
      <c r="V63" s="32" t="s">
        <v>122</v>
      </c>
      <c r="W63" s="32" t="s">
        <v>123</v>
      </c>
      <c r="X63" s="32" t="s">
        <v>75</v>
      </c>
      <c r="Y63" s="32" t="s">
        <v>76</v>
      </c>
      <c r="Z63" s="32" t="s">
        <v>77</v>
      </c>
      <c r="AA63" s="74">
        <f>SUMIFS('MOD PAA INVERSIÓN'!M:M,'MOD PAA INVERSIÓN'!B:B,A63,'MOD PAA INVERSIÓN'!A:A,"Modificación propuesta")</f>
        <v>0</v>
      </c>
      <c r="AB63" s="77">
        <f t="shared" si="17"/>
        <v>0</v>
      </c>
      <c r="AC63" s="77">
        <f t="shared" si="15"/>
        <v>72000000</v>
      </c>
      <c r="AD63" s="74">
        <f>IFERROR(VLOOKUP(A63,'MOD PAA INVERSIÓN'!$B:$U,20,0),0)</f>
        <v>0</v>
      </c>
      <c r="AE63" s="74">
        <f>SUMIFS('MOD PAA INVERSIÓN'!$M:$M,'MOD PAA INVERSIÓN'!B:B,A63,'MOD PAA INVERSIÓN'!A:A,"Información Actual")</f>
        <v>0</v>
      </c>
      <c r="AF63" s="74"/>
      <c r="AG63" s="27" t="e">
        <f t="shared" si="3"/>
        <v>#REF!</v>
      </c>
      <c r="AH63" s="27" t="e">
        <f t="shared" si="4"/>
        <v>#REF!</v>
      </c>
    </row>
    <row r="64" spans="1:34" ht="62.5">
      <c r="A64" s="31" t="s">
        <v>191</v>
      </c>
      <c r="B64" s="32" t="s">
        <v>70</v>
      </c>
      <c r="C64" s="32" t="s">
        <v>115</v>
      </c>
      <c r="D64" s="32" t="s">
        <v>116</v>
      </c>
      <c r="E64" s="32" t="s">
        <v>117</v>
      </c>
      <c r="F64" s="33">
        <v>8066</v>
      </c>
      <c r="G64" s="33">
        <v>2024110010194</v>
      </c>
      <c r="H64" s="43" t="s">
        <v>13</v>
      </c>
      <c r="I64" s="32" t="s">
        <v>118</v>
      </c>
      <c r="J64" s="32" t="s">
        <v>16</v>
      </c>
      <c r="K64" s="32">
        <v>80111600</v>
      </c>
      <c r="L64" s="32" t="s">
        <v>192</v>
      </c>
      <c r="M64" s="32" t="s">
        <v>120</v>
      </c>
      <c r="N64" s="32" t="s">
        <v>120</v>
      </c>
      <c r="O64" s="32">
        <v>10</v>
      </c>
      <c r="P64" s="32">
        <v>1</v>
      </c>
      <c r="Q64" s="32" t="s">
        <v>83</v>
      </c>
      <c r="R64" s="39" t="s">
        <v>84</v>
      </c>
      <c r="S64" s="39">
        <v>5600000</v>
      </c>
      <c r="T64" s="39">
        <v>56000000</v>
      </c>
      <c r="U64" s="32" t="s">
        <v>152</v>
      </c>
      <c r="V64" s="32" t="s">
        <v>122</v>
      </c>
      <c r="W64" s="32" t="s">
        <v>123</v>
      </c>
      <c r="X64" s="32" t="s">
        <v>75</v>
      </c>
      <c r="Y64" s="32" t="s">
        <v>76</v>
      </c>
      <c r="Z64" s="32" t="s">
        <v>77</v>
      </c>
      <c r="AA64" s="74">
        <f>SUMIFS('MOD PAA INVERSIÓN'!M:M,'MOD PAA INVERSIÓN'!B:B,A64,'MOD PAA INVERSIÓN'!A:A,"Modificación propuesta")</f>
        <v>0</v>
      </c>
      <c r="AB64" s="77">
        <f t="shared" si="17"/>
        <v>0</v>
      </c>
      <c r="AC64" s="77">
        <f t="shared" si="15"/>
        <v>56000000</v>
      </c>
      <c r="AD64" s="74">
        <f>IFERROR(VLOOKUP(A64,'MOD PAA INVERSIÓN'!$B:$U,20,0),0)</f>
        <v>0</v>
      </c>
      <c r="AE64" s="74">
        <f>SUMIFS('MOD PAA INVERSIÓN'!$M:$M,'MOD PAA INVERSIÓN'!B:B,A64,'MOD PAA INVERSIÓN'!A:A,"Información Actual")</f>
        <v>0</v>
      </c>
      <c r="AF64" s="74"/>
      <c r="AG64" s="27" t="e">
        <f t="shared" si="3"/>
        <v>#REF!</v>
      </c>
      <c r="AH64" s="27" t="e">
        <f t="shared" si="4"/>
        <v>#REF!</v>
      </c>
    </row>
    <row r="65" spans="1:34" ht="50">
      <c r="A65" s="31" t="s">
        <v>193</v>
      </c>
      <c r="B65" s="32" t="s">
        <v>70</v>
      </c>
      <c r="C65" s="32" t="s">
        <v>115</v>
      </c>
      <c r="D65" s="32" t="s">
        <v>116</v>
      </c>
      <c r="E65" s="32" t="s">
        <v>117</v>
      </c>
      <c r="F65" s="33">
        <v>8066</v>
      </c>
      <c r="G65" s="33">
        <v>2024110010194</v>
      </c>
      <c r="H65" s="43" t="s">
        <v>13</v>
      </c>
      <c r="I65" s="32" t="s">
        <v>118</v>
      </c>
      <c r="J65" s="32" t="s">
        <v>16</v>
      </c>
      <c r="K65" s="32">
        <v>80111600</v>
      </c>
      <c r="L65" s="32" t="s">
        <v>194</v>
      </c>
      <c r="M65" s="32" t="s">
        <v>120</v>
      </c>
      <c r="N65" s="32" t="s">
        <v>120</v>
      </c>
      <c r="O65" s="32">
        <v>6</v>
      </c>
      <c r="P65" s="32">
        <v>1</v>
      </c>
      <c r="Q65" s="32" t="s">
        <v>83</v>
      </c>
      <c r="R65" s="39" t="s">
        <v>84</v>
      </c>
      <c r="S65" s="39">
        <v>10000000</v>
      </c>
      <c r="T65" s="39">
        <v>60000000</v>
      </c>
      <c r="U65" s="32" t="s">
        <v>152</v>
      </c>
      <c r="V65" s="32" t="s">
        <v>122</v>
      </c>
      <c r="W65" s="32" t="s">
        <v>123</v>
      </c>
      <c r="X65" s="32" t="s">
        <v>75</v>
      </c>
      <c r="Y65" s="32" t="s">
        <v>76</v>
      </c>
      <c r="Z65" s="32" t="s">
        <v>77</v>
      </c>
      <c r="AA65" s="74">
        <f>SUMIFS('MOD PAA INVERSIÓN'!M:M,'MOD PAA INVERSIÓN'!B:B,A65,'MOD PAA INVERSIÓN'!A:A,"Modificación propuesta")</f>
        <v>0</v>
      </c>
      <c r="AB65" s="77">
        <f t="shared" si="17"/>
        <v>0</v>
      </c>
      <c r="AC65" s="77">
        <f t="shared" si="15"/>
        <v>60000000</v>
      </c>
      <c r="AD65" s="74">
        <f>IFERROR(VLOOKUP(A65,'MOD PAA INVERSIÓN'!$B:$U,20,0),0)</f>
        <v>0</v>
      </c>
      <c r="AE65" s="74">
        <f>SUMIFS('MOD PAA INVERSIÓN'!$M:$M,'MOD PAA INVERSIÓN'!B:B,A65,'MOD PAA INVERSIÓN'!A:A,"Información Actual")</f>
        <v>0</v>
      </c>
      <c r="AF65" s="74"/>
      <c r="AG65" s="27" t="e">
        <f t="shared" si="3"/>
        <v>#REF!</v>
      </c>
      <c r="AH65" s="27" t="e">
        <f t="shared" si="4"/>
        <v>#REF!</v>
      </c>
    </row>
    <row r="66" spans="1:34" ht="100">
      <c r="A66" s="31" t="s">
        <v>195</v>
      </c>
      <c r="B66" s="32" t="s">
        <v>70</v>
      </c>
      <c r="C66" s="32" t="s">
        <v>115</v>
      </c>
      <c r="D66" s="32" t="s">
        <v>116</v>
      </c>
      <c r="E66" s="32" t="s">
        <v>117</v>
      </c>
      <c r="F66" s="33">
        <v>8066</v>
      </c>
      <c r="G66" s="33">
        <v>2024110010194</v>
      </c>
      <c r="H66" s="43" t="s">
        <v>13</v>
      </c>
      <c r="I66" s="32" t="s">
        <v>118</v>
      </c>
      <c r="J66" s="32" t="s">
        <v>16</v>
      </c>
      <c r="K66" s="32">
        <v>80111600</v>
      </c>
      <c r="L66" s="32" t="s">
        <v>1271</v>
      </c>
      <c r="M66" s="32" t="s">
        <v>178</v>
      </c>
      <c r="N66" s="32" t="s">
        <v>178</v>
      </c>
      <c r="O66" s="32">
        <v>4</v>
      </c>
      <c r="P66" s="32">
        <v>1</v>
      </c>
      <c r="Q66" s="32" t="s">
        <v>83</v>
      </c>
      <c r="R66" s="39" t="s">
        <v>84</v>
      </c>
      <c r="S66" s="39">
        <v>5050000</v>
      </c>
      <c r="T66" s="39">
        <f>+S66*O66</f>
        <v>20200000</v>
      </c>
      <c r="U66" s="32" t="s">
        <v>197</v>
      </c>
      <c r="V66" s="32" t="s">
        <v>122</v>
      </c>
      <c r="W66" s="32" t="s">
        <v>123</v>
      </c>
      <c r="X66" s="32" t="s">
        <v>75</v>
      </c>
      <c r="Y66" s="32" t="s">
        <v>76</v>
      </c>
      <c r="Z66" s="32" t="s">
        <v>77</v>
      </c>
      <c r="AA66" s="74">
        <f>SUMIFS('MOD PAA INVERSIÓN'!M:M,'MOD PAA INVERSIÓN'!B:B,A66,'MOD PAA INVERSIÓN'!A:A,"Modificación propuesta")</f>
        <v>48000000</v>
      </c>
      <c r="AB66" s="74">
        <f t="shared" ref="AB66:AB67" si="18">AA66-T66</f>
        <v>27800000</v>
      </c>
      <c r="AC66" s="74">
        <f t="shared" ref="AC66:AC67" si="19">AA66</f>
        <v>48000000</v>
      </c>
      <c r="AD66" s="74">
        <f>IFERROR(VLOOKUP(A66,'MOD PAA INVERSIÓN'!$B:$U,20,0),0)</f>
        <v>6</v>
      </c>
      <c r="AE66" s="74">
        <f>SUMIFS('MOD PAA INVERSIÓN'!$M:$M,'MOD PAA INVERSIÓN'!B:B,A66,'MOD PAA INVERSIÓN'!A:A,"Información Actual")</f>
        <v>-20200000</v>
      </c>
      <c r="AF66" s="74">
        <f t="shared" ref="AF66:AF67" si="20">T66+AE66</f>
        <v>0</v>
      </c>
      <c r="AG66" s="78" t="e">
        <f t="shared" si="3"/>
        <v>#REF!</v>
      </c>
      <c r="AH66" s="78" t="e">
        <f t="shared" si="4"/>
        <v>#REF!</v>
      </c>
    </row>
    <row r="67" spans="1:34" ht="87.5">
      <c r="A67" s="31" t="s">
        <v>198</v>
      </c>
      <c r="B67" s="32" t="s">
        <v>70</v>
      </c>
      <c r="C67" s="32" t="s">
        <v>115</v>
      </c>
      <c r="D67" s="32" t="s">
        <v>116</v>
      </c>
      <c r="E67" s="32" t="s">
        <v>117</v>
      </c>
      <c r="F67" s="33">
        <v>8066</v>
      </c>
      <c r="G67" s="33">
        <v>2024110010194</v>
      </c>
      <c r="H67" s="43" t="s">
        <v>13</v>
      </c>
      <c r="I67" s="32" t="s">
        <v>118</v>
      </c>
      <c r="J67" s="32" t="s">
        <v>16</v>
      </c>
      <c r="K67" s="32">
        <v>80111600</v>
      </c>
      <c r="L67" s="32" t="s">
        <v>1272</v>
      </c>
      <c r="M67" s="32" t="s">
        <v>120</v>
      </c>
      <c r="N67" s="32" t="s">
        <v>120</v>
      </c>
      <c r="O67" s="32">
        <v>6</v>
      </c>
      <c r="P67" s="32">
        <v>1</v>
      </c>
      <c r="Q67" s="32" t="s">
        <v>83</v>
      </c>
      <c r="R67" s="39" t="s">
        <v>84</v>
      </c>
      <c r="S67" s="39">
        <v>8000000</v>
      </c>
      <c r="T67" s="39">
        <v>48000000</v>
      </c>
      <c r="U67" s="32" t="s">
        <v>197</v>
      </c>
      <c r="V67" s="32" t="s">
        <v>122</v>
      </c>
      <c r="W67" s="32" t="s">
        <v>123</v>
      </c>
      <c r="X67" s="32" t="s">
        <v>75</v>
      </c>
      <c r="Y67" s="32" t="s">
        <v>76</v>
      </c>
      <c r="Z67" s="32" t="s">
        <v>77</v>
      </c>
      <c r="AA67" s="74">
        <f>SUMIFS('MOD PAA INVERSIÓN'!M:M,'MOD PAA INVERSIÓN'!B:B,A67,'MOD PAA INVERSIÓN'!A:A,"Modificación propuesta")</f>
        <v>30000000</v>
      </c>
      <c r="AB67" s="74">
        <f t="shared" si="18"/>
        <v>-18000000</v>
      </c>
      <c r="AC67" s="74">
        <f t="shared" si="19"/>
        <v>30000000</v>
      </c>
      <c r="AD67" s="74">
        <f>IFERROR(VLOOKUP(A67,'MOD PAA INVERSIÓN'!$B:$U,20,0),0)</f>
        <v>6</v>
      </c>
      <c r="AE67" s="74">
        <f>SUMIFS('MOD PAA INVERSIÓN'!$M:$M,'MOD PAA INVERSIÓN'!B:B,A67,'MOD PAA INVERSIÓN'!A:A,"Información Actual")</f>
        <v>-48000000</v>
      </c>
      <c r="AF67" s="74">
        <f t="shared" si="20"/>
        <v>0</v>
      </c>
      <c r="AG67" s="78" t="e">
        <f t="shared" si="3"/>
        <v>#REF!</v>
      </c>
      <c r="AH67" s="78" t="e">
        <f t="shared" si="4"/>
        <v>#REF!</v>
      </c>
    </row>
    <row r="68" spans="1:34" ht="75">
      <c r="A68" s="31" t="s">
        <v>200</v>
      </c>
      <c r="B68" s="32" t="s">
        <v>70</v>
      </c>
      <c r="C68" s="32" t="s">
        <v>115</v>
      </c>
      <c r="D68" s="32" t="s">
        <v>116</v>
      </c>
      <c r="E68" s="32" t="s">
        <v>117</v>
      </c>
      <c r="F68" s="33">
        <v>8066</v>
      </c>
      <c r="G68" s="33">
        <v>2024110010194</v>
      </c>
      <c r="H68" s="43" t="s">
        <v>13</v>
      </c>
      <c r="I68" s="32" t="s">
        <v>118</v>
      </c>
      <c r="J68" s="32" t="s">
        <v>16</v>
      </c>
      <c r="K68" s="32">
        <v>80111600</v>
      </c>
      <c r="L68" s="32" t="s">
        <v>201</v>
      </c>
      <c r="M68" s="32" t="s">
        <v>120</v>
      </c>
      <c r="N68" s="32" t="s">
        <v>120</v>
      </c>
      <c r="O68" s="32">
        <v>6</v>
      </c>
      <c r="P68" s="32">
        <v>1</v>
      </c>
      <c r="Q68" s="32" t="s">
        <v>83</v>
      </c>
      <c r="R68" s="39" t="s">
        <v>84</v>
      </c>
      <c r="S68" s="39">
        <v>10000000</v>
      </c>
      <c r="T68" s="39">
        <v>60000000</v>
      </c>
      <c r="U68" s="32" t="s">
        <v>197</v>
      </c>
      <c r="V68" s="32" t="s">
        <v>122</v>
      </c>
      <c r="W68" s="32" t="s">
        <v>123</v>
      </c>
      <c r="X68" s="32" t="s">
        <v>75</v>
      </c>
      <c r="Y68" s="32" t="s">
        <v>76</v>
      </c>
      <c r="Z68" s="32" t="s">
        <v>77</v>
      </c>
      <c r="AA68" s="74">
        <f>SUMIFS('MOD PAA INVERSIÓN'!M:M,'MOD PAA INVERSIÓN'!B:B,A68,'MOD PAA INVERSIÓN'!A:A,"Modificación propuesta")</f>
        <v>0</v>
      </c>
      <c r="AB68" s="77">
        <f>AC68-T68</f>
        <v>0</v>
      </c>
      <c r="AC68" s="77">
        <f>T68</f>
        <v>60000000</v>
      </c>
      <c r="AD68" s="74">
        <f>IFERROR(VLOOKUP(A68,'MOD PAA INVERSIÓN'!$B:$U,20,0),0)</f>
        <v>0</v>
      </c>
      <c r="AE68" s="74">
        <f>SUMIFS('MOD PAA INVERSIÓN'!$M:$M,'MOD PAA INVERSIÓN'!B:B,A68,'MOD PAA INVERSIÓN'!A:A,"Información Actual")</f>
        <v>0</v>
      </c>
      <c r="AF68" s="74"/>
      <c r="AG68" s="27" t="e">
        <f t="shared" si="3"/>
        <v>#REF!</v>
      </c>
      <c r="AH68" s="27" t="e">
        <f t="shared" si="4"/>
        <v>#REF!</v>
      </c>
    </row>
    <row r="69" spans="1:34" ht="100">
      <c r="A69" s="31" t="s">
        <v>202</v>
      </c>
      <c r="B69" s="32" t="s">
        <v>70</v>
      </c>
      <c r="C69" s="32" t="s">
        <v>115</v>
      </c>
      <c r="D69" s="32" t="s">
        <v>116</v>
      </c>
      <c r="E69" s="32" t="s">
        <v>117</v>
      </c>
      <c r="F69" s="33">
        <v>8066</v>
      </c>
      <c r="G69" s="33">
        <v>2024110010194</v>
      </c>
      <c r="H69" s="43" t="s">
        <v>13</v>
      </c>
      <c r="I69" s="32" t="s">
        <v>118</v>
      </c>
      <c r="J69" s="32" t="s">
        <v>16</v>
      </c>
      <c r="K69" s="32">
        <v>80111600</v>
      </c>
      <c r="L69" s="32" t="s">
        <v>1273</v>
      </c>
      <c r="M69" s="32" t="s">
        <v>120</v>
      </c>
      <c r="N69" s="32" t="s">
        <v>120</v>
      </c>
      <c r="O69" s="32">
        <v>6</v>
      </c>
      <c r="P69" s="32">
        <v>1</v>
      </c>
      <c r="Q69" s="32" t="s">
        <v>83</v>
      </c>
      <c r="R69" s="39" t="s">
        <v>84</v>
      </c>
      <c r="S69" s="39">
        <v>4200000</v>
      </c>
      <c r="T69" s="39">
        <f>+S69*O69</f>
        <v>25200000</v>
      </c>
      <c r="U69" s="32" t="s">
        <v>197</v>
      </c>
      <c r="V69" s="32" t="s">
        <v>122</v>
      </c>
      <c r="W69" s="32" t="s">
        <v>123</v>
      </c>
      <c r="X69" s="32" t="s">
        <v>75</v>
      </c>
      <c r="Y69" s="32" t="s">
        <v>76</v>
      </c>
      <c r="Z69" s="32" t="s">
        <v>77</v>
      </c>
      <c r="AA69" s="74">
        <f>SUMIFS('MOD PAA INVERSIÓN'!M:M,'MOD PAA INVERSIÓN'!B:B,A69,'MOD PAA INVERSIÓN'!A:A,"Modificación propuesta")</f>
        <v>19000000</v>
      </c>
      <c r="AB69" s="74">
        <f t="shared" ref="AB69:AB70" si="21">AA69-T69</f>
        <v>-6200000</v>
      </c>
      <c r="AC69" s="74">
        <f t="shared" ref="AC69:AC72" si="22">AA69</f>
        <v>19000000</v>
      </c>
      <c r="AD69" s="74">
        <f>IFERROR(VLOOKUP(A69,'MOD PAA INVERSIÓN'!$B:$U,20,0),0)</f>
        <v>6</v>
      </c>
      <c r="AE69" s="74">
        <f>SUMIFS('MOD PAA INVERSIÓN'!$M:$M,'MOD PAA INVERSIÓN'!B:B,A69,'MOD PAA INVERSIÓN'!A:A,"Información Actual")</f>
        <v>-25200000</v>
      </c>
      <c r="AF69" s="74">
        <f t="shared" ref="AF69:AF72" si="23">T69+AE69</f>
        <v>0</v>
      </c>
      <c r="AG69" s="78" t="e">
        <f t="shared" si="3"/>
        <v>#REF!</v>
      </c>
      <c r="AH69" s="78" t="e">
        <f t="shared" si="4"/>
        <v>#REF!</v>
      </c>
    </row>
    <row r="70" spans="1:34" ht="100">
      <c r="A70" s="31" t="s">
        <v>204</v>
      </c>
      <c r="B70" s="32" t="s">
        <v>70</v>
      </c>
      <c r="C70" s="32" t="s">
        <v>115</v>
      </c>
      <c r="D70" s="32" t="s">
        <v>116</v>
      </c>
      <c r="E70" s="32" t="s">
        <v>117</v>
      </c>
      <c r="F70" s="33">
        <v>8066</v>
      </c>
      <c r="G70" s="33">
        <v>2024110010194</v>
      </c>
      <c r="H70" s="43" t="s">
        <v>13</v>
      </c>
      <c r="I70" s="32" t="s">
        <v>118</v>
      </c>
      <c r="J70" s="32" t="s">
        <v>16</v>
      </c>
      <c r="K70" s="32">
        <v>80111600</v>
      </c>
      <c r="L70" s="32" t="s">
        <v>1274</v>
      </c>
      <c r="M70" s="32" t="s">
        <v>120</v>
      </c>
      <c r="N70" s="32" t="s">
        <v>120</v>
      </c>
      <c r="O70" s="32">
        <v>6</v>
      </c>
      <c r="P70" s="32">
        <v>1</v>
      </c>
      <c r="Q70" s="32" t="s">
        <v>83</v>
      </c>
      <c r="R70" s="39" t="s">
        <v>84</v>
      </c>
      <c r="S70" s="39">
        <v>4800000</v>
      </c>
      <c r="T70" s="39">
        <v>28800000</v>
      </c>
      <c r="U70" s="32" t="s">
        <v>197</v>
      </c>
      <c r="V70" s="32" t="s">
        <v>122</v>
      </c>
      <c r="W70" s="32" t="s">
        <v>123</v>
      </c>
      <c r="X70" s="32" t="s">
        <v>75</v>
      </c>
      <c r="Y70" s="32" t="s">
        <v>76</v>
      </c>
      <c r="Z70" s="32" t="s">
        <v>77</v>
      </c>
      <c r="AA70" s="74">
        <f>SUMIFS('MOD PAA INVERSIÓN'!M:M,'MOD PAA INVERSIÓN'!B:B,A70,'MOD PAA INVERSIÓN'!A:A,"Modificación propuesta")</f>
        <v>36000000</v>
      </c>
      <c r="AB70" s="74">
        <f t="shared" si="21"/>
        <v>7200000</v>
      </c>
      <c r="AC70" s="74">
        <f t="shared" si="22"/>
        <v>36000000</v>
      </c>
      <c r="AD70" s="74">
        <f>IFERROR(VLOOKUP(A70,'MOD PAA INVERSIÓN'!$B:$U,20,0),0)</f>
        <v>6</v>
      </c>
      <c r="AE70" s="74">
        <f>SUMIFS('MOD PAA INVERSIÓN'!$M:$M,'MOD PAA INVERSIÓN'!B:B,A70,'MOD PAA INVERSIÓN'!A:A,"Información Actual")</f>
        <v>-28800000</v>
      </c>
      <c r="AF70" s="74">
        <f t="shared" si="23"/>
        <v>0</v>
      </c>
      <c r="AG70" s="78" t="e">
        <f t="shared" si="3"/>
        <v>#REF!</v>
      </c>
      <c r="AH70" s="78" t="e">
        <f t="shared" si="4"/>
        <v>#REF!</v>
      </c>
    </row>
    <row r="71" spans="1:34" ht="125">
      <c r="A71" s="31" t="s">
        <v>205</v>
      </c>
      <c r="B71" s="32" t="s">
        <v>70</v>
      </c>
      <c r="C71" s="32" t="s">
        <v>115</v>
      </c>
      <c r="D71" s="32" t="s">
        <v>116</v>
      </c>
      <c r="E71" s="32" t="s">
        <v>117</v>
      </c>
      <c r="F71" s="33">
        <v>8066</v>
      </c>
      <c r="G71" s="33">
        <v>2024110010194</v>
      </c>
      <c r="H71" s="43" t="s">
        <v>13</v>
      </c>
      <c r="I71" s="32" t="s">
        <v>118</v>
      </c>
      <c r="J71" s="32" t="s">
        <v>16</v>
      </c>
      <c r="K71" s="32">
        <v>80111600</v>
      </c>
      <c r="L71" s="32" t="s">
        <v>206</v>
      </c>
      <c r="M71" s="32" t="s">
        <v>120</v>
      </c>
      <c r="N71" s="32" t="s">
        <v>120</v>
      </c>
      <c r="O71" s="32">
        <v>2</v>
      </c>
      <c r="P71" s="32">
        <v>1</v>
      </c>
      <c r="Q71" s="32" t="s">
        <v>83</v>
      </c>
      <c r="R71" s="39" t="s">
        <v>84</v>
      </c>
      <c r="S71" s="39">
        <v>5700000</v>
      </c>
      <c r="T71" s="39">
        <v>11400000</v>
      </c>
      <c r="U71" s="32" t="s">
        <v>197</v>
      </c>
      <c r="V71" s="32" t="s">
        <v>122</v>
      </c>
      <c r="W71" s="32" t="s">
        <v>123</v>
      </c>
      <c r="X71" s="32" t="s">
        <v>75</v>
      </c>
      <c r="Y71" s="32" t="s">
        <v>76</v>
      </c>
      <c r="Z71" s="32" t="s">
        <v>77</v>
      </c>
      <c r="AA71" s="74">
        <f>SUMIFS('MOD PAA INVERSIÓN'!M:M,'MOD PAA INVERSIÓN'!B:B,A71,'MOD PAA INVERSIÓN'!A:A,"Modificación propuesta")</f>
        <v>0</v>
      </c>
      <c r="AB71" s="74">
        <f>AC71-T71</f>
        <v>-11400000</v>
      </c>
      <c r="AC71" s="74">
        <f t="shared" si="22"/>
        <v>0</v>
      </c>
      <c r="AD71" s="74">
        <f>IFERROR(VLOOKUP(A71,'MOD PAA INVERSIÓN'!$B:$U,20,0),0)</f>
        <v>6</v>
      </c>
      <c r="AE71" s="74">
        <f>SUMIFS('MOD PAA INVERSIÓN'!$M:$M,'MOD PAA INVERSIÓN'!B:B,A71,'MOD PAA INVERSIÓN'!A:A,"Información Actual")</f>
        <v>-11400000</v>
      </c>
      <c r="AF71" s="74">
        <f t="shared" si="23"/>
        <v>0</v>
      </c>
      <c r="AG71" s="78" t="e">
        <f t="shared" si="3"/>
        <v>#REF!</v>
      </c>
      <c r="AH71" s="78" t="e">
        <f t="shared" si="4"/>
        <v>#REF!</v>
      </c>
    </row>
    <row r="72" spans="1:34" ht="100">
      <c r="A72" s="31" t="s">
        <v>207</v>
      </c>
      <c r="B72" s="32" t="s">
        <v>70</v>
      </c>
      <c r="C72" s="32" t="s">
        <v>115</v>
      </c>
      <c r="D72" s="32" t="s">
        <v>116</v>
      </c>
      <c r="E72" s="32" t="s">
        <v>117</v>
      </c>
      <c r="F72" s="33">
        <v>8066</v>
      </c>
      <c r="G72" s="33">
        <v>2024110010194</v>
      </c>
      <c r="H72" s="43" t="s">
        <v>13</v>
      </c>
      <c r="I72" s="32" t="s">
        <v>118</v>
      </c>
      <c r="J72" s="32" t="s">
        <v>16</v>
      </c>
      <c r="K72" s="32">
        <v>80111600</v>
      </c>
      <c r="L72" s="32" t="s">
        <v>1275</v>
      </c>
      <c r="M72" s="32" t="s">
        <v>120</v>
      </c>
      <c r="N72" s="32" t="s">
        <v>120</v>
      </c>
      <c r="O72" s="32">
        <v>7</v>
      </c>
      <c r="P72" s="32">
        <v>1</v>
      </c>
      <c r="Q72" s="32" t="s">
        <v>83</v>
      </c>
      <c r="R72" s="39" t="s">
        <v>84</v>
      </c>
      <c r="S72" s="39">
        <v>7200000</v>
      </c>
      <c r="T72" s="39">
        <v>50400000</v>
      </c>
      <c r="U72" s="32" t="s">
        <v>197</v>
      </c>
      <c r="V72" s="32" t="s">
        <v>122</v>
      </c>
      <c r="W72" s="32" t="s">
        <v>123</v>
      </c>
      <c r="X72" s="32" t="s">
        <v>75</v>
      </c>
      <c r="Y72" s="32" t="s">
        <v>76</v>
      </c>
      <c r="Z72" s="32" t="s">
        <v>77</v>
      </c>
      <c r="AA72" s="74">
        <f>SUMIFS('MOD PAA INVERSIÓN'!M:M,'MOD PAA INVERSIÓN'!B:B,A72,'MOD PAA INVERSIÓN'!A:A,"Modificación propuesta")</f>
        <v>51100000</v>
      </c>
      <c r="AB72" s="74">
        <f>AA72-T72</f>
        <v>700000</v>
      </c>
      <c r="AC72" s="74">
        <f t="shared" si="22"/>
        <v>51100000</v>
      </c>
      <c r="AD72" s="74">
        <f>IFERROR(VLOOKUP(A72,'MOD PAA INVERSIÓN'!$B:$U,20,0),0)</f>
        <v>6</v>
      </c>
      <c r="AE72" s="74">
        <f>SUMIFS('MOD PAA INVERSIÓN'!$M:$M,'MOD PAA INVERSIÓN'!B:B,A72,'MOD PAA INVERSIÓN'!A:A,"Información Actual")</f>
        <v>-50400000</v>
      </c>
      <c r="AF72" s="74">
        <f t="shared" si="23"/>
        <v>0</v>
      </c>
      <c r="AG72" s="78" t="e">
        <f t="shared" si="3"/>
        <v>#REF!</v>
      </c>
      <c r="AH72" s="78" t="e">
        <f t="shared" si="4"/>
        <v>#REF!</v>
      </c>
    </row>
    <row r="73" spans="1:34" ht="100">
      <c r="A73" s="31" t="s">
        <v>209</v>
      </c>
      <c r="B73" s="32" t="s">
        <v>70</v>
      </c>
      <c r="C73" s="32" t="s">
        <v>115</v>
      </c>
      <c r="D73" s="32" t="s">
        <v>116</v>
      </c>
      <c r="E73" s="32" t="s">
        <v>117</v>
      </c>
      <c r="F73" s="33">
        <v>8066</v>
      </c>
      <c r="G73" s="33">
        <v>2024110010194</v>
      </c>
      <c r="H73" s="43" t="s">
        <v>13</v>
      </c>
      <c r="I73" s="32" t="s">
        <v>118</v>
      </c>
      <c r="J73" s="32" t="s">
        <v>16</v>
      </c>
      <c r="K73" s="32">
        <v>80111600</v>
      </c>
      <c r="L73" s="32" t="s">
        <v>1276</v>
      </c>
      <c r="M73" s="32" t="s">
        <v>120</v>
      </c>
      <c r="N73" s="32" t="s">
        <v>120</v>
      </c>
      <c r="O73" s="32">
        <v>5</v>
      </c>
      <c r="P73" s="32">
        <v>1</v>
      </c>
      <c r="Q73" s="32" t="s">
        <v>83</v>
      </c>
      <c r="R73" s="39" t="s">
        <v>84</v>
      </c>
      <c r="S73" s="39">
        <v>5100000</v>
      </c>
      <c r="T73" s="39">
        <v>25500000</v>
      </c>
      <c r="U73" s="32" t="s">
        <v>1277</v>
      </c>
      <c r="V73" s="32" t="s">
        <v>122</v>
      </c>
      <c r="W73" s="32" t="s">
        <v>123</v>
      </c>
      <c r="X73" s="32" t="s">
        <v>75</v>
      </c>
      <c r="Y73" s="32" t="s">
        <v>76</v>
      </c>
      <c r="Z73" s="32" t="s">
        <v>77</v>
      </c>
      <c r="AA73" s="74">
        <f>SUMIFS('MOD PAA INVERSIÓN'!M:M,'MOD PAA INVERSIÓN'!B:B,A73,'MOD PAA INVERSIÓN'!A:A,"Modificación propuesta")</f>
        <v>0</v>
      </c>
      <c r="AB73" s="77">
        <f t="shared" ref="AB73:AB75" si="24">AC73-T73</f>
        <v>0</v>
      </c>
      <c r="AC73" s="77">
        <f t="shared" ref="AC73:AC75" si="25">T73</f>
        <v>25500000</v>
      </c>
      <c r="AD73" s="74">
        <f>IFERROR(VLOOKUP(A73,'MOD PAA INVERSIÓN'!$B:$U,20,0),0)</f>
        <v>0</v>
      </c>
      <c r="AE73" s="74">
        <f>SUMIFS('MOD PAA INVERSIÓN'!$M:$M,'MOD PAA INVERSIÓN'!B:B,A73,'MOD PAA INVERSIÓN'!A:A,"Información Actual")</f>
        <v>0</v>
      </c>
      <c r="AF73" s="74"/>
      <c r="AG73" s="27" t="e">
        <f t="shared" si="3"/>
        <v>#REF!</v>
      </c>
      <c r="AH73" s="27" t="e">
        <f t="shared" si="4"/>
        <v>#REF!</v>
      </c>
    </row>
    <row r="74" spans="1:34" ht="112.5">
      <c r="A74" s="31" t="s">
        <v>210</v>
      </c>
      <c r="B74" s="32" t="s">
        <v>70</v>
      </c>
      <c r="C74" s="32" t="s">
        <v>115</v>
      </c>
      <c r="D74" s="32" t="s">
        <v>116</v>
      </c>
      <c r="E74" s="32" t="s">
        <v>117</v>
      </c>
      <c r="F74" s="33">
        <v>8066</v>
      </c>
      <c r="G74" s="33">
        <v>2024110010194</v>
      </c>
      <c r="H74" s="43" t="s">
        <v>13</v>
      </c>
      <c r="I74" s="32" t="s">
        <v>118</v>
      </c>
      <c r="J74" s="32" t="s">
        <v>16</v>
      </c>
      <c r="K74" s="32">
        <v>80111600</v>
      </c>
      <c r="L74" s="32" t="s">
        <v>1278</v>
      </c>
      <c r="M74" s="32" t="s">
        <v>120</v>
      </c>
      <c r="N74" s="32" t="s">
        <v>120</v>
      </c>
      <c r="O74" s="32">
        <v>6</v>
      </c>
      <c r="P74" s="32">
        <v>1</v>
      </c>
      <c r="Q74" s="32" t="s">
        <v>83</v>
      </c>
      <c r="R74" s="39" t="s">
        <v>84</v>
      </c>
      <c r="S74" s="39">
        <v>5500000</v>
      </c>
      <c r="T74" s="39">
        <v>33000000</v>
      </c>
      <c r="U74" s="32" t="s">
        <v>1277</v>
      </c>
      <c r="V74" s="32" t="s">
        <v>122</v>
      </c>
      <c r="W74" s="32" t="s">
        <v>123</v>
      </c>
      <c r="X74" s="32" t="s">
        <v>75</v>
      </c>
      <c r="Y74" s="32" t="s">
        <v>76</v>
      </c>
      <c r="Z74" s="32" t="s">
        <v>77</v>
      </c>
      <c r="AA74" s="74">
        <f>SUMIFS('MOD PAA INVERSIÓN'!M:M,'MOD PAA INVERSIÓN'!B:B,A74,'MOD PAA INVERSIÓN'!A:A,"Modificación propuesta")</f>
        <v>0</v>
      </c>
      <c r="AB74" s="77">
        <f t="shared" si="24"/>
        <v>0</v>
      </c>
      <c r="AC74" s="77">
        <f t="shared" si="25"/>
        <v>33000000</v>
      </c>
      <c r="AD74" s="74">
        <f>IFERROR(VLOOKUP(A74,'MOD PAA INVERSIÓN'!$B:$U,20,0),0)</f>
        <v>0</v>
      </c>
      <c r="AE74" s="74">
        <f>SUMIFS('MOD PAA INVERSIÓN'!$M:$M,'MOD PAA INVERSIÓN'!B:B,A74,'MOD PAA INVERSIÓN'!A:A,"Información Actual")</f>
        <v>0</v>
      </c>
      <c r="AF74" s="74"/>
      <c r="AG74" s="27" t="e">
        <f t="shared" si="3"/>
        <v>#REF!</v>
      </c>
      <c r="AH74" s="27" t="e">
        <f t="shared" si="4"/>
        <v>#REF!</v>
      </c>
    </row>
    <row r="75" spans="1:34" ht="87.5">
      <c r="A75" s="31" t="s">
        <v>211</v>
      </c>
      <c r="B75" s="32" t="s">
        <v>70</v>
      </c>
      <c r="C75" s="32" t="s">
        <v>115</v>
      </c>
      <c r="D75" s="32" t="s">
        <v>116</v>
      </c>
      <c r="E75" s="32" t="s">
        <v>117</v>
      </c>
      <c r="F75" s="33">
        <v>8066</v>
      </c>
      <c r="G75" s="33">
        <v>2024110010194</v>
      </c>
      <c r="H75" s="43" t="s">
        <v>13</v>
      </c>
      <c r="I75" s="32" t="s">
        <v>118</v>
      </c>
      <c r="J75" s="32" t="s">
        <v>16</v>
      </c>
      <c r="K75" s="32">
        <v>80111600</v>
      </c>
      <c r="L75" s="32" t="s">
        <v>1279</v>
      </c>
      <c r="M75" s="32" t="s">
        <v>120</v>
      </c>
      <c r="N75" s="32" t="s">
        <v>120</v>
      </c>
      <c r="O75" s="32">
        <v>6</v>
      </c>
      <c r="P75" s="32">
        <v>1</v>
      </c>
      <c r="Q75" s="32" t="s">
        <v>83</v>
      </c>
      <c r="R75" s="39" t="s">
        <v>84</v>
      </c>
      <c r="S75" s="39">
        <v>5500000</v>
      </c>
      <c r="T75" s="39">
        <v>33000000</v>
      </c>
      <c r="U75" s="32" t="s">
        <v>1277</v>
      </c>
      <c r="V75" s="32" t="s">
        <v>122</v>
      </c>
      <c r="W75" s="32" t="s">
        <v>123</v>
      </c>
      <c r="X75" s="32" t="s">
        <v>75</v>
      </c>
      <c r="Y75" s="32" t="s">
        <v>76</v>
      </c>
      <c r="Z75" s="32" t="s">
        <v>77</v>
      </c>
      <c r="AA75" s="74">
        <f>SUMIFS('MOD PAA INVERSIÓN'!M:M,'MOD PAA INVERSIÓN'!B:B,A75,'MOD PAA INVERSIÓN'!A:A,"Modificación propuesta")</f>
        <v>0</v>
      </c>
      <c r="AB75" s="77">
        <f t="shared" si="24"/>
        <v>0</v>
      </c>
      <c r="AC75" s="77">
        <f t="shared" si="25"/>
        <v>33000000</v>
      </c>
      <c r="AD75" s="74">
        <f>IFERROR(VLOOKUP(A75,'MOD PAA INVERSIÓN'!$B:$U,20,0),0)</f>
        <v>0</v>
      </c>
      <c r="AE75" s="74">
        <f>SUMIFS('MOD PAA INVERSIÓN'!$M:$M,'MOD PAA INVERSIÓN'!B:B,A75,'MOD PAA INVERSIÓN'!A:A,"Información Actual")</f>
        <v>0</v>
      </c>
      <c r="AF75" s="74"/>
      <c r="AG75" s="27" t="e">
        <f t="shared" si="3"/>
        <v>#REF!</v>
      </c>
      <c r="AH75" s="27" t="e">
        <f t="shared" si="4"/>
        <v>#REF!</v>
      </c>
    </row>
    <row r="76" spans="1:34" ht="100">
      <c r="A76" s="31" t="s">
        <v>212</v>
      </c>
      <c r="B76" s="32" t="s">
        <v>70</v>
      </c>
      <c r="C76" s="32" t="s">
        <v>115</v>
      </c>
      <c r="D76" s="32" t="s">
        <v>116</v>
      </c>
      <c r="E76" s="32" t="s">
        <v>117</v>
      </c>
      <c r="F76" s="33">
        <v>8066</v>
      </c>
      <c r="G76" s="33">
        <v>2024110010194</v>
      </c>
      <c r="H76" s="43" t="s">
        <v>13</v>
      </c>
      <c r="I76" s="32" t="s">
        <v>118</v>
      </c>
      <c r="J76" s="32" t="s">
        <v>16</v>
      </c>
      <c r="K76" s="32">
        <v>80111600</v>
      </c>
      <c r="L76" s="32" t="s">
        <v>1280</v>
      </c>
      <c r="M76" s="32" t="s">
        <v>120</v>
      </c>
      <c r="N76" s="32" t="s">
        <v>120</v>
      </c>
      <c r="O76" s="32">
        <v>4</v>
      </c>
      <c r="P76" s="32">
        <v>1</v>
      </c>
      <c r="Q76" s="32" t="s">
        <v>83</v>
      </c>
      <c r="R76" s="39" t="s">
        <v>84</v>
      </c>
      <c r="S76" s="39">
        <v>4600000</v>
      </c>
      <c r="T76" s="39">
        <v>18400000</v>
      </c>
      <c r="U76" s="32" t="s">
        <v>214</v>
      </c>
      <c r="V76" s="32" t="s">
        <v>122</v>
      </c>
      <c r="W76" s="32" t="s">
        <v>123</v>
      </c>
      <c r="X76" s="32" t="s">
        <v>75</v>
      </c>
      <c r="Y76" s="32" t="s">
        <v>76</v>
      </c>
      <c r="Z76" s="32" t="s">
        <v>77</v>
      </c>
      <c r="AA76" s="74">
        <f>SUMIFS('MOD PAA INVERSIÓN'!M:M,'MOD PAA INVERSIÓN'!B:B,A76,'MOD PAA INVERSIÓN'!A:A,"Modificación propuesta")</f>
        <v>17400000</v>
      </c>
      <c r="AB76" s="74">
        <f t="shared" ref="AB76:AB81" si="26">AA76-T76</f>
        <v>-1000000</v>
      </c>
      <c r="AC76" s="74">
        <f t="shared" ref="AC76:AC80" si="27">AA76</f>
        <v>17400000</v>
      </c>
      <c r="AD76" s="74">
        <f>IFERROR(VLOOKUP(A76,'MOD PAA INVERSIÓN'!$B:$U,20,0),0)</f>
        <v>6</v>
      </c>
      <c r="AE76" s="74">
        <f>SUMIFS('MOD PAA INVERSIÓN'!$M:$M,'MOD PAA INVERSIÓN'!B:B,A76,'MOD PAA INVERSIÓN'!A:A,"Información Actual")</f>
        <v>-18400000</v>
      </c>
      <c r="AF76" s="74">
        <f t="shared" ref="AF76:AF81" si="28">T76+AE76</f>
        <v>0</v>
      </c>
      <c r="AG76" s="78" t="e">
        <f t="shared" si="3"/>
        <v>#REF!</v>
      </c>
      <c r="AH76" s="78" t="e">
        <f t="shared" si="4"/>
        <v>#REF!</v>
      </c>
    </row>
    <row r="77" spans="1:34" ht="75">
      <c r="A77" s="31" t="s">
        <v>215</v>
      </c>
      <c r="B77" s="32" t="s">
        <v>70</v>
      </c>
      <c r="C77" s="32" t="s">
        <v>115</v>
      </c>
      <c r="D77" s="32" t="s">
        <v>116</v>
      </c>
      <c r="E77" s="32" t="s">
        <v>117</v>
      </c>
      <c r="F77" s="33">
        <v>8066</v>
      </c>
      <c r="G77" s="33">
        <v>2024110010194</v>
      </c>
      <c r="H77" s="43" t="s">
        <v>13</v>
      </c>
      <c r="I77" s="32" t="s">
        <v>118</v>
      </c>
      <c r="J77" s="32" t="s">
        <v>16</v>
      </c>
      <c r="K77" s="32">
        <v>80111600</v>
      </c>
      <c r="L77" s="32" t="s">
        <v>1281</v>
      </c>
      <c r="M77" s="32" t="s">
        <v>120</v>
      </c>
      <c r="N77" s="32" t="s">
        <v>120</v>
      </c>
      <c r="O77" s="32">
        <v>6</v>
      </c>
      <c r="P77" s="32">
        <v>1</v>
      </c>
      <c r="Q77" s="32" t="s">
        <v>83</v>
      </c>
      <c r="R77" s="39" t="s">
        <v>84</v>
      </c>
      <c r="S77" s="39">
        <v>4650000</v>
      </c>
      <c r="T77" s="39">
        <v>27900000</v>
      </c>
      <c r="U77" s="32" t="s">
        <v>214</v>
      </c>
      <c r="V77" s="32" t="s">
        <v>122</v>
      </c>
      <c r="W77" s="32" t="s">
        <v>123</v>
      </c>
      <c r="X77" s="32" t="s">
        <v>75</v>
      </c>
      <c r="Y77" s="32" t="s">
        <v>76</v>
      </c>
      <c r="Z77" s="32" t="s">
        <v>77</v>
      </c>
      <c r="AA77" s="74">
        <f>SUMIFS('MOD PAA INVERSIÓN'!M:M,'MOD PAA INVERSIÓN'!B:B,A77,'MOD PAA INVERSIÓN'!A:A,"Modificación propuesta")</f>
        <v>25800000</v>
      </c>
      <c r="AB77" s="74">
        <f t="shared" si="26"/>
        <v>-2100000</v>
      </c>
      <c r="AC77" s="74">
        <f t="shared" si="27"/>
        <v>25800000</v>
      </c>
      <c r="AD77" s="74">
        <f>IFERROR(VLOOKUP(A77,'MOD PAA INVERSIÓN'!$B:$U,20,0),0)</f>
        <v>6</v>
      </c>
      <c r="AE77" s="74">
        <f>SUMIFS('MOD PAA INVERSIÓN'!$M:$M,'MOD PAA INVERSIÓN'!B:B,A77,'MOD PAA INVERSIÓN'!A:A,"Información Actual")</f>
        <v>-27900000</v>
      </c>
      <c r="AF77" s="74">
        <f t="shared" si="28"/>
        <v>0</v>
      </c>
      <c r="AG77" s="78" t="e">
        <f t="shared" si="3"/>
        <v>#REF!</v>
      </c>
      <c r="AH77" s="78" t="e">
        <f t="shared" si="4"/>
        <v>#REF!</v>
      </c>
    </row>
    <row r="78" spans="1:34" ht="100">
      <c r="A78" s="31" t="s">
        <v>217</v>
      </c>
      <c r="B78" s="32" t="s">
        <v>70</v>
      </c>
      <c r="C78" s="32" t="s">
        <v>115</v>
      </c>
      <c r="D78" s="32" t="s">
        <v>116</v>
      </c>
      <c r="E78" s="32" t="s">
        <v>117</v>
      </c>
      <c r="F78" s="33">
        <v>8066</v>
      </c>
      <c r="G78" s="33">
        <v>2024110010194</v>
      </c>
      <c r="H78" s="43" t="s">
        <v>13</v>
      </c>
      <c r="I78" s="32" t="s">
        <v>118</v>
      </c>
      <c r="J78" s="32" t="s">
        <v>16</v>
      </c>
      <c r="K78" s="32">
        <v>80111600</v>
      </c>
      <c r="L78" s="32" t="s">
        <v>216</v>
      </c>
      <c r="M78" s="32" t="s">
        <v>120</v>
      </c>
      <c r="N78" s="32" t="s">
        <v>120</v>
      </c>
      <c r="O78" s="32">
        <v>6</v>
      </c>
      <c r="P78" s="32">
        <v>1</v>
      </c>
      <c r="Q78" s="32" t="s">
        <v>83</v>
      </c>
      <c r="R78" s="39" t="s">
        <v>84</v>
      </c>
      <c r="S78" s="39">
        <v>3620000</v>
      </c>
      <c r="T78" s="39">
        <v>21720000</v>
      </c>
      <c r="U78" s="32" t="s">
        <v>214</v>
      </c>
      <c r="V78" s="32" t="s">
        <v>122</v>
      </c>
      <c r="W78" s="32" t="s">
        <v>123</v>
      </c>
      <c r="X78" s="32" t="s">
        <v>75</v>
      </c>
      <c r="Y78" s="32" t="s">
        <v>76</v>
      </c>
      <c r="Z78" s="32" t="s">
        <v>77</v>
      </c>
      <c r="AA78" s="74">
        <f>SUMIFS('MOD PAA INVERSIÓN'!M:M,'MOD PAA INVERSIÓN'!B:B,A78,'MOD PAA INVERSIÓN'!A:A,"Modificación propuesta")</f>
        <v>18981000</v>
      </c>
      <c r="AB78" s="74">
        <f t="shared" si="26"/>
        <v>-2739000</v>
      </c>
      <c r="AC78" s="74">
        <f t="shared" si="27"/>
        <v>18981000</v>
      </c>
      <c r="AD78" s="74">
        <f>IFERROR(VLOOKUP(A78,'MOD PAA INVERSIÓN'!$B:$U,20,0),0)</f>
        <v>6</v>
      </c>
      <c r="AE78" s="74">
        <f>SUMIFS('MOD PAA INVERSIÓN'!$M:$M,'MOD PAA INVERSIÓN'!B:B,A78,'MOD PAA INVERSIÓN'!A:A,"Información Actual")</f>
        <v>-21720000</v>
      </c>
      <c r="AF78" s="74">
        <f t="shared" si="28"/>
        <v>0</v>
      </c>
      <c r="AG78" s="78" t="e">
        <f t="shared" si="3"/>
        <v>#REF!</v>
      </c>
      <c r="AH78" s="78" t="e">
        <f t="shared" si="4"/>
        <v>#REF!</v>
      </c>
    </row>
    <row r="79" spans="1:34" ht="62.5">
      <c r="A79" s="31" t="s">
        <v>219</v>
      </c>
      <c r="B79" s="32" t="s">
        <v>70</v>
      </c>
      <c r="C79" s="32" t="s">
        <v>115</v>
      </c>
      <c r="D79" s="32" t="s">
        <v>116</v>
      </c>
      <c r="E79" s="32" t="s">
        <v>117</v>
      </c>
      <c r="F79" s="33">
        <v>8066</v>
      </c>
      <c r="G79" s="33">
        <v>2024110010194</v>
      </c>
      <c r="H79" s="43" t="s">
        <v>13</v>
      </c>
      <c r="I79" s="32" t="s">
        <v>118</v>
      </c>
      <c r="J79" s="32" t="s">
        <v>16</v>
      </c>
      <c r="K79" s="32">
        <v>80111600</v>
      </c>
      <c r="L79" s="32" t="s">
        <v>1282</v>
      </c>
      <c r="M79" s="32" t="s">
        <v>120</v>
      </c>
      <c r="N79" s="32" t="s">
        <v>120</v>
      </c>
      <c r="O79" s="32">
        <v>6</v>
      </c>
      <c r="P79" s="32">
        <v>1</v>
      </c>
      <c r="Q79" s="32" t="s">
        <v>83</v>
      </c>
      <c r="R79" s="39" t="s">
        <v>84</v>
      </c>
      <c r="S79" s="39">
        <v>8000000</v>
      </c>
      <c r="T79" s="39">
        <v>48000000</v>
      </c>
      <c r="U79" s="32" t="s">
        <v>214</v>
      </c>
      <c r="V79" s="32" t="s">
        <v>122</v>
      </c>
      <c r="W79" s="32" t="s">
        <v>123</v>
      </c>
      <c r="X79" s="32" t="s">
        <v>75</v>
      </c>
      <c r="Y79" s="32" t="s">
        <v>76</v>
      </c>
      <c r="Z79" s="32" t="s">
        <v>77</v>
      </c>
      <c r="AA79" s="74">
        <f>SUMIFS('MOD PAA INVERSIÓN'!M:M,'MOD PAA INVERSIÓN'!B:B,A79,'MOD PAA INVERSIÓN'!A:A,"Modificación propuesta")</f>
        <v>30000000</v>
      </c>
      <c r="AB79" s="74">
        <f t="shared" si="26"/>
        <v>-18000000</v>
      </c>
      <c r="AC79" s="74">
        <f t="shared" si="27"/>
        <v>30000000</v>
      </c>
      <c r="AD79" s="74">
        <f>IFERROR(VLOOKUP(A79,'MOD PAA INVERSIÓN'!$B:$U,20,0),0)</f>
        <v>6</v>
      </c>
      <c r="AE79" s="74">
        <f>SUMIFS('MOD PAA INVERSIÓN'!$M:$M,'MOD PAA INVERSIÓN'!B:B,A79,'MOD PAA INVERSIÓN'!A:A,"Información Actual")</f>
        <v>-48000000</v>
      </c>
      <c r="AF79" s="74">
        <f t="shared" si="28"/>
        <v>0</v>
      </c>
      <c r="AG79" s="78" t="e">
        <f t="shared" si="3"/>
        <v>#REF!</v>
      </c>
      <c r="AH79" s="78" t="e">
        <f t="shared" si="4"/>
        <v>#REF!</v>
      </c>
    </row>
    <row r="80" spans="1:34" ht="87.5">
      <c r="A80" s="31" t="s">
        <v>221</v>
      </c>
      <c r="B80" s="32" t="s">
        <v>70</v>
      </c>
      <c r="C80" s="32" t="s">
        <v>115</v>
      </c>
      <c r="D80" s="32" t="s">
        <v>116</v>
      </c>
      <c r="E80" s="32" t="s">
        <v>117</v>
      </c>
      <c r="F80" s="33">
        <v>8066</v>
      </c>
      <c r="G80" s="33">
        <v>2024110010194</v>
      </c>
      <c r="H80" s="43" t="s">
        <v>13</v>
      </c>
      <c r="I80" s="32" t="s">
        <v>118</v>
      </c>
      <c r="J80" s="32" t="s">
        <v>16</v>
      </c>
      <c r="K80" s="32">
        <v>80111600</v>
      </c>
      <c r="L80" s="32" t="s">
        <v>1283</v>
      </c>
      <c r="M80" s="32" t="s">
        <v>120</v>
      </c>
      <c r="N80" s="32" t="s">
        <v>120</v>
      </c>
      <c r="O80" s="32">
        <v>6</v>
      </c>
      <c r="P80" s="32">
        <v>1</v>
      </c>
      <c r="Q80" s="32" t="s">
        <v>83</v>
      </c>
      <c r="R80" s="39" t="s">
        <v>84</v>
      </c>
      <c r="S80" s="39">
        <v>4057000</v>
      </c>
      <c r="T80" s="39">
        <v>24342000</v>
      </c>
      <c r="U80" s="32" t="s">
        <v>214</v>
      </c>
      <c r="V80" s="32" t="s">
        <v>122</v>
      </c>
      <c r="W80" s="32" t="s">
        <v>123</v>
      </c>
      <c r="X80" s="32" t="s">
        <v>75</v>
      </c>
      <c r="Y80" s="32" t="s">
        <v>76</v>
      </c>
      <c r="Z80" s="32" t="s">
        <v>77</v>
      </c>
      <c r="AA80" s="74">
        <f>SUMIFS('MOD PAA INVERSIÓN'!M:M,'MOD PAA INVERSIÓN'!B:B,A80,'MOD PAA INVERSIÓN'!A:A,"Modificación propuesta")</f>
        <v>48000000</v>
      </c>
      <c r="AB80" s="74">
        <f t="shared" si="26"/>
        <v>23658000</v>
      </c>
      <c r="AC80" s="74">
        <f t="shared" si="27"/>
        <v>48000000</v>
      </c>
      <c r="AD80" s="74">
        <f>IFERROR(VLOOKUP(A80,'MOD PAA INVERSIÓN'!$B:$U,20,0),0)</f>
        <v>6</v>
      </c>
      <c r="AE80" s="74">
        <f>SUMIFS('MOD PAA INVERSIÓN'!$M:$M,'MOD PAA INVERSIÓN'!B:B,A80,'MOD PAA INVERSIÓN'!A:A,"Información Actual")</f>
        <v>-24342000</v>
      </c>
      <c r="AF80" s="74">
        <f t="shared" si="28"/>
        <v>0</v>
      </c>
      <c r="AG80" s="78" t="e">
        <f t="shared" si="3"/>
        <v>#REF!</v>
      </c>
      <c r="AH80" s="78" t="e">
        <f t="shared" si="4"/>
        <v>#REF!</v>
      </c>
    </row>
    <row r="81" spans="1:34" ht="62.5">
      <c r="A81" s="31" t="s">
        <v>223</v>
      </c>
      <c r="B81" s="32" t="s">
        <v>70</v>
      </c>
      <c r="C81" s="32" t="s">
        <v>115</v>
      </c>
      <c r="D81" s="32" t="s">
        <v>116</v>
      </c>
      <c r="E81" s="32" t="s">
        <v>117</v>
      </c>
      <c r="F81" s="33">
        <v>8066</v>
      </c>
      <c r="G81" s="33">
        <v>2024110010194</v>
      </c>
      <c r="H81" s="43" t="s">
        <v>13</v>
      </c>
      <c r="I81" s="32" t="s">
        <v>118</v>
      </c>
      <c r="J81" s="32" t="s">
        <v>16</v>
      </c>
      <c r="K81" s="32">
        <v>80111600</v>
      </c>
      <c r="L81" s="32" t="s">
        <v>1284</v>
      </c>
      <c r="M81" s="32" t="s">
        <v>120</v>
      </c>
      <c r="N81" s="32" t="s">
        <v>120</v>
      </c>
      <c r="O81" s="32">
        <v>6</v>
      </c>
      <c r="P81" s="32">
        <v>1</v>
      </c>
      <c r="Q81" s="32" t="s">
        <v>83</v>
      </c>
      <c r="R81" s="39" t="s">
        <v>84</v>
      </c>
      <c r="S81" s="39">
        <v>4508000</v>
      </c>
      <c r="T81" s="39">
        <v>27048000</v>
      </c>
      <c r="U81" s="32" t="s">
        <v>225</v>
      </c>
      <c r="V81" s="32" t="s">
        <v>122</v>
      </c>
      <c r="W81" s="32" t="s">
        <v>123</v>
      </c>
      <c r="X81" s="32" t="s">
        <v>75</v>
      </c>
      <c r="Y81" s="32" t="s">
        <v>76</v>
      </c>
      <c r="Z81" s="32" t="s">
        <v>77</v>
      </c>
      <c r="AA81" s="74">
        <f>SUMIFS('MOD PAA INVERSIÓN'!M:M,'MOD PAA INVERSIÓN'!B:B,A81,'MOD PAA INVERSIÓN'!A:A,"Modificación propuesta")</f>
        <v>27048000</v>
      </c>
      <c r="AB81" s="74">
        <f t="shared" si="26"/>
        <v>0</v>
      </c>
      <c r="AC81" s="77">
        <f t="shared" ref="AC81:AC84" si="29">T81</f>
        <v>27048000</v>
      </c>
      <c r="AD81" s="74">
        <f>IFERROR(VLOOKUP(A81,'MOD PAA INVERSIÓN'!$B:$U,20,0),0)</f>
        <v>6</v>
      </c>
      <c r="AE81" s="74">
        <f>SUMIFS('MOD PAA INVERSIÓN'!$M:$M,'MOD PAA INVERSIÓN'!B:B,A81,'MOD PAA INVERSIÓN'!A:A,"Información Actual")</f>
        <v>-27048000</v>
      </c>
      <c r="AF81" s="74">
        <f t="shared" si="28"/>
        <v>0</v>
      </c>
      <c r="AG81" s="78" t="e">
        <f t="shared" si="3"/>
        <v>#REF!</v>
      </c>
      <c r="AH81" s="78" t="e">
        <f t="shared" si="4"/>
        <v>#REF!</v>
      </c>
    </row>
    <row r="82" spans="1:34" ht="75">
      <c r="A82" s="31" t="s">
        <v>226</v>
      </c>
      <c r="B82" s="32" t="s">
        <v>70</v>
      </c>
      <c r="C82" s="32" t="s">
        <v>115</v>
      </c>
      <c r="D82" s="32" t="s">
        <v>116</v>
      </c>
      <c r="E82" s="32" t="s">
        <v>117</v>
      </c>
      <c r="F82" s="33">
        <v>8066</v>
      </c>
      <c r="G82" s="33">
        <v>2024110010194</v>
      </c>
      <c r="H82" s="43" t="s">
        <v>13</v>
      </c>
      <c r="I82" s="32" t="s">
        <v>118</v>
      </c>
      <c r="J82" s="32" t="s">
        <v>16</v>
      </c>
      <c r="K82" s="32">
        <v>80111600</v>
      </c>
      <c r="L82" s="32" t="s">
        <v>227</v>
      </c>
      <c r="M82" s="32" t="s">
        <v>120</v>
      </c>
      <c r="N82" s="32" t="s">
        <v>120</v>
      </c>
      <c r="O82" s="32">
        <v>6</v>
      </c>
      <c r="P82" s="32">
        <v>1</v>
      </c>
      <c r="Q82" s="32" t="s">
        <v>83</v>
      </c>
      <c r="R82" s="39" t="s">
        <v>84</v>
      </c>
      <c r="S82" s="39">
        <v>5500000</v>
      </c>
      <c r="T82" s="39">
        <v>33000000</v>
      </c>
      <c r="U82" s="32" t="s">
        <v>225</v>
      </c>
      <c r="V82" s="32" t="s">
        <v>122</v>
      </c>
      <c r="W82" s="32" t="s">
        <v>123</v>
      </c>
      <c r="X82" s="32" t="s">
        <v>75</v>
      </c>
      <c r="Y82" s="32" t="s">
        <v>76</v>
      </c>
      <c r="Z82" s="32" t="s">
        <v>77</v>
      </c>
      <c r="AA82" s="74">
        <f>SUMIFS('MOD PAA INVERSIÓN'!M:M,'MOD PAA INVERSIÓN'!B:B,A82,'MOD PAA INVERSIÓN'!A:A,"Modificación propuesta")</f>
        <v>0</v>
      </c>
      <c r="AB82" s="77">
        <f>AC82-T82</f>
        <v>0</v>
      </c>
      <c r="AC82" s="77">
        <f t="shared" si="29"/>
        <v>33000000</v>
      </c>
      <c r="AD82" s="74">
        <f>IFERROR(VLOOKUP(A82,'MOD PAA INVERSIÓN'!$B:$U,20,0),0)</f>
        <v>0</v>
      </c>
      <c r="AE82" s="74">
        <f>SUMIFS('MOD PAA INVERSIÓN'!$M:$M,'MOD PAA INVERSIÓN'!B:B,A82,'MOD PAA INVERSIÓN'!A:A,"Información Actual")</f>
        <v>0</v>
      </c>
      <c r="AF82" s="74"/>
      <c r="AG82" s="27" t="e">
        <f t="shared" si="3"/>
        <v>#REF!</v>
      </c>
      <c r="AH82" s="27" t="e">
        <f t="shared" si="4"/>
        <v>#REF!</v>
      </c>
    </row>
    <row r="83" spans="1:34" ht="50">
      <c r="A83" s="31" t="s">
        <v>228</v>
      </c>
      <c r="B83" s="32" t="s">
        <v>70</v>
      </c>
      <c r="C83" s="32" t="s">
        <v>115</v>
      </c>
      <c r="D83" s="32" t="s">
        <v>116</v>
      </c>
      <c r="E83" s="32" t="s">
        <v>117</v>
      </c>
      <c r="F83" s="33">
        <v>8066</v>
      </c>
      <c r="G83" s="33">
        <v>2024110010194</v>
      </c>
      <c r="H83" s="43" t="s">
        <v>13</v>
      </c>
      <c r="I83" s="32" t="s">
        <v>118</v>
      </c>
      <c r="J83" s="32" t="s">
        <v>16</v>
      </c>
      <c r="K83" s="32">
        <v>80111600</v>
      </c>
      <c r="L83" s="32" t="s">
        <v>229</v>
      </c>
      <c r="M83" s="32" t="s">
        <v>120</v>
      </c>
      <c r="N83" s="32" t="s">
        <v>120</v>
      </c>
      <c r="O83" s="32">
        <v>6</v>
      </c>
      <c r="P83" s="32">
        <v>1</v>
      </c>
      <c r="Q83" s="32" t="s">
        <v>83</v>
      </c>
      <c r="R83" s="39" t="s">
        <v>84</v>
      </c>
      <c r="S83" s="39">
        <v>8300000</v>
      </c>
      <c r="T83" s="39">
        <v>49800000</v>
      </c>
      <c r="U83" s="32" t="s">
        <v>171</v>
      </c>
      <c r="V83" s="32" t="s">
        <v>122</v>
      </c>
      <c r="W83" s="32" t="s">
        <v>123</v>
      </c>
      <c r="X83" s="32" t="s">
        <v>75</v>
      </c>
      <c r="Y83" s="32" t="s">
        <v>76</v>
      </c>
      <c r="Z83" s="32" t="s">
        <v>77</v>
      </c>
      <c r="AA83" s="74">
        <f>SUMIFS('MOD PAA INVERSIÓN'!M:M,'MOD PAA INVERSIÓN'!B:B,A83,'MOD PAA INVERSIÓN'!A:A,"Modificación propuesta")</f>
        <v>49800000</v>
      </c>
      <c r="AB83" s="74">
        <f>AA83-T83</f>
        <v>0</v>
      </c>
      <c r="AC83" s="77">
        <f t="shared" si="29"/>
        <v>49800000</v>
      </c>
      <c r="AD83" s="74">
        <f>IFERROR(VLOOKUP(A83,'MOD PAA INVERSIÓN'!$B:$U,20,0),0)</f>
        <v>6</v>
      </c>
      <c r="AE83" s="74">
        <f>SUMIFS('MOD PAA INVERSIÓN'!$M:$M,'MOD PAA INVERSIÓN'!B:B,A83,'MOD PAA INVERSIÓN'!A:A,"Información Actual")</f>
        <v>-49800000</v>
      </c>
      <c r="AF83" s="74">
        <f>T83+AE83</f>
        <v>0</v>
      </c>
      <c r="AG83" s="78" t="e">
        <f t="shared" si="3"/>
        <v>#REF!</v>
      </c>
      <c r="AH83" s="78" t="e">
        <f t="shared" si="4"/>
        <v>#REF!</v>
      </c>
    </row>
    <row r="84" spans="1:34" ht="50">
      <c r="A84" s="31" t="s">
        <v>230</v>
      </c>
      <c r="B84" s="32" t="s">
        <v>70</v>
      </c>
      <c r="C84" s="32" t="s">
        <v>115</v>
      </c>
      <c r="D84" s="32" t="s">
        <v>116</v>
      </c>
      <c r="E84" s="32" t="s">
        <v>117</v>
      </c>
      <c r="F84" s="33">
        <v>8066</v>
      </c>
      <c r="G84" s="33">
        <v>2024110010194</v>
      </c>
      <c r="H84" s="43" t="s">
        <v>13</v>
      </c>
      <c r="I84" s="32" t="s">
        <v>118</v>
      </c>
      <c r="J84" s="32" t="s">
        <v>16</v>
      </c>
      <c r="K84" s="32">
        <v>80111600</v>
      </c>
      <c r="L84" s="32" t="s">
        <v>231</v>
      </c>
      <c r="M84" s="32" t="s">
        <v>120</v>
      </c>
      <c r="N84" s="32" t="s">
        <v>120</v>
      </c>
      <c r="O84" s="32">
        <v>7</v>
      </c>
      <c r="P84" s="32">
        <v>1</v>
      </c>
      <c r="Q84" s="32" t="s">
        <v>83</v>
      </c>
      <c r="R84" s="39" t="s">
        <v>84</v>
      </c>
      <c r="S84" s="39">
        <v>5000000</v>
      </c>
      <c r="T84" s="39">
        <v>35000000</v>
      </c>
      <c r="U84" s="32" t="s">
        <v>171</v>
      </c>
      <c r="V84" s="32" t="s">
        <v>122</v>
      </c>
      <c r="W84" s="32" t="s">
        <v>123</v>
      </c>
      <c r="X84" s="32" t="s">
        <v>75</v>
      </c>
      <c r="Y84" s="32" t="s">
        <v>76</v>
      </c>
      <c r="Z84" s="32" t="s">
        <v>77</v>
      </c>
      <c r="AA84" s="74">
        <f>SUMIFS('MOD PAA INVERSIÓN'!M:M,'MOD PAA INVERSIÓN'!B:B,A84,'MOD PAA INVERSIÓN'!A:A,"Modificación propuesta")</f>
        <v>0</v>
      </c>
      <c r="AB84" s="77">
        <f>AC84-T84</f>
        <v>0</v>
      </c>
      <c r="AC84" s="77">
        <f t="shared" si="29"/>
        <v>35000000</v>
      </c>
      <c r="AD84" s="74">
        <f>IFERROR(VLOOKUP(A84,'MOD PAA INVERSIÓN'!$B:$U,20,0),0)</f>
        <v>0</v>
      </c>
      <c r="AE84" s="74">
        <f>SUMIFS('MOD PAA INVERSIÓN'!$M:$M,'MOD PAA INVERSIÓN'!B:B,A84,'MOD PAA INVERSIÓN'!A:A,"Información Actual")</f>
        <v>0</v>
      </c>
      <c r="AF84" s="74"/>
      <c r="AG84" s="27" t="e">
        <f t="shared" si="3"/>
        <v>#REF!</v>
      </c>
      <c r="AH84" s="27" t="e">
        <f t="shared" si="4"/>
        <v>#REF!</v>
      </c>
    </row>
    <row r="85" spans="1:34" ht="50">
      <c r="A85" s="31" t="s">
        <v>232</v>
      </c>
      <c r="B85" s="32" t="s">
        <v>70</v>
      </c>
      <c r="C85" s="32" t="s">
        <v>115</v>
      </c>
      <c r="D85" s="32" t="s">
        <v>116</v>
      </c>
      <c r="E85" s="32" t="s">
        <v>117</v>
      </c>
      <c r="F85" s="33">
        <v>8066</v>
      </c>
      <c r="G85" s="33">
        <v>2024110010194</v>
      </c>
      <c r="H85" s="43" t="s">
        <v>13</v>
      </c>
      <c r="I85" s="32" t="s">
        <v>118</v>
      </c>
      <c r="J85" s="32" t="s">
        <v>16</v>
      </c>
      <c r="K85" s="32">
        <v>80111600</v>
      </c>
      <c r="L85" s="32" t="s">
        <v>233</v>
      </c>
      <c r="M85" s="32" t="s">
        <v>120</v>
      </c>
      <c r="N85" s="32" t="s">
        <v>120</v>
      </c>
      <c r="O85" s="32">
        <v>8</v>
      </c>
      <c r="P85" s="32">
        <v>1</v>
      </c>
      <c r="Q85" s="32" t="s">
        <v>83</v>
      </c>
      <c r="R85" s="39" t="s">
        <v>84</v>
      </c>
      <c r="S85" s="39">
        <v>6000000</v>
      </c>
      <c r="T85" s="39">
        <v>48000000</v>
      </c>
      <c r="U85" s="32" t="s">
        <v>171</v>
      </c>
      <c r="V85" s="32" t="s">
        <v>122</v>
      </c>
      <c r="W85" s="32" t="s">
        <v>123</v>
      </c>
      <c r="X85" s="32" t="s">
        <v>75</v>
      </c>
      <c r="Y85" s="32" t="s">
        <v>76</v>
      </c>
      <c r="Z85" s="32" t="s">
        <v>77</v>
      </c>
      <c r="AA85" s="74">
        <f>SUMIFS('MOD PAA INVERSIÓN'!M:M,'MOD PAA INVERSIÓN'!B:B,A85,'MOD PAA INVERSIÓN'!A:A,"Modificación propuesta")</f>
        <v>36000000</v>
      </c>
      <c r="AB85" s="74">
        <f t="shared" ref="AB85:AB86" si="30">AA85-T85</f>
        <v>-12000000</v>
      </c>
      <c r="AC85" s="74">
        <f t="shared" ref="AC85:AC86" si="31">AA85</f>
        <v>36000000</v>
      </c>
      <c r="AD85" s="74">
        <f>IFERROR(VLOOKUP(A85,'MOD PAA INVERSIÓN'!$B:$U,20,0),0)</f>
        <v>6</v>
      </c>
      <c r="AE85" s="74">
        <f>SUMIFS('MOD PAA INVERSIÓN'!$M:$M,'MOD PAA INVERSIÓN'!B:B,A85,'MOD PAA INVERSIÓN'!A:A,"Información Actual")</f>
        <v>-48000000</v>
      </c>
      <c r="AF85" s="74">
        <f t="shared" ref="AF85:AF86" si="32">T85+AE85</f>
        <v>0</v>
      </c>
      <c r="AG85" s="78" t="e">
        <f t="shared" si="3"/>
        <v>#REF!</v>
      </c>
      <c r="AH85" s="78" t="e">
        <f t="shared" si="4"/>
        <v>#REF!</v>
      </c>
    </row>
    <row r="86" spans="1:34" ht="50">
      <c r="A86" s="31" t="s">
        <v>234</v>
      </c>
      <c r="B86" s="32" t="s">
        <v>70</v>
      </c>
      <c r="C86" s="32" t="s">
        <v>115</v>
      </c>
      <c r="D86" s="32" t="s">
        <v>116</v>
      </c>
      <c r="E86" s="32" t="s">
        <v>117</v>
      </c>
      <c r="F86" s="33">
        <v>8066</v>
      </c>
      <c r="G86" s="33">
        <v>2024110010194</v>
      </c>
      <c r="H86" s="43" t="s">
        <v>13</v>
      </c>
      <c r="I86" s="32" t="s">
        <v>118</v>
      </c>
      <c r="J86" s="32" t="s">
        <v>16</v>
      </c>
      <c r="K86" s="32">
        <v>80111600</v>
      </c>
      <c r="L86" s="32" t="s">
        <v>229</v>
      </c>
      <c r="M86" s="32" t="s">
        <v>120</v>
      </c>
      <c r="N86" s="32" t="s">
        <v>120</v>
      </c>
      <c r="O86" s="32">
        <v>6</v>
      </c>
      <c r="P86" s="32">
        <v>1</v>
      </c>
      <c r="Q86" s="32" t="s">
        <v>83</v>
      </c>
      <c r="R86" s="39" t="s">
        <v>84</v>
      </c>
      <c r="S86" s="39">
        <v>8000000</v>
      </c>
      <c r="T86" s="39">
        <v>48000000</v>
      </c>
      <c r="U86" s="32" t="s">
        <v>121</v>
      </c>
      <c r="V86" s="32" t="s">
        <v>122</v>
      </c>
      <c r="W86" s="32" t="s">
        <v>123</v>
      </c>
      <c r="X86" s="32" t="s">
        <v>75</v>
      </c>
      <c r="Y86" s="32" t="s">
        <v>76</v>
      </c>
      <c r="Z86" s="32" t="s">
        <v>77</v>
      </c>
      <c r="AA86" s="74">
        <f>SUMIFS('MOD PAA INVERSIÓN'!M:M,'MOD PAA INVERSIÓN'!B:B,A86,'MOD PAA INVERSIÓN'!A:A,"Modificación propuesta")</f>
        <v>56000000</v>
      </c>
      <c r="AB86" s="74">
        <f t="shared" si="30"/>
        <v>8000000</v>
      </c>
      <c r="AC86" s="74">
        <f t="shared" si="31"/>
        <v>56000000</v>
      </c>
      <c r="AD86" s="74">
        <f>IFERROR(VLOOKUP(A86,'MOD PAA INVERSIÓN'!$B:$U,20,0),0)</f>
        <v>6</v>
      </c>
      <c r="AE86" s="74">
        <f>SUMIFS('MOD PAA INVERSIÓN'!$M:$M,'MOD PAA INVERSIÓN'!B:B,A86,'MOD PAA INVERSIÓN'!A:A,"Información Actual")</f>
        <v>-48000000</v>
      </c>
      <c r="AF86" s="74">
        <f t="shared" si="32"/>
        <v>0</v>
      </c>
      <c r="AG86" s="78" t="e">
        <f t="shared" si="3"/>
        <v>#REF!</v>
      </c>
      <c r="AH86" s="78" t="e">
        <f t="shared" si="4"/>
        <v>#REF!</v>
      </c>
    </row>
    <row r="87" spans="1:34" ht="62.5">
      <c r="A87" s="31" t="s">
        <v>235</v>
      </c>
      <c r="B87" s="32" t="s">
        <v>70</v>
      </c>
      <c r="C87" s="32" t="s">
        <v>115</v>
      </c>
      <c r="D87" s="32" t="s">
        <v>116</v>
      </c>
      <c r="E87" s="32" t="s">
        <v>117</v>
      </c>
      <c r="F87" s="33">
        <v>8066</v>
      </c>
      <c r="G87" s="33">
        <v>2024110010194</v>
      </c>
      <c r="H87" s="43" t="s">
        <v>13</v>
      </c>
      <c r="I87" s="32" t="s">
        <v>118</v>
      </c>
      <c r="J87" s="32" t="s">
        <v>16</v>
      </c>
      <c r="K87" s="32">
        <v>80111600</v>
      </c>
      <c r="L87" s="32" t="s">
        <v>236</v>
      </c>
      <c r="M87" s="32" t="s">
        <v>120</v>
      </c>
      <c r="N87" s="32" t="s">
        <v>120</v>
      </c>
      <c r="O87" s="32">
        <v>5</v>
      </c>
      <c r="P87" s="32">
        <v>1</v>
      </c>
      <c r="Q87" s="32" t="s">
        <v>83</v>
      </c>
      <c r="R87" s="39" t="s">
        <v>84</v>
      </c>
      <c r="S87" s="39">
        <v>2100000</v>
      </c>
      <c r="T87" s="39">
        <v>10500000</v>
      </c>
      <c r="U87" s="32" t="s">
        <v>121</v>
      </c>
      <c r="V87" s="32" t="s">
        <v>141</v>
      </c>
      <c r="W87" s="32" t="s">
        <v>123</v>
      </c>
      <c r="X87" s="32" t="s">
        <v>75</v>
      </c>
      <c r="Y87" s="32" t="s">
        <v>76</v>
      </c>
      <c r="Z87" s="32" t="s">
        <v>77</v>
      </c>
      <c r="AA87" s="74">
        <f>SUMIFS('MOD PAA INVERSIÓN'!M:M,'MOD PAA INVERSIÓN'!B:B,A87,'MOD PAA INVERSIÓN'!A:A,"Modificación propuesta")</f>
        <v>0</v>
      </c>
      <c r="AB87" s="77">
        <f t="shared" ref="AB87:AB90" si="33">AC87-T87</f>
        <v>0</v>
      </c>
      <c r="AC87" s="77">
        <f t="shared" ref="AC87:AC90" si="34">T87</f>
        <v>10500000</v>
      </c>
      <c r="AD87" s="74">
        <f>IFERROR(VLOOKUP(A87,'MOD PAA INVERSIÓN'!$B:$U,20,0),0)</f>
        <v>0</v>
      </c>
      <c r="AE87" s="74">
        <f>SUMIFS('MOD PAA INVERSIÓN'!$M:$M,'MOD PAA INVERSIÓN'!B:B,A87,'MOD PAA INVERSIÓN'!A:A,"Información Actual")</f>
        <v>0</v>
      </c>
      <c r="AF87" s="74"/>
      <c r="AG87" s="27" t="e">
        <f t="shared" si="3"/>
        <v>#REF!</v>
      </c>
      <c r="AH87" s="27" t="e">
        <f t="shared" si="4"/>
        <v>#REF!</v>
      </c>
    </row>
    <row r="88" spans="1:34" ht="62.5">
      <c r="A88" s="31" t="s">
        <v>237</v>
      </c>
      <c r="B88" s="32" t="s">
        <v>70</v>
      </c>
      <c r="C88" s="32" t="s">
        <v>115</v>
      </c>
      <c r="D88" s="32" t="s">
        <v>116</v>
      </c>
      <c r="E88" s="32" t="s">
        <v>117</v>
      </c>
      <c r="F88" s="33">
        <v>8066</v>
      </c>
      <c r="G88" s="33">
        <v>2024110010194</v>
      </c>
      <c r="H88" s="43" t="s">
        <v>13</v>
      </c>
      <c r="I88" s="32" t="s">
        <v>118</v>
      </c>
      <c r="J88" s="32" t="s">
        <v>16</v>
      </c>
      <c r="K88" s="32">
        <v>80111600</v>
      </c>
      <c r="L88" s="32" t="s">
        <v>236</v>
      </c>
      <c r="M88" s="32" t="s">
        <v>120</v>
      </c>
      <c r="N88" s="32" t="s">
        <v>120</v>
      </c>
      <c r="O88" s="32">
        <v>5</v>
      </c>
      <c r="P88" s="32">
        <v>1</v>
      </c>
      <c r="Q88" s="32" t="s">
        <v>83</v>
      </c>
      <c r="R88" s="39" t="s">
        <v>84</v>
      </c>
      <c r="S88" s="39">
        <v>2100000</v>
      </c>
      <c r="T88" s="39">
        <v>10500000</v>
      </c>
      <c r="U88" s="32" t="s">
        <v>121</v>
      </c>
      <c r="V88" s="32" t="s">
        <v>141</v>
      </c>
      <c r="W88" s="32" t="s">
        <v>123</v>
      </c>
      <c r="X88" s="32" t="s">
        <v>75</v>
      </c>
      <c r="Y88" s="32" t="s">
        <v>76</v>
      </c>
      <c r="Z88" s="32" t="s">
        <v>77</v>
      </c>
      <c r="AA88" s="74">
        <f>SUMIFS('MOD PAA INVERSIÓN'!M:M,'MOD PAA INVERSIÓN'!B:B,A88,'MOD PAA INVERSIÓN'!A:A,"Modificación propuesta")</f>
        <v>0</v>
      </c>
      <c r="AB88" s="77">
        <f t="shared" si="33"/>
        <v>0</v>
      </c>
      <c r="AC88" s="77">
        <f t="shared" si="34"/>
        <v>10500000</v>
      </c>
      <c r="AD88" s="74">
        <f>IFERROR(VLOOKUP(A88,'MOD PAA INVERSIÓN'!$B:$U,20,0),0)</f>
        <v>0</v>
      </c>
      <c r="AE88" s="74">
        <f>SUMIFS('MOD PAA INVERSIÓN'!$M:$M,'MOD PAA INVERSIÓN'!B:B,A88,'MOD PAA INVERSIÓN'!A:A,"Información Actual")</f>
        <v>0</v>
      </c>
      <c r="AF88" s="74"/>
      <c r="AG88" s="27" t="e">
        <f t="shared" si="3"/>
        <v>#REF!</v>
      </c>
      <c r="AH88" s="27" t="e">
        <f t="shared" si="4"/>
        <v>#REF!</v>
      </c>
    </row>
    <row r="89" spans="1:34" ht="62.5">
      <c r="A89" s="31" t="s">
        <v>238</v>
      </c>
      <c r="B89" s="32" t="s">
        <v>70</v>
      </c>
      <c r="C89" s="32" t="s">
        <v>115</v>
      </c>
      <c r="D89" s="32" t="s">
        <v>116</v>
      </c>
      <c r="E89" s="32" t="s">
        <v>117</v>
      </c>
      <c r="F89" s="33">
        <v>8066</v>
      </c>
      <c r="G89" s="33">
        <v>2024110010194</v>
      </c>
      <c r="H89" s="43" t="s">
        <v>13</v>
      </c>
      <c r="I89" s="32" t="s">
        <v>118</v>
      </c>
      <c r="J89" s="32" t="s">
        <v>16</v>
      </c>
      <c r="K89" s="32">
        <v>80111600</v>
      </c>
      <c r="L89" s="32" t="s">
        <v>236</v>
      </c>
      <c r="M89" s="32" t="s">
        <v>120</v>
      </c>
      <c r="N89" s="32" t="s">
        <v>120</v>
      </c>
      <c r="O89" s="32">
        <v>5</v>
      </c>
      <c r="P89" s="32">
        <v>1</v>
      </c>
      <c r="Q89" s="32" t="s">
        <v>83</v>
      </c>
      <c r="R89" s="39" t="s">
        <v>84</v>
      </c>
      <c r="S89" s="39">
        <v>2100000</v>
      </c>
      <c r="T89" s="39">
        <v>10500000</v>
      </c>
      <c r="U89" s="32" t="s">
        <v>121</v>
      </c>
      <c r="V89" s="32" t="s">
        <v>141</v>
      </c>
      <c r="W89" s="32" t="s">
        <v>123</v>
      </c>
      <c r="X89" s="32" t="s">
        <v>75</v>
      </c>
      <c r="Y89" s="32" t="s">
        <v>76</v>
      </c>
      <c r="Z89" s="32" t="s">
        <v>77</v>
      </c>
      <c r="AA89" s="74">
        <f>SUMIFS('MOD PAA INVERSIÓN'!M:M,'MOD PAA INVERSIÓN'!B:B,A89,'MOD PAA INVERSIÓN'!A:A,"Modificación propuesta")</f>
        <v>0</v>
      </c>
      <c r="AB89" s="77">
        <f t="shared" si="33"/>
        <v>0</v>
      </c>
      <c r="AC89" s="77">
        <f t="shared" si="34"/>
        <v>10500000</v>
      </c>
      <c r="AD89" s="74">
        <f>IFERROR(VLOOKUP(A89,'MOD PAA INVERSIÓN'!$B:$U,20,0),0)</f>
        <v>0</v>
      </c>
      <c r="AE89" s="74">
        <f>SUMIFS('MOD PAA INVERSIÓN'!$M:$M,'MOD PAA INVERSIÓN'!B:B,A89,'MOD PAA INVERSIÓN'!A:A,"Información Actual")</f>
        <v>0</v>
      </c>
      <c r="AF89" s="74"/>
      <c r="AG89" s="27" t="e">
        <f t="shared" si="3"/>
        <v>#REF!</v>
      </c>
      <c r="AH89" s="27" t="e">
        <f t="shared" si="4"/>
        <v>#REF!</v>
      </c>
    </row>
    <row r="90" spans="1:34" ht="50">
      <c r="A90" s="31" t="s">
        <v>239</v>
      </c>
      <c r="B90" s="32" t="s">
        <v>70</v>
      </c>
      <c r="C90" s="32" t="s">
        <v>115</v>
      </c>
      <c r="D90" s="32" t="s">
        <v>116</v>
      </c>
      <c r="E90" s="32" t="s">
        <v>117</v>
      </c>
      <c r="F90" s="33">
        <v>8066</v>
      </c>
      <c r="G90" s="33">
        <v>2024110010194</v>
      </c>
      <c r="H90" s="43" t="s">
        <v>13</v>
      </c>
      <c r="I90" s="32" t="s">
        <v>118</v>
      </c>
      <c r="J90" s="32" t="s">
        <v>16</v>
      </c>
      <c r="K90" s="32">
        <v>80111600</v>
      </c>
      <c r="L90" s="32" t="s">
        <v>240</v>
      </c>
      <c r="M90" s="32" t="s">
        <v>120</v>
      </c>
      <c r="N90" s="32" t="s">
        <v>120</v>
      </c>
      <c r="O90" s="32">
        <v>6</v>
      </c>
      <c r="P90" s="32">
        <v>1</v>
      </c>
      <c r="Q90" s="32" t="s">
        <v>83</v>
      </c>
      <c r="R90" s="39" t="s">
        <v>84</v>
      </c>
      <c r="S90" s="39">
        <v>2100000</v>
      </c>
      <c r="T90" s="39">
        <v>12600000</v>
      </c>
      <c r="U90" s="32" t="s">
        <v>241</v>
      </c>
      <c r="V90" s="32" t="s">
        <v>141</v>
      </c>
      <c r="W90" s="32" t="s">
        <v>123</v>
      </c>
      <c r="X90" s="32" t="s">
        <v>75</v>
      </c>
      <c r="Y90" s="32" t="s">
        <v>76</v>
      </c>
      <c r="Z90" s="32" t="s">
        <v>77</v>
      </c>
      <c r="AA90" s="74">
        <f>SUMIFS('MOD PAA INVERSIÓN'!M:M,'MOD PAA INVERSIÓN'!B:B,A90,'MOD PAA INVERSIÓN'!A:A,"Modificación propuesta")</f>
        <v>0</v>
      </c>
      <c r="AB90" s="77">
        <f t="shared" si="33"/>
        <v>0</v>
      </c>
      <c r="AC90" s="77">
        <f t="shared" si="34"/>
        <v>12600000</v>
      </c>
      <c r="AD90" s="74">
        <f>IFERROR(VLOOKUP(A90,'MOD PAA INVERSIÓN'!$B:$U,20,0),0)</f>
        <v>0</v>
      </c>
      <c r="AE90" s="74">
        <f>SUMIFS('MOD PAA INVERSIÓN'!$M:$M,'MOD PAA INVERSIÓN'!B:B,A90,'MOD PAA INVERSIÓN'!A:A,"Información Actual")</f>
        <v>0</v>
      </c>
      <c r="AF90" s="74"/>
      <c r="AG90" s="27" t="e">
        <f t="shared" si="3"/>
        <v>#REF!</v>
      </c>
      <c r="AH90" s="27" t="e">
        <f t="shared" si="4"/>
        <v>#REF!</v>
      </c>
    </row>
    <row r="91" spans="1:34" ht="62.5">
      <c r="A91" s="31" t="s">
        <v>242</v>
      </c>
      <c r="B91" s="32" t="s">
        <v>70</v>
      </c>
      <c r="C91" s="32" t="s">
        <v>115</v>
      </c>
      <c r="D91" s="32" t="s">
        <v>116</v>
      </c>
      <c r="E91" s="32" t="s">
        <v>117</v>
      </c>
      <c r="F91" s="33">
        <v>8066</v>
      </c>
      <c r="G91" s="33">
        <v>2024110010194</v>
      </c>
      <c r="H91" s="43" t="s">
        <v>13</v>
      </c>
      <c r="I91" s="32" t="s">
        <v>118</v>
      </c>
      <c r="J91" s="32" t="s">
        <v>16</v>
      </c>
      <c r="K91" s="32">
        <v>80111600</v>
      </c>
      <c r="L91" s="32" t="s">
        <v>1285</v>
      </c>
      <c r="M91" s="32" t="s">
        <v>120</v>
      </c>
      <c r="N91" s="32" t="s">
        <v>120</v>
      </c>
      <c r="O91" s="32">
        <v>6</v>
      </c>
      <c r="P91" s="32">
        <v>1</v>
      </c>
      <c r="Q91" s="32" t="s">
        <v>83</v>
      </c>
      <c r="R91" s="39" t="s">
        <v>84</v>
      </c>
      <c r="S91" s="39">
        <v>5500000</v>
      </c>
      <c r="T91" s="39">
        <v>33000000</v>
      </c>
      <c r="U91" s="32" t="s">
        <v>225</v>
      </c>
      <c r="V91" s="32" t="s">
        <v>122</v>
      </c>
      <c r="W91" s="32" t="s">
        <v>123</v>
      </c>
      <c r="X91" s="32" t="s">
        <v>75</v>
      </c>
      <c r="Y91" s="32" t="s">
        <v>76</v>
      </c>
      <c r="Z91" s="32" t="s">
        <v>77</v>
      </c>
      <c r="AA91" s="74">
        <f>SUMIFS('MOD PAA INVERSIÓN'!M:M,'MOD PAA INVERSIÓN'!B:B,A91,'MOD PAA INVERSIÓN'!A:A,"Modificación propuesta")</f>
        <v>63000000</v>
      </c>
      <c r="AB91" s="74">
        <f>AA91-T91</f>
        <v>30000000</v>
      </c>
      <c r="AC91" s="74">
        <f>AA91</f>
        <v>63000000</v>
      </c>
      <c r="AD91" s="74">
        <f>IFERROR(VLOOKUP(A91,'MOD PAA INVERSIÓN'!$B:$U,20,0),0)</f>
        <v>6</v>
      </c>
      <c r="AE91" s="74">
        <f>SUMIFS('MOD PAA INVERSIÓN'!$M:$M,'MOD PAA INVERSIÓN'!B:B,A91,'MOD PAA INVERSIÓN'!A:A,"Información Actual")</f>
        <v>-33000000</v>
      </c>
      <c r="AF91" s="74">
        <f>T91+AE91</f>
        <v>0</v>
      </c>
      <c r="AG91" s="78" t="e">
        <f t="shared" si="3"/>
        <v>#REF!</v>
      </c>
      <c r="AH91" s="78" t="e">
        <f t="shared" si="4"/>
        <v>#REF!</v>
      </c>
    </row>
    <row r="92" spans="1:34" ht="125">
      <c r="A92" s="31" t="s">
        <v>244</v>
      </c>
      <c r="B92" s="32" t="s">
        <v>70</v>
      </c>
      <c r="C92" s="32" t="s">
        <v>115</v>
      </c>
      <c r="D92" s="32" t="s">
        <v>116</v>
      </c>
      <c r="E92" s="32" t="s">
        <v>117</v>
      </c>
      <c r="F92" s="33">
        <v>8066</v>
      </c>
      <c r="G92" s="33">
        <v>2024110010194</v>
      </c>
      <c r="H92" s="43" t="s">
        <v>13</v>
      </c>
      <c r="I92" s="32" t="s">
        <v>118</v>
      </c>
      <c r="J92" s="32" t="s">
        <v>16</v>
      </c>
      <c r="K92" s="32">
        <v>80111600</v>
      </c>
      <c r="L92" s="32" t="s">
        <v>245</v>
      </c>
      <c r="M92" s="32" t="s">
        <v>120</v>
      </c>
      <c r="N92" s="32" t="s">
        <v>120</v>
      </c>
      <c r="O92" s="32">
        <v>9</v>
      </c>
      <c r="P92" s="32">
        <v>1</v>
      </c>
      <c r="Q92" s="32" t="s">
        <v>83</v>
      </c>
      <c r="R92" s="39" t="s">
        <v>84</v>
      </c>
      <c r="S92" s="39">
        <v>9000000</v>
      </c>
      <c r="T92" s="39">
        <v>81000000</v>
      </c>
      <c r="U92" s="32" t="s">
        <v>171</v>
      </c>
      <c r="V92" s="32" t="s">
        <v>122</v>
      </c>
      <c r="W92" s="32" t="s">
        <v>123</v>
      </c>
      <c r="X92" s="32" t="s">
        <v>75</v>
      </c>
      <c r="Y92" s="32" t="s">
        <v>76</v>
      </c>
      <c r="Z92" s="32" t="s">
        <v>77</v>
      </c>
      <c r="AA92" s="74">
        <f>SUMIFS('MOD PAA INVERSIÓN'!M:M,'MOD PAA INVERSIÓN'!B:B,A92,'MOD PAA INVERSIÓN'!A:A,"Modificación propuesta")</f>
        <v>0</v>
      </c>
      <c r="AB92" s="77">
        <f>AC92-T92</f>
        <v>0</v>
      </c>
      <c r="AC92" s="77">
        <f t="shared" ref="AC92:AC99" si="35">T92</f>
        <v>81000000</v>
      </c>
      <c r="AD92" s="74">
        <f>IFERROR(VLOOKUP(A92,'MOD PAA INVERSIÓN'!$B:$U,20,0),0)</f>
        <v>0</v>
      </c>
      <c r="AE92" s="74">
        <f>SUMIFS('MOD PAA INVERSIÓN'!$M:$M,'MOD PAA INVERSIÓN'!B:B,A92,'MOD PAA INVERSIÓN'!A:A,"Información Actual")</f>
        <v>0</v>
      </c>
      <c r="AF92" s="74"/>
      <c r="AG92" s="27" t="e">
        <f t="shared" si="3"/>
        <v>#REF!</v>
      </c>
      <c r="AH92" s="27" t="e">
        <f t="shared" si="4"/>
        <v>#REF!</v>
      </c>
    </row>
    <row r="93" spans="1:34" ht="50">
      <c r="A93" s="31" t="s">
        <v>246</v>
      </c>
      <c r="B93" s="32" t="s">
        <v>70</v>
      </c>
      <c r="C93" s="32" t="s">
        <v>115</v>
      </c>
      <c r="D93" s="32" t="s">
        <v>116</v>
      </c>
      <c r="E93" s="32" t="s">
        <v>117</v>
      </c>
      <c r="F93" s="33">
        <v>8066</v>
      </c>
      <c r="G93" s="33">
        <v>2024110010194</v>
      </c>
      <c r="H93" s="43" t="s">
        <v>13</v>
      </c>
      <c r="I93" s="32" t="s">
        <v>118</v>
      </c>
      <c r="J93" s="32" t="s">
        <v>16</v>
      </c>
      <c r="K93" s="32">
        <v>80111600</v>
      </c>
      <c r="L93" s="32" t="s">
        <v>1286</v>
      </c>
      <c r="M93" s="32" t="s">
        <v>120</v>
      </c>
      <c r="N93" s="32" t="s">
        <v>120</v>
      </c>
      <c r="O93" s="32">
        <v>9</v>
      </c>
      <c r="P93" s="32">
        <v>1</v>
      </c>
      <c r="Q93" s="32" t="s">
        <v>83</v>
      </c>
      <c r="R93" s="39" t="s">
        <v>84</v>
      </c>
      <c r="S93" s="39">
        <v>8000000</v>
      </c>
      <c r="T93" s="39">
        <v>72000000</v>
      </c>
      <c r="U93" s="32" t="s">
        <v>152</v>
      </c>
      <c r="V93" s="32" t="s">
        <v>122</v>
      </c>
      <c r="W93" s="32" t="s">
        <v>123</v>
      </c>
      <c r="X93" s="32" t="s">
        <v>75</v>
      </c>
      <c r="Y93" s="32" t="s">
        <v>76</v>
      </c>
      <c r="Z93" s="32" t="s">
        <v>77</v>
      </c>
      <c r="AA93" s="74">
        <f>SUMIFS('MOD PAA INVERSIÓN'!M:M,'MOD PAA INVERSIÓN'!B:B,A93,'MOD PAA INVERSIÓN'!A:A,"Modificación propuesta")</f>
        <v>72000000</v>
      </c>
      <c r="AB93" s="74">
        <f>AA93-T93</f>
        <v>0</v>
      </c>
      <c r="AC93" s="77">
        <f t="shared" si="35"/>
        <v>72000000</v>
      </c>
      <c r="AD93" s="74">
        <f>IFERROR(VLOOKUP(A93,'MOD PAA INVERSIÓN'!$B:$U,20,0),0)</f>
        <v>6</v>
      </c>
      <c r="AE93" s="74">
        <f>SUMIFS('MOD PAA INVERSIÓN'!$M:$M,'MOD PAA INVERSIÓN'!B:B,A93,'MOD PAA INVERSIÓN'!A:A,"Información Actual")</f>
        <v>-72000000</v>
      </c>
      <c r="AF93" s="74">
        <f>T93+AE93</f>
        <v>0</v>
      </c>
      <c r="AG93" s="78" t="e">
        <f t="shared" si="3"/>
        <v>#REF!</v>
      </c>
      <c r="AH93" s="78" t="e">
        <f t="shared" si="4"/>
        <v>#REF!</v>
      </c>
    </row>
    <row r="94" spans="1:34" ht="50">
      <c r="A94" s="31" t="s">
        <v>248</v>
      </c>
      <c r="B94" s="32" t="s">
        <v>70</v>
      </c>
      <c r="C94" s="32" t="s">
        <v>115</v>
      </c>
      <c r="D94" s="32" t="s">
        <v>116</v>
      </c>
      <c r="E94" s="32" t="s">
        <v>117</v>
      </c>
      <c r="F94" s="33">
        <v>8066</v>
      </c>
      <c r="G94" s="33">
        <v>2024110010194</v>
      </c>
      <c r="H94" s="43" t="s">
        <v>13</v>
      </c>
      <c r="I94" s="32" t="s">
        <v>118</v>
      </c>
      <c r="J94" s="32" t="s">
        <v>16</v>
      </c>
      <c r="K94" s="32">
        <v>80111600</v>
      </c>
      <c r="L94" s="32" t="s">
        <v>249</v>
      </c>
      <c r="M94" s="32" t="s">
        <v>120</v>
      </c>
      <c r="N94" s="32" t="s">
        <v>120</v>
      </c>
      <c r="O94" s="32">
        <v>6</v>
      </c>
      <c r="P94" s="32">
        <v>1</v>
      </c>
      <c r="Q94" s="32" t="s">
        <v>83</v>
      </c>
      <c r="R94" s="39" t="s">
        <v>84</v>
      </c>
      <c r="S94" s="39">
        <v>6000000</v>
      </c>
      <c r="T94" s="39">
        <v>36000000</v>
      </c>
      <c r="U94" s="32" t="s">
        <v>171</v>
      </c>
      <c r="V94" s="32" t="s">
        <v>122</v>
      </c>
      <c r="W94" s="32" t="s">
        <v>123</v>
      </c>
      <c r="X94" s="32" t="s">
        <v>75</v>
      </c>
      <c r="Y94" s="32" t="s">
        <v>76</v>
      </c>
      <c r="Z94" s="32" t="s">
        <v>77</v>
      </c>
      <c r="AA94" s="74">
        <f>SUMIFS('MOD PAA INVERSIÓN'!M:M,'MOD PAA INVERSIÓN'!B:B,A94,'MOD PAA INVERSIÓN'!A:A,"Modificación propuesta")</f>
        <v>0</v>
      </c>
      <c r="AB94" s="77">
        <f>AC94-T94</f>
        <v>0</v>
      </c>
      <c r="AC94" s="77">
        <f t="shared" si="35"/>
        <v>36000000</v>
      </c>
      <c r="AD94" s="74">
        <f>IFERROR(VLOOKUP(A94,'MOD PAA INVERSIÓN'!$B:$U,20,0),0)</f>
        <v>0</v>
      </c>
      <c r="AE94" s="74">
        <f>SUMIFS('MOD PAA INVERSIÓN'!$M:$M,'MOD PAA INVERSIÓN'!B:B,A94,'MOD PAA INVERSIÓN'!A:A,"Información Actual")</f>
        <v>0</v>
      </c>
      <c r="AF94" s="74"/>
      <c r="AG94" s="27" t="e">
        <f t="shared" si="3"/>
        <v>#REF!</v>
      </c>
      <c r="AH94" s="27" t="e">
        <f t="shared" si="4"/>
        <v>#REF!</v>
      </c>
    </row>
    <row r="95" spans="1:34" ht="62.5">
      <c r="A95" s="31" t="s">
        <v>250</v>
      </c>
      <c r="B95" s="32" t="s">
        <v>70</v>
      </c>
      <c r="C95" s="32" t="s">
        <v>115</v>
      </c>
      <c r="D95" s="32" t="s">
        <v>116</v>
      </c>
      <c r="E95" s="32" t="s">
        <v>117</v>
      </c>
      <c r="F95" s="33">
        <v>8066</v>
      </c>
      <c r="G95" s="33">
        <v>2024110010194</v>
      </c>
      <c r="H95" s="43" t="s">
        <v>13</v>
      </c>
      <c r="I95" s="32" t="s">
        <v>118</v>
      </c>
      <c r="J95" s="32" t="s">
        <v>16</v>
      </c>
      <c r="K95" s="32">
        <v>80111600</v>
      </c>
      <c r="L95" s="32" t="s">
        <v>1287</v>
      </c>
      <c r="M95" s="32" t="s">
        <v>120</v>
      </c>
      <c r="N95" s="32" t="s">
        <v>120</v>
      </c>
      <c r="O95" s="32">
        <v>7</v>
      </c>
      <c r="P95" s="32">
        <v>1</v>
      </c>
      <c r="Q95" s="32" t="s">
        <v>83</v>
      </c>
      <c r="R95" s="39" t="s">
        <v>84</v>
      </c>
      <c r="S95" s="39">
        <v>9000000</v>
      </c>
      <c r="T95" s="39">
        <v>63000000</v>
      </c>
      <c r="U95" s="32" t="s">
        <v>214</v>
      </c>
      <c r="V95" s="32" t="s">
        <v>122</v>
      </c>
      <c r="W95" s="32" t="s">
        <v>123</v>
      </c>
      <c r="X95" s="32" t="s">
        <v>75</v>
      </c>
      <c r="Y95" s="32" t="s">
        <v>76</v>
      </c>
      <c r="Z95" s="32" t="s">
        <v>77</v>
      </c>
      <c r="AA95" s="74">
        <f>SUMIFS('MOD PAA INVERSIÓN'!M:M,'MOD PAA INVERSIÓN'!B:B,A95,'MOD PAA INVERSIÓN'!A:A,"Modificación propuesta")</f>
        <v>63000000</v>
      </c>
      <c r="AB95" s="74">
        <f>AA95-T95</f>
        <v>0</v>
      </c>
      <c r="AC95" s="77">
        <f t="shared" si="35"/>
        <v>63000000</v>
      </c>
      <c r="AD95" s="74">
        <f>IFERROR(VLOOKUP(A95,'MOD PAA INVERSIÓN'!$B:$U,20,0),0)</f>
        <v>6</v>
      </c>
      <c r="AE95" s="74">
        <f>SUMIFS('MOD PAA INVERSIÓN'!$M:$M,'MOD PAA INVERSIÓN'!B:B,A95,'MOD PAA INVERSIÓN'!A:A,"Información Actual")</f>
        <v>-63000000</v>
      </c>
      <c r="AF95" s="74">
        <f>T95+AE95</f>
        <v>0</v>
      </c>
      <c r="AG95" s="78" t="e">
        <f t="shared" si="3"/>
        <v>#REF!</v>
      </c>
      <c r="AH95" s="78" t="e">
        <f t="shared" si="4"/>
        <v>#REF!</v>
      </c>
    </row>
    <row r="96" spans="1:34" ht="75">
      <c r="A96" s="31" t="s">
        <v>252</v>
      </c>
      <c r="B96" s="32" t="s">
        <v>70</v>
      </c>
      <c r="C96" s="32" t="s">
        <v>115</v>
      </c>
      <c r="D96" s="32" t="s">
        <v>116</v>
      </c>
      <c r="E96" s="32" t="s">
        <v>117</v>
      </c>
      <c r="F96" s="33">
        <v>8066</v>
      </c>
      <c r="G96" s="33">
        <v>2024110010194</v>
      </c>
      <c r="H96" s="43" t="s">
        <v>13</v>
      </c>
      <c r="I96" s="32" t="s">
        <v>118</v>
      </c>
      <c r="J96" s="32" t="s">
        <v>16</v>
      </c>
      <c r="K96" s="32">
        <v>80111600</v>
      </c>
      <c r="L96" s="32" t="s">
        <v>253</v>
      </c>
      <c r="M96" s="32" t="s">
        <v>120</v>
      </c>
      <c r="N96" s="32" t="s">
        <v>120</v>
      </c>
      <c r="O96" s="32">
        <v>6</v>
      </c>
      <c r="P96" s="32">
        <v>1</v>
      </c>
      <c r="Q96" s="32" t="s">
        <v>83</v>
      </c>
      <c r="R96" s="39" t="s">
        <v>84</v>
      </c>
      <c r="S96" s="39">
        <v>3600000</v>
      </c>
      <c r="T96" s="39">
        <v>21600000</v>
      </c>
      <c r="U96" s="32" t="s">
        <v>214</v>
      </c>
      <c r="V96" s="32" t="s">
        <v>141</v>
      </c>
      <c r="W96" s="32" t="s">
        <v>123</v>
      </c>
      <c r="X96" s="32" t="s">
        <v>75</v>
      </c>
      <c r="Y96" s="32" t="s">
        <v>76</v>
      </c>
      <c r="Z96" s="32" t="s">
        <v>77</v>
      </c>
      <c r="AA96" s="74">
        <f>SUMIFS('MOD PAA INVERSIÓN'!M:M,'MOD PAA INVERSIÓN'!B:B,A96,'MOD PAA INVERSIÓN'!A:A,"Modificación propuesta")</f>
        <v>0</v>
      </c>
      <c r="AB96" s="77">
        <f t="shared" ref="AB96:AB99" si="36">AC96-T96</f>
        <v>0</v>
      </c>
      <c r="AC96" s="77">
        <f t="shared" si="35"/>
        <v>21600000</v>
      </c>
      <c r="AD96" s="74">
        <f>IFERROR(VLOOKUP(A96,'MOD PAA INVERSIÓN'!$B:$U,20,0),0)</f>
        <v>0</v>
      </c>
      <c r="AE96" s="74">
        <f>SUMIFS('MOD PAA INVERSIÓN'!$M:$M,'MOD PAA INVERSIÓN'!B:B,A96,'MOD PAA INVERSIÓN'!A:A,"Información Actual")</f>
        <v>0</v>
      </c>
      <c r="AF96" s="74"/>
      <c r="AG96" s="27" t="e">
        <f t="shared" si="3"/>
        <v>#REF!</v>
      </c>
      <c r="AH96" s="27" t="e">
        <f t="shared" si="4"/>
        <v>#REF!</v>
      </c>
    </row>
    <row r="97" spans="1:34" ht="50">
      <c r="A97" s="31" t="s">
        <v>254</v>
      </c>
      <c r="B97" s="32" t="s">
        <v>70</v>
      </c>
      <c r="C97" s="32" t="s">
        <v>115</v>
      </c>
      <c r="D97" s="32" t="s">
        <v>116</v>
      </c>
      <c r="E97" s="32" t="s">
        <v>117</v>
      </c>
      <c r="F97" s="33">
        <v>8066</v>
      </c>
      <c r="G97" s="33">
        <v>2024110010194</v>
      </c>
      <c r="H97" s="43" t="s">
        <v>13</v>
      </c>
      <c r="I97" s="32" t="s">
        <v>118</v>
      </c>
      <c r="J97" s="32" t="s">
        <v>16</v>
      </c>
      <c r="K97" s="32">
        <v>80111600</v>
      </c>
      <c r="L97" s="32" t="s">
        <v>255</v>
      </c>
      <c r="M97" s="32" t="s">
        <v>256</v>
      </c>
      <c r="N97" s="32" t="s">
        <v>256</v>
      </c>
      <c r="O97" s="32">
        <v>6</v>
      </c>
      <c r="P97" s="32">
        <v>1</v>
      </c>
      <c r="Q97" s="32" t="s">
        <v>83</v>
      </c>
      <c r="R97" s="39" t="s">
        <v>84</v>
      </c>
      <c r="S97" s="39" t="s">
        <v>257</v>
      </c>
      <c r="T97" s="39">
        <v>54674000</v>
      </c>
      <c r="U97" s="32" t="s">
        <v>171</v>
      </c>
      <c r="V97" s="32" t="s">
        <v>141</v>
      </c>
      <c r="W97" s="32" t="s">
        <v>123</v>
      </c>
      <c r="X97" s="32" t="s">
        <v>75</v>
      </c>
      <c r="Y97" s="32" t="s">
        <v>76</v>
      </c>
      <c r="Z97" s="32" t="s">
        <v>77</v>
      </c>
      <c r="AA97" s="74">
        <f>SUMIFS('MOD PAA INVERSIÓN'!M:M,'MOD PAA INVERSIÓN'!B:B,A97,'MOD PAA INVERSIÓN'!A:A,"Modificación propuesta")</f>
        <v>0</v>
      </c>
      <c r="AB97" s="77">
        <f t="shared" si="36"/>
        <v>0</v>
      </c>
      <c r="AC97" s="77">
        <f t="shared" si="35"/>
        <v>54674000</v>
      </c>
      <c r="AD97" s="74">
        <f>IFERROR(VLOOKUP(A97,'MOD PAA INVERSIÓN'!$B:$U,20,0),0)</f>
        <v>0</v>
      </c>
      <c r="AE97" s="74">
        <f>SUMIFS('MOD PAA INVERSIÓN'!$M:$M,'MOD PAA INVERSIÓN'!B:B,A97,'MOD PAA INVERSIÓN'!A:A,"Información Actual")</f>
        <v>0</v>
      </c>
      <c r="AF97" s="74"/>
      <c r="AG97" s="27" t="e">
        <f t="shared" si="3"/>
        <v>#REF!</v>
      </c>
      <c r="AH97" s="27" t="e">
        <f t="shared" si="4"/>
        <v>#REF!</v>
      </c>
    </row>
    <row r="98" spans="1:34" ht="75">
      <c r="A98" s="31" t="s">
        <v>258</v>
      </c>
      <c r="B98" s="32" t="s">
        <v>70</v>
      </c>
      <c r="C98" s="32" t="s">
        <v>115</v>
      </c>
      <c r="D98" s="32" t="s">
        <v>116</v>
      </c>
      <c r="E98" s="32" t="s">
        <v>117</v>
      </c>
      <c r="F98" s="33">
        <v>8066</v>
      </c>
      <c r="G98" s="33">
        <v>2024110010194</v>
      </c>
      <c r="H98" s="43" t="s">
        <v>13</v>
      </c>
      <c r="I98" s="32" t="s">
        <v>118</v>
      </c>
      <c r="J98" s="32" t="s">
        <v>16</v>
      </c>
      <c r="K98" s="32">
        <v>80111600</v>
      </c>
      <c r="L98" s="32" t="s">
        <v>259</v>
      </c>
      <c r="M98" s="32" t="s">
        <v>120</v>
      </c>
      <c r="N98" s="32" t="s">
        <v>120</v>
      </c>
      <c r="O98" s="32">
        <v>6</v>
      </c>
      <c r="P98" s="32">
        <v>1</v>
      </c>
      <c r="Q98" s="32" t="s">
        <v>83</v>
      </c>
      <c r="R98" s="39" t="s">
        <v>84</v>
      </c>
      <c r="S98" s="39">
        <v>2817000</v>
      </c>
      <c r="T98" s="39">
        <v>16902000</v>
      </c>
      <c r="U98" s="32" t="s">
        <v>214</v>
      </c>
      <c r="V98" s="32" t="s">
        <v>141</v>
      </c>
      <c r="W98" s="32" t="s">
        <v>123</v>
      </c>
      <c r="X98" s="32" t="s">
        <v>75</v>
      </c>
      <c r="Y98" s="32" t="s">
        <v>76</v>
      </c>
      <c r="Z98" s="32" t="s">
        <v>77</v>
      </c>
      <c r="AA98" s="74">
        <f>SUMIFS('MOD PAA INVERSIÓN'!M:M,'MOD PAA INVERSIÓN'!B:B,A98,'MOD PAA INVERSIÓN'!A:A,"Modificación propuesta")</f>
        <v>0</v>
      </c>
      <c r="AB98" s="77">
        <f t="shared" si="36"/>
        <v>0</v>
      </c>
      <c r="AC98" s="77">
        <f t="shared" si="35"/>
        <v>16902000</v>
      </c>
      <c r="AD98" s="74">
        <f>IFERROR(VLOOKUP(A98,'MOD PAA INVERSIÓN'!$B:$U,20,0),0)</f>
        <v>0</v>
      </c>
      <c r="AE98" s="74">
        <f>SUMIFS('MOD PAA INVERSIÓN'!$M:$M,'MOD PAA INVERSIÓN'!B:B,A98,'MOD PAA INVERSIÓN'!A:A,"Información Actual")</f>
        <v>0</v>
      </c>
      <c r="AF98" s="74"/>
      <c r="AG98" s="27" t="e">
        <f t="shared" si="3"/>
        <v>#REF!</v>
      </c>
      <c r="AH98" s="27" t="e">
        <f t="shared" si="4"/>
        <v>#REF!</v>
      </c>
    </row>
    <row r="99" spans="1:34" ht="50">
      <c r="A99" s="31" t="s">
        <v>260</v>
      </c>
      <c r="B99" s="32" t="s">
        <v>70</v>
      </c>
      <c r="C99" s="32" t="s">
        <v>115</v>
      </c>
      <c r="D99" s="32" t="s">
        <v>116</v>
      </c>
      <c r="E99" s="32" t="s">
        <v>117</v>
      </c>
      <c r="F99" s="33">
        <v>8066</v>
      </c>
      <c r="G99" s="33">
        <v>2024110010194</v>
      </c>
      <c r="H99" s="43" t="s">
        <v>13</v>
      </c>
      <c r="I99" s="32" t="s">
        <v>118</v>
      </c>
      <c r="J99" s="32" t="s">
        <v>16</v>
      </c>
      <c r="K99" s="32">
        <v>80111600</v>
      </c>
      <c r="L99" s="32" t="s">
        <v>261</v>
      </c>
      <c r="M99" s="32" t="s">
        <v>120</v>
      </c>
      <c r="N99" s="32" t="s">
        <v>120</v>
      </c>
      <c r="O99" s="32">
        <v>9</v>
      </c>
      <c r="P99" s="32">
        <v>1</v>
      </c>
      <c r="Q99" s="32" t="s">
        <v>83</v>
      </c>
      <c r="R99" s="39" t="s">
        <v>84</v>
      </c>
      <c r="S99" s="39">
        <v>3900000</v>
      </c>
      <c r="T99" s="39">
        <v>35100000</v>
      </c>
      <c r="U99" s="32" t="s">
        <v>121</v>
      </c>
      <c r="V99" s="32" t="s">
        <v>141</v>
      </c>
      <c r="W99" s="32" t="s">
        <v>123</v>
      </c>
      <c r="X99" s="32" t="s">
        <v>75</v>
      </c>
      <c r="Y99" s="32" t="s">
        <v>76</v>
      </c>
      <c r="Z99" s="32" t="s">
        <v>77</v>
      </c>
      <c r="AA99" s="74">
        <f>SUMIFS('MOD PAA INVERSIÓN'!M:M,'MOD PAA INVERSIÓN'!B:B,A99,'MOD PAA INVERSIÓN'!A:A,"Modificación propuesta")</f>
        <v>0</v>
      </c>
      <c r="AB99" s="77">
        <f t="shared" si="36"/>
        <v>0</v>
      </c>
      <c r="AC99" s="77">
        <f t="shared" si="35"/>
        <v>35100000</v>
      </c>
      <c r="AD99" s="74">
        <f>IFERROR(VLOOKUP(A99,'MOD PAA INVERSIÓN'!$B:$U,20,0),0)</f>
        <v>0</v>
      </c>
      <c r="AE99" s="74">
        <f>SUMIFS('MOD PAA INVERSIÓN'!$M:$M,'MOD PAA INVERSIÓN'!B:B,A99,'MOD PAA INVERSIÓN'!A:A,"Información Actual")</f>
        <v>0</v>
      </c>
      <c r="AF99" s="74"/>
      <c r="AG99" s="27" t="e">
        <f t="shared" si="3"/>
        <v>#REF!</v>
      </c>
      <c r="AH99" s="27" t="e">
        <f t="shared" si="4"/>
        <v>#REF!</v>
      </c>
    </row>
    <row r="100" spans="1:34" ht="87.5">
      <c r="A100" s="31" t="s">
        <v>262</v>
      </c>
      <c r="B100" s="32" t="s">
        <v>70</v>
      </c>
      <c r="C100" s="32" t="s">
        <v>115</v>
      </c>
      <c r="D100" s="32" t="s">
        <v>116</v>
      </c>
      <c r="E100" s="32" t="s">
        <v>117</v>
      </c>
      <c r="F100" s="33">
        <v>8066</v>
      </c>
      <c r="G100" s="33">
        <v>2024110010194</v>
      </c>
      <c r="H100" s="43" t="s">
        <v>13</v>
      </c>
      <c r="I100" s="32" t="s">
        <v>118</v>
      </c>
      <c r="J100" s="32" t="s">
        <v>16</v>
      </c>
      <c r="K100" s="32">
        <v>80111600</v>
      </c>
      <c r="L100" s="32" t="s">
        <v>1288</v>
      </c>
      <c r="M100" s="32" t="s">
        <v>120</v>
      </c>
      <c r="N100" s="32" t="s">
        <v>120</v>
      </c>
      <c r="O100" s="32">
        <v>9</v>
      </c>
      <c r="P100" s="32">
        <v>1</v>
      </c>
      <c r="Q100" s="32" t="s">
        <v>83</v>
      </c>
      <c r="R100" s="39" t="s">
        <v>84</v>
      </c>
      <c r="S100" s="39">
        <v>8000000</v>
      </c>
      <c r="T100" s="39">
        <v>72000000</v>
      </c>
      <c r="U100" s="32" t="s">
        <v>171</v>
      </c>
      <c r="V100" s="32" t="s">
        <v>122</v>
      </c>
      <c r="W100" s="32" t="s">
        <v>123</v>
      </c>
      <c r="X100" s="32" t="s">
        <v>75</v>
      </c>
      <c r="Y100" s="32" t="s">
        <v>76</v>
      </c>
      <c r="Z100" s="32" t="s">
        <v>77</v>
      </c>
      <c r="AA100" s="74">
        <f>SUMIFS('MOD PAA INVERSIÓN'!M:M,'MOD PAA INVERSIÓN'!B:B,A100,'MOD PAA INVERSIÓN'!A:A,"Modificación propuesta")</f>
        <v>52500000</v>
      </c>
      <c r="AB100" s="74">
        <f t="shared" ref="AB100:AB102" si="37">AA100-T100</f>
        <v>-19500000</v>
      </c>
      <c r="AC100" s="74">
        <f>AA100</f>
        <v>52500000</v>
      </c>
      <c r="AD100" s="74">
        <f>IFERROR(VLOOKUP(A100,'MOD PAA INVERSIÓN'!$B:$U,20,0),0)</f>
        <v>6</v>
      </c>
      <c r="AE100" s="74">
        <f>SUMIFS('MOD PAA INVERSIÓN'!$M:$M,'MOD PAA INVERSIÓN'!B:B,A100,'MOD PAA INVERSIÓN'!A:A,"Información Actual")</f>
        <v>-72000000</v>
      </c>
      <c r="AF100" s="74">
        <f t="shared" ref="AF100:AF102" si="38">T100+AE100</f>
        <v>0</v>
      </c>
      <c r="AG100" s="78" t="e">
        <f t="shared" si="3"/>
        <v>#REF!</v>
      </c>
      <c r="AH100" s="78" t="e">
        <f t="shared" si="4"/>
        <v>#REF!</v>
      </c>
    </row>
    <row r="101" spans="1:34" ht="50">
      <c r="A101" s="31" t="s">
        <v>264</v>
      </c>
      <c r="B101" s="32" t="s">
        <v>70</v>
      </c>
      <c r="C101" s="32" t="s">
        <v>115</v>
      </c>
      <c r="D101" s="32" t="s">
        <v>116</v>
      </c>
      <c r="E101" s="32" t="s">
        <v>117</v>
      </c>
      <c r="F101" s="33">
        <v>8066</v>
      </c>
      <c r="G101" s="33">
        <v>2024110010194</v>
      </c>
      <c r="H101" s="43" t="s">
        <v>13</v>
      </c>
      <c r="I101" s="32" t="s">
        <v>118</v>
      </c>
      <c r="J101" s="32" t="s">
        <v>16</v>
      </c>
      <c r="K101" s="32">
        <v>80111600</v>
      </c>
      <c r="L101" s="32" t="s">
        <v>1289</v>
      </c>
      <c r="M101" s="32" t="s">
        <v>120</v>
      </c>
      <c r="N101" s="32" t="s">
        <v>120</v>
      </c>
      <c r="O101" s="32">
        <v>9</v>
      </c>
      <c r="P101" s="32">
        <v>1</v>
      </c>
      <c r="Q101" s="32" t="s">
        <v>83</v>
      </c>
      <c r="R101" s="39" t="s">
        <v>84</v>
      </c>
      <c r="S101" s="39">
        <v>6000000</v>
      </c>
      <c r="T101" s="39">
        <v>54000000</v>
      </c>
      <c r="U101" s="32" t="s">
        <v>171</v>
      </c>
      <c r="V101" s="32" t="s">
        <v>122</v>
      </c>
      <c r="W101" s="32" t="s">
        <v>123</v>
      </c>
      <c r="X101" s="32" t="s">
        <v>75</v>
      </c>
      <c r="Y101" s="32" t="s">
        <v>76</v>
      </c>
      <c r="Z101" s="32" t="s">
        <v>77</v>
      </c>
      <c r="AA101" s="74">
        <f>SUMIFS('MOD PAA INVERSIÓN'!M:M,'MOD PAA INVERSIÓN'!B:B,A101,'MOD PAA INVERSIÓN'!A:A,"Modificación propuesta")</f>
        <v>54000000</v>
      </c>
      <c r="AB101" s="74">
        <f t="shared" si="37"/>
        <v>0</v>
      </c>
      <c r="AC101" s="77">
        <f>T101</f>
        <v>54000000</v>
      </c>
      <c r="AD101" s="74">
        <f>IFERROR(VLOOKUP(A101,'MOD PAA INVERSIÓN'!$B:$U,20,0),0)</f>
        <v>6</v>
      </c>
      <c r="AE101" s="74">
        <f>SUMIFS('MOD PAA INVERSIÓN'!$M:$M,'MOD PAA INVERSIÓN'!B:B,A101,'MOD PAA INVERSIÓN'!A:A,"Información Actual")</f>
        <v>-54000000</v>
      </c>
      <c r="AF101" s="74">
        <f t="shared" si="38"/>
        <v>0</v>
      </c>
      <c r="AG101" s="78" t="e">
        <f t="shared" si="3"/>
        <v>#REF!</v>
      </c>
      <c r="AH101" s="78" t="e">
        <f t="shared" si="4"/>
        <v>#REF!</v>
      </c>
    </row>
    <row r="102" spans="1:34" ht="50">
      <c r="A102" s="31" t="s">
        <v>266</v>
      </c>
      <c r="B102" s="32" t="s">
        <v>70</v>
      </c>
      <c r="C102" s="32" t="s">
        <v>115</v>
      </c>
      <c r="D102" s="32" t="s">
        <v>116</v>
      </c>
      <c r="E102" s="32" t="s">
        <v>117</v>
      </c>
      <c r="F102" s="33">
        <v>8066</v>
      </c>
      <c r="G102" s="33">
        <v>2024110010194</v>
      </c>
      <c r="H102" s="43" t="s">
        <v>13</v>
      </c>
      <c r="I102" s="32" t="s">
        <v>118</v>
      </c>
      <c r="J102" s="32" t="s">
        <v>16</v>
      </c>
      <c r="K102" s="32">
        <v>80111600</v>
      </c>
      <c r="L102" s="32" t="s">
        <v>1290</v>
      </c>
      <c r="M102" s="32" t="s">
        <v>256</v>
      </c>
      <c r="N102" s="32" t="s">
        <v>256</v>
      </c>
      <c r="O102" s="32">
        <v>1</v>
      </c>
      <c r="P102" s="32">
        <v>1</v>
      </c>
      <c r="Q102" s="32" t="s">
        <v>83</v>
      </c>
      <c r="R102" s="39" t="s">
        <v>84</v>
      </c>
      <c r="S102" s="39" t="s">
        <v>257</v>
      </c>
      <c r="T102" s="39">
        <v>99284000</v>
      </c>
      <c r="U102" s="32" t="s">
        <v>171</v>
      </c>
      <c r="V102" s="32" t="s">
        <v>122</v>
      </c>
      <c r="W102" s="32" t="s">
        <v>123</v>
      </c>
      <c r="X102" s="32" t="s">
        <v>75</v>
      </c>
      <c r="Y102" s="32" t="s">
        <v>76</v>
      </c>
      <c r="Z102" s="32" t="s">
        <v>77</v>
      </c>
      <c r="AA102" s="74">
        <f>SUMIFS('MOD PAA INVERSIÓN'!M:M,'MOD PAA INVERSIÓN'!B:B,A102,'MOD PAA INVERSIÓN'!A:A,"Modificación propuesta")</f>
        <v>71897000</v>
      </c>
      <c r="AB102" s="74">
        <f t="shared" si="37"/>
        <v>-27387000</v>
      </c>
      <c r="AC102" s="74">
        <f>AA102</f>
        <v>71897000</v>
      </c>
      <c r="AD102" s="74">
        <f>IFERROR(VLOOKUP(A102,'MOD PAA INVERSIÓN'!$B:$U,20,0),0)</f>
        <v>6</v>
      </c>
      <c r="AE102" s="74">
        <f>SUMIFS('MOD PAA INVERSIÓN'!$M:$M,'MOD PAA INVERSIÓN'!B:B,A102,'MOD PAA INVERSIÓN'!A:A,"Información Actual")</f>
        <v>-99284000</v>
      </c>
      <c r="AF102" s="74">
        <f t="shared" si="38"/>
        <v>0</v>
      </c>
      <c r="AG102" s="78" t="e">
        <f t="shared" si="3"/>
        <v>#REF!</v>
      </c>
      <c r="AH102" s="78" t="e">
        <f t="shared" si="4"/>
        <v>#REF!</v>
      </c>
    </row>
    <row r="103" spans="1:34" ht="62.5">
      <c r="A103" s="31" t="s">
        <v>267</v>
      </c>
      <c r="B103" s="32" t="s">
        <v>70</v>
      </c>
      <c r="C103" s="32" t="s">
        <v>115</v>
      </c>
      <c r="D103" s="32" t="s">
        <v>268</v>
      </c>
      <c r="E103" s="32" t="s">
        <v>117</v>
      </c>
      <c r="F103" s="33">
        <v>8066</v>
      </c>
      <c r="G103" s="33">
        <v>2024110010194</v>
      </c>
      <c r="H103" s="43" t="s">
        <v>13</v>
      </c>
      <c r="I103" s="32" t="s">
        <v>118</v>
      </c>
      <c r="J103" s="32" t="s">
        <v>14</v>
      </c>
      <c r="K103" s="32" t="s">
        <v>269</v>
      </c>
      <c r="L103" s="32" t="s">
        <v>270</v>
      </c>
      <c r="M103" s="32" t="s">
        <v>178</v>
      </c>
      <c r="N103" s="32" t="s">
        <v>178</v>
      </c>
      <c r="O103" s="32">
        <v>2</v>
      </c>
      <c r="P103" s="32">
        <v>1</v>
      </c>
      <c r="Q103" s="32" t="s">
        <v>271</v>
      </c>
      <c r="R103" s="39" t="s">
        <v>84</v>
      </c>
      <c r="S103" s="39" t="s">
        <v>257</v>
      </c>
      <c r="T103" s="39">
        <v>100000000</v>
      </c>
      <c r="U103" s="32" t="s">
        <v>214</v>
      </c>
      <c r="V103" s="32" t="s">
        <v>272</v>
      </c>
      <c r="W103" s="60" t="s">
        <v>273</v>
      </c>
      <c r="X103" s="32" t="s">
        <v>75</v>
      </c>
      <c r="Y103" s="32" t="s">
        <v>76</v>
      </c>
      <c r="Z103" s="32" t="s">
        <v>77</v>
      </c>
      <c r="AA103" s="74">
        <f>SUMIFS('MOD PAA INVERSIÓN'!M:M,'MOD PAA INVERSIÓN'!B:B,A103,'MOD PAA INVERSIÓN'!A:A,"Modificación propuesta")</f>
        <v>0</v>
      </c>
      <c r="AB103" s="77">
        <f t="shared" ref="AB103:AB106" si="39">AC103-T103</f>
        <v>0</v>
      </c>
      <c r="AC103" s="77">
        <f t="shared" ref="AC103:AC106" si="40">T103</f>
        <v>100000000</v>
      </c>
      <c r="AD103" s="74">
        <f>IFERROR(VLOOKUP(A103,'MOD PAA INVERSIÓN'!$B:$U,20,0),0)</f>
        <v>0</v>
      </c>
      <c r="AE103" s="74">
        <f>SUMIFS('MOD PAA INVERSIÓN'!$M:$M,'MOD PAA INVERSIÓN'!B:B,A103,'MOD PAA INVERSIÓN'!A:A,"Información Actual")</f>
        <v>0</v>
      </c>
      <c r="AF103" s="74"/>
      <c r="AG103" s="27" t="e">
        <f t="shared" si="3"/>
        <v>#REF!</v>
      </c>
      <c r="AH103" s="27" t="e">
        <f t="shared" si="4"/>
        <v>#REF!</v>
      </c>
    </row>
    <row r="104" spans="1:34" ht="50">
      <c r="A104" s="31" t="s">
        <v>274</v>
      </c>
      <c r="B104" s="32" t="s">
        <v>70</v>
      </c>
      <c r="C104" s="32" t="s">
        <v>115</v>
      </c>
      <c r="D104" s="32" t="s">
        <v>275</v>
      </c>
      <c r="E104" s="32" t="s">
        <v>117</v>
      </c>
      <c r="F104" s="33">
        <v>8066</v>
      </c>
      <c r="G104" s="33">
        <v>2024110010194</v>
      </c>
      <c r="H104" s="43" t="s">
        <v>13</v>
      </c>
      <c r="I104" s="32" t="s">
        <v>118</v>
      </c>
      <c r="J104" s="32" t="s">
        <v>15</v>
      </c>
      <c r="K104" s="32">
        <v>80111600</v>
      </c>
      <c r="L104" s="32" t="s">
        <v>276</v>
      </c>
      <c r="M104" s="32" t="s">
        <v>120</v>
      </c>
      <c r="N104" s="32" t="s">
        <v>120</v>
      </c>
      <c r="O104" s="32">
        <v>1</v>
      </c>
      <c r="P104" s="32">
        <v>1</v>
      </c>
      <c r="Q104" s="32" t="s">
        <v>277</v>
      </c>
      <c r="R104" s="39" t="s">
        <v>84</v>
      </c>
      <c r="S104" s="39" t="s">
        <v>257</v>
      </c>
      <c r="T104" s="39">
        <v>195000000</v>
      </c>
      <c r="U104" s="32" t="s">
        <v>225</v>
      </c>
      <c r="V104" s="32" t="s">
        <v>278</v>
      </c>
      <c r="W104" s="32" t="s">
        <v>279</v>
      </c>
      <c r="X104" s="32" t="s">
        <v>75</v>
      </c>
      <c r="Y104" s="32" t="s">
        <v>76</v>
      </c>
      <c r="Z104" s="32" t="s">
        <v>77</v>
      </c>
      <c r="AA104" s="74">
        <f>SUMIFS('MOD PAA INVERSIÓN'!M:M,'MOD PAA INVERSIÓN'!B:B,A104,'MOD PAA INVERSIÓN'!A:A,"Modificación propuesta")</f>
        <v>0</v>
      </c>
      <c r="AB104" s="77">
        <f t="shared" si="39"/>
        <v>0</v>
      </c>
      <c r="AC104" s="77">
        <f t="shared" si="40"/>
        <v>195000000</v>
      </c>
      <c r="AD104" s="74">
        <f>IFERROR(VLOOKUP(A104,'MOD PAA INVERSIÓN'!$B:$U,20,0),0)</f>
        <v>0</v>
      </c>
      <c r="AE104" s="74">
        <f>SUMIFS('MOD PAA INVERSIÓN'!$M:$M,'MOD PAA INVERSIÓN'!B:B,A104,'MOD PAA INVERSIÓN'!A:A,"Información Actual")</f>
        <v>0</v>
      </c>
      <c r="AF104" s="74"/>
      <c r="AG104" s="27" t="e">
        <f t="shared" si="3"/>
        <v>#REF!</v>
      </c>
      <c r="AH104" s="27" t="e">
        <f t="shared" si="4"/>
        <v>#REF!</v>
      </c>
    </row>
    <row r="105" spans="1:34" ht="62.5">
      <c r="A105" s="31" t="s">
        <v>280</v>
      </c>
      <c r="B105" s="32" t="s">
        <v>70</v>
      </c>
      <c r="C105" s="32" t="s">
        <v>115</v>
      </c>
      <c r="D105" s="32" t="s">
        <v>275</v>
      </c>
      <c r="E105" s="32" t="s">
        <v>117</v>
      </c>
      <c r="F105" s="33">
        <v>8066</v>
      </c>
      <c r="G105" s="33">
        <v>2024110010194</v>
      </c>
      <c r="H105" s="43" t="s">
        <v>13</v>
      </c>
      <c r="I105" s="32" t="s">
        <v>118</v>
      </c>
      <c r="J105" s="32" t="s">
        <v>15</v>
      </c>
      <c r="K105" s="32" t="s">
        <v>1291</v>
      </c>
      <c r="L105" s="32" t="s">
        <v>1292</v>
      </c>
      <c r="M105" s="32" t="s">
        <v>120</v>
      </c>
      <c r="N105" s="32" t="s">
        <v>178</v>
      </c>
      <c r="O105" s="32">
        <v>4</v>
      </c>
      <c r="P105" s="32">
        <v>1</v>
      </c>
      <c r="Q105" s="32" t="s">
        <v>271</v>
      </c>
      <c r="R105" s="39" t="s">
        <v>84</v>
      </c>
      <c r="S105" s="39" t="s">
        <v>257</v>
      </c>
      <c r="T105" s="39">
        <v>505000000</v>
      </c>
      <c r="U105" s="32" t="s">
        <v>225</v>
      </c>
      <c r="V105" s="32" t="s">
        <v>278</v>
      </c>
      <c r="W105" s="32" t="s">
        <v>279</v>
      </c>
      <c r="X105" s="32" t="s">
        <v>75</v>
      </c>
      <c r="Y105" s="32" t="s">
        <v>76</v>
      </c>
      <c r="Z105" s="32" t="s">
        <v>77</v>
      </c>
      <c r="AA105" s="74">
        <f>SUMIFS('MOD PAA INVERSIÓN'!M:M,'MOD PAA INVERSIÓN'!B:B,A105,'MOD PAA INVERSIÓN'!A:A,"Modificación propuesta")</f>
        <v>0</v>
      </c>
      <c r="AB105" s="77">
        <f t="shared" si="39"/>
        <v>0</v>
      </c>
      <c r="AC105" s="77">
        <f t="shared" si="40"/>
        <v>505000000</v>
      </c>
      <c r="AD105" s="74">
        <f>IFERROR(VLOOKUP(A105,'MOD PAA INVERSIÓN'!$B:$U,20,0),0)</f>
        <v>0</v>
      </c>
      <c r="AE105" s="74">
        <f>SUMIFS('MOD PAA INVERSIÓN'!$M:$M,'MOD PAA INVERSIÓN'!B:B,A105,'MOD PAA INVERSIÓN'!A:A,"Información Actual")</f>
        <v>0</v>
      </c>
      <c r="AF105" s="74"/>
      <c r="AG105" s="27" t="e">
        <f t="shared" si="3"/>
        <v>#REF!</v>
      </c>
      <c r="AH105" s="27" t="e">
        <f t="shared" si="4"/>
        <v>#REF!</v>
      </c>
    </row>
    <row r="106" spans="1:34" ht="150">
      <c r="A106" s="31" t="s">
        <v>281</v>
      </c>
      <c r="B106" s="32" t="s">
        <v>70</v>
      </c>
      <c r="C106" s="32" t="s">
        <v>71</v>
      </c>
      <c r="D106" s="32" t="s">
        <v>282</v>
      </c>
      <c r="E106" s="32" t="s">
        <v>283</v>
      </c>
      <c r="F106" s="33">
        <v>8080</v>
      </c>
      <c r="G106" s="33">
        <v>2024110010212</v>
      </c>
      <c r="H106" s="32" t="s">
        <v>10</v>
      </c>
      <c r="I106" s="32" t="s">
        <v>284</v>
      </c>
      <c r="J106" s="32" t="s">
        <v>11</v>
      </c>
      <c r="K106" s="32">
        <v>80111600</v>
      </c>
      <c r="L106" s="32" t="s">
        <v>285</v>
      </c>
      <c r="M106" s="32" t="s">
        <v>82</v>
      </c>
      <c r="N106" s="32" t="str">
        <f t="shared" ref="N106:N203" si="41">+M106</f>
        <v>FEBRERO</v>
      </c>
      <c r="O106" s="32">
        <v>6</v>
      </c>
      <c r="P106" s="32">
        <v>1</v>
      </c>
      <c r="Q106" s="32" t="s">
        <v>83</v>
      </c>
      <c r="R106" s="39" t="s">
        <v>84</v>
      </c>
      <c r="S106" s="39">
        <v>7000000</v>
      </c>
      <c r="T106" s="39">
        <f t="shared" ref="T106:T177" si="42">+S106*O106</f>
        <v>42000000</v>
      </c>
      <c r="U106" s="32" t="s">
        <v>286</v>
      </c>
      <c r="V106" s="32" t="s">
        <v>78</v>
      </c>
      <c r="W106" s="32" t="s">
        <v>287</v>
      </c>
      <c r="X106" s="32" t="s">
        <v>288</v>
      </c>
      <c r="Y106" s="32" t="s">
        <v>76</v>
      </c>
      <c r="Z106" s="32" t="s">
        <v>77</v>
      </c>
      <c r="AA106" s="74">
        <f>SUMIFS('MOD PAA INVERSIÓN'!M:M,'MOD PAA INVERSIÓN'!B:B,A106,'MOD PAA INVERSIÓN'!A:A,"Modificación propuesta")</f>
        <v>0</v>
      </c>
      <c r="AB106" s="77">
        <f t="shared" si="39"/>
        <v>0</v>
      </c>
      <c r="AC106" s="77">
        <f t="shared" si="40"/>
        <v>42000000</v>
      </c>
      <c r="AD106" s="74">
        <f>IFERROR(VLOOKUP(A106,'MOD PAA INVERSIÓN'!$B:$U,20,0),0)</f>
        <v>0</v>
      </c>
      <c r="AE106" s="74">
        <f>SUMIFS('MOD PAA INVERSIÓN'!$M:$M,'MOD PAA INVERSIÓN'!B:B,A106,'MOD PAA INVERSIÓN'!A:A,"Información Actual")</f>
        <v>0</v>
      </c>
      <c r="AF106" s="74" t="e">
        <f>VLOOKUP(A106,'Copia de MOD PAA INVERSIÓN'!$B:$M,12,0)</f>
        <v>#N/A</v>
      </c>
      <c r="AG106" s="27" t="e">
        <f t="shared" si="3"/>
        <v>#REF!</v>
      </c>
      <c r="AH106" s="27" t="e">
        <f t="shared" si="4"/>
        <v>#REF!</v>
      </c>
    </row>
    <row r="107" spans="1:34" ht="150">
      <c r="A107" s="31" t="s">
        <v>289</v>
      </c>
      <c r="B107" s="32" t="s">
        <v>70</v>
      </c>
      <c r="C107" s="32" t="s">
        <v>71</v>
      </c>
      <c r="D107" s="32" t="s">
        <v>282</v>
      </c>
      <c r="E107" s="32" t="s">
        <v>283</v>
      </c>
      <c r="F107" s="33">
        <v>8080</v>
      </c>
      <c r="G107" s="33">
        <v>2024110010212</v>
      </c>
      <c r="H107" s="32" t="s">
        <v>10</v>
      </c>
      <c r="I107" s="32" t="s">
        <v>284</v>
      </c>
      <c r="J107" s="32" t="s">
        <v>11</v>
      </c>
      <c r="K107" s="32">
        <v>80111600</v>
      </c>
      <c r="L107" s="32" t="s">
        <v>1293</v>
      </c>
      <c r="M107" s="32" t="s">
        <v>82</v>
      </c>
      <c r="N107" s="32" t="str">
        <f t="shared" si="41"/>
        <v>FEBRERO</v>
      </c>
      <c r="O107" s="32">
        <v>6</v>
      </c>
      <c r="P107" s="32">
        <v>1</v>
      </c>
      <c r="Q107" s="32" t="s">
        <v>83</v>
      </c>
      <c r="R107" s="39" t="s">
        <v>84</v>
      </c>
      <c r="S107" s="39">
        <v>5000000</v>
      </c>
      <c r="T107" s="39">
        <f t="shared" si="42"/>
        <v>30000000</v>
      </c>
      <c r="U107" s="32" t="s">
        <v>286</v>
      </c>
      <c r="V107" s="32" t="s">
        <v>78</v>
      </c>
      <c r="W107" s="32" t="s">
        <v>287</v>
      </c>
      <c r="X107" s="32" t="s">
        <v>288</v>
      </c>
      <c r="Y107" s="32" t="s">
        <v>76</v>
      </c>
      <c r="Z107" s="32" t="s">
        <v>77</v>
      </c>
      <c r="AA107" s="74">
        <f>SUMIFS('MOD PAA INVERSIÓN'!M:M,'MOD PAA INVERSIÓN'!B:B,A107,'MOD PAA INVERSIÓN'!A:A,"Modificación propuesta")</f>
        <v>30000000</v>
      </c>
      <c r="AB107" s="74">
        <f>AF107-T107</f>
        <v>0</v>
      </c>
      <c r="AC107" s="74">
        <f>AF107</f>
        <v>30000000</v>
      </c>
      <c r="AD107" s="74">
        <f>IFERROR(VLOOKUP(A107,'MOD PAA INVERSIÓN'!$B:$U,20,0),0)</f>
        <v>1</v>
      </c>
      <c r="AE107" s="74">
        <f>SUMIFS('MOD PAA INVERSIÓN'!$M:$M,'MOD PAA INVERSIÓN'!B:B,A107,'MOD PAA INVERSIÓN'!A:A,"Información Actual")</f>
        <v>-30000000</v>
      </c>
      <c r="AF107" s="74">
        <f>VLOOKUP(A107,'Copia de MOD PAA INVERSIÓN'!$B:$M,12,0)</f>
        <v>30000000</v>
      </c>
      <c r="AG107" s="77" t="e">
        <f t="shared" si="3"/>
        <v>#REF!</v>
      </c>
      <c r="AH107" s="77" t="e">
        <f t="shared" si="4"/>
        <v>#REF!</v>
      </c>
    </row>
    <row r="108" spans="1:34" ht="150">
      <c r="A108" s="31" t="s">
        <v>290</v>
      </c>
      <c r="B108" s="32" t="s">
        <v>70</v>
      </c>
      <c r="C108" s="32" t="s">
        <v>71</v>
      </c>
      <c r="D108" s="32" t="s">
        <v>282</v>
      </c>
      <c r="E108" s="32" t="s">
        <v>283</v>
      </c>
      <c r="F108" s="33">
        <v>8080</v>
      </c>
      <c r="G108" s="33">
        <v>2024110010212</v>
      </c>
      <c r="H108" s="32" t="s">
        <v>10</v>
      </c>
      <c r="I108" s="32" t="s">
        <v>284</v>
      </c>
      <c r="J108" s="32" t="s">
        <v>11</v>
      </c>
      <c r="K108" s="32">
        <v>80111600</v>
      </c>
      <c r="L108" s="32" t="s">
        <v>291</v>
      </c>
      <c r="M108" s="32" t="s">
        <v>82</v>
      </c>
      <c r="N108" s="32" t="str">
        <f t="shared" si="41"/>
        <v>FEBRERO</v>
      </c>
      <c r="O108" s="32">
        <v>6</v>
      </c>
      <c r="P108" s="32">
        <v>1</v>
      </c>
      <c r="Q108" s="32" t="s">
        <v>83</v>
      </c>
      <c r="R108" s="39" t="s">
        <v>84</v>
      </c>
      <c r="S108" s="39">
        <v>5800000</v>
      </c>
      <c r="T108" s="39">
        <f t="shared" si="42"/>
        <v>34800000</v>
      </c>
      <c r="U108" s="32" t="s">
        <v>286</v>
      </c>
      <c r="V108" s="32" t="s">
        <v>78</v>
      </c>
      <c r="W108" s="32" t="s">
        <v>287</v>
      </c>
      <c r="X108" s="32" t="s">
        <v>288</v>
      </c>
      <c r="Y108" s="32" t="s">
        <v>76</v>
      </c>
      <c r="Z108" s="32" t="s">
        <v>77</v>
      </c>
      <c r="AA108" s="74">
        <f>SUMIFS('MOD PAA INVERSIÓN'!M:M,'MOD PAA INVERSIÓN'!B:B,A108,'MOD PAA INVERSIÓN'!A:A,"Modificación propuesta")</f>
        <v>0</v>
      </c>
      <c r="AB108" s="77">
        <f t="shared" ref="AB108:AB109" si="43">AC108-T108</f>
        <v>0</v>
      </c>
      <c r="AC108" s="77">
        <f t="shared" ref="AC108:AC109" si="44">T108</f>
        <v>34800000</v>
      </c>
      <c r="AD108" s="74">
        <f>IFERROR(VLOOKUP(A108,'MOD PAA INVERSIÓN'!$B:$U,20,0),0)</f>
        <v>0</v>
      </c>
      <c r="AE108" s="74">
        <f>SUMIFS('MOD PAA INVERSIÓN'!$M:$M,'MOD PAA INVERSIÓN'!B:B,A108,'MOD PAA INVERSIÓN'!A:A,"Información Actual")</f>
        <v>0</v>
      </c>
      <c r="AF108" s="74" t="e">
        <f>VLOOKUP(A108,'Copia de MOD PAA INVERSIÓN'!$B:$M,12,0)</f>
        <v>#N/A</v>
      </c>
      <c r="AG108" s="27" t="e">
        <f t="shared" si="3"/>
        <v>#REF!</v>
      </c>
      <c r="AH108" s="27"/>
    </row>
    <row r="109" spans="1:34" ht="150">
      <c r="A109" s="31" t="s">
        <v>292</v>
      </c>
      <c r="B109" s="32" t="s">
        <v>70</v>
      </c>
      <c r="C109" s="32" t="s">
        <v>71</v>
      </c>
      <c r="D109" s="32" t="s">
        <v>282</v>
      </c>
      <c r="E109" s="32" t="s">
        <v>283</v>
      </c>
      <c r="F109" s="33">
        <v>8080</v>
      </c>
      <c r="G109" s="33">
        <v>2024110010212</v>
      </c>
      <c r="H109" s="32" t="s">
        <v>10</v>
      </c>
      <c r="I109" s="32" t="s">
        <v>284</v>
      </c>
      <c r="J109" s="32" t="s">
        <v>11</v>
      </c>
      <c r="K109" s="32">
        <v>80111600</v>
      </c>
      <c r="L109" s="32" t="s">
        <v>293</v>
      </c>
      <c r="M109" s="32" t="s">
        <v>81</v>
      </c>
      <c r="N109" s="32" t="str">
        <f t="shared" si="41"/>
        <v>ENERO</v>
      </c>
      <c r="O109" s="32">
        <v>6</v>
      </c>
      <c r="P109" s="32">
        <v>1</v>
      </c>
      <c r="Q109" s="32" t="s">
        <v>83</v>
      </c>
      <c r="R109" s="39" t="s">
        <v>84</v>
      </c>
      <c r="S109" s="39">
        <v>4000000</v>
      </c>
      <c r="T109" s="39">
        <f t="shared" si="42"/>
        <v>24000000</v>
      </c>
      <c r="U109" s="32" t="s">
        <v>286</v>
      </c>
      <c r="V109" s="32" t="s">
        <v>78</v>
      </c>
      <c r="W109" s="32" t="s">
        <v>287</v>
      </c>
      <c r="X109" s="32" t="s">
        <v>288</v>
      </c>
      <c r="Y109" s="32" t="s">
        <v>76</v>
      </c>
      <c r="Z109" s="32" t="s">
        <v>77</v>
      </c>
      <c r="AA109" s="74">
        <f>SUMIFS('MOD PAA INVERSIÓN'!M:M,'MOD PAA INVERSIÓN'!B:B,A109,'MOD PAA INVERSIÓN'!A:A,"Modificación propuesta")</f>
        <v>0</v>
      </c>
      <c r="AB109" s="77">
        <f t="shared" si="43"/>
        <v>0</v>
      </c>
      <c r="AC109" s="77">
        <f t="shared" si="44"/>
        <v>24000000</v>
      </c>
      <c r="AD109" s="74">
        <f>IFERROR(VLOOKUP(A109,'MOD PAA INVERSIÓN'!$B:$U,20,0),0)</f>
        <v>0</v>
      </c>
      <c r="AE109" s="74">
        <f>SUMIFS('MOD PAA INVERSIÓN'!$M:$M,'MOD PAA INVERSIÓN'!B:B,A109,'MOD PAA INVERSIÓN'!A:A,"Información Actual")</f>
        <v>0</v>
      </c>
      <c r="AF109" s="74" t="e">
        <f>VLOOKUP(A109,'Copia de MOD PAA INVERSIÓN'!$B:$M,12,0)</f>
        <v>#N/A</v>
      </c>
      <c r="AG109" s="27" t="e">
        <f t="shared" si="3"/>
        <v>#REF!</v>
      </c>
      <c r="AH109" s="27"/>
    </row>
    <row r="110" spans="1:34" ht="150">
      <c r="A110" s="31" t="s">
        <v>294</v>
      </c>
      <c r="B110" s="32" t="s">
        <v>70</v>
      </c>
      <c r="C110" s="32" t="s">
        <v>71</v>
      </c>
      <c r="D110" s="32" t="s">
        <v>282</v>
      </c>
      <c r="E110" s="32" t="s">
        <v>283</v>
      </c>
      <c r="F110" s="33">
        <v>8080</v>
      </c>
      <c r="G110" s="33">
        <v>2024110010212</v>
      </c>
      <c r="H110" s="32" t="s">
        <v>10</v>
      </c>
      <c r="I110" s="32" t="s">
        <v>284</v>
      </c>
      <c r="J110" s="32" t="s">
        <v>11</v>
      </c>
      <c r="K110" s="32">
        <v>80111600</v>
      </c>
      <c r="L110" s="32" t="s">
        <v>1294</v>
      </c>
      <c r="M110" s="32" t="s">
        <v>313</v>
      </c>
      <c r="N110" s="32" t="str">
        <f t="shared" si="41"/>
        <v>MARZO</v>
      </c>
      <c r="O110" s="32">
        <v>4</v>
      </c>
      <c r="P110" s="32">
        <v>1</v>
      </c>
      <c r="Q110" s="32" t="s">
        <v>83</v>
      </c>
      <c r="R110" s="39" t="s">
        <v>84</v>
      </c>
      <c r="S110" s="39">
        <v>4000000</v>
      </c>
      <c r="T110" s="39">
        <f t="shared" si="42"/>
        <v>16000000</v>
      </c>
      <c r="U110" s="32" t="s">
        <v>286</v>
      </c>
      <c r="V110" s="32" t="s">
        <v>78</v>
      </c>
      <c r="W110" s="32" t="s">
        <v>287</v>
      </c>
      <c r="X110" s="32" t="s">
        <v>288</v>
      </c>
      <c r="Y110" s="32" t="s">
        <v>76</v>
      </c>
      <c r="Z110" s="32" t="s">
        <v>77</v>
      </c>
      <c r="AA110" s="74">
        <f>SUMIFS('MOD PAA INVERSIÓN'!M:M,'MOD PAA INVERSIÓN'!B:B,A110,'MOD PAA INVERSIÓN'!A:A,"Modificación propuesta")</f>
        <v>16000000</v>
      </c>
      <c r="AB110" s="74">
        <f>AF110-T110</f>
        <v>0</v>
      </c>
      <c r="AC110" s="74">
        <f>AF110</f>
        <v>16000000</v>
      </c>
      <c r="AD110" s="74">
        <f>IFERROR(VLOOKUP(A110,'MOD PAA INVERSIÓN'!$B:$U,20,0),0)</f>
        <v>1</v>
      </c>
      <c r="AE110" s="74">
        <f>SUMIFS('MOD PAA INVERSIÓN'!$M:$M,'MOD PAA INVERSIÓN'!B:B,A110,'MOD PAA INVERSIÓN'!A:A,"Información Actual")</f>
        <v>-16000000</v>
      </c>
      <c r="AF110" s="74">
        <f>VLOOKUP(A110,'Copia de MOD PAA INVERSIÓN'!$B:$M,12,0)</f>
        <v>16000000</v>
      </c>
      <c r="AG110" s="77" t="e">
        <f t="shared" si="3"/>
        <v>#REF!</v>
      </c>
      <c r="AH110" s="74">
        <f>AA110-AF110</f>
        <v>0</v>
      </c>
    </row>
    <row r="111" spans="1:34" ht="150">
      <c r="A111" s="31" t="s">
        <v>295</v>
      </c>
      <c r="B111" s="32" t="s">
        <v>70</v>
      </c>
      <c r="C111" s="32" t="s">
        <v>71</v>
      </c>
      <c r="D111" s="32" t="s">
        <v>282</v>
      </c>
      <c r="E111" s="32" t="s">
        <v>283</v>
      </c>
      <c r="F111" s="33">
        <v>8080</v>
      </c>
      <c r="G111" s="33">
        <v>2024110010212</v>
      </c>
      <c r="H111" s="32" t="s">
        <v>10</v>
      </c>
      <c r="I111" s="32" t="s">
        <v>284</v>
      </c>
      <c r="J111" s="32" t="s">
        <v>11</v>
      </c>
      <c r="K111" s="32">
        <v>80111600</v>
      </c>
      <c r="L111" s="32" t="s">
        <v>296</v>
      </c>
      <c r="M111" s="32" t="s">
        <v>82</v>
      </c>
      <c r="N111" s="32" t="str">
        <f t="shared" si="41"/>
        <v>FEBRERO</v>
      </c>
      <c r="O111" s="32">
        <v>5</v>
      </c>
      <c r="P111" s="32">
        <v>1</v>
      </c>
      <c r="Q111" s="32" t="s">
        <v>83</v>
      </c>
      <c r="R111" s="39" t="s">
        <v>84</v>
      </c>
      <c r="S111" s="39">
        <v>3800000</v>
      </c>
      <c r="T111" s="39">
        <f t="shared" si="42"/>
        <v>19000000</v>
      </c>
      <c r="U111" s="32" t="s">
        <v>286</v>
      </c>
      <c r="V111" s="32" t="s">
        <v>78</v>
      </c>
      <c r="W111" s="32" t="s">
        <v>287</v>
      </c>
      <c r="X111" s="32" t="s">
        <v>288</v>
      </c>
      <c r="Y111" s="32" t="s">
        <v>76</v>
      </c>
      <c r="Z111" s="32" t="s">
        <v>77</v>
      </c>
      <c r="AA111" s="74">
        <f>SUMIFS('MOD PAA INVERSIÓN'!M:M,'MOD PAA INVERSIÓN'!B:B,A111,'MOD PAA INVERSIÓN'!A:A,"Modificación propuesta")</f>
        <v>0</v>
      </c>
      <c r="AB111" s="77">
        <f>AC111-T111</f>
        <v>0</v>
      </c>
      <c r="AC111" s="77">
        <f>T111</f>
        <v>19000000</v>
      </c>
      <c r="AD111" s="74">
        <f>IFERROR(VLOOKUP(A111,'MOD PAA INVERSIÓN'!$B:$U,20,0),0)</f>
        <v>0</v>
      </c>
      <c r="AE111" s="74">
        <f>SUMIFS('MOD PAA INVERSIÓN'!$M:$M,'MOD PAA INVERSIÓN'!B:B,A111,'MOD PAA INVERSIÓN'!A:A,"Información Actual")</f>
        <v>0</v>
      </c>
      <c r="AF111" s="74" t="e">
        <f>VLOOKUP(A111,'Copia de MOD PAA INVERSIÓN'!$B:$M,12,0)</f>
        <v>#N/A</v>
      </c>
      <c r="AG111" s="27" t="e">
        <f t="shared" si="3"/>
        <v>#REF!</v>
      </c>
      <c r="AH111" s="27"/>
    </row>
    <row r="112" spans="1:34" ht="150">
      <c r="A112" s="31" t="s">
        <v>297</v>
      </c>
      <c r="B112" s="32" t="s">
        <v>70</v>
      </c>
      <c r="C112" s="32" t="s">
        <v>71</v>
      </c>
      <c r="D112" s="32" t="s">
        <v>282</v>
      </c>
      <c r="E112" s="32" t="s">
        <v>283</v>
      </c>
      <c r="F112" s="33">
        <v>8080</v>
      </c>
      <c r="G112" s="33">
        <v>2024110010212</v>
      </c>
      <c r="H112" s="32" t="s">
        <v>10</v>
      </c>
      <c r="I112" s="32" t="s">
        <v>284</v>
      </c>
      <c r="J112" s="32" t="s">
        <v>11</v>
      </c>
      <c r="K112" s="32">
        <v>80111600</v>
      </c>
      <c r="L112" s="32" t="s">
        <v>1295</v>
      </c>
      <c r="M112" s="32" t="s">
        <v>82</v>
      </c>
      <c r="N112" s="32" t="str">
        <f t="shared" si="41"/>
        <v>FEBRERO</v>
      </c>
      <c r="O112" s="32">
        <v>5</v>
      </c>
      <c r="P112" s="32">
        <v>1</v>
      </c>
      <c r="Q112" s="32" t="s">
        <v>83</v>
      </c>
      <c r="R112" s="39" t="s">
        <v>84</v>
      </c>
      <c r="S112" s="39">
        <v>5000000</v>
      </c>
      <c r="T112" s="39">
        <f t="shared" si="42"/>
        <v>25000000</v>
      </c>
      <c r="U112" s="32" t="s">
        <v>286</v>
      </c>
      <c r="V112" s="32" t="s">
        <v>78</v>
      </c>
      <c r="W112" s="32" t="s">
        <v>287</v>
      </c>
      <c r="X112" s="32" t="s">
        <v>288</v>
      </c>
      <c r="Y112" s="32" t="s">
        <v>76</v>
      </c>
      <c r="Z112" s="32" t="s">
        <v>77</v>
      </c>
      <c r="AA112" s="74">
        <f>SUMIFS('MOD PAA INVERSIÓN'!M:M,'MOD PAA INVERSIÓN'!B:B,A112,'MOD PAA INVERSIÓN'!A:A,"Modificación propuesta")</f>
        <v>25000000</v>
      </c>
      <c r="AB112" s="74">
        <f>AF112-T112</f>
        <v>0</v>
      </c>
      <c r="AC112" s="74">
        <f>AF112</f>
        <v>25000000</v>
      </c>
      <c r="AD112" s="74">
        <f>IFERROR(VLOOKUP(A112,'MOD PAA INVERSIÓN'!$B:$U,20,0),0)</f>
        <v>1</v>
      </c>
      <c r="AE112" s="74">
        <f>SUMIFS('MOD PAA INVERSIÓN'!$M:$M,'MOD PAA INVERSIÓN'!B:B,A112,'MOD PAA INVERSIÓN'!A:A,"Información Actual")</f>
        <v>-25000000</v>
      </c>
      <c r="AF112" s="74">
        <f>VLOOKUP(A112,'Copia de MOD PAA INVERSIÓN'!$B:$M,12,0)</f>
        <v>25000000</v>
      </c>
      <c r="AG112" s="77" t="e">
        <f t="shared" si="3"/>
        <v>#REF!</v>
      </c>
      <c r="AH112" s="74">
        <f>AA112-AF112</f>
        <v>0</v>
      </c>
    </row>
    <row r="113" spans="1:34" ht="150">
      <c r="A113" s="31" t="s">
        <v>298</v>
      </c>
      <c r="B113" s="32" t="s">
        <v>70</v>
      </c>
      <c r="C113" s="32" t="s">
        <v>71</v>
      </c>
      <c r="D113" s="32" t="s">
        <v>282</v>
      </c>
      <c r="E113" s="32" t="s">
        <v>283</v>
      </c>
      <c r="F113" s="33">
        <v>8080</v>
      </c>
      <c r="G113" s="33">
        <v>2024110010212</v>
      </c>
      <c r="H113" s="32" t="s">
        <v>10</v>
      </c>
      <c r="I113" s="32" t="s">
        <v>284</v>
      </c>
      <c r="J113" s="32" t="s">
        <v>11</v>
      </c>
      <c r="K113" s="32">
        <v>80111600</v>
      </c>
      <c r="L113" s="32" t="s">
        <v>299</v>
      </c>
      <c r="M113" s="32" t="s">
        <v>81</v>
      </c>
      <c r="N113" s="32" t="str">
        <f t="shared" si="41"/>
        <v>ENERO</v>
      </c>
      <c r="O113" s="32">
        <v>8</v>
      </c>
      <c r="P113" s="32">
        <v>1</v>
      </c>
      <c r="Q113" s="32" t="s">
        <v>83</v>
      </c>
      <c r="R113" s="39" t="s">
        <v>84</v>
      </c>
      <c r="S113" s="39">
        <v>9000000</v>
      </c>
      <c r="T113" s="39">
        <f t="shared" si="42"/>
        <v>72000000</v>
      </c>
      <c r="U113" s="32" t="s">
        <v>286</v>
      </c>
      <c r="V113" s="32" t="s">
        <v>78</v>
      </c>
      <c r="W113" s="32" t="s">
        <v>287</v>
      </c>
      <c r="X113" s="32" t="s">
        <v>288</v>
      </c>
      <c r="Y113" s="32" t="s">
        <v>76</v>
      </c>
      <c r="Z113" s="32" t="s">
        <v>77</v>
      </c>
      <c r="AA113" s="74">
        <f>SUMIFS('MOD PAA INVERSIÓN'!M:M,'MOD PAA INVERSIÓN'!B:B,A113,'MOD PAA INVERSIÓN'!A:A,"Modificación propuesta")</f>
        <v>0</v>
      </c>
      <c r="AB113" s="77">
        <f>AC113-T113</f>
        <v>0</v>
      </c>
      <c r="AC113" s="77">
        <f>T113</f>
        <v>72000000</v>
      </c>
      <c r="AD113" s="74">
        <f>IFERROR(VLOOKUP(A113,'MOD PAA INVERSIÓN'!$B:$U,20,0),0)</f>
        <v>0</v>
      </c>
      <c r="AE113" s="74">
        <f>SUMIFS('MOD PAA INVERSIÓN'!$M:$M,'MOD PAA INVERSIÓN'!B:B,A113,'MOD PAA INVERSIÓN'!A:A,"Información Actual")</f>
        <v>0</v>
      </c>
      <c r="AF113" s="74" t="e">
        <f>VLOOKUP(A113,'Copia de MOD PAA INVERSIÓN'!$B:$M,12,0)</f>
        <v>#N/A</v>
      </c>
      <c r="AG113" s="27" t="e">
        <f t="shared" si="3"/>
        <v>#REF!</v>
      </c>
      <c r="AH113" s="27"/>
    </row>
    <row r="114" spans="1:34" ht="150">
      <c r="A114" s="31" t="s">
        <v>300</v>
      </c>
      <c r="B114" s="32" t="s">
        <v>70</v>
      </c>
      <c r="C114" s="32" t="s">
        <v>71</v>
      </c>
      <c r="D114" s="32" t="s">
        <v>282</v>
      </c>
      <c r="E114" s="32" t="s">
        <v>283</v>
      </c>
      <c r="F114" s="33">
        <v>8080</v>
      </c>
      <c r="G114" s="33">
        <v>2024110010212</v>
      </c>
      <c r="H114" s="32" t="s">
        <v>10</v>
      </c>
      <c r="I114" s="32" t="s">
        <v>284</v>
      </c>
      <c r="J114" s="32" t="s">
        <v>11</v>
      </c>
      <c r="K114" s="32">
        <v>80111600</v>
      </c>
      <c r="L114" s="32" t="s">
        <v>1296</v>
      </c>
      <c r="M114" s="32" t="s">
        <v>313</v>
      </c>
      <c r="N114" s="32" t="str">
        <f t="shared" si="41"/>
        <v>MARZO</v>
      </c>
      <c r="O114" s="32">
        <v>4</v>
      </c>
      <c r="P114" s="32">
        <v>1</v>
      </c>
      <c r="Q114" s="32" t="s">
        <v>83</v>
      </c>
      <c r="R114" s="39" t="s">
        <v>84</v>
      </c>
      <c r="S114" s="39">
        <v>4000000</v>
      </c>
      <c r="T114" s="39">
        <f t="shared" si="42"/>
        <v>16000000</v>
      </c>
      <c r="U114" s="32" t="s">
        <v>286</v>
      </c>
      <c r="V114" s="32" t="s">
        <v>78</v>
      </c>
      <c r="W114" s="32" t="s">
        <v>287</v>
      </c>
      <c r="X114" s="32" t="s">
        <v>288</v>
      </c>
      <c r="Y114" s="32" t="s">
        <v>76</v>
      </c>
      <c r="Z114" s="32" t="s">
        <v>77</v>
      </c>
      <c r="AA114" s="74">
        <f>SUMIFS('MOD PAA INVERSIÓN'!M:M,'MOD PAA INVERSIÓN'!B:B,A114,'MOD PAA INVERSIÓN'!A:A,"Modificación propuesta")</f>
        <v>16000000</v>
      </c>
      <c r="AB114" s="74">
        <f>AF114-T114</f>
        <v>0</v>
      </c>
      <c r="AC114" s="74">
        <f>AF114</f>
        <v>16000000</v>
      </c>
      <c r="AD114" s="74">
        <f>IFERROR(VLOOKUP(A114,'MOD PAA INVERSIÓN'!$B:$U,20,0),0)</f>
        <v>1</v>
      </c>
      <c r="AE114" s="74">
        <f>SUMIFS('MOD PAA INVERSIÓN'!$M:$M,'MOD PAA INVERSIÓN'!B:B,A114,'MOD PAA INVERSIÓN'!A:A,"Información Actual")</f>
        <v>-16000000</v>
      </c>
      <c r="AF114" s="74">
        <f>VLOOKUP(A114,'Copia de MOD PAA INVERSIÓN'!$B:$M,12,0)</f>
        <v>16000000</v>
      </c>
      <c r="AG114" s="77" t="e">
        <f t="shared" si="3"/>
        <v>#REF!</v>
      </c>
      <c r="AH114" s="74">
        <f>AA114-AF114</f>
        <v>0</v>
      </c>
    </row>
    <row r="115" spans="1:34" ht="150">
      <c r="A115" s="31" t="s">
        <v>301</v>
      </c>
      <c r="B115" s="32" t="s">
        <v>70</v>
      </c>
      <c r="C115" s="32" t="s">
        <v>71</v>
      </c>
      <c r="D115" s="32" t="s">
        <v>282</v>
      </c>
      <c r="E115" s="32" t="s">
        <v>283</v>
      </c>
      <c r="F115" s="33">
        <v>8080</v>
      </c>
      <c r="G115" s="33">
        <v>2024110010212</v>
      </c>
      <c r="H115" s="32" t="s">
        <v>10</v>
      </c>
      <c r="I115" s="32" t="s">
        <v>284</v>
      </c>
      <c r="J115" s="32" t="s">
        <v>11</v>
      </c>
      <c r="K115" s="32">
        <v>80111600</v>
      </c>
      <c r="L115" s="32" t="s">
        <v>302</v>
      </c>
      <c r="M115" s="32" t="s">
        <v>82</v>
      </c>
      <c r="N115" s="32" t="str">
        <f t="shared" si="41"/>
        <v>FEBRERO</v>
      </c>
      <c r="O115" s="32">
        <v>5</v>
      </c>
      <c r="P115" s="32">
        <v>1</v>
      </c>
      <c r="Q115" s="32" t="s">
        <v>83</v>
      </c>
      <c r="R115" s="39" t="s">
        <v>84</v>
      </c>
      <c r="S115" s="39">
        <v>9000000</v>
      </c>
      <c r="T115" s="39">
        <f t="shared" si="42"/>
        <v>45000000</v>
      </c>
      <c r="U115" s="32" t="s">
        <v>286</v>
      </c>
      <c r="V115" s="32" t="s">
        <v>78</v>
      </c>
      <c r="W115" s="32" t="s">
        <v>287</v>
      </c>
      <c r="X115" s="32" t="s">
        <v>288</v>
      </c>
      <c r="Y115" s="32" t="s">
        <v>76</v>
      </c>
      <c r="Z115" s="32" t="s">
        <v>77</v>
      </c>
      <c r="AA115" s="74">
        <f>SUMIFS('MOD PAA INVERSIÓN'!M:M,'MOD PAA INVERSIÓN'!B:B,A115,'MOD PAA INVERSIÓN'!A:A,"Modificación propuesta")</f>
        <v>0</v>
      </c>
      <c r="AB115" s="77">
        <f t="shared" ref="AB115:AB116" si="45">AC115-T115</f>
        <v>0</v>
      </c>
      <c r="AC115" s="77">
        <f t="shared" ref="AC115:AC116" si="46">T115</f>
        <v>45000000</v>
      </c>
      <c r="AD115" s="74">
        <f>IFERROR(VLOOKUP(A115,'MOD PAA INVERSIÓN'!$B:$U,20,0),0)</f>
        <v>0</v>
      </c>
      <c r="AE115" s="74">
        <f>SUMIFS('MOD PAA INVERSIÓN'!$M:$M,'MOD PAA INVERSIÓN'!B:B,A115,'MOD PAA INVERSIÓN'!A:A,"Información Actual")</f>
        <v>0</v>
      </c>
      <c r="AF115" s="74" t="e">
        <f>VLOOKUP(A115,'Copia de MOD PAA INVERSIÓN'!$B:$M,12,0)</f>
        <v>#N/A</v>
      </c>
      <c r="AG115" s="27" t="e">
        <f t="shared" si="3"/>
        <v>#REF!</v>
      </c>
      <c r="AH115" s="27"/>
    </row>
    <row r="116" spans="1:34" ht="150">
      <c r="A116" s="31" t="s">
        <v>303</v>
      </c>
      <c r="B116" s="32" t="s">
        <v>70</v>
      </c>
      <c r="C116" s="32" t="s">
        <v>71</v>
      </c>
      <c r="D116" s="32" t="s">
        <v>282</v>
      </c>
      <c r="E116" s="32" t="s">
        <v>283</v>
      </c>
      <c r="F116" s="33">
        <v>8080</v>
      </c>
      <c r="G116" s="33">
        <v>2024110010212</v>
      </c>
      <c r="H116" s="32" t="s">
        <v>10</v>
      </c>
      <c r="I116" s="32" t="s">
        <v>284</v>
      </c>
      <c r="J116" s="32" t="s">
        <v>11</v>
      </c>
      <c r="K116" s="32">
        <v>80111600</v>
      </c>
      <c r="L116" s="32" t="s">
        <v>304</v>
      </c>
      <c r="M116" s="32" t="s">
        <v>81</v>
      </c>
      <c r="N116" s="32" t="str">
        <f t="shared" si="41"/>
        <v>ENERO</v>
      </c>
      <c r="O116" s="32">
        <v>6</v>
      </c>
      <c r="P116" s="32">
        <v>1</v>
      </c>
      <c r="Q116" s="32" t="s">
        <v>83</v>
      </c>
      <c r="R116" s="39" t="s">
        <v>84</v>
      </c>
      <c r="S116" s="39">
        <v>4000000</v>
      </c>
      <c r="T116" s="39">
        <f t="shared" si="42"/>
        <v>24000000</v>
      </c>
      <c r="U116" s="32" t="s">
        <v>286</v>
      </c>
      <c r="V116" s="32" t="s">
        <v>78</v>
      </c>
      <c r="W116" s="32" t="s">
        <v>287</v>
      </c>
      <c r="X116" s="32" t="s">
        <v>288</v>
      </c>
      <c r="Y116" s="32" t="s">
        <v>76</v>
      </c>
      <c r="Z116" s="32" t="s">
        <v>77</v>
      </c>
      <c r="AA116" s="74">
        <f>SUMIFS('MOD PAA INVERSIÓN'!M:M,'MOD PAA INVERSIÓN'!B:B,A116,'MOD PAA INVERSIÓN'!A:A,"Modificación propuesta")</f>
        <v>0</v>
      </c>
      <c r="AB116" s="77">
        <f t="shared" si="45"/>
        <v>0</v>
      </c>
      <c r="AC116" s="77">
        <f t="shared" si="46"/>
        <v>24000000</v>
      </c>
      <c r="AD116" s="74">
        <f>IFERROR(VLOOKUP(A116,'MOD PAA INVERSIÓN'!$B:$U,20,0),0)</f>
        <v>0</v>
      </c>
      <c r="AE116" s="74">
        <f>SUMIFS('MOD PAA INVERSIÓN'!$M:$M,'MOD PAA INVERSIÓN'!B:B,A116,'MOD PAA INVERSIÓN'!A:A,"Información Actual")</f>
        <v>0</v>
      </c>
      <c r="AF116" s="74" t="e">
        <f>VLOOKUP(A116,'Copia de MOD PAA INVERSIÓN'!$B:$M,12,0)</f>
        <v>#N/A</v>
      </c>
      <c r="AG116" s="27" t="e">
        <f t="shared" si="3"/>
        <v>#REF!</v>
      </c>
      <c r="AH116" s="27"/>
    </row>
    <row r="117" spans="1:34" ht="150">
      <c r="A117" s="31" t="s">
        <v>305</v>
      </c>
      <c r="B117" s="32" t="s">
        <v>70</v>
      </c>
      <c r="C117" s="32" t="s">
        <v>71</v>
      </c>
      <c r="D117" s="32" t="s">
        <v>282</v>
      </c>
      <c r="E117" s="32" t="s">
        <v>283</v>
      </c>
      <c r="F117" s="33">
        <v>8080</v>
      </c>
      <c r="G117" s="33">
        <v>2024110010212</v>
      </c>
      <c r="H117" s="32" t="s">
        <v>10</v>
      </c>
      <c r="I117" s="32" t="s">
        <v>284</v>
      </c>
      <c r="J117" s="32" t="s">
        <v>11</v>
      </c>
      <c r="K117" s="32">
        <v>80111600</v>
      </c>
      <c r="L117" s="32" t="s">
        <v>1297</v>
      </c>
      <c r="M117" s="32" t="s">
        <v>307</v>
      </c>
      <c r="N117" s="32" t="str">
        <f t="shared" si="41"/>
        <v>Marzo</v>
      </c>
      <c r="O117" s="32">
        <v>4</v>
      </c>
      <c r="P117" s="32">
        <v>1</v>
      </c>
      <c r="Q117" s="32" t="s">
        <v>83</v>
      </c>
      <c r="R117" s="39" t="s">
        <v>84</v>
      </c>
      <c r="S117" s="39">
        <v>4000000</v>
      </c>
      <c r="T117" s="39">
        <f t="shared" si="42"/>
        <v>16000000</v>
      </c>
      <c r="U117" s="32" t="s">
        <v>286</v>
      </c>
      <c r="V117" s="32" t="s">
        <v>78</v>
      </c>
      <c r="W117" s="32" t="s">
        <v>287</v>
      </c>
      <c r="X117" s="32" t="s">
        <v>288</v>
      </c>
      <c r="Y117" s="32" t="s">
        <v>76</v>
      </c>
      <c r="Z117" s="32" t="s">
        <v>77</v>
      </c>
      <c r="AA117" s="74">
        <f>SUMIFS('MOD PAA INVERSIÓN'!M:M,'MOD PAA INVERSIÓN'!B:B,A117,'MOD PAA INVERSIÓN'!A:A,"Modificación propuesta")</f>
        <v>16000000</v>
      </c>
      <c r="AB117" s="74">
        <f t="shared" ref="AB117:AB120" si="47">AF117-T117</f>
        <v>0</v>
      </c>
      <c r="AC117" s="74">
        <f t="shared" ref="AC117:AC120" si="48">AF117</f>
        <v>16000000</v>
      </c>
      <c r="AD117" s="74">
        <f>IFERROR(VLOOKUP(A117,'MOD PAA INVERSIÓN'!$B:$U,20,0),0)</f>
        <v>1</v>
      </c>
      <c r="AE117" s="74">
        <f>SUMIFS('MOD PAA INVERSIÓN'!$M:$M,'MOD PAA INVERSIÓN'!B:B,A117,'MOD PAA INVERSIÓN'!A:A,"Información Actual")</f>
        <v>-16000000</v>
      </c>
      <c r="AF117" s="74">
        <f>VLOOKUP(A117,'Copia de MOD PAA INVERSIÓN'!$B:$M,12,0)</f>
        <v>16000000</v>
      </c>
      <c r="AG117" s="77" t="e">
        <f t="shared" si="3"/>
        <v>#REF!</v>
      </c>
      <c r="AH117" s="74">
        <f t="shared" ref="AH117:AH119" si="49">AA117-AF117</f>
        <v>0</v>
      </c>
    </row>
    <row r="118" spans="1:34" ht="150">
      <c r="A118" s="31" t="s">
        <v>309</v>
      </c>
      <c r="B118" s="32" t="s">
        <v>70</v>
      </c>
      <c r="C118" s="32" t="s">
        <v>71</v>
      </c>
      <c r="D118" s="32" t="s">
        <v>282</v>
      </c>
      <c r="E118" s="32" t="s">
        <v>283</v>
      </c>
      <c r="F118" s="33">
        <v>8080</v>
      </c>
      <c r="G118" s="33">
        <v>2024110010212</v>
      </c>
      <c r="H118" s="32" t="s">
        <v>10</v>
      </c>
      <c r="I118" s="32" t="s">
        <v>284</v>
      </c>
      <c r="J118" s="32" t="s">
        <v>11</v>
      </c>
      <c r="K118" s="32">
        <v>80111600</v>
      </c>
      <c r="L118" s="32" t="s">
        <v>1298</v>
      </c>
      <c r="M118" s="32" t="s">
        <v>82</v>
      </c>
      <c r="N118" s="32" t="str">
        <f t="shared" si="41"/>
        <v>FEBRERO</v>
      </c>
      <c r="O118" s="32">
        <v>5</v>
      </c>
      <c r="P118" s="32">
        <v>1</v>
      </c>
      <c r="Q118" s="32" t="s">
        <v>83</v>
      </c>
      <c r="R118" s="39" t="s">
        <v>84</v>
      </c>
      <c r="S118" s="39">
        <v>6000000</v>
      </c>
      <c r="T118" s="39">
        <f t="shared" si="42"/>
        <v>30000000</v>
      </c>
      <c r="U118" s="32" t="s">
        <v>286</v>
      </c>
      <c r="V118" s="32" t="s">
        <v>78</v>
      </c>
      <c r="W118" s="32" t="s">
        <v>287</v>
      </c>
      <c r="X118" s="32" t="s">
        <v>288</v>
      </c>
      <c r="Y118" s="32" t="s">
        <v>76</v>
      </c>
      <c r="Z118" s="32" t="s">
        <v>77</v>
      </c>
      <c r="AA118" s="74">
        <f>SUMIFS('MOD PAA INVERSIÓN'!M:M,'MOD PAA INVERSIÓN'!B:B,A118,'MOD PAA INVERSIÓN'!A:A,"Modificación propuesta")</f>
        <v>30000000</v>
      </c>
      <c r="AB118" s="74">
        <f t="shared" si="47"/>
        <v>0</v>
      </c>
      <c r="AC118" s="74">
        <f t="shared" si="48"/>
        <v>30000000</v>
      </c>
      <c r="AD118" s="74">
        <f>IFERROR(VLOOKUP(A118,'MOD PAA INVERSIÓN'!$B:$U,20,0),0)</f>
        <v>1</v>
      </c>
      <c r="AE118" s="74">
        <f>SUMIFS('MOD PAA INVERSIÓN'!$M:$M,'MOD PAA INVERSIÓN'!B:B,A118,'MOD PAA INVERSIÓN'!A:A,"Información Actual")</f>
        <v>-30000000</v>
      </c>
      <c r="AF118" s="74">
        <f>VLOOKUP(A118,'Copia de MOD PAA INVERSIÓN'!$B:$M,12,0)</f>
        <v>30000000</v>
      </c>
      <c r="AG118" s="77" t="e">
        <f t="shared" si="3"/>
        <v>#REF!</v>
      </c>
      <c r="AH118" s="74">
        <f t="shared" si="49"/>
        <v>0</v>
      </c>
    </row>
    <row r="119" spans="1:34" ht="75">
      <c r="A119" s="31" t="s">
        <v>311</v>
      </c>
      <c r="B119" s="32" t="s">
        <v>70</v>
      </c>
      <c r="C119" s="32" t="s">
        <v>71</v>
      </c>
      <c r="D119" s="32" t="s">
        <v>282</v>
      </c>
      <c r="E119" s="32" t="s">
        <v>283</v>
      </c>
      <c r="F119" s="33">
        <v>8080</v>
      </c>
      <c r="G119" s="33">
        <v>2024110010212</v>
      </c>
      <c r="H119" s="32" t="s">
        <v>10</v>
      </c>
      <c r="I119" s="32" t="s">
        <v>284</v>
      </c>
      <c r="J119" s="32" t="s">
        <v>11</v>
      </c>
      <c r="K119" s="32">
        <v>80111600</v>
      </c>
      <c r="L119" s="32" t="s">
        <v>1299</v>
      </c>
      <c r="M119" s="32" t="s">
        <v>313</v>
      </c>
      <c r="N119" s="32" t="str">
        <f t="shared" si="41"/>
        <v>MARZO</v>
      </c>
      <c r="O119" s="32">
        <v>4</v>
      </c>
      <c r="P119" s="32">
        <v>1</v>
      </c>
      <c r="Q119" s="32" t="s">
        <v>83</v>
      </c>
      <c r="R119" s="39" t="s">
        <v>84</v>
      </c>
      <c r="S119" s="39">
        <v>6000000</v>
      </c>
      <c r="T119" s="39">
        <f t="shared" si="42"/>
        <v>24000000</v>
      </c>
      <c r="U119" s="32" t="s">
        <v>286</v>
      </c>
      <c r="V119" s="32" t="s">
        <v>78</v>
      </c>
      <c r="W119" s="32" t="s">
        <v>287</v>
      </c>
      <c r="X119" s="32" t="s">
        <v>315</v>
      </c>
      <c r="Y119" s="32" t="s">
        <v>76</v>
      </c>
      <c r="Z119" s="32" t="s">
        <v>77</v>
      </c>
      <c r="AA119" s="74">
        <f>SUMIFS('MOD PAA INVERSIÓN'!M:M,'MOD PAA INVERSIÓN'!B:B,A119,'MOD PAA INVERSIÓN'!A:A,"Modificación propuesta")</f>
        <v>60000000</v>
      </c>
      <c r="AB119" s="74">
        <f t="shared" si="47"/>
        <v>36000000</v>
      </c>
      <c r="AC119" s="74">
        <f t="shared" si="48"/>
        <v>60000000</v>
      </c>
      <c r="AD119" s="74">
        <f>IFERROR(VLOOKUP(A119,'MOD PAA INVERSIÓN'!$B:$U,20,0),0)</f>
        <v>1</v>
      </c>
      <c r="AE119" s="74">
        <f>SUMIFS('MOD PAA INVERSIÓN'!$M:$M,'MOD PAA INVERSIÓN'!B:B,A119,'MOD PAA INVERSIÓN'!A:A,"Información Actual")</f>
        <v>-24000000</v>
      </c>
      <c r="AF119" s="74">
        <f>VLOOKUP(A119,'Copia de MOD PAA INVERSIÓN'!$B:$M,12,0)</f>
        <v>60000000</v>
      </c>
      <c r="AG119" s="77" t="e">
        <f t="shared" si="3"/>
        <v>#REF!</v>
      </c>
      <c r="AH119" s="74">
        <f t="shared" si="49"/>
        <v>0</v>
      </c>
    </row>
    <row r="120" spans="1:34" ht="150">
      <c r="A120" s="31" t="s">
        <v>316</v>
      </c>
      <c r="B120" s="32" t="s">
        <v>70</v>
      </c>
      <c r="C120" s="32" t="s">
        <v>71</v>
      </c>
      <c r="D120" s="32" t="s">
        <v>282</v>
      </c>
      <c r="E120" s="32" t="s">
        <v>283</v>
      </c>
      <c r="F120" s="33">
        <v>8080</v>
      </c>
      <c r="G120" s="33">
        <v>2024110010212</v>
      </c>
      <c r="H120" s="32" t="s">
        <v>10</v>
      </c>
      <c r="I120" s="32" t="s">
        <v>284</v>
      </c>
      <c r="J120" s="32" t="s">
        <v>11</v>
      </c>
      <c r="K120" s="32">
        <v>80111600</v>
      </c>
      <c r="L120" s="32" t="s">
        <v>302</v>
      </c>
      <c r="M120" s="32" t="s">
        <v>82</v>
      </c>
      <c r="N120" s="32" t="str">
        <f t="shared" si="41"/>
        <v>FEBRERO</v>
      </c>
      <c r="O120" s="32">
        <v>5</v>
      </c>
      <c r="P120" s="32">
        <v>1</v>
      </c>
      <c r="Q120" s="32" t="s">
        <v>83</v>
      </c>
      <c r="R120" s="39" t="s">
        <v>84</v>
      </c>
      <c r="S120" s="39">
        <v>5000000</v>
      </c>
      <c r="T120" s="39">
        <f t="shared" si="42"/>
        <v>25000000</v>
      </c>
      <c r="U120" s="32" t="s">
        <v>286</v>
      </c>
      <c r="V120" s="32" t="s">
        <v>78</v>
      </c>
      <c r="W120" s="32" t="s">
        <v>287</v>
      </c>
      <c r="X120" s="32" t="s">
        <v>288</v>
      </c>
      <c r="Y120" s="32" t="s">
        <v>76</v>
      </c>
      <c r="Z120" s="32" t="s">
        <v>77</v>
      </c>
      <c r="AA120" s="74">
        <f>SUMIFS('MOD PAA INVERSIÓN'!M:M,'MOD PAA INVERSIÓN'!B:B,A120,'MOD PAA INVERSIÓN'!A:A,"Modificación propuesta")</f>
        <v>60000000</v>
      </c>
      <c r="AB120" s="74">
        <f t="shared" si="47"/>
        <v>35000000</v>
      </c>
      <c r="AC120" s="74">
        <f t="shared" si="48"/>
        <v>60000000</v>
      </c>
      <c r="AD120" s="74">
        <f>IFERROR(VLOOKUP(A120,'MOD PAA INVERSIÓN'!$B:$U,20,0),0)</f>
        <v>1</v>
      </c>
      <c r="AE120" s="74">
        <f>SUMIFS('MOD PAA INVERSIÓN'!$M:$M,'MOD PAA INVERSIÓN'!B:B,A120,'MOD PAA INVERSIÓN'!A:A,"Información Actual")</f>
        <v>-25000000</v>
      </c>
      <c r="AF120" s="74">
        <f>VLOOKUP(A120,'Copia de MOD PAA INVERSIÓN'!$B:$M,12,0)</f>
        <v>60000000</v>
      </c>
      <c r="AG120" s="77" t="e">
        <f t="shared" si="3"/>
        <v>#REF!</v>
      </c>
      <c r="AH120" s="77">
        <f>T120+AE120</f>
        <v>0</v>
      </c>
    </row>
    <row r="121" spans="1:34" ht="150">
      <c r="A121" s="31" t="s">
        <v>318</v>
      </c>
      <c r="B121" s="32" t="s">
        <v>70</v>
      </c>
      <c r="C121" s="32" t="s">
        <v>71</v>
      </c>
      <c r="D121" s="32" t="s">
        <v>282</v>
      </c>
      <c r="E121" s="32" t="s">
        <v>283</v>
      </c>
      <c r="F121" s="33">
        <v>8080</v>
      </c>
      <c r="G121" s="33">
        <v>2024110010212</v>
      </c>
      <c r="H121" s="32" t="s">
        <v>10</v>
      </c>
      <c r="I121" s="32" t="s">
        <v>284</v>
      </c>
      <c r="J121" s="32" t="s">
        <v>11</v>
      </c>
      <c r="K121" s="32">
        <v>80111600</v>
      </c>
      <c r="L121" s="32" t="s">
        <v>319</v>
      </c>
      <c r="M121" s="32" t="s">
        <v>82</v>
      </c>
      <c r="N121" s="32" t="str">
        <f t="shared" si="41"/>
        <v>FEBRERO</v>
      </c>
      <c r="O121" s="32">
        <v>5</v>
      </c>
      <c r="P121" s="32">
        <v>1</v>
      </c>
      <c r="Q121" s="32" t="s">
        <v>83</v>
      </c>
      <c r="R121" s="39" t="s">
        <v>84</v>
      </c>
      <c r="S121" s="39">
        <v>5300000</v>
      </c>
      <c r="T121" s="39">
        <f t="shared" si="42"/>
        <v>26500000</v>
      </c>
      <c r="U121" s="32" t="s">
        <v>286</v>
      </c>
      <c r="V121" s="32" t="s">
        <v>78</v>
      </c>
      <c r="W121" s="32" t="s">
        <v>287</v>
      </c>
      <c r="X121" s="32" t="s">
        <v>288</v>
      </c>
      <c r="Y121" s="32" t="s">
        <v>76</v>
      </c>
      <c r="Z121" s="32" t="s">
        <v>77</v>
      </c>
      <c r="AA121" s="74">
        <f>SUMIFS('MOD PAA INVERSIÓN'!M:M,'MOD PAA INVERSIÓN'!B:B,A121,'MOD PAA INVERSIÓN'!A:A,"Modificación propuesta")</f>
        <v>0</v>
      </c>
      <c r="AB121" s="77">
        <f>AC121-T121</f>
        <v>0</v>
      </c>
      <c r="AC121" s="77">
        <f>T121</f>
        <v>26500000</v>
      </c>
      <c r="AD121" s="74">
        <f>IFERROR(VLOOKUP(A121,'MOD PAA INVERSIÓN'!$B:$U,20,0),0)</f>
        <v>0</v>
      </c>
      <c r="AE121" s="74">
        <f>SUMIFS('MOD PAA INVERSIÓN'!$M:$M,'MOD PAA INVERSIÓN'!B:B,A121,'MOD PAA INVERSIÓN'!A:A,"Información Actual")</f>
        <v>0</v>
      </c>
      <c r="AF121" s="74" t="e">
        <f>VLOOKUP(A121,'Copia de MOD PAA INVERSIÓN'!$B:$M,12,0)</f>
        <v>#N/A</v>
      </c>
      <c r="AG121" s="27" t="e">
        <f t="shared" si="3"/>
        <v>#REF!</v>
      </c>
      <c r="AH121" s="27"/>
    </row>
    <row r="122" spans="1:34" ht="150">
      <c r="A122" s="31" t="s">
        <v>320</v>
      </c>
      <c r="B122" s="32" t="s">
        <v>70</v>
      </c>
      <c r="C122" s="32" t="s">
        <v>71</v>
      </c>
      <c r="D122" s="32" t="s">
        <v>282</v>
      </c>
      <c r="E122" s="32" t="s">
        <v>283</v>
      </c>
      <c r="F122" s="33">
        <v>8080</v>
      </c>
      <c r="G122" s="33">
        <v>2024110010212</v>
      </c>
      <c r="H122" s="32" t="s">
        <v>10</v>
      </c>
      <c r="I122" s="32" t="s">
        <v>284</v>
      </c>
      <c r="J122" s="32" t="s">
        <v>11</v>
      </c>
      <c r="K122" s="32">
        <v>80111600</v>
      </c>
      <c r="L122" s="32" t="s">
        <v>1300</v>
      </c>
      <c r="M122" s="32" t="s">
        <v>81</v>
      </c>
      <c r="N122" s="32" t="str">
        <f t="shared" si="41"/>
        <v>ENERO</v>
      </c>
      <c r="O122" s="32">
        <v>6</v>
      </c>
      <c r="P122" s="32">
        <v>1</v>
      </c>
      <c r="Q122" s="32" t="s">
        <v>83</v>
      </c>
      <c r="R122" s="39" t="s">
        <v>84</v>
      </c>
      <c r="S122" s="39">
        <v>7300000</v>
      </c>
      <c r="T122" s="39">
        <f t="shared" si="42"/>
        <v>43800000</v>
      </c>
      <c r="U122" s="32" t="s">
        <v>286</v>
      </c>
      <c r="V122" s="32" t="s">
        <v>78</v>
      </c>
      <c r="W122" s="32" t="s">
        <v>287</v>
      </c>
      <c r="X122" s="32" t="s">
        <v>288</v>
      </c>
      <c r="Y122" s="32" t="s">
        <v>76</v>
      </c>
      <c r="Z122" s="32" t="s">
        <v>77</v>
      </c>
      <c r="AA122" s="74">
        <f>SUMIFS('MOD PAA INVERSIÓN'!M:M,'MOD PAA INVERSIÓN'!B:B,A122,'MOD PAA INVERSIÓN'!A:A,"Modificación propuesta")</f>
        <v>43800000</v>
      </c>
      <c r="AB122" s="74">
        <f t="shared" ref="AB122:AB124" si="50">AF122-T122</f>
        <v>0</v>
      </c>
      <c r="AC122" s="74">
        <f t="shared" ref="AC122:AC124" si="51">AF122</f>
        <v>43800000</v>
      </c>
      <c r="AD122" s="74">
        <f>IFERROR(VLOOKUP(A122,'MOD PAA INVERSIÓN'!$B:$U,20,0),0)</f>
        <v>1</v>
      </c>
      <c r="AE122" s="74">
        <f>SUMIFS('MOD PAA INVERSIÓN'!$M:$M,'MOD PAA INVERSIÓN'!B:B,A122,'MOD PAA INVERSIÓN'!A:A,"Información Actual")</f>
        <v>-43800000</v>
      </c>
      <c r="AF122" s="74">
        <f>VLOOKUP(A122,'Copia de MOD PAA INVERSIÓN'!$B:$M,12,0)</f>
        <v>43800000</v>
      </c>
      <c r="AG122" s="77" t="e">
        <f t="shared" si="3"/>
        <v>#REF!</v>
      </c>
      <c r="AH122" s="27"/>
    </row>
    <row r="123" spans="1:34" ht="150">
      <c r="A123" s="31" t="s">
        <v>322</v>
      </c>
      <c r="B123" s="32" t="s">
        <v>70</v>
      </c>
      <c r="C123" s="32" t="s">
        <v>71</v>
      </c>
      <c r="D123" s="32" t="s">
        <v>282</v>
      </c>
      <c r="E123" s="32" t="s">
        <v>283</v>
      </c>
      <c r="F123" s="33">
        <v>8080</v>
      </c>
      <c r="G123" s="33">
        <v>2024110010212</v>
      </c>
      <c r="H123" s="32" t="s">
        <v>10</v>
      </c>
      <c r="I123" s="32" t="s">
        <v>284</v>
      </c>
      <c r="J123" s="32" t="s">
        <v>11</v>
      </c>
      <c r="K123" s="32">
        <v>80111600</v>
      </c>
      <c r="L123" s="32" t="s">
        <v>323</v>
      </c>
      <c r="M123" s="32" t="s">
        <v>82</v>
      </c>
      <c r="N123" s="32" t="str">
        <f t="shared" si="41"/>
        <v>FEBRERO</v>
      </c>
      <c r="O123" s="32">
        <v>5</v>
      </c>
      <c r="P123" s="32">
        <v>1</v>
      </c>
      <c r="Q123" s="32" t="s">
        <v>83</v>
      </c>
      <c r="R123" s="39" t="s">
        <v>84</v>
      </c>
      <c r="S123" s="39">
        <v>5000000</v>
      </c>
      <c r="T123" s="39">
        <f t="shared" si="42"/>
        <v>25000000</v>
      </c>
      <c r="U123" s="32" t="s">
        <v>286</v>
      </c>
      <c r="V123" s="32" t="s">
        <v>78</v>
      </c>
      <c r="W123" s="32" t="s">
        <v>287</v>
      </c>
      <c r="X123" s="32" t="s">
        <v>288</v>
      </c>
      <c r="Y123" s="32" t="s">
        <v>76</v>
      </c>
      <c r="Z123" s="32" t="s">
        <v>77</v>
      </c>
      <c r="AA123" s="74">
        <f>SUMIFS('MOD PAA INVERSIÓN'!M:M,'MOD PAA INVERSIÓN'!B:B,A123,'MOD PAA INVERSIÓN'!A:A,"Modificación propuesta")</f>
        <v>25000000</v>
      </c>
      <c r="AB123" s="74">
        <f t="shared" si="50"/>
        <v>0</v>
      </c>
      <c r="AC123" s="74">
        <f t="shared" si="51"/>
        <v>25000000</v>
      </c>
      <c r="AD123" s="74">
        <f>IFERROR(VLOOKUP(A123,'MOD PAA INVERSIÓN'!$B:$U,20,0),0)</f>
        <v>1</v>
      </c>
      <c r="AE123" s="74">
        <f>SUMIFS('MOD PAA INVERSIÓN'!$M:$M,'MOD PAA INVERSIÓN'!B:B,A123,'MOD PAA INVERSIÓN'!A:A,"Información Actual")</f>
        <v>-25000000</v>
      </c>
      <c r="AF123" s="74">
        <f>VLOOKUP(A123,'Copia de MOD PAA INVERSIÓN'!$B:$M,12,0)</f>
        <v>25000000</v>
      </c>
      <c r="AG123" s="77" t="e">
        <f t="shared" si="3"/>
        <v>#REF!</v>
      </c>
      <c r="AH123" s="27"/>
    </row>
    <row r="124" spans="1:34" ht="150">
      <c r="A124" s="31" t="s">
        <v>324</v>
      </c>
      <c r="B124" s="32" t="s">
        <v>70</v>
      </c>
      <c r="C124" s="32" t="s">
        <v>71</v>
      </c>
      <c r="D124" s="32" t="s">
        <v>282</v>
      </c>
      <c r="E124" s="32" t="s">
        <v>283</v>
      </c>
      <c r="F124" s="33">
        <v>8080</v>
      </c>
      <c r="G124" s="33">
        <v>2024110010212</v>
      </c>
      <c r="H124" s="32" t="s">
        <v>10</v>
      </c>
      <c r="I124" s="32" t="s">
        <v>284</v>
      </c>
      <c r="J124" s="32" t="s">
        <v>11</v>
      </c>
      <c r="K124" s="32">
        <v>80111600</v>
      </c>
      <c r="L124" s="32" t="s">
        <v>1301</v>
      </c>
      <c r="M124" s="32" t="s">
        <v>307</v>
      </c>
      <c r="N124" s="32" t="str">
        <f t="shared" si="41"/>
        <v>Marzo</v>
      </c>
      <c r="O124" s="32">
        <v>4</v>
      </c>
      <c r="P124" s="32">
        <v>1</v>
      </c>
      <c r="Q124" s="32" t="s">
        <v>83</v>
      </c>
      <c r="R124" s="39" t="s">
        <v>84</v>
      </c>
      <c r="S124" s="39">
        <v>7000000</v>
      </c>
      <c r="T124" s="39">
        <f t="shared" si="42"/>
        <v>28000000</v>
      </c>
      <c r="U124" s="32" t="s">
        <v>286</v>
      </c>
      <c r="V124" s="32" t="s">
        <v>78</v>
      </c>
      <c r="W124" s="32" t="s">
        <v>287</v>
      </c>
      <c r="X124" s="32" t="s">
        <v>288</v>
      </c>
      <c r="Y124" s="32" t="s">
        <v>76</v>
      </c>
      <c r="Z124" s="32" t="s">
        <v>77</v>
      </c>
      <c r="AA124" s="74">
        <f>SUMIFS('MOD PAA INVERSIÓN'!M:M,'MOD PAA INVERSIÓN'!B:B,A124,'MOD PAA INVERSIÓN'!A:A,"Modificación propuesta")</f>
        <v>35000000</v>
      </c>
      <c r="AB124" s="74">
        <f t="shared" si="50"/>
        <v>7000000</v>
      </c>
      <c r="AC124" s="74">
        <f t="shared" si="51"/>
        <v>35000000</v>
      </c>
      <c r="AD124" s="74">
        <f>IFERROR(VLOOKUP(A124,'MOD PAA INVERSIÓN'!$B:$U,20,0),0)</f>
        <v>1</v>
      </c>
      <c r="AE124" s="74">
        <f>SUMIFS('MOD PAA INVERSIÓN'!$M:$M,'MOD PAA INVERSIÓN'!B:B,A124,'MOD PAA INVERSIÓN'!A:A,"Información Actual")</f>
        <v>-28000000</v>
      </c>
      <c r="AF124" s="74">
        <f>VLOOKUP(A124,'Copia de MOD PAA INVERSIÓN'!$B:$M,12,0)</f>
        <v>35000000</v>
      </c>
      <c r="AG124" s="77" t="e">
        <f t="shared" si="3"/>
        <v>#REF!</v>
      </c>
      <c r="AH124" s="77">
        <f>T124+AE124</f>
        <v>0</v>
      </c>
    </row>
    <row r="125" spans="1:34" ht="75">
      <c r="A125" s="31" t="s">
        <v>325</v>
      </c>
      <c r="B125" s="32" t="s">
        <v>70</v>
      </c>
      <c r="C125" s="32" t="s">
        <v>71</v>
      </c>
      <c r="D125" s="32" t="s">
        <v>282</v>
      </c>
      <c r="E125" s="32" t="s">
        <v>283</v>
      </c>
      <c r="F125" s="33">
        <v>8080</v>
      </c>
      <c r="G125" s="33">
        <v>2024110010212</v>
      </c>
      <c r="H125" s="32" t="s">
        <v>10</v>
      </c>
      <c r="I125" s="32" t="s">
        <v>284</v>
      </c>
      <c r="J125" s="32" t="s">
        <v>11</v>
      </c>
      <c r="K125" s="32">
        <v>80111600</v>
      </c>
      <c r="L125" s="32" t="s">
        <v>326</v>
      </c>
      <c r="M125" s="32" t="s">
        <v>81</v>
      </c>
      <c r="N125" s="32" t="str">
        <f t="shared" si="41"/>
        <v>ENERO</v>
      </c>
      <c r="O125" s="32">
        <v>6</v>
      </c>
      <c r="P125" s="32">
        <v>1</v>
      </c>
      <c r="Q125" s="32" t="s">
        <v>83</v>
      </c>
      <c r="R125" s="39" t="s">
        <v>84</v>
      </c>
      <c r="S125" s="39">
        <v>3600000</v>
      </c>
      <c r="T125" s="39">
        <f t="shared" si="42"/>
        <v>21600000</v>
      </c>
      <c r="U125" s="32" t="s">
        <v>286</v>
      </c>
      <c r="V125" s="32" t="s">
        <v>78</v>
      </c>
      <c r="W125" s="32" t="s">
        <v>287</v>
      </c>
      <c r="X125" s="32" t="s">
        <v>75</v>
      </c>
      <c r="Y125" s="32" t="s">
        <v>76</v>
      </c>
      <c r="Z125" s="32" t="s">
        <v>77</v>
      </c>
      <c r="AA125" s="74">
        <f>SUMIFS('MOD PAA INVERSIÓN'!M:M,'MOD PAA INVERSIÓN'!B:B,A125,'MOD PAA INVERSIÓN'!A:A,"Modificación propuesta")</f>
        <v>0</v>
      </c>
      <c r="AB125" s="77">
        <f t="shared" ref="AB125:AB127" si="52">AC125-T125</f>
        <v>0</v>
      </c>
      <c r="AC125" s="77">
        <f t="shared" ref="AC125:AC127" si="53">T125</f>
        <v>21600000</v>
      </c>
      <c r="AD125" s="74">
        <f>IFERROR(VLOOKUP(A125,'MOD PAA INVERSIÓN'!$B:$U,20,0),0)</f>
        <v>0</v>
      </c>
      <c r="AE125" s="74">
        <f>SUMIFS('MOD PAA INVERSIÓN'!$M:$M,'MOD PAA INVERSIÓN'!B:B,A125,'MOD PAA INVERSIÓN'!A:A,"Información Actual")</f>
        <v>0</v>
      </c>
      <c r="AF125" s="74" t="e">
        <f>VLOOKUP(A125,'Copia de MOD PAA INVERSIÓN'!$B:$M,12,0)</f>
        <v>#N/A</v>
      </c>
      <c r="AG125" s="27" t="e">
        <f t="shared" si="3"/>
        <v>#REF!</v>
      </c>
      <c r="AH125" s="27"/>
    </row>
    <row r="126" spans="1:34" ht="75">
      <c r="A126" s="31" t="s">
        <v>327</v>
      </c>
      <c r="B126" s="32" t="s">
        <v>70</v>
      </c>
      <c r="C126" s="32" t="s">
        <v>71</v>
      </c>
      <c r="D126" s="32" t="s">
        <v>282</v>
      </c>
      <c r="E126" s="32" t="s">
        <v>283</v>
      </c>
      <c r="F126" s="33">
        <v>8080</v>
      </c>
      <c r="G126" s="33">
        <v>2024110010212</v>
      </c>
      <c r="H126" s="32" t="s">
        <v>10</v>
      </c>
      <c r="I126" s="32" t="s">
        <v>284</v>
      </c>
      <c r="J126" s="32" t="s">
        <v>11</v>
      </c>
      <c r="K126" s="32">
        <v>80111600</v>
      </c>
      <c r="L126" s="32" t="s">
        <v>328</v>
      </c>
      <c r="M126" s="32" t="s">
        <v>82</v>
      </c>
      <c r="N126" s="32" t="str">
        <f t="shared" si="41"/>
        <v>FEBRERO</v>
      </c>
      <c r="O126" s="32">
        <v>6</v>
      </c>
      <c r="P126" s="32">
        <v>1</v>
      </c>
      <c r="Q126" s="32" t="s">
        <v>83</v>
      </c>
      <c r="R126" s="39" t="s">
        <v>84</v>
      </c>
      <c r="S126" s="39">
        <v>3800000</v>
      </c>
      <c r="T126" s="39">
        <f t="shared" si="42"/>
        <v>22800000</v>
      </c>
      <c r="U126" s="32" t="s">
        <v>286</v>
      </c>
      <c r="V126" s="32" t="s">
        <v>78</v>
      </c>
      <c r="W126" s="32" t="s">
        <v>287</v>
      </c>
      <c r="X126" s="32" t="s">
        <v>75</v>
      </c>
      <c r="Y126" s="32" t="s">
        <v>76</v>
      </c>
      <c r="Z126" s="32" t="s">
        <v>77</v>
      </c>
      <c r="AA126" s="74">
        <f>SUMIFS('MOD PAA INVERSIÓN'!M:M,'MOD PAA INVERSIÓN'!B:B,A126,'MOD PAA INVERSIÓN'!A:A,"Modificación propuesta")</f>
        <v>0</v>
      </c>
      <c r="AB126" s="77">
        <f t="shared" si="52"/>
        <v>0</v>
      </c>
      <c r="AC126" s="77">
        <f t="shared" si="53"/>
        <v>22800000</v>
      </c>
      <c r="AD126" s="74">
        <f>IFERROR(VLOOKUP(A126,'MOD PAA INVERSIÓN'!$B:$U,20,0),0)</f>
        <v>0</v>
      </c>
      <c r="AE126" s="74">
        <f>SUMIFS('MOD PAA INVERSIÓN'!$M:$M,'MOD PAA INVERSIÓN'!B:B,A126,'MOD PAA INVERSIÓN'!A:A,"Información Actual")</f>
        <v>0</v>
      </c>
      <c r="AF126" s="74" t="e">
        <f>VLOOKUP(A126,'Copia de MOD PAA INVERSIÓN'!$B:$M,12,0)</f>
        <v>#N/A</v>
      </c>
      <c r="AG126" s="27" t="e">
        <f t="shared" si="3"/>
        <v>#REF!</v>
      </c>
      <c r="AH126" s="27"/>
    </row>
    <row r="127" spans="1:34" ht="150">
      <c r="A127" s="31" t="s">
        <v>329</v>
      </c>
      <c r="B127" s="32" t="s">
        <v>70</v>
      </c>
      <c r="C127" s="32" t="s">
        <v>71</v>
      </c>
      <c r="D127" s="32" t="s">
        <v>282</v>
      </c>
      <c r="E127" s="32" t="s">
        <v>283</v>
      </c>
      <c r="F127" s="33">
        <v>8080</v>
      </c>
      <c r="G127" s="33">
        <v>2024110010212</v>
      </c>
      <c r="H127" s="32" t="s">
        <v>10</v>
      </c>
      <c r="I127" s="32" t="s">
        <v>284</v>
      </c>
      <c r="J127" s="32" t="s">
        <v>11</v>
      </c>
      <c r="K127" s="32">
        <v>80111600</v>
      </c>
      <c r="L127" s="32" t="s">
        <v>330</v>
      </c>
      <c r="M127" s="32" t="s">
        <v>81</v>
      </c>
      <c r="N127" s="32" t="str">
        <f t="shared" si="41"/>
        <v>ENERO</v>
      </c>
      <c r="O127" s="32">
        <v>6</v>
      </c>
      <c r="P127" s="32">
        <v>1</v>
      </c>
      <c r="Q127" s="32" t="s">
        <v>83</v>
      </c>
      <c r="R127" s="39" t="s">
        <v>84</v>
      </c>
      <c r="S127" s="39">
        <v>9000000</v>
      </c>
      <c r="T127" s="39">
        <f t="shared" si="42"/>
        <v>54000000</v>
      </c>
      <c r="U127" s="32" t="s">
        <v>286</v>
      </c>
      <c r="V127" s="32" t="s">
        <v>78</v>
      </c>
      <c r="W127" s="32" t="s">
        <v>287</v>
      </c>
      <c r="X127" s="32" t="s">
        <v>288</v>
      </c>
      <c r="Y127" s="32" t="s">
        <v>76</v>
      </c>
      <c r="Z127" s="32" t="s">
        <v>77</v>
      </c>
      <c r="AA127" s="74">
        <f>SUMIFS('MOD PAA INVERSIÓN'!M:M,'MOD PAA INVERSIÓN'!B:B,A127,'MOD PAA INVERSIÓN'!A:A,"Modificación propuesta")</f>
        <v>0</v>
      </c>
      <c r="AB127" s="77">
        <f t="shared" si="52"/>
        <v>0</v>
      </c>
      <c r="AC127" s="77">
        <f t="shared" si="53"/>
        <v>54000000</v>
      </c>
      <c r="AD127" s="74">
        <f>IFERROR(VLOOKUP(A127,'MOD PAA INVERSIÓN'!$B:$U,20,0),0)</f>
        <v>0</v>
      </c>
      <c r="AE127" s="74">
        <f>SUMIFS('MOD PAA INVERSIÓN'!$M:$M,'MOD PAA INVERSIÓN'!B:B,A127,'MOD PAA INVERSIÓN'!A:A,"Información Actual")</f>
        <v>0</v>
      </c>
      <c r="AF127" s="74" t="e">
        <f>VLOOKUP(A127,'Copia de MOD PAA INVERSIÓN'!$B:$M,12,0)</f>
        <v>#N/A</v>
      </c>
      <c r="AG127" s="27" t="e">
        <f t="shared" si="3"/>
        <v>#REF!</v>
      </c>
      <c r="AH127" s="27"/>
    </row>
    <row r="128" spans="1:34" ht="75">
      <c r="A128" s="31" t="s">
        <v>331</v>
      </c>
      <c r="B128" s="32" t="s">
        <v>70</v>
      </c>
      <c r="C128" s="32" t="s">
        <v>71</v>
      </c>
      <c r="D128" s="32" t="s">
        <v>282</v>
      </c>
      <c r="E128" s="32" t="s">
        <v>283</v>
      </c>
      <c r="F128" s="33">
        <v>8080</v>
      </c>
      <c r="G128" s="33">
        <v>2024110010212</v>
      </c>
      <c r="H128" s="32" t="s">
        <v>10</v>
      </c>
      <c r="I128" s="32" t="s">
        <v>284</v>
      </c>
      <c r="J128" s="32" t="s">
        <v>11</v>
      </c>
      <c r="K128" s="32">
        <v>80111600</v>
      </c>
      <c r="L128" s="32" t="s">
        <v>1302</v>
      </c>
      <c r="M128" s="32" t="s">
        <v>313</v>
      </c>
      <c r="N128" s="32" t="str">
        <f t="shared" si="41"/>
        <v>MARZO</v>
      </c>
      <c r="O128" s="32">
        <v>4</v>
      </c>
      <c r="P128" s="32">
        <v>1</v>
      </c>
      <c r="Q128" s="32" t="s">
        <v>83</v>
      </c>
      <c r="R128" s="39" t="s">
        <v>84</v>
      </c>
      <c r="S128" s="39">
        <v>4000000</v>
      </c>
      <c r="T128" s="39">
        <f t="shared" si="42"/>
        <v>16000000</v>
      </c>
      <c r="U128" s="32" t="s">
        <v>286</v>
      </c>
      <c r="V128" s="32" t="s">
        <v>78</v>
      </c>
      <c r="W128" s="32" t="s">
        <v>287</v>
      </c>
      <c r="X128" s="32" t="s">
        <v>315</v>
      </c>
      <c r="Y128" s="32" t="s">
        <v>76</v>
      </c>
      <c r="Z128" s="32" t="s">
        <v>77</v>
      </c>
      <c r="AA128" s="74">
        <f>SUMIFS('MOD PAA INVERSIÓN'!M:M,'MOD PAA INVERSIÓN'!B:B,A128,'MOD PAA INVERSIÓN'!A:A,"Modificación propuesta")</f>
        <v>16000000</v>
      </c>
      <c r="AB128" s="74">
        <f t="shared" ref="AB128:AB129" si="54">AF128-T128</f>
        <v>0</v>
      </c>
      <c r="AC128" s="74">
        <f>AF128</f>
        <v>16000000</v>
      </c>
      <c r="AD128" s="74">
        <f>IFERROR(VLOOKUP(A128,'MOD PAA INVERSIÓN'!$B:$U,20,0),0)</f>
        <v>1</v>
      </c>
      <c r="AE128" s="74">
        <f>SUMIFS('MOD PAA INVERSIÓN'!$M:$M,'MOD PAA INVERSIÓN'!B:B,A128,'MOD PAA INVERSIÓN'!A:A,"Información Actual")</f>
        <v>-16000000</v>
      </c>
      <c r="AF128" s="74">
        <f>VLOOKUP(A128,'Copia de MOD PAA INVERSIÓN'!$B:$M,12,0)</f>
        <v>16000000</v>
      </c>
      <c r="AG128" s="77" t="e">
        <f t="shared" si="3"/>
        <v>#REF!</v>
      </c>
      <c r="AH128" s="27"/>
    </row>
    <row r="129" spans="1:34" ht="150">
      <c r="A129" s="31" t="s">
        <v>333</v>
      </c>
      <c r="B129" s="32" t="s">
        <v>70</v>
      </c>
      <c r="C129" s="32" t="s">
        <v>71</v>
      </c>
      <c r="D129" s="32" t="s">
        <v>282</v>
      </c>
      <c r="E129" s="32" t="s">
        <v>283</v>
      </c>
      <c r="F129" s="33">
        <v>8080</v>
      </c>
      <c r="G129" s="33">
        <v>2024110010212</v>
      </c>
      <c r="H129" s="32" t="s">
        <v>10</v>
      </c>
      <c r="I129" s="32" t="s">
        <v>284</v>
      </c>
      <c r="J129" s="32" t="s">
        <v>11</v>
      </c>
      <c r="K129" s="32">
        <v>80111600</v>
      </c>
      <c r="L129" s="32" t="s">
        <v>1303</v>
      </c>
      <c r="M129" s="32" t="s">
        <v>313</v>
      </c>
      <c r="N129" s="32" t="str">
        <f t="shared" si="41"/>
        <v>MARZO</v>
      </c>
      <c r="O129" s="32">
        <v>4</v>
      </c>
      <c r="P129" s="32">
        <v>1</v>
      </c>
      <c r="Q129" s="32" t="s">
        <v>83</v>
      </c>
      <c r="R129" s="39" t="s">
        <v>84</v>
      </c>
      <c r="S129" s="39">
        <v>7000000</v>
      </c>
      <c r="T129" s="39">
        <f t="shared" si="42"/>
        <v>28000000</v>
      </c>
      <c r="U129" s="32" t="s">
        <v>286</v>
      </c>
      <c r="V129" s="32" t="s">
        <v>78</v>
      </c>
      <c r="W129" s="32" t="s">
        <v>287</v>
      </c>
      <c r="X129" s="32" t="s">
        <v>288</v>
      </c>
      <c r="Y129" s="32" t="s">
        <v>76</v>
      </c>
      <c r="Z129" s="32" t="s">
        <v>77</v>
      </c>
      <c r="AA129" s="74">
        <f>SUMIFS('MOD PAA INVERSIÓN'!M:M,'MOD PAA INVERSIÓN'!B:B,A129,'MOD PAA INVERSIÓN'!A:A,"Modificación propuesta")</f>
        <v>56000000</v>
      </c>
      <c r="AB129" s="74">
        <f t="shared" si="54"/>
        <v>28000000</v>
      </c>
      <c r="AC129" s="74">
        <f>AA129</f>
        <v>56000000</v>
      </c>
      <c r="AD129" s="74">
        <f>IFERROR(VLOOKUP(A129,'MOD PAA INVERSIÓN'!$B:$U,20,0),0)</f>
        <v>4</v>
      </c>
      <c r="AE129" s="74">
        <f>SUMIFS('MOD PAA INVERSIÓN'!$M:$M,'MOD PAA INVERSIÓN'!B:B,A129,'MOD PAA INVERSIÓN'!A:A,"Información Actual")</f>
        <v>-28000000</v>
      </c>
      <c r="AF129" s="74">
        <f>VLOOKUP(A129,'Copia de MOD PAA INVERSIÓN'!$B:$M,12,0)</f>
        <v>56000000</v>
      </c>
      <c r="AG129" s="77" t="e">
        <f t="shared" si="3"/>
        <v>#REF!</v>
      </c>
      <c r="AH129" s="27"/>
    </row>
    <row r="130" spans="1:34" ht="75">
      <c r="A130" s="31" t="s">
        <v>335</v>
      </c>
      <c r="B130" s="32" t="s">
        <v>70</v>
      </c>
      <c r="C130" s="32" t="s">
        <v>71</v>
      </c>
      <c r="D130" s="32" t="s">
        <v>282</v>
      </c>
      <c r="E130" s="32" t="s">
        <v>283</v>
      </c>
      <c r="F130" s="33">
        <v>8080</v>
      </c>
      <c r="G130" s="33">
        <v>2024110010212</v>
      </c>
      <c r="H130" s="32" t="s">
        <v>10</v>
      </c>
      <c r="I130" s="32" t="s">
        <v>284</v>
      </c>
      <c r="J130" s="32" t="s">
        <v>11</v>
      </c>
      <c r="K130" s="32">
        <v>80111600</v>
      </c>
      <c r="L130" s="32" t="s">
        <v>336</v>
      </c>
      <c r="M130" s="32" t="s">
        <v>81</v>
      </c>
      <c r="N130" s="32" t="str">
        <f t="shared" si="41"/>
        <v>ENERO</v>
      </c>
      <c r="O130" s="32">
        <v>6</v>
      </c>
      <c r="P130" s="32">
        <v>1</v>
      </c>
      <c r="Q130" s="32" t="s">
        <v>83</v>
      </c>
      <c r="R130" s="39" t="s">
        <v>84</v>
      </c>
      <c r="S130" s="39">
        <v>7000000</v>
      </c>
      <c r="T130" s="39">
        <f t="shared" si="42"/>
        <v>42000000</v>
      </c>
      <c r="U130" s="32" t="s">
        <v>286</v>
      </c>
      <c r="V130" s="32" t="s">
        <v>78</v>
      </c>
      <c r="W130" s="32" t="s">
        <v>287</v>
      </c>
      <c r="X130" s="32" t="s">
        <v>75</v>
      </c>
      <c r="Y130" s="32" t="s">
        <v>76</v>
      </c>
      <c r="Z130" s="32" t="s">
        <v>77</v>
      </c>
      <c r="AA130" s="74">
        <f>SUMIFS('MOD PAA INVERSIÓN'!M:M,'MOD PAA INVERSIÓN'!B:B,A130,'MOD PAA INVERSIÓN'!A:A,"Modificación propuesta")</f>
        <v>0</v>
      </c>
      <c r="AB130" s="77">
        <f t="shared" ref="AB130:AB132" si="55">AC130-T130</f>
        <v>0</v>
      </c>
      <c r="AC130" s="77">
        <f t="shared" ref="AC130:AC132" si="56">T130</f>
        <v>42000000</v>
      </c>
      <c r="AD130" s="74">
        <f>IFERROR(VLOOKUP(A130,'MOD PAA INVERSIÓN'!$B:$U,20,0),0)</f>
        <v>0</v>
      </c>
      <c r="AE130" s="74">
        <f>SUMIFS('MOD PAA INVERSIÓN'!$M:$M,'MOD PAA INVERSIÓN'!B:B,A130,'MOD PAA INVERSIÓN'!A:A,"Información Actual")</f>
        <v>0</v>
      </c>
      <c r="AF130" s="74" t="e">
        <f>VLOOKUP(A130,'Copia de MOD PAA INVERSIÓN'!$B:$M,12,0)</f>
        <v>#N/A</v>
      </c>
      <c r="AG130" s="27" t="e">
        <f t="shared" si="3"/>
        <v>#REF!</v>
      </c>
      <c r="AH130" s="27"/>
    </row>
    <row r="131" spans="1:34" ht="150">
      <c r="A131" s="31" t="s">
        <v>337</v>
      </c>
      <c r="B131" s="32" t="s">
        <v>70</v>
      </c>
      <c r="C131" s="32" t="s">
        <v>71</v>
      </c>
      <c r="D131" s="32" t="s">
        <v>282</v>
      </c>
      <c r="E131" s="32" t="s">
        <v>283</v>
      </c>
      <c r="F131" s="33">
        <v>8080</v>
      </c>
      <c r="G131" s="33">
        <v>2024110010212</v>
      </c>
      <c r="H131" s="32" t="s">
        <v>10</v>
      </c>
      <c r="I131" s="32" t="s">
        <v>284</v>
      </c>
      <c r="J131" s="32" t="s">
        <v>11</v>
      </c>
      <c r="K131" s="32">
        <v>80111600</v>
      </c>
      <c r="L131" s="32" t="s">
        <v>338</v>
      </c>
      <c r="M131" s="32" t="s">
        <v>81</v>
      </c>
      <c r="N131" s="32" t="str">
        <f t="shared" si="41"/>
        <v>ENERO</v>
      </c>
      <c r="O131" s="32">
        <v>6</v>
      </c>
      <c r="P131" s="32">
        <v>1</v>
      </c>
      <c r="Q131" s="32" t="s">
        <v>83</v>
      </c>
      <c r="R131" s="39" t="s">
        <v>84</v>
      </c>
      <c r="S131" s="39">
        <v>5000000</v>
      </c>
      <c r="T131" s="39">
        <f t="shared" si="42"/>
        <v>30000000</v>
      </c>
      <c r="U131" s="32" t="s">
        <v>286</v>
      </c>
      <c r="V131" s="32" t="s">
        <v>78</v>
      </c>
      <c r="W131" s="32" t="s">
        <v>287</v>
      </c>
      <c r="X131" s="32" t="s">
        <v>288</v>
      </c>
      <c r="Y131" s="32" t="s">
        <v>76</v>
      </c>
      <c r="Z131" s="32" t="s">
        <v>77</v>
      </c>
      <c r="AA131" s="74">
        <f>SUMIFS('MOD PAA INVERSIÓN'!M:M,'MOD PAA INVERSIÓN'!B:B,A131,'MOD PAA INVERSIÓN'!A:A,"Modificación propuesta")</f>
        <v>0</v>
      </c>
      <c r="AB131" s="77">
        <f t="shared" si="55"/>
        <v>0</v>
      </c>
      <c r="AC131" s="77">
        <f t="shared" si="56"/>
        <v>30000000</v>
      </c>
      <c r="AD131" s="74">
        <f>IFERROR(VLOOKUP(A131,'MOD PAA INVERSIÓN'!$B:$U,20,0),0)</f>
        <v>0</v>
      </c>
      <c r="AE131" s="74">
        <f>SUMIFS('MOD PAA INVERSIÓN'!$M:$M,'MOD PAA INVERSIÓN'!B:B,A131,'MOD PAA INVERSIÓN'!A:A,"Información Actual")</f>
        <v>0</v>
      </c>
      <c r="AF131" s="74" t="e">
        <f>VLOOKUP(A131,'Copia de MOD PAA INVERSIÓN'!$B:$M,12,0)</f>
        <v>#N/A</v>
      </c>
      <c r="AG131" s="27" t="e">
        <f t="shared" si="3"/>
        <v>#REF!</v>
      </c>
      <c r="AH131" s="27"/>
    </row>
    <row r="132" spans="1:34" ht="75">
      <c r="A132" s="31" t="s">
        <v>339</v>
      </c>
      <c r="B132" s="32" t="s">
        <v>70</v>
      </c>
      <c r="C132" s="32" t="s">
        <v>71</v>
      </c>
      <c r="D132" s="32" t="s">
        <v>282</v>
      </c>
      <c r="E132" s="32" t="s">
        <v>283</v>
      </c>
      <c r="F132" s="33">
        <v>8080</v>
      </c>
      <c r="G132" s="33">
        <v>2024110010212</v>
      </c>
      <c r="H132" s="32" t="s">
        <v>10</v>
      </c>
      <c r="I132" s="32" t="s">
        <v>284</v>
      </c>
      <c r="J132" s="32" t="s">
        <v>11</v>
      </c>
      <c r="K132" s="32">
        <v>80111600</v>
      </c>
      <c r="L132" s="32" t="s">
        <v>1304</v>
      </c>
      <c r="M132" s="32" t="s">
        <v>81</v>
      </c>
      <c r="N132" s="32" t="str">
        <f t="shared" si="41"/>
        <v>ENERO</v>
      </c>
      <c r="O132" s="32">
        <v>6</v>
      </c>
      <c r="P132" s="32">
        <v>1</v>
      </c>
      <c r="Q132" s="32" t="s">
        <v>83</v>
      </c>
      <c r="R132" s="39" t="s">
        <v>84</v>
      </c>
      <c r="S132" s="39">
        <v>7000000</v>
      </c>
      <c r="T132" s="39">
        <f t="shared" si="42"/>
        <v>42000000</v>
      </c>
      <c r="U132" s="32" t="s">
        <v>286</v>
      </c>
      <c r="V132" s="32" t="s">
        <v>78</v>
      </c>
      <c r="W132" s="32" t="s">
        <v>287</v>
      </c>
      <c r="X132" s="32" t="s">
        <v>75</v>
      </c>
      <c r="Y132" s="32" t="s">
        <v>76</v>
      </c>
      <c r="Z132" s="32" t="s">
        <v>77</v>
      </c>
      <c r="AA132" s="74">
        <f>SUMIFS('MOD PAA INVERSIÓN'!M:M,'MOD PAA INVERSIÓN'!B:B,A132,'MOD PAA INVERSIÓN'!A:A,"Modificación propuesta")</f>
        <v>0</v>
      </c>
      <c r="AB132" s="77">
        <f t="shared" si="55"/>
        <v>0</v>
      </c>
      <c r="AC132" s="77">
        <f t="shared" si="56"/>
        <v>42000000</v>
      </c>
      <c r="AD132" s="74">
        <f>IFERROR(VLOOKUP(A132,'MOD PAA INVERSIÓN'!$B:$U,20,0),0)</f>
        <v>0</v>
      </c>
      <c r="AE132" s="74">
        <f>SUMIFS('MOD PAA INVERSIÓN'!$M:$M,'MOD PAA INVERSIÓN'!B:B,A132,'MOD PAA INVERSIÓN'!A:A,"Información Actual")</f>
        <v>0</v>
      </c>
      <c r="AF132" s="74" t="e">
        <f>VLOOKUP(A132,'Copia de MOD PAA INVERSIÓN'!$B:$M,12,0)</f>
        <v>#N/A</v>
      </c>
      <c r="AG132" s="27" t="e">
        <f t="shared" si="3"/>
        <v>#REF!</v>
      </c>
      <c r="AH132" s="27"/>
    </row>
    <row r="133" spans="1:34" ht="150">
      <c r="A133" s="31" t="s">
        <v>340</v>
      </c>
      <c r="B133" s="32" t="s">
        <v>70</v>
      </c>
      <c r="C133" s="32" t="s">
        <v>71</v>
      </c>
      <c r="D133" s="32" t="s">
        <v>282</v>
      </c>
      <c r="E133" s="32" t="s">
        <v>283</v>
      </c>
      <c r="F133" s="33">
        <v>8080</v>
      </c>
      <c r="G133" s="33">
        <v>2024110010212</v>
      </c>
      <c r="H133" s="32" t="s">
        <v>10</v>
      </c>
      <c r="I133" s="32" t="s">
        <v>284</v>
      </c>
      <c r="J133" s="32" t="s">
        <v>11</v>
      </c>
      <c r="K133" s="32">
        <v>80111600</v>
      </c>
      <c r="L133" s="32" t="s">
        <v>1305</v>
      </c>
      <c r="M133" s="32" t="s">
        <v>82</v>
      </c>
      <c r="N133" s="32" t="str">
        <f t="shared" si="41"/>
        <v>FEBRERO</v>
      </c>
      <c r="O133" s="32">
        <v>5</v>
      </c>
      <c r="P133" s="32">
        <v>1</v>
      </c>
      <c r="Q133" s="32" t="s">
        <v>83</v>
      </c>
      <c r="R133" s="39" t="s">
        <v>84</v>
      </c>
      <c r="S133" s="39">
        <v>3600000</v>
      </c>
      <c r="T133" s="39">
        <f t="shared" si="42"/>
        <v>18000000</v>
      </c>
      <c r="U133" s="32" t="s">
        <v>286</v>
      </c>
      <c r="V133" s="32" t="s">
        <v>78</v>
      </c>
      <c r="W133" s="32" t="s">
        <v>287</v>
      </c>
      <c r="X133" s="32" t="s">
        <v>288</v>
      </c>
      <c r="Y133" s="32" t="s">
        <v>76</v>
      </c>
      <c r="Z133" s="32" t="s">
        <v>77</v>
      </c>
      <c r="AA133" s="74">
        <f>SUMIFS('MOD PAA INVERSIÓN'!M:M,'MOD PAA INVERSIÓN'!B:B,A133,'MOD PAA INVERSIÓN'!A:A,"Modificación propuesta")</f>
        <v>18000000</v>
      </c>
      <c r="AB133" s="74">
        <f t="shared" ref="AB133:AB134" si="57">AF133-T133</f>
        <v>0</v>
      </c>
      <c r="AC133" s="74">
        <f t="shared" ref="AC133:AC134" si="58">AF133</f>
        <v>18000000</v>
      </c>
      <c r="AD133" s="74">
        <f>IFERROR(VLOOKUP(A133,'MOD PAA INVERSIÓN'!$B:$U,20,0),0)</f>
        <v>1</v>
      </c>
      <c r="AE133" s="74">
        <f>SUMIFS('MOD PAA INVERSIÓN'!$M:$M,'MOD PAA INVERSIÓN'!B:B,A133,'MOD PAA INVERSIÓN'!A:A,"Información Actual")</f>
        <v>-18000000</v>
      </c>
      <c r="AF133" s="74">
        <f>VLOOKUP(A133,'Copia de MOD PAA INVERSIÓN'!$B:$M,12,0)</f>
        <v>18000000</v>
      </c>
      <c r="AG133" s="77" t="e">
        <f t="shared" si="3"/>
        <v>#REF!</v>
      </c>
      <c r="AH133" s="27"/>
    </row>
    <row r="134" spans="1:34" ht="150">
      <c r="A134" s="31" t="s">
        <v>341</v>
      </c>
      <c r="B134" s="32" t="s">
        <v>70</v>
      </c>
      <c r="C134" s="32" t="s">
        <v>71</v>
      </c>
      <c r="D134" s="32" t="s">
        <v>282</v>
      </c>
      <c r="E134" s="32" t="s">
        <v>283</v>
      </c>
      <c r="F134" s="33">
        <v>8080</v>
      </c>
      <c r="G134" s="33">
        <v>2024110010212</v>
      </c>
      <c r="H134" s="32" t="s">
        <v>10</v>
      </c>
      <c r="I134" s="32" t="s">
        <v>284</v>
      </c>
      <c r="J134" s="32" t="s">
        <v>11</v>
      </c>
      <c r="K134" s="32">
        <v>80111600</v>
      </c>
      <c r="L134" s="32" t="s">
        <v>1306</v>
      </c>
      <c r="M134" s="32" t="s">
        <v>82</v>
      </c>
      <c r="N134" s="32" t="str">
        <f t="shared" si="41"/>
        <v>FEBRERO</v>
      </c>
      <c r="O134" s="32">
        <v>5</v>
      </c>
      <c r="P134" s="32">
        <v>1</v>
      </c>
      <c r="Q134" s="32" t="s">
        <v>83</v>
      </c>
      <c r="R134" s="39" t="s">
        <v>84</v>
      </c>
      <c r="S134" s="39">
        <v>5500000</v>
      </c>
      <c r="T134" s="39">
        <f t="shared" si="42"/>
        <v>27500000</v>
      </c>
      <c r="U134" s="32" t="s">
        <v>286</v>
      </c>
      <c r="V134" s="32" t="s">
        <v>78</v>
      </c>
      <c r="W134" s="32" t="s">
        <v>287</v>
      </c>
      <c r="X134" s="32" t="s">
        <v>288</v>
      </c>
      <c r="Y134" s="32" t="s">
        <v>76</v>
      </c>
      <c r="Z134" s="32" t="s">
        <v>77</v>
      </c>
      <c r="AA134" s="74">
        <f>SUMIFS('MOD PAA INVERSIÓN'!M:M,'MOD PAA INVERSIÓN'!B:B,A134,'MOD PAA INVERSIÓN'!A:A,"Modificación propuesta")</f>
        <v>27500000</v>
      </c>
      <c r="AB134" s="74">
        <f t="shared" si="57"/>
        <v>0</v>
      </c>
      <c r="AC134" s="74">
        <f t="shared" si="58"/>
        <v>27500000</v>
      </c>
      <c r="AD134" s="74">
        <f>IFERROR(VLOOKUP(A134,'MOD PAA INVERSIÓN'!$B:$U,20,0),0)</f>
        <v>1</v>
      </c>
      <c r="AE134" s="74">
        <f>SUMIFS('MOD PAA INVERSIÓN'!$M:$M,'MOD PAA INVERSIÓN'!B:B,A134,'MOD PAA INVERSIÓN'!A:A,"Información Actual")</f>
        <v>-27500000</v>
      </c>
      <c r="AF134" s="74">
        <f>VLOOKUP(A134,'Copia de MOD PAA INVERSIÓN'!$B:$M,12,0)</f>
        <v>27500000</v>
      </c>
      <c r="AG134" s="77" t="e">
        <f t="shared" si="3"/>
        <v>#REF!</v>
      </c>
      <c r="AH134" s="27"/>
    </row>
    <row r="135" spans="1:34" ht="150">
      <c r="A135" s="31" t="s">
        <v>342</v>
      </c>
      <c r="B135" s="32" t="s">
        <v>70</v>
      </c>
      <c r="C135" s="32" t="s">
        <v>71</v>
      </c>
      <c r="D135" s="32" t="s">
        <v>282</v>
      </c>
      <c r="E135" s="32" t="s">
        <v>283</v>
      </c>
      <c r="F135" s="33">
        <v>8080</v>
      </c>
      <c r="G135" s="33">
        <v>2024110010212</v>
      </c>
      <c r="H135" s="32" t="s">
        <v>10</v>
      </c>
      <c r="I135" s="32" t="s">
        <v>284</v>
      </c>
      <c r="J135" s="32" t="s">
        <v>11</v>
      </c>
      <c r="K135" s="32">
        <v>80111600</v>
      </c>
      <c r="L135" s="32" t="s">
        <v>343</v>
      </c>
      <c r="M135" s="32" t="s">
        <v>82</v>
      </c>
      <c r="N135" s="32" t="str">
        <f t="shared" si="41"/>
        <v>FEBRERO</v>
      </c>
      <c r="O135" s="32">
        <v>5</v>
      </c>
      <c r="P135" s="32">
        <v>1</v>
      </c>
      <c r="Q135" s="32" t="s">
        <v>83</v>
      </c>
      <c r="R135" s="39" t="s">
        <v>84</v>
      </c>
      <c r="S135" s="39">
        <v>5000000</v>
      </c>
      <c r="T135" s="39">
        <f t="shared" si="42"/>
        <v>25000000</v>
      </c>
      <c r="U135" s="32" t="s">
        <v>286</v>
      </c>
      <c r="V135" s="32" t="s">
        <v>78</v>
      </c>
      <c r="W135" s="32" t="s">
        <v>287</v>
      </c>
      <c r="X135" s="32" t="s">
        <v>288</v>
      </c>
      <c r="Y135" s="32" t="s">
        <v>76</v>
      </c>
      <c r="Z135" s="32" t="s">
        <v>77</v>
      </c>
      <c r="AA135" s="74">
        <f>SUMIFS('MOD PAA INVERSIÓN'!M:M,'MOD PAA INVERSIÓN'!B:B,A135,'MOD PAA INVERSIÓN'!A:A,"Modificación propuesta")</f>
        <v>0</v>
      </c>
      <c r="AB135" s="77">
        <f>AC135-T135</f>
        <v>0</v>
      </c>
      <c r="AC135" s="77">
        <f>T135</f>
        <v>25000000</v>
      </c>
      <c r="AD135" s="74">
        <f>IFERROR(VLOOKUP(A135,'MOD PAA INVERSIÓN'!$B:$U,20,0),0)</f>
        <v>0</v>
      </c>
      <c r="AE135" s="74">
        <f>SUMIFS('MOD PAA INVERSIÓN'!$M:$M,'MOD PAA INVERSIÓN'!B:B,A135,'MOD PAA INVERSIÓN'!A:A,"Información Actual")</f>
        <v>0</v>
      </c>
      <c r="AF135" s="74" t="e">
        <f>VLOOKUP(A135,'Copia de MOD PAA INVERSIÓN'!$B:$M,12,0)</f>
        <v>#N/A</v>
      </c>
      <c r="AG135" s="27" t="e">
        <f t="shared" si="3"/>
        <v>#REF!</v>
      </c>
      <c r="AH135" s="27"/>
    </row>
    <row r="136" spans="1:34" ht="150">
      <c r="A136" s="31" t="s">
        <v>344</v>
      </c>
      <c r="B136" s="32" t="s">
        <v>70</v>
      </c>
      <c r="C136" s="32" t="s">
        <v>71</v>
      </c>
      <c r="D136" s="32" t="s">
        <v>282</v>
      </c>
      <c r="E136" s="32" t="s">
        <v>283</v>
      </c>
      <c r="F136" s="33">
        <v>8080</v>
      </c>
      <c r="G136" s="33">
        <v>2024110010212</v>
      </c>
      <c r="H136" s="32" t="s">
        <v>10</v>
      </c>
      <c r="I136" s="32" t="s">
        <v>284</v>
      </c>
      <c r="J136" s="32" t="s">
        <v>11</v>
      </c>
      <c r="K136" s="32">
        <v>80111600</v>
      </c>
      <c r="L136" s="32" t="s">
        <v>1307</v>
      </c>
      <c r="M136" s="32" t="s">
        <v>82</v>
      </c>
      <c r="N136" s="32" t="str">
        <f t="shared" si="41"/>
        <v>FEBRERO</v>
      </c>
      <c r="O136" s="32">
        <v>4</v>
      </c>
      <c r="P136" s="32">
        <v>1</v>
      </c>
      <c r="Q136" s="32" t="s">
        <v>83</v>
      </c>
      <c r="R136" s="39" t="s">
        <v>84</v>
      </c>
      <c r="S136" s="39">
        <v>4500000</v>
      </c>
      <c r="T136" s="39">
        <f t="shared" si="42"/>
        <v>18000000</v>
      </c>
      <c r="U136" s="32" t="s">
        <v>286</v>
      </c>
      <c r="V136" s="32" t="s">
        <v>78</v>
      </c>
      <c r="W136" s="32" t="s">
        <v>287</v>
      </c>
      <c r="X136" s="32" t="s">
        <v>288</v>
      </c>
      <c r="Y136" s="32" t="s">
        <v>76</v>
      </c>
      <c r="Z136" s="32" t="s">
        <v>77</v>
      </c>
      <c r="AA136" s="74">
        <f>SUMIFS('MOD PAA INVERSIÓN'!M:M,'MOD PAA INVERSIÓN'!B:B,A136,'MOD PAA INVERSIÓN'!A:A,"Modificación propuesta")</f>
        <v>18000000</v>
      </c>
      <c r="AB136" s="74">
        <f t="shared" ref="AB136:AB137" si="59">AF136-T136</f>
        <v>0</v>
      </c>
      <c r="AC136" s="74">
        <f t="shared" ref="AC136:AC137" si="60">AF136</f>
        <v>18000000</v>
      </c>
      <c r="AD136" s="74">
        <f>IFERROR(VLOOKUP(A136,'MOD PAA INVERSIÓN'!$B:$U,20,0),0)</f>
        <v>1</v>
      </c>
      <c r="AE136" s="74">
        <f>SUMIFS('MOD PAA INVERSIÓN'!$M:$M,'MOD PAA INVERSIÓN'!B:B,A136,'MOD PAA INVERSIÓN'!A:A,"Información Actual")</f>
        <v>-18000000</v>
      </c>
      <c r="AF136" s="74">
        <f>VLOOKUP(A136,'Copia de MOD PAA INVERSIÓN'!$B:$M,12,0)</f>
        <v>18000000</v>
      </c>
      <c r="AG136" s="77" t="e">
        <f t="shared" si="3"/>
        <v>#REF!</v>
      </c>
      <c r="AH136" s="27"/>
    </row>
    <row r="137" spans="1:34" ht="75">
      <c r="A137" s="31" t="s">
        <v>345</v>
      </c>
      <c r="B137" s="32" t="s">
        <v>70</v>
      </c>
      <c r="C137" s="32" t="s">
        <v>71</v>
      </c>
      <c r="D137" s="32" t="s">
        <v>282</v>
      </c>
      <c r="E137" s="32" t="s">
        <v>283</v>
      </c>
      <c r="F137" s="33">
        <v>8080</v>
      </c>
      <c r="G137" s="33">
        <v>2024110010212</v>
      </c>
      <c r="H137" s="32" t="s">
        <v>10</v>
      </c>
      <c r="I137" s="32" t="s">
        <v>284</v>
      </c>
      <c r="J137" s="32" t="s">
        <v>11</v>
      </c>
      <c r="K137" s="32">
        <v>80111600</v>
      </c>
      <c r="L137" s="32" t="s">
        <v>1308</v>
      </c>
      <c r="M137" s="32" t="s">
        <v>82</v>
      </c>
      <c r="N137" s="32" t="str">
        <f t="shared" si="41"/>
        <v>FEBRERO</v>
      </c>
      <c r="O137" s="32">
        <v>4</v>
      </c>
      <c r="P137" s="32">
        <v>1</v>
      </c>
      <c r="Q137" s="32" t="s">
        <v>83</v>
      </c>
      <c r="R137" s="39" t="s">
        <v>84</v>
      </c>
      <c r="S137" s="39">
        <v>6000000</v>
      </c>
      <c r="T137" s="39">
        <f t="shared" si="42"/>
        <v>24000000</v>
      </c>
      <c r="U137" s="32" t="s">
        <v>286</v>
      </c>
      <c r="V137" s="32" t="s">
        <v>78</v>
      </c>
      <c r="W137" s="32" t="s">
        <v>287</v>
      </c>
      <c r="X137" s="32" t="s">
        <v>75</v>
      </c>
      <c r="Y137" s="32" t="s">
        <v>76</v>
      </c>
      <c r="Z137" s="32" t="s">
        <v>77</v>
      </c>
      <c r="AA137" s="74">
        <f>SUMIFS('MOD PAA INVERSIÓN'!M:M,'MOD PAA INVERSIÓN'!B:B,A137,'MOD PAA INVERSIÓN'!A:A,"Modificación propuesta")</f>
        <v>60000000</v>
      </c>
      <c r="AB137" s="74">
        <f t="shared" si="59"/>
        <v>36000000</v>
      </c>
      <c r="AC137" s="74">
        <f t="shared" si="60"/>
        <v>60000000</v>
      </c>
      <c r="AD137" s="74">
        <f>IFERROR(VLOOKUP(A137,'MOD PAA INVERSIÓN'!$B:$U,20,0),0)</f>
        <v>1</v>
      </c>
      <c r="AE137" s="74">
        <f>SUMIFS('MOD PAA INVERSIÓN'!$M:$M,'MOD PAA INVERSIÓN'!B:B,A137,'MOD PAA INVERSIÓN'!A:A,"Información Actual")</f>
        <v>-24000000</v>
      </c>
      <c r="AF137" s="74">
        <f>VLOOKUP(A137,'Copia de MOD PAA INVERSIÓN'!$B:$M,12,0)</f>
        <v>60000000</v>
      </c>
      <c r="AG137" s="77" t="e">
        <f t="shared" si="3"/>
        <v>#REF!</v>
      </c>
      <c r="AH137" s="77">
        <f>T137+AE137</f>
        <v>0</v>
      </c>
    </row>
    <row r="138" spans="1:34" ht="75">
      <c r="A138" s="31" t="s">
        <v>347</v>
      </c>
      <c r="B138" s="32" t="s">
        <v>70</v>
      </c>
      <c r="C138" s="32" t="s">
        <v>71</v>
      </c>
      <c r="D138" s="32" t="s">
        <v>282</v>
      </c>
      <c r="E138" s="32" t="s">
        <v>283</v>
      </c>
      <c r="F138" s="33">
        <v>8080</v>
      </c>
      <c r="G138" s="33">
        <v>2024110010212</v>
      </c>
      <c r="H138" s="32" t="s">
        <v>10</v>
      </c>
      <c r="I138" s="32" t="s">
        <v>284</v>
      </c>
      <c r="J138" s="32" t="s">
        <v>11</v>
      </c>
      <c r="K138" s="32">
        <v>80111600</v>
      </c>
      <c r="L138" s="32" t="s">
        <v>348</v>
      </c>
      <c r="M138" s="32" t="s">
        <v>82</v>
      </c>
      <c r="N138" s="32" t="str">
        <f t="shared" si="41"/>
        <v>FEBRERO</v>
      </c>
      <c r="O138" s="32">
        <v>5</v>
      </c>
      <c r="P138" s="32">
        <v>1</v>
      </c>
      <c r="Q138" s="32" t="s">
        <v>83</v>
      </c>
      <c r="R138" s="39" t="s">
        <v>84</v>
      </c>
      <c r="S138" s="39">
        <v>7000000</v>
      </c>
      <c r="T138" s="39">
        <f t="shared" si="42"/>
        <v>35000000</v>
      </c>
      <c r="U138" s="32" t="s">
        <v>286</v>
      </c>
      <c r="V138" s="32" t="s">
        <v>78</v>
      </c>
      <c r="W138" s="32" t="s">
        <v>287</v>
      </c>
      <c r="X138" s="32" t="s">
        <v>315</v>
      </c>
      <c r="Y138" s="32" t="s">
        <v>76</v>
      </c>
      <c r="Z138" s="32" t="s">
        <v>77</v>
      </c>
      <c r="AA138" s="74">
        <f>SUMIFS('MOD PAA INVERSIÓN'!M:M,'MOD PAA INVERSIÓN'!B:B,A138,'MOD PAA INVERSIÓN'!A:A,"Modificación propuesta")</f>
        <v>0</v>
      </c>
      <c r="AB138" s="77">
        <f>AC138-T138</f>
        <v>0</v>
      </c>
      <c r="AC138" s="77">
        <f>T138</f>
        <v>35000000</v>
      </c>
      <c r="AD138" s="74">
        <f>IFERROR(VLOOKUP(A138,'MOD PAA INVERSIÓN'!$B:$U,20,0),0)</f>
        <v>0</v>
      </c>
      <c r="AE138" s="74">
        <f>SUMIFS('MOD PAA INVERSIÓN'!$M:$M,'MOD PAA INVERSIÓN'!B:B,A138,'MOD PAA INVERSIÓN'!A:A,"Información Actual")</f>
        <v>0</v>
      </c>
      <c r="AF138" s="74" t="e">
        <f>VLOOKUP(A138,'Copia de MOD PAA INVERSIÓN'!$B:$M,12,0)</f>
        <v>#N/A</v>
      </c>
      <c r="AG138" s="27" t="e">
        <f t="shared" si="3"/>
        <v>#REF!</v>
      </c>
      <c r="AH138" s="27"/>
    </row>
    <row r="139" spans="1:34" ht="150">
      <c r="A139" s="31" t="s">
        <v>349</v>
      </c>
      <c r="B139" s="32" t="s">
        <v>70</v>
      </c>
      <c r="C139" s="32" t="s">
        <v>71</v>
      </c>
      <c r="D139" s="32" t="s">
        <v>282</v>
      </c>
      <c r="E139" s="32" t="s">
        <v>283</v>
      </c>
      <c r="F139" s="33">
        <v>8080</v>
      </c>
      <c r="G139" s="33">
        <v>2024110010212</v>
      </c>
      <c r="H139" s="32" t="s">
        <v>10</v>
      </c>
      <c r="I139" s="32" t="s">
        <v>284</v>
      </c>
      <c r="J139" s="32" t="s">
        <v>11</v>
      </c>
      <c r="K139" s="32">
        <v>80111600</v>
      </c>
      <c r="L139" s="32" t="s">
        <v>1309</v>
      </c>
      <c r="M139" s="32" t="s">
        <v>82</v>
      </c>
      <c r="N139" s="32" t="str">
        <f t="shared" si="41"/>
        <v>FEBRERO</v>
      </c>
      <c r="O139" s="32">
        <v>5</v>
      </c>
      <c r="P139" s="32">
        <v>1</v>
      </c>
      <c r="Q139" s="32" t="s">
        <v>83</v>
      </c>
      <c r="R139" s="39" t="s">
        <v>84</v>
      </c>
      <c r="S139" s="39">
        <v>3600000</v>
      </c>
      <c r="T139" s="39">
        <f t="shared" si="42"/>
        <v>18000000</v>
      </c>
      <c r="U139" s="32" t="s">
        <v>286</v>
      </c>
      <c r="V139" s="32" t="s">
        <v>78</v>
      </c>
      <c r="W139" s="32" t="s">
        <v>287</v>
      </c>
      <c r="X139" s="32" t="s">
        <v>288</v>
      </c>
      <c r="Y139" s="32" t="s">
        <v>76</v>
      </c>
      <c r="Z139" s="32" t="s">
        <v>77</v>
      </c>
      <c r="AA139" s="74">
        <f>SUMIFS('MOD PAA INVERSIÓN'!M:M,'MOD PAA INVERSIÓN'!B:B,A139,'MOD PAA INVERSIÓN'!A:A,"Modificación propuesta")</f>
        <v>18000000</v>
      </c>
      <c r="AB139" s="74">
        <f>AF139-T139</f>
        <v>0</v>
      </c>
      <c r="AC139" s="74">
        <f>AF139</f>
        <v>18000000</v>
      </c>
      <c r="AD139" s="74">
        <f>IFERROR(VLOOKUP(A139,'MOD PAA INVERSIÓN'!$B:$U,20,0),0)</f>
        <v>1</v>
      </c>
      <c r="AE139" s="74">
        <f>SUMIFS('MOD PAA INVERSIÓN'!$M:$M,'MOD PAA INVERSIÓN'!B:B,A139,'MOD PAA INVERSIÓN'!A:A,"Información Actual")</f>
        <v>-18000000</v>
      </c>
      <c r="AF139" s="74">
        <f>VLOOKUP(A139,'Copia de MOD PAA INVERSIÓN'!$B:$M,12,0)</f>
        <v>18000000</v>
      </c>
      <c r="AG139" s="77" t="e">
        <f t="shared" si="3"/>
        <v>#REF!</v>
      </c>
      <c r="AH139" s="27"/>
    </row>
    <row r="140" spans="1:34" ht="150">
      <c r="A140" s="31" t="s">
        <v>351</v>
      </c>
      <c r="B140" s="32" t="s">
        <v>70</v>
      </c>
      <c r="C140" s="32" t="s">
        <v>71</v>
      </c>
      <c r="D140" s="32" t="s">
        <v>282</v>
      </c>
      <c r="E140" s="32" t="s">
        <v>283</v>
      </c>
      <c r="F140" s="33">
        <v>8080</v>
      </c>
      <c r="G140" s="33">
        <v>2024110010212</v>
      </c>
      <c r="H140" s="32" t="s">
        <v>10</v>
      </c>
      <c r="I140" s="32" t="s">
        <v>284</v>
      </c>
      <c r="J140" s="32" t="s">
        <v>11</v>
      </c>
      <c r="K140" s="32">
        <v>80111600</v>
      </c>
      <c r="L140" s="32" t="s">
        <v>352</v>
      </c>
      <c r="M140" s="32" t="s">
        <v>81</v>
      </c>
      <c r="N140" s="32" t="str">
        <f t="shared" si="41"/>
        <v>ENERO</v>
      </c>
      <c r="O140" s="32">
        <v>6</v>
      </c>
      <c r="P140" s="32">
        <v>1</v>
      </c>
      <c r="Q140" s="32" t="s">
        <v>83</v>
      </c>
      <c r="R140" s="39" t="s">
        <v>84</v>
      </c>
      <c r="S140" s="39">
        <v>9000000</v>
      </c>
      <c r="T140" s="39">
        <f t="shared" si="42"/>
        <v>54000000</v>
      </c>
      <c r="U140" s="32" t="s">
        <v>286</v>
      </c>
      <c r="V140" s="32" t="s">
        <v>78</v>
      </c>
      <c r="W140" s="32" t="s">
        <v>287</v>
      </c>
      <c r="X140" s="32" t="s">
        <v>288</v>
      </c>
      <c r="Y140" s="32" t="s">
        <v>76</v>
      </c>
      <c r="Z140" s="32" t="s">
        <v>77</v>
      </c>
      <c r="AA140" s="74">
        <f>SUMIFS('MOD PAA INVERSIÓN'!M:M,'MOD PAA INVERSIÓN'!B:B,A140,'MOD PAA INVERSIÓN'!A:A,"Modificación propuesta")</f>
        <v>0</v>
      </c>
      <c r="AB140" s="77">
        <f>AC140-T140</f>
        <v>0</v>
      </c>
      <c r="AC140" s="77">
        <f>T140</f>
        <v>54000000</v>
      </c>
      <c r="AD140" s="74">
        <f>IFERROR(VLOOKUP(A140,'MOD PAA INVERSIÓN'!$B:$U,20,0),0)</f>
        <v>0</v>
      </c>
      <c r="AE140" s="74">
        <f>SUMIFS('MOD PAA INVERSIÓN'!$M:$M,'MOD PAA INVERSIÓN'!B:B,A140,'MOD PAA INVERSIÓN'!A:A,"Información Actual")</f>
        <v>0</v>
      </c>
      <c r="AF140" s="74" t="e">
        <f>VLOOKUP(A140,'Copia de MOD PAA INVERSIÓN'!$B:$M,12,0)</f>
        <v>#N/A</v>
      </c>
      <c r="AG140" s="27" t="e">
        <f t="shared" si="3"/>
        <v>#REF!</v>
      </c>
      <c r="AH140" s="27"/>
    </row>
    <row r="141" spans="1:34" ht="150">
      <c r="A141" s="31" t="s">
        <v>353</v>
      </c>
      <c r="B141" s="32" t="s">
        <v>70</v>
      </c>
      <c r="C141" s="32" t="s">
        <v>71</v>
      </c>
      <c r="D141" s="32" t="s">
        <v>282</v>
      </c>
      <c r="E141" s="32" t="s">
        <v>283</v>
      </c>
      <c r="F141" s="33">
        <v>8080</v>
      </c>
      <c r="G141" s="33">
        <v>2024110010212</v>
      </c>
      <c r="H141" s="32" t="s">
        <v>10</v>
      </c>
      <c r="I141" s="32" t="s">
        <v>284</v>
      </c>
      <c r="J141" s="32" t="s">
        <v>11</v>
      </c>
      <c r="K141" s="32">
        <v>80111600</v>
      </c>
      <c r="L141" s="32" t="s">
        <v>352</v>
      </c>
      <c r="M141" s="32" t="s">
        <v>313</v>
      </c>
      <c r="N141" s="32" t="str">
        <f t="shared" si="41"/>
        <v>MARZO</v>
      </c>
      <c r="O141" s="32">
        <v>4</v>
      </c>
      <c r="P141" s="32">
        <v>1</v>
      </c>
      <c r="Q141" s="32" t="s">
        <v>83</v>
      </c>
      <c r="R141" s="39" t="s">
        <v>84</v>
      </c>
      <c r="S141" s="39">
        <v>5000000</v>
      </c>
      <c r="T141" s="39">
        <f t="shared" si="42"/>
        <v>20000000</v>
      </c>
      <c r="U141" s="32" t="s">
        <v>286</v>
      </c>
      <c r="V141" s="32" t="s">
        <v>78</v>
      </c>
      <c r="W141" s="32" t="s">
        <v>287</v>
      </c>
      <c r="X141" s="32" t="s">
        <v>288</v>
      </c>
      <c r="Y141" s="32" t="s">
        <v>76</v>
      </c>
      <c r="Z141" s="32" t="s">
        <v>77</v>
      </c>
      <c r="AA141" s="74">
        <f>SUMIFS('MOD PAA INVERSIÓN'!M:M,'MOD PAA INVERSIÓN'!B:B,A141,'MOD PAA INVERSIÓN'!A:A,"Modificación propuesta")</f>
        <v>20000000</v>
      </c>
      <c r="AB141" s="74">
        <f>AF141-T141</f>
        <v>0</v>
      </c>
      <c r="AC141" s="74">
        <f>AF141</f>
        <v>20000000</v>
      </c>
      <c r="AD141" s="74">
        <f>IFERROR(VLOOKUP(A141,'MOD PAA INVERSIÓN'!$B:$U,20,0),0)</f>
        <v>1</v>
      </c>
      <c r="AE141" s="74">
        <f>SUMIFS('MOD PAA INVERSIÓN'!$M:$M,'MOD PAA INVERSIÓN'!B:B,A141,'MOD PAA INVERSIÓN'!A:A,"Información Actual")</f>
        <v>-20000000</v>
      </c>
      <c r="AF141" s="74">
        <f>VLOOKUP(A141,'Copia de MOD PAA INVERSIÓN'!$B:$M,12,0)</f>
        <v>20000000</v>
      </c>
      <c r="AG141" s="77" t="e">
        <f t="shared" si="3"/>
        <v>#REF!</v>
      </c>
      <c r="AH141" s="27"/>
    </row>
    <row r="142" spans="1:34" ht="150">
      <c r="A142" s="31" t="s">
        <v>355</v>
      </c>
      <c r="B142" s="32" t="s">
        <v>70</v>
      </c>
      <c r="C142" s="32" t="s">
        <v>71</v>
      </c>
      <c r="D142" s="32" t="s">
        <v>282</v>
      </c>
      <c r="E142" s="32" t="s">
        <v>283</v>
      </c>
      <c r="F142" s="33">
        <v>8080</v>
      </c>
      <c r="G142" s="33">
        <v>2024110010212</v>
      </c>
      <c r="H142" s="32" t="s">
        <v>10</v>
      </c>
      <c r="I142" s="32" t="s">
        <v>284</v>
      </c>
      <c r="J142" s="32" t="s">
        <v>11</v>
      </c>
      <c r="K142" s="32">
        <v>80111600</v>
      </c>
      <c r="L142" s="32" t="s">
        <v>1310</v>
      </c>
      <c r="M142" s="32" t="s">
        <v>81</v>
      </c>
      <c r="N142" s="32" t="str">
        <f t="shared" si="41"/>
        <v>ENERO</v>
      </c>
      <c r="O142" s="32">
        <v>6</v>
      </c>
      <c r="P142" s="32">
        <v>1</v>
      </c>
      <c r="Q142" s="32" t="s">
        <v>83</v>
      </c>
      <c r="R142" s="39" t="s">
        <v>84</v>
      </c>
      <c r="S142" s="39">
        <v>7000000</v>
      </c>
      <c r="T142" s="39">
        <f t="shared" si="42"/>
        <v>42000000</v>
      </c>
      <c r="U142" s="32" t="s">
        <v>286</v>
      </c>
      <c r="V142" s="32" t="s">
        <v>78</v>
      </c>
      <c r="W142" s="32" t="s">
        <v>287</v>
      </c>
      <c r="X142" s="32" t="s">
        <v>288</v>
      </c>
      <c r="Y142" s="32" t="s">
        <v>76</v>
      </c>
      <c r="Z142" s="32" t="s">
        <v>77</v>
      </c>
      <c r="AA142" s="74">
        <f>SUMIFS('MOD PAA INVERSIÓN'!M:M,'MOD PAA INVERSIÓN'!B:B,A142,'MOD PAA INVERSIÓN'!A:A,"Modificación propuesta")</f>
        <v>0</v>
      </c>
      <c r="AB142" s="77">
        <f t="shared" ref="AB142:AB145" si="61">AC142-T142</f>
        <v>0</v>
      </c>
      <c r="AC142" s="77">
        <f t="shared" ref="AC142:AC145" si="62">T142</f>
        <v>42000000</v>
      </c>
      <c r="AD142" s="74">
        <f>IFERROR(VLOOKUP(A142,'MOD PAA INVERSIÓN'!$B:$U,20,0),0)</f>
        <v>0</v>
      </c>
      <c r="AE142" s="74">
        <f>SUMIFS('MOD PAA INVERSIÓN'!$M:$M,'MOD PAA INVERSIÓN'!B:B,A142,'MOD PAA INVERSIÓN'!A:A,"Información Actual")</f>
        <v>0</v>
      </c>
      <c r="AF142" s="74" t="e">
        <f>VLOOKUP(A142,'Copia de MOD PAA INVERSIÓN'!$B:$M,12,0)</f>
        <v>#N/A</v>
      </c>
      <c r="AG142" s="27" t="e">
        <f t="shared" si="3"/>
        <v>#REF!</v>
      </c>
      <c r="AH142" s="27"/>
    </row>
    <row r="143" spans="1:34" ht="150">
      <c r="A143" s="31" t="s">
        <v>356</v>
      </c>
      <c r="B143" s="32" t="s">
        <v>70</v>
      </c>
      <c r="C143" s="32" t="s">
        <v>71</v>
      </c>
      <c r="D143" s="32" t="s">
        <v>282</v>
      </c>
      <c r="E143" s="32" t="s">
        <v>283</v>
      </c>
      <c r="F143" s="33">
        <v>8080</v>
      </c>
      <c r="G143" s="33">
        <v>2024110010212</v>
      </c>
      <c r="H143" s="32" t="s">
        <v>10</v>
      </c>
      <c r="I143" s="32" t="s">
        <v>284</v>
      </c>
      <c r="J143" s="32" t="s">
        <v>11</v>
      </c>
      <c r="K143" s="32">
        <v>80111600</v>
      </c>
      <c r="L143" s="32" t="s">
        <v>1311</v>
      </c>
      <c r="M143" s="32" t="s">
        <v>82</v>
      </c>
      <c r="N143" s="32" t="str">
        <f t="shared" si="41"/>
        <v>FEBRERO</v>
      </c>
      <c r="O143" s="32">
        <v>8</v>
      </c>
      <c r="P143" s="32">
        <v>1</v>
      </c>
      <c r="Q143" s="32" t="s">
        <v>83</v>
      </c>
      <c r="R143" s="39" t="s">
        <v>84</v>
      </c>
      <c r="S143" s="39">
        <v>5000000</v>
      </c>
      <c r="T143" s="39">
        <f t="shared" si="42"/>
        <v>40000000</v>
      </c>
      <c r="U143" s="32" t="s">
        <v>286</v>
      </c>
      <c r="V143" s="32" t="s">
        <v>78</v>
      </c>
      <c r="W143" s="32" t="s">
        <v>287</v>
      </c>
      <c r="X143" s="32" t="s">
        <v>288</v>
      </c>
      <c r="Y143" s="32" t="s">
        <v>76</v>
      </c>
      <c r="Z143" s="32" t="s">
        <v>77</v>
      </c>
      <c r="AA143" s="74">
        <f>SUMIFS('MOD PAA INVERSIÓN'!M:M,'MOD PAA INVERSIÓN'!B:B,A143,'MOD PAA INVERSIÓN'!A:A,"Modificación propuesta")</f>
        <v>0</v>
      </c>
      <c r="AB143" s="77">
        <f t="shared" si="61"/>
        <v>0</v>
      </c>
      <c r="AC143" s="77">
        <f t="shared" si="62"/>
        <v>40000000</v>
      </c>
      <c r="AD143" s="74">
        <f>IFERROR(VLOOKUP(A143,'MOD PAA INVERSIÓN'!$B:$U,20,0),0)</f>
        <v>0</v>
      </c>
      <c r="AE143" s="74">
        <f>SUMIFS('MOD PAA INVERSIÓN'!$M:$M,'MOD PAA INVERSIÓN'!B:B,A143,'MOD PAA INVERSIÓN'!A:A,"Información Actual")</f>
        <v>0</v>
      </c>
      <c r="AF143" s="74" t="e">
        <f>VLOOKUP(A143,'Copia de MOD PAA INVERSIÓN'!$B:$M,12,0)</f>
        <v>#N/A</v>
      </c>
      <c r="AG143" s="27" t="e">
        <f t="shared" si="3"/>
        <v>#REF!</v>
      </c>
      <c r="AH143" s="27"/>
    </row>
    <row r="144" spans="1:34" ht="150">
      <c r="A144" s="31" t="s">
        <v>357</v>
      </c>
      <c r="B144" s="32" t="s">
        <v>70</v>
      </c>
      <c r="C144" s="32" t="s">
        <v>71</v>
      </c>
      <c r="D144" s="32" t="s">
        <v>282</v>
      </c>
      <c r="E144" s="32" t="s">
        <v>283</v>
      </c>
      <c r="F144" s="33">
        <v>8080</v>
      </c>
      <c r="G144" s="33">
        <v>2024110010212</v>
      </c>
      <c r="H144" s="32" t="s">
        <v>10</v>
      </c>
      <c r="I144" s="32" t="s">
        <v>284</v>
      </c>
      <c r="J144" s="32" t="s">
        <v>11</v>
      </c>
      <c r="K144" s="32">
        <v>80111600</v>
      </c>
      <c r="L144" s="32" t="s">
        <v>1312</v>
      </c>
      <c r="M144" s="32" t="s">
        <v>82</v>
      </c>
      <c r="N144" s="32" t="str">
        <f t="shared" si="41"/>
        <v>FEBRERO</v>
      </c>
      <c r="O144" s="32">
        <v>8</v>
      </c>
      <c r="P144" s="32">
        <v>1</v>
      </c>
      <c r="Q144" s="32" t="s">
        <v>83</v>
      </c>
      <c r="R144" s="39" t="s">
        <v>84</v>
      </c>
      <c r="S144" s="39">
        <v>3600000</v>
      </c>
      <c r="T144" s="39">
        <f t="shared" si="42"/>
        <v>28800000</v>
      </c>
      <c r="U144" s="32" t="s">
        <v>286</v>
      </c>
      <c r="V144" s="32" t="s">
        <v>78</v>
      </c>
      <c r="W144" s="32" t="s">
        <v>287</v>
      </c>
      <c r="X144" s="32" t="s">
        <v>288</v>
      </c>
      <c r="Y144" s="32" t="s">
        <v>76</v>
      </c>
      <c r="Z144" s="32" t="s">
        <v>77</v>
      </c>
      <c r="AA144" s="74">
        <f>SUMIFS('MOD PAA INVERSIÓN'!M:M,'MOD PAA INVERSIÓN'!B:B,A144,'MOD PAA INVERSIÓN'!A:A,"Modificación propuesta")</f>
        <v>0</v>
      </c>
      <c r="AB144" s="77">
        <f t="shared" si="61"/>
        <v>0</v>
      </c>
      <c r="AC144" s="77">
        <f t="shared" si="62"/>
        <v>28800000</v>
      </c>
      <c r="AD144" s="74">
        <f>IFERROR(VLOOKUP(A144,'MOD PAA INVERSIÓN'!$B:$U,20,0),0)</f>
        <v>0</v>
      </c>
      <c r="AE144" s="74">
        <f>SUMIFS('MOD PAA INVERSIÓN'!$M:$M,'MOD PAA INVERSIÓN'!B:B,A144,'MOD PAA INVERSIÓN'!A:A,"Información Actual")</f>
        <v>0</v>
      </c>
      <c r="AF144" s="74" t="e">
        <f>VLOOKUP(A144,'Copia de MOD PAA INVERSIÓN'!$B:$M,12,0)</f>
        <v>#N/A</v>
      </c>
      <c r="AG144" s="27" t="e">
        <f t="shared" si="3"/>
        <v>#REF!</v>
      </c>
      <c r="AH144" s="27"/>
    </row>
    <row r="145" spans="1:34" ht="150">
      <c r="A145" s="31" t="s">
        <v>358</v>
      </c>
      <c r="B145" s="32" t="s">
        <v>70</v>
      </c>
      <c r="C145" s="32" t="s">
        <v>71</v>
      </c>
      <c r="D145" s="32" t="s">
        <v>282</v>
      </c>
      <c r="E145" s="32" t="s">
        <v>283</v>
      </c>
      <c r="F145" s="33">
        <v>8080</v>
      </c>
      <c r="G145" s="33">
        <v>2024110010212</v>
      </c>
      <c r="H145" s="32" t="s">
        <v>10</v>
      </c>
      <c r="I145" s="32" t="s">
        <v>284</v>
      </c>
      <c r="J145" s="32" t="s">
        <v>11</v>
      </c>
      <c r="K145" s="32">
        <v>80111600</v>
      </c>
      <c r="L145" s="32" t="s">
        <v>359</v>
      </c>
      <c r="M145" s="32" t="s">
        <v>81</v>
      </c>
      <c r="N145" s="32" t="str">
        <f t="shared" si="41"/>
        <v>ENERO</v>
      </c>
      <c r="O145" s="32">
        <v>5</v>
      </c>
      <c r="P145" s="32">
        <v>1</v>
      </c>
      <c r="Q145" s="32" t="s">
        <v>83</v>
      </c>
      <c r="R145" s="39" t="s">
        <v>84</v>
      </c>
      <c r="S145" s="39">
        <v>7000000</v>
      </c>
      <c r="T145" s="39">
        <f t="shared" si="42"/>
        <v>35000000</v>
      </c>
      <c r="U145" s="32" t="s">
        <v>286</v>
      </c>
      <c r="V145" s="32" t="s">
        <v>78</v>
      </c>
      <c r="W145" s="32" t="s">
        <v>287</v>
      </c>
      <c r="X145" s="32" t="s">
        <v>288</v>
      </c>
      <c r="Y145" s="32" t="s">
        <v>76</v>
      </c>
      <c r="Z145" s="32" t="s">
        <v>77</v>
      </c>
      <c r="AA145" s="74">
        <f>SUMIFS('MOD PAA INVERSIÓN'!M:M,'MOD PAA INVERSIÓN'!B:B,A145,'MOD PAA INVERSIÓN'!A:A,"Modificación propuesta")</f>
        <v>0</v>
      </c>
      <c r="AB145" s="77">
        <f t="shared" si="61"/>
        <v>0</v>
      </c>
      <c r="AC145" s="77">
        <f t="shared" si="62"/>
        <v>35000000</v>
      </c>
      <c r="AD145" s="74">
        <f>IFERROR(VLOOKUP(A145,'MOD PAA INVERSIÓN'!$B:$U,20,0),0)</f>
        <v>0</v>
      </c>
      <c r="AE145" s="74">
        <f>SUMIFS('MOD PAA INVERSIÓN'!$M:$M,'MOD PAA INVERSIÓN'!B:B,A145,'MOD PAA INVERSIÓN'!A:A,"Información Actual")</f>
        <v>0</v>
      </c>
      <c r="AF145" s="74" t="e">
        <f>VLOOKUP(A145,'Copia de MOD PAA INVERSIÓN'!$B:$M,12,0)</f>
        <v>#N/A</v>
      </c>
      <c r="AG145" s="27" t="e">
        <f t="shared" si="3"/>
        <v>#REF!</v>
      </c>
      <c r="AH145" s="27"/>
    </row>
    <row r="146" spans="1:34" ht="75">
      <c r="A146" s="31" t="s">
        <v>360</v>
      </c>
      <c r="B146" s="32" t="s">
        <v>70</v>
      </c>
      <c r="C146" s="32" t="s">
        <v>71</v>
      </c>
      <c r="D146" s="32" t="s">
        <v>282</v>
      </c>
      <c r="E146" s="32" t="s">
        <v>283</v>
      </c>
      <c r="F146" s="33">
        <v>8080</v>
      </c>
      <c r="G146" s="33">
        <v>2024110010212</v>
      </c>
      <c r="H146" s="32" t="s">
        <v>10</v>
      </c>
      <c r="I146" s="32" t="s">
        <v>284</v>
      </c>
      <c r="J146" s="32" t="s">
        <v>11</v>
      </c>
      <c r="K146" s="32">
        <v>80111600</v>
      </c>
      <c r="L146" s="32" t="s">
        <v>1313</v>
      </c>
      <c r="M146" s="32" t="s">
        <v>82</v>
      </c>
      <c r="N146" s="32" t="str">
        <f t="shared" si="41"/>
        <v>FEBRERO</v>
      </c>
      <c r="O146" s="32">
        <v>8</v>
      </c>
      <c r="P146" s="32">
        <v>1</v>
      </c>
      <c r="Q146" s="32" t="s">
        <v>83</v>
      </c>
      <c r="R146" s="39" t="s">
        <v>84</v>
      </c>
      <c r="S146" s="39">
        <v>7000000</v>
      </c>
      <c r="T146" s="39">
        <f t="shared" si="42"/>
        <v>56000000</v>
      </c>
      <c r="U146" s="32" t="s">
        <v>286</v>
      </c>
      <c r="V146" s="32" t="s">
        <v>78</v>
      </c>
      <c r="W146" s="32" t="s">
        <v>287</v>
      </c>
      <c r="X146" s="32" t="s">
        <v>75</v>
      </c>
      <c r="Y146" s="32" t="s">
        <v>76</v>
      </c>
      <c r="Z146" s="32" t="s">
        <v>77</v>
      </c>
      <c r="AA146" s="74">
        <f>SUMIFS('MOD PAA INVERSIÓN'!M:M,'MOD PAA INVERSIÓN'!B:B,A146,'MOD PAA INVERSIÓN'!A:A,"Modificación propuesta")</f>
        <v>56000000</v>
      </c>
      <c r="AB146" s="74">
        <f t="shared" ref="AB146:AB148" si="63">AF146-T146</f>
        <v>0</v>
      </c>
      <c r="AC146" s="74">
        <f t="shared" ref="AC146:AC148" si="64">AF146</f>
        <v>56000000</v>
      </c>
      <c r="AD146" s="74">
        <f>IFERROR(VLOOKUP(A146,'MOD PAA INVERSIÓN'!$B:$U,20,0),0)</f>
        <v>1</v>
      </c>
      <c r="AE146" s="74">
        <f>SUMIFS('MOD PAA INVERSIÓN'!$M:$M,'MOD PAA INVERSIÓN'!B:B,A146,'MOD PAA INVERSIÓN'!A:A,"Información Actual")</f>
        <v>-56000000</v>
      </c>
      <c r="AF146" s="74">
        <f>VLOOKUP(A146,'Copia de MOD PAA INVERSIÓN'!$B:$M,12,0)</f>
        <v>56000000</v>
      </c>
      <c r="AG146" s="77" t="e">
        <f t="shared" si="3"/>
        <v>#REF!</v>
      </c>
      <c r="AH146" s="27"/>
    </row>
    <row r="147" spans="1:34" ht="150">
      <c r="A147" s="31" t="s">
        <v>362</v>
      </c>
      <c r="B147" s="32" t="s">
        <v>70</v>
      </c>
      <c r="C147" s="32" t="s">
        <v>71</v>
      </c>
      <c r="D147" s="32" t="s">
        <v>282</v>
      </c>
      <c r="E147" s="32" t="s">
        <v>283</v>
      </c>
      <c r="F147" s="33">
        <v>8080</v>
      </c>
      <c r="G147" s="33">
        <v>2024110010212</v>
      </c>
      <c r="H147" s="32" t="s">
        <v>10</v>
      </c>
      <c r="I147" s="32" t="s">
        <v>284</v>
      </c>
      <c r="J147" s="32" t="s">
        <v>11</v>
      </c>
      <c r="K147" s="32">
        <v>80111600</v>
      </c>
      <c r="L147" s="32" t="s">
        <v>1314</v>
      </c>
      <c r="M147" s="32" t="s">
        <v>313</v>
      </c>
      <c r="N147" s="32" t="str">
        <f t="shared" si="41"/>
        <v>MARZO</v>
      </c>
      <c r="O147" s="32">
        <v>4</v>
      </c>
      <c r="P147" s="32">
        <v>1</v>
      </c>
      <c r="Q147" s="32" t="s">
        <v>83</v>
      </c>
      <c r="R147" s="39" t="s">
        <v>84</v>
      </c>
      <c r="S147" s="39">
        <v>2253000</v>
      </c>
      <c r="T147" s="39">
        <f t="shared" si="42"/>
        <v>9012000</v>
      </c>
      <c r="U147" s="32" t="s">
        <v>286</v>
      </c>
      <c r="V147" s="32" t="s">
        <v>78</v>
      </c>
      <c r="W147" s="32" t="s">
        <v>287</v>
      </c>
      <c r="X147" s="32" t="s">
        <v>288</v>
      </c>
      <c r="Y147" s="32" t="s">
        <v>76</v>
      </c>
      <c r="Z147" s="32" t="s">
        <v>77</v>
      </c>
      <c r="AA147" s="74">
        <f>SUMIFS('MOD PAA INVERSIÓN'!M:M,'MOD PAA INVERSIÓN'!B:B,A147,'MOD PAA INVERSIÓN'!A:A,"Modificación propuesta")</f>
        <v>9012000</v>
      </c>
      <c r="AB147" s="74">
        <f t="shared" si="63"/>
        <v>0</v>
      </c>
      <c r="AC147" s="74">
        <f t="shared" si="64"/>
        <v>9012000</v>
      </c>
      <c r="AD147" s="74">
        <f>IFERROR(VLOOKUP(A147,'MOD PAA INVERSIÓN'!$B:$U,20,0),0)</f>
        <v>1</v>
      </c>
      <c r="AE147" s="74">
        <f>SUMIFS('MOD PAA INVERSIÓN'!$M:$M,'MOD PAA INVERSIÓN'!B:B,A147,'MOD PAA INVERSIÓN'!A:A,"Información Actual")</f>
        <v>-9012000</v>
      </c>
      <c r="AF147" s="74">
        <f>VLOOKUP(A147,'Copia de MOD PAA INVERSIÓN'!$B:$M,12,0)</f>
        <v>9012000</v>
      </c>
      <c r="AG147" s="77" t="e">
        <f t="shared" si="3"/>
        <v>#REF!</v>
      </c>
      <c r="AH147" s="27"/>
    </row>
    <row r="148" spans="1:34" ht="150">
      <c r="A148" s="31" t="s">
        <v>363</v>
      </c>
      <c r="B148" s="32" t="s">
        <v>70</v>
      </c>
      <c r="C148" s="32" t="s">
        <v>71</v>
      </c>
      <c r="D148" s="32" t="s">
        <v>282</v>
      </c>
      <c r="E148" s="32" t="s">
        <v>283</v>
      </c>
      <c r="F148" s="33">
        <v>8080</v>
      </c>
      <c r="G148" s="33">
        <v>2024110010212</v>
      </c>
      <c r="H148" s="32" t="s">
        <v>10</v>
      </c>
      <c r="I148" s="32" t="s">
        <v>284</v>
      </c>
      <c r="J148" s="32" t="s">
        <v>11</v>
      </c>
      <c r="K148" s="32">
        <v>80111600</v>
      </c>
      <c r="L148" s="32" t="s">
        <v>1315</v>
      </c>
      <c r="M148" s="32" t="s">
        <v>313</v>
      </c>
      <c r="N148" s="32" t="str">
        <f t="shared" si="41"/>
        <v>MARZO</v>
      </c>
      <c r="O148" s="32">
        <v>4</v>
      </c>
      <c r="P148" s="32">
        <v>1</v>
      </c>
      <c r="Q148" s="32" t="s">
        <v>83</v>
      </c>
      <c r="R148" s="39" t="s">
        <v>84</v>
      </c>
      <c r="S148" s="39">
        <v>2253000</v>
      </c>
      <c r="T148" s="39">
        <f t="shared" si="42"/>
        <v>9012000</v>
      </c>
      <c r="U148" s="32" t="s">
        <v>286</v>
      </c>
      <c r="V148" s="32" t="s">
        <v>78</v>
      </c>
      <c r="W148" s="32" t="s">
        <v>287</v>
      </c>
      <c r="X148" s="32" t="s">
        <v>288</v>
      </c>
      <c r="Y148" s="32" t="s">
        <v>76</v>
      </c>
      <c r="Z148" s="32" t="s">
        <v>77</v>
      </c>
      <c r="AA148" s="74">
        <f>SUMIFS('MOD PAA INVERSIÓN'!M:M,'MOD PAA INVERSIÓN'!B:B,A148,'MOD PAA INVERSIÓN'!A:A,"Modificación propuesta")</f>
        <v>9012000</v>
      </c>
      <c r="AB148" s="74">
        <f t="shared" si="63"/>
        <v>0</v>
      </c>
      <c r="AC148" s="74">
        <f t="shared" si="64"/>
        <v>9012000</v>
      </c>
      <c r="AD148" s="74">
        <f>IFERROR(VLOOKUP(A148,'MOD PAA INVERSIÓN'!$B:$U,20,0),0)</f>
        <v>1</v>
      </c>
      <c r="AE148" s="74">
        <f>SUMIFS('MOD PAA INVERSIÓN'!$M:$M,'MOD PAA INVERSIÓN'!B:B,A148,'MOD PAA INVERSIÓN'!A:A,"Información Actual")</f>
        <v>-9012000</v>
      </c>
      <c r="AF148" s="74">
        <f>VLOOKUP(A148,'Copia de MOD PAA INVERSIÓN'!$B:$M,12,0)</f>
        <v>9012000</v>
      </c>
      <c r="AG148" s="77" t="e">
        <f t="shared" si="3"/>
        <v>#REF!</v>
      </c>
      <c r="AH148" s="27"/>
    </row>
    <row r="149" spans="1:34" ht="150">
      <c r="A149" s="31" t="s">
        <v>364</v>
      </c>
      <c r="B149" s="32" t="s">
        <v>70</v>
      </c>
      <c r="C149" s="32" t="s">
        <v>71</v>
      </c>
      <c r="D149" s="32" t="s">
        <v>282</v>
      </c>
      <c r="E149" s="32" t="s">
        <v>283</v>
      </c>
      <c r="F149" s="33">
        <v>8080</v>
      </c>
      <c r="G149" s="33">
        <v>2024110010212</v>
      </c>
      <c r="H149" s="32" t="s">
        <v>10</v>
      </c>
      <c r="I149" s="32" t="s">
        <v>284</v>
      </c>
      <c r="J149" s="32" t="s">
        <v>11</v>
      </c>
      <c r="K149" s="32">
        <v>80111600</v>
      </c>
      <c r="L149" s="32" t="s">
        <v>1316</v>
      </c>
      <c r="M149" s="32" t="s">
        <v>82</v>
      </c>
      <c r="N149" s="32" t="str">
        <f t="shared" si="41"/>
        <v>FEBRERO</v>
      </c>
      <c r="O149" s="32">
        <v>4</v>
      </c>
      <c r="P149" s="32">
        <v>1</v>
      </c>
      <c r="Q149" s="32" t="s">
        <v>83</v>
      </c>
      <c r="R149" s="39" t="s">
        <v>84</v>
      </c>
      <c r="S149" s="39">
        <v>5000000</v>
      </c>
      <c r="T149" s="39">
        <f t="shared" si="42"/>
        <v>20000000</v>
      </c>
      <c r="U149" s="32" t="s">
        <v>286</v>
      </c>
      <c r="V149" s="32" t="s">
        <v>78</v>
      </c>
      <c r="W149" s="32" t="s">
        <v>287</v>
      </c>
      <c r="X149" s="32" t="s">
        <v>288</v>
      </c>
      <c r="Y149" s="32" t="s">
        <v>76</v>
      </c>
      <c r="Z149" s="32" t="s">
        <v>77</v>
      </c>
      <c r="AA149" s="74">
        <f>SUMIFS('MOD PAA INVERSIÓN'!M:M,'MOD PAA INVERSIÓN'!B:B,A149,'MOD PAA INVERSIÓN'!A:A,"Modificación propuesta")</f>
        <v>0</v>
      </c>
      <c r="AB149" s="77">
        <f t="shared" ref="AB149:AB150" si="65">AC149-T149</f>
        <v>0</v>
      </c>
      <c r="AC149" s="77">
        <f t="shared" ref="AC149:AC150" si="66">T149</f>
        <v>20000000</v>
      </c>
      <c r="AD149" s="74">
        <f>IFERROR(VLOOKUP(A149,'MOD PAA INVERSIÓN'!$B:$U,20,0),0)</f>
        <v>0</v>
      </c>
      <c r="AE149" s="74">
        <f>SUMIFS('MOD PAA INVERSIÓN'!$M:$M,'MOD PAA INVERSIÓN'!B:B,A149,'MOD PAA INVERSIÓN'!A:A,"Información Actual")</f>
        <v>0</v>
      </c>
      <c r="AF149" s="74" t="e">
        <f>VLOOKUP(A149,'Copia de MOD PAA INVERSIÓN'!$B:$M,12,0)</f>
        <v>#N/A</v>
      </c>
      <c r="AG149" s="27" t="e">
        <f t="shared" si="3"/>
        <v>#REF!</v>
      </c>
      <c r="AH149" s="27"/>
    </row>
    <row r="150" spans="1:34" ht="150">
      <c r="A150" s="31" t="s">
        <v>365</v>
      </c>
      <c r="B150" s="32" t="s">
        <v>70</v>
      </c>
      <c r="C150" s="32" t="s">
        <v>71</v>
      </c>
      <c r="D150" s="32" t="s">
        <v>282</v>
      </c>
      <c r="E150" s="32" t="s">
        <v>283</v>
      </c>
      <c r="F150" s="33">
        <v>8080</v>
      </c>
      <c r="G150" s="33">
        <v>2024110010212</v>
      </c>
      <c r="H150" s="32" t="s">
        <v>10</v>
      </c>
      <c r="I150" s="32" t="s">
        <v>284</v>
      </c>
      <c r="J150" s="32" t="s">
        <v>11</v>
      </c>
      <c r="K150" s="32">
        <v>80111600</v>
      </c>
      <c r="L150" s="32" t="s">
        <v>366</v>
      </c>
      <c r="M150" s="32" t="s">
        <v>81</v>
      </c>
      <c r="N150" s="32" t="str">
        <f t="shared" si="41"/>
        <v>ENERO</v>
      </c>
      <c r="O150" s="32">
        <v>6</v>
      </c>
      <c r="P150" s="32">
        <v>1</v>
      </c>
      <c r="Q150" s="32" t="s">
        <v>83</v>
      </c>
      <c r="R150" s="39" t="s">
        <v>84</v>
      </c>
      <c r="S150" s="39">
        <v>4500000</v>
      </c>
      <c r="T150" s="39">
        <f t="shared" si="42"/>
        <v>27000000</v>
      </c>
      <c r="U150" s="32" t="s">
        <v>286</v>
      </c>
      <c r="V150" s="32" t="s">
        <v>78</v>
      </c>
      <c r="W150" s="32" t="s">
        <v>287</v>
      </c>
      <c r="X150" s="32" t="s">
        <v>288</v>
      </c>
      <c r="Y150" s="32" t="s">
        <v>76</v>
      </c>
      <c r="Z150" s="32" t="s">
        <v>77</v>
      </c>
      <c r="AA150" s="74">
        <f>SUMIFS('MOD PAA INVERSIÓN'!M:M,'MOD PAA INVERSIÓN'!B:B,A150,'MOD PAA INVERSIÓN'!A:A,"Modificación propuesta")</f>
        <v>0</v>
      </c>
      <c r="AB150" s="77">
        <f t="shared" si="65"/>
        <v>0</v>
      </c>
      <c r="AC150" s="77">
        <f t="shared" si="66"/>
        <v>27000000</v>
      </c>
      <c r="AD150" s="74">
        <f>IFERROR(VLOOKUP(A150,'MOD PAA INVERSIÓN'!$B:$U,20,0),0)</f>
        <v>0</v>
      </c>
      <c r="AE150" s="74">
        <f>SUMIFS('MOD PAA INVERSIÓN'!$M:$M,'MOD PAA INVERSIÓN'!B:B,A150,'MOD PAA INVERSIÓN'!A:A,"Información Actual")</f>
        <v>0</v>
      </c>
      <c r="AF150" s="74" t="e">
        <f>VLOOKUP(A150,'Copia de MOD PAA INVERSIÓN'!$B:$M,12,0)</f>
        <v>#N/A</v>
      </c>
      <c r="AG150" s="27" t="e">
        <f t="shared" si="3"/>
        <v>#REF!</v>
      </c>
      <c r="AH150" s="27"/>
    </row>
    <row r="151" spans="1:34" ht="150">
      <c r="A151" s="31" t="s">
        <v>367</v>
      </c>
      <c r="B151" s="32" t="s">
        <v>70</v>
      </c>
      <c r="C151" s="32" t="s">
        <v>71</v>
      </c>
      <c r="D151" s="32" t="s">
        <v>282</v>
      </c>
      <c r="E151" s="32" t="s">
        <v>283</v>
      </c>
      <c r="F151" s="33">
        <v>8080</v>
      </c>
      <c r="G151" s="33">
        <v>2024110010212</v>
      </c>
      <c r="H151" s="32" t="s">
        <v>10</v>
      </c>
      <c r="I151" s="32" t="s">
        <v>284</v>
      </c>
      <c r="J151" s="32" t="s">
        <v>11</v>
      </c>
      <c r="K151" s="32">
        <v>80111600</v>
      </c>
      <c r="L151" s="32" t="s">
        <v>1317</v>
      </c>
      <c r="M151" s="32" t="s">
        <v>82</v>
      </c>
      <c r="N151" s="32" t="str">
        <f t="shared" si="41"/>
        <v>FEBRERO</v>
      </c>
      <c r="O151" s="32">
        <v>5</v>
      </c>
      <c r="P151" s="32">
        <v>1</v>
      </c>
      <c r="Q151" s="32" t="s">
        <v>83</v>
      </c>
      <c r="R151" s="39" t="s">
        <v>84</v>
      </c>
      <c r="S151" s="39">
        <v>7000000</v>
      </c>
      <c r="T151" s="39">
        <f t="shared" si="42"/>
        <v>35000000</v>
      </c>
      <c r="U151" s="32" t="s">
        <v>286</v>
      </c>
      <c r="V151" s="32" t="s">
        <v>78</v>
      </c>
      <c r="W151" s="32" t="s">
        <v>287</v>
      </c>
      <c r="X151" s="32" t="s">
        <v>288</v>
      </c>
      <c r="Y151" s="32" t="s">
        <v>76</v>
      </c>
      <c r="Z151" s="32" t="s">
        <v>77</v>
      </c>
      <c r="AA151" s="74">
        <f>SUMIFS('MOD PAA INVERSIÓN'!M:M,'MOD PAA INVERSIÓN'!B:B,A151,'MOD PAA INVERSIÓN'!A:A,"Modificación propuesta")</f>
        <v>35000000</v>
      </c>
      <c r="AB151" s="74">
        <f t="shared" ref="AB151:AB154" si="67">AF151-T151</f>
        <v>0</v>
      </c>
      <c r="AC151" s="74">
        <f t="shared" ref="AC151:AC154" si="68">AF151</f>
        <v>35000000</v>
      </c>
      <c r="AD151" s="74">
        <f>IFERROR(VLOOKUP(A151,'MOD PAA INVERSIÓN'!$B:$U,20,0),0)</f>
        <v>1</v>
      </c>
      <c r="AE151" s="74">
        <f>SUMIFS('MOD PAA INVERSIÓN'!$M:$M,'MOD PAA INVERSIÓN'!B:B,A151,'MOD PAA INVERSIÓN'!A:A,"Información Actual")</f>
        <v>-35000000</v>
      </c>
      <c r="AF151" s="74">
        <f>VLOOKUP(A151,'Copia de MOD PAA INVERSIÓN'!$B:$M,12,0)</f>
        <v>35000000</v>
      </c>
      <c r="AG151" s="77" t="e">
        <f t="shared" si="3"/>
        <v>#REF!</v>
      </c>
      <c r="AH151" s="27"/>
    </row>
    <row r="152" spans="1:34" ht="150">
      <c r="A152" s="31" t="s">
        <v>369</v>
      </c>
      <c r="B152" s="32" t="s">
        <v>70</v>
      </c>
      <c r="C152" s="32" t="s">
        <v>71</v>
      </c>
      <c r="D152" s="32" t="s">
        <v>282</v>
      </c>
      <c r="E152" s="32" t="s">
        <v>283</v>
      </c>
      <c r="F152" s="33">
        <v>8080</v>
      </c>
      <c r="G152" s="33">
        <v>2024110010212</v>
      </c>
      <c r="H152" s="32" t="s">
        <v>10</v>
      </c>
      <c r="I152" s="32" t="s">
        <v>284</v>
      </c>
      <c r="J152" s="32" t="s">
        <v>11</v>
      </c>
      <c r="K152" s="32">
        <v>80111600</v>
      </c>
      <c r="L152" s="32" t="s">
        <v>1318</v>
      </c>
      <c r="M152" s="32" t="s">
        <v>82</v>
      </c>
      <c r="N152" s="32" t="str">
        <f t="shared" si="41"/>
        <v>FEBRERO</v>
      </c>
      <c r="O152" s="32">
        <v>5.5</v>
      </c>
      <c r="P152" s="32">
        <v>1</v>
      </c>
      <c r="Q152" s="32" t="s">
        <v>83</v>
      </c>
      <c r="R152" s="39" t="s">
        <v>84</v>
      </c>
      <c r="S152" s="39">
        <v>6000000</v>
      </c>
      <c r="T152" s="39">
        <f t="shared" si="42"/>
        <v>33000000</v>
      </c>
      <c r="U152" s="32" t="s">
        <v>286</v>
      </c>
      <c r="V152" s="32" t="s">
        <v>78</v>
      </c>
      <c r="W152" s="32" t="s">
        <v>287</v>
      </c>
      <c r="X152" s="32" t="s">
        <v>288</v>
      </c>
      <c r="Y152" s="32" t="s">
        <v>76</v>
      </c>
      <c r="Z152" s="32" t="s">
        <v>77</v>
      </c>
      <c r="AA152" s="74">
        <f>SUMIFS('MOD PAA INVERSIÓN'!M:M,'MOD PAA INVERSIÓN'!B:B,A152,'MOD PAA INVERSIÓN'!A:A,"Modificación propuesta")</f>
        <v>25000000</v>
      </c>
      <c r="AB152" s="74">
        <f t="shared" si="67"/>
        <v>-8000000</v>
      </c>
      <c r="AC152" s="74">
        <f t="shared" si="68"/>
        <v>25000000</v>
      </c>
      <c r="AD152" s="74">
        <f>IFERROR(VLOOKUP(A152,'MOD PAA INVERSIÓN'!$B:$U,20,0),0)</f>
        <v>1</v>
      </c>
      <c r="AE152" s="74">
        <f>SUMIFS('MOD PAA INVERSIÓN'!$M:$M,'MOD PAA INVERSIÓN'!B:B,A152,'MOD PAA INVERSIÓN'!A:A,"Información Actual")</f>
        <v>-33000000</v>
      </c>
      <c r="AF152" s="74">
        <f>VLOOKUP(A152,'Copia de MOD PAA INVERSIÓN'!$B:$M,12,0)</f>
        <v>25000000</v>
      </c>
      <c r="AG152" s="77" t="e">
        <f t="shared" si="3"/>
        <v>#REF!</v>
      </c>
      <c r="AH152" s="77">
        <f>T152+AE152</f>
        <v>0</v>
      </c>
    </row>
    <row r="153" spans="1:34" ht="150">
      <c r="A153" s="31" t="s">
        <v>371</v>
      </c>
      <c r="B153" s="32" t="s">
        <v>70</v>
      </c>
      <c r="C153" s="32" t="s">
        <v>71</v>
      </c>
      <c r="D153" s="32" t="s">
        <v>282</v>
      </c>
      <c r="E153" s="32" t="s">
        <v>283</v>
      </c>
      <c r="F153" s="33">
        <v>8080</v>
      </c>
      <c r="G153" s="33">
        <v>2024110010212</v>
      </c>
      <c r="H153" s="32" t="s">
        <v>10</v>
      </c>
      <c r="I153" s="32" t="s">
        <v>284</v>
      </c>
      <c r="J153" s="32" t="s">
        <v>11</v>
      </c>
      <c r="K153" s="32">
        <v>80111600</v>
      </c>
      <c r="L153" s="32" t="s">
        <v>1319</v>
      </c>
      <c r="M153" s="32" t="s">
        <v>82</v>
      </c>
      <c r="N153" s="32" t="str">
        <f t="shared" si="41"/>
        <v>FEBRERO</v>
      </c>
      <c r="O153" s="32">
        <v>5</v>
      </c>
      <c r="P153" s="32">
        <v>1</v>
      </c>
      <c r="Q153" s="32" t="s">
        <v>83</v>
      </c>
      <c r="R153" s="39" t="s">
        <v>84</v>
      </c>
      <c r="S153" s="39">
        <v>3600000</v>
      </c>
      <c r="T153" s="39">
        <f t="shared" si="42"/>
        <v>18000000</v>
      </c>
      <c r="U153" s="32" t="s">
        <v>286</v>
      </c>
      <c r="V153" s="32" t="s">
        <v>78</v>
      </c>
      <c r="W153" s="32" t="s">
        <v>287</v>
      </c>
      <c r="X153" s="32" t="s">
        <v>288</v>
      </c>
      <c r="Y153" s="32" t="s">
        <v>76</v>
      </c>
      <c r="Z153" s="32" t="s">
        <v>77</v>
      </c>
      <c r="AA153" s="74">
        <f>SUMIFS('MOD PAA INVERSIÓN'!M:M,'MOD PAA INVERSIÓN'!B:B,A153,'MOD PAA INVERSIÓN'!A:A,"Modificación propuesta")</f>
        <v>18000000</v>
      </c>
      <c r="AB153" s="74">
        <f t="shared" si="67"/>
        <v>0</v>
      </c>
      <c r="AC153" s="74">
        <f t="shared" si="68"/>
        <v>18000000</v>
      </c>
      <c r="AD153" s="74">
        <f>IFERROR(VLOOKUP(A153,'MOD PAA INVERSIÓN'!$B:$U,20,0),0)</f>
        <v>1</v>
      </c>
      <c r="AE153" s="74">
        <f>SUMIFS('MOD PAA INVERSIÓN'!$M:$M,'MOD PAA INVERSIÓN'!B:B,A153,'MOD PAA INVERSIÓN'!A:A,"Información Actual")</f>
        <v>-18000000</v>
      </c>
      <c r="AF153" s="74">
        <f>VLOOKUP(A153,'Copia de MOD PAA INVERSIÓN'!$B:$M,12,0)</f>
        <v>18000000</v>
      </c>
      <c r="AG153" s="77" t="e">
        <f t="shared" si="3"/>
        <v>#REF!</v>
      </c>
      <c r="AH153" s="27"/>
    </row>
    <row r="154" spans="1:34" ht="75">
      <c r="A154" s="31" t="s">
        <v>372</v>
      </c>
      <c r="B154" s="32" t="s">
        <v>70</v>
      </c>
      <c r="C154" s="32" t="s">
        <v>71</v>
      </c>
      <c r="D154" s="32" t="s">
        <v>282</v>
      </c>
      <c r="E154" s="32" t="s">
        <v>283</v>
      </c>
      <c r="F154" s="33">
        <v>8080</v>
      </c>
      <c r="G154" s="33">
        <v>2024110010212</v>
      </c>
      <c r="H154" s="32" t="s">
        <v>10</v>
      </c>
      <c r="I154" s="32" t="s">
        <v>284</v>
      </c>
      <c r="J154" s="32" t="s">
        <v>11</v>
      </c>
      <c r="K154" s="32">
        <v>80111600</v>
      </c>
      <c r="L154" s="32" t="s">
        <v>1320</v>
      </c>
      <c r="M154" s="32" t="s">
        <v>81</v>
      </c>
      <c r="N154" s="32" t="str">
        <f t="shared" si="41"/>
        <v>ENERO</v>
      </c>
      <c r="O154" s="32">
        <v>6</v>
      </c>
      <c r="P154" s="32">
        <v>1</v>
      </c>
      <c r="Q154" s="32" t="s">
        <v>83</v>
      </c>
      <c r="R154" s="39" t="s">
        <v>84</v>
      </c>
      <c r="S154" s="39">
        <v>5860000</v>
      </c>
      <c r="T154" s="39">
        <f t="shared" si="42"/>
        <v>35160000</v>
      </c>
      <c r="U154" s="32" t="s">
        <v>286</v>
      </c>
      <c r="V154" s="32" t="s">
        <v>78</v>
      </c>
      <c r="W154" s="32" t="s">
        <v>287</v>
      </c>
      <c r="X154" s="32" t="s">
        <v>75</v>
      </c>
      <c r="Y154" s="32" t="s">
        <v>76</v>
      </c>
      <c r="Z154" s="32" t="s">
        <v>77</v>
      </c>
      <c r="AA154" s="74">
        <f>SUMIFS('MOD PAA INVERSIÓN'!M:M,'MOD PAA INVERSIÓN'!B:B,A154,'MOD PAA INVERSIÓN'!A:A,"Modificación propuesta")</f>
        <v>35160000</v>
      </c>
      <c r="AB154" s="74">
        <f t="shared" si="67"/>
        <v>0</v>
      </c>
      <c r="AC154" s="74">
        <f t="shared" si="68"/>
        <v>35160000</v>
      </c>
      <c r="AD154" s="74">
        <f>IFERROR(VLOOKUP(A154,'MOD PAA INVERSIÓN'!$B:$U,20,0),0)</f>
        <v>1</v>
      </c>
      <c r="AE154" s="74">
        <f>SUMIFS('MOD PAA INVERSIÓN'!$M:$M,'MOD PAA INVERSIÓN'!B:B,A154,'MOD PAA INVERSIÓN'!A:A,"Información Actual")</f>
        <v>-35160000</v>
      </c>
      <c r="AF154" s="74">
        <f>VLOOKUP(A154,'Copia de MOD PAA INVERSIÓN'!$B:$M,12,0)</f>
        <v>35160000</v>
      </c>
      <c r="AG154" s="77" t="e">
        <f t="shared" si="3"/>
        <v>#REF!</v>
      </c>
      <c r="AH154" s="27"/>
    </row>
    <row r="155" spans="1:34" ht="150">
      <c r="A155" s="31" t="s">
        <v>374</v>
      </c>
      <c r="B155" s="32" t="s">
        <v>70</v>
      </c>
      <c r="C155" s="32" t="s">
        <v>71</v>
      </c>
      <c r="D155" s="32" t="s">
        <v>282</v>
      </c>
      <c r="E155" s="32" t="s">
        <v>283</v>
      </c>
      <c r="F155" s="33">
        <v>8080</v>
      </c>
      <c r="G155" s="33">
        <v>2024110010212</v>
      </c>
      <c r="H155" s="32" t="s">
        <v>10</v>
      </c>
      <c r="I155" s="32" t="s">
        <v>284</v>
      </c>
      <c r="J155" s="32" t="s">
        <v>11</v>
      </c>
      <c r="K155" s="32">
        <v>80111600</v>
      </c>
      <c r="L155" s="32" t="s">
        <v>1321</v>
      </c>
      <c r="M155" s="32" t="s">
        <v>81</v>
      </c>
      <c r="N155" s="32" t="str">
        <f t="shared" si="41"/>
        <v>ENERO</v>
      </c>
      <c r="O155" s="32">
        <v>6</v>
      </c>
      <c r="P155" s="32">
        <v>1</v>
      </c>
      <c r="Q155" s="32" t="s">
        <v>83</v>
      </c>
      <c r="R155" s="39" t="s">
        <v>84</v>
      </c>
      <c r="S155" s="39">
        <v>3250000</v>
      </c>
      <c r="T155" s="39">
        <f t="shared" si="42"/>
        <v>19500000</v>
      </c>
      <c r="U155" s="32" t="s">
        <v>286</v>
      </c>
      <c r="V155" s="32" t="s">
        <v>78</v>
      </c>
      <c r="W155" s="32" t="s">
        <v>287</v>
      </c>
      <c r="X155" s="32" t="s">
        <v>288</v>
      </c>
      <c r="Y155" s="32" t="s">
        <v>76</v>
      </c>
      <c r="Z155" s="32" t="s">
        <v>77</v>
      </c>
      <c r="AA155" s="74">
        <f>SUMIFS('MOD PAA INVERSIÓN'!M:M,'MOD PAA INVERSIÓN'!B:B,A155,'MOD PAA INVERSIÓN'!A:A,"Modificación propuesta")</f>
        <v>0</v>
      </c>
      <c r="AB155" s="77">
        <f>AC155-T155</f>
        <v>0</v>
      </c>
      <c r="AC155" s="77">
        <f>T155</f>
        <v>19500000</v>
      </c>
      <c r="AD155" s="74">
        <f>IFERROR(VLOOKUP(A155,'MOD PAA INVERSIÓN'!$B:$U,20,0),0)</f>
        <v>0</v>
      </c>
      <c r="AE155" s="74">
        <f>SUMIFS('MOD PAA INVERSIÓN'!$M:$M,'MOD PAA INVERSIÓN'!B:B,A155,'MOD PAA INVERSIÓN'!A:A,"Información Actual")</f>
        <v>0</v>
      </c>
      <c r="AF155" s="74" t="e">
        <f>VLOOKUP(A155,'Copia de MOD PAA INVERSIÓN'!$B:$M,12,0)</f>
        <v>#N/A</v>
      </c>
      <c r="AG155" s="27" t="e">
        <f t="shared" si="3"/>
        <v>#REF!</v>
      </c>
      <c r="AH155" s="27"/>
    </row>
    <row r="156" spans="1:34" ht="150">
      <c r="A156" s="31" t="s">
        <v>375</v>
      </c>
      <c r="B156" s="32" t="s">
        <v>70</v>
      </c>
      <c r="C156" s="32" t="s">
        <v>71</v>
      </c>
      <c r="D156" s="32" t="s">
        <v>282</v>
      </c>
      <c r="E156" s="32" t="s">
        <v>283</v>
      </c>
      <c r="F156" s="33">
        <v>8080</v>
      </c>
      <c r="G156" s="33">
        <v>2024110010212</v>
      </c>
      <c r="H156" s="32" t="s">
        <v>10</v>
      </c>
      <c r="I156" s="32" t="s">
        <v>284</v>
      </c>
      <c r="J156" s="32" t="s">
        <v>11</v>
      </c>
      <c r="K156" s="32">
        <v>80111600</v>
      </c>
      <c r="L156" s="32" t="s">
        <v>1322</v>
      </c>
      <c r="M156" s="32" t="s">
        <v>82</v>
      </c>
      <c r="N156" s="32" t="str">
        <f t="shared" si="41"/>
        <v>FEBRERO</v>
      </c>
      <c r="O156" s="32">
        <v>5</v>
      </c>
      <c r="P156" s="32">
        <v>1</v>
      </c>
      <c r="Q156" s="32" t="s">
        <v>83</v>
      </c>
      <c r="R156" s="39" t="s">
        <v>84</v>
      </c>
      <c r="S156" s="39">
        <v>7000000</v>
      </c>
      <c r="T156" s="39">
        <f t="shared" si="42"/>
        <v>35000000</v>
      </c>
      <c r="U156" s="32" t="s">
        <v>286</v>
      </c>
      <c r="V156" s="32" t="s">
        <v>78</v>
      </c>
      <c r="W156" s="32" t="s">
        <v>287</v>
      </c>
      <c r="X156" s="32" t="s">
        <v>288</v>
      </c>
      <c r="Y156" s="32" t="s">
        <v>76</v>
      </c>
      <c r="Z156" s="32" t="s">
        <v>77</v>
      </c>
      <c r="AA156" s="74">
        <f>SUMIFS('MOD PAA INVERSIÓN'!M:M,'MOD PAA INVERSIÓN'!B:B,A156,'MOD PAA INVERSIÓN'!A:A,"Modificación propuesta")</f>
        <v>35000000</v>
      </c>
      <c r="AB156" s="74">
        <f>AF156-T156</f>
        <v>0</v>
      </c>
      <c r="AC156" s="74">
        <f>AF156</f>
        <v>35000000</v>
      </c>
      <c r="AD156" s="74">
        <f>IFERROR(VLOOKUP(A156,'MOD PAA INVERSIÓN'!$B:$U,20,0),0)</f>
        <v>1</v>
      </c>
      <c r="AE156" s="74">
        <f>SUMIFS('MOD PAA INVERSIÓN'!$M:$M,'MOD PAA INVERSIÓN'!B:B,A156,'MOD PAA INVERSIÓN'!A:A,"Información Actual")</f>
        <v>-35000000</v>
      </c>
      <c r="AF156" s="74">
        <f>VLOOKUP(A156,'Copia de MOD PAA INVERSIÓN'!$B:$M,12,0)</f>
        <v>35000000</v>
      </c>
      <c r="AG156" s="77" t="e">
        <f t="shared" si="3"/>
        <v>#REF!</v>
      </c>
      <c r="AH156" s="27"/>
    </row>
    <row r="157" spans="1:34" ht="150">
      <c r="A157" s="31" t="s">
        <v>377</v>
      </c>
      <c r="B157" s="32" t="s">
        <v>70</v>
      </c>
      <c r="C157" s="32" t="s">
        <v>71</v>
      </c>
      <c r="D157" s="32" t="s">
        <v>282</v>
      </c>
      <c r="E157" s="32" t="s">
        <v>283</v>
      </c>
      <c r="F157" s="33">
        <v>8080</v>
      </c>
      <c r="G157" s="33">
        <v>2024110010212</v>
      </c>
      <c r="H157" s="32" t="s">
        <v>10</v>
      </c>
      <c r="I157" s="32" t="s">
        <v>284</v>
      </c>
      <c r="J157" s="32" t="s">
        <v>11</v>
      </c>
      <c r="K157" s="32">
        <v>80111600</v>
      </c>
      <c r="L157" s="32" t="s">
        <v>1323</v>
      </c>
      <c r="M157" s="32" t="s">
        <v>313</v>
      </c>
      <c r="N157" s="32" t="str">
        <f t="shared" si="41"/>
        <v>MARZO</v>
      </c>
      <c r="O157" s="32">
        <v>4</v>
      </c>
      <c r="P157" s="32">
        <v>1</v>
      </c>
      <c r="Q157" s="32" t="s">
        <v>83</v>
      </c>
      <c r="R157" s="39" t="s">
        <v>84</v>
      </c>
      <c r="S157" s="39">
        <v>4500000</v>
      </c>
      <c r="T157" s="39">
        <f t="shared" si="42"/>
        <v>18000000</v>
      </c>
      <c r="U157" s="32" t="s">
        <v>286</v>
      </c>
      <c r="V157" s="32" t="s">
        <v>78</v>
      </c>
      <c r="W157" s="32" t="s">
        <v>287</v>
      </c>
      <c r="X157" s="32" t="s">
        <v>288</v>
      </c>
      <c r="Y157" s="32" t="s">
        <v>76</v>
      </c>
      <c r="Z157" s="32" t="s">
        <v>77</v>
      </c>
      <c r="AA157" s="74">
        <f>SUMIFS('MOD PAA INVERSIÓN'!M:M,'MOD PAA INVERSIÓN'!B:B,A157,'MOD PAA INVERSIÓN'!A:A,"Modificación propuesta")</f>
        <v>0</v>
      </c>
      <c r="AB157" s="77">
        <f>AC157-T157</f>
        <v>0</v>
      </c>
      <c r="AC157" s="77">
        <f>T157</f>
        <v>18000000</v>
      </c>
      <c r="AD157" s="74">
        <f>IFERROR(VLOOKUP(A157,'MOD PAA INVERSIÓN'!$B:$U,20,0),0)</f>
        <v>0</v>
      </c>
      <c r="AE157" s="74">
        <f>SUMIFS('MOD PAA INVERSIÓN'!$M:$M,'MOD PAA INVERSIÓN'!B:B,A157,'MOD PAA INVERSIÓN'!A:A,"Información Actual")</f>
        <v>0</v>
      </c>
      <c r="AF157" s="74" t="e">
        <f>VLOOKUP(A157,'Copia de MOD PAA INVERSIÓN'!$B:$M,12,0)</f>
        <v>#N/A</v>
      </c>
      <c r="AG157" s="27" t="e">
        <f t="shared" si="3"/>
        <v>#REF!</v>
      </c>
      <c r="AH157" s="27"/>
    </row>
    <row r="158" spans="1:34" ht="150">
      <c r="A158" s="31" t="s">
        <v>378</v>
      </c>
      <c r="B158" s="32" t="s">
        <v>70</v>
      </c>
      <c r="C158" s="32" t="s">
        <v>71</v>
      </c>
      <c r="D158" s="32" t="s">
        <v>282</v>
      </c>
      <c r="E158" s="32" t="s">
        <v>283</v>
      </c>
      <c r="F158" s="33">
        <v>8080</v>
      </c>
      <c r="G158" s="33">
        <v>2024110010212</v>
      </c>
      <c r="H158" s="32" t="s">
        <v>10</v>
      </c>
      <c r="I158" s="32" t="s">
        <v>284</v>
      </c>
      <c r="J158" s="32" t="s">
        <v>11</v>
      </c>
      <c r="K158" s="32">
        <v>80111600</v>
      </c>
      <c r="L158" s="32" t="s">
        <v>1324</v>
      </c>
      <c r="M158" s="32" t="s">
        <v>82</v>
      </c>
      <c r="N158" s="32" t="str">
        <f t="shared" si="41"/>
        <v>FEBRERO</v>
      </c>
      <c r="O158" s="32">
        <v>5</v>
      </c>
      <c r="P158" s="32">
        <v>1</v>
      </c>
      <c r="Q158" s="32" t="s">
        <v>83</v>
      </c>
      <c r="R158" s="39" t="s">
        <v>84</v>
      </c>
      <c r="S158" s="39">
        <v>3600000</v>
      </c>
      <c r="T158" s="39">
        <f t="shared" si="42"/>
        <v>18000000</v>
      </c>
      <c r="U158" s="32" t="s">
        <v>286</v>
      </c>
      <c r="V158" s="32" t="s">
        <v>78</v>
      </c>
      <c r="W158" s="32" t="s">
        <v>287</v>
      </c>
      <c r="X158" s="32" t="s">
        <v>288</v>
      </c>
      <c r="Y158" s="32" t="s">
        <v>76</v>
      </c>
      <c r="Z158" s="32" t="s">
        <v>77</v>
      </c>
      <c r="AA158" s="74">
        <f>SUMIFS('MOD PAA INVERSIÓN'!M:M,'MOD PAA INVERSIÓN'!B:B,A158,'MOD PAA INVERSIÓN'!A:A,"Modificación propuesta")</f>
        <v>18000000</v>
      </c>
      <c r="AB158" s="74">
        <f t="shared" ref="AB158:AB162" si="69">AF158-T158</f>
        <v>0</v>
      </c>
      <c r="AC158" s="74">
        <f t="shared" ref="AC158:AC162" si="70">AF158</f>
        <v>18000000</v>
      </c>
      <c r="AD158" s="74">
        <f>IFERROR(VLOOKUP(A158,'MOD PAA INVERSIÓN'!$B:$U,20,0),0)</f>
        <v>1</v>
      </c>
      <c r="AE158" s="74">
        <f>SUMIFS('MOD PAA INVERSIÓN'!$M:$M,'MOD PAA INVERSIÓN'!B:B,A158,'MOD PAA INVERSIÓN'!A:A,"Información Actual")</f>
        <v>-18000000</v>
      </c>
      <c r="AF158" s="74">
        <f>VLOOKUP(A158,'Copia de MOD PAA INVERSIÓN'!$B:$M,12,0)</f>
        <v>18000000</v>
      </c>
      <c r="AG158" s="77" t="e">
        <f t="shared" si="3"/>
        <v>#REF!</v>
      </c>
      <c r="AH158" s="27"/>
    </row>
    <row r="159" spans="1:34" ht="150">
      <c r="A159" s="31" t="s">
        <v>380</v>
      </c>
      <c r="B159" s="32" t="s">
        <v>70</v>
      </c>
      <c r="C159" s="32" t="s">
        <v>71</v>
      </c>
      <c r="D159" s="32" t="s">
        <v>282</v>
      </c>
      <c r="E159" s="32" t="s">
        <v>283</v>
      </c>
      <c r="F159" s="33">
        <v>8080</v>
      </c>
      <c r="G159" s="33">
        <v>2024110010212</v>
      </c>
      <c r="H159" s="32" t="s">
        <v>10</v>
      </c>
      <c r="I159" s="32" t="s">
        <v>284</v>
      </c>
      <c r="J159" s="32" t="s">
        <v>11</v>
      </c>
      <c r="K159" s="32">
        <v>80111600</v>
      </c>
      <c r="L159" s="32" t="s">
        <v>1325</v>
      </c>
      <c r="M159" s="32" t="s">
        <v>82</v>
      </c>
      <c r="N159" s="32" t="str">
        <f t="shared" si="41"/>
        <v>FEBRERO</v>
      </c>
      <c r="O159" s="32">
        <v>5</v>
      </c>
      <c r="P159" s="32">
        <v>1</v>
      </c>
      <c r="Q159" s="32" t="s">
        <v>83</v>
      </c>
      <c r="R159" s="39" t="s">
        <v>84</v>
      </c>
      <c r="S159" s="39">
        <v>2253000</v>
      </c>
      <c r="T159" s="39">
        <f t="shared" si="42"/>
        <v>11265000</v>
      </c>
      <c r="U159" s="32" t="s">
        <v>286</v>
      </c>
      <c r="V159" s="32" t="s">
        <v>78</v>
      </c>
      <c r="W159" s="32" t="s">
        <v>287</v>
      </c>
      <c r="X159" s="32" t="s">
        <v>288</v>
      </c>
      <c r="Y159" s="32" t="s">
        <v>76</v>
      </c>
      <c r="Z159" s="32" t="s">
        <v>77</v>
      </c>
      <c r="AA159" s="74">
        <f>SUMIFS('MOD PAA INVERSIÓN'!M:M,'MOD PAA INVERSIÓN'!B:B,A159,'MOD PAA INVERSIÓN'!A:A,"Modificación propuesta")</f>
        <v>11265000</v>
      </c>
      <c r="AB159" s="74">
        <f t="shared" si="69"/>
        <v>0</v>
      </c>
      <c r="AC159" s="74">
        <f t="shared" si="70"/>
        <v>11265000</v>
      </c>
      <c r="AD159" s="74">
        <f>IFERROR(VLOOKUP(A159,'MOD PAA INVERSIÓN'!$B:$U,20,0),0)</f>
        <v>1</v>
      </c>
      <c r="AE159" s="74">
        <f>SUMIFS('MOD PAA INVERSIÓN'!$M:$M,'MOD PAA INVERSIÓN'!B:B,A159,'MOD PAA INVERSIÓN'!A:A,"Información Actual")</f>
        <v>-11265000</v>
      </c>
      <c r="AF159" s="74">
        <f>VLOOKUP(A159,'Copia de MOD PAA INVERSIÓN'!$B:$M,12,0)</f>
        <v>11265000</v>
      </c>
      <c r="AG159" s="77" t="e">
        <f t="shared" si="3"/>
        <v>#REF!</v>
      </c>
      <c r="AH159" s="27"/>
    </row>
    <row r="160" spans="1:34" ht="150">
      <c r="A160" s="31" t="s">
        <v>381</v>
      </c>
      <c r="B160" s="32" t="s">
        <v>70</v>
      </c>
      <c r="C160" s="32" t="s">
        <v>71</v>
      </c>
      <c r="D160" s="32" t="s">
        <v>282</v>
      </c>
      <c r="E160" s="32" t="s">
        <v>283</v>
      </c>
      <c r="F160" s="33">
        <v>8080</v>
      </c>
      <c r="G160" s="33">
        <v>2024110010212</v>
      </c>
      <c r="H160" s="32" t="s">
        <v>10</v>
      </c>
      <c r="I160" s="32" t="s">
        <v>284</v>
      </c>
      <c r="J160" s="32" t="s">
        <v>11</v>
      </c>
      <c r="K160" s="32">
        <v>80111600</v>
      </c>
      <c r="L160" s="32" t="s">
        <v>1326</v>
      </c>
      <c r="M160" s="32" t="s">
        <v>82</v>
      </c>
      <c r="N160" s="32" t="str">
        <f t="shared" si="41"/>
        <v>FEBRERO</v>
      </c>
      <c r="O160" s="32">
        <v>5</v>
      </c>
      <c r="P160" s="32">
        <v>1</v>
      </c>
      <c r="Q160" s="32" t="s">
        <v>83</v>
      </c>
      <c r="R160" s="39" t="s">
        <v>84</v>
      </c>
      <c r="S160" s="39">
        <v>4000000</v>
      </c>
      <c r="T160" s="39">
        <f t="shared" si="42"/>
        <v>20000000</v>
      </c>
      <c r="U160" s="32" t="s">
        <v>286</v>
      </c>
      <c r="V160" s="32" t="s">
        <v>78</v>
      </c>
      <c r="W160" s="32" t="s">
        <v>287</v>
      </c>
      <c r="X160" s="32" t="s">
        <v>288</v>
      </c>
      <c r="Y160" s="32" t="s">
        <v>76</v>
      </c>
      <c r="Z160" s="32" t="s">
        <v>77</v>
      </c>
      <c r="AA160" s="74">
        <f>SUMIFS('MOD PAA INVERSIÓN'!M:M,'MOD PAA INVERSIÓN'!B:B,A160,'MOD PAA INVERSIÓN'!A:A,"Modificación propuesta")</f>
        <v>20000000</v>
      </c>
      <c r="AB160" s="74">
        <f t="shared" si="69"/>
        <v>0</v>
      </c>
      <c r="AC160" s="74">
        <f t="shared" si="70"/>
        <v>20000000</v>
      </c>
      <c r="AD160" s="74">
        <f>IFERROR(VLOOKUP(A160,'MOD PAA INVERSIÓN'!$B:$U,20,0),0)</f>
        <v>1</v>
      </c>
      <c r="AE160" s="74">
        <f>SUMIFS('MOD PAA INVERSIÓN'!$M:$M,'MOD PAA INVERSIÓN'!B:B,A160,'MOD PAA INVERSIÓN'!A:A,"Información Actual")</f>
        <v>-20000000</v>
      </c>
      <c r="AF160" s="74">
        <f>VLOOKUP(A160,'Copia de MOD PAA INVERSIÓN'!$B:$M,12,0)</f>
        <v>20000000</v>
      </c>
      <c r="AG160" s="77" t="e">
        <f t="shared" si="3"/>
        <v>#REF!</v>
      </c>
      <c r="AH160" s="27"/>
    </row>
    <row r="161" spans="1:34" ht="150">
      <c r="A161" s="31" t="s">
        <v>383</v>
      </c>
      <c r="B161" s="32" t="s">
        <v>70</v>
      </c>
      <c r="C161" s="32" t="s">
        <v>71</v>
      </c>
      <c r="D161" s="32" t="s">
        <v>282</v>
      </c>
      <c r="E161" s="32" t="s">
        <v>283</v>
      </c>
      <c r="F161" s="33">
        <v>8080</v>
      </c>
      <c r="G161" s="33">
        <v>2024110010212</v>
      </c>
      <c r="H161" s="32" t="s">
        <v>10</v>
      </c>
      <c r="I161" s="32" t="s">
        <v>284</v>
      </c>
      <c r="J161" s="32" t="s">
        <v>11</v>
      </c>
      <c r="K161" s="32">
        <v>80111600</v>
      </c>
      <c r="L161" s="32" t="s">
        <v>1327</v>
      </c>
      <c r="M161" s="32" t="s">
        <v>307</v>
      </c>
      <c r="N161" s="32" t="str">
        <f t="shared" si="41"/>
        <v>Marzo</v>
      </c>
      <c r="O161" s="32">
        <v>4</v>
      </c>
      <c r="P161" s="32">
        <v>1</v>
      </c>
      <c r="Q161" s="32" t="s">
        <v>83</v>
      </c>
      <c r="R161" s="39" t="s">
        <v>84</v>
      </c>
      <c r="S161" s="39">
        <v>2500000</v>
      </c>
      <c r="T161" s="39">
        <f t="shared" si="42"/>
        <v>10000000</v>
      </c>
      <c r="U161" s="32" t="s">
        <v>286</v>
      </c>
      <c r="V161" s="32" t="s">
        <v>78</v>
      </c>
      <c r="W161" s="32" t="s">
        <v>287</v>
      </c>
      <c r="X161" s="32" t="s">
        <v>288</v>
      </c>
      <c r="Y161" s="32" t="s">
        <v>76</v>
      </c>
      <c r="Z161" s="32" t="s">
        <v>77</v>
      </c>
      <c r="AA161" s="74">
        <f>SUMIFS('MOD PAA INVERSIÓN'!M:M,'MOD PAA INVERSIÓN'!B:B,A161,'MOD PAA INVERSIÓN'!A:A,"Modificación propuesta")</f>
        <v>17500000</v>
      </c>
      <c r="AB161" s="74">
        <f t="shared" si="69"/>
        <v>7500000</v>
      </c>
      <c r="AC161" s="74">
        <f t="shared" si="70"/>
        <v>17500000</v>
      </c>
      <c r="AD161" s="74">
        <f>IFERROR(VLOOKUP(A161,'MOD PAA INVERSIÓN'!$B:$U,20,0),0)</f>
        <v>4</v>
      </c>
      <c r="AE161" s="74">
        <f>SUMIFS('MOD PAA INVERSIÓN'!$M:$M,'MOD PAA INVERSIÓN'!B:B,A161,'MOD PAA INVERSIÓN'!A:A,"Información Actual")</f>
        <v>-10000000</v>
      </c>
      <c r="AF161" s="74">
        <f>VLOOKUP(A161,'Copia de MOD PAA INVERSIÓN'!$B:$M,12,0)</f>
        <v>17500000</v>
      </c>
      <c r="AG161" s="77" t="e">
        <f t="shared" si="3"/>
        <v>#REF!</v>
      </c>
      <c r="AH161" s="27"/>
    </row>
    <row r="162" spans="1:34" ht="75">
      <c r="A162" s="31" t="s">
        <v>384</v>
      </c>
      <c r="B162" s="32" t="s">
        <v>70</v>
      </c>
      <c r="C162" s="32" t="s">
        <v>71</v>
      </c>
      <c r="D162" s="32" t="s">
        <v>282</v>
      </c>
      <c r="E162" s="32" t="s">
        <v>283</v>
      </c>
      <c r="F162" s="33">
        <v>8080</v>
      </c>
      <c r="G162" s="33">
        <v>2024110010212</v>
      </c>
      <c r="H162" s="32" t="s">
        <v>10</v>
      </c>
      <c r="I162" s="32" t="s">
        <v>284</v>
      </c>
      <c r="J162" s="32" t="s">
        <v>11</v>
      </c>
      <c r="K162" s="32">
        <v>80111600</v>
      </c>
      <c r="L162" s="32" t="s">
        <v>1328</v>
      </c>
      <c r="M162" s="32" t="s">
        <v>82</v>
      </c>
      <c r="N162" s="32" t="str">
        <f t="shared" si="41"/>
        <v>FEBRERO</v>
      </c>
      <c r="O162" s="32">
        <v>4</v>
      </c>
      <c r="P162" s="32">
        <v>1</v>
      </c>
      <c r="Q162" s="32" t="s">
        <v>83</v>
      </c>
      <c r="R162" s="39" t="s">
        <v>84</v>
      </c>
      <c r="S162" s="39">
        <v>3500000</v>
      </c>
      <c r="T162" s="39">
        <f t="shared" si="42"/>
        <v>14000000</v>
      </c>
      <c r="U162" s="32" t="s">
        <v>286</v>
      </c>
      <c r="V162" s="32" t="s">
        <v>78</v>
      </c>
      <c r="W162" s="32" t="s">
        <v>287</v>
      </c>
      <c r="X162" s="32" t="s">
        <v>75</v>
      </c>
      <c r="Y162" s="32" t="s">
        <v>76</v>
      </c>
      <c r="Z162" s="32" t="s">
        <v>77</v>
      </c>
      <c r="AA162" s="74">
        <f>SUMIFS('MOD PAA INVERSIÓN'!M:M,'MOD PAA INVERSIÓN'!B:B,A162,'MOD PAA INVERSIÓN'!A:A,"Modificación propuesta")</f>
        <v>14000000</v>
      </c>
      <c r="AB162" s="74">
        <f t="shared" si="69"/>
        <v>0</v>
      </c>
      <c r="AC162" s="74">
        <f t="shared" si="70"/>
        <v>14000000</v>
      </c>
      <c r="AD162" s="74">
        <f>IFERROR(VLOOKUP(A162,'MOD PAA INVERSIÓN'!$B:$U,20,0),0)</f>
        <v>1</v>
      </c>
      <c r="AE162" s="74">
        <f>SUMIFS('MOD PAA INVERSIÓN'!$M:$M,'MOD PAA INVERSIÓN'!B:B,A162,'MOD PAA INVERSIÓN'!A:A,"Información Actual")</f>
        <v>-14000000</v>
      </c>
      <c r="AF162" s="74">
        <f>VLOOKUP(A162,'Copia de MOD PAA INVERSIÓN'!$B:$M,12,0)</f>
        <v>14000000</v>
      </c>
      <c r="AG162" s="77" t="e">
        <f t="shared" si="3"/>
        <v>#REF!</v>
      </c>
      <c r="AH162" s="27"/>
    </row>
    <row r="163" spans="1:34" ht="150">
      <c r="A163" s="31" t="s">
        <v>385</v>
      </c>
      <c r="B163" s="32" t="s">
        <v>70</v>
      </c>
      <c r="C163" s="32" t="s">
        <v>71</v>
      </c>
      <c r="D163" s="32" t="s">
        <v>282</v>
      </c>
      <c r="E163" s="32" t="s">
        <v>283</v>
      </c>
      <c r="F163" s="33">
        <v>8080</v>
      </c>
      <c r="G163" s="33">
        <v>2024110010212</v>
      </c>
      <c r="H163" s="32" t="s">
        <v>10</v>
      </c>
      <c r="I163" s="32" t="s">
        <v>284</v>
      </c>
      <c r="J163" s="32" t="s">
        <v>11</v>
      </c>
      <c r="K163" s="32">
        <v>80111600</v>
      </c>
      <c r="L163" s="32" t="s">
        <v>1329</v>
      </c>
      <c r="M163" s="32" t="s">
        <v>82</v>
      </c>
      <c r="N163" s="32" t="str">
        <f t="shared" si="41"/>
        <v>FEBRERO</v>
      </c>
      <c r="O163" s="32">
        <v>5</v>
      </c>
      <c r="P163" s="32">
        <v>1</v>
      </c>
      <c r="Q163" s="32" t="s">
        <v>83</v>
      </c>
      <c r="R163" s="39" t="s">
        <v>84</v>
      </c>
      <c r="S163" s="39">
        <v>5000000</v>
      </c>
      <c r="T163" s="39">
        <f t="shared" si="42"/>
        <v>25000000</v>
      </c>
      <c r="U163" s="32" t="s">
        <v>286</v>
      </c>
      <c r="V163" s="32" t="s">
        <v>78</v>
      </c>
      <c r="W163" s="32" t="s">
        <v>287</v>
      </c>
      <c r="X163" s="32" t="s">
        <v>288</v>
      </c>
      <c r="Y163" s="32" t="s">
        <v>76</v>
      </c>
      <c r="Z163" s="32" t="s">
        <v>77</v>
      </c>
      <c r="AA163" s="74">
        <f>SUMIFS('MOD PAA INVERSIÓN'!M:M,'MOD PAA INVERSIÓN'!B:B,A163,'MOD PAA INVERSIÓN'!A:A,"Modificación propuesta")</f>
        <v>0</v>
      </c>
      <c r="AB163" s="77">
        <f>AC163-T163</f>
        <v>0</v>
      </c>
      <c r="AC163" s="77">
        <f>T163</f>
        <v>25000000</v>
      </c>
      <c r="AD163" s="74">
        <f>IFERROR(VLOOKUP(A163,'MOD PAA INVERSIÓN'!$B:$U,20,0),0)</f>
        <v>0</v>
      </c>
      <c r="AE163" s="74">
        <f>SUMIFS('MOD PAA INVERSIÓN'!$M:$M,'MOD PAA INVERSIÓN'!B:B,A163,'MOD PAA INVERSIÓN'!A:A,"Información Actual")</f>
        <v>0</v>
      </c>
      <c r="AF163" s="74" t="e">
        <f>VLOOKUP(A163,'Copia de MOD PAA INVERSIÓN'!$B:$M,12,0)</f>
        <v>#N/A</v>
      </c>
      <c r="AG163" s="27" t="e">
        <f t="shared" si="3"/>
        <v>#REF!</v>
      </c>
      <c r="AH163" s="27"/>
    </row>
    <row r="164" spans="1:34" ht="87.5">
      <c r="A164" s="31" t="s">
        <v>386</v>
      </c>
      <c r="B164" s="32" t="s">
        <v>70</v>
      </c>
      <c r="C164" s="32" t="s">
        <v>71</v>
      </c>
      <c r="D164" s="32" t="s">
        <v>282</v>
      </c>
      <c r="E164" s="32" t="s">
        <v>283</v>
      </c>
      <c r="F164" s="33">
        <v>8080</v>
      </c>
      <c r="G164" s="33">
        <v>2024110010212</v>
      </c>
      <c r="H164" s="32" t="s">
        <v>10</v>
      </c>
      <c r="I164" s="32" t="s">
        <v>284</v>
      </c>
      <c r="J164" s="32" t="s">
        <v>11</v>
      </c>
      <c r="K164" s="32">
        <v>80111600</v>
      </c>
      <c r="L164" s="32" t="s">
        <v>1330</v>
      </c>
      <c r="M164" s="32" t="s">
        <v>82</v>
      </c>
      <c r="N164" s="32" t="str">
        <f t="shared" si="41"/>
        <v>FEBRERO</v>
      </c>
      <c r="O164" s="32">
        <v>5</v>
      </c>
      <c r="P164" s="32">
        <v>1</v>
      </c>
      <c r="Q164" s="32" t="s">
        <v>83</v>
      </c>
      <c r="R164" s="39" t="s">
        <v>84</v>
      </c>
      <c r="S164" s="39">
        <v>2800000</v>
      </c>
      <c r="T164" s="39">
        <f t="shared" si="42"/>
        <v>14000000</v>
      </c>
      <c r="U164" s="32" t="s">
        <v>286</v>
      </c>
      <c r="V164" s="32" t="s">
        <v>78</v>
      </c>
      <c r="W164" s="32" t="s">
        <v>287</v>
      </c>
      <c r="X164" s="32" t="s">
        <v>75</v>
      </c>
      <c r="Y164" s="32" t="s">
        <v>76</v>
      </c>
      <c r="Z164" s="32" t="s">
        <v>77</v>
      </c>
      <c r="AA164" s="74">
        <f>SUMIFS('MOD PAA INVERSIÓN'!M:M,'MOD PAA INVERSIÓN'!B:B,A164,'MOD PAA INVERSIÓN'!A:A,"Modificación propuesta")</f>
        <v>14000000</v>
      </c>
      <c r="AB164" s="74">
        <f t="shared" ref="AB164:AB165" si="71">AF164-T164</f>
        <v>0</v>
      </c>
      <c r="AC164" s="74">
        <f t="shared" ref="AC164:AC165" si="72">AF164</f>
        <v>14000000</v>
      </c>
      <c r="AD164" s="74">
        <f>IFERROR(VLOOKUP(A164,'MOD PAA INVERSIÓN'!$B:$U,20,0),0)</f>
        <v>1</v>
      </c>
      <c r="AE164" s="74">
        <f>SUMIFS('MOD PAA INVERSIÓN'!$M:$M,'MOD PAA INVERSIÓN'!B:B,A164,'MOD PAA INVERSIÓN'!A:A,"Información Actual")</f>
        <v>-14000000</v>
      </c>
      <c r="AF164" s="74">
        <f>VLOOKUP(A164,'Copia de MOD PAA INVERSIÓN'!$B:$M,12,0)</f>
        <v>14000000</v>
      </c>
      <c r="AG164" s="77" t="e">
        <f t="shared" si="3"/>
        <v>#REF!</v>
      </c>
      <c r="AH164" s="27"/>
    </row>
    <row r="165" spans="1:34" ht="75">
      <c r="A165" s="31" t="s">
        <v>387</v>
      </c>
      <c r="B165" s="32" t="s">
        <v>70</v>
      </c>
      <c r="C165" s="32" t="s">
        <v>71</v>
      </c>
      <c r="D165" s="32" t="s">
        <v>282</v>
      </c>
      <c r="E165" s="32" t="s">
        <v>283</v>
      </c>
      <c r="F165" s="33">
        <v>8080</v>
      </c>
      <c r="G165" s="33">
        <v>2024110010212</v>
      </c>
      <c r="H165" s="32" t="s">
        <v>10</v>
      </c>
      <c r="I165" s="32" t="s">
        <v>284</v>
      </c>
      <c r="J165" s="32" t="s">
        <v>11</v>
      </c>
      <c r="K165" s="32">
        <v>80111600</v>
      </c>
      <c r="L165" s="32" t="s">
        <v>1331</v>
      </c>
      <c r="M165" s="32" t="s">
        <v>82</v>
      </c>
      <c r="N165" s="32" t="str">
        <f t="shared" si="41"/>
        <v>FEBRERO</v>
      </c>
      <c r="O165" s="32">
        <v>5</v>
      </c>
      <c r="P165" s="32">
        <v>1</v>
      </c>
      <c r="Q165" s="32" t="s">
        <v>83</v>
      </c>
      <c r="R165" s="39" t="s">
        <v>84</v>
      </c>
      <c r="S165" s="39">
        <v>2253000</v>
      </c>
      <c r="T165" s="39">
        <f t="shared" si="42"/>
        <v>11265000</v>
      </c>
      <c r="U165" s="32" t="s">
        <v>286</v>
      </c>
      <c r="V165" s="32" t="s">
        <v>78</v>
      </c>
      <c r="W165" s="32" t="s">
        <v>287</v>
      </c>
      <c r="X165" s="32" t="s">
        <v>75</v>
      </c>
      <c r="Y165" s="32" t="s">
        <v>76</v>
      </c>
      <c r="Z165" s="32" t="s">
        <v>77</v>
      </c>
      <c r="AA165" s="74">
        <f>SUMIFS('MOD PAA INVERSIÓN'!M:M,'MOD PAA INVERSIÓN'!B:B,A165,'MOD PAA INVERSIÓN'!A:A,"Modificación propuesta")</f>
        <v>11265000</v>
      </c>
      <c r="AB165" s="74">
        <f t="shared" si="71"/>
        <v>0</v>
      </c>
      <c r="AC165" s="74">
        <f t="shared" si="72"/>
        <v>11265000</v>
      </c>
      <c r="AD165" s="74">
        <f>IFERROR(VLOOKUP(A165,'MOD PAA INVERSIÓN'!$B:$U,20,0),0)</f>
        <v>1</v>
      </c>
      <c r="AE165" s="74">
        <f>SUMIFS('MOD PAA INVERSIÓN'!$M:$M,'MOD PAA INVERSIÓN'!B:B,A165,'MOD PAA INVERSIÓN'!A:A,"Información Actual")</f>
        <v>-11265000</v>
      </c>
      <c r="AF165" s="74">
        <f>VLOOKUP(A165,'Copia de MOD PAA INVERSIÓN'!$B:$M,12,0)</f>
        <v>11265000</v>
      </c>
      <c r="AG165" s="77" t="e">
        <f t="shared" si="3"/>
        <v>#REF!</v>
      </c>
      <c r="AH165" s="27"/>
    </row>
    <row r="166" spans="1:34" ht="150">
      <c r="A166" s="31" t="s">
        <v>389</v>
      </c>
      <c r="B166" s="32" t="s">
        <v>70</v>
      </c>
      <c r="C166" s="32" t="s">
        <v>71</v>
      </c>
      <c r="D166" s="32" t="s">
        <v>282</v>
      </c>
      <c r="E166" s="32" t="s">
        <v>283</v>
      </c>
      <c r="F166" s="33">
        <v>8080</v>
      </c>
      <c r="G166" s="33">
        <v>2024110010212</v>
      </c>
      <c r="H166" s="32" t="s">
        <v>10</v>
      </c>
      <c r="I166" s="32" t="s">
        <v>284</v>
      </c>
      <c r="J166" s="32" t="s">
        <v>11</v>
      </c>
      <c r="K166" s="32">
        <v>80111600</v>
      </c>
      <c r="L166" s="32" t="s">
        <v>1332</v>
      </c>
      <c r="M166" s="32" t="s">
        <v>82</v>
      </c>
      <c r="N166" s="32" t="str">
        <f t="shared" si="41"/>
        <v>FEBRERO</v>
      </c>
      <c r="O166" s="32">
        <v>5</v>
      </c>
      <c r="P166" s="32">
        <v>1</v>
      </c>
      <c r="Q166" s="32" t="s">
        <v>83</v>
      </c>
      <c r="R166" s="39" t="s">
        <v>84</v>
      </c>
      <c r="S166" s="39">
        <v>5000000</v>
      </c>
      <c r="T166" s="39">
        <f t="shared" si="42"/>
        <v>25000000</v>
      </c>
      <c r="U166" s="32" t="s">
        <v>286</v>
      </c>
      <c r="V166" s="32" t="s">
        <v>78</v>
      </c>
      <c r="W166" s="32" t="s">
        <v>287</v>
      </c>
      <c r="X166" s="32" t="s">
        <v>288</v>
      </c>
      <c r="Y166" s="32" t="s">
        <v>76</v>
      </c>
      <c r="Z166" s="32" t="s">
        <v>77</v>
      </c>
      <c r="AA166" s="74">
        <f>SUMIFS('MOD PAA INVERSIÓN'!M:M,'MOD PAA INVERSIÓN'!B:B,A166,'MOD PAA INVERSIÓN'!A:A,"Modificación propuesta")</f>
        <v>0</v>
      </c>
      <c r="AB166" s="77">
        <f>AC166-T166</f>
        <v>0</v>
      </c>
      <c r="AC166" s="77">
        <f>T166</f>
        <v>25000000</v>
      </c>
      <c r="AD166" s="74">
        <f>IFERROR(VLOOKUP(A166,'MOD PAA INVERSIÓN'!$B:$U,20,0),0)</f>
        <v>0</v>
      </c>
      <c r="AE166" s="74">
        <f>SUMIFS('MOD PAA INVERSIÓN'!$M:$M,'MOD PAA INVERSIÓN'!B:B,A166,'MOD PAA INVERSIÓN'!A:A,"Información Actual")</f>
        <v>0</v>
      </c>
      <c r="AF166" s="74" t="e">
        <f>VLOOKUP(A166,'Copia de MOD PAA INVERSIÓN'!$B:$M,12,0)</f>
        <v>#N/A</v>
      </c>
      <c r="AG166" s="27" t="e">
        <f t="shared" si="3"/>
        <v>#REF!</v>
      </c>
      <c r="AH166" s="27"/>
    </row>
    <row r="167" spans="1:34" ht="75">
      <c r="A167" s="31" t="s">
        <v>390</v>
      </c>
      <c r="B167" s="32" t="s">
        <v>70</v>
      </c>
      <c r="C167" s="32" t="s">
        <v>71</v>
      </c>
      <c r="D167" s="32" t="s">
        <v>282</v>
      </c>
      <c r="E167" s="32" t="s">
        <v>283</v>
      </c>
      <c r="F167" s="33">
        <v>8080</v>
      </c>
      <c r="G167" s="33">
        <v>2024110010212</v>
      </c>
      <c r="H167" s="32" t="s">
        <v>10</v>
      </c>
      <c r="I167" s="32" t="s">
        <v>284</v>
      </c>
      <c r="J167" s="32" t="s">
        <v>11</v>
      </c>
      <c r="K167" s="32">
        <v>80111600</v>
      </c>
      <c r="L167" s="32" t="s">
        <v>1333</v>
      </c>
      <c r="M167" s="32" t="s">
        <v>313</v>
      </c>
      <c r="N167" s="32" t="str">
        <f t="shared" si="41"/>
        <v>MARZO</v>
      </c>
      <c r="O167" s="32">
        <v>4</v>
      </c>
      <c r="P167" s="32">
        <v>1</v>
      </c>
      <c r="Q167" s="32" t="s">
        <v>83</v>
      </c>
      <c r="R167" s="39" t="s">
        <v>84</v>
      </c>
      <c r="S167" s="39">
        <v>3000000</v>
      </c>
      <c r="T167" s="39">
        <f t="shared" si="42"/>
        <v>12000000</v>
      </c>
      <c r="U167" s="32" t="s">
        <v>286</v>
      </c>
      <c r="V167" s="32" t="s">
        <v>78</v>
      </c>
      <c r="W167" s="32" t="s">
        <v>287</v>
      </c>
      <c r="X167" s="32" t="s">
        <v>75</v>
      </c>
      <c r="Y167" s="32" t="s">
        <v>76</v>
      </c>
      <c r="Z167" s="32" t="s">
        <v>77</v>
      </c>
      <c r="AA167" s="74">
        <f>SUMIFS('MOD PAA INVERSIÓN'!M:M,'MOD PAA INVERSIÓN'!B:B,A167,'MOD PAA INVERSIÓN'!A:A,"Modificación propuesta")</f>
        <v>12000000</v>
      </c>
      <c r="AB167" s="74">
        <f t="shared" ref="AB167:AB168" si="73">AF167-T167</f>
        <v>0</v>
      </c>
      <c r="AC167" s="74">
        <f t="shared" ref="AC167:AC168" si="74">AF167</f>
        <v>12000000</v>
      </c>
      <c r="AD167" s="74">
        <f>IFERROR(VLOOKUP(A167,'MOD PAA INVERSIÓN'!$B:$U,20,0),0)</f>
        <v>1</v>
      </c>
      <c r="AE167" s="74">
        <f>SUMIFS('MOD PAA INVERSIÓN'!$M:$M,'MOD PAA INVERSIÓN'!B:B,A167,'MOD PAA INVERSIÓN'!A:A,"Información Actual")</f>
        <v>-12000000</v>
      </c>
      <c r="AF167" s="74">
        <f>VLOOKUP(A167,'Copia de MOD PAA INVERSIÓN'!$B:$M,12,0)</f>
        <v>12000000</v>
      </c>
      <c r="AG167" s="77" t="e">
        <f t="shared" si="3"/>
        <v>#REF!</v>
      </c>
      <c r="AH167" s="27"/>
    </row>
    <row r="168" spans="1:34" ht="87.5">
      <c r="A168" s="31" t="s">
        <v>391</v>
      </c>
      <c r="B168" s="32" t="s">
        <v>70</v>
      </c>
      <c r="C168" s="32" t="s">
        <v>71</v>
      </c>
      <c r="D168" s="32" t="s">
        <v>282</v>
      </c>
      <c r="E168" s="32" t="s">
        <v>283</v>
      </c>
      <c r="F168" s="33">
        <v>8080</v>
      </c>
      <c r="G168" s="33">
        <v>2024110010212</v>
      </c>
      <c r="H168" s="32" t="s">
        <v>10</v>
      </c>
      <c r="I168" s="32" t="s">
        <v>284</v>
      </c>
      <c r="J168" s="32" t="s">
        <v>11</v>
      </c>
      <c r="K168" s="32">
        <v>80111600</v>
      </c>
      <c r="L168" s="32" t="s">
        <v>1334</v>
      </c>
      <c r="M168" s="32" t="s">
        <v>82</v>
      </c>
      <c r="N168" s="32" t="str">
        <f t="shared" si="41"/>
        <v>FEBRERO</v>
      </c>
      <c r="O168" s="32">
        <v>8</v>
      </c>
      <c r="P168" s="32">
        <v>1</v>
      </c>
      <c r="Q168" s="32" t="s">
        <v>83</v>
      </c>
      <c r="R168" s="39" t="s">
        <v>84</v>
      </c>
      <c r="S168" s="39">
        <v>5500000</v>
      </c>
      <c r="T168" s="39">
        <f t="shared" si="42"/>
        <v>44000000</v>
      </c>
      <c r="U168" s="32" t="s">
        <v>286</v>
      </c>
      <c r="V168" s="32" t="s">
        <v>78</v>
      </c>
      <c r="W168" s="32" t="s">
        <v>287</v>
      </c>
      <c r="X168" s="32" t="s">
        <v>315</v>
      </c>
      <c r="Y168" s="32" t="s">
        <v>76</v>
      </c>
      <c r="Z168" s="32" t="s">
        <v>77</v>
      </c>
      <c r="AA168" s="74">
        <f>SUMIFS('MOD PAA INVERSIÓN'!M:M,'MOD PAA INVERSIÓN'!B:B,A168,'MOD PAA INVERSIÓN'!A:A,"Modificación propuesta")</f>
        <v>44000000</v>
      </c>
      <c r="AB168" s="74">
        <f t="shared" si="73"/>
        <v>0</v>
      </c>
      <c r="AC168" s="74">
        <f t="shared" si="74"/>
        <v>44000000</v>
      </c>
      <c r="AD168" s="74">
        <f>IFERROR(VLOOKUP(A168,'MOD PAA INVERSIÓN'!$B:$U,20,0),0)</f>
        <v>1</v>
      </c>
      <c r="AE168" s="74">
        <f>SUMIFS('MOD PAA INVERSIÓN'!$M:$M,'MOD PAA INVERSIÓN'!B:B,A168,'MOD PAA INVERSIÓN'!A:A,"Información Actual")</f>
        <v>-44000000</v>
      </c>
      <c r="AF168" s="74">
        <f>VLOOKUP(A168,'Copia de MOD PAA INVERSIÓN'!$B:$M,12,0)</f>
        <v>44000000</v>
      </c>
      <c r="AG168" s="77" t="e">
        <f t="shared" si="3"/>
        <v>#REF!</v>
      </c>
      <c r="AH168" s="27"/>
    </row>
    <row r="169" spans="1:34" ht="150">
      <c r="A169" s="31" t="s">
        <v>392</v>
      </c>
      <c r="B169" s="32" t="s">
        <v>70</v>
      </c>
      <c r="C169" s="32" t="s">
        <v>71</v>
      </c>
      <c r="D169" s="32" t="s">
        <v>282</v>
      </c>
      <c r="E169" s="32" t="s">
        <v>283</v>
      </c>
      <c r="F169" s="33">
        <v>8080</v>
      </c>
      <c r="G169" s="33">
        <v>2024110010212</v>
      </c>
      <c r="H169" s="32" t="s">
        <v>10</v>
      </c>
      <c r="I169" s="32" t="s">
        <v>284</v>
      </c>
      <c r="J169" s="32" t="s">
        <v>11</v>
      </c>
      <c r="K169" s="32">
        <v>80111600</v>
      </c>
      <c r="L169" s="32" t="s">
        <v>393</v>
      </c>
      <c r="M169" s="32" t="s">
        <v>82</v>
      </c>
      <c r="N169" s="32" t="str">
        <f t="shared" si="41"/>
        <v>FEBRERO</v>
      </c>
      <c r="O169" s="32">
        <v>5</v>
      </c>
      <c r="P169" s="32">
        <v>1</v>
      </c>
      <c r="Q169" s="32" t="s">
        <v>83</v>
      </c>
      <c r="R169" s="39" t="s">
        <v>84</v>
      </c>
      <c r="S169" s="39">
        <v>3600000</v>
      </c>
      <c r="T169" s="39">
        <f t="shared" si="42"/>
        <v>18000000</v>
      </c>
      <c r="U169" s="32" t="s">
        <v>286</v>
      </c>
      <c r="V169" s="32" t="s">
        <v>78</v>
      </c>
      <c r="W169" s="32" t="s">
        <v>287</v>
      </c>
      <c r="X169" s="32" t="s">
        <v>288</v>
      </c>
      <c r="Y169" s="32" t="s">
        <v>76</v>
      </c>
      <c r="Z169" s="32" t="s">
        <v>77</v>
      </c>
      <c r="AA169" s="74">
        <f>SUMIFS('MOD PAA INVERSIÓN'!M:M,'MOD PAA INVERSIÓN'!B:B,A169,'MOD PAA INVERSIÓN'!A:A,"Modificación propuesta")</f>
        <v>0</v>
      </c>
      <c r="AB169" s="77">
        <f t="shared" ref="AB169:AB170" si="75">AC169-T169</f>
        <v>0</v>
      </c>
      <c r="AC169" s="77">
        <f t="shared" ref="AC169:AC170" si="76">T169</f>
        <v>18000000</v>
      </c>
      <c r="AD169" s="74">
        <f>IFERROR(VLOOKUP(A169,'MOD PAA INVERSIÓN'!$B:$U,20,0),0)</f>
        <v>0</v>
      </c>
      <c r="AE169" s="74">
        <f>SUMIFS('MOD PAA INVERSIÓN'!$M:$M,'MOD PAA INVERSIÓN'!B:B,A169,'MOD PAA INVERSIÓN'!A:A,"Información Actual")</f>
        <v>0</v>
      </c>
      <c r="AF169" s="74" t="e">
        <f>VLOOKUP(A169,'Copia de MOD PAA INVERSIÓN'!$B:$M,12,0)</f>
        <v>#N/A</v>
      </c>
      <c r="AG169" s="27" t="e">
        <f t="shared" si="3"/>
        <v>#REF!</v>
      </c>
      <c r="AH169" s="27"/>
    </row>
    <row r="170" spans="1:34" ht="87.5">
      <c r="A170" s="31" t="s">
        <v>394</v>
      </c>
      <c r="B170" s="32" t="s">
        <v>70</v>
      </c>
      <c r="C170" s="32" t="s">
        <v>71</v>
      </c>
      <c r="D170" s="32" t="s">
        <v>282</v>
      </c>
      <c r="E170" s="32" t="s">
        <v>283</v>
      </c>
      <c r="F170" s="33">
        <v>8080</v>
      </c>
      <c r="G170" s="33">
        <v>2024110010212</v>
      </c>
      <c r="H170" s="32" t="s">
        <v>10</v>
      </c>
      <c r="I170" s="32" t="s">
        <v>284</v>
      </c>
      <c r="J170" s="32" t="s">
        <v>11</v>
      </c>
      <c r="K170" s="32">
        <v>80111600</v>
      </c>
      <c r="L170" s="32" t="s">
        <v>1335</v>
      </c>
      <c r="M170" s="32" t="s">
        <v>81</v>
      </c>
      <c r="N170" s="32" t="str">
        <f t="shared" si="41"/>
        <v>ENERO</v>
      </c>
      <c r="O170" s="32">
        <v>6</v>
      </c>
      <c r="P170" s="32">
        <v>1</v>
      </c>
      <c r="Q170" s="32" t="s">
        <v>83</v>
      </c>
      <c r="R170" s="39" t="s">
        <v>84</v>
      </c>
      <c r="S170" s="39">
        <v>5500000</v>
      </c>
      <c r="T170" s="39">
        <f t="shared" si="42"/>
        <v>33000000</v>
      </c>
      <c r="U170" s="32" t="s">
        <v>286</v>
      </c>
      <c r="V170" s="32" t="s">
        <v>78</v>
      </c>
      <c r="W170" s="32" t="s">
        <v>287</v>
      </c>
      <c r="X170" s="32" t="s">
        <v>315</v>
      </c>
      <c r="Y170" s="32" t="s">
        <v>76</v>
      </c>
      <c r="Z170" s="32" t="s">
        <v>77</v>
      </c>
      <c r="AA170" s="74">
        <f>SUMIFS('MOD PAA INVERSIÓN'!M:M,'MOD PAA INVERSIÓN'!B:B,A170,'MOD PAA INVERSIÓN'!A:A,"Modificación propuesta")</f>
        <v>0</v>
      </c>
      <c r="AB170" s="77">
        <f t="shared" si="75"/>
        <v>0</v>
      </c>
      <c r="AC170" s="77">
        <f t="shared" si="76"/>
        <v>33000000</v>
      </c>
      <c r="AD170" s="74">
        <f>IFERROR(VLOOKUP(A170,'MOD PAA INVERSIÓN'!$B:$U,20,0),0)</f>
        <v>0</v>
      </c>
      <c r="AE170" s="74">
        <f>SUMIFS('MOD PAA INVERSIÓN'!$M:$M,'MOD PAA INVERSIÓN'!B:B,A170,'MOD PAA INVERSIÓN'!A:A,"Información Actual")</f>
        <v>0</v>
      </c>
      <c r="AF170" s="74" t="e">
        <f>VLOOKUP(A170,'Copia de MOD PAA INVERSIÓN'!$B:$M,12,0)</f>
        <v>#N/A</v>
      </c>
      <c r="AG170" s="27" t="e">
        <f t="shared" si="3"/>
        <v>#REF!</v>
      </c>
      <c r="AH170" s="27"/>
    </row>
    <row r="171" spans="1:34" ht="150">
      <c r="A171" s="31" t="s">
        <v>395</v>
      </c>
      <c r="B171" s="32" t="s">
        <v>70</v>
      </c>
      <c r="C171" s="32" t="s">
        <v>71</v>
      </c>
      <c r="D171" s="32" t="s">
        <v>282</v>
      </c>
      <c r="E171" s="32" t="s">
        <v>283</v>
      </c>
      <c r="F171" s="33">
        <v>8080</v>
      </c>
      <c r="G171" s="33">
        <v>2024110010212</v>
      </c>
      <c r="H171" s="32" t="s">
        <v>10</v>
      </c>
      <c r="I171" s="32" t="s">
        <v>284</v>
      </c>
      <c r="J171" s="32" t="s">
        <v>11</v>
      </c>
      <c r="K171" s="32">
        <v>80111600</v>
      </c>
      <c r="L171" s="32" t="s">
        <v>1336</v>
      </c>
      <c r="M171" s="32" t="s">
        <v>313</v>
      </c>
      <c r="N171" s="32" t="str">
        <f t="shared" si="41"/>
        <v>MARZO</v>
      </c>
      <c r="O171" s="32">
        <v>4</v>
      </c>
      <c r="P171" s="32">
        <v>1</v>
      </c>
      <c r="Q171" s="32" t="s">
        <v>83</v>
      </c>
      <c r="R171" s="39" t="s">
        <v>84</v>
      </c>
      <c r="S171" s="39">
        <v>7000000</v>
      </c>
      <c r="T171" s="39">
        <f t="shared" si="42"/>
        <v>28000000</v>
      </c>
      <c r="U171" s="32" t="s">
        <v>286</v>
      </c>
      <c r="V171" s="32" t="s">
        <v>78</v>
      </c>
      <c r="W171" s="32" t="s">
        <v>287</v>
      </c>
      <c r="X171" s="32" t="s">
        <v>288</v>
      </c>
      <c r="Y171" s="32" t="s">
        <v>76</v>
      </c>
      <c r="Z171" s="32" t="s">
        <v>77</v>
      </c>
      <c r="AA171" s="74">
        <f>SUMIFS('MOD PAA INVERSIÓN'!M:M,'MOD PAA INVERSIÓN'!B:B,A171,'MOD PAA INVERSIÓN'!A:A,"Modificación propuesta")</f>
        <v>28000000</v>
      </c>
      <c r="AB171" s="74">
        <f t="shared" ref="AB171:AB172" si="77">AF171-T171</f>
        <v>0</v>
      </c>
      <c r="AC171" s="74">
        <f t="shared" ref="AC171:AC172" si="78">AF171</f>
        <v>28000000</v>
      </c>
      <c r="AD171" s="74">
        <f>IFERROR(VLOOKUP(A171,'MOD PAA INVERSIÓN'!$B:$U,20,0),0)</f>
        <v>1</v>
      </c>
      <c r="AE171" s="74">
        <f>SUMIFS('MOD PAA INVERSIÓN'!$M:$M,'MOD PAA INVERSIÓN'!B:B,A171,'MOD PAA INVERSIÓN'!A:A,"Información Actual")</f>
        <v>-28000000</v>
      </c>
      <c r="AF171" s="74">
        <f>VLOOKUP(A171,'Copia de MOD PAA INVERSIÓN'!$B:$M,12,0)</f>
        <v>28000000</v>
      </c>
      <c r="AG171" s="77" t="e">
        <f t="shared" si="3"/>
        <v>#REF!</v>
      </c>
      <c r="AH171" s="27"/>
    </row>
    <row r="172" spans="1:34" ht="150">
      <c r="A172" s="31" t="s">
        <v>396</v>
      </c>
      <c r="B172" s="32" t="s">
        <v>70</v>
      </c>
      <c r="C172" s="32" t="s">
        <v>71</v>
      </c>
      <c r="D172" s="32" t="s">
        <v>282</v>
      </c>
      <c r="E172" s="32" t="s">
        <v>283</v>
      </c>
      <c r="F172" s="33">
        <v>8080</v>
      </c>
      <c r="G172" s="33">
        <v>2024110010212</v>
      </c>
      <c r="H172" s="32" t="s">
        <v>10</v>
      </c>
      <c r="I172" s="32" t="s">
        <v>284</v>
      </c>
      <c r="J172" s="32" t="s">
        <v>11</v>
      </c>
      <c r="K172" s="32">
        <v>80111600</v>
      </c>
      <c r="L172" s="32" t="s">
        <v>1337</v>
      </c>
      <c r="M172" s="32" t="s">
        <v>313</v>
      </c>
      <c r="N172" s="32" t="str">
        <f t="shared" si="41"/>
        <v>MARZO</v>
      </c>
      <c r="O172" s="32">
        <v>4</v>
      </c>
      <c r="P172" s="32">
        <v>1</v>
      </c>
      <c r="Q172" s="32" t="s">
        <v>83</v>
      </c>
      <c r="R172" s="39" t="s">
        <v>84</v>
      </c>
      <c r="S172" s="39">
        <v>5000000</v>
      </c>
      <c r="T172" s="39">
        <f t="shared" si="42"/>
        <v>20000000</v>
      </c>
      <c r="U172" s="32" t="s">
        <v>286</v>
      </c>
      <c r="V172" s="32" t="s">
        <v>78</v>
      </c>
      <c r="W172" s="32" t="s">
        <v>287</v>
      </c>
      <c r="X172" s="32" t="s">
        <v>288</v>
      </c>
      <c r="Y172" s="32" t="s">
        <v>76</v>
      </c>
      <c r="Z172" s="32" t="s">
        <v>77</v>
      </c>
      <c r="AA172" s="74">
        <f>SUMIFS('MOD PAA INVERSIÓN'!M:M,'MOD PAA INVERSIÓN'!B:B,A172,'MOD PAA INVERSIÓN'!A:A,"Modificación propuesta")</f>
        <v>20000000</v>
      </c>
      <c r="AB172" s="74">
        <f t="shared" si="77"/>
        <v>0</v>
      </c>
      <c r="AC172" s="74">
        <f t="shared" si="78"/>
        <v>20000000</v>
      </c>
      <c r="AD172" s="74">
        <f>IFERROR(VLOOKUP(A172,'MOD PAA INVERSIÓN'!$B:$U,20,0),0)</f>
        <v>1</v>
      </c>
      <c r="AE172" s="74">
        <f>SUMIFS('MOD PAA INVERSIÓN'!$M:$M,'MOD PAA INVERSIÓN'!B:B,A172,'MOD PAA INVERSIÓN'!A:A,"Información Actual")</f>
        <v>-20000000</v>
      </c>
      <c r="AF172" s="74">
        <f>VLOOKUP(A172,'Copia de MOD PAA INVERSIÓN'!$B:$M,12,0)</f>
        <v>20000000</v>
      </c>
      <c r="AG172" s="77" t="e">
        <f t="shared" si="3"/>
        <v>#REF!</v>
      </c>
      <c r="AH172" s="27"/>
    </row>
    <row r="173" spans="1:34" ht="150">
      <c r="A173" s="31" t="s">
        <v>397</v>
      </c>
      <c r="B173" s="32" t="s">
        <v>70</v>
      </c>
      <c r="C173" s="32" t="s">
        <v>71</v>
      </c>
      <c r="D173" s="32" t="s">
        <v>282</v>
      </c>
      <c r="E173" s="32" t="s">
        <v>283</v>
      </c>
      <c r="F173" s="33">
        <v>8080</v>
      </c>
      <c r="G173" s="33">
        <v>2024110010212</v>
      </c>
      <c r="H173" s="32" t="s">
        <v>10</v>
      </c>
      <c r="I173" s="32" t="s">
        <v>284</v>
      </c>
      <c r="J173" s="32" t="s">
        <v>11</v>
      </c>
      <c r="K173" s="32">
        <v>80111600</v>
      </c>
      <c r="L173" s="32" t="s">
        <v>398</v>
      </c>
      <c r="M173" s="32" t="s">
        <v>81</v>
      </c>
      <c r="N173" s="32" t="str">
        <f t="shared" si="41"/>
        <v>ENERO</v>
      </c>
      <c r="O173" s="32">
        <v>11</v>
      </c>
      <c r="P173" s="32">
        <v>1</v>
      </c>
      <c r="Q173" s="32" t="s">
        <v>83</v>
      </c>
      <c r="R173" s="39" t="s">
        <v>84</v>
      </c>
      <c r="S173" s="39">
        <v>9000000</v>
      </c>
      <c r="T173" s="39">
        <f t="shared" si="42"/>
        <v>99000000</v>
      </c>
      <c r="U173" s="32" t="s">
        <v>286</v>
      </c>
      <c r="V173" s="32" t="s">
        <v>78</v>
      </c>
      <c r="W173" s="32" t="s">
        <v>287</v>
      </c>
      <c r="X173" s="32" t="s">
        <v>288</v>
      </c>
      <c r="Y173" s="32" t="s">
        <v>76</v>
      </c>
      <c r="Z173" s="32" t="s">
        <v>77</v>
      </c>
      <c r="AA173" s="74">
        <f>SUMIFS('MOD PAA INVERSIÓN'!M:M,'MOD PAA INVERSIÓN'!B:B,A173,'MOD PAA INVERSIÓN'!A:A,"Modificación propuesta")</f>
        <v>0</v>
      </c>
      <c r="AB173" s="77">
        <f>AC173-T173</f>
        <v>0</v>
      </c>
      <c r="AC173" s="77">
        <f>T173</f>
        <v>99000000</v>
      </c>
      <c r="AD173" s="74">
        <f>IFERROR(VLOOKUP(A173,'MOD PAA INVERSIÓN'!$B:$U,20,0),0)</f>
        <v>0</v>
      </c>
      <c r="AE173" s="74">
        <f>SUMIFS('MOD PAA INVERSIÓN'!$M:$M,'MOD PAA INVERSIÓN'!B:B,A173,'MOD PAA INVERSIÓN'!A:A,"Información Actual")</f>
        <v>0</v>
      </c>
      <c r="AF173" s="74" t="e">
        <f>VLOOKUP(A173,'Copia de MOD PAA INVERSIÓN'!$B:$M,12,0)</f>
        <v>#N/A</v>
      </c>
      <c r="AG173" s="27" t="e">
        <f t="shared" si="3"/>
        <v>#REF!</v>
      </c>
      <c r="AH173" s="27"/>
    </row>
    <row r="174" spans="1:34" ht="150">
      <c r="A174" s="31" t="s">
        <v>399</v>
      </c>
      <c r="B174" s="32" t="s">
        <v>70</v>
      </c>
      <c r="C174" s="32" t="s">
        <v>71</v>
      </c>
      <c r="D174" s="32" t="s">
        <v>282</v>
      </c>
      <c r="E174" s="32" t="s">
        <v>283</v>
      </c>
      <c r="F174" s="33">
        <v>8080</v>
      </c>
      <c r="G174" s="33">
        <v>2024110010212</v>
      </c>
      <c r="H174" s="32" t="s">
        <v>10</v>
      </c>
      <c r="I174" s="32" t="s">
        <v>284</v>
      </c>
      <c r="J174" s="32" t="s">
        <v>11</v>
      </c>
      <c r="K174" s="32">
        <v>80111600</v>
      </c>
      <c r="L174" s="32" t="s">
        <v>1338</v>
      </c>
      <c r="M174" s="32" t="s">
        <v>81</v>
      </c>
      <c r="N174" s="32" t="str">
        <f t="shared" si="41"/>
        <v>ENERO</v>
      </c>
      <c r="O174" s="32">
        <v>6</v>
      </c>
      <c r="P174" s="32">
        <v>1</v>
      </c>
      <c r="Q174" s="32" t="s">
        <v>83</v>
      </c>
      <c r="R174" s="39" t="s">
        <v>84</v>
      </c>
      <c r="S174" s="39">
        <v>7000000</v>
      </c>
      <c r="T174" s="39">
        <f t="shared" si="42"/>
        <v>42000000</v>
      </c>
      <c r="U174" s="32" t="s">
        <v>286</v>
      </c>
      <c r="V174" s="32" t="s">
        <v>78</v>
      </c>
      <c r="W174" s="32" t="s">
        <v>287</v>
      </c>
      <c r="X174" s="32" t="s">
        <v>288</v>
      </c>
      <c r="Y174" s="32" t="s">
        <v>76</v>
      </c>
      <c r="Z174" s="32" t="s">
        <v>77</v>
      </c>
      <c r="AA174" s="74">
        <f>SUMIFS('MOD PAA INVERSIÓN'!M:M,'MOD PAA INVERSIÓN'!B:B,A174,'MOD PAA INVERSIÓN'!A:A,"Modificación propuesta")</f>
        <v>42000000</v>
      </c>
      <c r="AB174" s="74">
        <f t="shared" ref="AB174:AB175" si="79">AF174-T174</f>
        <v>0</v>
      </c>
      <c r="AC174" s="74">
        <f t="shared" ref="AC174:AC175" si="80">AF174</f>
        <v>42000000</v>
      </c>
      <c r="AD174" s="74">
        <f>IFERROR(VLOOKUP(A174,'MOD PAA INVERSIÓN'!$B:$U,20,0),0)</f>
        <v>1</v>
      </c>
      <c r="AE174" s="74">
        <f>SUMIFS('MOD PAA INVERSIÓN'!$M:$M,'MOD PAA INVERSIÓN'!B:B,A174,'MOD PAA INVERSIÓN'!A:A,"Información Actual")</f>
        <v>-42000000</v>
      </c>
      <c r="AF174" s="74">
        <f>VLOOKUP(A174,'Copia de MOD PAA INVERSIÓN'!$B:$M,12,0)</f>
        <v>42000000</v>
      </c>
      <c r="AG174" s="77" t="e">
        <f t="shared" si="3"/>
        <v>#REF!</v>
      </c>
      <c r="AH174" s="27"/>
    </row>
    <row r="175" spans="1:34" ht="150">
      <c r="A175" s="31" t="s">
        <v>401</v>
      </c>
      <c r="B175" s="32" t="s">
        <v>70</v>
      </c>
      <c r="C175" s="32" t="s">
        <v>71</v>
      </c>
      <c r="D175" s="32" t="s">
        <v>282</v>
      </c>
      <c r="E175" s="32" t="s">
        <v>283</v>
      </c>
      <c r="F175" s="33">
        <v>8080</v>
      </c>
      <c r="G175" s="33">
        <v>2024110010212</v>
      </c>
      <c r="H175" s="32" t="s">
        <v>10</v>
      </c>
      <c r="I175" s="32" t="s">
        <v>284</v>
      </c>
      <c r="J175" s="32" t="s">
        <v>11</v>
      </c>
      <c r="K175" s="32">
        <v>80111600</v>
      </c>
      <c r="L175" s="32" t="s">
        <v>1339</v>
      </c>
      <c r="M175" s="32" t="s">
        <v>82</v>
      </c>
      <c r="N175" s="32" t="str">
        <f t="shared" si="41"/>
        <v>FEBRERO</v>
      </c>
      <c r="O175" s="32">
        <v>6</v>
      </c>
      <c r="P175" s="32">
        <v>1</v>
      </c>
      <c r="Q175" s="32" t="s">
        <v>83</v>
      </c>
      <c r="R175" s="39" t="s">
        <v>84</v>
      </c>
      <c r="S175" s="39">
        <v>9000000</v>
      </c>
      <c r="T175" s="39">
        <f t="shared" si="42"/>
        <v>54000000</v>
      </c>
      <c r="U175" s="32" t="s">
        <v>286</v>
      </c>
      <c r="V175" s="32" t="s">
        <v>78</v>
      </c>
      <c r="W175" s="32" t="s">
        <v>287</v>
      </c>
      <c r="X175" s="32" t="s">
        <v>288</v>
      </c>
      <c r="Y175" s="32" t="s">
        <v>76</v>
      </c>
      <c r="Z175" s="32" t="s">
        <v>77</v>
      </c>
      <c r="AA175" s="74">
        <f>SUMIFS('MOD PAA INVERSIÓN'!M:M,'MOD PAA INVERSIÓN'!B:B,A175,'MOD PAA INVERSIÓN'!A:A,"Modificación propuesta")</f>
        <v>54000000</v>
      </c>
      <c r="AB175" s="74">
        <f t="shared" si="79"/>
        <v>0</v>
      </c>
      <c r="AC175" s="74">
        <f t="shared" si="80"/>
        <v>54000000</v>
      </c>
      <c r="AD175" s="74">
        <f>IFERROR(VLOOKUP(A175,'MOD PAA INVERSIÓN'!$B:$U,20,0),0)</f>
        <v>1</v>
      </c>
      <c r="AE175" s="74">
        <f>SUMIFS('MOD PAA INVERSIÓN'!$M:$M,'MOD PAA INVERSIÓN'!B:B,A175,'MOD PAA INVERSIÓN'!A:A,"Información Actual")</f>
        <v>-54000000</v>
      </c>
      <c r="AF175" s="74">
        <f>VLOOKUP(A175,'Copia de MOD PAA INVERSIÓN'!$B:$M,12,0)</f>
        <v>54000000</v>
      </c>
      <c r="AG175" s="77" t="e">
        <f t="shared" si="3"/>
        <v>#REF!</v>
      </c>
      <c r="AH175" s="27"/>
    </row>
    <row r="176" spans="1:34" ht="75">
      <c r="A176" s="31" t="s">
        <v>403</v>
      </c>
      <c r="B176" s="32" t="s">
        <v>70</v>
      </c>
      <c r="C176" s="32" t="s">
        <v>71</v>
      </c>
      <c r="D176" s="32" t="s">
        <v>282</v>
      </c>
      <c r="E176" s="32" t="s">
        <v>283</v>
      </c>
      <c r="F176" s="33">
        <v>8080</v>
      </c>
      <c r="G176" s="33">
        <v>2024110010212</v>
      </c>
      <c r="H176" s="32" t="s">
        <v>10</v>
      </c>
      <c r="I176" s="32" t="s">
        <v>284</v>
      </c>
      <c r="J176" s="32" t="s">
        <v>11</v>
      </c>
      <c r="K176" s="32">
        <v>80111600</v>
      </c>
      <c r="L176" s="32" t="s">
        <v>1340</v>
      </c>
      <c r="M176" s="32" t="s">
        <v>82</v>
      </c>
      <c r="N176" s="32" t="str">
        <f t="shared" si="41"/>
        <v>FEBRERO</v>
      </c>
      <c r="O176" s="32">
        <v>6</v>
      </c>
      <c r="P176" s="32">
        <v>1</v>
      </c>
      <c r="Q176" s="32" t="s">
        <v>83</v>
      </c>
      <c r="R176" s="39" t="s">
        <v>84</v>
      </c>
      <c r="S176" s="39">
        <v>7000000</v>
      </c>
      <c r="T176" s="39">
        <f t="shared" si="42"/>
        <v>42000000</v>
      </c>
      <c r="U176" s="32" t="s">
        <v>286</v>
      </c>
      <c r="V176" s="32" t="s">
        <v>78</v>
      </c>
      <c r="W176" s="32" t="s">
        <v>287</v>
      </c>
      <c r="X176" s="32" t="s">
        <v>75</v>
      </c>
      <c r="Y176" s="32" t="s">
        <v>76</v>
      </c>
      <c r="Z176" s="32" t="s">
        <v>77</v>
      </c>
      <c r="AA176" s="74">
        <f>SUMIFS('MOD PAA INVERSIÓN'!M:M,'MOD PAA INVERSIÓN'!B:B,A176,'MOD PAA INVERSIÓN'!A:A,"Modificación propuesta")</f>
        <v>0</v>
      </c>
      <c r="AB176" s="77">
        <f t="shared" ref="AB176:AB179" si="81">AC176-T176</f>
        <v>0</v>
      </c>
      <c r="AC176" s="77">
        <f t="shared" ref="AC176:AC179" si="82">T176</f>
        <v>42000000</v>
      </c>
      <c r="AD176" s="74">
        <f>IFERROR(VLOOKUP(A176,'MOD PAA INVERSIÓN'!$B:$U,20,0),0)</f>
        <v>0</v>
      </c>
      <c r="AE176" s="74">
        <f>SUMIFS('MOD PAA INVERSIÓN'!$M:$M,'MOD PAA INVERSIÓN'!B:B,A176,'MOD PAA INVERSIÓN'!A:A,"Información Actual")</f>
        <v>0</v>
      </c>
      <c r="AF176" s="74" t="e">
        <f>VLOOKUP(A176,'Copia de MOD PAA INVERSIÓN'!$B:$M,12,0)</f>
        <v>#N/A</v>
      </c>
      <c r="AG176" s="27" t="e">
        <f t="shared" si="3"/>
        <v>#REF!</v>
      </c>
      <c r="AH176" s="27"/>
    </row>
    <row r="177" spans="1:34" ht="75">
      <c r="A177" s="31" t="s">
        <v>404</v>
      </c>
      <c r="B177" s="32" t="s">
        <v>70</v>
      </c>
      <c r="C177" s="32" t="s">
        <v>71</v>
      </c>
      <c r="D177" s="32" t="s">
        <v>282</v>
      </c>
      <c r="E177" s="32" t="s">
        <v>283</v>
      </c>
      <c r="F177" s="33">
        <v>8080</v>
      </c>
      <c r="G177" s="33">
        <v>2024110010212</v>
      </c>
      <c r="H177" s="32" t="s">
        <v>10</v>
      </c>
      <c r="I177" s="32" t="s">
        <v>284</v>
      </c>
      <c r="J177" s="32" t="s">
        <v>11</v>
      </c>
      <c r="K177" s="32">
        <v>80111600</v>
      </c>
      <c r="L177" s="32" t="s">
        <v>1341</v>
      </c>
      <c r="M177" s="32" t="s">
        <v>82</v>
      </c>
      <c r="N177" s="32" t="str">
        <f t="shared" si="41"/>
        <v>FEBRERO</v>
      </c>
      <c r="O177" s="32">
        <v>5</v>
      </c>
      <c r="P177" s="32">
        <v>1</v>
      </c>
      <c r="Q177" s="32" t="s">
        <v>83</v>
      </c>
      <c r="R177" s="39" t="s">
        <v>84</v>
      </c>
      <c r="S177" s="39">
        <v>8000000</v>
      </c>
      <c r="T177" s="39">
        <f t="shared" si="42"/>
        <v>40000000</v>
      </c>
      <c r="U177" s="32" t="s">
        <v>286</v>
      </c>
      <c r="V177" s="32" t="s">
        <v>78</v>
      </c>
      <c r="W177" s="32" t="s">
        <v>287</v>
      </c>
      <c r="X177" s="32" t="s">
        <v>315</v>
      </c>
      <c r="Y177" s="32" t="s">
        <v>76</v>
      </c>
      <c r="Z177" s="32" t="s">
        <v>77</v>
      </c>
      <c r="AA177" s="74">
        <f>SUMIFS('MOD PAA INVERSIÓN'!M:M,'MOD PAA INVERSIÓN'!B:B,A177,'MOD PAA INVERSIÓN'!A:A,"Modificación propuesta")</f>
        <v>0</v>
      </c>
      <c r="AB177" s="77">
        <f t="shared" si="81"/>
        <v>0</v>
      </c>
      <c r="AC177" s="77">
        <f t="shared" si="82"/>
        <v>40000000</v>
      </c>
      <c r="AD177" s="74">
        <f>IFERROR(VLOOKUP(A177,'MOD PAA INVERSIÓN'!$B:$U,20,0),0)</f>
        <v>0</v>
      </c>
      <c r="AE177" s="74">
        <f>SUMIFS('MOD PAA INVERSIÓN'!$M:$M,'MOD PAA INVERSIÓN'!B:B,A177,'MOD PAA INVERSIÓN'!A:A,"Información Actual")</f>
        <v>0</v>
      </c>
      <c r="AF177" s="74" t="e">
        <f>VLOOKUP(A177,'Copia de MOD PAA INVERSIÓN'!$B:$M,12,0)</f>
        <v>#N/A</v>
      </c>
      <c r="AG177" s="27" t="e">
        <f t="shared" si="3"/>
        <v>#REF!</v>
      </c>
      <c r="AH177" s="27"/>
    </row>
    <row r="178" spans="1:34" ht="150">
      <c r="A178" s="31" t="s">
        <v>405</v>
      </c>
      <c r="B178" s="32" t="s">
        <v>70</v>
      </c>
      <c r="C178" s="32" t="s">
        <v>71</v>
      </c>
      <c r="D178" s="32" t="s">
        <v>282</v>
      </c>
      <c r="E178" s="32" t="s">
        <v>283</v>
      </c>
      <c r="F178" s="33">
        <v>8080</v>
      </c>
      <c r="G178" s="33">
        <v>2024110010212</v>
      </c>
      <c r="H178" s="32" t="s">
        <v>10</v>
      </c>
      <c r="I178" s="32" t="s">
        <v>284</v>
      </c>
      <c r="J178" s="32" t="s">
        <v>11</v>
      </c>
      <c r="K178" s="32" t="s">
        <v>407</v>
      </c>
      <c r="L178" s="32" t="s">
        <v>1201</v>
      </c>
      <c r="M178" s="32" t="s">
        <v>409</v>
      </c>
      <c r="N178" s="32" t="str">
        <f t="shared" si="41"/>
        <v>Enero</v>
      </c>
      <c r="O178" s="32">
        <v>1</v>
      </c>
      <c r="P178" s="32">
        <v>1</v>
      </c>
      <c r="Q178" s="32" t="s">
        <v>410</v>
      </c>
      <c r="R178" s="39" t="s">
        <v>84</v>
      </c>
      <c r="S178" s="39">
        <v>228000000</v>
      </c>
      <c r="T178" s="39">
        <v>228000000</v>
      </c>
      <c r="U178" s="32" t="s">
        <v>286</v>
      </c>
      <c r="V178" s="32" t="s">
        <v>78</v>
      </c>
      <c r="W178" s="32" t="s">
        <v>287</v>
      </c>
      <c r="X178" s="32" t="s">
        <v>288</v>
      </c>
      <c r="Y178" s="32" t="s">
        <v>76</v>
      </c>
      <c r="Z178" s="32" t="s">
        <v>77</v>
      </c>
      <c r="AA178" s="74">
        <f>SUMIFS('MOD PAA INVERSIÓN'!M:M,'MOD PAA INVERSIÓN'!B:B,A178,'MOD PAA INVERSIÓN'!A:A,"Modificación propuesta")</f>
        <v>0</v>
      </c>
      <c r="AB178" s="77">
        <f t="shared" si="81"/>
        <v>0</v>
      </c>
      <c r="AC178" s="77">
        <f t="shared" si="82"/>
        <v>228000000</v>
      </c>
      <c r="AD178" s="74">
        <f>IFERROR(VLOOKUP(A178,'MOD PAA INVERSIÓN'!$B:$U,20,0),0)</f>
        <v>0</v>
      </c>
      <c r="AE178" s="74">
        <f>SUMIFS('MOD PAA INVERSIÓN'!$M:$M,'MOD PAA INVERSIÓN'!B:B,A178,'MOD PAA INVERSIÓN'!A:A,"Información Actual")</f>
        <v>0</v>
      </c>
      <c r="AF178" s="74" t="e">
        <f>VLOOKUP(A178,'Copia de MOD PAA INVERSIÓN'!$B:$M,12,0)</f>
        <v>#N/A</v>
      </c>
      <c r="AG178" s="27" t="e">
        <f t="shared" si="3"/>
        <v>#REF!</v>
      </c>
      <c r="AH178" s="27"/>
    </row>
    <row r="179" spans="1:34" ht="75">
      <c r="A179" s="31" t="s">
        <v>406</v>
      </c>
      <c r="B179" s="32" t="s">
        <v>70</v>
      </c>
      <c r="C179" s="32" t="s">
        <v>71</v>
      </c>
      <c r="D179" s="32" t="s">
        <v>282</v>
      </c>
      <c r="E179" s="32" t="s">
        <v>283</v>
      </c>
      <c r="F179" s="33">
        <v>8080</v>
      </c>
      <c r="G179" s="33">
        <v>2024110010212</v>
      </c>
      <c r="H179" s="32" t="s">
        <v>10</v>
      </c>
      <c r="I179" s="32" t="s">
        <v>284</v>
      </c>
      <c r="J179" s="32" t="s">
        <v>11</v>
      </c>
      <c r="K179" s="32" t="s">
        <v>407</v>
      </c>
      <c r="L179" s="32" t="s">
        <v>408</v>
      </c>
      <c r="M179" s="32" t="s">
        <v>409</v>
      </c>
      <c r="N179" s="32" t="str">
        <f t="shared" si="41"/>
        <v>Enero</v>
      </c>
      <c r="O179" s="32">
        <v>1</v>
      </c>
      <c r="P179" s="32">
        <v>1</v>
      </c>
      <c r="Q179" s="32" t="s">
        <v>410</v>
      </c>
      <c r="R179" s="39" t="s">
        <v>84</v>
      </c>
      <c r="S179" s="39">
        <v>180000000</v>
      </c>
      <c r="T179" s="39">
        <f>+S179*O179</f>
        <v>180000000</v>
      </c>
      <c r="U179" s="32" t="s">
        <v>286</v>
      </c>
      <c r="V179" s="32" t="s">
        <v>78</v>
      </c>
      <c r="W179" s="32" t="s">
        <v>287</v>
      </c>
      <c r="X179" s="32" t="s">
        <v>315</v>
      </c>
      <c r="Y179" s="32" t="s">
        <v>76</v>
      </c>
      <c r="Z179" s="32" t="s">
        <v>77</v>
      </c>
      <c r="AA179" s="74">
        <f>SUMIFS('MOD PAA INVERSIÓN'!M:M,'MOD PAA INVERSIÓN'!B:B,A179,'MOD PAA INVERSIÓN'!A:A,"Modificación propuesta")</f>
        <v>0</v>
      </c>
      <c r="AB179" s="77">
        <f t="shared" si="81"/>
        <v>0</v>
      </c>
      <c r="AC179" s="77">
        <f t="shared" si="82"/>
        <v>180000000</v>
      </c>
      <c r="AD179" s="74">
        <f>IFERROR(VLOOKUP(A179,'MOD PAA INVERSIÓN'!$B:$U,20,0),0)</f>
        <v>0</v>
      </c>
      <c r="AE179" s="74">
        <f>SUMIFS('MOD PAA INVERSIÓN'!$M:$M,'MOD PAA INVERSIÓN'!B:B,A179,'MOD PAA INVERSIÓN'!A:A,"Información Actual")</f>
        <v>0</v>
      </c>
      <c r="AF179" s="74" t="e">
        <f>VLOOKUP(A179,'Copia de MOD PAA INVERSIÓN'!$B:$M,12,0)</f>
        <v>#N/A</v>
      </c>
      <c r="AG179" s="27" t="e">
        <f t="shared" si="3"/>
        <v>#REF!</v>
      </c>
      <c r="AH179" s="27"/>
    </row>
    <row r="180" spans="1:34" ht="75">
      <c r="A180" s="31" t="s">
        <v>411</v>
      </c>
      <c r="B180" s="32" t="s">
        <v>70</v>
      </c>
      <c r="C180" s="32" t="s">
        <v>71</v>
      </c>
      <c r="D180" s="32" t="s">
        <v>282</v>
      </c>
      <c r="E180" s="32" t="s">
        <v>283</v>
      </c>
      <c r="F180" s="33">
        <v>8080</v>
      </c>
      <c r="G180" s="33">
        <v>2024110010212</v>
      </c>
      <c r="H180" s="32" t="s">
        <v>10</v>
      </c>
      <c r="I180" s="32" t="s">
        <v>284</v>
      </c>
      <c r="J180" s="32" t="s">
        <v>11</v>
      </c>
      <c r="K180" s="32">
        <v>80111671</v>
      </c>
      <c r="L180" s="32" t="s">
        <v>1342</v>
      </c>
      <c r="M180" s="32" t="s">
        <v>409</v>
      </c>
      <c r="N180" s="32" t="str">
        <f t="shared" si="41"/>
        <v>Enero</v>
      </c>
      <c r="O180" s="32">
        <v>1</v>
      </c>
      <c r="P180" s="32">
        <v>1</v>
      </c>
      <c r="Q180" s="32" t="s">
        <v>83</v>
      </c>
      <c r="R180" s="39" t="s">
        <v>84</v>
      </c>
      <c r="S180" s="39">
        <f>473986000-55000000</f>
        <v>418986000</v>
      </c>
      <c r="T180" s="39">
        <f>+S180</f>
        <v>418986000</v>
      </c>
      <c r="U180" s="32" t="s">
        <v>286</v>
      </c>
      <c r="V180" s="32" t="s">
        <v>78</v>
      </c>
      <c r="W180" s="32" t="s">
        <v>287</v>
      </c>
      <c r="X180" s="32" t="s">
        <v>315</v>
      </c>
      <c r="Y180" s="32" t="s">
        <v>76</v>
      </c>
      <c r="Z180" s="32" t="s">
        <v>77</v>
      </c>
      <c r="AA180" s="74">
        <f>SUMIFS('MOD PAA INVERSIÓN'!M:M,'MOD PAA INVERSIÓN'!B:B,A180,'MOD PAA INVERSIÓN'!A:A,"Modificación propuesta")</f>
        <v>210486000</v>
      </c>
      <c r="AB180" s="74">
        <f t="shared" ref="AB180:AB183" si="83">AF180-T180</f>
        <v>-208500000</v>
      </c>
      <c r="AC180" s="74">
        <f t="shared" ref="AC180:AC183" si="84">AF180</f>
        <v>210486000</v>
      </c>
      <c r="AD180" s="74">
        <f>IFERROR(VLOOKUP(A180,'MOD PAA INVERSIÓN'!$B:$U,20,0),0)</f>
        <v>1</v>
      </c>
      <c r="AE180" s="74">
        <f>SUMIFS('MOD PAA INVERSIÓN'!$M:$M,'MOD PAA INVERSIÓN'!B:B,A180,'MOD PAA INVERSIÓN'!A:A,"Información Actual")</f>
        <v>-418986000</v>
      </c>
      <c r="AF180" s="74">
        <f>VLOOKUP(A180,'Copia de MOD PAA INVERSIÓN'!$B:$M,12,0)</f>
        <v>210486000</v>
      </c>
      <c r="AG180" s="79" t="e">
        <f t="shared" si="3"/>
        <v>#REF!</v>
      </c>
      <c r="AH180" s="77">
        <f t="shared" ref="AH180:AH181" si="85">T180+AE180</f>
        <v>0</v>
      </c>
    </row>
    <row r="181" spans="1:34" ht="75">
      <c r="A181" s="31" t="s">
        <v>412</v>
      </c>
      <c r="B181" s="32" t="s">
        <v>70</v>
      </c>
      <c r="C181" s="32" t="s">
        <v>71</v>
      </c>
      <c r="D181" s="32" t="s">
        <v>282</v>
      </c>
      <c r="E181" s="32" t="s">
        <v>283</v>
      </c>
      <c r="F181" s="33">
        <v>8080</v>
      </c>
      <c r="G181" s="33">
        <v>2024110010212</v>
      </c>
      <c r="H181" s="32" t="s">
        <v>10</v>
      </c>
      <c r="I181" s="32" t="s">
        <v>413</v>
      </c>
      <c r="J181" s="32" t="s">
        <v>12</v>
      </c>
      <c r="K181" s="32">
        <v>80111600</v>
      </c>
      <c r="L181" s="32" t="s">
        <v>1341</v>
      </c>
      <c r="M181" s="32" t="s">
        <v>313</v>
      </c>
      <c r="N181" s="32" t="str">
        <f t="shared" si="41"/>
        <v>MARZO</v>
      </c>
      <c r="O181" s="32">
        <v>4</v>
      </c>
      <c r="P181" s="32">
        <v>1</v>
      </c>
      <c r="Q181" s="32" t="s">
        <v>83</v>
      </c>
      <c r="R181" s="39" t="s">
        <v>84</v>
      </c>
      <c r="S181" s="39">
        <v>5000000</v>
      </c>
      <c r="T181" s="39">
        <f t="shared" ref="T181:T202" si="86">+S181*O181</f>
        <v>20000000</v>
      </c>
      <c r="U181" s="32" t="s">
        <v>286</v>
      </c>
      <c r="V181" s="32" t="s">
        <v>78</v>
      </c>
      <c r="W181" s="32" t="s">
        <v>287</v>
      </c>
      <c r="X181" s="32" t="s">
        <v>315</v>
      </c>
      <c r="Y181" s="32" t="s">
        <v>76</v>
      </c>
      <c r="Z181" s="32" t="s">
        <v>77</v>
      </c>
      <c r="AA181" s="74">
        <f>SUMIFS('MOD PAA INVERSIÓN'!M:M,'MOD PAA INVERSIÓN'!B:B,A181,'MOD PAA INVERSIÓN'!A:A,"Modificación propuesta")</f>
        <v>30000000</v>
      </c>
      <c r="AB181" s="74">
        <f t="shared" si="83"/>
        <v>10000000</v>
      </c>
      <c r="AC181" s="74">
        <f t="shared" si="84"/>
        <v>30000000</v>
      </c>
      <c r="AD181" s="74">
        <f>IFERROR(VLOOKUP(A181,'MOD PAA INVERSIÓN'!$B:$U,20,0),0)</f>
        <v>4</v>
      </c>
      <c r="AE181" s="74">
        <f>SUMIFS('MOD PAA INVERSIÓN'!$M:$M,'MOD PAA INVERSIÓN'!B:B,A181,'MOD PAA INVERSIÓN'!A:A,"Información Actual")</f>
        <v>-20000000</v>
      </c>
      <c r="AF181" s="74">
        <f>VLOOKUP(A181,'Copia de MOD PAA INVERSIÓN'!$B:$M,12,0)</f>
        <v>30000000</v>
      </c>
      <c r="AG181" s="77" t="e">
        <f t="shared" si="3"/>
        <v>#REF!</v>
      </c>
      <c r="AH181" s="77">
        <f t="shared" si="85"/>
        <v>0</v>
      </c>
    </row>
    <row r="182" spans="1:34" ht="75">
      <c r="A182" s="31" t="s">
        <v>415</v>
      </c>
      <c r="B182" s="32" t="s">
        <v>70</v>
      </c>
      <c r="C182" s="32" t="s">
        <v>71</v>
      </c>
      <c r="D182" s="32" t="s">
        <v>282</v>
      </c>
      <c r="E182" s="32" t="s">
        <v>283</v>
      </c>
      <c r="F182" s="33">
        <v>8080</v>
      </c>
      <c r="G182" s="33">
        <v>2024110010212</v>
      </c>
      <c r="H182" s="32" t="s">
        <v>10</v>
      </c>
      <c r="I182" s="32" t="s">
        <v>413</v>
      </c>
      <c r="J182" s="32" t="s">
        <v>12</v>
      </c>
      <c r="K182" s="32">
        <v>80111600</v>
      </c>
      <c r="L182" s="32" t="s">
        <v>1343</v>
      </c>
      <c r="M182" s="32" t="s">
        <v>82</v>
      </c>
      <c r="N182" s="32" t="str">
        <f t="shared" si="41"/>
        <v>FEBRERO</v>
      </c>
      <c r="O182" s="32">
        <v>5</v>
      </c>
      <c r="P182" s="32">
        <v>1</v>
      </c>
      <c r="Q182" s="32" t="s">
        <v>83</v>
      </c>
      <c r="R182" s="39" t="s">
        <v>84</v>
      </c>
      <c r="S182" s="39">
        <v>8000000</v>
      </c>
      <c r="T182" s="39">
        <f t="shared" si="86"/>
        <v>40000000</v>
      </c>
      <c r="U182" s="32" t="s">
        <v>286</v>
      </c>
      <c r="V182" s="32" t="s">
        <v>78</v>
      </c>
      <c r="W182" s="32" t="s">
        <v>287</v>
      </c>
      <c r="X182" s="32" t="s">
        <v>315</v>
      </c>
      <c r="Y182" s="32" t="s">
        <v>76</v>
      </c>
      <c r="Z182" s="32" t="s">
        <v>77</v>
      </c>
      <c r="AA182" s="74">
        <f>SUMIFS('MOD PAA INVERSIÓN'!M:M,'MOD PAA INVERSIÓN'!B:B,A182,'MOD PAA INVERSIÓN'!A:A,"Modificación propuesta")</f>
        <v>40000000</v>
      </c>
      <c r="AB182" s="74">
        <f t="shared" si="83"/>
        <v>0</v>
      </c>
      <c r="AC182" s="74">
        <f t="shared" si="84"/>
        <v>40000000</v>
      </c>
      <c r="AD182" s="74">
        <f>IFERROR(VLOOKUP(A182,'MOD PAA INVERSIÓN'!$B:$U,20,0),0)</f>
        <v>1</v>
      </c>
      <c r="AE182" s="74">
        <f>SUMIFS('MOD PAA INVERSIÓN'!$M:$M,'MOD PAA INVERSIÓN'!B:B,A182,'MOD PAA INVERSIÓN'!A:A,"Información Actual")</f>
        <v>-40000000</v>
      </c>
      <c r="AF182" s="74">
        <f>VLOOKUP(A182,'Copia de MOD PAA INVERSIÓN'!$B:$M,12,0)</f>
        <v>40000000</v>
      </c>
      <c r="AG182" s="77" t="e">
        <f t="shared" si="3"/>
        <v>#REF!</v>
      </c>
      <c r="AH182" s="27"/>
    </row>
    <row r="183" spans="1:34" ht="75">
      <c r="A183" s="31" t="s">
        <v>417</v>
      </c>
      <c r="B183" s="32" t="s">
        <v>70</v>
      </c>
      <c r="C183" s="32" t="s">
        <v>71</v>
      </c>
      <c r="D183" s="32" t="s">
        <v>282</v>
      </c>
      <c r="E183" s="32" t="s">
        <v>283</v>
      </c>
      <c r="F183" s="33">
        <v>8080</v>
      </c>
      <c r="G183" s="33">
        <v>2024110010212</v>
      </c>
      <c r="H183" s="32" t="s">
        <v>10</v>
      </c>
      <c r="I183" s="32" t="s">
        <v>413</v>
      </c>
      <c r="J183" s="32" t="s">
        <v>12</v>
      </c>
      <c r="K183" s="32">
        <v>80111600</v>
      </c>
      <c r="L183" s="32" t="s">
        <v>1344</v>
      </c>
      <c r="M183" s="32" t="s">
        <v>313</v>
      </c>
      <c r="N183" s="32" t="str">
        <f t="shared" si="41"/>
        <v>MARZO</v>
      </c>
      <c r="O183" s="32">
        <v>4</v>
      </c>
      <c r="P183" s="32">
        <v>1</v>
      </c>
      <c r="Q183" s="32" t="s">
        <v>83</v>
      </c>
      <c r="R183" s="39" t="s">
        <v>84</v>
      </c>
      <c r="S183" s="39">
        <v>6400000</v>
      </c>
      <c r="T183" s="39">
        <f t="shared" si="86"/>
        <v>25600000</v>
      </c>
      <c r="U183" s="32" t="s">
        <v>286</v>
      </c>
      <c r="V183" s="32" t="s">
        <v>78</v>
      </c>
      <c r="W183" s="32" t="s">
        <v>287</v>
      </c>
      <c r="X183" s="32" t="s">
        <v>315</v>
      </c>
      <c r="Y183" s="32" t="s">
        <v>76</v>
      </c>
      <c r="Z183" s="32" t="s">
        <v>77</v>
      </c>
      <c r="AA183" s="74">
        <f>SUMIFS('MOD PAA INVERSIÓN'!M:M,'MOD PAA INVERSIÓN'!B:B,A183,'MOD PAA INVERSIÓN'!A:A,"Modificación propuesta")</f>
        <v>25600000</v>
      </c>
      <c r="AB183" s="74">
        <f t="shared" si="83"/>
        <v>0</v>
      </c>
      <c r="AC183" s="74">
        <f t="shared" si="84"/>
        <v>25600000</v>
      </c>
      <c r="AD183" s="74">
        <f>IFERROR(VLOOKUP(A183,'MOD PAA INVERSIÓN'!$B:$U,20,0),0)</f>
        <v>1</v>
      </c>
      <c r="AE183" s="74">
        <f>SUMIFS('MOD PAA INVERSIÓN'!$M:$M,'MOD PAA INVERSIÓN'!B:B,A183,'MOD PAA INVERSIÓN'!A:A,"Información Actual")</f>
        <v>-25600000</v>
      </c>
      <c r="AF183" s="74">
        <f>VLOOKUP(A183,'Copia de MOD PAA INVERSIÓN'!$B:$M,12,0)</f>
        <v>25600000</v>
      </c>
      <c r="AG183" s="77" t="e">
        <f t="shared" si="3"/>
        <v>#REF!</v>
      </c>
      <c r="AH183" s="27"/>
    </row>
    <row r="184" spans="1:34" ht="150">
      <c r="A184" s="31" t="s">
        <v>419</v>
      </c>
      <c r="B184" s="32" t="s">
        <v>70</v>
      </c>
      <c r="C184" s="32" t="s">
        <v>71</v>
      </c>
      <c r="D184" s="32" t="s">
        <v>282</v>
      </c>
      <c r="E184" s="32" t="s">
        <v>283</v>
      </c>
      <c r="F184" s="33">
        <v>8080</v>
      </c>
      <c r="G184" s="33">
        <v>2024110010212</v>
      </c>
      <c r="H184" s="32" t="s">
        <v>10</v>
      </c>
      <c r="I184" s="32" t="s">
        <v>413</v>
      </c>
      <c r="J184" s="32" t="s">
        <v>12</v>
      </c>
      <c r="K184" s="32">
        <v>80111600</v>
      </c>
      <c r="L184" s="32" t="s">
        <v>1345</v>
      </c>
      <c r="M184" s="32" t="s">
        <v>81</v>
      </c>
      <c r="N184" s="32" t="str">
        <f t="shared" si="41"/>
        <v>ENERO</v>
      </c>
      <c r="O184" s="32">
        <v>6</v>
      </c>
      <c r="P184" s="32">
        <v>1</v>
      </c>
      <c r="Q184" s="32" t="s">
        <v>83</v>
      </c>
      <c r="R184" s="39" t="s">
        <v>84</v>
      </c>
      <c r="S184" s="39">
        <v>6400000</v>
      </c>
      <c r="T184" s="39">
        <f t="shared" si="86"/>
        <v>38400000</v>
      </c>
      <c r="U184" s="32" t="s">
        <v>286</v>
      </c>
      <c r="V184" s="32" t="s">
        <v>78</v>
      </c>
      <c r="W184" s="32" t="s">
        <v>287</v>
      </c>
      <c r="X184" s="32" t="s">
        <v>288</v>
      </c>
      <c r="Y184" s="32" t="s">
        <v>76</v>
      </c>
      <c r="Z184" s="32" t="s">
        <v>77</v>
      </c>
      <c r="AA184" s="74">
        <f>SUMIFS('MOD PAA INVERSIÓN'!M:M,'MOD PAA INVERSIÓN'!B:B,A184,'MOD PAA INVERSIÓN'!A:A,"Modificación propuesta")</f>
        <v>0</v>
      </c>
      <c r="AB184" s="77">
        <f>AC184-T184</f>
        <v>0</v>
      </c>
      <c r="AC184" s="77">
        <f>T184</f>
        <v>38400000</v>
      </c>
      <c r="AD184" s="74">
        <f>IFERROR(VLOOKUP(A184,'MOD PAA INVERSIÓN'!$B:$U,20,0),0)</f>
        <v>0</v>
      </c>
      <c r="AE184" s="74">
        <f>SUMIFS('MOD PAA INVERSIÓN'!$M:$M,'MOD PAA INVERSIÓN'!B:B,A184,'MOD PAA INVERSIÓN'!A:A,"Información Actual")</f>
        <v>0</v>
      </c>
      <c r="AF184" s="74" t="e">
        <f>VLOOKUP(A184,'Copia de MOD PAA INVERSIÓN'!$B:$M,12,0)</f>
        <v>#N/A</v>
      </c>
      <c r="AG184" s="27" t="e">
        <f t="shared" si="3"/>
        <v>#REF!</v>
      </c>
      <c r="AH184" s="27"/>
    </row>
    <row r="185" spans="1:34" ht="75">
      <c r="A185" s="31" t="s">
        <v>420</v>
      </c>
      <c r="B185" s="32" t="s">
        <v>70</v>
      </c>
      <c r="C185" s="32" t="s">
        <v>71</v>
      </c>
      <c r="D185" s="32" t="s">
        <v>282</v>
      </c>
      <c r="E185" s="32" t="s">
        <v>283</v>
      </c>
      <c r="F185" s="33">
        <v>8080</v>
      </c>
      <c r="G185" s="33">
        <v>2024110010212</v>
      </c>
      <c r="H185" s="32" t="s">
        <v>10</v>
      </c>
      <c r="I185" s="32" t="s">
        <v>413</v>
      </c>
      <c r="J185" s="32" t="s">
        <v>12</v>
      </c>
      <c r="K185" s="32">
        <v>80111600</v>
      </c>
      <c r="L185" s="32" t="s">
        <v>1346</v>
      </c>
      <c r="M185" s="32" t="s">
        <v>313</v>
      </c>
      <c r="N185" s="32" t="str">
        <f t="shared" si="41"/>
        <v>MARZO</v>
      </c>
      <c r="O185" s="32">
        <v>4</v>
      </c>
      <c r="P185" s="32">
        <v>1</v>
      </c>
      <c r="Q185" s="32" t="s">
        <v>83</v>
      </c>
      <c r="R185" s="39" t="s">
        <v>84</v>
      </c>
      <c r="S185" s="39">
        <v>4000000</v>
      </c>
      <c r="T185" s="39">
        <f t="shared" si="86"/>
        <v>16000000</v>
      </c>
      <c r="U185" s="32" t="s">
        <v>286</v>
      </c>
      <c r="V185" s="32" t="s">
        <v>78</v>
      </c>
      <c r="W185" s="32" t="s">
        <v>287</v>
      </c>
      <c r="X185" s="32" t="s">
        <v>315</v>
      </c>
      <c r="Y185" s="32" t="s">
        <v>76</v>
      </c>
      <c r="Z185" s="32" t="s">
        <v>77</v>
      </c>
      <c r="AA185" s="74">
        <f>SUMIFS('MOD PAA INVERSIÓN'!M:M,'MOD PAA INVERSIÓN'!B:B,A185,'MOD PAA INVERSIÓN'!A:A,"Modificación propuesta")</f>
        <v>20000000</v>
      </c>
      <c r="AB185" s="74">
        <f t="shared" ref="AB185:AB187" si="87">AF185-T185</f>
        <v>4000000</v>
      </c>
      <c r="AC185" s="74">
        <f t="shared" ref="AC185:AC187" si="88">AF185</f>
        <v>20000000</v>
      </c>
      <c r="AD185" s="74">
        <f>IFERROR(VLOOKUP(A185,'MOD PAA INVERSIÓN'!$B:$U,20,0),0)</f>
        <v>4</v>
      </c>
      <c r="AE185" s="74">
        <f>SUMIFS('MOD PAA INVERSIÓN'!$M:$M,'MOD PAA INVERSIÓN'!B:B,A185,'MOD PAA INVERSIÓN'!A:A,"Información Actual")</f>
        <v>-16000000</v>
      </c>
      <c r="AF185" s="74">
        <f>VLOOKUP(A185,'Copia de MOD PAA INVERSIÓN'!$B:$M,12,0)</f>
        <v>20000000</v>
      </c>
      <c r="AG185" s="77" t="e">
        <f t="shared" si="3"/>
        <v>#REF!</v>
      </c>
      <c r="AH185" s="27"/>
    </row>
    <row r="186" spans="1:34" ht="75">
      <c r="A186" s="31" t="s">
        <v>422</v>
      </c>
      <c r="B186" s="32" t="s">
        <v>70</v>
      </c>
      <c r="C186" s="32" t="s">
        <v>71</v>
      </c>
      <c r="D186" s="32" t="s">
        <v>282</v>
      </c>
      <c r="E186" s="32" t="s">
        <v>283</v>
      </c>
      <c r="F186" s="33">
        <v>8080</v>
      </c>
      <c r="G186" s="33">
        <v>2024110010212</v>
      </c>
      <c r="H186" s="32" t="s">
        <v>10</v>
      </c>
      <c r="I186" s="32" t="s">
        <v>413</v>
      </c>
      <c r="J186" s="32" t="s">
        <v>12</v>
      </c>
      <c r="K186" s="32">
        <v>80111600</v>
      </c>
      <c r="L186" s="32" t="s">
        <v>1347</v>
      </c>
      <c r="M186" s="32" t="s">
        <v>82</v>
      </c>
      <c r="N186" s="32" t="str">
        <f t="shared" si="41"/>
        <v>FEBRERO</v>
      </c>
      <c r="O186" s="32">
        <v>5</v>
      </c>
      <c r="P186" s="32">
        <v>1</v>
      </c>
      <c r="Q186" s="32" t="s">
        <v>83</v>
      </c>
      <c r="R186" s="39" t="s">
        <v>84</v>
      </c>
      <c r="S186" s="39">
        <v>6400000</v>
      </c>
      <c r="T186" s="39">
        <f t="shared" si="86"/>
        <v>32000000</v>
      </c>
      <c r="U186" s="32" t="s">
        <v>286</v>
      </c>
      <c r="V186" s="32" t="s">
        <v>78</v>
      </c>
      <c r="W186" s="32" t="s">
        <v>287</v>
      </c>
      <c r="X186" s="32" t="s">
        <v>315</v>
      </c>
      <c r="Y186" s="32" t="s">
        <v>76</v>
      </c>
      <c r="Z186" s="32" t="s">
        <v>77</v>
      </c>
      <c r="AA186" s="74">
        <f>SUMIFS('MOD PAA INVERSIÓN'!M:M,'MOD PAA INVERSIÓN'!B:B,A186,'MOD PAA INVERSIÓN'!A:A,"Modificación propuesta")</f>
        <v>32000000</v>
      </c>
      <c r="AB186" s="74">
        <f t="shared" si="87"/>
        <v>0</v>
      </c>
      <c r="AC186" s="74">
        <f t="shared" si="88"/>
        <v>32000000</v>
      </c>
      <c r="AD186" s="74">
        <f>IFERROR(VLOOKUP(A186,'MOD PAA INVERSIÓN'!$B:$U,20,0),0)</f>
        <v>1</v>
      </c>
      <c r="AE186" s="74">
        <f>SUMIFS('MOD PAA INVERSIÓN'!$M:$M,'MOD PAA INVERSIÓN'!B:B,A186,'MOD PAA INVERSIÓN'!A:A,"Información Actual")</f>
        <v>-32000000</v>
      </c>
      <c r="AF186" s="74">
        <f>VLOOKUP(A186,'Copia de MOD PAA INVERSIÓN'!$B:$M,12,0)</f>
        <v>32000000</v>
      </c>
      <c r="AG186" s="77" t="e">
        <f t="shared" si="3"/>
        <v>#REF!</v>
      </c>
      <c r="AH186" s="27"/>
    </row>
    <row r="187" spans="1:34" ht="75">
      <c r="A187" s="31" t="s">
        <v>424</v>
      </c>
      <c r="B187" s="32" t="s">
        <v>70</v>
      </c>
      <c r="C187" s="32" t="s">
        <v>71</v>
      </c>
      <c r="D187" s="32" t="s">
        <v>282</v>
      </c>
      <c r="E187" s="32" t="s">
        <v>283</v>
      </c>
      <c r="F187" s="33">
        <v>8080</v>
      </c>
      <c r="G187" s="33">
        <v>2024110010212</v>
      </c>
      <c r="H187" s="32" t="s">
        <v>10</v>
      </c>
      <c r="I187" s="32" t="s">
        <v>413</v>
      </c>
      <c r="J187" s="32" t="s">
        <v>12</v>
      </c>
      <c r="K187" s="32">
        <v>80111600</v>
      </c>
      <c r="L187" s="32" t="s">
        <v>1348</v>
      </c>
      <c r="M187" s="32" t="s">
        <v>82</v>
      </c>
      <c r="N187" s="32" t="str">
        <f t="shared" si="41"/>
        <v>FEBRERO</v>
      </c>
      <c r="O187" s="32">
        <v>5</v>
      </c>
      <c r="P187" s="32">
        <v>1</v>
      </c>
      <c r="Q187" s="32" t="s">
        <v>83</v>
      </c>
      <c r="R187" s="39" t="s">
        <v>84</v>
      </c>
      <c r="S187" s="39">
        <v>8000000</v>
      </c>
      <c r="T187" s="39">
        <f t="shared" si="86"/>
        <v>40000000</v>
      </c>
      <c r="U187" s="32" t="s">
        <v>286</v>
      </c>
      <c r="V187" s="32" t="s">
        <v>78</v>
      </c>
      <c r="W187" s="32" t="s">
        <v>287</v>
      </c>
      <c r="X187" s="32" t="s">
        <v>315</v>
      </c>
      <c r="Y187" s="32" t="s">
        <v>76</v>
      </c>
      <c r="Z187" s="32" t="s">
        <v>77</v>
      </c>
      <c r="AA187" s="74">
        <f>SUMIFS('MOD PAA INVERSIÓN'!M:M,'MOD PAA INVERSIÓN'!B:B,A187,'MOD PAA INVERSIÓN'!A:A,"Modificación propuesta")</f>
        <v>40000000</v>
      </c>
      <c r="AB187" s="74">
        <f t="shared" si="87"/>
        <v>0</v>
      </c>
      <c r="AC187" s="74">
        <f t="shared" si="88"/>
        <v>40000000</v>
      </c>
      <c r="AD187" s="74">
        <f>IFERROR(VLOOKUP(A187,'MOD PAA INVERSIÓN'!$B:$U,20,0),0)</f>
        <v>1</v>
      </c>
      <c r="AE187" s="74">
        <f>SUMIFS('MOD PAA INVERSIÓN'!$M:$M,'MOD PAA INVERSIÓN'!B:B,A187,'MOD PAA INVERSIÓN'!A:A,"Información Actual")</f>
        <v>-40000000</v>
      </c>
      <c r="AF187" s="74">
        <f>VLOOKUP(A187,'Copia de MOD PAA INVERSIÓN'!$B:$M,12,0)</f>
        <v>40000000</v>
      </c>
      <c r="AG187" s="77" t="e">
        <f t="shared" si="3"/>
        <v>#REF!</v>
      </c>
      <c r="AH187" s="27"/>
    </row>
    <row r="188" spans="1:34" ht="150">
      <c r="A188" s="31" t="s">
        <v>426</v>
      </c>
      <c r="B188" s="32" t="s">
        <v>70</v>
      </c>
      <c r="C188" s="32" t="s">
        <v>71</v>
      </c>
      <c r="D188" s="32" t="s">
        <v>282</v>
      </c>
      <c r="E188" s="32" t="s">
        <v>283</v>
      </c>
      <c r="F188" s="33">
        <v>8080</v>
      </c>
      <c r="G188" s="33">
        <v>2024110010212</v>
      </c>
      <c r="H188" s="32" t="s">
        <v>10</v>
      </c>
      <c r="I188" s="32" t="s">
        <v>413</v>
      </c>
      <c r="J188" s="32" t="s">
        <v>12</v>
      </c>
      <c r="K188" s="32">
        <v>80111600</v>
      </c>
      <c r="L188" s="32" t="s">
        <v>427</v>
      </c>
      <c r="M188" s="32" t="s">
        <v>81</v>
      </c>
      <c r="N188" s="32" t="str">
        <f t="shared" si="41"/>
        <v>ENERO</v>
      </c>
      <c r="O188" s="32">
        <v>6</v>
      </c>
      <c r="P188" s="32">
        <v>1</v>
      </c>
      <c r="Q188" s="32" t="s">
        <v>83</v>
      </c>
      <c r="R188" s="39" t="s">
        <v>84</v>
      </c>
      <c r="S188" s="39">
        <v>3600000</v>
      </c>
      <c r="T188" s="39">
        <f t="shared" si="86"/>
        <v>21600000</v>
      </c>
      <c r="U188" s="32" t="s">
        <v>286</v>
      </c>
      <c r="V188" s="32" t="s">
        <v>78</v>
      </c>
      <c r="W188" s="32" t="s">
        <v>287</v>
      </c>
      <c r="X188" s="32" t="s">
        <v>288</v>
      </c>
      <c r="Y188" s="32" t="s">
        <v>76</v>
      </c>
      <c r="Z188" s="32" t="s">
        <v>77</v>
      </c>
      <c r="AA188" s="74">
        <f>SUMIFS('MOD PAA INVERSIÓN'!M:M,'MOD PAA INVERSIÓN'!B:B,A188,'MOD PAA INVERSIÓN'!A:A,"Modificación propuesta")</f>
        <v>0</v>
      </c>
      <c r="AB188" s="77">
        <f>AC188-T188</f>
        <v>0</v>
      </c>
      <c r="AC188" s="77">
        <f>T188</f>
        <v>21600000</v>
      </c>
      <c r="AD188" s="74">
        <f>IFERROR(VLOOKUP(A188,'MOD PAA INVERSIÓN'!$B:$U,20,0),0)</f>
        <v>0</v>
      </c>
      <c r="AE188" s="74">
        <f>SUMIFS('MOD PAA INVERSIÓN'!$M:$M,'MOD PAA INVERSIÓN'!B:B,A188,'MOD PAA INVERSIÓN'!A:A,"Información Actual")</f>
        <v>0</v>
      </c>
      <c r="AF188" s="74" t="e">
        <f>VLOOKUP(A188,'Copia de MOD PAA INVERSIÓN'!$B:$M,12,0)</f>
        <v>#N/A</v>
      </c>
      <c r="AG188" s="27" t="e">
        <f t="shared" si="3"/>
        <v>#REF!</v>
      </c>
      <c r="AH188" s="27"/>
    </row>
    <row r="189" spans="1:34" ht="150">
      <c r="A189" s="31" t="s">
        <v>428</v>
      </c>
      <c r="B189" s="32" t="s">
        <v>70</v>
      </c>
      <c r="C189" s="32" t="s">
        <v>71</v>
      </c>
      <c r="D189" s="32" t="s">
        <v>282</v>
      </c>
      <c r="E189" s="32" t="s">
        <v>283</v>
      </c>
      <c r="F189" s="33">
        <v>8080</v>
      </c>
      <c r="G189" s="33">
        <v>2024110010212</v>
      </c>
      <c r="H189" s="32" t="s">
        <v>10</v>
      </c>
      <c r="I189" s="32" t="s">
        <v>413</v>
      </c>
      <c r="J189" s="32" t="s">
        <v>12</v>
      </c>
      <c r="K189" s="32">
        <v>80111600</v>
      </c>
      <c r="L189" s="32" t="s">
        <v>1349</v>
      </c>
      <c r="M189" s="32" t="s">
        <v>313</v>
      </c>
      <c r="N189" s="32" t="str">
        <f t="shared" si="41"/>
        <v>MARZO</v>
      </c>
      <c r="O189" s="32">
        <v>4</v>
      </c>
      <c r="P189" s="32">
        <v>1</v>
      </c>
      <c r="Q189" s="32" t="s">
        <v>83</v>
      </c>
      <c r="R189" s="39" t="s">
        <v>84</v>
      </c>
      <c r="S189" s="39">
        <v>4500000</v>
      </c>
      <c r="T189" s="39">
        <f t="shared" si="86"/>
        <v>18000000</v>
      </c>
      <c r="U189" s="32" t="s">
        <v>286</v>
      </c>
      <c r="V189" s="32" t="s">
        <v>78</v>
      </c>
      <c r="W189" s="32" t="s">
        <v>287</v>
      </c>
      <c r="X189" s="32" t="s">
        <v>288</v>
      </c>
      <c r="Y189" s="32" t="s">
        <v>76</v>
      </c>
      <c r="Z189" s="32" t="s">
        <v>77</v>
      </c>
      <c r="AA189" s="74">
        <f>SUMIFS('MOD PAA INVERSIÓN'!M:M,'MOD PAA INVERSIÓN'!B:B,A189,'MOD PAA INVERSIÓN'!A:A,"Modificación propuesta")</f>
        <v>18000000</v>
      </c>
      <c r="AB189" s="74">
        <f t="shared" ref="AB189:AB190" si="89">AF189-T189</f>
        <v>0</v>
      </c>
      <c r="AC189" s="74">
        <f t="shared" ref="AC189:AC190" si="90">AF189</f>
        <v>18000000</v>
      </c>
      <c r="AD189" s="74">
        <f>IFERROR(VLOOKUP(A189,'MOD PAA INVERSIÓN'!$B:$U,20,0),0)</f>
        <v>1</v>
      </c>
      <c r="AE189" s="74">
        <f>SUMIFS('MOD PAA INVERSIÓN'!$M:$M,'MOD PAA INVERSIÓN'!B:B,A189,'MOD PAA INVERSIÓN'!A:A,"Información Actual")</f>
        <v>-18000000</v>
      </c>
      <c r="AF189" s="74">
        <f>VLOOKUP(A189,'Copia de MOD PAA INVERSIÓN'!$B:$M,12,0)</f>
        <v>18000000</v>
      </c>
      <c r="AG189" s="77" t="e">
        <f t="shared" si="3"/>
        <v>#REF!</v>
      </c>
      <c r="AH189" s="27"/>
    </row>
    <row r="190" spans="1:34" ht="75">
      <c r="A190" s="31" t="s">
        <v>430</v>
      </c>
      <c r="B190" s="32" t="s">
        <v>70</v>
      </c>
      <c r="C190" s="32" t="s">
        <v>71</v>
      </c>
      <c r="D190" s="32" t="s">
        <v>282</v>
      </c>
      <c r="E190" s="32" t="s">
        <v>283</v>
      </c>
      <c r="F190" s="33">
        <v>8080</v>
      </c>
      <c r="G190" s="33">
        <v>2024110010212</v>
      </c>
      <c r="H190" s="32" t="s">
        <v>10</v>
      </c>
      <c r="I190" s="32" t="s">
        <v>413</v>
      </c>
      <c r="J190" s="32" t="s">
        <v>12</v>
      </c>
      <c r="K190" s="32">
        <v>80111600</v>
      </c>
      <c r="L190" s="32" t="s">
        <v>1350</v>
      </c>
      <c r="M190" s="32" t="s">
        <v>313</v>
      </c>
      <c r="N190" s="32" t="str">
        <f t="shared" si="41"/>
        <v>MARZO</v>
      </c>
      <c r="O190" s="32">
        <v>4</v>
      </c>
      <c r="P190" s="32">
        <v>1</v>
      </c>
      <c r="Q190" s="32" t="s">
        <v>83</v>
      </c>
      <c r="R190" s="39" t="s">
        <v>84</v>
      </c>
      <c r="S190" s="39">
        <v>6500000</v>
      </c>
      <c r="T190" s="39">
        <f t="shared" si="86"/>
        <v>26000000</v>
      </c>
      <c r="U190" s="32" t="s">
        <v>286</v>
      </c>
      <c r="V190" s="32" t="s">
        <v>78</v>
      </c>
      <c r="W190" s="32" t="s">
        <v>287</v>
      </c>
      <c r="X190" s="32" t="s">
        <v>75</v>
      </c>
      <c r="Y190" s="32" t="s">
        <v>76</v>
      </c>
      <c r="Z190" s="32" t="s">
        <v>77</v>
      </c>
      <c r="AA190" s="74">
        <f>SUMIFS('MOD PAA INVERSIÓN'!M:M,'MOD PAA INVERSIÓN'!B:B,A190,'MOD PAA INVERSIÓN'!A:A,"Modificación propuesta")</f>
        <v>26000000</v>
      </c>
      <c r="AB190" s="74">
        <f t="shared" si="89"/>
        <v>0</v>
      </c>
      <c r="AC190" s="74">
        <f t="shared" si="90"/>
        <v>26000000</v>
      </c>
      <c r="AD190" s="74">
        <f>IFERROR(VLOOKUP(A190,'MOD PAA INVERSIÓN'!$B:$U,20,0),0)</f>
        <v>1</v>
      </c>
      <c r="AE190" s="74">
        <f>SUMIFS('MOD PAA INVERSIÓN'!$M:$M,'MOD PAA INVERSIÓN'!B:B,A190,'MOD PAA INVERSIÓN'!A:A,"Información Actual")</f>
        <v>-26000000</v>
      </c>
      <c r="AF190" s="74">
        <f>VLOOKUP(A190,'Copia de MOD PAA INVERSIÓN'!$B:$M,12,0)</f>
        <v>26000000</v>
      </c>
      <c r="AG190" s="77" t="e">
        <f t="shared" si="3"/>
        <v>#REF!</v>
      </c>
      <c r="AH190" s="27"/>
    </row>
    <row r="191" spans="1:34" ht="150">
      <c r="A191" s="31" t="s">
        <v>432</v>
      </c>
      <c r="B191" s="32" t="s">
        <v>70</v>
      </c>
      <c r="C191" s="32" t="s">
        <v>71</v>
      </c>
      <c r="D191" s="32" t="s">
        <v>282</v>
      </c>
      <c r="E191" s="32" t="s">
        <v>283</v>
      </c>
      <c r="F191" s="33">
        <v>8080</v>
      </c>
      <c r="G191" s="33">
        <v>2024110010212</v>
      </c>
      <c r="H191" s="32" t="s">
        <v>10</v>
      </c>
      <c r="I191" s="32" t="s">
        <v>413</v>
      </c>
      <c r="J191" s="32" t="s">
        <v>12</v>
      </c>
      <c r="K191" s="32">
        <v>80111600</v>
      </c>
      <c r="L191" s="32" t="s">
        <v>433</v>
      </c>
      <c r="M191" s="32" t="s">
        <v>81</v>
      </c>
      <c r="N191" s="32" t="str">
        <f t="shared" si="41"/>
        <v>ENERO</v>
      </c>
      <c r="O191" s="32">
        <v>6</v>
      </c>
      <c r="P191" s="32">
        <v>1</v>
      </c>
      <c r="Q191" s="32" t="s">
        <v>83</v>
      </c>
      <c r="R191" s="39" t="s">
        <v>84</v>
      </c>
      <c r="S191" s="39">
        <v>6000000</v>
      </c>
      <c r="T191" s="39">
        <f t="shared" si="86"/>
        <v>36000000</v>
      </c>
      <c r="U191" s="32" t="s">
        <v>286</v>
      </c>
      <c r="V191" s="32" t="s">
        <v>78</v>
      </c>
      <c r="W191" s="32" t="s">
        <v>287</v>
      </c>
      <c r="X191" s="32" t="s">
        <v>288</v>
      </c>
      <c r="Y191" s="32" t="s">
        <v>76</v>
      </c>
      <c r="Z191" s="32" t="s">
        <v>77</v>
      </c>
      <c r="AA191" s="74">
        <f>SUMIFS('MOD PAA INVERSIÓN'!M:M,'MOD PAA INVERSIÓN'!B:B,A191,'MOD PAA INVERSIÓN'!A:A,"Modificación propuesta")</f>
        <v>0</v>
      </c>
      <c r="AB191" s="77">
        <f t="shared" ref="AB191:AB192" si="91">AC191-T191</f>
        <v>0</v>
      </c>
      <c r="AC191" s="77">
        <f>T191</f>
        <v>36000000</v>
      </c>
      <c r="AD191" s="74">
        <f>IFERROR(VLOOKUP(A191,'MOD PAA INVERSIÓN'!$B:$U,20,0),0)</f>
        <v>0</v>
      </c>
      <c r="AE191" s="74">
        <f>SUMIFS('MOD PAA INVERSIÓN'!$M:$M,'MOD PAA INVERSIÓN'!B:B,A191,'MOD PAA INVERSIÓN'!A:A,"Información Actual")</f>
        <v>0</v>
      </c>
      <c r="AF191" s="74" t="e">
        <f>VLOOKUP(A191,'Copia de MOD PAA INVERSIÓN'!$B:$M,12,0)</f>
        <v>#N/A</v>
      </c>
      <c r="AG191" s="27" t="e">
        <f t="shared" si="3"/>
        <v>#REF!</v>
      </c>
      <c r="AH191" s="27"/>
    </row>
    <row r="192" spans="1:34" ht="75">
      <c r="A192" s="31" t="s">
        <v>434</v>
      </c>
      <c r="B192" s="32" t="s">
        <v>70</v>
      </c>
      <c r="C192" s="32" t="s">
        <v>71</v>
      </c>
      <c r="D192" s="32" t="s">
        <v>282</v>
      </c>
      <c r="E192" s="32" t="s">
        <v>283</v>
      </c>
      <c r="F192" s="33">
        <v>8080</v>
      </c>
      <c r="G192" s="33">
        <v>2024110010212</v>
      </c>
      <c r="H192" s="32" t="s">
        <v>10</v>
      </c>
      <c r="I192" s="32" t="s">
        <v>413</v>
      </c>
      <c r="J192" s="32" t="s">
        <v>12</v>
      </c>
      <c r="K192" s="32">
        <v>80111600</v>
      </c>
      <c r="L192" s="32" t="s">
        <v>1351</v>
      </c>
      <c r="M192" s="32" t="s">
        <v>313</v>
      </c>
      <c r="N192" s="32" t="str">
        <f t="shared" si="41"/>
        <v>MARZO</v>
      </c>
      <c r="O192" s="32">
        <v>4</v>
      </c>
      <c r="P192" s="32">
        <v>1</v>
      </c>
      <c r="Q192" s="32" t="s">
        <v>83</v>
      </c>
      <c r="R192" s="39" t="s">
        <v>84</v>
      </c>
      <c r="S192" s="39">
        <v>5300000</v>
      </c>
      <c r="T192" s="39">
        <f t="shared" si="86"/>
        <v>21200000</v>
      </c>
      <c r="U192" s="32" t="s">
        <v>286</v>
      </c>
      <c r="V192" s="32" t="s">
        <v>78</v>
      </c>
      <c r="W192" s="32" t="s">
        <v>287</v>
      </c>
      <c r="X192" s="32" t="s">
        <v>315</v>
      </c>
      <c r="Y192" s="32" t="s">
        <v>76</v>
      </c>
      <c r="Z192" s="32" t="s">
        <v>77</v>
      </c>
      <c r="AA192" s="74">
        <f>SUMIFS('MOD PAA INVERSIÓN'!M:M,'MOD PAA INVERSIÓN'!B:B,A192,'MOD PAA INVERSIÓN'!A:A,"Modificación propuesta")</f>
        <v>36000000</v>
      </c>
      <c r="AB192" s="74">
        <f t="shared" si="91"/>
        <v>14800000</v>
      </c>
      <c r="AC192" s="74">
        <f>AA192</f>
        <v>36000000</v>
      </c>
      <c r="AD192" s="74">
        <f>IFERROR(VLOOKUP(A192,'MOD PAA INVERSIÓN'!$B:$U,20,0),0)</f>
        <v>4</v>
      </c>
      <c r="AE192" s="74">
        <f>SUMIFS('MOD PAA INVERSIÓN'!$M:$M,'MOD PAA INVERSIÓN'!B:B,A192,'MOD PAA INVERSIÓN'!A:A,"Información Actual")</f>
        <v>-21200000</v>
      </c>
      <c r="AF192" s="74">
        <f>VLOOKUP(A192,'Copia de MOD PAA INVERSIÓN'!$B:$M,12,0)</f>
        <v>33000000</v>
      </c>
      <c r="AG192" s="77" t="e">
        <f t="shared" si="3"/>
        <v>#REF!</v>
      </c>
      <c r="AH192" s="27"/>
    </row>
    <row r="193" spans="1:34" ht="150">
      <c r="A193" s="31" t="s">
        <v>436</v>
      </c>
      <c r="B193" s="32" t="s">
        <v>70</v>
      </c>
      <c r="C193" s="32" t="s">
        <v>71</v>
      </c>
      <c r="D193" s="32" t="s">
        <v>282</v>
      </c>
      <c r="E193" s="32" t="s">
        <v>283</v>
      </c>
      <c r="F193" s="33">
        <v>8080</v>
      </c>
      <c r="G193" s="33">
        <v>2024110010212</v>
      </c>
      <c r="H193" s="32" t="s">
        <v>10</v>
      </c>
      <c r="I193" s="32" t="s">
        <v>413</v>
      </c>
      <c r="J193" s="32" t="s">
        <v>12</v>
      </c>
      <c r="K193" s="32">
        <v>80111600</v>
      </c>
      <c r="L193" s="32" t="s">
        <v>1352</v>
      </c>
      <c r="M193" s="32" t="s">
        <v>313</v>
      </c>
      <c r="N193" s="32" t="str">
        <f t="shared" si="41"/>
        <v>MARZO</v>
      </c>
      <c r="O193" s="32">
        <v>4</v>
      </c>
      <c r="P193" s="32">
        <v>1</v>
      </c>
      <c r="Q193" s="32" t="s">
        <v>83</v>
      </c>
      <c r="R193" s="39" t="s">
        <v>84</v>
      </c>
      <c r="S193" s="39">
        <v>4500000</v>
      </c>
      <c r="T193" s="39">
        <f t="shared" si="86"/>
        <v>18000000</v>
      </c>
      <c r="U193" s="32" t="s">
        <v>286</v>
      </c>
      <c r="V193" s="32" t="s">
        <v>78</v>
      </c>
      <c r="W193" s="32" t="s">
        <v>287</v>
      </c>
      <c r="X193" s="32" t="s">
        <v>288</v>
      </c>
      <c r="Y193" s="32" t="s">
        <v>76</v>
      </c>
      <c r="Z193" s="32" t="s">
        <v>77</v>
      </c>
      <c r="AA193" s="74">
        <f>SUMIFS('MOD PAA INVERSIÓN'!M:M,'MOD PAA INVERSIÓN'!B:B,A193,'MOD PAA INVERSIÓN'!A:A,"Modificación propuesta")</f>
        <v>18000000</v>
      </c>
      <c r="AB193" s="74">
        <f t="shared" ref="AB193:AB194" si="92">AF193-T193</f>
        <v>0</v>
      </c>
      <c r="AC193" s="74">
        <f t="shared" ref="AC193:AC194" si="93">AF193</f>
        <v>18000000</v>
      </c>
      <c r="AD193" s="74">
        <f>IFERROR(VLOOKUP(A193,'MOD PAA INVERSIÓN'!$B:$U,20,0),0)</f>
        <v>1</v>
      </c>
      <c r="AE193" s="74">
        <f>SUMIFS('MOD PAA INVERSIÓN'!$M:$M,'MOD PAA INVERSIÓN'!B:B,A193,'MOD PAA INVERSIÓN'!A:A,"Información Actual")</f>
        <v>-18000000</v>
      </c>
      <c r="AF193" s="74">
        <f>VLOOKUP(A193,'Copia de MOD PAA INVERSIÓN'!$B:$M,12,0)</f>
        <v>18000000</v>
      </c>
      <c r="AG193" s="77" t="e">
        <f t="shared" si="3"/>
        <v>#REF!</v>
      </c>
      <c r="AH193" s="27"/>
    </row>
    <row r="194" spans="1:34" ht="150">
      <c r="A194" s="31" t="s">
        <v>438</v>
      </c>
      <c r="B194" s="32" t="s">
        <v>70</v>
      </c>
      <c r="C194" s="32" t="s">
        <v>71</v>
      </c>
      <c r="D194" s="32" t="s">
        <v>282</v>
      </c>
      <c r="E194" s="32" t="s">
        <v>283</v>
      </c>
      <c r="F194" s="33">
        <v>8080</v>
      </c>
      <c r="G194" s="33">
        <v>2024110010212</v>
      </c>
      <c r="H194" s="32" t="s">
        <v>10</v>
      </c>
      <c r="I194" s="32" t="s">
        <v>413</v>
      </c>
      <c r="J194" s="32" t="s">
        <v>12</v>
      </c>
      <c r="K194" s="32">
        <v>80111600</v>
      </c>
      <c r="L194" s="32" t="s">
        <v>1353</v>
      </c>
      <c r="M194" s="32" t="s">
        <v>81</v>
      </c>
      <c r="N194" s="32" t="str">
        <f t="shared" si="41"/>
        <v>ENERO</v>
      </c>
      <c r="O194" s="32">
        <v>4</v>
      </c>
      <c r="P194" s="32">
        <v>1</v>
      </c>
      <c r="Q194" s="32" t="s">
        <v>83</v>
      </c>
      <c r="R194" s="39" t="s">
        <v>84</v>
      </c>
      <c r="S194" s="39">
        <v>5000000</v>
      </c>
      <c r="T194" s="39">
        <f t="shared" si="86"/>
        <v>20000000</v>
      </c>
      <c r="U194" s="32" t="s">
        <v>286</v>
      </c>
      <c r="V194" s="32" t="s">
        <v>78</v>
      </c>
      <c r="W194" s="32" t="s">
        <v>287</v>
      </c>
      <c r="X194" s="32" t="s">
        <v>288</v>
      </c>
      <c r="Y194" s="32" t="s">
        <v>76</v>
      </c>
      <c r="Z194" s="32" t="s">
        <v>77</v>
      </c>
      <c r="AA194" s="74">
        <f>SUMIFS('MOD PAA INVERSIÓN'!M:M,'MOD PAA INVERSIÓN'!B:B,A194,'MOD PAA INVERSIÓN'!A:A,"Modificación propuesta")</f>
        <v>20000000</v>
      </c>
      <c r="AB194" s="74">
        <f t="shared" si="92"/>
        <v>0</v>
      </c>
      <c r="AC194" s="74">
        <f t="shared" si="93"/>
        <v>20000000</v>
      </c>
      <c r="AD194" s="74">
        <f>IFERROR(VLOOKUP(A194,'MOD PAA INVERSIÓN'!$B:$U,20,0),0)</f>
        <v>1</v>
      </c>
      <c r="AE194" s="74">
        <f>SUMIFS('MOD PAA INVERSIÓN'!$M:$M,'MOD PAA INVERSIÓN'!B:B,A194,'MOD PAA INVERSIÓN'!A:A,"Información Actual")</f>
        <v>-20000000</v>
      </c>
      <c r="AF194" s="74">
        <f>VLOOKUP(A194,'Copia de MOD PAA INVERSIÓN'!$B:$M,12,0)</f>
        <v>20000000</v>
      </c>
      <c r="AG194" s="77" t="e">
        <f t="shared" si="3"/>
        <v>#REF!</v>
      </c>
      <c r="AH194" s="27"/>
    </row>
    <row r="195" spans="1:34" ht="150">
      <c r="A195" s="31" t="s">
        <v>440</v>
      </c>
      <c r="B195" s="32" t="s">
        <v>70</v>
      </c>
      <c r="C195" s="32" t="s">
        <v>71</v>
      </c>
      <c r="D195" s="32" t="s">
        <v>282</v>
      </c>
      <c r="E195" s="32" t="s">
        <v>283</v>
      </c>
      <c r="F195" s="33">
        <v>8080</v>
      </c>
      <c r="G195" s="33">
        <v>2024110010212</v>
      </c>
      <c r="H195" s="32" t="s">
        <v>10</v>
      </c>
      <c r="I195" s="32" t="s">
        <v>413</v>
      </c>
      <c r="J195" s="32" t="s">
        <v>12</v>
      </c>
      <c r="K195" s="32">
        <v>80111600</v>
      </c>
      <c r="L195" s="32" t="s">
        <v>441</v>
      </c>
      <c r="M195" s="32" t="s">
        <v>82</v>
      </c>
      <c r="N195" s="32" t="str">
        <f t="shared" si="41"/>
        <v>FEBRERO</v>
      </c>
      <c r="O195" s="32">
        <v>5</v>
      </c>
      <c r="P195" s="32">
        <v>1</v>
      </c>
      <c r="Q195" s="32" t="s">
        <v>83</v>
      </c>
      <c r="R195" s="39" t="s">
        <v>84</v>
      </c>
      <c r="S195" s="39">
        <v>6500000</v>
      </c>
      <c r="T195" s="39">
        <f t="shared" si="86"/>
        <v>32500000</v>
      </c>
      <c r="U195" s="32" t="s">
        <v>286</v>
      </c>
      <c r="V195" s="32" t="s">
        <v>78</v>
      </c>
      <c r="W195" s="32" t="s">
        <v>287</v>
      </c>
      <c r="X195" s="32" t="s">
        <v>288</v>
      </c>
      <c r="Y195" s="32" t="s">
        <v>76</v>
      </c>
      <c r="Z195" s="32" t="s">
        <v>77</v>
      </c>
      <c r="AA195" s="74">
        <f>SUMIFS('MOD PAA INVERSIÓN'!M:M,'MOD PAA INVERSIÓN'!B:B,A195,'MOD PAA INVERSIÓN'!A:A,"Modificación propuesta")</f>
        <v>0</v>
      </c>
      <c r="AB195" s="77">
        <f>AC195-T195</f>
        <v>0</v>
      </c>
      <c r="AC195" s="77">
        <f>T195</f>
        <v>32500000</v>
      </c>
      <c r="AD195" s="74">
        <f>IFERROR(VLOOKUP(A195,'MOD PAA INVERSIÓN'!$B:$U,20,0),0)</f>
        <v>0</v>
      </c>
      <c r="AE195" s="74">
        <f>SUMIFS('MOD PAA INVERSIÓN'!$M:$M,'MOD PAA INVERSIÓN'!B:B,A195,'MOD PAA INVERSIÓN'!A:A,"Información Actual")</f>
        <v>0</v>
      </c>
      <c r="AF195" s="74" t="e">
        <f>VLOOKUP(A195,'Copia de MOD PAA INVERSIÓN'!$B:$M,12,0)</f>
        <v>#N/A</v>
      </c>
      <c r="AG195" s="27" t="e">
        <f t="shared" si="3"/>
        <v>#REF!</v>
      </c>
      <c r="AH195" s="27"/>
    </row>
    <row r="196" spans="1:34" ht="75">
      <c r="A196" s="31" t="s">
        <v>442</v>
      </c>
      <c r="B196" s="32" t="s">
        <v>70</v>
      </c>
      <c r="C196" s="32" t="s">
        <v>71</v>
      </c>
      <c r="D196" s="32" t="s">
        <v>282</v>
      </c>
      <c r="E196" s="32" t="s">
        <v>283</v>
      </c>
      <c r="F196" s="33">
        <v>8080</v>
      </c>
      <c r="G196" s="33">
        <v>2024110010212</v>
      </c>
      <c r="H196" s="32" t="s">
        <v>10</v>
      </c>
      <c r="I196" s="32" t="s">
        <v>413</v>
      </c>
      <c r="J196" s="32" t="s">
        <v>12</v>
      </c>
      <c r="K196" s="32">
        <v>80111600</v>
      </c>
      <c r="L196" s="32" t="s">
        <v>1354</v>
      </c>
      <c r="M196" s="32" t="s">
        <v>313</v>
      </c>
      <c r="N196" s="32" t="str">
        <f t="shared" si="41"/>
        <v>MARZO</v>
      </c>
      <c r="O196" s="32">
        <v>5</v>
      </c>
      <c r="P196" s="32">
        <v>1</v>
      </c>
      <c r="Q196" s="32" t="s">
        <v>83</v>
      </c>
      <c r="R196" s="39" t="s">
        <v>84</v>
      </c>
      <c r="S196" s="39">
        <v>4500000</v>
      </c>
      <c r="T196" s="39">
        <f t="shared" si="86"/>
        <v>22500000</v>
      </c>
      <c r="U196" s="32" t="s">
        <v>286</v>
      </c>
      <c r="V196" s="32" t="s">
        <v>78</v>
      </c>
      <c r="W196" s="32" t="s">
        <v>287</v>
      </c>
      <c r="X196" s="32" t="s">
        <v>75</v>
      </c>
      <c r="Y196" s="32" t="s">
        <v>76</v>
      </c>
      <c r="Z196" s="32" t="s">
        <v>77</v>
      </c>
      <c r="AA196" s="74">
        <f>SUMIFS('MOD PAA INVERSIÓN'!M:M,'MOD PAA INVERSIÓN'!B:B,A196,'MOD PAA INVERSIÓN'!A:A,"Modificación propuesta")</f>
        <v>22500000</v>
      </c>
      <c r="AB196" s="74">
        <f>AF196-T196</f>
        <v>0</v>
      </c>
      <c r="AC196" s="74">
        <f>AF196</f>
        <v>22500000</v>
      </c>
      <c r="AD196" s="74">
        <f>IFERROR(VLOOKUP(A196,'MOD PAA INVERSIÓN'!$B:$U,20,0),0)</f>
        <v>1</v>
      </c>
      <c r="AE196" s="74">
        <f>SUMIFS('MOD PAA INVERSIÓN'!$M:$M,'MOD PAA INVERSIÓN'!B:B,A196,'MOD PAA INVERSIÓN'!A:A,"Información Actual")</f>
        <v>-22500000</v>
      </c>
      <c r="AF196" s="74">
        <f>VLOOKUP(A196,'Copia de MOD PAA INVERSIÓN'!$B:$M,12,0)</f>
        <v>22500000</v>
      </c>
      <c r="AG196" s="77" t="e">
        <f t="shared" si="3"/>
        <v>#REF!</v>
      </c>
      <c r="AH196" s="27"/>
    </row>
    <row r="197" spans="1:34" ht="75">
      <c r="A197" s="31" t="s">
        <v>444</v>
      </c>
      <c r="B197" s="32" t="s">
        <v>70</v>
      </c>
      <c r="C197" s="32" t="s">
        <v>71</v>
      </c>
      <c r="D197" s="32" t="s">
        <v>282</v>
      </c>
      <c r="E197" s="32" t="s">
        <v>283</v>
      </c>
      <c r="F197" s="33">
        <v>8080</v>
      </c>
      <c r="G197" s="33">
        <v>2024110010212</v>
      </c>
      <c r="H197" s="32" t="s">
        <v>10</v>
      </c>
      <c r="I197" s="32" t="s">
        <v>413</v>
      </c>
      <c r="J197" s="32" t="s">
        <v>12</v>
      </c>
      <c r="K197" s="32">
        <v>80111600</v>
      </c>
      <c r="L197" s="32" t="s">
        <v>1355</v>
      </c>
      <c r="M197" s="32" t="s">
        <v>313</v>
      </c>
      <c r="N197" s="32" t="str">
        <f t="shared" si="41"/>
        <v>MARZO</v>
      </c>
      <c r="O197" s="32">
        <v>4</v>
      </c>
      <c r="P197" s="32">
        <v>1</v>
      </c>
      <c r="Q197" s="32" t="s">
        <v>83</v>
      </c>
      <c r="R197" s="39" t="s">
        <v>84</v>
      </c>
      <c r="S197" s="39">
        <v>7000000</v>
      </c>
      <c r="T197" s="39">
        <f t="shared" si="86"/>
        <v>28000000</v>
      </c>
      <c r="U197" s="32" t="s">
        <v>286</v>
      </c>
      <c r="V197" s="32" t="s">
        <v>78</v>
      </c>
      <c r="W197" s="32" t="s">
        <v>287</v>
      </c>
      <c r="X197" s="32" t="s">
        <v>315</v>
      </c>
      <c r="Y197" s="32" t="s">
        <v>76</v>
      </c>
      <c r="Z197" s="32" t="s">
        <v>77</v>
      </c>
      <c r="AA197" s="74">
        <f>SUMIFS('MOD PAA INVERSIÓN'!M:M,'MOD PAA INVERSIÓN'!B:B,A197,'MOD PAA INVERSIÓN'!A:A,"Modificación propuesta")</f>
        <v>0</v>
      </c>
      <c r="AB197" s="77">
        <f>AC197-T197</f>
        <v>0</v>
      </c>
      <c r="AC197" s="77">
        <f>T197</f>
        <v>28000000</v>
      </c>
      <c r="AD197" s="74">
        <f>IFERROR(VLOOKUP(A197,'MOD PAA INVERSIÓN'!$B:$U,20,0),0)</f>
        <v>0</v>
      </c>
      <c r="AE197" s="74">
        <f>SUMIFS('MOD PAA INVERSIÓN'!$M:$M,'MOD PAA INVERSIÓN'!B:B,A197,'MOD PAA INVERSIÓN'!A:A,"Información Actual")</f>
        <v>0</v>
      </c>
      <c r="AF197" s="74" t="e">
        <f>VLOOKUP(A197,'Copia de MOD PAA INVERSIÓN'!$B:$M,12,0)</f>
        <v>#N/A</v>
      </c>
      <c r="AG197" s="27" t="e">
        <f t="shared" si="3"/>
        <v>#REF!</v>
      </c>
      <c r="AH197" s="27"/>
    </row>
    <row r="198" spans="1:34" ht="150">
      <c r="A198" s="31" t="s">
        <v>445</v>
      </c>
      <c r="B198" s="32" t="s">
        <v>70</v>
      </c>
      <c r="C198" s="32" t="s">
        <v>71</v>
      </c>
      <c r="D198" s="32" t="s">
        <v>282</v>
      </c>
      <c r="E198" s="32" t="s">
        <v>283</v>
      </c>
      <c r="F198" s="33">
        <v>8080</v>
      </c>
      <c r="G198" s="33">
        <v>2024110010212</v>
      </c>
      <c r="H198" s="32" t="s">
        <v>10</v>
      </c>
      <c r="I198" s="32" t="s">
        <v>413</v>
      </c>
      <c r="J198" s="32" t="s">
        <v>12</v>
      </c>
      <c r="K198" s="32">
        <v>80111600</v>
      </c>
      <c r="L198" s="32" t="s">
        <v>1356</v>
      </c>
      <c r="M198" s="32" t="s">
        <v>82</v>
      </c>
      <c r="N198" s="32" t="str">
        <f t="shared" si="41"/>
        <v>FEBRERO</v>
      </c>
      <c r="O198" s="32">
        <v>4</v>
      </c>
      <c r="P198" s="32">
        <v>1</v>
      </c>
      <c r="Q198" s="32" t="s">
        <v>83</v>
      </c>
      <c r="R198" s="39" t="s">
        <v>84</v>
      </c>
      <c r="S198" s="39">
        <v>7000000</v>
      </c>
      <c r="T198" s="39">
        <f t="shared" si="86"/>
        <v>28000000</v>
      </c>
      <c r="U198" s="32" t="s">
        <v>286</v>
      </c>
      <c r="V198" s="32" t="s">
        <v>78</v>
      </c>
      <c r="W198" s="32" t="s">
        <v>287</v>
      </c>
      <c r="X198" s="32" t="s">
        <v>288</v>
      </c>
      <c r="Y198" s="32" t="s">
        <v>76</v>
      </c>
      <c r="Z198" s="32" t="s">
        <v>77</v>
      </c>
      <c r="AA198" s="74">
        <f>SUMIFS('MOD PAA INVERSIÓN'!M:M,'MOD PAA INVERSIÓN'!B:B,A198,'MOD PAA INVERSIÓN'!A:A,"Modificación propuesta")</f>
        <v>28000000</v>
      </c>
      <c r="AB198" s="74">
        <f t="shared" ref="AB198:AB199" si="94">AF198-T198</f>
        <v>0</v>
      </c>
      <c r="AC198" s="74">
        <f t="shared" ref="AC198:AC199" si="95">AF198</f>
        <v>28000000</v>
      </c>
      <c r="AD198" s="74">
        <f>IFERROR(VLOOKUP(A198,'MOD PAA INVERSIÓN'!$B:$U,20,0),0)</f>
        <v>1</v>
      </c>
      <c r="AE198" s="74">
        <f>SUMIFS('MOD PAA INVERSIÓN'!$M:$M,'MOD PAA INVERSIÓN'!B:B,A198,'MOD PAA INVERSIÓN'!A:A,"Información Actual")</f>
        <v>-28000000</v>
      </c>
      <c r="AF198" s="74">
        <f>VLOOKUP(A198,'Copia de MOD PAA INVERSIÓN'!$B:$M,12,0)</f>
        <v>28000000</v>
      </c>
      <c r="AG198" s="77" t="e">
        <f t="shared" si="3"/>
        <v>#REF!</v>
      </c>
      <c r="AH198" s="27"/>
    </row>
    <row r="199" spans="1:34" ht="75">
      <c r="A199" s="31" t="s">
        <v>446</v>
      </c>
      <c r="B199" s="32" t="s">
        <v>70</v>
      </c>
      <c r="C199" s="32" t="s">
        <v>71</v>
      </c>
      <c r="D199" s="32" t="s">
        <v>282</v>
      </c>
      <c r="E199" s="32" t="s">
        <v>283</v>
      </c>
      <c r="F199" s="33">
        <v>8080</v>
      </c>
      <c r="G199" s="33">
        <v>2024110010212</v>
      </c>
      <c r="H199" s="32" t="s">
        <v>10</v>
      </c>
      <c r="I199" s="32" t="s">
        <v>413</v>
      </c>
      <c r="J199" s="32" t="s">
        <v>12</v>
      </c>
      <c r="K199" s="32">
        <v>80111600</v>
      </c>
      <c r="L199" s="32" t="s">
        <v>1357</v>
      </c>
      <c r="M199" s="32" t="s">
        <v>82</v>
      </c>
      <c r="N199" s="32" t="str">
        <f t="shared" si="41"/>
        <v>FEBRERO</v>
      </c>
      <c r="O199" s="32">
        <v>5</v>
      </c>
      <c r="P199" s="32">
        <v>1</v>
      </c>
      <c r="Q199" s="32" t="s">
        <v>83</v>
      </c>
      <c r="R199" s="39" t="s">
        <v>84</v>
      </c>
      <c r="S199" s="39">
        <v>5000000</v>
      </c>
      <c r="T199" s="39">
        <f t="shared" si="86"/>
        <v>25000000</v>
      </c>
      <c r="U199" s="32" t="s">
        <v>286</v>
      </c>
      <c r="V199" s="32" t="s">
        <v>78</v>
      </c>
      <c r="W199" s="32" t="s">
        <v>287</v>
      </c>
      <c r="X199" s="32" t="s">
        <v>75</v>
      </c>
      <c r="Y199" s="32" t="s">
        <v>76</v>
      </c>
      <c r="Z199" s="32" t="s">
        <v>77</v>
      </c>
      <c r="AA199" s="74">
        <f>SUMIFS('MOD PAA INVERSIÓN'!M:M,'MOD PAA INVERSIÓN'!B:B,A199,'MOD PAA INVERSIÓN'!A:A,"Modificación propuesta")</f>
        <v>25000000</v>
      </c>
      <c r="AB199" s="74">
        <f t="shared" si="94"/>
        <v>0</v>
      </c>
      <c r="AC199" s="74">
        <f t="shared" si="95"/>
        <v>25000000</v>
      </c>
      <c r="AD199" s="74">
        <f>IFERROR(VLOOKUP(A199,'MOD PAA INVERSIÓN'!$B:$U,20,0),0)</f>
        <v>1</v>
      </c>
      <c r="AE199" s="74">
        <f>SUMIFS('MOD PAA INVERSIÓN'!$M:$M,'MOD PAA INVERSIÓN'!B:B,A199,'MOD PAA INVERSIÓN'!A:A,"Información Actual")</f>
        <v>-25000000</v>
      </c>
      <c r="AF199" s="74">
        <f>VLOOKUP(A199,'Copia de MOD PAA INVERSIÓN'!$B:$M,12,0)</f>
        <v>25000000</v>
      </c>
      <c r="AG199" s="77" t="e">
        <f t="shared" si="3"/>
        <v>#REF!</v>
      </c>
      <c r="AH199" s="27"/>
    </row>
    <row r="200" spans="1:34" ht="75">
      <c r="A200" s="31" t="s">
        <v>448</v>
      </c>
      <c r="B200" s="32" t="s">
        <v>70</v>
      </c>
      <c r="C200" s="32" t="s">
        <v>71</v>
      </c>
      <c r="D200" s="32" t="s">
        <v>282</v>
      </c>
      <c r="E200" s="32" t="s">
        <v>283</v>
      </c>
      <c r="F200" s="33">
        <v>8080</v>
      </c>
      <c r="G200" s="33">
        <v>2024110010212</v>
      </c>
      <c r="H200" s="32" t="s">
        <v>10</v>
      </c>
      <c r="I200" s="32" t="s">
        <v>413</v>
      </c>
      <c r="J200" s="32" t="s">
        <v>12</v>
      </c>
      <c r="K200" s="32">
        <v>80111600</v>
      </c>
      <c r="L200" s="32" t="s">
        <v>449</v>
      </c>
      <c r="M200" s="32" t="s">
        <v>82</v>
      </c>
      <c r="N200" s="32" t="str">
        <f t="shared" si="41"/>
        <v>FEBRERO</v>
      </c>
      <c r="O200" s="32">
        <v>5</v>
      </c>
      <c r="P200" s="32">
        <v>1</v>
      </c>
      <c r="Q200" s="32" t="s">
        <v>83</v>
      </c>
      <c r="R200" s="39" t="s">
        <v>84</v>
      </c>
      <c r="S200" s="39">
        <v>9000000</v>
      </c>
      <c r="T200" s="39">
        <f t="shared" si="86"/>
        <v>45000000</v>
      </c>
      <c r="U200" s="32" t="s">
        <v>286</v>
      </c>
      <c r="V200" s="32" t="s">
        <v>78</v>
      </c>
      <c r="W200" s="32" t="s">
        <v>287</v>
      </c>
      <c r="X200" s="32" t="s">
        <v>75</v>
      </c>
      <c r="Y200" s="32" t="s">
        <v>76</v>
      </c>
      <c r="Z200" s="32" t="s">
        <v>77</v>
      </c>
      <c r="AA200" s="74">
        <f>SUMIFS('MOD PAA INVERSIÓN'!M:M,'MOD PAA INVERSIÓN'!B:B,A200,'MOD PAA INVERSIÓN'!A:A,"Modificación propuesta")</f>
        <v>0</v>
      </c>
      <c r="AB200" s="77">
        <f t="shared" ref="AB200:AB203" si="96">AC200-T200</f>
        <v>0</v>
      </c>
      <c r="AC200" s="77">
        <f t="shared" ref="AC200:AC202" si="97">T200</f>
        <v>45000000</v>
      </c>
      <c r="AD200" s="74">
        <f>IFERROR(VLOOKUP(A200,'MOD PAA INVERSIÓN'!$B:$U,20,0),0)</f>
        <v>0</v>
      </c>
      <c r="AE200" s="74">
        <f>SUMIFS('MOD PAA INVERSIÓN'!$M:$M,'MOD PAA INVERSIÓN'!B:B,A200,'MOD PAA INVERSIÓN'!A:A,"Información Actual")</f>
        <v>0</v>
      </c>
      <c r="AF200" s="74" t="e">
        <f>VLOOKUP(A200,'Copia de MOD PAA INVERSIÓN'!$B:$M,12,0)</f>
        <v>#N/A</v>
      </c>
      <c r="AG200" s="27" t="e">
        <f t="shared" si="3"/>
        <v>#REF!</v>
      </c>
      <c r="AH200" s="27"/>
    </row>
    <row r="201" spans="1:34" ht="75">
      <c r="A201" s="31" t="s">
        <v>450</v>
      </c>
      <c r="B201" s="32" t="s">
        <v>70</v>
      </c>
      <c r="C201" s="32" t="s">
        <v>71</v>
      </c>
      <c r="D201" s="32" t="s">
        <v>282</v>
      </c>
      <c r="E201" s="32" t="s">
        <v>283</v>
      </c>
      <c r="F201" s="33">
        <v>8080</v>
      </c>
      <c r="G201" s="33">
        <v>2024110010212</v>
      </c>
      <c r="H201" s="32" t="s">
        <v>10</v>
      </c>
      <c r="I201" s="32" t="s">
        <v>413</v>
      </c>
      <c r="J201" s="32" t="s">
        <v>12</v>
      </c>
      <c r="K201" s="32">
        <v>80111600</v>
      </c>
      <c r="L201" s="32" t="s">
        <v>451</v>
      </c>
      <c r="M201" s="32" t="s">
        <v>82</v>
      </c>
      <c r="N201" s="32" t="str">
        <f t="shared" si="41"/>
        <v>FEBRERO</v>
      </c>
      <c r="O201" s="32">
        <v>5</v>
      </c>
      <c r="P201" s="32">
        <v>1</v>
      </c>
      <c r="Q201" s="32" t="s">
        <v>83</v>
      </c>
      <c r="R201" s="39" t="s">
        <v>84</v>
      </c>
      <c r="S201" s="39">
        <v>9000000</v>
      </c>
      <c r="T201" s="39">
        <f t="shared" si="86"/>
        <v>45000000</v>
      </c>
      <c r="U201" s="32" t="s">
        <v>286</v>
      </c>
      <c r="V201" s="32" t="s">
        <v>78</v>
      </c>
      <c r="W201" s="32" t="s">
        <v>287</v>
      </c>
      <c r="X201" s="32" t="s">
        <v>75</v>
      </c>
      <c r="Y201" s="32" t="s">
        <v>76</v>
      </c>
      <c r="Z201" s="32" t="s">
        <v>77</v>
      </c>
      <c r="AA201" s="74">
        <f>SUMIFS('MOD PAA INVERSIÓN'!M:M,'MOD PAA INVERSIÓN'!B:B,A201,'MOD PAA INVERSIÓN'!A:A,"Modificación propuesta")</f>
        <v>0</v>
      </c>
      <c r="AB201" s="77">
        <f t="shared" si="96"/>
        <v>0</v>
      </c>
      <c r="AC201" s="77">
        <f t="shared" si="97"/>
        <v>45000000</v>
      </c>
      <c r="AD201" s="74">
        <f>IFERROR(VLOOKUP(A201,'MOD PAA INVERSIÓN'!$B:$U,20,0),0)</f>
        <v>0</v>
      </c>
      <c r="AE201" s="74">
        <f>SUMIFS('MOD PAA INVERSIÓN'!$M:$M,'MOD PAA INVERSIÓN'!B:B,A201,'MOD PAA INVERSIÓN'!A:A,"Información Actual")</f>
        <v>0</v>
      </c>
      <c r="AF201" s="74" t="e">
        <f>VLOOKUP(A201,'Copia de MOD PAA INVERSIÓN'!$B:$M,12,0)</f>
        <v>#N/A</v>
      </c>
      <c r="AG201" s="27" t="e">
        <f t="shared" si="3"/>
        <v>#REF!</v>
      </c>
      <c r="AH201" s="27"/>
    </row>
    <row r="202" spans="1:34" ht="150">
      <c r="A202" s="31" t="s">
        <v>452</v>
      </c>
      <c r="B202" s="32" t="s">
        <v>70</v>
      </c>
      <c r="C202" s="32" t="s">
        <v>71</v>
      </c>
      <c r="D202" s="32" t="s">
        <v>282</v>
      </c>
      <c r="E202" s="32" t="s">
        <v>283</v>
      </c>
      <c r="F202" s="33">
        <v>8080</v>
      </c>
      <c r="G202" s="33">
        <v>2024110010212</v>
      </c>
      <c r="H202" s="32" t="s">
        <v>10</v>
      </c>
      <c r="I202" s="32" t="s">
        <v>413</v>
      </c>
      <c r="J202" s="32" t="s">
        <v>12</v>
      </c>
      <c r="K202" s="32">
        <v>80111600</v>
      </c>
      <c r="L202" s="32" t="s">
        <v>1358</v>
      </c>
      <c r="M202" s="32" t="s">
        <v>82</v>
      </c>
      <c r="N202" s="32" t="str">
        <f t="shared" si="41"/>
        <v>FEBRERO</v>
      </c>
      <c r="O202" s="32">
        <v>5</v>
      </c>
      <c r="P202" s="32">
        <v>1</v>
      </c>
      <c r="Q202" s="32" t="s">
        <v>83</v>
      </c>
      <c r="R202" s="39" t="s">
        <v>84</v>
      </c>
      <c r="S202" s="39">
        <v>4500000</v>
      </c>
      <c r="T202" s="39">
        <f t="shared" si="86"/>
        <v>22500000</v>
      </c>
      <c r="U202" s="32" t="s">
        <v>286</v>
      </c>
      <c r="V202" s="32" t="s">
        <v>78</v>
      </c>
      <c r="W202" s="32" t="s">
        <v>287</v>
      </c>
      <c r="X202" s="32" t="s">
        <v>288</v>
      </c>
      <c r="Y202" s="32" t="s">
        <v>76</v>
      </c>
      <c r="Z202" s="32" t="s">
        <v>77</v>
      </c>
      <c r="AA202" s="74">
        <f>SUMIFS('MOD PAA INVERSIÓN'!M:M,'MOD PAA INVERSIÓN'!B:B,A202,'MOD PAA INVERSIÓN'!A:A,"Modificación propuesta")</f>
        <v>0</v>
      </c>
      <c r="AB202" s="77">
        <f t="shared" si="96"/>
        <v>0</v>
      </c>
      <c r="AC202" s="77">
        <f t="shared" si="97"/>
        <v>22500000</v>
      </c>
      <c r="AD202" s="74">
        <f>IFERROR(VLOOKUP(A202,'MOD PAA INVERSIÓN'!$B:$U,20,0),0)</f>
        <v>0</v>
      </c>
      <c r="AE202" s="74">
        <f>SUMIFS('MOD PAA INVERSIÓN'!$M:$M,'MOD PAA INVERSIÓN'!B:B,A202,'MOD PAA INVERSIÓN'!A:A,"Información Actual")</f>
        <v>0</v>
      </c>
      <c r="AF202" s="74" t="e">
        <f>VLOOKUP(A202,'Copia de MOD PAA INVERSIÓN'!$B:$M,12,0)</f>
        <v>#N/A</v>
      </c>
      <c r="AG202" s="27" t="e">
        <f t="shared" si="3"/>
        <v>#REF!</v>
      </c>
      <c r="AH202" s="27"/>
    </row>
    <row r="203" spans="1:34" ht="75">
      <c r="A203" s="31" t="s">
        <v>453</v>
      </c>
      <c r="B203" s="32" t="s">
        <v>70</v>
      </c>
      <c r="C203" s="32" t="s">
        <v>71</v>
      </c>
      <c r="D203" s="32" t="s">
        <v>282</v>
      </c>
      <c r="E203" s="32" t="s">
        <v>283</v>
      </c>
      <c r="F203" s="33">
        <v>8080</v>
      </c>
      <c r="G203" s="33">
        <v>2024110010212</v>
      </c>
      <c r="H203" s="32" t="s">
        <v>10</v>
      </c>
      <c r="I203" s="32" t="s">
        <v>413</v>
      </c>
      <c r="J203" s="32" t="s">
        <v>12</v>
      </c>
      <c r="K203" s="32">
        <v>80111600</v>
      </c>
      <c r="L203" s="32" t="s">
        <v>1359</v>
      </c>
      <c r="M203" s="32" t="s">
        <v>409</v>
      </c>
      <c r="N203" s="32" t="str">
        <f t="shared" si="41"/>
        <v>Enero</v>
      </c>
      <c r="O203" s="32">
        <v>1</v>
      </c>
      <c r="P203" s="32">
        <v>1</v>
      </c>
      <c r="Q203" s="32" t="s">
        <v>83</v>
      </c>
      <c r="R203" s="39" t="s">
        <v>84</v>
      </c>
      <c r="S203" s="39">
        <f>117200000-22500000</f>
        <v>94700000</v>
      </c>
      <c r="T203" s="39">
        <f>+S203</f>
        <v>94700000</v>
      </c>
      <c r="U203" s="32" t="s">
        <v>286</v>
      </c>
      <c r="V203" s="32" t="s">
        <v>78</v>
      </c>
      <c r="W203" s="32" t="s">
        <v>287</v>
      </c>
      <c r="X203" s="32" t="s">
        <v>315</v>
      </c>
      <c r="Y203" s="32" t="s">
        <v>76</v>
      </c>
      <c r="Z203" s="32" t="s">
        <v>77</v>
      </c>
      <c r="AA203" s="74">
        <f>SUMIFS('MOD PAA INVERSIÓN'!M:M,'MOD PAA INVERSIÓN'!B:B,A203,'MOD PAA INVERSIÓN'!A:A,"Modificación propuesta")</f>
        <v>41900000</v>
      </c>
      <c r="AB203" s="74">
        <f t="shared" si="96"/>
        <v>-52800000</v>
      </c>
      <c r="AC203" s="74">
        <f t="shared" ref="AC203:AC204" si="98">AA203</f>
        <v>41900000</v>
      </c>
      <c r="AD203" s="74">
        <f>IFERROR(VLOOKUP(A203,'MOD PAA INVERSIÓN'!$B:$U,20,0),0)</f>
        <v>1</v>
      </c>
      <c r="AE203" s="74">
        <f>SUMIFS('MOD PAA INVERSIÓN'!$M:$M,'MOD PAA INVERSIÓN'!B:B,A203,'MOD PAA INVERSIÓN'!A:A,"Información Actual")</f>
        <v>-94700000</v>
      </c>
      <c r="AF203" s="74">
        <f>VLOOKUP(A203,'Copia de MOD PAA INVERSIÓN'!$B:$M,12,0)</f>
        <v>42400000</v>
      </c>
      <c r="AG203" s="77" t="e">
        <f t="shared" si="3"/>
        <v>#REF!</v>
      </c>
      <c r="AH203" s="77">
        <f>T203+AE203</f>
        <v>0</v>
      </c>
    </row>
    <row r="204" spans="1:34" ht="125">
      <c r="A204" s="31" t="s">
        <v>454</v>
      </c>
      <c r="B204" s="32" t="s">
        <v>70</v>
      </c>
      <c r="C204" s="32" t="s">
        <v>71</v>
      </c>
      <c r="D204" s="32" t="s">
        <v>455</v>
      </c>
      <c r="E204" s="32" t="s">
        <v>456</v>
      </c>
      <c r="F204" s="33">
        <v>8131</v>
      </c>
      <c r="G204" s="33">
        <v>2024110010238</v>
      </c>
      <c r="H204" s="32" t="s">
        <v>28</v>
      </c>
      <c r="I204" s="32" t="s">
        <v>457</v>
      </c>
      <c r="J204" s="32" t="s">
        <v>31</v>
      </c>
      <c r="K204" s="32">
        <v>80111600</v>
      </c>
      <c r="L204" s="32" t="s">
        <v>458</v>
      </c>
      <c r="M204" s="32" t="s">
        <v>465</v>
      </c>
      <c r="N204" s="32" t="s">
        <v>459</v>
      </c>
      <c r="O204" s="32">
        <v>8</v>
      </c>
      <c r="P204" s="31">
        <v>1</v>
      </c>
      <c r="Q204" s="32" t="s">
        <v>83</v>
      </c>
      <c r="R204" s="45" t="s">
        <v>84</v>
      </c>
      <c r="S204" s="45">
        <v>5454880</v>
      </c>
      <c r="T204" s="46">
        <f t="shared" ref="T204:T241" si="99">+S204*O204</f>
        <v>43639040</v>
      </c>
      <c r="U204" s="32" t="s">
        <v>460</v>
      </c>
      <c r="V204" s="32" t="s">
        <v>122</v>
      </c>
      <c r="W204" s="31" t="s">
        <v>461</v>
      </c>
      <c r="X204" s="32" t="s">
        <v>462</v>
      </c>
      <c r="Y204" s="32" t="s">
        <v>76</v>
      </c>
      <c r="Z204" s="32" t="s">
        <v>77</v>
      </c>
      <c r="AA204" s="74">
        <f>SUMIFS('MOD PAA INVERSIÓN'!M:M,'MOD PAA INVERSIÓN'!B:B,A204,'MOD PAA INVERSIÓN'!A:A,"Modificación propuesta")</f>
        <v>28597848</v>
      </c>
      <c r="AB204" s="74">
        <f>AA204-T204</f>
        <v>-15041192</v>
      </c>
      <c r="AC204" s="74">
        <f t="shared" si="98"/>
        <v>28597848</v>
      </c>
      <c r="AD204" s="74">
        <f>IFERROR(VLOOKUP(A204,'MOD PAA INVERSIÓN'!$B:$U,20,0),0)</f>
        <v>7</v>
      </c>
      <c r="AE204" s="74">
        <f>SUMIFS('MOD PAA INVERSIÓN'!$M:$M,'MOD PAA INVERSIÓN'!B:B,A204,'MOD PAA INVERSIÓN'!A:A,"Información Actual")</f>
        <v>43639040</v>
      </c>
      <c r="AF204" s="74">
        <f>VLOOKUP(A204,'Copia de MOD PAA INVERSIÓN'!$B:$M,12,0)</f>
        <v>28597848</v>
      </c>
      <c r="AG204" s="80" t="e">
        <f t="shared" si="3"/>
        <v>#REF!</v>
      </c>
      <c r="AH204" s="27"/>
    </row>
    <row r="205" spans="1:34" ht="125">
      <c r="A205" s="31" t="s">
        <v>463</v>
      </c>
      <c r="B205" s="32" t="s">
        <v>70</v>
      </c>
      <c r="C205" s="32" t="s">
        <v>71</v>
      </c>
      <c r="D205" s="32" t="s">
        <v>455</v>
      </c>
      <c r="E205" s="32" t="s">
        <v>456</v>
      </c>
      <c r="F205" s="33">
        <v>8131</v>
      </c>
      <c r="G205" s="33">
        <v>2024110010238</v>
      </c>
      <c r="H205" s="32" t="s">
        <v>28</v>
      </c>
      <c r="I205" s="32" t="s">
        <v>457</v>
      </c>
      <c r="J205" s="32" t="s">
        <v>29</v>
      </c>
      <c r="K205" s="32">
        <v>80111600</v>
      </c>
      <c r="L205" s="32" t="s">
        <v>464</v>
      </c>
      <c r="M205" s="32" t="s">
        <v>465</v>
      </c>
      <c r="N205" s="32" t="s">
        <v>459</v>
      </c>
      <c r="O205" s="32">
        <v>6</v>
      </c>
      <c r="P205" s="31">
        <v>1</v>
      </c>
      <c r="Q205" s="32" t="s">
        <v>83</v>
      </c>
      <c r="R205" s="45" t="s">
        <v>84</v>
      </c>
      <c r="S205" s="45">
        <v>5860000</v>
      </c>
      <c r="T205" s="46">
        <f t="shared" si="99"/>
        <v>35160000</v>
      </c>
      <c r="U205" s="32" t="s">
        <v>460</v>
      </c>
      <c r="V205" s="32" t="s">
        <v>78</v>
      </c>
      <c r="W205" s="31" t="s">
        <v>461</v>
      </c>
      <c r="X205" s="32" t="s">
        <v>462</v>
      </c>
      <c r="Y205" s="32" t="s">
        <v>76</v>
      </c>
      <c r="Z205" s="32" t="s">
        <v>77</v>
      </c>
      <c r="AA205" s="74">
        <f>SUMIFS('MOD PAA INVERSIÓN'!M:M,'MOD PAA INVERSIÓN'!B:B,A205,'MOD PAA INVERSIÓN'!A:A,"Modificación propuesta")</f>
        <v>0</v>
      </c>
      <c r="AB205" s="81">
        <f t="shared" ref="AB205:AB227" si="100">AC205-T205</f>
        <v>0</v>
      </c>
      <c r="AC205" s="81">
        <f t="shared" ref="AC205:AC227" si="101">T205</f>
        <v>35160000</v>
      </c>
      <c r="AD205" s="74">
        <f>IFERROR(VLOOKUP(A205,'MOD PAA INVERSIÓN'!$B:$U,20,0),0)</f>
        <v>0</v>
      </c>
      <c r="AE205" s="74">
        <f>SUMIFS('MOD PAA INVERSIÓN'!$M:$M,'MOD PAA INVERSIÓN'!B:B,A205,'MOD PAA INVERSIÓN'!A:A,"Información Actual")</f>
        <v>0</v>
      </c>
      <c r="AF205" s="74" t="e">
        <f>VLOOKUP(A205,'Copia de MOD PAA INVERSIÓN'!$B:$M,12,0)</f>
        <v>#N/A</v>
      </c>
      <c r="AG205" s="27" t="e">
        <f t="shared" si="3"/>
        <v>#REF!</v>
      </c>
      <c r="AH205" s="27"/>
    </row>
    <row r="206" spans="1:34" ht="125">
      <c r="A206" s="31" t="s">
        <v>466</v>
      </c>
      <c r="B206" s="32" t="s">
        <v>70</v>
      </c>
      <c r="C206" s="32" t="s">
        <v>71</v>
      </c>
      <c r="D206" s="32" t="s">
        <v>455</v>
      </c>
      <c r="E206" s="32" t="s">
        <v>456</v>
      </c>
      <c r="F206" s="33">
        <v>8131</v>
      </c>
      <c r="G206" s="33">
        <v>2024110010238</v>
      </c>
      <c r="H206" s="32" t="s">
        <v>28</v>
      </c>
      <c r="I206" s="32" t="s">
        <v>457</v>
      </c>
      <c r="J206" s="32" t="s">
        <v>29</v>
      </c>
      <c r="K206" s="32">
        <v>80111600</v>
      </c>
      <c r="L206" s="32" t="s">
        <v>467</v>
      </c>
      <c r="M206" s="32" t="s">
        <v>465</v>
      </c>
      <c r="N206" s="32" t="s">
        <v>459</v>
      </c>
      <c r="O206" s="32">
        <v>6</v>
      </c>
      <c r="P206" s="31">
        <v>1</v>
      </c>
      <c r="Q206" s="32" t="s">
        <v>83</v>
      </c>
      <c r="R206" s="45" t="s">
        <v>84</v>
      </c>
      <c r="S206" s="45">
        <v>6200000</v>
      </c>
      <c r="T206" s="46">
        <f t="shared" si="99"/>
        <v>37200000</v>
      </c>
      <c r="U206" s="32" t="s">
        <v>460</v>
      </c>
      <c r="V206" s="32" t="s">
        <v>122</v>
      </c>
      <c r="W206" s="31" t="s">
        <v>461</v>
      </c>
      <c r="X206" s="32" t="s">
        <v>462</v>
      </c>
      <c r="Y206" s="32" t="s">
        <v>76</v>
      </c>
      <c r="Z206" s="32" t="s">
        <v>77</v>
      </c>
      <c r="AA206" s="74">
        <f>SUMIFS('MOD PAA INVERSIÓN'!M:M,'MOD PAA INVERSIÓN'!B:B,A206,'MOD PAA INVERSIÓN'!A:A,"Modificación propuesta")</f>
        <v>0</v>
      </c>
      <c r="AB206" s="81">
        <f t="shared" si="100"/>
        <v>0</v>
      </c>
      <c r="AC206" s="81">
        <f t="shared" si="101"/>
        <v>37200000</v>
      </c>
      <c r="AD206" s="74">
        <f>IFERROR(VLOOKUP(A206,'MOD PAA INVERSIÓN'!$B:$U,20,0),0)</f>
        <v>0</v>
      </c>
      <c r="AE206" s="74">
        <f>SUMIFS('MOD PAA INVERSIÓN'!$M:$M,'MOD PAA INVERSIÓN'!B:B,A206,'MOD PAA INVERSIÓN'!A:A,"Información Actual")</f>
        <v>0</v>
      </c>
      <c r="AF206" s="74" t="e">
        <f>VLOOKUP(A206,'Copia de MOD PAA INVERSIÓN'!$B:$M,12,0)</f>
        <v>#N/A</v>
      </c>
      <c r="AG206" s="27" t="e">
        <f t="shared" si="3"/>
        <v>#REF!</v>
      </c>
      <c r="AH206" s="27"/>
    </row>
    <row r="207" spans="1:34" ht="125">
      <c r="A207" s="31" t="s">
        <v>468</v>
      </c>
      <c r="B207" s="32" t="s">
        <v>70</v>
      </c>
      <c r="C207" s="32" t="s">
        <v>71</v>
      </c>
      <c r="D207" s="32" t="s">
        <v>455</v>
      </c>
      <c r="E207" s="32" t="s">
        <v>456</v>
      </c>
      <c r="F207" s="33">
        <v>8131</v>
      </c>
      <c r="G207" s="33">
        <v>2024110010238</v>
      </c>
      <c r="H207" s="32" t="s">
        <v>28</v>
      </c>
      <c r="I207" s="32" t="s">
        <v>457</v>
      </c>
      <c r="J207" s="32" t="s">
        <v>29</v>
      </c>
      <c r="K207" s="32">
        <v>80111600</v>
      </c>
      <c r="L207" s="32" t="s">
        <v>469</v>
      </c>
      <c r="M207" s="32" t="s">
        <v>465</v>
      </c>
      <c r="N207" s="32" t="s">
        <v>459</v>
      </c>
      <c r="O207" s="32">
        <v>6</v>
      </c>
      <c r="P207" s="32">
        <v>1</v>
      </c>
      <c r="Q207" s="32" t="s">
        <v>83</v>
      </c>
      <c r="R207" s="45" t="s">
        <v>84</v>
      </c>
      <c r="S207" s="45">
        <v>4500000</v>
      </c>
      <c r="T207" s="46">
        <f t="shared" si="99"/>
        <v>27000000</v>
      </c>
      <c r="U207" s="32" t="s">
        <v>460</v>
      </c>
      <c r="V207" s="32" t="s">
        <v>122</v>
      </c>
      <c r="W207" s="31" t="s">
        <v>461</v>
      </c>
      <c r="X207" s="32" t="s">
        <v>462</v>
      </c>
      <c r="Y207" s="32" t="s">
        <v>76</v>
      </c>
      <c r="Z207" s="32" t="s">
        <v>77</v>
      </c>
      <c r="AA207" s="74">
        <f>SUMIFS('MOD PAA INVERSIÓN'!M:M,'MOD PAA INVERSIÓN'!B:B,A207,'MOD PAA INVERSIÓN'!A:A,"Modificación propuesta")</f>
        <v>0</v>
      </c>
      <c r="AB207" s="81">
        <f t="shared" si="100"/>
        <v>0</v>
      </c>
      <c r="AC207" s="81">
        <f t="shared" si="101"/>
        <v>27000000</v>
      </c>
      <c r="AD207" s="74">
        <f>IFERROR(VLOOKUP(A207,'MOD PAA INVERSIÓN'!$B:$U,20,0),0)</f>
        <v>0</v>
      </c>
      <c r="AE207" s="74">
        <f>SUMIFS('MOD PAA INVERSIÓN'!$M:$M,'MOD PAA INVERSIÓN'!B:B,A207,'MOD PAA INVERSIÓN'!A:A,"Información Actual")</f>
        <v>0</v>
      </c>
      <c r="AF207" s="74" t="e">
        <f>VLOOKUP(A207,'Copia de MOD PAA INVERSIÓN'!$B:$M,12,0)</f>
        <v>#N/A</v>
      </c>
      <c r="AG207" s="27" t="e">
        <f t="shared" si="3"/>
        <v>#REF!</v>
      </c>
      <c r="AH207" s="27"/>
    </row>
    <row r="208" spans="1:34" ht="125">
      <c r="A208" s="31" t="s">
        <v>470</v>
      </c>
      <c r="B208" s="32" t="s">
        <v>70</v>
      </c>
      <c r="C208" s="32" t="s">
        <v>71</v>
      </c>
      <c r="D208" s="32" t="s">
        <v>455</v>
      </c>
      <c r="E208" s="32" t="s">
        <v>456</v>
      </c>
      <c r="F208" s="33">
        <v>8131</v>
      </c>
      <c r="G208" s="33">
        <v>2024110010238</v>
      </c>
      <c r="H208" s="32" t="s">
        <v>28</v>
      </c>
      <c r="I208" s="32" t="s">
        <v>457</v>
      </c>
      <c r="J208" s="32" t="s">
        <v>31</v>
      </c>
      <c r="K208" s="32">
        <v>80111600</v>
      </c>
      <c r="L208" s="32" t="s">
        <v>471</v>
      </c>
      <c r="M208" s="32" t="s">
        <v>465</v>
      </c>
      <c r="N208" s="32" t="s">
        <v>459</v>
      </c>
      <c r="O208" s="32">
        <v>6</v>
      </c>
      <c r="P208" s="32">
        <v>1</v>
      </c>
      <c r="Q208" s="32" t="s">
        <v>83</v>
      </c>
      <c r="R208" s="45" t="s">
        <v>84</v>
      </c>
      <c r="S208" s="45">
        <v>5454880</v>
      </c>
      <c r="T208" s="46">
        <f t="shared" si="99"/>
        <v>32729280</v>
      </c>
      <c r="U208" s="32" t="s">
        <v>460</v>
      </c>
      <c r="V208" s="32" t="s">
        <v>122</v>
      </c>
      <c r="W208" s="31" t="s">
        <v>461</v>
      </c>
      <c r="X208" s="32" t="s">
        <v>472</v>
      </c>
      <c r="Y208" s="32" t="s">
        <v>76</v>
      </c>
      <c r="Z208" s="32" t="s">
        <v>77</v>
      </c>
      <c r="AA208" s="74">
        <f>SUMIFS('MOD PAA INVERSIÓN'!M:M,'MOD PAA INVERSIÓN'!B:B,A208,'MOD PAA INVERSIÓN'!A:A,"Modificación propuesta")</f>
        <v>0</v>
      </c>
      <c r="AB208" s="81">
        <f t="shared" si="100"/>
        <v>0</v>
      </c>
      <c r="AC208" s="81">
        <f t="shared" si="101"/>
        <v>32729280</v>
      </c>
      <c r="AD208" s="74">
        <f>IFERROR(VLOOKUP(A208,'MOD PAA INVERSIÓN'!$B:$U,20,0),0)</f>
        <v>0</v>
      </c>
      <c r="AE208" s="74">
        <f>SUMIFS('MOD PAA INVERSIÓN'!$M:$M,'MOD PAA INVERSIÓN'!B:B,A208,'MOD PAA INVERSIÓN'!A:A,"Información Actual")</f>
        <v>0</v>
      </c>
      <c r="AF208" s="74" t="e">
        <f>VLOOKUP(A208,'Copia de MOD PAA INVERSIÓN'!$B:$M,12,0)</f>
        <v>#N/A</v>
      </c>
      <c r="AG208" s="27" t="e">
        <f t="shared" si="3"/>
        <v>#REF!</v>
      </c>
      <c r="AH208" s="27"/>
    </row>
    <row r="209" spans="1:34" ht="125">
      <c r="A209" s="31" t="s">
        <v>473</v>
      </c>
      <c r="B209" s="32" t="s">
        <v>70</v>
      </c>
      <c r="C209" s="32" t="s">
        <v>71</v>
      </c>
      <c r="D209" s="32" t="s">
        <v>455</v>
      </c>
      <c r="E209" s="32" t="s">
        <v>456</v>
      </c>
      <c r="F209" s="33">
        <v>8131</v>
      </c>
      <c r="G209" s="33">
        <v>2024110010238</v>
      </c>
      <c r="H209" s="32" t="s">
        <v>28</v>
      </c>
      <c r="I209" s="32" t="s">
        <v>457</v>
      </c>
      <c r="J209" s="32" t="s">
        <v>31</v>
      </c>
      <c r="K209" s="32">
        <v>80111600</v>
      </c>
      <c r="L209" s="32" t="s">
        <v>474</v>
      </c>
      <c r="M209" s="32" t="s">
        <v>465</v>
      </c>
      <c r="N209" s="32" t="s">
        <v>459</v>
      </c>
      <c r="O209" s="32">
        <v>7</v>
      </c>
      <c r="P209" s="32">
        <v>1</v>
      </c>
      <c r="Q209" s="32" t="s">
        <v>83</v>
      </c>
      <c r="R209" s="45" t="s">
        <v>84</v>
      </c>
      <c r="S209" s="45">
        <v>6500000</v>
      </c>
      <c r="T209" s="46">
        <f t="shared" si="99"/>
        <v>45500000</v>
      </c>
      <c r="U209" s="32" t="s">
        <v>460</v>
      </c>
      <c r="V209" s="32" t="s">
        <v>122</v>
      </c>
      <c r="W209" s="31" t="s">
        <v>461</v>
      </c>
      <c r="X209" s="32" t="s">
        <v>472</v>
      </c>
      <c r="Y209" s="32" t="s">
        <v>76</v>
      </c>
      <c r="Z209" s="32" t="s">
        <v>77</v>
      </c>
      <c r="AA209" s="74">
        <f>SUMIFS('MOD PAA INVERSIÓN'!M:M,'MOD PAA INVERSIÓN'!B:B,A209,'MOD PAA INVERSIÓN'!A:A,"Modificación propuesta")</f>
        <v>0</v>
      </c>
      <c r="AB209" s="81">
        <f t="shared" si="100"/>
        <v>0</v>
      </c>
      <c r="AC209" s="81">
        <f t="shared" si="101"/>
        <v>45500000</v>
      </c>
      <c r="AD209" s="74">
        <f>IFERROR(VLOOKUP(A209,'MOD PAA INVERSIÓN'!$B:$U,20,0),0)</f>
        <v>0</v>
      </c>
      <c r="AE209" s="74">
        <f>SUMIFS('MOD PAA INVERSIÓN'!$M:$M,'MOD PAA INVERSIÓN'!B:B,A209,'MOD PAA INVERSIÓN'!A:A,"Información Actual")</f>
        <v>0</v>
      </c>
      <c r="AF209" s="74" t="e">
        <f>VLOOKUP(A209,'Copia de MOD PAA INVERSIÓN'!$B:$M,12,0)</f>
        <v>#N/A</v>
      </c>
      <c r="AG209" s="27" t="e">
        <f t="shared" si="3"/>
        <v>#REF!</v>
      </c>
      <c r="AH209" s="27"/>
    </row>
    <row r="210" spans="1:34" ht="100">
      <c r="A210" s="31" t="s">
        <v>475</v>
      </c>
      <c r="B210" s="32" t="s">
        <v>70</v>
      </c>
      <c r="C210" s="32" t="s">
        <v>71</v>
      </c>
      <c r="D210" s="32" t="s">
        <v>476</v>
      </c>
      <c r="E210" s="32" t="s">
        <v>456</v>
      </c>
      <c r="F210" s="33">
        <v>8131</v>
      </c>
      <c r="G210" s="33">
        <v>2024110010238</v>
      </c>
      <c r="H210" s="32" t="s">
        <v>28</v>
      </c>
      <c r="I210" s="32" t="s">
        <v>477</v>
      </c>
      <c r="J210" s="32" t="s">
        <v>31</v>
      </c>
      <c r="K210" s="32">
        <v>80111600</v>
      </c>
      <c r="L210" s="32" t="s">
        <v>478</v>
      </c>
      <c r="M210" s="32" t="s">
        <v>465</v>
      </c>
      <c r="N210" s="32" t="s">
        <v>459</v>
      </c>
      <c r="O210" s="32">
        <v>6</v>
      </c>
      <c r="P210" s="32">
        <v>1</v>
      </c>
      <c r="Q210" s="32" t="s">
        <v>83</v>
      </c>
      <c r="R210" s="45" t="s">
        <v>84</v>
      </c>
      <c r="S210" s="45">
        <v>4000000</v>
      </c>
      <c r="T210" s="46">
        <f t="shared" si="99"/>
        <v>24000000</v>
      </c>
      <c r="U210" s="32" t="s">
        <v>460</v>
      </c>
      <c r="V210" s="32" t="s">
        <v>78</v>
      </c>
      <c r="W210" s="31" t="s">
        <v>479</v>
      </c>
      <c r="X210" s="32" t="s">
        <v>480</v>
      </c>
      <c r="Y210" s="32" t="s">
        <v>76</v>
      </c>
      <c r="Z210" s="32" t="s">
        <v>77</v>
      </c>
      <c r="AA210" s="74">
        <f>SUMIFS('MOD PAA INVERSIÓN'!M:M,'MOD PAA INVERSIÓN'!B:B,A210,'MOD PAA INVERSIÓN'!A:A,"Modificación propuesta")</f>
        <v>0</v>
      </c>
      <c r="AB210" s="81">
        <f t="shared" si="100"/>
        <v>0</v>
      </c>
      <c r="AC210" s="81">
        <f t="shared" si="101"/>
        <v>24000000</v>
      </c>
      <c r="AD210" s="74">
        <f>IFERROR(VLOOKUP(A210,'MOD PAA INVERSIÓN'!$B:$U,20,0),0)</f>
        <v>0</v>
      </c>
      <c r="AE210" s="74">
        <f>SUMIFS('MOD PAA INVERSIÓN'!$M:$M,'MOD PAA INVERSIÓN'!B:B,A210,'MOD PAA INVERSIÓN'!A:A,"Información Actual")</f>
        <v>0</v>
      </c>
      <c r="AF210" s="74" t="e">
        <f>VLOOKUP(A210,'Copia de MOD PAA INVERSIÓN'!$B:$M,12,0)</f>
        <v>#N/A</v>
      </c>
      <c r="AG210" s="27" t="e">
        <f t="shared" si="3"/>
        <v>#REF!</v>
      </c>
      <c r="AH210" s="27"/>
    </row>
    <row r="211" spans="1:34" ht="112.5">
      <c r="A211" s="31" t="s">
        <v>481</v>
      </c>
      <c r="B211" s="32" t="s">
        <v>70</v>
      </c>
      <c r="C211" s="32" t="s">
        <v>71</v>
      </c>
      <c r="D211" s="32" t="s">
        <v>476</v>
      </c>
      <c r="E211" s="32" t="s">
        <v>456</v>
      </c>
      <c r="F211" s="33">
        <v>8131</v>
      </c>
      <c r="G211" s="33">
        <v>2024110010238</v>
      </c>
      <c r="H211" s="32" t="s">
        <v>28</v>
      </c>
      <c r="I211" s="32" t="s">
        <v>457</v>
      </c>
      <c r="J211" s="32" t="s">
        <v>31</v>
      </c>
      <c r="K211" s="32">
        <v>80111600</v>
      </c>
      <c r="L211" s="32" t="s">
        <v>482</v>
      </c>
      <c r="M211" s="32" t="s">
        <v>465</v>
      </c>
      <c r="N211" s="32" t="s">
        <v>459</v>
      </c>
      <c r="O211" s="32">
        <v>6</v>
      </c>
      <c r="P211" s="32">
        <v>1</v>
      </c>
      <c r="Q211" s="32" t="s">
        <v>83</v>
      </c>
      <c r="R211" s="45" t="s">
        <v>84</v>
      </c>
      <c r="S211" s="45">
        <v>7100000</v>
      </c>
      <c r="T211" s="46">
        <f t="shared" si="99"/>
        <v>42600000</v>
      </c>
      <c r="U211" s="32" t="s">
        <v>460</v>
      </c>
      <c r="V211" s="32" t="s">
        <v>78</v>
      </c>
      <c r="W211" s="31" t="s">
        <v>479</v>
      </c>
      <c r="X211" s="32" t="s">
        <v>480</v>
      </c>
      <c r="Y211" s="32" t="s">
        <v>76</v>
      </c>
      <c r="Z211" s="32" t="s">
        <v>77</v>
      </c>
      <c r="AA211" s="74">
        <f>SUMIFS('MOD PAA INVERSIÓN'!M:M,'MOD PAA INVERSIÓN'!B:B,A211,'MOD PAA INVERSIÓN'!A:A,"Modificación propuesta")</f>
        <v>0</v>
      </c>
      <c r="AB211" s="81">
        <f t="shared" si="100"/>
        <v>0</v>
      </c>
      <c r="AC211" s="81">
        <f t="shared" si="101"/>
        <v>42600000</v>
      </c>
      <c r="AD211" s="74">
        <f>IFERROR(VLOOKUP(A211,'MOD PAA INVERSIÓN'!$B:$U,20,0),0)</f>
        <v>0</v>
      </c>
      <c r="AE211" s="74">
        <f>SUMIFS('MOD PAA INVERSIÓN'!$M:$M,'MOD PAA INVERSIÓN'!B:B,A211,'MOD PAA INVERSIÓN'!A:A,"Información Actual")</f>
        <v>0</v>
      </c>
      <c r="AF211" s="74" t="e">
        <f>VLOOKUP(A211,'Copia de MOD PAA INVERSIÓN'!$B:$M,12,0)</f>
        <v>#N/A</v>
      </c>
      <c r="AG211" s="27" t="e">
        <f t="shared" si="3"/>
        <v>#REF!</v>
      </c>
      <c r="AH211" s="27"/>
    </row>
    <row r="212" spans="1:34" ht="112.5">
      <c r="A212" s="31" t="s">
        <v>483</v>
      </c>
      <c r="B212" s="32" t="s">
        <v>70</v>
      </c>
      <c r="C212" s="32" t="s">
        <v>71</v>
      </c>
      <c r="D212" s="32" t="s">
        <v>476</v>
      </c>
      <c r="E212" s="32" t="s">
        <v>456</v>
      </c>
      <c r="F212" s="33">
        <v>8131</v>
      </c>
      <c r="G212" s="33">
        <v>2024110010238</v>
      </c>
      <c r="H212" s="32" t="s">
        <v>28</v>
      </c>
      <c r="I212" s="32" t="s">
        <v>457</v>
      </c>
      <c r="J212" s="32" t="s">
        <v>31</v>
      </c>
      <c r="K212" s="32">
        <v>80111600</v>
      </c>
      <c r="L212" s="32" t="s">
        <v>484</v>
      </c>
      <c r="M212" s="32" t="s">
        <v>465</v>
      </c>
      <c r="N212" s="32" t="s">
        <v>459</v>
      </c>
      <c r="O212" s="32">
        <v>6</v>
      </c>
      <c r="P212" s="32">
        <v>1</v>
      </c>
      <c r="Q212" s="32" t="s">
        <v>83</v>
      </c>
      <c r="R212" s="45" t="s">
        <v>84</v>
      </c>
      <c r="S212" s="45">
        <v>3606000</v>
      </c>
      <c r="T212" s="46">
        <f t="shared" si="99"/>
        <v>21636000</v>
      </c>
      <c r="U212" s="32" t="s">
        <v>460</v>
      </c>
      <c r="V212" s="32" t="s">
        <v>78</v>
      </c>
      <c r="W212" s="31" t="s">
        <v>479</v>
      </c>
      <c r="X212" s="32" t="s">
        <v>480</v>
      </c>
      <c r="Y212" s="32" t="s">
        <v>76</v>
      </c>
      <c r="Z212" s="32" t="s">
        <v>77</v>
      </c>
      <c r="AA212" s="74">
        <f>SUMIFS('MOD PAA INVERSIÓN'!M:M,'MOD PAA INVERSIÓN'!B:B,A212,'MOD PAA INVERSIÓN'!A:A,"Modificación propuesta")</f>
        <v>0</v>
      </c>
      <c r="AB212" s="81">
        <f t="shared" si="100"/>
        <v>0</v>
      </c>
      <c r="AC212" s="81">
        <f t="shared" si="101"/>
        <v>21636000</v>
      </c>
      <c r="AD212" s="74">
        <f>IFERROR(VLOOKUP(A212,'MOD PAA INVERSIÓN'!$B:$U,20,0),0)</f>
        <v>0</v>
      </c>
      <c r="AE212" s="74">
        <f>SUMIFS('MOD PAA INVERSIÓN'!$M:$M,'MOD PAA INVERSIÓN'!B:B,A212,'MOD PAA INVERSIÓN'!A:A,"Información Actual")</f>
        <v>0</v>
      </c>
      <c r="AF212" s="74" t="e">
        <f>VLOOKUP(A212,'Copia de MOD PAA INVERSIÓN'!$B:$M,12,0)</f>
        <v>#N/A</v>
      </c>
      <c r="AG212" s="27" t="e">
        <f t="shared" si="3"/>
        <v>#REF!</v>
      </c>
      <c r="AH212" s="27"/>
    </row>
    <row r="213" spans="1:34" ht="100">
      <c r="A213" s="31" t="s">
        <v>485</v>
      </c>
      <c r="B213" s="32" t="s">
        <v>70</v>
      </c>
      <c r="C213" s="32" t="s">
        <v>71</v>
      </c>
      <c r="D213" s="32" t="s">
        <v>476</v>
      </c>
      <c r="E213" s="32" t="s">
        <v>456</v>
      </c>
      <c r="F213" s="33">
        <v>8131</v>
      </c>
      <c r="G213" s="33">
        <v>2024110010238</v>
      </c>
      <c r="H213" s="32" t="s">
        <v>28</v>
      </c>
      <c r="I213" s="32" t="s">
        <v>457</v>
      </c>
      <c r="J213" s="32" t="s">
        <v>31</v>
      </c>
      <c r="K213" s="32">
        <v>80111600</v>
      </c>
      <c r="L213" s="32" t="s">
        <v>478</v>
      </c>
      <c r="M213" s="32" t="s">
        <v>409</v>
      </c>
      <c r="N213" s="32" t="s">
        <v>459</v>
      </c>
      <c r="O213" s="32">
        <v>6</v>
      </c>
      <c r="P213" s="32">
        <v>1</v>
      </c>
      <c r="Q213" s="32" t="s">
        <v>83</v>
      </c>
      <c r="R213" s="45" t="s">
        <v>84</v>
      </c>
      <c r="S213" s="45">
        <v>4000000</v>
      </c>
      <c r="T213" s="46">
        <f t="shared" si="99"/>
        <v>24000000</v>
      </c>
      <c r="U213" s="32" t="s">
        <v>460</v>
      </c>
      <c r="V213" s="32" t="s">
        <v>78</v>
      </c>
      <c r="W213" s="31" t="s">
        <v>479</v>
      </c>
      <c r="X213" s="32" t="s">
        <v>480</v>
      </c>
      <c r="Y213" s="32" t="s">
        <v>76</v>
      </c>
      <c r="Z213" s="32" t="s">
        <v>77</v>
      </c>
      <c r="AA213" s="74">
        <f>SUMIFS('MOD PAA INVERSIÓN'!M:M,'MOD PAA INVERSIÓN'!B:B,A213,'MOD PAA INVERSIÓN'!A:A,"Modificación propuesta")</f>
        <v>0</v>
      </c>
      <c r="AB213" s="81">
        <f t="shared" si="100"/>
        <v>0</v>
      </c>
      <c r="AC213" s="81">
        <f t="shared" si="101"/>
        <v>24000000</v>
      </c>
      <c r="AD213" s="74">
        <f>IFERROR(VLOOKUP(A213,'MOD PAA INVERSIÓN'!$B:$U,20,0),0)</f>
        <v>0</v>
      </c>
      <c r="AE213" s="74">
        <f>SUMIFS('MOD PAA INVERSIÓN'!$M:$M,'MOD PAA INVERSIÓN'!B:B,A213,'MOD PAA INVERSIÓN'!A:A,"Información Actual")</f>
        <v>0</v>
      </c>
      <c r="AF213" s="74" t="e">
        <f>VLOOKUP(A213,'Copia de MOD PAA INVERSIÓN'!$B:$M,12,0)</f>
        <v>#N/A</v>
      </c>
      <c r="AG213" s="27" t="e">
        <f t="shared" si="3"/>
        <v>#REF!</v>
      </c>
      <c r="AH213" s="27"/>
    </row>
    <row r="214" spans="1:34" ht="100">
      <c r="A214" s="31" t="s">
        <v>486</v>
      </c>
      <c r="B214" s="32" t="s">
        <v>70</v>
      </c>
      <c r="C214" s="32" t="s">
        <v>71</v>
      </c>
      <c r="D214" s="32" t="s">
        <v>476</v>
      </c>
      <c r="E214" s="32" t="s">
        <v>456</v>
      </c>
      <c r="F214" s="33">
        <v>8131</v>
      </c>
      <c r="G214" s="33">
        <v>2024110010238</v>
      </c>
      <c r="H214" s="32" t="s">
        <v>28</v>
      </c>
      <c r="I214" s="32" t="s">
        <v>457</v>
      </c>
      <c r="J214" s="32" t="s">
        <v>31</v>
      </c>
      <c r="K214" s="32">
        <v>80111600</v>
      </c>
      <c r="L214" s="32" t="s">
        <v>478</v>
      </c>
      <c r="M214" s="32" t="s">
        <v>409</v>
      </c>
      <c r="N214" s="32" t="s">
        <v>459</v>
      </c>
      <c r="O214" s="32">
        <v>6</v>
      </c>
      <c r="P214" s="32">
        <v>1</v>
      </c>
      <c r="Q214" s="32" t="s">
        <v>83</v>
      </c>
      <c r="R214" s="45" t="s">
        <v>84</v>
      </c>
      <c r="S214" s="45">
        <v>4000000</v>
      </c>
      <c r="T214" s="46">
        <f t="shared" si="99"/>
        <v>24000000</v>
      </c>
      <c r="U214" s="32" t="s">
        <v>460</v>
      </c>
      <c r="V214" s="32" t="s">
        <v>78</v>
      </c>
      <c r="W214" s="31" t="s">
        <v>479</v>
      </c>
      <c r="X214" s="32" t="s">
        <v>480</v>
      </c>
      <c r="Y214" s="32" t="s">
        <v>76</v>
      </c>
      <c r="Z214" s="32" t="s">
        <v>77</v>
      </c>
      <c r="AA214" s="74">
        <f>SUMIFS('MOD PAA INVERSIÓN'!M:M,'MOD PAA INVERSIÓN'!B:B,A214,'MOD PAA INVERSIÓN'!A:A,"Modificación propuesta")</f>
        <v>0</v>
      </c>
      <c r="AB214" s="81">
        <f t="shared" si="100"/>
        <v>0</v>
      </c>
      <c r="AC214" s="81">
        <f t="shared" si="101"/>
        <v>24000000</v>
      </c>
      <c r="AD214" s="74">
        <f>IFERROR(VLOOKUP(A214,'MOD PAA INVERSIÓN'!$B:$U,20,0),0)</f>
        <v>0</v>
      </c>
      <c r="AE214" s="74">
        <f>SUMIFS('MOD PAA INVERSIÓN'!$M:$M,'MOD PAA INVERSIÓN'!B:B,A214,'MOD PAA INVERSIÓN'!A:A,"Información Actual")</f>
        <v>0</v>
      </c>
      <c r="AF214" s="74" t="e">
        <f>VLOOKUP(A214,'Copia de MOD PAA INVERSIÓN'!$B:$M,12,0)</f>
        <v>#N/A</v>
      </c>
      <c r="AG214" s="27" t="e">
        <f t="shared" si="3"/>
        <v>#REF!</v>
      </c>
      <c r="AH214" s="27"/>
    </row>
    <row r="215" spans="1:34" ht="75">
      <c r="A215" s="31" t="s">
        <v>487</v>
      </c>
      <c r="B215" s="32" t="s">
        <v>70</v>
      </c>
      <c r="C215" s="32" t="s">
        <v>71</v>
      </c>
      <c r="D215" s="32" t="s">
        <v>476</v>
      </c>
      <c r="E215" s="32" t="s">
        <v>456</v>
      </c>
      <c r="F215" s="33">
        <v>8131</v>
      </c>
      <c r="G215" s="33">
        <v>2024110010238</v>
      </c>
      <c r="H215" s="32" t="s">
        <v>28</v>
      </c>
      <c r="I215" s="32" t="s">
        <v>457</v>
      </c>
      <c r="J215" s="32" t="s">
        <v>31</v>
      </c>
      <c r="K215" s="32">
        <v>80111600</v>
      </c>
      <c r="L215" s="32" t="s">
        <v>488</v>
      </c>
      <c r="M215" s="32" t="s">
        <v>409</v>
      </c>
      <c r="N215" s="32" t="s">
        <v>459</v>
      </c>
      <c r="O215" s="32">
        <v>6</v>
      </c>
      <c r="P215" s="32">
        <v>1</v>
      </c>
      <c r="Q215" s="32" t="s">
        <v>83</v>
      </c>
      <c r="R215" s="45" t="s">
        <v>84</v>
      </c>
      <c r="S215" s="45">
        <v>4178710</v>
      </c>
      <c r="T215" s="46">
        <f t="shared" si="99"/>
        <v>25072260</v>
      </c>
      <c r="U215" s="32" t="s">
        <v>460</v>
      </c>
      <c r="V215" s="32" t="s">
        <v>78</v>
      </c>
      <c r="W215" s="31" t="s">
        <v>479</v>
      </c>
      <c r="X215" s="32" t="s">
        <v>489</v>
      </c>
      <c r="Y215" s="32" t="s">
        <v>76</v>
      </c>
      <c r="Z215" s="32" t="s">
        <v>77</v>
      </c>
      <c r="AA215" s="74">
        <f>SUMIFS('MOD PAA INVERSIÓN'!M:M,'MOD PAA INVERSIÓN'!B:B,A215,'MOD PAA INVERSIÓN'!A:A,"Modificación propuesta")</f>
        <v>0</v>
      </c>
      <c r="AB215" s="81">
        <f t="shared" si="100"/>
        <v>0</v>
      </c>
      <c r="AC215" s="81">
        <f t="shared" si="101"/>
        <v>25072260</v>
      </c>
      <c r="AD215" s="74">
        <f>IFERROR(VLOOKUP(A215,'MOD PAA INVERSIÓN'!$B:$U,20,0),0)</f>
        <v>0</v>
      </c>
      <c r="AE215" s="74">
        <f>SUMIFS('MOD PAA INVERSIÓN'!$M:$M,'MOD PAA INVERSIÓN'!B:B,A215,'MOD PAA INVERSIÓN'!A:A,"Información Actual")</f>
        <v>0</v>
      </c>
      <c r="AF215" s="74" t="e">
        <f>VLOOKUP(A215,'Copia de MOD PAA INVERSIÓN'!$B:$M,12,0)</f>
        <v>#N/A</v>
      </c>
      <c r="AG215" s="27" t="e">
        <f t="shared" si="3"/>
        <v>#REF!</v>
      </c>
      <c r="AH215" s="27"/>
    </row>
    <row r="216" spans="1:34" ht="75">
      <c r="A216" s="31" t="s">
        <v>490</v>
      </c>
      <c r="B216" s="32" t="s">
        <v>70</v>
      </c>
      <c r="C216" s="32" t="s">
        <v>71</v>
      </c>
      <c r="D216" s="32" t="s">
        <v>476</v>
      </c>
      <c r="E216" s="32" t="s">
        <v>456</v>
      </c>
      <c r="F216" s="33">
        <v>8131</v>
      </c>
      <c r="G216" s="33">
        <v>2024110010238</v>
      </c>
      <c r="H216" s="32" t="s">
        <v>28</v>
      </c>
      <c r="I216" s="32" t="s">
        <v>457</v>
      </c>
      <c r="J216" s="32" t="s">
        <v>31</v>
      </c>
      <c r="K216" s="32">
        <v>80111600</v>
      </c>
      <c r="L216" s="32" t="s">
        <v>488</v>
      </c>
      <c r="M216" s="32" t="s">
        <v>409</v>
      </c>
      <c r="N216" s="32" t="s">
        <v>459</v>
      </c>
      <c r="O216" s="32">
        <v>6</v>
      </c>
      <c r="P216" s="32">
        <v>1</v>
      </c>
      <c r="Q216" s="32" t="s">
        <v>83</v>
      </c>
      <c r="R216" s="45" t="s">
        <v>84</v>
      </c>
      <c r="S216" s="45">
        <v>5500000</v>
      </c>
      <c r="T216" s="46">
        <f t="shared" si="99"/>
        <v>33000000</v>
      </c>
      <c r="U216" s="32" t="s">
        <v>460</v>
      </c>
      <c r="V216" s="32" t="s">
        <v>78</v>
      </c>
      <c r="W216" s="31" t="s">
        <v>479</v>
      </c>
      <c r="X216" s="32" t="s">
        <v>489</v>
      </c>
      <c r="Y216" s="32" t="s">
        <v>76</v>
      </c>
      <c r="Z216" s="32" t="s">
        <v>77</v>
      </c>
      <c r="AA216" s="74">
        <f>SUMIFS('MOD PAA INVERSIÓN'!M:M,'MOD PAA INVERSIÓN'!B:B,A216,'MOD PAA INVERSIÓN'!A:A,"Modificación propuesta")</f>
        <v>0</v>
      </c>
      <c r="AB216" s="81">
        <f t="shared" si="100"/>
        <v>0</v>
      </c>
      <c r="AC216" s="81">
        <f t="shared" si="101"/>
        <v>33000000</v>
      </c>
      <c r="AD216" s="74">
        <f>IFERROR(VLOOKUP(A216,'MOD PAA INVERSIÓN'!$B:$U,20,0),0)</f>
        <v>0</v>
      </c>
      <c r="AE216" s="74">
        <f>SUMIFS('MOD PAA INVERSIÓN'!$M:$M,'MOD PAA INVERSIÓN'!B:B,A216,'MOD PAA INVERSIÓN'!A:A,"Información Actual")</f>
        <v>0</v>
      </c>
      <c r="AF216" s="74" t="e">
        <f>VLOOKUP(A216,'Copia de MOD PAA INVERSIÓN'!$B:$M,12,0)</f>
        <v>#N/A</v>
      </c>
      <c r="AG216" s="27" t="e">
        <f t="shared" si="3"/>
        <v>#REF!</v>
      </c>
      <c r="AH216" s="27"/>
    </row>
    <row r="217" spans="1:34" ht="125">
      <c r="A217" s="31" t="s">
        <v>491</v>
      </c>
      <c r="B217" s="32" t="s">
        <v>70</v>
      </c>
      <c r="C217" s="32" t="s">
        <v>71</v>
      </c>
      <c r="D217" s="32" t="s">
        <v>455</v>
      </c>
      <c r="E217" s="32" t="s">
        <v>456</v>
      </c>
      <c r="F217" s="33">
        <v>8131</v>
      </c>
      <c r="G217" s="33">
        <v>2024110010238</v>
      </c>
      <c r="H217" s="32" t="s">
        <v>28</v>
      </c>
      <c r="I217" s="32" t="s">
        <v>457</v>
      </c>
      <c r="J217" s="32" t="s">
        <v>29</v>
      </c>
      <c r="K217" s="32">
        <v>80111600</v>
      </c>
      <c r="L217" s="32" t="s">
        <v>492</v>
      </c>
      <c r="M217" s="32" t="s">
        <v>409</v>
      </c>
      <c r="N217" s="32" t="s">
        <v>459</v>
      </c>
      <c r="O217" s="32">
        <v>6</v>
      </c>
      <c r="P217" s="32">
        <v>1</v>
      </c>
      <c r="Q217" s="32" t="s">
        <v>83</v>
      </c>
      <c r="R217" s="45" t="s">
        <v>84</v>
      </c>
      <c r="S217" s="45">
        <v>5500000</v>
      </c>
      <c r="T217" s="46">
        <f t="shared" si="99"/>
        <v>33000000</v>
      </c>
      <c r="U217" s="32" t="s">
        <v>460</v>
      </c>
      <c r="V217" s="32" t="s">
        <v>122</v>
      </c>
      <c r="W217" s="31" t="s">
        <v>461</v>
      </c>
      <c r="X217" s="32" t="s">
        <v>472</v>
      </c>
      <c r="Y217" s="32" t="s">
        <v>76</v>
      </c>
      <c r="Z217" s="32" t="s">
        <v>77</v>
      </c>
      <c r="AA217" s="74">
        <f>SUMIFS('MOD PAA INVERSIÓN'!M:M,'MOD PAA INVERSIÓN'!B:B,A217,'MOD PAA INVERSIÓN'!A:A,"Modificación propuesta")</f>
        <v>0</v>
      </c>
      <c r="AB217" s="81">
        <f t="shared" si="100"/>
        <v>0</v>
      </c>
      <c r="AC217" s="81">
        <f t="shared" si="101"/>
        <v>33000000</v>
      </c>
      <c r="AD217" s="74">
        <f>IFERROR(VLOOKUP(A217,'MOD PAA INVERSIÓN'!$B:$U,20,0),0)</f>
        <v>0</v>
      </c>
      <c r="AE217" s="74">
        <f>SUMIFS('MOD PAA INVERSIÓN'!$M:$M,'MOD PAA INVERSIÓN'!B:B,A217,'MOD PAA INVERSIÓN'!A:A,"Información Actual")</f>
        <v>0</v>
      </c>
      <c r="AF217" s="74" t="e">
        <f>VLOOKUP(A217,'Copia de MOD PAA INVERSIÓN'!$B:$M,12,0)</f>
        <v>#N/A</v>
      </c>
      <c r="AG217" s="27" t="e">
        <f t="shared" si="3"/>
        <v>#REF!</v>
      </c>
      <c r="AH217" s="27"/>
    </row>
    <row r="218" spans="1:34" ht="125">
      <c r="A218" s="31" t="s">
        <v>493</v>
      </c>
      <c r="B218" s="32" t="s">
        <v>70</v>
      </c>
      <c r="C218" s="32" t="s">
        <v>71</v>
      </c>
      <c r="D218" s="32" t="s">
        <v>476</v>
      </c>
      <c r="E218" s="32" t="s">
        <v>456</v>
      </c>
      <c r="F218" s="33">
        <v>8131</v>
      </c>
      <c r="G218" s="33">
        <v>2024110010238</v>
      </c>
      <c r="H218" s="32" t="s">
        <v>28</v>
      </c>
      <c r="I218" s="32" t="s">
        <v>457</v>
      </c>
      <c r="J218" s="32" t="s">
        <v>31</v>
      </c>
      <c r="K218" s="32">
        <v>80111600</v>
      </c>
      <c r="L218" s="32" t="s">
        <v>494</v>
      </c>
      <c r="M218" s="32" t="s">
        <v>409</v>
      </c>
      <c r="N218" s="32" t="s">
        <v>459</v>
      </c>
      <c r="O218" s="32">
        <v>6</v>
      </c>
      <c r="P218" s="32">
        <v>1</v>
      </c>
      <c r="Q218" s="32" t="s">
        <v>83</v>
      </c>
      <c r="R218" s="45" t="s">
        <v>84</v>
      </c>
      <c r="S218" s="45">
        <v>4200000</v>
      </c>
      <c r="T218" s="46">
        <f t="shared" si="99"/>
        <v>25200000</v>
      </c>
      <c r="U218" s="32" t="s">
        <v>460</v>
      </c>
      <c r="V218" s="32" t="s">
        <v>78</v>
      </c>
      <c r="W218" s="31" t="s">
        <v>479</v>
      </c>
      <c r="X218" s="32" t="s">
        <v>472</v>
      </c>
      <c r="Y218" s="32" t="s">
        <v>76</v>
      </c>
      <c r="Z218" s="32" t="s">
        <v>77</v>
      </c>
      <c r="AA218" s="74">
        <f>SUMIFS('MOD PAA INVERSIÓN'!M:M,'MOD PAA INVERSIÓN'!B:B,A218,'MOD PAA INVERSIÓN'!A:A,"Modificación propuesta")</f>
        <v>0</v>
      </c>
      <c r="AB218" s="81">
        <f t="shared" si="100"/>
        <v>0</v>
      </c>
      <c r="AC218" s="81">
        <f t="shared" si="101"/>
        <v>25200000</v>
      </c>
      <c r="AD218" s="74">
        <f>IFERROR(VLOOKUP(A218,'MOD PAA INVERSIÓN'!$B:$U,20,0),0)</f>
        <v>0</v>
      </c>
      <c r="AE218" s="74">
        <f>SUMIFS('MOD PAA INVERSIÓN'!$M:$M,'MOD PAA INVERSIÓN'!B:B,A218,'MOD PAA INVERSIÓN'!A:A,"Información Actual")</f>
        <v>0</v>
      </c>
      <c r="AF218" s="74" t="e">
        <f>VLOOKUP(A218,'Copia de MOD PAA INVERSIÓN'!$B:$M,12,0)</f>
        <v>#N/A</v>
      </c>
      <c r="AG218" s="27" t="e">
        <f t="shared" si="3"/>
        <v>#REF!</v>
      </c>
      <c r="AH218" s="27"/>
    </row>
    <row r="219" spans="1:34" ht="75">
      <c r="A219" s="31" t="s">
        <v>495</v>
      </c>
      <c r="B219" s="32" t="s">
        <v>70</v>
      </c>
      <c r="C219" s="32" t="s">
        <v>71</v>
      </c>
      <c r="D219" s="32" t="s">
        <v>476</v>
      </c>
      <c r="E219" s="32" t="s">
        <v>456</v>
      </c>
      <c r="F219" s="33">
        <v>8131</v>
      </c>
      <c r="G219" s="33">
        <v>2024110010238</v>
      </c>
      <c r="H219" s="32" t="s">
        <v>28</v>
      </c>
      <c r="I219" s="32" t="s">
        <v>457</v>
      </c>
      <c r="J219" s="32" t="s">
        <v>31</v>
      </c>
      <c r="K219" s="32">
        <v>80111600</v>
      </c>
      <c r="L219" s="32" t="s">
        <v>1360</v>
      </c>
      <c r="M219" s="32" t="s">
        <v>409</v>
      </c>
      <c r="N219" s="32" t="s">
        <v>459</v>
      </c>
      <c r="O219" s="32">
        <v>6</v>
      </c>
      <c r="P219" s="32">
        <v>1</v>
      </c>
      <c r="Q219" s="32" t="s">
        <v>83</v>
      </c>
      <c r="R219" s="45" t="s">
        <v>84</v>
      </c>
      <c r="S219" s="45">
        <v>4500000</v>
      </c>
      <c r="T219" s="46">
        <f t="shared" si="99"/>
        <v>27000000</v>
      </c>
      <c r="U219" s="32" t="s">
        <v>460</v>
      </c>
      <c r="V219" s="32" t="s">
        <v>78</v>
      </c>
      <c r="W219" s="31" t="s">
        <v>479</v>
      </c>
      <c r="X219" s="32" t="s">
        <v>489</v>
      </c>
      <c r="Y219" s="32" t="s">
        <v>76</v>
      </c>
      <c r="Z219" s="32" t="s">
        <v>77</v>
      </c>
      <c r="AA219" s="74">
        <f>SUMIFS('MOD PAA INVERSIÓN'!M:M,'MOD PAA INVERSIÓN'!B:B,A219,'MOD PAA INVERSIÓN'!A:A,"Modificación propuesta")</f>
        <v>0</v>
      </c>
      <c r="AB219" s="81">
        <f t="shared" si="100"/>
        <v>0</v>
      </c>
      <c r="AC219" s="81">
        <f t="shared" si="101"/>
        <v>27000000</v>
      </c>
      <c r="AD219" s="74">
        <f>IFERROR(VLOOKUP(A219,'MOD PAA INVERSIÓN'!$B:$U,20,0),0)</f>
        <v>0</v>
      </c>
      <c r="AE219" s="74">
        <f>SUMIFS('MOD PAA INVERSIÓN'!$M:$M,'MOD PAA INVERSIÓN'!B:B,A219,'MOD PAA INVERSIÓN'!A:A,"Información Actual")</f>
        <v>0</v>
      </c>
      <c r="AF219" s="74" t="e">
        <f>VLOOKUP(A219,'Copia de MOD PAA INVERSIÓN'!$B:$M,12,0)</f>
        <v>#N/A</v>
      </c>
      <c r="AG219" s="27" t="e">
        <f t="shared" si="3"/>
        <v>#REF!</v>
      </c>
      <c r="AH219" s="27"/>
    </row>
    <row r="220" spans="1:34" ht="62.5">
      <c r="A220" s="31" t="s">
        <v>496</v>
      </c>
      <c r="B220" s="32" t="s">
        <v>70</v>
      </c>
      <c r="C220" s="32" t="s">
        <v>71</v>
      </c>
      <c r="D220" s="32" t="s">
        <v>476</v>
      </c>
      <c r="E220" s="32" t="s">
        <v>456</v>
      </c>
      <c r="F220" s="33">
        <v>8131</v>
      </c>
      <c r="G220" s="33">
        <v>2024110010238</v>
      </c>
      <c r="H220" s="32" t="s">
        <v>28</v>
      </c>
      <c r="I220" s="32" t="s">
        <v>457</v>
      </c>
      <c r="J220" s="32" t="s">
        <v>31</v>
      </c>
      <c r="K220" s="32">
        <v>80111600</v>
      </c>
      <c r="L220" s="32" t="s">
        <v>497</v>
      </c>
      <c r="M220" s="32" t="s">
        <v>409</v>
      </c>
      <c r="N220" s="32" t="s">
        <v>459</v>
      </c>
      <c r="O220" s="32">
        <v>6</v>
      </c>
      <c r="P220" s="31">
        <v>1</v>
      </c>
      <c r="Q220" s="32" t="s">
        <v>83</v>
      </c>
      <c r="R220" s="45" t="s">
        <v>84</v>
      </c>
      <c r="S220" s="45">
        <v>5000000</v>
      </c>
      <c r="T220" s="46">
        <f t="shared" si="99"/>
        <v>30000000</v>
      </c>
      <c r="U220" s="32" t="s">
        <v>460</v>
      </c>
      <c r="V220" s="32" t="s">
        <v>78</v>
      </c>
      <c r="W220" s="31" t="s">
        <v>479</v>
      </c>
      <c r="X220" s="32" t="s">
        <v>489</v>
      </c>
      <c r="Y220" s="32" t="s">
        <v>76</v>
      </c>
      <c r="Z220" s="32" t="s">
        <v>77</v>
      </c>
      <c r="AA220" s="74">
        <f>SUMIFS('MOD PAA INVERSIÓN'!M:M,'MOD PAA INVERSIÓN'!B:B,A220,'MOD PAA INVERSIÓN'!A:A,"Modificación propuesta")</f>
        <v>0</v>
      </c>
      <c r="AB220" s="81">
        <f t="shared" si="100"/>
        <v>0</v>
      </c>
      <c r="AC220" s="81">
        <f t="shared" si="101"/>
        <v>30000000</v>
      </c>
      <c r="AD220" s="74">
        <f>IFERROR(VLOOKUP(A220,'MOD PAA INVERSIÓN'!$B:$U,20,0),0)</f>
        <v>0</v>
      </c>
      <c r="AE220" s="74">
        <f>SUMIFS('MOD PAA INVERSIÓN'!$M:$M,'MOD PAA INVERSIÓN'!B:B,A220,'MOD PAA INVERSIÓN'!A:A,"Información Actual")</f>
        <v>0</v>
      </c>
      <c r="AF220" s="74" t="e">
        <f>VLOOKUP(A220,'Copia de MOD PAA INVERSIÓN'!$B:$M,12,0)</f>
        <v>#N/A</v>
      </c>
      <c r="AG220" s="27" t="e">
        <f t="shared" si="3"/>
        <v>#REF!</v>
      </c>
      <c r="AH220" s="27"/>
    </row>
    <row r="221" spans="1:34" ht="75">
      <c r="A221" s="31" t="s">
        <v>498</v>
      </c>
      <c r="B221" s="32" t="s">
        <v>70</v>
      </c>
      <c r="C221" s="32" t="s">
        <v>71</v>
      </c>
      <c r="D221" s="32" t="s">
        <v>476</v>
      </c>
      <c r="E221" s="32" t="s">
        <v>456</v>
      </c>
      <c r="F221" s="33">
        <v>8131</v>
      </c>
      <c r="G221" s="33">
        <v>2024110010238</v>
      </c>
      <c r="H221" s="32" t="s">
        <v>28</v>
      </c>
      <c r="I221" s="32" t="s">
        <v>457</v>
      </c>
      <c r="J221" s="32" t="s">
        <v>31</v>
      </c>
      <c r="K221" s="32">
        <v>80111600</v>
      </c>
      <c r="L221" s="32" t="s">
        <v>1361</v>
      </c>
      <c r="M221" s="32" t="s">
        <v>409</v>
      </c>
      <c r="N221" s="32" t="s">
        <v>459</v>
      </c>
      <c r="O221" s="31">
        <v>6</v>
      </c>
      <c r="P221" s="31">
        <v>1</v>
      </c>
      <c r="Q221" s="32" t="s">
        <v>83</v>
      </c>
      <c r="R221" s="45" t="s">
        <v>84</v>
      </c>
      <c r="S221" s="45">
        <v>3156000</v>
      </c>
      <c r="T221" s="46">
        <f t="shared" si="99"/>
        <v>18936000</v>
      </c>
      <c r="U221" s="32" t="s">
        <v>460</v>
      </c>
      <c r="V221" s="32" t="s">
        <v>78</v>
      </c>
      <c r="W221" s="31" t="s">
        <v>479</v>
      </c>
      <c r="X221" s="32" t="s">
        <v>489</v>
      </c>
      <c r="Y221" s="31" t="s">
        <v>76</v>
      </c>
      <c r="Z221" s="32" t="s">
        <v>77</v>
      </c>
      <c r="AA221" s="74">
        <f>SUMIFS('MOD PAA INVERSIÓN'!M:M,'MOD PAA INVERSIÓN'!B:B,A221,'MOD PAA INVERSIÓN'!A:A,"Modificación propuesta")</f>
        <v>0</v>
      </c>
      <c r="AB221" s="81">
        <f t="shared" si="100"/>
        <v>0</v>
      </c>
      <c r="AC221" s="81">
        <f t="shared" si="101"/>
        <v>18936000</v>
      </c>
      <c r="AD221" s="74">
        <f>IFERROR(VLOOKUP(A221,'MOD PAA INVERSIÓN'!$B:$U,20,0),0)</f>
        <v>0</v>
      </c>
      <c r="AE221" s="74">
        <f>SUMIFS('MOD PAA INVERSIÓN'!$M:$M,'MOD PAA INVERSIÓN'!B:B,A221,'MOD PAA INVERSIÓN'!A:A,"Información Actual")</f>
        <v>0</v>
      </c>
      <c r="AF221" s="74" t="e">
        <f>VLOOKUP(A221,'Copia de MOD PAA INVERSIÓN'!$B:$M,12,0)</f>
        <v>#N/A</v>
      </c>
      <c r="AG221" s="27" t="e">
        <f t="shared" si="3"/>
        <v>#REF!</v>
      </c>
      <c r="AH221" s="27"/>
    </row>
    <row r="222" spans="1:34" ht="175">
      <c r="A222" s="31" t="s">
        <v>499</v>
      </c>
      <c r="B222" s="32" t="s">
        <v>70</v>
      </c>
      <c r="C222" s="32" t="s">
        <v>71</v>
      </c>
      <c r="D222" s="32" t="s">
        <v>455</v>
      </c>
      <c r="E222" s="32" t="s">
        <v>456</v>
      </c>
      <c r="F222" s="33">
        <v>8131</v>
      </c>
      <c r="G222" s="33">
        <v>2024110010238</v>
      </c>
      <c r="H222" s="32" t="s">
        <v>28</v>
      </c>
      <c r="I222" s="32" t="s">
        <v>457</v>
      </c>
      <c r="J222" s="32" t="s">
        <v>31</v>
      </c>
      <c r="K222" s="32">
        <v>80111600</v>
      </c>
      <c r="L222" s="32" t="s">
        <v>500</v>
      </c>
      <c r="M222" s="32" t="s">
        <v>409</v>
      </c>
      <c r="N222" s="32" t="s">
        <v>459</v>
      </c>
      <c r="O222" s="32">
        <v>7</v>
      </c>
      <c r="P222" s="31">
        <v>1</v>
      </c>
      <c r="Q222" s="32" t="s">
        <v>83</v>
      </c>
      <c r="R222" s="45" t="s">
        <v>84</v>
      </c>
      <c r="S222" s="45">
        <v>7000000</v>
      </c>
      <c r="T222" s="46">
        <f t="shared" si="99"/>
        <v>49000000</v>
      </c>
      <c r="U222" s="32" t="s">
        <v>460</v>
      </c>
      <c r="V222" s="32" t="s">
        <v>122</v>
      </c>
      <c r="W222" s="31" t="s">
        <v>461</v>
      </c>
      <c r="X222" s="32" t="s">
        <v>501</v>
      </c>
      <c r="Y222" s="31" t="s">
        <v>76</v>
      </c>
      <c r="Z222" s="32" t="s">
        <v>77</v>
      </c>
      <c r="AA222" s="74">
        <f>SUMIFS('MOD PAA INVERSIÓN'!M:M,'MOD PAA INVERSIÓN'!B:B,A222,'MOD PAA INVERSIÓN'!A:A,"Modificación propuesta")</f>
        <v>0</v>
      </c>
      <c r="AB222" s="81">
        <f t="shared" si="100"/>
        <v>0</v>
      </c>
      <c r="AC222" s="81">
        <f t="shared" si="101"/>
        <v>49000000</v>
      </c>
      <c r="AD222" s="74">
        <f>IFERROR(VLOOKUP(A222,'MOD PAA INVERSIÓN'!$B:$U,20,0),0)</f>
        <v>0</v>
      </c>
      <c r="AE222" s="74">
        <f>SUMIFS('MOD PAA INVERSIÓN'!$M:$M,'MOD PAA INVERSIÓN'!B:B,A222,'MOD PAA INVERSIÓN'!A:A,"Información Actual")</f>
        <v>0</v>
      </c>
      <c r="AF222" s="74" t="e">
        <f>VLOOKUP(A222,'Copia de MOD PAA INVERSIÓN'!$B:$M,12,0)</f>
        <v>#N/A</v>
      </c>
      <c r="AG222" s="27" t="e">
        <f t="shared" si="3"/>
        <v>#REF!</v>
      </c>
      <c r="AH222" s="27"/>
    </row>
    <row r="223" spans="1:34" ht="175">
      <c r="A223" s="31" t="s">
        <v>502</v>
      </c>
      <c r="B223" s="32" t="s">
        <v>70</v>
      </c>
      <c r="C223" s="32" t="s">
        <v>71</v>
      </c>
      <c r="D223" s="32" t="s">
        <v>455</v>
      </c>
      <c r="E223" s="32" t="s">
        <v>456</v>
      </c>
      <c r="F223" s="33">
        <v>8131</v>
      </c>
      <c r="G223" s="33">
        <v>2024110010238</v>
      </c>
      <c r="H223" s="32" t="s">
        <v>28</v>
      </c>
      <c r="I223" s="32" t="s">
        <v>457</v>
      </c>
      <c r="J223" s="32" t="s">
        <v>31</v>
      </c>
      <c r="K223" s="32">
        <v>80111600</v>
      </c>
      <c r="L223" s="32" t="s">
        <v>503</v>
      </c>
      <c r="M223" s="32" t="s">
        <v>409</v>
      </c>
      <c r="N223" s="32" t="s">
        <v>459</v>
      </c>
      <c r="O223" s="32">
        <v>7</v>
      </c>
      <c r="P223" s="31">
        <v>1</v>
      </c>
      <c r="Q223" s="32" t="s">
        <v>83</v>
      </c>
      <c r="R223" s="45" t="s">
        <v>84</v>
      </c>
      <c r="S223" s="45">
        <v>7500000</v>
      </c>
      <c r="T223" s="46">
        <f t="shared" si="99"/>
        <v>52500000</v>
      </c>
      <c r="U223" s="32" t="s">
        <v>460</v>
      </c>
      <c r="V223" s="32" t="s">
        <v>122</v>
      </c>
      <c r="W223" s="31" t="s">
        <v>461</v>
      </c>
      <c r="X223" s="32" t="s">
        <v>501</v>
      </c>
      <c r="Y223" s="31" t="s">
        <v>76</v>
      </c>
      <c r="Z223" s="32" t="s">
        <v>77</v>
      </c>
      <c r="AA223" s="74">
        <f>SUMIFS('MOD PAA INVERSIÓN'!M:M,'MOD PAA INVERSIÓN'!B:B,A223,'MOD PAA INVERSIÓN'!A:A,"Modificación propuesta")</f>
        <v>0</v>
      </c>
      <c r="AB223" s="81">
        <f t="shared" si="100"/>
        <v>0</v>
      </c>
      <c r="AC223" s="81">
        <f t="shared" si="101"/>
        <v>52500000</v>
      </c>
      <c r="AD223" s="74">
        <f>IFERROR(VLOOKUP(A223,'MOD PAA INVERSIÓN'!$B:$U,20,0),0)</f>
        <v>0</v>
      </c>
      <c r="AE223" s="74">
        <f>SUMIFS('MOD PAA INVERSIÓN'!$M:$M,'MOD PAA INVERSIÓN'!B:B,A223,'MOD PAA INVERSIÓN'!A:A,"Información Actual")</f>
        <v>0</v>
      </c>
      <c r="AF223" s="74" t="e">
        <f>VLOOKUP(A223,'Copia de MOD PAA INVERSIÓN'!$B:$M,12,0)</f>
        <v>#N/A</v>
      </c>
      <c r="AG223" s="27" t="e">
        <f t="shared" si="3"/>
        <v>#REF!</v>
      </c>
      <c r="AH223" s="27"/>
    </row>
    <row r="224" spans="1:34" ht="125">
      <c r="A224" s="31" t="s">
        <v>504</v>
      </c>
      <c r="B224" s="32" t="s">
        <v>70</v>
      </c>
      <c r="C224" s="32" t="s">
        <v>71</v>
      </c>
      <c r="D224" s="32" t="s">
        <v>455</v>
      </c>
      <c r="E224" s="32" t="s">
        <v>456</v>
      </c>
      <c r="F224" s="33">
        <v>8131</v>
      </c>
      <c r="G224" s="33">
        <v>2024110010238</v>
      </c>
      <c r="H224" s="32" t="s">
        <v>28</v>
      </c>
      <c r="I224" s="32" t="s">
        <v>457</v>
      </c>
      <c r="J224" s="32" t="s">
        <v>31</v>
      </c>
      <c r="K224" s="32">
        <v>80111600</v>
      </c>
      <c r="L224" s="32" t="s">
        <v>505</v>
      </c>
      <c r="M224" s="32" t="s">
        <v>409</v>
      </c>
      <c r="N224" s="32" t="s">
        <v>459</v>
      </c>
      <c r="O224" s="32">
        <v>6</v>
      </c>
      <c r="P224" s="31">
        <v>1</v>
      </c>
      <c r="Q224" s="32" t="s">
        <v>83</v>
      </c>
      <c r="R224" s="45" t="s">
        <v>84</v>
      </c>
      <c r="S224" s="45">
        <v>6500000</v>
      </c>
      <c r="T224" s="46">
        <f t="shared" si="99"/>
        <v>39000000</v>
      </c>
      <c r="U224" s="32" t="s">
        <v>460</v>
      </c>
      <c r="V224" s="32" t="s">
        <v>78</v>
      </c>
      <c r="W224" s="31" t="s">
        <v>461</v>
      </c>
      <c r="X224" s="32" t="s">
        <v>462</v>
      </c>
      <c r="Y224" s="31" t="s">
        <v>76</v>
      </c>
      <c r="Z224" s="32" t="s">
        <v>77</v>
      </c>
      <c r="AA224" s="74">
        <f>SUMIFS('MOD PAA INVERSIÓN'!M:M,'MOD PAA INVERSIÓN'!B:B,A224,'MOD PAA INVERSIÓN'!A:A,"Modificación propuesta")</f>
        <v>0</v>
      </c>
      <c r="AB224" s="81">
        <f t="shared" si="100"/>
        <v>0</v>
      </c>
      <c r="AC224" s="81">
        <f t="shared" si="101"/>
        <v>39000000</v>
      </c>
      <c r="AD224" s="74">
        <f>IFERROR(VLOOKUP(A224,'MOD PAA INVERSIÓN'!$B:$U,20,0),0)</f>
        <v>0</v>
      </c>
      <c r="AE224" s="74">
        <f>SUMIFS('MOD PAA INVERSIÓN'!$M:$M,'MOD PAA INVERSIÓN'!B:B,A224,'MOD PAA INVERSIÓN'!A:A,"Información Actual")</f>
        <v>0</v>
      </c>
      <c r="AF224" s="74" t="e">
        <f>VLOOKUP(A224,'Copia de MOD PAA INVERSIÓN'!$B:$M,12,0)</f>
        <v>#N/A</v>
      </c>
      <c r="AG224" s="27" t="e">
        <f t="shared" si="3"/>
        <v>#REF!</v>
      </c>
      <c r="AH224" s="27"/>
    </row>
    <row r="225" spans="1:34" ht="125">
      <c r="A225" s="31" t="s">
        <v>506</v>
      </c>
      <c r="B225" s="32" t="s">
        <v>70</v>
      </c>
      <c r="C225" s="32" t="s">
        <v>71</v>
      </c>
      <c r="D225" s="32" t="s">
        <v>455</v>
      </c>
      <c r="E225" s="32" t="s">
        <v>456</v>
      </c>
      <c r="F225" s="33">
        <v>8131</v>
      </c>
      <c r="G225" s="33">
        <v>2024110010238</v>
      </c>
      <c r="H225" s="32" t="s">
        <v>28</v>
      </c>
      <c r="I225" s="32" t="s">
        <v>457</v>
      </c>
      <c r="J225" s="32" t="s">
        <v>31</v>
      </c>
      <c r="K225" s="32">
        <v>80111600</v>
      </c>
      <c r="L225" s="32" t="s">
        <v>507</v>
      </c>
      <c r="M225" s="32" t="s">
        <v>409</v>
      </c>
      <c r="N225" s="32" t="s">
        <v>459</v>
      </c>
      <c r="O225" s="32">
        <v>7</v>
      </c>
      <c r="P225" s="31">
        <v>1</v>
      </c>
      <c r="Q225" s="32" t="s">
        <v>83</v>
      </c>
      <c r="R225" s="45" t="s">
        <v>84</v>
      </c>
      <c r="S225" s="45">
        <v>4766308</v>
      </c>
      <c r="T225" s="46">
        <f t="shared" si="99"/>
        <v>33364156</v>
      </c>
      <c r="U225" s="32" t="s">
        <v>460</v>
      </c>
      <c r="V225" s="32" t="s">
        <v>122</v>
      </c>
      <c r="W225" s="31" t="s">
        <v>461</v>
      </c>
      <c r="X225" s="32" t="s">
        <v>462</v>
      </c>
      <c r="Y225" s="31" t="s">
        <v>76</v>
      </c>
      <c r="Z225" s="32" t="s">
        <v>77</v>
      </c>
      <c r="AA225" s="74">
        <f>SUMIFS('MOD PAA INVERSIÓN'!M:M,'MOD PAA INVERSIÓN'!B:B,A225,'MOD PAA INVERSIÓN'!A:A,"Modificación propuesta")</f>
        <v>0</v>
      </c>
      <c r="AB225" s="81">
        <f t="shared" si="100"/>
        <v>0</v>
      </c>
      <c r="AC225" s="81">
        <f t="shared" si="101"/>
        <v>33364156</v>
      </c>
      <c r="AD225" s="74">
        <f>IFERROR(VLOOKUP(A225,'MOD PAA INVERSIÓN'!$B:$U,20,0),0)</f>
        <v>0</v>
      </c>
      <c r="AE225" s="74">
        <f>SUMIFS('MOD PAA INVERSIÓN'!$M:$M,'MOD PAA INVERSIÓN'!B:B,A225,'MOD PAA INVERSIÓN'!A:A,"Información Actual")</f>
        <v>0</v>
      </c>
      <c r="AF225" s="74" t="e">
        <f>VLOOKUP(A225,'Copia de MOD PAA INVERSIÓN'!$B:$M,12,0)</f>
        <v>#N/A</v>
      </c>
      <c r="AG225" s="27" t="e">
        <f t="shared" si="3"/>
        <v>#REF!</v>
      </c>
      <c r="AH225" s="27"/>
    </row>
    <row r="226" spans="1:34" ht="125">
      <c r="A226" s="31" t="s">
        <v>508</v>
      </c>
      <c r="B226" s="32" t="s">
        <v>70</v>
      </c>
      <c r="C226" s="32" t="s">
        <v>71</v>
      </c>
      <c r="D226" s="32" t="s">
        <v>455</v>
      </c>
      <c r="E226" s="32" t="s">
        <v>456</v>
      </c>
      <c r="F226" s="33">
        <v>8131</v>
      </c>
      <c r="G226" s="33">
        <v>2024110010238</v>
      </c>
      <c r="H226" s="32" t="s">
        <v>28</v>
      </c>
      <c r="I226" s="32" t="s">
        <v>457</v>
      </c>
      <c r="J226" s="32" t="s">
        <v>31</v>
      </c>
      <c r="K226" s="32">
        <v>80111600</v>
      </c>
      <c r="L226" s="32" t="s">
        <v>509</v>
      </c>
      <c r="M226" s="32" t="s">
        <v>409</v>
      </c>
      <c r="N226" s="32" t="s">
        <v>459</v>
      </c>
      <c r="O226" s="32">
        <v>6</v>
      </c>
      <c r="P226" s="31">
        <v>1</v>
      </c>
      <c r="Q226" s="32" t="s">
        <v>83</v>
      </c>
      <c r="R226" s="45" t="s">
        <v>84</v>
      </c>
      <c r="S226" s="45">
        <v>5000000</v>
      </c>
      <c r="T226" s="46">
        <f t="shared" si="99"/>
        <v>30000000</v>
      </c>
      <c r="U226" s="32" t="s">
        <v>460</v>
      </c>
      <c r="V226" s="32" t="s">
        <v>122</v>
      </c>
      <c r="W226" s="31" t="s">
        <v>461</v>
      </c>
      <c r="X226" s="32" t="s">
        <v>510</v>
      </c>
      <c r="Y226" s="31" t="s">
        <v>76</v>
      </c>
      <c r="Z226" s="32" t="s">
        <v>77</v>
      </c>
      <c r="AA226" s="74">
        <f>SUMIFS('MOD PAA INVERSIÓN'!M:M,'MOD PAA INVERSIÓN'!B:B,A226,'MOD PAA INVERSIÓN'!A:A,"Modificación propuesta")</f>
        <v>0</v>
      </c>
      <c r="AB226" s="81">
        <f t="shared" si="100"/>
        <v>0</v>
      </c>
      <c r="AC226" s="81">
        <f t="shared" si="101"/>
        <v>30000000</v>
      </c>
      <c r="AD226" s="74">
        <f>IFERROR(VLOOKUP(A226,'MOD PAA INVERSIÓN'!$B:$U,20,0),0)</f>
        <v>0</v>
      </c>
      <c r="AE226" s="74">
        <f>SUMIFS('MOD PAA INVERSIÓN'!$M:$M,'MOD PAA INVERSIÓN'!B:B,A226,'MOD PAA INVERSIÓN'!A:A,"Información Actual")</f>
        <v>0</v>
      </c>
      <c r="AF226" s="74" t="e">
        <f>VLOOKUP(A226,'Copia de MOD PAA INVERSIÓN'!$B:$M,12,0)</f>
        <v>#N/A</v>
      </c>
      <c r="AG226" s="27" t="e">
        <f t="shared" si="3"/>
        <v>#REF!</v>
      </c>
      <c r="AH226" s="27"/>
    </row>
    <row r="227" spans="1:34" ht="50">
      <c r="A227" s="31" t="s">
        <v>511</v>
      </c>
      <c r="B227" s="32" t="s">
        <v>70</v>
      </c>
      <c r="C227" s="32" t="s">
        <v>71</v>
      </c>
      <c r="D227" s="32" t="s">
        <v>455</v>
      </c>
      <c r="E227" s="32" t="s">
        <v>456</v>
      </c>
      <c r="F227" s="33">
        <v>8131</v>
      </c>
      <c r="G227" s="33">
        <v>2024110010238</v>
      </c>
      <c r="H227" s="32" t="s">
        <v>28</v>
      </c>
      <c r="I227" s="32" t="s">
        <v>457</v>
      </c>
      <c r="J227" s="32" t="s">
        <v>31</v>
      </c>
      <c r="K227" s="32">
        <v>80111600</v>
      </c>
      <c r="L227" s="32" t="s">
        <v>512</v>
      </c>
      <c r="M227" s="32" t="s">
        <v>409</v>
      </c>
      <c r="N227" s="32" t="s">
        <v>459</v>
      </c>
      <c r="O227" s="32">
        <v>6</v>
      </c>
      <c r="P227" s="31">
        <v>1</v>
      </c>
      <c r="Q227" s="32" t="s">
        <v>83</v>
      </c>
      <c r="R227" s="45" t="s">
        <v>84</v>
      </c>
      <c r="S227" s="45">
        <v>5000000</v>
      </c>
      <c r="T227" s="46">
        <f t="shared" si="99"/>
        <v>30000000</v>
      </c>
      <c r="U227" s="32" t="s">
        <v>460</v>
      </c>
      <c r="V227" s="32" t="s">
        <v>122</v>
      </c>
      <c r="W227" s="31" t="s">
        <v>461</v>
      </c>
      <c r="X227" s="32" t="s">
        <v>489</v>
      </c>
      <c r="Y227" s="31" t="s">
        <v>76</v>
      </c>
      <c r="Z227" s="32" t="s">
        <v>77</v>
      </c>
      <c r="AA227" s="74">
        <f>SUMIFS('MOD PAA INVERSIÓN'!M:M,'MOD PAA INVERSIÓN'!B:B,A227,'MOD PAA INVERSIÓN'!A:A,"Modificación propuesta")</f>
        <v>0</v>
      </c>
      <c r="AB227" s="81">
        <f t="shared" si="100"/>
        <v>0</v>
      </c>
      <c r="AC227" s="81">
        <f t="shared" si="101"/>
        <v>30000000</v>
      </c>
      <c r="AD227" s="74">
        <f>IFERROR(VLOOKUP(A227,'MOD PAA INVERSIÓN'!$B:$U,20,0),0)</f>
        <v>0</v>
      </c>
      <c r="AE227" s="74">
        <f>SUMIFS('MOD PAA INVERSIÓN'!$M:$M,'MOD PAA INVERSIÓN'!B:B,A227,'MOD PAA INVERSIÓN'!A:A,"Información Actual")</f>
        <v>0</v>
      </c>
      <c r="AF227" s="74" t="e">
        <f>VLOOKUP(A227,'Copia de MOD PAA INVERSIÓN'!$B:$M,12,0)</f>
        <v>#N/A</v>
      </c>
      <c r="AG227" s="27" t="e">
        <f t="shared" si="3"/>
        <v>#REF!</v>
      </c>
      <c r="AH227" s="27"/>
    </row>
    <row r="228" spans="1:34" ht="50">
      <c r="A228" s="31" t="s">
        <v>513</v>
      </c>
      <c r="B228" s="32" t="s">
        <v>70</v>
      </c>
      <c r="C228" s="32" t="s">
        <v>71</v>
      </c>
      <c r="D228" s="32" t="s">
        <v>455</v>
      </c>
      <c r="E228" s="32" t="s">
        <v>456</v>
      </c>
      <c r="F228" s="33">
        <v>8131</v>
      </c>
      <c r="G228" s="33">
        <v>2024110010238</v>
      </c>
      <c r="H228" s="32" t="s">
        <v>28</v>
      </c>
      <c r="I228" s="32" t="s">
        <v>457</v>
      </c>
      <c r="J228" s="32" t="s">
        <v>31</v>
      </c>
      <c r="K228" s="32">
        <v>80111600</v>
      </c>
      <c r="L228" s="32" t="s">
        <v>515</v>
      </c>
      <c r="M228" s="32" t="s">
        <v>409</v>
      </c>
      <c r="N228" s="32" t="s">
        <v>459</v>
      </c>
      <c r="O228" s="32">
        <v>6</v>
      </c>
      <c r="P228" s="31">
        <v>1</v>
      </c>
      <c r="Q228" s="32" t="s">
        <v>83</v>
      </c>
      <c r="R228" s="45" t="s">
        <v>84</v>
      </c>
      <c r="S228" s="45">
        <v>6500000</v>
      </c>
      <c r="T228" s="46">
        <f t="shared" si="99"/>
        <v>39000000</v>
      </c>
      <c r="U228" s="32" t="s">
        <v>460</v>
      </c>
      <c r="V228" s="32" t="s">
        <v>78</v>
      </c>
      <c r="W228" s="31" t="s">
        <v>461</v>
      </c>
      <c r="X228" s="32" t="s">
        <v>489</v>
      </c>
      <c r="Y228" s="31" t="s">
        <v>76</v>
      </c>
      <c r="Z228" s="32" t="s">
        <v>77</v>
      </c>
      <c r="AA228" s="74">
        <f>SUMIFS('MOD PAA INVERSIÓN'!M:M,'MOD PAA INVERSIÓN'!B:B,A228,'MOD PAA INVERSIÓN'!A:A,"Modificación propuesta")</f>
        <v>38130464</v>
      </c>
      <c r="AB228" s="74">
        <f t="shared" ref="AB228:AB229" si="102">AA228-T228</f>
        <v>-869536</v>
      </c>
      <c r="AC228" s="74">
        <f t="shared" ref="AC228:AC229" si="103">AA228</f>
        <v>38130464</v>
      </c>
      <c r="AD228" s="74">
        <f>IFERROR(VLOOKUP(A228,'MOD PAA INVERSIÓN'!$B:$U,20,0),0)</f>
        <v>7</v>
      </c>
      <c r="AE228" s="74">
        <f>SUMIFS('MOD PAA INVERSIÓN'!$M:$M,'MOD PAA INVERSIÓN'!B:B,A228,'MOD PAA INVERSIÓN'!A:A,"Información Actual")</f>
        <v>39000000</v>
      </c>
      <c r="AF228" s="74">
        <f>VLOOKUP(A228,'Copia de MOD PAA INVERSIÓN'!$B:$M,12,0)</f>
        <v>38130464</v>
      </c>
      <c r="AG228" s="80" t="e">
        <f t="shared" si="3"/>
        <v>#REF!</v>
      </c>
      <c r="AH228" s="27"/>
    </row>
    <row r="229" spans="1:34" ht="87.5">
      <c r="A229" s="31" t="s">
        <v>514</v>
      </c>
      <c r="B229" s="32" t="s">
        <v>70</v>
      </c>
      <c r="C229" s="32" t="s">
        <v>71</v>
      </c>
      <c r="D229" s="32" t="s">
        <v>455</v>
      </c>
      <c r="E229" s="32" t="s">
        <v>456</v>
      </c>
      <c r="F229" s="33">
        <v>8131</v>
      </c>
      <c r="G229" s="33">
        <v>2024110010238</v>
      </c>
      <c r="H229" s="32" t="s">
        <v>28</v>
      </c>
      <c r="I229" s="32" t="s">
        <v>457</v>
      </c>
      <c r="J229" s="32" t="s">
        <v>31</v>
      </c>
      <c r="K229" s="32">
        <v>80111600</v>
      </c>
      <c r="L229" s="32" t="s">
        <v>1362</v>
      </c>
      <c r="M229" s="32" t="s">
        <v>409</v>
      </c>
      <c r="N229" s="32" t="s">
        <v>459</v>
      </c>
      <c r="O229" s="32">
        <v>6</v>
      </c>
      <c r="P229" s="31">
        <v>1</v>
      </c>
      <c r="Q229" s="32" t="s">
        <v>83</v>
      </c>
      <c r="R229" s="45" t="s">
        <v>84</v>
      </c>
      <c r="S229" s="45">
        <v>5200000</v>
      </c>
      <c r="T229" s="46">
        <f t="shared" si="99"/>
        <v>31200000</v>
      </c>
      <c r="U229" s="32" t="s">
        <v>460</v>
      </c>
      <c r="V229" s="32" t="s">
        <v>78</v>
      </c>
      <c r="W229" s="31" t="s">
        <v>461</v>
      </c>
      <c r="X229" s="32" t="s">
        <v>489</v>
      </c>
      <c r="Y229" s="31" t="s">
        <v>76</v>
      </c>
      <c r="Z229" s="32" t="s">
        <v>77</v>
      </c>
      <c r="AA229" s="74">
        <f>SUMIFS('MOD PAA INVERSIÓN'!M:M,'MOD PAA INVERSIÓN'!B:B,A229,'MOD PAA INVERSIÓN'!A:A,"Modificación propuesta")</f>
        <v>35000000</v>
      </c>
      <c r="AB229" s="74">
        <f t="shared" si="102"/>
        <v>3800000</v>
      </c>
      <c r="AC229" s="74">
        <f t="shared" si="103"/>
        <v>35000000</v>
      </c>
      <c r="AD229" s="74">
        <f>IFERROR(VLOOKUP(A229,'MOD PAA INVERSIÓN'!$B:$U,20,0),0)</f>
        <v>7</v>
      </c>
      <c r="AE229" s="74">
        <f>SUMIFS('MOD PAA INVERSIÓN'!$M:$M,'MOD PAA INVERSIÓN'!B:B,A229,'MOD PAA INVERSIÓN'!A:A,"Información Actual")</f>
        <v>31200000</v>
      </c>
      <c r="AF229" s="74">
        <f>VLOOKUP(A229,'Copia de MOD PAA INVERSIÓN'!$B:$M,12,0)</f>
        <v>35000000</v>
      </c>
      <c r="AG229" s="80" t="e">
        <f t="shared" si="3"/>
        <v>#REF!</v>
      </c>
      <c r="AH229" s="27"/>
    </row>
    <row r="230" spans="1:34" ht="50">
      <c r="A230" s="31" t="s">
        <v>516</v>
      </c>
      <c r="B230" s="32" t="s">
        <v>70</v>
      </c>
      <c r="C230" s="32" t="s">
        <v>71</v>
      </c>
      <c r="D230" s="32" t="s">
        <v>455</v>
      </c>
      <c r="E230" s="32" t="s">
        <v>456</v>
      </c>
      <c r="F230" s="33">
        <v>8131</v>
      </c>
      <c r="G230" s="33">
        <v>2024110010238</v>
      </c>
      <c r="H230" s="32" t="s">
        <v>28</v>
      </c>
      <c r="I230" s="32" t="s">
        <v>457</v>
      </c>
      <c r="J230" s="32" t="s">
        <v>31</v>
      </c>
      <c r="K230" s="32">
        <v>80111600</v>
      </c>
      <c r="L230" s="32" t="s">
        <v>1363</v>
      </c>
      <c r="M230" s="32" t="s">
        <v>409</v>
      </c>
      <c r="N230" s="32" t="s">
        <v>459</v>
      </c>
      <c r="O230" s="32">
        <v>6</v>
      </c>
      <c r="P230" s="31">
        <v>1</v>
      </c>
      <c r="Q230" s="32" t="s">
        <v>83</v>
      </c>
      <c r="R230" s="45" t="s">
        <v>84</v>
      </c>
      <c r="S230" s="45">
        <v>5200000</v>
      </c>
      <c r="T230" s="46">
        <f t="shared" si="99"/>
        <v>31200000</v>
      </c>
      <c r="U230" s="32" t="s">
        <v>460</v>
      </c>
      <c r="V230" s="32" t="s">
        <v>78</v>
      </c>
      <c r="W230" s="31" t="s">
        <v>461</v>
      </c>
      <c r="X230" s="32" t="s">
        <v>489</v>
      </c>
      <c r="Y230" s="31" t="s">
        <v>76</v>
      </c>
      <c r="Z230" s="32" t="s">
        <v>77</v>
      </c>
      <c r="AA230" s="74">
        <f>SUMIFS('MOD PAA INVERSIÓN'!M:M,'MOD PAA INVERSIÓN'!B:B,A230,'MOD PAA INVERSIÓN'!A:A,"Modificación propuesta")</f>
        <v>0</v>
      </c>
      <c r="AB230" s="81">
        <f>AC230-T230</f>
        <v>0</v>
      </c>
      <c r="AC230" s="81">
        <f>T230</f>
        <v>31200000</v>
      </c>
      <c r="AD230" s="74">
        <f>IFERROR(VLOOKUP(A230,'MOD PAA INVERSIÓN'!$B:$U,20,0),0)</f>
        <v>0</v>
      </c>
      <c r="AE230" s="74">
        <f>SUMIFS('MOD PAA INVERSIÓN'!$M:$M,'MOD PAA INVERSIÓN'!B:B,A230,'MOD PAA INVERSIÓN'!A:A,"Información Actual")</f>
        <v>0</v>
      </c>
      <c r="AF230" s="74" t="e">
        <f>VLOOKUP(A230,'Copia de MOD PAA INVERSIÓN'!$B:$M,12,0)</f>
        <v>#N/A</v>
      </c>
      <c r="AG230" s="27" t="e">
        <f t="shared" si="3"/>
        <v>#REF!</v>
      </c>
      <c r="AH230" s="27"/>
    </row>
    <row r="231" spans="1:34" ht="50">
      <c r="A231" s="31" t="s">
        <v>517</v>
      </c>
      <c r="B231" s="32" t="s">
        <v>70</v>
      </c>
      <c r="C231" s="32" t="s">
        <v>71</v>
      </c>
      <c r="D231" s="32" t="s">
        <v>455</v>
      </c>
      <c r="E231" s="32" t="s">
        <v>456</v>
      </c>
      <c r="F231" s="33">
        <v>8131</v>
      </c>
      <c r="G231" s="33">
        <v>2024110010238</v>
      </c>
      <c r="H231" s="32" t="s">
        <v>28</v>
      </c>
      <c r="I231" s="32" t="s">
        <v>457</v>
      </c>
      <c r="J231" s="32" t="s">
        <v>31</v>
      </c>
      <c r="K231" s="32">
        <v>80111600</v>
      </c>
      <c r="L231" s="32" t="s">
        <v>518</v>
      </c>
      <c r="M231" s="32" t="s">
        <v>409</v>
      </c>
      <c r="N231" s="32" t="s">
        <v>459</v>
      </c>
      <c r="O231" s="32">
        <v>6</v>
      </c>
      <c r="P231" s="31">
        <v>1</v>
      </c>
      <c r="Q231" s="32" t="s">
        <v>83</v>
      </c>
      <c r="R231" s="45" t="s">
        <v>84</v>
      </c>
      <c r="S231" s="45">
        <v>5000000</v>
      </c>
      <c r="T231" s="46">
        <f t="shared" si="99"/>
        <v>30000000</v>
      </c>
      <c r="U231" s="32" t="s">
        <v>460</v>
      </c>
      <c r="V231" s="32" t="s">
        <v>78</v>
      </c>
      <c r="W231" s="31" t="s">
        <v>461</v>
      </c>
      <c r="X231" s="32" t="s">
        <v>489</v>
      </c>
      <c r="Y231" s="31" t="s">
        <v>76</v>
      </c>
      <c r="Z231" s="32" t="s">
        <v>77</v>
      </c>
      <c r="AA231" s="74">
        <f>SUMIFS('MOD PAA INVERSIÓN'!M:M,'MOD PAA INVERSIÓN'!B:B,A231,'MOD PAA INVERSIÓN'!A:A,"Modificación propuesta")</f>
        <v>50000000</v>
      </c>
      <c r="AB231" s="74">
        <f>AA231-T231</f>
        <v>20000000</v>
      </c>
      <c r="AC231" s="74">
        <f>AA231</f>
        <v>50000000</v>
      </c>
      <c r="AD231" s="74">
        <f>IFERROR(VLOOKUP(A231,'MOD PAA INVERSIÓN'!$B:$U,20,0),0)</f>
        <v>7</v>
      </c>
      <c r="AE231" s="74">
        <f>SUMIFS('MOD PAA INVERSIÓN'!$M:$M,'MOD PAA INVERSIÓN'!B:B,A231,'MOD PAA INVERSIÓN'!A:A,"Información Actual")</f>
        <v>30000000</v>
      </c>
      <c r="AF231" s="74">
        <f>VLOOKUP(A231,'Copia de MOD PAA INVERSIÓN'!$B:$M,12,0)</f>
        <v>50000000</v>
      </c>
      <c r="AG231" s="80" t="e">
        <f t="shared" si="3"/>
        <v>#REF!</v>
      </c>
      <c r="AH231" s="27"/>
    </row>
    <row r="232" spans="1:34" ht="87.5">
      <c r="A232" s="31" t="s">
        <v>519</v>
      </c>
      <c r="B232" s="32" t="s">
        <v>70</v>
      </c>
      <c r="C232" s="32" t="s">
        <v>71</v>
      </c>
      <c r="D232" s="32" t="s">
        <v>455</v>
      </c>
      <c r="E232" s="32" t="s">
        <v>456</v>
      </c>
      <c r="F232" s="33">
        <v>8131</v>
      </c>
      <c r="G232" s="33">
        <v>2024110010238</v>
      </c>
      <c r="H232" s="32" t="s">
        <v>28</v>
      </c>
      <c r="I232" s="32" t="s">
        <v>457</v>
      </c>
      <c r="J232" s="32" t="s">
        <v>31</v>
      </c>
      <c r="K232" s="32">
        <v>80111600</v>
      </c>
      <c r="L232" s="32" t="s">
        <v>520</v>
      </c>
      <c r="M232" s="32" t="s">
        <v>409</v>
      </c>
      <c r="N232" s="32" t="s">
        <v>459</v>
      </c>
      <c r="O232" s="32">
        <v>6</v>
      </c>
      <c r="P232" s="31">
        <v>1</v>
      </c>
      <c r="Q232" s="32" t="s">
        <v>83</v>
      </c>
      <c r="R232" s="45" t="s">
        <v>84</v>
      </c>
      <c r="S232" s="45">
        <v>4650000</v>
      </c>
      <c r="T232" s="46">
        <f t="shared" si="99"/>
        <v>27900000</v>
      </c>
      <c r="U232" s="32" t="s">
        <v>460</v>
      </c>
      <c r="V232" s="32" t="s">
        <v>78</v>
      </c>
      <c r="W232" s="31" t="s">
        <v>461</v>
      </c>
      <c r="X232" s="32" t="s">
        <v>489</v>
      </c>
      <c r="Y232" s="31" t="s">
        <v>76</v>
      </c>
      <c r="Z232" s="32" t="s">
        <v>77</v>
      </c>
      <c r="AA232" s="74">
        <f>SUMIFS('MOD PAA INVERSIÓN'!M:M,'MOD PAA INVERSIÓN'!B:B,A232,'MOD PAA INVERSIÓN'!A:A,"Modificación propuesta")</f>
        <v>0</v>
      </c>
      <c r="AB232" s="81">
        <f t="shared" ref="AB232:AB240" si="104">AC232-T232</f>
        <v>0</v>
      </c>
      <c r="AC232" s="81">
        <f t="shared" ref="AC232:AC246" si="105">T232</f>
        <v>27900000</v>
      </c>
      <c r="AD232" s="74">
        <f>IFERROR(VLOOKUP(A232,'MOD PAA INVERSIÓN'!$B:$U,20,0),0)</f>
        <v>0</v>
      </c>
      <c r="AE232" s="74">
        <f>SUMIFS('MOD PAA INVERSIÓN'!$M:$M,'MOD PAA INVERSIÓN'!B:B,A232,'MOD PAA INVERSIÓN'!A:A,"Información Actual")</f>
        <v>0</v>
      </c>
      <c r="AF232" s="74" t="e">
        <f>VLOOKUP(A232,'Copia de MOD PAA INVERSIÓN'!$B:$M,12,0)</f>
        <v>#N/A</v>
      </c>
      <c r="AG232" s="27" t="e">
        <f t="shared" si="3"/>
        <v>#REF!</v>
      </c>
      <c r="AH232" s="27"/>
    </row>
    <row r="233" spans="1:34" ht="125">
      <c r="A233" s="31" t="s">
        <v>521</v>
      </c>
      <c r="B233" s="32" t="s">
        <v>70</v>
      </c>
      <c r="C233" s="32" t="s">
        <v>71</v>
      </c>
      <c r="D233" s="32" t="s">
        <v>455</v>
      </c>
      <c r="E233" s="32" t="s">
        <v>456</v>
      </c>
      <c r="F233" s="33">
        <v>8131</v>
      </c>
      <c r="G233" s="33">
        <v>2024110010238</v>
      </c>
      <c r="H233" s="32" t="s">
        <v>28</v>
      </c>
      <c r="I233" s="32" t="s">
        <v>457</v>
      </c>
      <c r="J233" s="32" t="s">
        <v>31</v>
      </c>
      <c r="K233" s="32">
        <v>80111600</v>
      </c>
      <c r="L233" s="32" t="s">
        <v>522</v>
      </c>
      <c r="M233" s="32" t="s">
        <v>409</v>
      </c>
      <c r="N233" s="32" t="s">
        <v>459</v>
      </c>
      <c r="O233" s="32">
        <v>6</v>
      </c>
      <c r="P233" s="31">
        <v>1</v>
      </c>
      <c r="Q233" s="32" t="s">
        <v>83</v>
      </c>
      <c r="R233" s="45" t="s">
        <v>84</v>
      </c>
      <c r="S233" s="45">
        <v>4400000</v>
      </c>
      <c r="T233" s="46">
        <f t="shared" si="99"/>
        <v>26400000</v>
      </c>
      <c r="U233" s="32" t="s">
        <v>460</v>
      </c>
      <c r="V233" s="32" t="s">
        <v>78</v>
      </c>
      <c r="W233" s="31" t="s">
        <v>461</v>
      </c>
      <c r="X233" s="32" t="s">
        <v>462</v>
      </c>
      <c r="Y233" s="31" t="s">
        <v>76</v>
      </c>
      <c r="Z233" s="32" t="s">
        <v>77</v>
      </c>
      <c r="AA233" s="74">
        <f>SUMIFS('MOD PAA INVERSIÓN'!M:M,'MOD PAA INVERSIÓN'!B:B,A233,'MOD PAA INVERSIÓN'!A:A,"Modificación propuesta")</f>
        <v>0</v>
      </c>
      <c r="AB233" s="81">
        <f t="shared" si="104"/>
        <v>0</v>
      </c>
      <c r="AC233" s="81">
        <f t="shared" si="105"/>
        <v>26400000</v>
      </c>
      <c r="AD233" s="74">
        <f>IFERROR(VLOOKUP(A233,'MOD PAA INVERSIÓN'!$B:$U,20,0),0)</f>
        <v>0</v>
      </c>
      <c r="AE233" s="74">
        <f>SUMIFS('MOD PAA INVERSIÓN'!$M:$M,'MOD PAA INVERSIÓN'!B:B,A233,'MOD PAA INVERSIÓN'!A:A,"Información Actual")</f>
        <v>0</v>
      </c>
      <c r="AF233" s="74" t="e">
        <f>VLOOKUP(A233,'Copia de MOD PAA INVERSIÓN'!$B:$M,12,0)</f>
        <v>#N/A</v>
      </c>
      <c r="AG233" s="27" t="e">
        <f t="shared" si="3"/>
        <v>#REF!</v>
      </c>
      <c r="AH233" s="27"/>
    </row>
    <row r="234" spans="1:34" ht="125">
      <c r="A234" s="31" t="s">
        <v>523</v>
      </c>
      <c r="B234" s="32" t="s">
        <v>70</v>
      </c>
      <c r="C234" s="32" t="s">
        <v>71</v>
      </c>
      <c r="D234" s="32" t="s">
        <v>455</v>
      </c>
      <c r="E234" s="32" t="s">
        <v>456</v>
      </c>
      <c r="F234" s="33">
        <v>8131</v>
      </c>
      <c r="G234" s="33">
        <v>2024110010238</v>
      </c>
      <c r="H234" s="32" t="s">
        <v>28</v>
      </c>
      <c r="I234" s="32" t="s">
        <v>457</v>
      </c>
      <c r="J234" s="32" t="s">
        <v>31</v>
      </c>
      <c r="K234" s="32">
        <v>80111600</v>
      </c>
      <c r="L234" s="32" t="s">
        <v>524</v>
      </c>
      <c r="M234" s="32" t="s">
        <v>409</v>
      </c>
      <c r="N234" s="32" t="s">
        <v>459</v>
      </c>
      <c r="O234" s="32">
        <v>6</v>
      </c>
      <c r="P234" s="31">
        <v>1</v>
      </c>
      <c r="Q234" s="32" t="s">
        <v>83</v>
      </c>
      <c r="R234" s="45" t="s">
        <v>84</v>
      </c>
      <c r="S234" s="45">
        <v>4400000</v>
      </c>
      <c r="T234" s="46">
        <f t="shared" si="99"/>
        <v>26400000</v>
      </c>
      <c r="U234" s="32" t="s">
        <v>460</v>
      </c>
      <c r="V234" s="32" t="s">
        <v>78</v>
      </c>
      <c r="W234" s="31" t="s">
        <v>461</v>
      </c>
      <c r="X234" s="32" t="s">
        <v>462</v>
      </c>
      <c r="Y234" s="31" t="s">
        <v>76</v>
      </c>
      <c r="Z234" s="32" t="s">
        <v>77</v>
      </c>
      <c r="AA234" s="74">
        <f>SUMIFS('MOD PAA INVERSIÓN'!M:M,'MOD PAA INVERSIÓN'!B:B,A234,'MOD PAA INVERSIÓN'!A:A,"Modificación propuesta")</f>
        <v>0</v>
      </c>
      <c r="AB234" s="81">
        <f t="shared" si="104"/>
        <v>0</v>
      </c>
      <c r="AC234" s="81">
        <f t="shared" si="105"/>
        <v>26400000</v>
      </c>
      <c r="AD234" s="74">
        <f>IFERROR(VLOOKUP(A234,'MOD PAA INVERSIÓN'!$B:$U,20,0),0)</f>
        <v>0</v>
      </c>
      <c r="AE234" s="74">
        <f>SUMIFS('MOD PAA INVERSIÓN'!$M:$M,'MOD PAA INVERSIÓN'!B:B,A234,'MOD PAA INVERSIÓN'!A:A,"Información Actual")</f>
        <v>0</v>
      </c>
      <c r="AF234" s="74" t="e">
        <f>VLOOKUP(A234,'Copia de MOD PAA INVERSIÓN'!$B:$M,12,0)</f>
        <v>#N/A</v>
      </c>
      <c r="AG234" s="27" t="e">
        <f t="shared" si="3"/>
        <v>#REF!</v>
      </c>
      <c r="AH234" s="27"/>
    </row>
    <row r="235" spans="1:34" ht="125">
      <c r="A235" s="31" t="s">
        <v>525</v>
      </c>
      <c r="B235" s="32" t="s">
        <v>70</v>
      </c>
      <c r="C235" s="32" t="s">
        <v>71</v>
      </c>
      <c r="D235" s="32" t="s">
        <v>455</v>
      </c>
      <c r="E235" s="32" t="s">
        <v>456</v>
      </c>
      <c r="F235" s="33">
        <v>8131</v>
      </c>
      <c r="G235" s="33">
        <v>2024110010238</v>
      </c>
      <c r="H235" s="32" t="s">
        <v>28</v>
      </c>
      <c r="I235" s="32" t="s">
        <v>457</v>
      </c>
      <c r="J235" s="32" t="s">
        <v>31</v>
      </c>
      <c r="K235" s="32">
        <v>80111600</v>
      </c>
      <c r="L235" s="32" t="s">
        <v>524</v>
      </c>
      <c r="M235" s="32" t="s">
        <v>409</v>
      </c>
      <c r="N235" s="32" t="s">
        <v>459</v>
      </c>
      <c r="O235" s="32">
        <v>6</v>
      </c>
      <c r="P235" s="31">
        <v>1</v>
      </c>
      <c r="Q235" s="32" t="s">
        <v>83</v>
      </c>
      <c r="R235" s="45" t="s">
        <v>84</v>
      </c>
      <c r="S235" s="45">
        <v>4500000</v>
      </c>
      <c r="T235" s="46">
        <f t="shared" si="99"/>
        <v>27000000</v>
      </c>
      <c r="U235" s="32" t="s">
        <v>460</v>
      </c>
      <c r="V235" s="32" t="s">
        <v>78</v>
      </c>
      <c r="W235" s="31" t="s">
        <v>461</v>
      </c>
      <c r="X235" s="32" t="s">
        <v>462</v>
      </c>
      <c r="Y235" s="31" t="s">
        <v>76</v>
      </c>
      <c r="Z235" s="32" t="s">
        <v>77</v>
      </c>
      <c r="AA235" s="74">
        <f>SUMIFS('MOD PAA INVERSIÓN'!M:M,'MOD PAA INVERSIÓN'!B:B,A235,'MOD PAA INVERSIÓN'!A:A,"Modificación propuesta")</f>
        <v>0</v>
      </c>
      <c r="AB235" s="81">
        <f t="shared" si="104"/>
        <v>0</v>
      </c>
      <c r="AC235" s="81">
        <f t="shared" si="105"/>
        <v>27000000</v>
      </c>
      <c r="AD235" s="74">
        <f>IFERROR(VLOOKUP(A235,'MOD PAA INVERSIÓN'!$B:$U,20,0),0)</f>
        <v>0</v>
      </c>
      <c r="AE235" s="74">
        <f>SUMIFS('MOD PAA INVERSIÓN'!$M:$M,'MOD PAA INVERSIÓN'!B:B,A235,'MOD PAA INVERSIÓN'!A:A,"Información Actual")</f>
        <v>0</v>
      </c>
      <c r="AF235" s="74" t="e">
        <f>VLOOKUP(A235,'Copia de MOD PAA INVERSIÓN'!$B:$M,12,0)</f>
        <v>#N/A</v>
      </c>
      <c r="AG235" s="27" t="e">
        <f t="shared" si="3"/>
        <v>#REF!</v>
      </c>
      <c r="AH235" s="27"/>
    </row>
    <row r="236" spans="1:34" ht="125">
      <c r="A236" s="31" t="s">
        <v>526</v>
      </c>
      <c r="B236" s="32" t="s">
        <v>70</v>
      </c>
      <c r="C236" s="32" t="s">
        <v>71</v>
      </c>
      <c r="D236" s="32" t="s">
        <v>455</v>
      </c>
      <c r="E236" s="32" t="s">
        <v>456</v>
      </c>
      <c r="F236" s="33">
        <v>8131</v>
      </c>
      <c r="G236" s="33">
        <v>2024110010238</v>
      </c>
      <c r="H236" s="32" t="s">
        <v>28</v>
      </c>
      <c r="I236" s="32" t="s">
        <v>457</v>
      </c>
      <c r="J236" s="32" t="s">
        <v>31</v>
      </c>
      <c r="K236" s="32">
        <v>80111600</v>
      </c>
      <c r="L236" s="32" t="s">
        <v>524</v>
      </c>
      <c r="M236" s="32" t="s">
        <v>409</v>
      </c>
      <c r="N236" s="32" t="s">
        <v>459</v>
      </c>
      <c r="O236" s="32">
        <v>6</v>
      </c>
      <c r="P236" s="31">
        <v>1</v>
      </c>
      <c r="Q236" s="32" t="s">
        <v>83</v>
      </c>
      <c r="R236" s="45" t="s">
        <v>84</v>
      </c>
      <c r="S236" s="45">
        <v>4400000</v>
      </c>
      <c r="T236" s="46">
        <f t="shared" si="99"/>
        <v>26400000</v>
      </c>
      <c r="U236" s="32" t="s">
        <v>460</v>
      </c>
      <c r="V236" s="32" t="s">
        <v>78</v>
      </c>
      <c r="W236" s="31" t="s">
        <v>461</v>
      </c>
      <c r="X236" s="32" t="s">
        <v>462</v>
      </c>
      <c r="Y236" s="31" t="s">
        <v>76</v>
      </c>
      <c r="Z236" s="32" t="s">
        <v>77</v>
      </c>
      <c r="AA236" s="74">
        <f>SUMIFS('MOD PAA INVERSIÓN'!M:M,'MOD PAA INVERSIÓN'!B:B,A236,'MOD PAA INVERSIÓN'!A:A,"Modificación propuesta")</f>
        <v>0</v>
      </c>
      <c r="AB236" s="81">
        <f t="shared" si="104"/>
        <v>0</v>
      </c>
      <c r="AC236" s="81">
        <f t="shared" si="105"/>
        <v>26400000</v>
      </c>
      <c r="AD236" s="74">
        <f>IFERROR(VLOOKUP(A236,'MOD PAA INVERSIÓN'!$B:$U,20,0),0)</f>
        <v>0</v>
      </c>
      <c r="AE236" s="74">
        <f>SUMIFS('MOD PAA INVERSIÓN'!$M:$M,'MOD PAA INVERSIÓN'!B:B,A236,'MOD PAA INVERSIÓN'!A:A,"Información Actual")</f>
        <v>0</v>
      </c>
      <c r="AF236" s="74" t="e">
        <f>VLOOKUP(A236,'Copia de MOD PAA INVERSIÓN'!$B:$M,12,0)</f>
        <v>#N/A</v>
      </c>
      <c r="AG236" s="27" t="e">
        <f t="shared" si="3"/>
        <v>#REF!</v>
      </c>
      <c r="AH236" s="27"/>
    </row>
    <row r="237" spans="1:34" ht="125">
      <c r="A237" s="31" t="s">
        <v>527</v>
      </c>
      <c r="B237" s="32" t="s">
        <v>70</v>
      </c>
      <c r="C237" s="32" t="s">
        <v>71</v>
      </c>
      <c r="D237" s="32" t="s">
        <v>455</v>
      </c>
      <c r="E237" s="32" t="s">
        <v>456</v>
      </c>
      <c r="F237" s="33">
        <v>8131</v>
      </c>
      <c r="G237" s="33">
        <v>2024110010238</v>
      </c>
      <c r="H237" s="32" t="s">
        <v>28</v>
      </c>
      <c r="I237" s="32" t="s">
        <v>457</v>
      </c>
      <c r="J237" s="32" t="s">
        <v>31</v>
      </c>
      <c r="K237" s="32">
        <v>80111600</v>
      </c>
      <c r="L237" s="32" t="s">
        <v>524</v>
      </c>
      <c r="M237" s="32" t="s">
        <v>409</v>
      </c>
      <c r="N237" s="32" t="s">
        <v>459</v>
      </c>
      <c r="O237" s="32">
        <v>6</v>
      </c>
      <c r="P237" s="31">
        <v>1</v>
      </c>
      <c r="Q237" s="32" t="s">
        <v>83</v>
      </c>
      <c r="R237" s="45" t="s">
        <v>84</v>
      </c>
      <c r="S237" s="45">
        <v>4650000</v>
      </c>
      <c r="T237" s="46">
        <f t="shared" si="99"/>
        <v>27900000</v>
      </c>
      <c r="U237" s="32" t="s">
        <v>460</v>
      </c>
      <c r="V237" s="32" t="s">
        <v>78</v>
      </c>
      <c r="W237" s="31" t="s">
        <v>461</v>
      </c>
      <c r="X237" s="32" t="s">
        <v>462</v>
      </c>
      <c r="Y237" s="31" t="s">
        <v>76</v>
      </c>
      <c r="Z237" s="32" t="s">
        <v>77</v>
      </c>
      <c r="AA237" s="74">
        <f>SUMIFS('MOD PAA INVERSIÓN'!M:M,'MOD PAA INVERSIÓN'!B:B,A237,'MOD PAA INVERSIÓN'!A:A,"Modificación propuesta")</f>
        <v>0</v>
      </c>
      <c r="AB237" s="81">
        <f t="shared" si="104"/>
        <v>0</v>
      </c>
      <c r="AC237" s="81">
        <f t="shared" si="105"/>
        <v>27900000</v>
      </c>
      <c r="AD237" s="74">
        <f>IFERROR(VLOOKUP(A237,'MOD PAA INVERSIÓN'!$B:$U,20,0),0)</f>
        <v>0</v>
      </c>
      <c r="AE237" s="74">
        <f>SUMIFS('MOD PAA INVERSIÓN'!$M:$M,'MOD PAA INVERSIÓN'!B:B,A237,'MOD PAA INVERSIÓN'!A:A,"Información Actual")</f>
        <v>0</v>
      </c>
      <c r="AF237" s="74" t="e">
        <f>VLOOKUP(A237,'Copia de MOD PAA INVERSIÓN'!$B:$M,12,0)</f>
        <v>#N/A</v>
      </c>
      <c r="AG237" s="27" t="e">
        <f t="shared" si="3"/>
        <v>#REF!</v>
      </c>
      <c r="AH237" s="27"/>
    </row>
    <row r="238" spans="1:34" ht="87.5">
      <c r="A238" s="31" t="s">
        <v>528</v>
      </c>
      <c r="B238" s="32" t="s">
        <v>70</v>
      </c>
      <c r="C238" s="32" t="s">
        <v>71</v>
      </c>
      <c r="D238" s="32" t="s">
        <v>455</v>
      </c>
      <c r="E238" s="32" t="s">
        <v>456</v>
      </c>
      <c r="F238" s="33">
        <v>8131</v>
      </c>
      <c r="G238" s="33">
        <v>2024110010238</v>
      </c>
      <c r="H238" s="32" t="s">
        <v>28</v>
      </c>
      <c r="I238" s="32" t="s">
        <v>457</v>
      </c>
      <c r="J238" s="32" t="s">
        <v>31</v>
      </c>
      <c r="K238" s="32">
        <v>80111600</v>
      </c>
      <c r="L238" s="32" t="s">
        <v>529</v>
      </c>
      <c r="M238" s="32" t="s">
        <v>409</v>
      </c>
      <c r="N238" s="32" t="s">
        <v>459</v>
      </c>
      <c r="O238" s="32">
        <v>6</v>
      </c>
      <c r="P238" s="31">
        <v>1</v>
      </c>
      <c r="Q238" s="32" t="s">
        <v>83</v>
      </c>
      <c r="R238" s="45" t="s">
        <v>84</v>
      </c>
      <c r="S238" s="45">
        <v>3606000</v>
      </c>
      <c r="T238" s="46">
        <f t="shared" si="99"/>
        <v>21636000</v>
      </c>
      <c r="U238" s="32" t="s">
        <v>460</v>
      </c>
      <c r="V238" s="32" t="s">
        <v>78</v>
      </c>
      <c r="W238" s="31" t="s">
        <v>461</v>
      </c>
      <c r="X238" s="32" t="s">
        <v>489</v>
      </c>
      <c r="Y238" s="31" t="s">
        <v>76</v>
      </c>
      <c r="Z238" s="32" t="s">
        <v>77</v>
      </c>
      <c r="AA238" s="74">
        <f>SUMIFS('MOD PAA INVERSIÓN'!M:M,'MOD PAA INVERSIÓN'!B:B,A238,'MOD PAA INVERSIÓN'!A:A,"Modificación propuesta")</f>
        <v>0</v>
      </c>
      <c r="AB238" s="81">
        <f t="shared" si="104"/>
        <v>0</v>
      </c>
      <c r="AC238" s="81">
        <f t="shared" si="105"/>
        <v>21636000</v>
      </c>
      <c r="AD238" s="74">
        <f>IFERROR(VLOOKUP(A238,'MOD PAA INVERSIÓN'!$B:$U,20,0),0)</f>
        <v>0</v>
      </c>
      <c r="AE238" s="74">
        <f>SUMIFS('MOD PAA INVERSIÓN'!$M:$M,'MOD PAA INVERSIÓN'!B:B,A238,'MOD PAA INVERSIÓN'!A:A,"Información Actual")</f>
        <v>0</v>
      </c>
      <c r="AF238" s="74" t="e">
        <f>VLOOKUP(A238,'Copia de MOD PAA INVERSIÓN'!$B:$M,12,0)</f>
        <v>#N/A</v>
      </c>
      <c r="AG238" s="27" t="e">
        <f t="shared" si="3"/>
        <v>#REF!</v>
      </c>
      <c r="AH238" s="27"/>
    </row>
    <row r="239" spans="1:34" ht="125">
      <c r="A239" s="31" t="s">
        <v>530</v>
      </c>
      <c r="B239" s="32" t="s">
        <v>70</v>
      </c>
      <c r="C239" s="32" t="s">
        <v>71</v>
      </c>
      <c r="D239" s="32" t="s">
        <v>455</v>
      </c>
      <c r="E239" s="32" t="s">
        <v>456</v>
      </c>
      <c r="F239" s="33">
        <v>8131</v>
      </c>
      <c r="G239" s="33">
        <v>2024110010238</v>
      </c>
      <c r="H239" s="32" t="s">
        <v>28</v>
      </c>
      <c r="I239" s="32" t="s">
        <v>457</v>
      </c>
      <c r="J239" s="32" t="s">
        <v>31</v>
      </c>
      <c r="K239" s="32">
        <v>80111600</v>
      </c>
      <c r="L239" s="32" t="s">
        <v>524</v>
      </c>
      <c r="M239" s="32" t="s">
        <v>409</v>
      </c>
      <c r="N239" s="32" t="s">
        <v>459</v>
      </c>
      <c r="O239" s="32">
        <v>6</v>
      </c>
      <c r="P239" s="31">
        <v>1</v>
      </c>
      <c r="Q239" s="32" t="s">
        <v>83</v>
      </c>
      <c r="R239" s="45" t="s">
        <v>84</v>
      </c>
      <c r="S239" s="45">
        <v>4400000</v>
      </c>
      <c r="T239" s="46">
        <f t="shared" si="99"/>
        <v>26400000</v>
      </c>
      <c r="U239" s="32" t="s">
        <v>460</v>
      </c>
      <c r="V239" s="32" t="s">
        <v>78</v>
      </c>
      <c r="W239" s="31" t="s">
        <v>461</v>
      </c>
      <c r="X239" s="32" t="s">
        <v>462</v>
      </c>
      <c r="Y239" s="31" t="s">
        <v>76</v>
      </c>
      <c r="Z239" s="32" t="s">
        <v>77</v>
      </c>
      <c r="AA239" s="74">
        <f>SUMIFS('MOD PAA INVERSIÓN'!M:M,'MOD PAA INVERSIÓN'!B:B,A239,'MOD PAA INVERSIÓN'!A:A,"Modificación propuesta")</f>
        <v>0</v>
      </c>
      <c r="AB239" s="81">
        <f t="shared" si="104"/>
        <v>0</v>
      </c>
      <c r="AC239" s="81">
        <f t="shared" si="105"/>
        <v>26400000</v>
      </c>
      <c r="AD239" s="74">
        <f>IFERROR(VLOOKUP(A239,'MOD PAA INVERSIÓN'!$B:$U,20,0),0)</f>
        <v>0</v>
      </c>
      <c r="AE239" s="74">
        <f>SUMIFS('MOD PAA INVERSIÓN'!$M:$M,'MOD PAA INVERSIÓN'!B:B,A239,'MOD PAA INVERSIÓN'!A:A,"Información Actual")</f>
        <v>0</v>
      </c>
      <c r="AF239" s="74" t="e">
        <f>VLOOKUP(A239,'Copia de MOD PAA INVERSIÓN'!$B:$M,12,0)</f>
        <v>#N/A</v>
      </c>
      <c r="AG239" s="27" t="e">
        <f t="shared" si="3"/>
        <v>#REF!</v>
      </c>
      <c r="AH239" s="27"/>
    </row>
    <row r="240" spans="1:34" ht="125">
      <c r="A240" s="31" t="s">
        <v>531</v>
      </c>
      <c r="B240" s="32" t="s">
        <v>70</v>
      </c>
      <c r="C240" s="32" t="s">
        <v>71</v>
      </c>
      <c r="D240" s="32" t="s">
        <v>455</v>
      </c>
      <c r="E240" s="32" t="s">
        <v>456</v>
      </c>
      <c r="F240" s="33">
        <v>8131</v>
      </c>
      <c r="G240" s="33">
        <v>2024110010238</v>
      </c>
      <c r="H240" s="32" t="s">
        <v>28</v>
      </c>
      <c r="I240" s="32" t="s">
        <v>457</v>
      </c>
      <c r="J240" s="32" t="s">
        <v>31</v>
      </c>
      <c r="K240" s="32">
        <v>80111600</v>
      </c>
      <c r="L240" s="32" t="s">
        <v>532</v>
      </c>
      <c r="M240" s="32" t="s">
        <v>409</v>
      </c>
      <c r="N240" s="32" t="s">
        <v>459</v>
      </c>
      <c r="O240" s="32">
        <v>6</v>
      </c>
      <c r="P240" s="31">
        <v>1</v>
      </c>
      <c r="Q240" s="32" t="s">
        <v>83</v>
      </c>
      <c r="R240" s="45" t="s">
        <v>84</v>
      </c>
      <c r="S240" s="45">
        <v>6000000</v>
      </c>
      <c r="T240" s="46">
        <f t="shared" si="99"/>
        <v>36000000</v>
      </c>
      <c r="U240" s="32" t="s">
        <v>460</v>
      </c>
      <c r="V240" s="32" t="s">
        <v>122</v>
      </c>
      <c r="W240" s="31" t="s">
        <v>461</v>
      </c>
      <c r="X240" s="32" t="s">
        <v>533</v>
      </c>
      <c r="Y240" s="31" t="s">
        <v>76</v>
      </c>
      <c r="Z240" s="32" t="s">
        <v>77</v>
      </c>
      <c r="AA240" s="74">
        <f>SUMIFS('MOD PAA INVERSIÓN'!M:M,'MOD PAA INVERSIÓN'!B:B,A240,'MOD PAA INVERSIÓN'!A:A,"Modificación propuesta")</f>
        <v>0</v>
      </c>
      <c r="AB240" s="81">
        <f t="shared" si="104"/>
        <v>0</v>
      </c>
      <c r="AC240" s="81">
        <f t="shared" si="105"/>
        <v>36000000</v>
      </c>
      <c r="AD240" s="74">
        <f>IFERROR(VLOOKUP(A240,'MOD PAA INVERSIÓN'!$B:$U,20,0),0)</f>
        <v>0</v>
      </c>
      <c r="AE240" s="74">
        <f>SUMIFS('MOD PAA INVERSIÓN'!$M:$M,'MOD PAA INVERSIÓN'!B:B,A240,'MOD PAA INVERSIÓN'!A:A,"Información Actual")</f>
        <v>0</v>
      </c>
      <c r="AF240" s="74" t="e">
        <f>VLOOKUP(A240,'Copia de MOD PAA INVERSIÓN'!$B:$M,12,0)</f>
        <v>#N/A</v>
      </c>
      <c r="AG240" s="27" t="e">
        <f t="shared" si="3"/>
        <v>#REF!</v>
      </c>
      <c r="AH240" s="27"/>
    </row>
    <row r="241" spans="1:34" ht="125">
      <c r="A241" s="31" t="s">
        <v>534</v>
      </c>
      <c r="B241" s="32" t="s">
        <v>70</v>
      </c>
      <c r="C241" s="32" t="s">
        <v>71</v>
      </c>
      <c r="D241" s="32" t="s">
        <v>455</v>
      </c>
      <c r="E241" s="32" t="s">
        <v>456</v>
      </c>
      <c r="F241" s="33">
        <v>8131</v>
      </c>
      <c r="G241" s="33">
        <v>2024110010238</v>
      </c>
      <c r="H241" s="32" t="s">
        <v>28</v>
      </c>
      <c r="I241" s="32" t="s">
        <v>457</v>
      </c>
      <c r="J241" s="32" t="s">
        <v>31</v>
      </c>
      <c r="K241" s="32">
        <v>80111600</v>
      </c>
      <c r="L241" s="32" t="s">
        <v>524</v>
      </c>
      <c r="M241" s="32" t="s">
        <v>409</v>
      </c>
      <c r="N241" s="32" t="s">
        <v>459</v>
      </c>
      <c r="O241" s="32">
        <v>6</v>
      </c>
      <c r="P241" s="31">
        <v>1</v>
      </c>
      <c r="Q241" s="32" t="s">
        <v>83</v>
      </c>
      <c r="R241" s="45" t="s">
        <v>84</v>
      </c>
      <c r="S241" s="45">
        <v>4400000</v>
      </c>
      <c r="T241" s="46">
        <f t="shared" si="99"/>
        <v>26400000</v>
      </c>
      <c r="U241" s="32" t="s">
        <v>460</v>
      </c>
      <c r="V241" s="32" t="s">
        <v>78</v>
      </c>
      <c r="W241" s="31" t="s">
        <v>461</v>
      </c>
      <c r="X241" s="32" t="s">
        <v>462</v>
      </c>
      <c r="Y241" s="31" t="s">
        <v>76</v>
      </c>
      <c r="Z241" s="32" t="s">
        <v>77</v>
      </c>
      <c r="AA241" s="74">
        <f>SUMIFS('MOD PAA INVERSIÓN'!M:M,'MOD PAA INVERSIÓN'!B:B,A241,'MOD PAA INVERSIÓN'!A:A,"Modificación propuesta")</f>
        <v>26400000</v>
      </c>
      <c r="AB241" s="74">
        <f>AA241-T241</f>
        <v>0</v>
      </c>
      <c r="AC241" s="81">
        <f t="shared" si="105"/>
        <v>26400000</v>
      </c>
      <c r="AD241" s="74">
        <f>IFERROR(VLOOKUP(A241,'MOD PAA INVERSIÓN'!$B:$U,20,0),0)</f>
        <v>7</v>
      </c>
      <c r="AE241" s="74">
        <f>SUMIFS('MOD PAA INVERSIÓN'!$M:$M,'MOD PAA INVERSIÓN'!B:B,A241,'MOD PAA INVERSIÓN'!A:A,"Información Actual")</f>
        <v>26400000</v>
      </c>
      <c r="AF241" s="74">
        <f>VLOOKUP(A241,'Copia de MOD PAA INVERSIÓN'!$B:$M,12,0)</f>
        <v>26400000</v>
      </c>
      <c r="AG241" s="82" t="e">
        <f t="shared" si="3"/>
        <v>#REF!</v>
      </c>
      <c r="AH241" s="27"/>
    </row>
    <row r="242" spans="1:34" ht="75">
      <c r="A242" s="31" t="s">
        <v>536</v>
      </c>
      <c r="B242" s="32" t="s">
        <v>70</v>
      </c>
      <c r="C242" s="32" t="s">
        <v>71</v>
      </c>
      <c r="D242" s="32" t="s">
        <v>455</v>
      </c>
      <c r="E242" s="32" t="s">
        <v>456</v>
      </c>
      <c r="F242" s="33">
        <v>8131</v>
      </c>
      <c r="G242" s="33">
        <v>2024110010238</v>
      </c>
      <c r="H242" s="32" t="s">
        <v>28</v>
      </c>
      <c r="I242" s="32" t="s">
        <v>457</v>
      </c>
      <c r="J242" s="32" t="s">
        <v>31</v>
      </c>
      <c r="K242" s="32">
        <v>80111600</v>
      </c>
      <c r="L242" s="32" t="s">
        <v>537</v>
      </c>
      <c r="M242" s="32" t="s">
        <v>409</v>
      </c>
      <c r="N242" s="32" t="s">
        <v>459</v>
      </c>
      <c r="O242" s="32">
        <v>6</v>
      </c>
      <c r="P242" s="32">
        <v>1</v>
      </c>
      <c r="Q242" s="32" t="s">
        <v>83</v>
      </c>
      <c r="R242" s="37" t="s">
        <v>84</v>
      </c>
      <c r="S242" s="38">
        <v>10000000</v>
      </c>
      <c r="T242" s="46">
        <f t="shared" ref="T242:T243" si="106">S242*O242</f>
        <v>60000000</v>
      </c>
      <c r="U242" s="32" t="s">
        <v>460</v>
      </c>
      <c r="V242" s="32" t="s">
        <v>122</v>
      </c>
      <c r="W242" s="31" t="s">
        <v>461</v>
      </c>
      <c r="X242" s="32" t="s">
        <v>489</v>
      </c>
      <c r="Y242" s="32" t="s">
        <v>76</v>
      </c>
      <c r="Z242" s="32" t="s">
        <v>77</v>
      </c>
      <c r="AA242" s="74">
        <f>SUMIFS('MOD PAA INVERSIÓN'!M:M,'MOD PAA INVERSIÓN'!B:B,A242,'MOD PAA INVERSIÓN'!A:A,"Modificación propuesta")</f>
        <v>0</v>
      </c>
      <c r="AB242" s="81">
        <f t="shared" ref="AB242:AB246" si="107">AC242-T242</f>
        <v>0</v>
      </c>
      <c r="AC242" s="81">
        <f t="shared" si="105"/>
        <v>60000000</v>
      </c>
      <c r="AD242" s="74">
        <f>IFERROR(VLOOKUP(A242,'MOD PAA INVERSIÓN'!$B:$U,20,0),0)</f>
        <v>0</v>
      </c>
      <c r="AE242" s="74">
        <f>SUMIFS('MOD PAA INVERSIÓN'!$M:$M,'MOD PAA INVERSIÓN'!B:B,A242,'MOD PAA INVERSIÓN'!A:A,"Información Actual")</f>
        <v>0</v>
      </c>
      <c r="AF242" s="74" t="e">
        <f>VLOOKUP(A242,'Copia de MOD PAA INVERSIÓN'!$B:$M,12,0)</f>
        <v>#N/A</v>
      </c>
      <c r="AG242" s="27" t="e">
        <f t="shared" si="3"/>
        <v>#REF!</v>
      </c>
      <c r="AH242" s="27"/>
    </row>
    <row r="243" spans="1:34" ht="125">
      <c r="A243" s="31" t="s">
        <v>538</v>
      </c>
      <c r="B243" s="32" t="s">
        <v>70</v>
      </c>
      <c r="C243" s="32" t="s">
        <v>71</v>
      </c>
      <c r="D243" s="32" t="s">
        <v>455</v>
      </c>
      <c r="E243" s="32" t="s">
        <v>456</v>
      </c>
      <c r="F243" s="33">
        <v>8131</v>
      </c>
      <c r="G243" s="33">
        <v>2024110010238</v>
      </c>
      <c r="H243" s="32" t="s">
        <v>28</v>
      </c>
      <c r="I243" s="32" t="s">
        <v>457</v>
      </c>
      <c r="J243" s="32" t="s">
        <v>31</v>
      </c>
      <c r="K243" s="32">
        <v>80111600</v>
      </c>
      <c r="L243" s="32" t="s">
        <v>539</v>
      </c>
      <c r="M243" s="32" t="s">
        <v>409</v>
      </c>
      <c r="N243" s="32" t="s">
        <v>459</v>
      </c>
      <c r="O243" s="32">
        <v>5</v>
      </c>
      <c r="P243" s="32">
        <v>1</v>
      </c>
      <c r="Q243" s="32" t="s">
        <v>83</v>
      </c>
      <c r="R243" s="37" t="s">
        <v>84</v>
      </c>
      <c r="S243" s="38">
        <v>6000000</v>
      </c>
      <c r="T243" s="46">
        <f t="shared" si="106"/>
        <v>30000000</v>
      </c>
      <c r="U243" s="32" t="s">
        <v>460</v>
      </c>
      <c r="V243" s="32" t="s">
        <v>122</v>
      </c>
      <c r="W243" s="31" t="s">
        <v>461</v>
      </c>
      <c r="X243" s="32" t="s">
        <v>462</v>
      </c>
      <c r="Y243" s="31" t="s">
        <v>76</v>
      </c>
      <c r="Z243" s="32" t="s">
        <v>77</v>
      </c>
      <c r="AA243" s="74">
        <f>SUMIFS('MOD PAA INVERSIÓN'!M:M,'MOD PAA INVERSIÓN'!B:B,A243,'MOD PAA INVERSIÓN'!A:A,"Modificación propuesta")</f>
        <v>0</v>
      </c>
      <c r="AB243" s="81">
        <f t="shared" si="107"/>
        <v>0</v>
      </c>
      <c r="AC243" s="81">
        <f t="shared" si="105"/>
        <v>30000000</v>
      </c>
      <c r="AD243" s="74">
        <f>IFERROR(VLOOKUP(A243,'MOD PAA INVERSIÓN'!$B:$U,20,0),0)</f>
        <v>0</v>
      </c>
      <c r="AE243" s="74">
        <f>SUMIFS('MOD PAA INVERSIÓN'!$M:$M,'MOD PAA INVERSIÓN'!B:B,A243,'MOD PAA INVERSIÓN'!A:A,"Información Actual")</f>
        <v>0</v>
      </c>
      <c r="AF243" s="74" t="e">
        <f>VLOOKUP(A243,'Copia de MOD PAA INVERSIÓN'!$B:$M,12,0)</f>
        <v>#N/A</v>
      </c>
      <c r="AG243" s="27" t="e">
        <f t="shared" si="3"/>
        <v>#REF!</v>
      </c>
      <c r="AH243" s="27"/>
    </row>
    <row r="244" spans="1:34" ht="87.5">
      <c r="A244" s="31" t="s">
        <v>540</v>
      </c>
      <c r="B244" s="32" t="s">
        <v>70</v>
      </c>
      <c r="C244" s="32" t="s">
        <v>71</v>
      </c>
      <c r="D244" s="32" t="s">
        <v>455</v>
      </c>
      <c r="E244" s="32" t="s">
        <v>456</v>
      </c>
      <c r="F244" s="33">
        <v>8131</v>
      </c>
      <c r="G244" s="33">
        <v>2024110010238</v>
      </c>
      <c r="H244" s="32" t="s">
        <v>28</v>
      </c>
      <c r="I244" s="32" t="s">
        <v>457</v>
      </c>
      <c r="J244" s="32" t="s">
        <v>31</v>
      </c>
      <c r="K244" s="32">
        <v>80111600</v>
      </c>
      <c r="L244" s="32" t="s">
        <v>524</v>
      </c>
      <c r="M244" s="32" t="s">
        <v>409</v>
      </c>
      <c r="N244" s="32" t="s">
        <v>459</v>
      </c>
      <c r="O244" s="32">
        <v>6</v>
      </c>
      <c r="P244" s="31">
        <v>1</v>
      </c>
      <c r="Q244" s="32" t="s">
        <v>83</v>
      </c>
      <c r="R244" s="45" t="s">
        <v>84</v>
      </c>
      <c r="S244" s="45">
        <v>5000000</v>
      </c>
      <c r="T244" s="46">
        <f t="shared" ref="T244:T246" si="108">+S244*O244</f>
        <v>30000000</v>
      </c>
      <c r="U244" s="32" t="s">
        <v>460</v>
      </c>
      <c r="V244" s="32" t="s">
        <v>78</v>
      </c>
      <c r="W244" s="31" t="s">
        <v>461</v>
      </c>
      <c r="X244" s="32" t="s">
        <v>541</v>
      </c>
      <c r="Y244" s="31" t="s">
        <v>76</v>
      </c>
      <c r="Z244" s="32" t="s">
        <v>77</v>
      </c>
      <c r="AA244" s="74">
        <f>SUMIFS('MOD PAA INVERSIÓN'!M:M,'MOD PAA INVERSIÓN'!B:B,A244,'MOD PAA INVERSIÓN'!A:A,"Modificación propuesta")</f>
        <v>0</v>
      </c>
      <c r="AB244" s="81">
        <f t="shared" si="107"/>
        <v>0</v>
      </c>
      <c r="AC244" s="81">
        <f t="shared" si="105"/>
        <v>30000000</v>
      </c>
      <c r="AD244" s="74">
        <f>IFERROR(VLOOKUP(A244,'MOD PAA INVERSIÓN'!$B:$U,20,0),0)</f>
        <v>0</v>
      </c>
      <c r="AE244" s="74">
        <f>SUMIFS('MOD PAA INVERSIÓN'!$M:$M,'MOD PAA INVERSIÓN'!B:B,A244,'MOD PAA INVERSIÓN'!A:A,"Información Actual")</f>
        <v>0</v>
      </c>
      <c r="AF244" s="74" t="e">
        <f>VLOOKUP(A244,'Copia de MOD PAA INVERSIÓN'!$B:$M,12,0)</f>
        <v>#N/A</v>
      </c>
      <c r="AG244" s="27" t="e">
        <f t="shared" si="3"/>
        <v>#REF!</v>
      </c>
      <c r="AH244" s="27"/>
    </row>
    <row r="245" spans="1:34" ht="125">
      <c r="A245" s="31" t="s">
        <v>542</v>
      </c>
      <c r="B245" s="32" t="s">
        <v>70</v>
      </c>
      <c r="C245" s="32" t="s">
        <v>71</v>
      </c>
      <c r="D245" s="32" t="s">
        <v>455</v>
      </c>
      <c r="E245" s="32" t="s">
        <v>456</v>
      </c>
      <c r="F245" s="33">
        <v>8131</v>
      </c>
      <c r="G245" s="33">
        <v>2024110010238</v>
      </c>
      <c r="H245" s="32" t="s">
        <v>28</v>
      </c>
      <c r="I245" s="32" t="s">
        <v>457</v>
      </c>
      <c r="J245" s="32" t="s">
        <v>31</v>
      </c>
      <c r="K245" s="32">
        <v>80111600</v>
      </c>
      <c r="L245" s="32" t="s">
        <v>524</v>
      </c>
      <c r="M245" s="32" t="s">
        <v>409</v>
      </c>
      <c r="N245" s="32" t="s">
        <v>459</v>
      </c>
      <c r="O245" s="32">
        <v>6</v>
      </c>
      <c r="P245" s="31">
        <v>1</v>
      </c>
      <c r="Q245" s="32" t="s">
        <v>83</v>
      </c>
      <c r="R245" s="45" t="s">
        <v>84</v>
      </c>
      <c r="S245" s="45">
        <v>5000000</v>
      </c>
      <c r="T245" s="46">
        <f t="shared" si="108"/>
        <v>30000000</v>
      </c>
      <c r="U245" s="32" t="s">
        <v>460</v>
      </c>
      <c r="V245" s="32" t="s">
        <v>78</v>
      </c>
      <c r="W245" s="31" t="s">
        <v>461</v>
      </c>
      <c r="X245" s="32" t="s">
        <v>510</v>
      </c>
      <c r="Y245" s="31" t="s">
        <v>76</v>
      </c>
      <c r="Z245" s="32" t="s">
        <v>77</v>
      </c>
      <c r="AA245" s="74">
        <f>SUMIFS('MOD PAA INVERSIÓN'!M:M,'MOD PAA INVERSIÓN'!B:B,A245,'MOD PAA INVERSIÓN'!A:A,"Modificación propuesta")</f>
        <v>0</v>
      </c>
      <c r="AB245" s="81">
        <f t="shared" si="107"/>
        <v>0</v>
      </c>
      <c r="AC245" s="81">
        <f t="shared" si="105"/>
        <v>30000000</v>
      </c>
      <c r="AD245" s="74">
        <f>IFERROR(VLOOKUP(A245,'MOD PAA INVERSIÓN'!$B:$U,20,0),0)</f>
        <v>0</v>
      </c>
      <c r="AE245" s="74">
        <f>SUMIFS('MOD PAA INVERSIÓN'!$M:$M,'MOD PAA INVERSIÓN'!B:B,A245,'MOD PAA INVERSIÓN'!A:A,"Información Actual")</f>
        <v>0</v>
      </c>
      <c r="AF245" s="74" t="e">
        <f>VLOOKUP(A245,'Copia de MOD PAA INVERSIÓN'!$B:$M,12,0)</f>
        <v>#N/A</v>
      </c>
      <c r="AG245" s="27" t="e">
        <f t="shared" si="3"/>
        <v>#REF!</v>
      </c>
      <c r="AH245" s="27"/>
    </row>
    <row r="246" spans="1:34" ht="125">
      <c r="A246" s="31" t="s">
        <v>543</v>
      </c>
      <c r="B246" s="32" t="s">
        <v>70</v>
      </c>
      <c r="C246" s="32" t="s">
        <v>71</v>
      </c>
      <c r="D246" s="32" t="s">
        <v>455</v>
      </c>
      <c r="E246" s="32" t="s">
        <v>456</v>
      </c>
      <c r="F246" s="33">
        <v>8131</v>
      </c>
      <c r="G246" s="33">
        <v>2024110010238</v>
      </c>
      <c r="H246" s="32" t="s">
        <v>28</v>
      </c>
      <c r="I246" s="32" t="s">
        <v>457</v>
      </c>
      <c r="J246" s="32" t="s">
        <v>31</v>
      </c>
      <c r="K246" s="32">
        <v>80111600</v>
      </c>
      <c r="L246" s="32" t="s">
        <v>544</v>
      </c>
      <c r="M246" s="32" t="s">
        <v>409</v>
      </c>
      <c r="N246" s="32" t="s">
        <v>459</v>
      </c>
      <c r="O246" s="32">
        <v>6</v>
      </c>
      <c r="P246" s="31">
        <v>1</v>
      </c>
      <c r="Q246" s="32" t="s">
        <v>83</v>
      </c>
      <c r="R246" s="45" t="s">
        <v>84</v>
      </c>
      <c r="S246" s="45">
        <v>5000000</v>
      </c>
      <c r="T246" s="46">
        <f t="shared" si="108"/>
        <v>30000000</v>
      </c>
      <c r="U246" s="32" t="s">
        <v>460</v>
      </c>
      <c r="V246" s="32" t="s">
        <v>78</v>
      </c>
      <c r="W246" s="31" t="s">
        <v>461</v>
      </c>
      <c r="X246" s="32" t="s">
        <v>510</v>
      </c>
      <c r="Y246" s="31" t="s">
        <v>76</v>
      </c>
      <c r="Z246" s="32" t="s">
        <v>77</v>
      </c>
      <c r="AA246" s="74">
        <f>SUMIFS('MOD PAA INVERSIÓN'!M:M,'MOD PAA INVERSIÓN'!B:B,A246,'MOD PAA INVERSIÓN'!A:A,"Modificación propuesta")</f>
        <v>0</v>
      </c>
      <c r="AB246" s="81">
        <f t="shared" si="107"/>
        <v>0</v>
      </c>
      <c r="AC246" s="81">
        <f t="shared" si="105"/>
        <v>30000000</v>
      </c>
      <c r="AD246" s="74">
        <f>IFERROR(VLOOKUP(A246,'MOD PAA INVERSIÓN'!$B:$U,20,0),0)</f>
        <v>0</v>
      </c>
      <c r="AE246" s="74">
        <f>SUMIFS('MOD PAA INVERSIÓN'!$M:$M,'MOD PAA INVERSIÓN'!B:B,A246,'MOD PAA INVERSIÓN'!A:A,"Información Actual")</f>
        <v>0</v>
      </c>
      <c r="AF246" s="74" t="e">
        <f>VLOOKUP(A246,'Copia de MOD PAA INVERSIÓN'!$B:$M,12,0)</f>
        <v>#N/A</v>
      </c>
      <c r="AG246" s="27" t="e">
        <f t="shared" si="3"/>
        <v>#REF!</v>
      </c>
      <c r="AH246" s="27"/>
    </row>
    <row r="247" spans="1:34" ht="125">
      <c r="A247" s="31" t="s">
        <v>545</v>
      </c>
      <c r="B247" s="32" t="s">
        <v>70</v>
      </c>
      <c r="C247" s="32" t="s">
        <v>71</v>
      </c>
      <c r="D247" s="32" t="s">
        <v>455</v>
      </c>
      <c r="E247" s="32" t="s">
        <v>456</v>
      </c>
      <c r="F247" s="33">
        <v>8131</v>
      </c>
      <c r="G247" s="33">
        <v>2024110010238</v>
      </c>
      <c r="H247" s="32" t="s">
        <v>28</v>
      </c>
      <c r="I247" s="32" t="s">
        <v>457</v>
      </c>
      <c r="J247" s="32" t="s">
        <v>31</v>
      </c>
      <c r="K247" s="32" t="s">
        <v>407</v>
      </c>
      <c r="L247" s="32" t="s">
        <v>546</v>
      </c>
      <c r="M247" s="31" t="s">
        <v>178</v>
      </c>
      <c r="N247" s="31" t="s">
        <v>313</v>
      </c>
      <c r="O247" s="31">
        <v>9</v>
      </c>
      <c r="P247" s="31">
        <v>1</v>
      </c>
      <c r="Q247" s="32" t="s">
        <v>410</v>
      </c>
      <c r="R247" s="83" t="s">
        <v>84</v>
      </c>
      <c r="S247" s="48"/>
      <c r="T247" s="49">
        <v>324266308</v>
      </c>
      <c r="U247" s="32" t="s">
        <v>460</v>
      </c>
      <c r="V247" s="32" t="s">
        <v>78</v>
      </c>
      <c r="W247" s="31" t="s">
        <v>461</v>
      </c>
      <c r="X247" s="32" t="s">
        <v>510</v>
      </c>
      <c r="Y247" s="31" t="s">
        <v>76</v>
      </c>
      <c r="Z247" s="32" t="s">
        <v>77</v>
      </c>
      <c r="AA247" s="74">
        <f>SUMIFS('MOD PAA INVERSIÓN'!M:M,'MOD PAA INVERSIÓN'!B:B,A247,'MOD PAA INVERSIÓN'!A:A,"Modificación propuesta")</f>
        <v>316377036</v>
      </c>
      <c r="AB247" s="74">
        <f>AA247-T247</f>
        <v>-7889272</v>
      </c>
      <c r="AC247" s="74">
        <f>AA247</f>
        <v>316377036</v>
      </c>
      <c r="AD247" s="74">
        <f>IFERROR(VLOOKUP(A247,'MOD PAA INVERSIÓN'!$B:$U,20,0),0)</f>
        <v>7</v>
      </c>
      <c r="AE247" s="74">
        <f>SUMIFS('MOD PAA INVERSIÓN'!$M:$M,'MOD PAA INVERSIÓN'!B:B,A247,'MOD PAA INVERSIÓN'!A:A,"Información Actual")</f>
        <v>324266308</v>
      </c>
      <c r="AF247" s="74">
        <f>VLOOKUP(A247,'Copia de MOD PAA INVERSIÓN'!$B:$M,12,0)</f>
        <v>316377036</v>
      </c>
      <c r="AG247" s="81" t="e">
        <f t="shared" si="3"/>
        <v>#REF!</v>
      </c>
      <c r="AH247" s="27"/>
    </row>
    <row r="248" spans="1:34" ht="125">
      <c r="A248" s="31" t="s">
        <v>548</v>
      </c>
      <c r="B248" s="32" t="s">
        <v>70</v>
      </c>
      <c r="C248" s="32" t="s">
        <v>71</v>
      </c>
      <c r="D248" s="32" t="s">
        <v>455</v>
      </c>
      <c r="E248" s="32" t="s">
        <v>456</v>
      </c>
      <c r="F248" s="33">
        <v>8131</v>
      </c>
      <c r="G248" s="33">
        <v>2024110010238</v>
      </c>
      <c r="H248" s="32" t="s">
        <v>28</v>
      </c>
      <c r="I248" s="32" t="s">
        <v>457</v>
      </c>
      <c r="J248" s="32" t="s">
        <v>31</v>
      </c>
      <c r="K248" s="32">
        <v>80111600</v>
      </c>
      <c r="L248" s="32" t="s">
        <v>549</v>
      </c>
      <c r="M248" s="31" t="s">
        <v>178</v>
      </c>
      <c r="N248" s="31" t="s">
        <v>550</v>
      </c>
      <c r="O248" s="31">
        <v>1</v>
      </c>
      <c r="P248" s="31">
        <v>1</v>
      </c>
      <c r="Q248" s="32" t="s">
        <v>83</v>
      </c>
      <c r="R248" s="32" t="s">
        <v>84</v>
      </c>
      <c r="S248" s="50"/>
      <c r="T248" s="49">
        <v>40532511</v>
      </c>
      <c r="U248" s="32" t="s">
        <v>460</v>
      </c>
      <c r="V248" s="32" t="s">
        <v>78</v>
      </c>
      <c r="W248" s="31" t="s">
        <v>461</v>
      </c>
      <c r="X248" s="32" t="s">
        <v>510</v>
      </c>
      <c r="Y248" s="31" t="s">
        <v>76</v>
      </c>
      <c r="Z248" s="32" t="s">
        <v>77</v>
      </c>
      <c r="AA248" s="74">
        <f>SUMIFS('MOD PAA INVERSIÓN'!M:M,'MOD PAA INVERSIÓN'!B:B,A248,'MOD PAA INVERSIÓN'!A:A,"Modificación propuesta")</f>
        <v>0</v>
      </c>
      <c r="AB248" s="81">
        <f t="shared" ref="AB248:AB254" si="109">AC248-T248</f>
        <v>0</v>
      </c>
      <c r="AC248" s="81">
        <f t="shared" ref="AC248:AC254" si="110">T248</f>
        <v>40532511</v>
      </c>
      <c r="AD248" s="74">
        <f>IFERROR(VLOOKUP(A248,'MOD PAA INVERSIÓN'!$B:$U,20,0),0)</f>
        <v>0</v>
      </c>
      <c r="AE248" s="74">
        <f>SUMIFS('MOD PAA INVERSIÓN'!$M:$M,'MOD PAA INVERSIÓN'!B:B,A248,'MOD PAA INVERSIÓN'!A:A,"Información Actual")</f>
        <v>0</v>
      </c>
      <c r="AF248" s="74" t="e">
        <f>VLOOKUP(A248,'Copia de MOD PAA INVERSIÓN'!$B:$M,12,0)</f>
        <v>#N/A</v>
      </c>
      <c r="AG248" s="27" t="e">
        <f t="shared" si="3"/>
        <v>#REF!</v>
      </c>
      <c r="AH248" s="27"/>
    </row>
    <row r="249" spans="1:34" ht="125">
      <c r="A249" s="31" t="s">
        <v>551</v>
      </c>
      <c r="B249" s="32" t="s">
        <v>70</v>
      </c>
      <c r="C249" s="32" t="s">
        <v>71</v>
      </c>
      <c r="D249" s="32" t="s">
        <v>455</v>
      </c>
      <c r="E249" s="32" t="s">
        <v>456</v>
      </c>
      <c r="F249" s="33">
        <v>8131</v>
      </c>
      <c r="G249" s="33">
        <v>2024110010238</v>
      </c>
      <c r="H249" s="32" t="s">
        <v>28</v>
      </c>
      <c r="I249" s="32" t="s">
        <v>457</v>
      </c>
      <c r="J249" s="32" t="s">
        <v>31</v>
      </c>
      <c r="K249" s="32" t="s">
        <v>552</v>
      </c>
      <c r="L249" s="32" t="s">
        <v>553</v>
      </c>
      <c r="M249" s="31" t="s">
        <v>554</v>
      </c>
      <c r="N249" s="31" t="s">
        <v>554</v>
      </c>
      <c r="O249" s="31">
        <v>1</v>
      </c>
      <c r="P249" s="31">
        <v>1</v>
      </c>
      <c r="Q249" s="32" t="s">
        <v>555</v>
      </c>
      <c r="R249" s="32" t="s">
        <v>84</v>
      </c>
      <c r="S249" s="50"/>
      <c r="T249" s="49">
        <v>1638000000</v>
      </c>
      <c r="U249" s="32" t="s">
        <v>460</v>
      </c>
      <c r="V249" s="32" t="s">
        <v>78</v>
      </c>
      <c r="W249" s="31" t="s">
        <v>461</v>
      </c>
      <c r="X249" s="32" t="s">
        <v>510</v>
      </c>
      <c r="Y249" s="51"/>
      <c r="Z249" s="32" t="s">
        <v>77</v>
      </c>
      <c r="AA249" s="74">
        <f>SUMIFS('MOD PAA INVERSIÓN'!M:M,'MOD PAA INVERSIÓN'!B:B,A249,'MOD PAA INVERSIÓN'!A:A,"Modificación propuesta")</f>
        <v>0</v>
      </c>
      <c r="AB249" s="81">
        <f t="shared" si="109"/>
        <v>0</v>
      </c>
      <c r="AC249" s="81">
        <f t="shared" si="110"/>
        <v>1638000000</v>
      </c>
      <c r="AD249" s="74">
        <f>IFERROR(VLOOKUP(A249,'MOD PAA INVERSIÓN'!$B:$U,20,0),0)</f>
        <v>0</v>
      </c>
      <c r="AE249" s="74">
        <f>SUMIFS('MOD PAA INVERSIÓN'!$M:$M,'MOD PAA INVERSIÓN'!B:B,A249,'MOD PAA INVERSIÓN'!A:A,"Información Actual")</f>
        <v>0</v>
      </c>
      <c r="AF249" s="74" t="e">
        <f>VLOOKUP(A249,'Copia de MOD PAA INVERSIÓN'!$B:$M,12,0)</f>
        <v>#N/A</v>
      </c>
      <c r="AG249" s="27" t="e">
        <f t="shared" si="3"/>
        <v>#REF!</v>
      </c>
      <c r="AH249" s="27"/>
    </row>
    <row r="250" spans="1:34" ht="175">
      <c r="A250" s="31" t="s">
        <v>556</v>
      </c>
      <c r="B250" s="32" t="s">
        <v>70</v>
      </c>
      <c r="C250" s="32" t="s">
        <v>71</v>
      </c>
      <c r="D250" s="32" t="s">
        <v>455</v>
      </c>
      <c r="E250" s="32" t="s">
        <v>456</v>
      </c>
      <c r="F250" s="33">
        <v>8131</v>
      </c>
      <c r="G250" s="33">
        <v>2024110010238</v>
      </c>
      <c r="H250" s="32" t="s">
        <v>28</v>
      </c>
      <c r="I250" s="32" t="s">
        <v>457</v>
      </c>
      <c r="J250" s="32" t="s">
        <v>31</v>
      </c>
      <c r="K250" s="32">
        <v>80111600</v>
      </c>
      <c r="L250" s="32" t="s">
        <v>1364</v>
      </c>
      <c r="M250" s="32" t="s">
        <v>82</v>
      </c>
      <c r="N250" s="54" t="s">
        <v>82</v>
      </c>
      <c r="O250" s="54">
        <v>3</v>
      </c>
      <c r="P250" s="31">
        <v>1</v>
      </c>
      <c r="Q250" s="32" t="s">
        <v>83</v>
      </c>
      <c r="R250" s="39" t="s">
        <v>84</v>
      </c>
      <c r="S250" s="52">
        <v>4450000</v>
      </c>
      <c r="T250" s="49">
        <v>15575000</v>
      </c>
      <c r="U250" s="32" t="s">
        <v>588</v>
      </c>
      <c r="V250" s="32" t="s">
        <v>78</v>
      </c>
      <c r="W250" s="31" t="s">
        <v>461</v>
      </c>
      <c r="X250" s="32" t="s">
        <v>501</v>
      </c>
      <c r="Y250" s="32" t="s">
        <v>76</v>
      </c>
      <c r="Z250" s="32" t="s">
        <v>77</v>
      </c>
      <c r="AA250" s="74">
        <f>SUMIFS('MOD PAA INVERSIÓN'!M:M,'MOD PAA INVERSIÓN'!B:B,A250,'MOD PAA INVERSIÓN'!A:A,"Modificación propuesta")</f>
        <v>0</v>
      </c>
      <c r="AB250" s="81">
        <f t="shared" si="109"/>
        <v>0</v>
      </c>
      <c r="AC250" s="81">
        <f t="shared" si="110"/>
        <v>15575000</v>
      </c>
      <c r="AD250" s="74">
        <f>IFERROR(VLOOKUP(A250,'MOD PAA INVERSIÓN'!$B:$U,20,0),0)</f>
        <v>0</v>
      </c>
      <c r="AE250" s="74">
        <f>SUMIFS('MOD PAA INVERSIÓN'!$M:$M,'MOD PAA INVERSIÓN'!B:B,A250,'MOD PAA INVERSIÓN'!A:A,"Información Actual")</f>
        <v>0</v>
      </c>
      <c r="AF250" s="74" t="e">
        <f>VLOOKUP(A250,'Copia de MOD PAA INVERSIÓN'!$B:$M,12,0)</f>
        <v>#N/A</v>
      </c>
      <c r="AG250" s="27" t="e">
        <f t="shared" si="3"/>
        <v>#REF!</v>
      </c>
      <c r="AH250" s="27"/>
    </row>
    <row r="251" spans="1:34" ht="175">
      <c r="A251" s="31" t="s">
        <v>557</v>
      </c>
      <c r="B251" s="32" t="s">
        <v>70</v>
      </c>
      <c r="C251" s="32" t="s">
        <v>71</v>
      </c>
      <c r="D251" s="32" t="s">
        <v>455</v>
      </c>
      <c r="E251" s="32" t="s">
        <v>456</v>
      </c>
      <c r="F251" s="33">
        <v>8131</v>
      </c>
      <c r="G251" s="33">
        <v>2024110010238</v>
      </c>
      <c r="H251" s="32" t="s">
        <v>28</v>
      </c>
      <c r="I251" s="32" t="s">
        <v>457</v>
      </c>
      <c r="J251" s="32" t="s">
        <v>31</v>
      </c>
      <c r="K251" s="32">
        <v>80111600</v>
      </c>
      <c r="L251" s="32" t="s">
        <v>1365</v>
      </c>
      <c r="M251" s="32" t="s">
        <v>82</v>
      </c>
      <c r="N251" s="54" t="s">
        <v>82</v>
      </c>
      <c r="O251" s="54">
        <v>3</v>
      </c>
      <c r="P251" s="31">
        <v>1</v>
      </c>
      <c r="Q251" s="32" t="s">
        <v>83</v>
      </c>
      <c r="R251" s="39" t="s">
        <v>84</v>
      </c>
      <c r="S251" s="52">
        <v>4450000</v>
      </c>
      <c r="T251" s="49">
        <v>15575000</v>
      </c>
      <c r="U251" s="32" t="s">
        <v>588</v>
      </c>
      <c r="V251" s="32" t="s">
        <v>78</v>
      </c>
      <c r="W251" s="31" t="s">
        <v>461</v>
      </c>
      <c r="X251" s="32" t="s">
        <v>501</v>
      </c>
      <c r="Y251" s="32" t="s">
        <v>76</v>
      </c>
      <c r="Z251" s="32" t="s">
        <v>77</v>
      </c>
      <c r="AA251" s="74">
        <f>SUMIFS('MOD PAA INVERSIÓN'!M:M,'MOD PAA INVERSIÓN'!B:B,A251,'MOD PAA INVERSIÓN'!A:A,"Modificación propuesta")</f>
        <v>0</v>
      </c>
      <c r="AB251" s="81">
        <f t="shared" si="109"/>
        <v>0</v>
      </c>
      <c r="AC251" s="81">
        <f t="shared" si="110"/>
        <v>15575000</v>
      </c>
      <c r="AD251" s="74">
        <f>IFERROR(VLOOKUP(A251,'MOD PAA INVERSIÓN'!$B:$U,20,0),0)</f>
        <v>0</v>
      </c>
      <c r="AE251" s="74">
        <f>SUMIFS('MOD PAA INVERSIÓN'!$M:$M,'MOD PAA INVERSIÓN'!B:B,A251,'MOD PAA INVERSIÓN'!A:A,"Información Actual")</f>
        <v>0</v>
      </c>
      <c r="AF251" s="74" t="e">
        <f>VLOOKUP(A251,'Copia de MOD PAA INVERSIÓN'!$B:$M,12,0)</f>
        <v>#N/A</v>
      </c>
      <c r="AG251" s="27" t="e">
        <f t="shared" si="3"/>
        <v>#REF!</v>
      </c>
      <c r="AH251" s="27"/>
    </row>
    <row r="252" spans="1:34" ht="175">
      <c r="A252" s="31" t="s">
        <v>558</v>
      </c>
      <c r="B252" s="32" t="s">
        <v>70</v>
      </c>
      <c r="C252" s="32" t="s">
        <v>71</v>
      </c>
      <c r="D252" s="32" t="s">
        <v>455</v>
      </c>
      <c r="E252" s="32" t="s">
        <v>456</v>
      </c>
      <c r="F252" s="33">
        <v>8131</v>
      </c>
      <c r="G252" s="33">
        <v>2024110010238</v>
      </c>
      <c r="H252" s="32" t="s">
        <v>28</v>
      </c>
      <c r="I252" s="32" t="s">
        <v>457</v>
      </c>
      <c r="J252" s="32" t="s">
        <v>31</v>
      </c>
      <c r="K252" s="32">
        <v>80111600</v>
      </c>
      <c r="L252" s="32" t="s">
        <v>1366</v>
      </c>
      <c r="M252" s="32" t="s">
        <v>82</v>
      </c>
      <c r="N252" s="54" t="s">
        <v>82</v>
      </c>
      <c r="O252" s="54">
        <v>3</v>
      </c>
      <c r="P252" s="31">
        <v>1</v>
      </c>
      <c r="Q252" s="32" t="s">
        <v>83</v>
      </c>
      <c r="R252" s="39" t="s">
        <v>84</v>
      </c>
      <c r="S252" s="52">
        <v>4450000</v>
      </c>
      <c r="T252" s="49">
        <v>15575000</v>
      </c>
      <c r="U252" s="32" t="s">
        <v>588</v>
      </c>
      <c r="V252" s="32" t="s">
        <v>78</v>
      </c>
      <c r="W252" s="31" t="s">
        <v>461</v>
      </c>
      <c r="X252" s="32" t="s">
        <v>501</v>
      </c>
      <c r="Y252" s="32" t="s">
        <v>76</v>
      </c>
      <c r="Z252" s="32" t="s">
        <v>77</v>
      </c>
      <c r="AA252" s="74">
        <f>SUMIFS('MOD PAA INVERSIÓN'!M:M,'MOD PAA INVERSIÓN'!B:B,A252,'MOD PAA INVERSIÓN'!A:A,"Modificación propuesta")</f>
        <v>0</v>
      </c>
      <c r="AB252" s="81">
        <f t="shared" si="109"/>
        <v>0</v>
      </c>
      <c r="AC252" s="81">
        <f t="shared" si="110"/>
        <v>15575000</v>
      </c>
      <c r="AD252" s="74">
        <f>IFERROR(VLOOKUP(A252,'MOD PAA INVERSIÓN'!$B:$U,20,0),0)</f>
        <v>0</v>
      </c>
      <c r="AE252" s="74">
        <f>SUMIFS('MOD PAA INVERSIÓN'!$M:$M,'MOD PAA INVERSIÓN'!B:B,A252,'MOD PAA INVERSIÓN'!A:A,"Información Actual")</f>
        <v>0</v>
      </c>
      <c r="AF252" s="74" t="e">
        <f>VLOOKUP(A252,'Copia de MOD PAA INVERSIÓN'!$B:$M,12,0)</f>
        <v>#N/A</v>
      </c>
      <c r="AG252" s="27" t="e">
        <f t="shared" si="3"/>
        <v>#REF!</v>
      </c>
      <c r="AH252" s="27"/>
    </row>
    <row r="253" spans="1:34" ht="175">
      <c r="A253" s="31" t="s">
        <v>559</v>
      </c>
      <c r="B253" s="32" t="s">
        <v>70</v>
      </c>
      <c r="C253" s="32" t="s">
        <v>71</v>
      </c>
      <c r="D253" s="32" t="s">
        <v>455</v>
      </c>
      <c r="E253" s="32" t="s">
        <v>456</v>
      </c>
      <c r="F253" s="33">
        <v>8131</v>
      </c>
      <c r="G253" s="33">
        <v>2024110010238</v>
      </c>
      <c r="H253" s="32" t="s">
        <v>28</v>
      </c>
      <c r="I253" s="32" t="s">
        <v>457</v>
      </c>
      <c r="J253" s="32" t="s">
        <v>31</v>
      </c>
      <c r="K253" s="32">
        <v>80111600</v>
      </c>
      <c r="L253" s="32" t="s">
        <v>1367</v>
      </c>
      <c r="M253" s="32" t="s">
        <v>82</v>
      </c>
      <c r="N253" s="54" t="s">
        <v>82</v>
      </c>
      <c r="O253" s="54">
        <v>3</v>
      </c>
      <c r="P253" s="31">
        <v>1</v>
      </c>
      <c r="Q253" s="32" t="s">
        <v>83</v>
      </c>
      <c r="R253" s="39" t="s">
        <v>84</v>
      </c>
      <c r="S253" s="53">
        <v>4630000</v>
      </c>
      <c r="T253" s="49">
        <v>13890000</v>
      </c>
      <c r="U253" s="32" t="s">
        <v>588</v>
      </c>
      <c r="V253" s="32" t="s">
        <v>78</v>
      </c>
      <c r="W253" s="31" t="s">
        <v>461</v>
      </c>
      <c r="X253" s="32" t="s">
        <v>501</v>
      </c>
      <c r="Y253" s="32" t="s">
        <v>76</v>
      </c>
      <c r="Z253" s="32" t="s">
        <v>77</v>
      </c>
      <c r="AA253" s="74">
        <f>SUMIFS('MOD PAA INVERSIÓN'!M:M,'MOD PAA INVERSIÓN'!B:B,A253,'MOD PAA INVERSIÓN'!A:A,"Modificación propuesta")</f>
        <v>0</v>
      </c>
      <c r="AB253" s="81">
        <f t="shared" si="109"/>
        <v>0</v>
      </c>
      <c r="AC253" s="81">
        <f t="shared" si="110"/>
        <v>13890000</v>
      </c>
      <c r="AD253" s="74">
        <f>IFERROR(VLOOKUP(A253,'MOD PAA INVERSIÓN'!$B:$U,20,0),0)</f>
        <v>0</v>
      </c>
      <c r="AE253" s="74">
        <f>SUMIFS('MOD PAA INVERSIÓN'!$M:$M,'MOD PAA INVERSIÓN'!B:B,A253,'MOD PAA INVERSIÓN'!A:A,"Información Actual")</f>
        <v>0</v>
      </c>
      <c r="AF253" s="74" t="e">
        <f>VLOOKUP(A253,'Copia de MOD PAA INVERSIÓN'!$B:$M,12,0)</f>
        <v>#N/A</v>
      </c>
      <c r="AG253" s="27" t="e">
        <f t="shared" si="3"/>
        <v>#REF!</v>
      </c>
      <c r="AH253" s="27"/>
    </row>
    <row r="254" spans="1:34" ht="175">
      <c r="A254" s="31" t="s">
        <v>560</v>
      </c>
      <c r="B254" s="32" t="s">
        <v>70</v>
      </c>
      <c r="C254" s="32" t="s">
        <v>71</v>
      </c>
      <c r="D254" s="32" t="s">
        <v>455</v>
      </c>
      <c r="E254" s="32" t="s">
        <v>456</v>
      </c>
      <c r="F254" s="33">
        <v>8131</v>
      </c>
      <c r="G254" s="33">
        <v>2024110010238</v>
      </c>
      <c r="H254" s="32" t="s">
        <v>28</v>
      </c>
      <c r="I254" s="32" t="s">
        <v>457</v>
      </c>
      <c r="J254" s="32" t="s">
        <v>30</v>
      </c>
      <c r="K254" s="32">
        <v>80111600</v>
      </c>
      <c r="L254" s="32" t="s">
        <v>1368</v>
      </c>
      <c r="M254" s="32" t="s">
        <v>82</v>
      </c>
      <c r="N254" s="54" t="s">
        <v>82</v>
      </c>
      <c r="O254" s="54">
        <v>3</v>
      </c>
      <c r="P254" s="31">
        <v>1</v>
      </c>
      <c r="Q254" s="32" t="s">
        <v>83</v>
      </c>
      <c r="R254" s="39" t="s">
        <v>84</v>
      </c>
      <c r="S254" s="53">
        <v>4630000</v>
      </c>
      <c r="T254" s="49">
        <v>13890000</v>
      </c>
      <c r="U254" s="32" t="s">
        <v>588</v>
      </c>
      <c r="V254" s="32" t="s">
        <v>78</v>
      </c>
      <c r="W254" s="31" t="s">
        <v>461</v>
      </c>
      <c r="X254" s="32" t="s">
        <v>501</v>
      </c>
      <c r="Y254" s="32" t="s">
        <v>76</v>
      </c>
      <c r="Z254" s="32" t="s">
        <v>77</v>
      </c>
      <c r="AA254" s="74">
        <f>SUMIFS('MOD PAA INVERSIÓN'!M:M,'MOD PAA INVERSIÓN'!B:B,A254,'MOD PAA INVERSIÓN'!A:A,"Modificación propuesta")</f>
        <v>0</v>
      </c>
      <c r="AB254" s="81">
        <f t="shared" si="109"/>
        <v>0</v>
      </c>
      <c r="AC254" s="81">
        <f t="shared" si="110"/>
        <v>13890000</v>
      </c>
      <c r="AD254" s="74">
        <f>IFERROR(VLOOKUP(A254,'MOD PAA INVERSIÓN'!$B:$U,20,0),0)</f>
        <v>0</v>
      </c>
      <c r="AE254" s="74">
        <f>SUMIFS('MOD PAA INVERSIÓN'!$M:$M,'MOD PAA INVERSIÓN'!B:B,A254,'MOD PAA INVERSIÓN'!A:A,"Información Actual")</f>
        <v>0</v>
      </c>
      <c r="AF254" s="74" t="e">
        <f>VLOOKUP(A254,'Copia de MOD PAA INVERSIÓN'!$B:$M,12,0)</f>
        <v>#N/A</v>
      </c>
      <c r="AG254" s="27" t="e">
        <f t="shared" si="3"/>
        <v>#REF!</v>
      </c>
      <c r="AH254" s="27"/>
    </row>
    <row r="255" spans="1:34" ht="175">
      <c r="A255" s="31" t="s">
        <v>561</v>
      </c>
      <c r="B255" s="32" t="s">
        <v>70</v>
      </c>
      <c r="C255" s="32" t="s">
        <v>71</v>
      </c>
      <c r="D255" s="32" t="s">
        <v>455</v>
      </c>
      <c r="E255" s="32" t="s">
        <v>456</v>
      </c>
      <c r="F255" s="33">
        <v>8131</v>
      </c>
      <c r="G255" s="33">
        <v>2024110010238</v>
      </c>
      <c r="H255" s="32" t="s">
        <v>28</v>
      </c>
      <c r="I255" s="32" t="s">
        <v>457</v>
      </c>
      <c r="J255" s="32" t="s">
        <v>30</v>
      </c>
      <c r="K255" s="32">
        <v>80111600</v>
      </c>
      <c r="L255" s="32" t="s">
        <v>1369</v>
      </c>
      <c r="M255" s="32" t="s">
        <v>82</v>
      </c>
      <c r="N255" s="54" t="s">
        <v>82</v>
      </c>
      <c r="O255" s="54">
        <v>4</v>
      </c>
      <c r="P255" s="31">
        <v>1</v>
      </c>
      <c r="Q255" s="32" t="s">
        <v>83</v>
      </c>
      <c r="R255" s="39" t="s">
        <v>84</v>
      </c>
      <c r="S255" s="53">
        <v>2650000</v>
      </c>
      <c r="T255" s="49">
        <v>10600000</v>
      </c>
      <c r="U255" s="32" t="s">
        <v>588</v>
      </c>
      <c r="V255" s="32" t="s">
        <v>78</v>
      </c>
      <c r="W255" s="31" t="s">
        <v>461</v>
      </c>
      <c r="X255" s="32" t="s">
        <v>501</v>
      </c>
      <c r="Y255" s="32" t="s">
        <v>76</v>
      </c>
      <c r="Z255" s="32" t="s">
        <v>77</v>
      </c>
      <c r="AA255" s="74">
        <f>SUMIFS('MOD PAA INVERSIÓN'!M:M,'MOD PAA INVERSIÓN'!B:B,A255,'MOD PAA INVERSIÓN'!A:A,"Modificación propuesta")</f>
        <v>11500000</v>
      </c>
      <c r="AB255" s="74">
        <f t="shared" ref="AB255:AB256" si="111">AA255-T255</f>
        <v>900000</v>
      </c>
      <c r="AC255" s="74">
        <f t="shared" ref="AC255:AC256" si="112">AA255</f>
        <v>11500000</v>
      </c>
      <c r="AD255" s="74">
        <f>IFERROR(VLOOKUP(A255,'MOD PAA INVERSIÓN'!$B:$U,20,0),0)</f>
        <v>7</v>
      </c>
      <c r="AE255" s="74">
        <f>SUMIFS('MOD PAA INVERSIÓN'!$M:$M,'MOD PAA INVERSIÓN'!B:B,A255,'MOD PAA INVERSIÓN'!A:A,"Información Actual")</f>
        <v>10600000</v>
      </c>
      <c r="AF255" s="74">
        <f>VLOOKUP(A255,'Copia de MOD PAA INVERSIÓN'!$B:$M,12,0)</f>
        <v>11500000</v>
      </c>
      <c r="AG255" s="80" t="e">
        <f t="shared" si="3"/>
        <v>#REF!</v>
      </c>
      <c r="AH255" s="27"/>
    </row>
    <row r="256" spans="1:34" ht="175">
      <c r="A256" s="31" t="s">
        <v>562</v>
      </c>
      <c r="B256" s="32" t="s">
        <v>70</v>
      </c>
      <c r="C256" s="32" t="s">
        <v>71</v>
      </c>
      <c r="D256" s="32" t="s">
        <v>455</v>
      </c>
      <c r="E256" s="32" t="s">
        <v>456</v>
      </c>
      <c r="F256" s="33">
        <v>8131</v>
      </c>
      <c r="G256" s="33">
        <v>2024110010238</v>
      </c>
      <c r="H256" s="32" t="s">
        <v>28</v>
      </c>
      <c r="I256" s="32" t="s">
        <v>457</v>
      </c>
      <c r="J256" s="32" t="s">
        <v>30</v>
      </c>
      <c r="K256" s="32">
        <v>80111600</v>
      </c>
      <c r="L256" s="32" t="s">
        <v>1370</v>
      </c>
      <c r="M256" s="32" t="s">
        <v>82</v>
      </c>
      <c r="N256" s="54" t="s">
        <v>82</v>
      </c>
      <c r="O256" s="54">
        <v>4</v>
      </c>
      <c r="P256" s="31">
        <v>1</v>
      </c>
      <c r="Q256" s="32" t="s">
        <v>83</v>
      </c>
      <c r="R256" s="39" t="s">
        <v>84</v>
      </c>
      <c r="S256" s="53">
        <v>2650000</v>
      </c>
      <c r="T256" s="49">
        <v>10600000</v>
      </c>
      <c r="U256" s="32" t="s">
        <v>588</v>
      </c>
      <c r="V256" s="32" t="s">
        <v>78</v>
      </c>
      <c r="W256" s="31" t="s">
        <v>461</v>
      </c>
      <c r="X256" s="32" t="s">
        <v>501</v>
      </c>
      <c r="Y256" s="32" t="s">
        <v>76</v>
      </c>
      <c r="Z256" s="32" t="s">
        <v>77</v>
      </c>
      <c r="AA256" s="74">
        <f>SUMIFS('MOD PAA INVERSIÓN'!M:M,'MOD PAA INVERSIÓN'!B:B,A256,'MOD PAA INVERSIÓN'!A:A,"Modificación propuesta")</f>
        <v>13250000</v>
      </c>
      <c r="AB256" s="74">
        <f t="shared" si="111"/>
        <v>2650000</v>
      </c>
      <c r="AC256" s="74">
        <f t="shared" si="112"/>
        <v>13250000</v>
      </c>
      <c r="AD256" s="74">
        <f>IFERROR(VLOOKUP(A256,'MOD PAA INVERSIÓN'!$B:$U,20,0),0)</f>
        <v>7</v>
      </c>
      <c r="AE256" s="74">
        <f>SUMIFS('MOD PAA INVERSIÓN'!$M:$M,'MOD PAA INVERSIÓN'!B:B,A256,'MOD PAA INVERSIÓN'!A:A,"Información Actual")</f>
        <v>10600000</v>
      </c>
      <c r="AF256" s="74">
        <f>VLOOKUP(A256,'Copia de MOD PAA INVERSIÓN'!$B:$M,12,0)</f>
        <v>13250000</v>
      </c>
      <c r="AG256" s="80" t="e">
        <f t="shared" si="3"/>
        <v>#REF!</v>
      </c>
      <c r="AH256" s="27"/>
    </row>
    <row r="257" spans="1:34" ht="175">
      <c r="A257" s="31" t="s">
        <v>563</v>
      </c>
      <c r="B257" s="32" t="s">
        <v>70</v>
      </c>
      <c r="C257" s="32" t="s">
        <v>71</v>
      </c>
      <c r="D257" s="32" t="s">
        <v>455</v>
      </c>
      <c r="E257" s="32" t="s">
        <v>456</v>
      </c>
      <c r="F257" s="33">
        <v>8131</v>
      </c>
      <c r="G257" s="33">
        <v>2024110010238</v>
      </c>
      <c r="H257" s="32" t="s">
        <v>28</v>
      </c>
      <c r="I257" s="32" t="s">
        <v>457</v>
      </c>
      <c r="J257" s="32" t="s">
        <v>30</v>
      </c>
      <c r="K257" s="32">
        <v>80111600</v>
      </c>
      <c r="L257" s="32" t="s">
        <v>1371</v>
      </c>
      <c r="M257" s="32" t="s">
        <v>82</v>
      </c>
      <c r="N257" s="54" t="s">
        <v>82</v>
      </c>
      <c r="O257" s="54">
        <v>4</v>
      </c>
      <c r="P257" s="31">
        <v>1</v>
      </c>
      <c r="Q257" s="32" t="s">
        <v>83</v>
      </c>
      <c r="R257" s="39" t="s">
        <v>84</v>
      </c>
      <c r="S257" s="53">
        <v>2650000</v>
      </c>
      <c r="T257" s="49">
        <v>10600000</v>
      </c>
      <c r="U257" s="32" t="s">
        <v>588</v>
      </c>
      <c r="V257" s="32" t="s">
        <v>78</v>
      </c>
      <c r="W257" s="31" t="s">
        <v>461</v>
      </c>
      <c r="X257" s="32" t="s">
        <v>501</v>
      </c>
      <c r="Y257" s="32" t="s">
        <v>76</v>
      </c>
      <c r="Z257" s="32" t="s">
        <v>77</v>
      </c>
      <c r="AA257" s="74">
        <f>SUMIFS('MOD PAA INVERSIÓN'!M:M,'MOD PAA INVERSIÓN'!B:B,A257,'MOD PAA INVERSIÓN'!A:A,"Modificación propuesta")</f>
        <v>0</v>
      </c>
      <c r="AB257" s="81">
        <f>AC257-T257</f>
        <v>0</v>
      </c>
      <c r="AC257" s="81">
        <f>T257</f>
        <v>10600000</v>
      </c>
      <c r="AD257" s="74">
        <f>IFERROR(VLOOKUP(A257,'MOD PAA INVERSIÓN'!$B:$U,20,0),0)</f>
        <v>0</v>
      </c>
      <c r="AE257" s="74">
        <f>SUMIFS('MOD PAA INVERSIÓN'!$M:$M,'MOD PAA INVERSIÓN'!B:B,A257,'MOD PAA INVERSIÓN'!A:A,"Información Actual")</f>
        <v>0</v>
      </c>
      <c r="AF257" s="74" t="e">
        <f>VLOOKUP(A257,'Copia de MOD PAA INVERSIÓN'!$B:$M,12,0)</f>
        <v>#N/A</v>
      </c>
      <c r="AG257" s="27" t="e">
        <f t="shared" ref="AG257:AG511" si="113">VLOOKUP(A257,#REF!,12,0)</f>
        <v>#REF!</v>
      </c>
      <c r="AH257" s="27"/>
    </row>
    <row r="258" spans="1:34" ht="175">
      <c r="A258" s="31" t="s">
        <v>564</v>
      </c>
      <c r="B258" s="32" t="s">
        <v>70</v>
      </c>
      <c r="C258" s="32" t="s">
        <v>71</v>
      </c>
      <c r="D258" s="32" t="s">
        <v>455</v>
      </c>
      <c r="E258" s="32" t="s">
        <v>456</v>
      </c>
      <c r="F258" s="33">
        <v>8131</v>
      </c>
      <c r="G258" s="33">
        <v>2024110010238</v>
      </c>
      <c r="H258" s="32" t="s">
        <v>28</v>
      </c>
      <c r="I258" s="32" t="s">
        <v>457</v>
      </c>
      <c r="J258" s="32" t="s">
        <v>30</v>
      </c>
      <c r="K258" s="32">
        <v>80111600</v>
      </c>
      <c r="L258" s="32" t="s">
        <v>1372</v>
      </c>
      <c r="M258" s="32" t="s">
        <v>82</v>
      </c>
      <c r="N258" s="54" t="s">
        <v>82</v>
      </c>
      <c r="O258" s="54">
        <v>4</v>
      </c>
      <c r="P258" s="31">
        <v>1</v>
      </c>
      <c r="Q258" s="32" t="s">
        <v>83</v>
      </c>
      <c r="R258" s="39" t="s">
        <v>84</v>
      </c>
      <c r="S258" s="53">
        <v>2650000</v>
      </c>
      <c r="T258" s="49">
        <v>10600000</v>
      </c>
      <c r="U258" s="32" t="s">
        <v>588</v>
      </c>
      <c r="V258" s="32" t="s">
        <v>78</v>
      </c>
      <c r="W258" s="31" t="s">
        <v>461</v>
      </c>
      <c r="X258" s="32" t="s">
        <v>501</v>
      </c>
      <c r="Y258" s="32" t="s">
        <v>76</v>
      </c>
      <c r="Z258" s="32" t="s">
        <v>77</v>
      </c>
      <c r="AA258" s="74">
        <f>SUMIFS('MOD PAA INVERSIÓN'!M:M,'MOD PAA INVERSIÓN'!B:B,A258,'MOD PAA INVERSIÓN'!A:A,"Modificación propuesta")</f>
        <v>17500000</v>
      </c>
      <c r="AB258" s="74">
        <f t="shared" ref="AB258:AB259" si="114">AA258-T258</f>
        <v>6900000</v>
      </c>
      <c r="AC258" s="74">
        <f t="shared" ref="AC258:AC259" si="115">AA258</f>
        <v>17500000</v>
      </c>
      <c r="AD258" s="74">
        <f>IFERROR(VLOOKUP(A258,'MOD PAA INVERSIÓN'!$B:$U,20,0),0)</f>
        <v>7</v>
      </c>
      <c r="AE258" s="74">
        <f>SUMIFS('MOD PAA INVERSIÓN'!$M:$M,'MOD PAA INVERSIÓN'!B:B,A258,'MOD PAA INVERSIÓN'!A:A,"Información Actual")</f>
        <v>10600000</v>
      </c>
      <c r="AF258" s="74">
        <f>VLOOKUP(A258,'Copia de MOD PAA INVERSIÓN'!$B:$M,12,0)</f>
        <v>17500000</v>
      </c>
      <c r="AG258" s="80" t="e">
        <f t="shared" si="113"/>
        <v>#REF!</v>
      </c>
      <c r="AH258" s="27"/>
    </row>
    <row r="259" spans="1:34" ht="175">
      <c r="A259" s="31" t="s">
        <v>565</v>
      </c>
      <c r="B259" s="32" t="s">
        <v>70</v>
      </c>
      <c r="C259" s="32" t="s">
        <v>71</v>
      </c>
      <c r="D259" s="32" t="s">
        <v>455</v>
      </c>
      <c r="E259" s="32" t="s">
        <v>456</v>
      </c>
      <c r="F259" s="33">
        <v>8131</v>
      </c>
      <c r="G259" s="33">
        <v>2024110010238</v>
      </c>
      <c r="H259" s="32" t="s">
        <v>28</v>
      </c>
      <c r="I259" s="32" t="s">
        <v>457</v>
      </c>
      <c r="J259" s="32" t="s">
        <v>30</v>
      </c>
      <c r="K259" s="32">
        <v>80111600</v>
      </c>
      <c r="L259" s="32" t="s">
        <v>1373</v>
      </c>
      <c r="M259" s="32" t="s">
        <v>82</v>
      </c>
      <c r="N259" s="54" t="s">
        <v>82</v>
      </c>
      <c r="O259" s="54">
        <v>4</v>
      </c>
      <c r="P259" s="31">
        <v>1</v>
      </c>
      <c r="Q259" s="32" t="s">
        <v>83</v>
      </c>
      <c r="R259" s="39" t="s">
        <v>84</v>
      </c>
      <c r="S259" s="53">
        <v>2650000</v>
      </c>
      <c r="T259" s="49">
        <v>10600000</v>
      </c>
      <c r="U259" s="32" t="s">
        <v>588</v>
      </c>
      <c r="V259" s="32" t="s">
        <v>78</v>
      </c>
      <c r="W259" s="31" t="s">
        <v>461</v>
      </c>
      <c r="X259" s="32" t="s">
        <v>501</v>
      </c>
      <c r="Y259" s="32" t="s">
        <v>76</v>
      </c>
      <c r="Z259" s="32" t="s">
        <v>77</v>
      </c>
      <c r="AA259" s="74">
        <f>SUMIFS('MOD PAA INVERSIÓN'!M:M,'MOD PAA INVERSIÓN'!B:B,A259,'MOD PAA INVERSIÓN'!A:A,"Modificación propuesta")</f>
        <v>15500000</v>
      </c>
      <c r="AB259" s="74">
        <f t="shared" si="114"/>
        <v>4900000</v>
      </c>
      <c r="AC259" s="74">
        <f t="shared" si="115"/>
        <v>15500000</v>
      </c>
      <c r="AD259" s="74">
        <f>IFERROR(VLOOKUP(A259,'MOD PAA INVERSIÓN'!$B:$U,20,0),0)</f>
        <v>7</v>
      </c>
      <c r="AE259" s="74">
        <f>SUMIFS('MOD PAA INVERSIÓN'!$M:$M,'MOD PAA INVERSIÓN'!B:B,A259,'MOD PAA INVERSIÓN'!A:A,"Información Actual")</f>
        <v>10600000</v>
      </c>
      <c r="AF259" s="74">
        <f>VLOOKUP(A259,'Copia de MOD PAA INVERSIÓN'!$B:$M,12,0)</f>
        <v>15500000</v>
      </c>
      <c r="AG259" s="80" t="e">
        <f t="shared" si="113"/>
        <v>#REF!</v>
      </c>
      <c r="AH259" s="27"/>
    </row>
    <row r="260" spans="1:34" ht="175">
      <c r="A260" s="31" t="s">
        <v>566</v>
      </c>
      <c r="B260" s="32" t="s">
        <v>70</v>
      </c>
      <c r="C260" s="32" t="s">
        <v>71</v>
      </c>
      <c r="D260" s="32" t="s">
        <v>455</v>
      </c>
      <c r="E260" s="32" t="s">
        <v>456</v>
      </c>
      <c r="F260" s="33">
        <v>8131</v>
      </c>
      <c r="G260" s="33">
        <v>2024110010238</v>
      </c>
      <c r="H260" s="32" t="s">
        <v>28</v>
      </c>
      <c r="I260" s="32" t="s">
        <v>457</v>
      </c>
      <c r="J260" s="32" t="s">
        <v>30</v>
      </c>
      <c r="K260" s="32">
        <v>80111600</v>
      </c>
      <c r="L260" s="32" t="s">
        <v>1374</v>
      </c>
      <c r="M260" s="32" t="s">
        <v>82</v>
      </c>
      <c r="N260" s="54" t="s">
        <v>82</v>
      </c>
      <c r="O260" s="54">
        <v>4</v>
      </c>
      <c r="P260" s="31">
        <v>1</v>
      </c>
      <c r="Q260" s="32" t="s">
        <v>83</v>
      </c>
      <c r="R260" s="39" t="s">
        <v>84</v>
      </c>
      <c r="S260" s="53">
        <v>3710000</v>
      </c>
      <c r="T260" s="49">
        <v>14840000</v>
      </c>
      <c r="U260" s="32" t="s">
        <v>588</v>
      </c>
      <c r="V260" s="32" t="s">
        <v>78</v>
      </c>
      <c r="W260" s="31" t="s">
        <v>461</v>
      </c>
      <c r="X260" s="32" t="s">
        <v>501</v>
      </c>
      <c r="Y260" s="32" t="s">
        <v>76</v>
      </c>
      <c r="Z260" s="32" t="s">
        <v>77</v>
      </c>
      <c r="AA260" s="74">
        <f>SUMIFS('MOD PAA INVERSIÓN'!M:M,'MOD PAA INVERSIÓN'!B:B,A260,'MOD PAA INVERSIÓN'!A:A,"Modificación propuesta")</f>
        <v>0</v>
      </c>
      <c r="AB260" s="81">
        <f t="shared" ref="AB260:AB276" si="116">AC260-T260</f>
        <v>0</v>
      </c>
      <c r="AC260" s="81">
        <f t="shared" ref="AC260:AC261" si="117">T260</f>
        <v>14840000</v>
      </c>
      <c r="AD260" s="74">
        <f>IFERROR(VLOOKUP(A260,'MOD PAA INVERSIÓN'!$B:$U,20,0),0)</f>
        <v>0</v>
      </c>
      <c r="AE260" s="74">
        <f>SUMIFS('MOD PAA INVERSIÓN'!$M:$M,'MOD PAA INVERSIÓN'!B:B,A260,'MOD PAA INVERSIÓN'!A:A,"Información Actual")</f>
        <v>0</v>
      </c>
      <c r="AF260" s="74" t="e">
        <f>VLOOKUP(A260,'Copia de MOD PAA INVERSIÓN'!$B:$M,12,0)</f>
        <v>#N/A</v>
      </c>
      <c r="AG260" s="27" t="e">
        <f t="shared" si="113"/>
        <v>#REF!</v>
      </c>
      <c r="AH260" s="27"/>
    </row>
    <row r="261" spans="1:34" ht="175">
      <c r="A261" s="31" t="s">
        <v>567</v>
      </c>
      <c r="B261" s="32" t="s">
        <v>70</v>
      </c>
      <c r="C261" s="32" t="s">
        <v>71</v>
      </c>
      <c r="D261" s="32" t="s">
        <v>455</v>
      </c>
      <c r="E261" s="32" t="s">
        <v>456</v>
      </c>
      <c r="F261" s="33">
        <v>8131</v>
      </c>
      <c r="G261" s="33">
        <v>2024110010238</v>
      </c>
      <c r="H261" s="32" t="s">
        <v>28</v>
      </c>
      <c r="I261" s="32" t="s">
        <v>457</v>
      </c>
      <c r="J261" s="32" t="s">
        <v>30</v>
      </c>
      <c r="K261" s="32">
        <v>80111600</v>
      </c>
      <c r="L261" s="32" t="s">
        <v>1375</v>
      </c>
      <c r="M261" s="32" t="s">
        <v>82</v>
      </c>
      <c r="N261" s="54" t="s">
        <v>82</v>
      </c>
      <c r="O261" s="54">
        <v>4</v>
      </c>
      <c r="P261" s="31">
        <v>1</v>
      </c>
      <c r="Q261" s="32" t="s">
        <v>83</v>
      </c>
      <c r="R261" s="39" t="s">
        <v>84</v>
      </c>
      <c r="S261" s="53">
        <v>3710000</v>
      </c>
      <c r="T261" s="49">
        <v>14840000</v>
      </c>
      <c r="U261" s="32" t="s">
        <v>588</v>
      </c>
      <c r="V261" s="32" t="s">
        <v>78</v>
      </c>
      <c r="W261" s="31" t="s">
        <v>461</v>
      </c>
      <c r="X261" s="32" t="s">
        <v>501</v>
      </c>
      <c r="Y261" s="32" t="s">
        <v>76</v>
      </c>
      <c r="Z261" s="32" t="s">
        <v>77</v>
      </c>
      <c r="AA261" s="74">
        <f>SUMIFS('MOD PAA INVERSIÓN'!M:M,'MOD PAA INVERSIÓN'!B:B,A261,'MOD PAA INVERSIÓN'!A:A,"Modificación propuesta")</f>
        <v>0</v>
      </c>
      <c r="AB261" s="81">
        <f t="shared" si="116"/>
        <v>0</v>
      </c>
      <c r="AC261" s="81">
        <f t="shared" si="117"/>
        <v>14840000</v>
      </c>
      <c r="AD261" s="74">
        <f>IFERROR(VLOOKUP(A261,'MOD PAA INVERSIÓN'!$B:$U,20,0),0)</f>
        <v>0</v>
      </c>
      <c r="AE261" s="74">
        <f>SUMIFS('MOD PAA INVERSIÓN'!$M:$M,'MOD PAA INVERSIÓN'!B:B,A261,'MOD PAA INVERSIÓN'!A:A,"Información Actual")</f>
        <v>0</v>
      </c>
      <c r="AF261" s="74" t="e">
        <f>VLOOKUP(A261,'Copia de MOD PAA INVERSIÓN'!$B:$M,12,0)</f>
        <v>#N/A</v>
      </c>
      <c r="AG261" s="27" t="e">
        <f t="shared" si="113"/>
        <v>#REF!</v>
      </c>
      <c r="AH261" s="27"/>
    </row>
    <row r="262" spans="1:34" ht="175">
      <c r="A262" s="31" t="s">
        <v>568</v>
      </c>
      <c r="B262" s="32" t="s">
        <v>70</v>
      </c>
      <c r="C262" s="32" t="s">
        <v>71</v>
      </c>
      <c r="D262" s="32" t="s">
        <v>455</v>
      </c>
      <c r="E262" s="32" t="s">
        <v>456</v>
      </c>
      <c r="F262" s="33">
        <v>8131</v>
      </c>
      <c r="G262" s="33">
        <v>2024110010238</v>
      </c>
      <c r="H262" s="32" t="s">
        <v>28</v>
      </c>
      <c r="I262" s="32" t="s">
        <v>457</v>
      </c>
      <c r="J262" s="32" t="s">
        <v>30</v>
      </c>
      <c r="K262" s="32">
        <v>80111600</v>
      </c>
      <c r="L262" s="32" t="s">
        <v>1376</v>
      </c>
      <c r="M262" s="32" t="s">
        <v>82</v>
      </c>
      <c r="N262" s="54" t="s">
        <v>82</v>
      </c>
      <c r="O262" s="54">
        <v>6</v>
      </c>
      <c r="P262" s="31">
        <v>1</v>
      </c>
      <c r="Q262" s="32" t="s">
        <v>83</v>
      </c>
      <c r="R262" s="39" t="s">
        <v>84</v>
      </c>
      <c r="S262" s="53">
        <v>3710000</v>
      </c>
      <c r="T262" s="49">
        <v>29680000</v>
      </c>
      <c r="U262" s="32" t="s">
        <v>588</v>
      </c>
      <c r="V262" s="32" t="s">
        <v>78</v>
      </c>
      <c r="W262" s="31" t="s">
        <v>461</v>
      </c>
      <c r="X262" s="32" t="s">
        <v>501</v>
      </c>
      <c r="Y262" s="32" t="s">
        <v>76</v>
      </c>
      <c r="Z262" s="32" t="s">
        <v>77</v>
      </c>
      <c r="AA262" s="74">
        <f>SUMIFS('MOD PAA INVERSIÓN'!M:M,'MOD PAA INVERSIÓN'!B:B,A262,'MOD PAA INVERSIÓN'!A:A,"Modificación propuesta")</f>
        <v>0</v>
      </c>
      <c r="AB262" s="74">
        <f t="shared" si="116"/>
        <v>-29680000</v>
      </c>
      <c r="AC262" s="74">
        <f>AA262</f>
        <v>0</v>
      </c>
      <c r="AD262" s="74">
        <f>IFERROR(VLOOKUP(A262,'MOD PAA INVERSIÓN'!$B:$U,20,0),0)</f>
        <v>7</v>
      </c>
      <c r="AE262" s="74">
        <f>SUMIFS('MOD PAA INVERSIÓN'!$M:$M,'MOD PAA INVERSIÓN'!B:B,A262,'MOD PAA INVERSIÓN'!A:A,"Información Actual")</f>
        <v>0</v>
      </c>
      <c r="AF262" s="74">
        <f>VLOOKUP(A262,'Copia de MOD PAA INVERSIÓN'!$B:$M,12,0)</f>
        <v>29680000</v>
      </c>
      <c r="AG262" s="80" t="e">
        <f t="shared" si="113"/>
        <v>#REF!</v>
      </c>
      <c r="AH262" s="27"/>
    </row>
    <row r="263" spans="1:34" ht="175">
      <c r="A263" s="31" t="s">
        <v>569</v>
      </c>
      <c r="B263" s="32" t="s">
        <v>70</v>
      </c>
      <c r="C263" s="32" t="s">
        <v>71</v>
      </c>
      <c r="D263" s="32" t="s">
        <v>455</v>
      </c>
      <c r="E263" s="32" t="s">
        <v>456</v>
      </c>
      <c r="F263" s="33">
        <v>8131</v>
      </c>
      <c r="G263" s="33">
        <v>2024110010238</v>
      </c>
      <c r="H263" s="32" t="s">
        <v>28</v>
      </c>
      <c r="I263" s="32" t="s">
        <v>457</v>
      </c>
      <c r="J263" s="32" t="s">
        <v>30</v>
      </c>
      <c r="K263" s="32">
        <v>80111600</v>
      </c>
      <c r="L263" s="32" t="s">
        <v>1377</v>
      </c>
      <c r="M263" s="32" t="s">
        <v>82</v>
      </c>
      <c r="N263" s="54" t="s">
        <v>82</v>
      </c>
      <c r="O263" s="54">
        <v>4</v>
      </c>
      <c r="P263" s="31">
        <v>1</v>
      </c>
      <c r="Q263" s="32" t="s">
        <v>83</v>
      </c>
      <c r="R263" s="39" t="s">
        <v>84</v>
      </c>
      <c r="S263" s="53">
        <v>3710000</v>
      </c>
      <c r="T263" s="49">
        <v>14840000</v>
      </c>
      <c r="U263" s="32" t="s">
        <v>588</v>
      </c>
      <c r="V263" s="32" t="s">
        <v>78</v>
      </c>
      <c r="W263" s="31" t="s">
        <v>461</v>
      </c>
      <c r="X263" s="32" t="s">
        <v>501</v>
      </c>
      <c r="Y263" s="32" t="s">
        <v>76</v>
      </c>
      <c r="Z263" s="32" t="s">
        <v>77</v>
      </c>
      <c r="AA263" s="74">
        <f>SUMIFS('MOD PAA INVERSIÓN'!M:M,'MOD PAA INVERSIÓN'!B:B,A263,'MOD PAA INVERSIÓN'!A:A,"Modificación propuesta")</f>
        <v>0</v>
      </c>
      <c r="AB263" s="81">
        <f t="shared" si="116"/>
        <v>0</v>
      </c>
      <c r="AC263" s="81">
        <f t="shared" ref="AC263:AC276" si="118">T263</f>
        <v>14840000</v>
      </c>
      <c r="AD263" s="74">
        <f>IFERROR(VLOOKUP(A263,'MOD PAA INVERSIÓN'!$B:$U,20,0),0)</f>
        <v>0</v>
      </c>
      <c r="AE263" s="74">
        <f>SUMIFS('MOD PAA INVERSIÓN'!$M:$M,'MOD PAA INVERSIÓN'!B:B,A263,'MOD PAA INVERSIÓN'!A:A,"Información Actual")</f>
        <v>0</v>
      </c>
      <c r="AF263" s="74" t="e">
        <f>VLOOKUP(A263,'Copia de MOD PAA INVERSIÓN'!$B:$M,12,0)</f>
        <v>#N/A</v>
      </c>
      <c r="AG263" s="27" t="e">
        <f t="shared" si="113"/>
        <v>#REF!</v>
      </c>
      <c r="AH263" s="27"/>
    </row>
    <row r="264" spans="1:34" ht="175">
      <c r="A264" s="31" t="s">
        <v>570</v>
      </c>
      <c r="B264" s="32" t="s">
        <v>70</v>
      </c>
      <c r="C264" s="32" t="s">
        <v>71</v>
      </c>
      <c r="D264" s="32" t="s">
        <v>455</v>
      </c>
      <c r="E264" s="32" t="s">
        <v>456</v>
      </c>
      <c r="F264" s="33">
        <v>8131</v>
      </c>
      <c r="G264" s="33">
        <v>2024110010238</v>
      </c>
      <c r="H264" s="32" t="s">
        <v>28</v>
      </c>
      <c r="I264" s="32" t="s">
        <v>457</v>
      </c>
      <c r="J264" s="32" t="s">
        <v>30</v>
      </c>
      <c r="K264" s="32">
        <v>80111600</v>
      </c>
      <c r="L264" s="32" t="s">
        <v>1378</v>
      </c>
      <c r="M264" s="32" t="s">
        <v>82</v>
      </c>
      <c r="N264" s="54" t="s">
        <v>82</v>
      </c>
      <c r="O264" s="54">
        <v>4</v>
      </c>
      <c r="P264" s="31">
        <v>1</v>
      </c>
      <c r="Q264" s="32" t="s">
        <v>83</v>
      </c>
      <c r="R264" s="39" t="s">
        <v>84</v>
      </c>
      <c r="S264" s="53">
        <v>3710000</v>
      </c>
      <c r="T264" s="49">
        <v>14840000</v>
      </c>
      <c r="U264" s="32" t="s">
        <v>588</v>
      </c>
      <c r="V264" s="32" t="s">
        <v>78</v>
      </c>
      <c r="W264" s="31" t="s">
        <v>461</v>
      </c>
      <c r="X264" s="32" t="s">
        <v>501</v>
      </c>
      <c r="Y264" s="32" t="s">
        <v>76</v>
      </c>
      <c r="Z264" s="32" t="s">
        <v>77</v>
      </c>
      <c r="AA264" s="74">
        <f>SUMIFS('MOD PAA INVERSIÓN'!M:M,'MOD PAA INVERSIÓN'!B:B,A264,'MOD PAA INVERSIÓN'!A:A,"Modificación propuesta")</f>
        <v>0</v>
      </c>
      <c r="AB264" s="81">
        <f t="shared" si="116"/>
        <v>0</v>
      </c>
      <c r="AC264" s="81">
        <f t="shared" si="118"/>
        <v>14840000</v>
      </c>
      <c r="AD264" s="74">
        <f>IFERROR(VLOOKUP(A264,'MOD PAA INVERSIÓN'!$B:$U,20,0),0)</f>
        <v>0</v>
      </c>
      <c r="AE264" s="74">
        <f>SUMIFS('MOD PAA INVERSIÓN'!$M:$M,'MOD PAA INVERSIÓN'!B:B,A264,'MOD PAA INVERSIÓN'!A:A,"Información Actual")</f>
        <v>0</v>
      </c>
      <c r="AF264" s="74" t="e">
        <f>VLOOKUP(A264,'Copia de MOD PAA INVERSIÓN'!$B:$M,12,0)</f>
        <v>#N/A</v>
      </c>
      <c r="AG264" s="27" t="e">
        <f t="shared" si="113"/>
        <v>#REF!</v>
      </c>
      <c r="AH264" s="27"/>
    </row>
    <row r="265" spans="1:34" ht="175">
      <c r="A265" s="31" t="s">
        <v>571</v>
      </c>
      <c r="B265" s="32" t="s">
        <v>70</v>
      </c>
      <c r="C265" s="32" t="s">
        <v>71</v>
      </c>
      <c r="D265" s="32" t="s">
        <v>455</v>
      </c>
      <c r="E265" s="32" t="s">
        <v>456</v>
      </c>
      <c r="F265" s="33">
        <v>8131</v>
      </c>
      <c r="G265" s="33">
        <v>2024110010238</v>
      </c>
      <c r="H265" s="32" t="s">
        <v>28</v>
      </c>
      <c r="I265" s="32" t="s">
        <v>457</v>
      </c>
      <c r="J265" s="32" t="s">
        <v>30</v>
      </c>
      <c r="K265" s="32">
        <v>80111600</v>
      </c>
      <c r="L265" s="32" t="s">
        <v>1379</v>
      </c>
      <c r="M265" s="32" t="s">
        <v>82</v>
      </c>
      <c r="N265" s="54" t="s">
        <v>82</v>
      </c>
      <c r="O265" s="54">
        <v>4</v>
      </c>
      <c r="P265" s="31">
        <v>1</v>
      </c>
      <c r="Q265" s="32" t="s">
        <v>83</v>
      </c>
      <c r="R265" s="39" t="s">
        <v>84</v>
      </c>
      <c r="S265" s="53">
        <v>3710000</v>
      </c>
      <c r="T265" s="49">
        <v>14840000</v>
      </c>
      <c r="U265" s="32" t="s">
        <v>588</v>
      </c>
      <c r="V265" s="32" t="s">
        <v>78</v>
      </c>
      <c r="W265" s="31" t="s">
        <v>461</v>
      </c>
      <c r="X265" s="32" t="s">
        <v>501</v>
      </c>
      <c r="Y265" s="32" t="s">
        <v>76</v>
      </c>
      <c r="Z265" s="32" t="s">
        <v>77</v>
      </c>
      <c r="AA265" s="74">
        <f>SUMIFS('MOD PAA INVERSIÓN'!M:M,'MOD PAA INVERSIÓN'!B:B,A265,'MOD PAA INVERSIÓN'!A:A,"Modificación propuesta")</f>
        <v>0</v>
      </c>
      <c r="AB265" s="81">
        <f t="shared" si="116"/>
        <v>0</v>
      </c>
      <c r="AC265" s="81">
        <f t="shared" si="118"/>
        <v>14840000</v>
      </c>
      <c r="AD265" s="74">
        <f>IFERROR(VLOOKUP(A265,'MOD PAA INVERSIÓN'!$B:$U,20,0),0)</f>
        <v>0</v>
      </c>
      <c r="AE265" s="74">
        <f>SUMIFS('MOD PAA INVERSIÓN'!$M:$M,'MOD PAA INVERSIÓN'!B:B,A265,'MOD PAA INVERSIÓN'!A:A,"Información Actual")</f>
        <v>0</v>
      </c>
      <c r="AF265" s="74" t="e">
        <f>VLOOKUP(A265,'Copia de MOD PAA INVERSIÓN'!$B:$M,12,0)</f>
        <v>#N/A</v>
      </c>
      <c r="AG265" s="27" t="e">
        <f t="shared" si="113"/>
        <v>#REF!</v>
      </c>
      <c r="AH265" s="27"/>
    </row>
    <row r="266" spans="1:34" ht="175">
      <c r="A266" s="31" t="s">
        <v>572</v>
      </c>
      <c r="B266" s="32" t="s">
        <v>70</v>
      </c>
      <c r="C266" s="32" t="s">
        <v>71</v>
      </c>
      <c r="D266" s="32" t="s">
        <v>455</v>
      </c>
      <c r="E266" s="32" t="s">
        <v>456</v>
      </c>
      <c r="F266" s="33">
        <v>8131</v>
      </c>
      <c r="G266" s="33">
        <v>2024110010238</v>
      </c>
      <c r="H266" s="32" t="s">
        <v>28</v>
      </c>
      <c r="I266" s="32" t="s">
        <v>457</v>
      </c>
      <c r="J266" s="32" t="s">
        <v>30</v>
      </c>
      <c r="K266" s="32">
        <v>80111600</v>
      </c>
      <c r="L266" s="32" t="s">
        <v>1380</v>
      </c>
      <c r="M266" s="32" t="s">
        <v>82</v>
      </c>
      <c r="N266" s="54" t="s">
        <v>82</v>
      </c>
      <c r="O266" s="54">
        <v>4</v>
      </c>
      <c r="P266" s="31">
        <v>1</v>
      </c>
      <c r="Q266" s="32" t="s">
        <v>83</v>
      </c>
      <c r="R266" s="39" t="s">
        <v>84</v>
      </c>
      <c r="S266" s="53">
        <v>3710000</v>
      </c>
      <c r="T266" s="49">
        <v>14840000</v>
      </c>
      <c r="U266" s="32" t="s">
        <v>588</v>
      </c>
      <c r="V266" s="32" t="s">
        <v>78</v>
      </c>
      <c r="W266" s="31" t="s">
        <v>461</v>
      </c>
      <c r="X266" s="32" t="s">
        <v>501</v>
      </c>
      <c r="Y266" s="32" t="s">
        <v>76</v>
      </c>
      <c r="Z266" s="32" t="s">
        <v>77</v>
      </c>
      <c r="AA266" s="74">
        <f>SUMIFS('MOD PAA INVERSIÓN'!M:M,'MOD PAA INVERSIÓN'!B:B,A266,'MOD PAA INVERSIÓN'!A:A,"Modificación propuesta")</f>
        <v>0</v>
      </c>
      <c r="AB266" s="81">
        <f t="shared" si="116"/>
        <v>0</v>
      </c>
      <c r="AC266" s="81">
        <f t="shared" si="118"/>
        <v>14840000</v>
      </c>
      <c r="AD266" s="74">
        <f>IFERROR(VLOOKUP(A266,'MOD PAA INVERSIÓN'!$B:$U,20,0),0)</f>
        <v>0</v>
      </c>
      <c r="AE266" s="74">
        <f>SUMIFS('MOD PAA INVERSIÓN'!$M:$M,'MOD PAA INVERSIÓN'!B:B,A266,'MOD PAA INVERSIÓN'!A:A,"Información Actual")</f>
        <v>0</v>
      </c>
      <c r="AF266" s="74" t="e">
        <f>VLOOKUP(A266,'Copia de MOD PAA INVERSIÓN'!$B:$M,12,0)</f>
        <v>#N/A</v>
      </c>
      <c r="AG266" s="27" t="e">
        <f t="shared" si="113"/>
        <v>#REF!</v>
      </c>
      <c r="AH266" s="27"/>
    </row>
    <row r="267" spans="1:34" ht="175">
      <c r="A267" s="31" t="s">
        <v>573</v>
      </c>
      <c r="B267" s="32" t="s">
        <v>70</v>
      </c>
      <c r="C267" s="32" t="s">
        <v>71</v>
      </c>
      <c r="D267" s="32" t="s">
        <v>455</v>
      </c>
      <c r="E267" s="32" t="s">
        <v>456</v>
      </c>
      <c r="F267" s="33">
        <v>8131</v>
      </c>
      <c r="G267" s="33">
        <v>2024110010238</v>
      </c>
      <c r="H267" s="32" t="s">
        <v>28</v>
      </c>
      <c r="I267" s="32" t="s">
        <v>457</v>
      </c>
      <c r="J267" s="32" t="s">
        <v>30</v>
      </c>
      <c r="K267" s="32">
        <v>80111600</v>
      </c>
      <c r="L267" s="32" t="s">
        <v>1381</v>
      </c>
      <c r="M267" s="32" t="s">
        <v>82</v>
      </c>
      <c r="N267" s="54" t="s">
        <v>82</v>
      </c>
      <c r="O267" s="54">
        <v>4</v>
      </c>
      <c r="P267" s="31">
        <v>1</v>
      </c>
      <c r="Q267" s="32" t="s">
        <v>83</v>
      </c>
      <c r="R267" s="39" t="s">
        <v>84</v>
      </c>
      <c r="S267" s="53">
        <v>3710000</v>
      </c>
      <c r="T267" s="49">
        <v>14840000</v>
      </c>
      <c r="U267" s="32" t="s">
        <v>588</v>
      </c>
      <c r="V267" s="32" t="s">
        <v>78</v>
      </c>
      <c r="W267" s="31" t="s">
        <v>461</v>
      </c>
      <c r="X267" s="32" t="s">
        <v>501</v>
      </c>
      <c r="Y267" s="32" t="s">
        <v>76</v>
      </c>
      <c r="Z267" s="32" t="s">
        <v>77</v>
      </c>
      <c r="AA267" s="74">
        <f>SUMIFS('MOD PAA INVERSIÓN'!M:M,'MOD PAA INVERSIÓN'!B:B,A267,'MOD PAA INVERSIÓN'!A:A,"Modificación propuesta")</f>
        <v>0</v>
      </c>
      <c r="AB267" s="81">
        <f t="shared" si="116"/>
        <v>0</v>
      </c>
      <c r="AC267" s="81">
        <f t="shared" si="118"/>
        <v>14840000</v>
      </c>
      <c r="AD267" s="74">
        <f>IFERROR(VLOOKUP(A267,'MOD PAA INVERSIÓN'!$B:$U,20,0),0)</f>
        <v>0</v>
      </c>
      <c r="AE267" s="74">
        <f>SUMIFS('MOD PAA INVERSIÓN'!$M:$M,'MOD PAA INVERSIÓN'!B:B,A267,'MOD PAA INVERSIÓN'!A:A,"Información Actual")</f>
        <v>0</v>
      </c>
      <c r="AF267" s="74" t="e">
        <f>VLOOKUP(A267,'Copia de MOD PAA INVERSIÓN'!$B:$M,12,0)</f>
        <v>#N/A</v>
      </c>
      <c r="AG267" s="27" t="e">
        <f t="shared" si="113"/>
        <v>#REF!</v>
      </c>
      <c r="AH267" s="27"/>
    </row>
    <row r="268" spans="1:34" ht="175">
      <c r="A268" s="31" t="s">
        <v>574</v>
      </c>
      <c r="B268" s="32" t="s">
        <v>70</v>
      </c>
      <c r="C268" s="32" t="s">
        <v>71</v>
      </c>
      <c r="D268" s="32" t="s">
        <v>455</v>
      </c>
      <c r="E268" s="32" t="s">
        <v>456</v>
      </c>
      <c r="F268" s="33">
        <v>8131</v>
      </c>
      <c r="G268" s="33">
        <v>2024110010238</v>
      </c>
      <c r="H268" s="32" t="s">
        <v>28</v>
      </c>
      <c r="I268" s="32" t="s">
        <v>457</v>
      </c>
      <c r="J268" s="32" t="s">
        <v>30</v>
      </c>
      <c r="K268" s="32">
        <v>80111600</v>
      </c>
      <c r="L268" s="32" t="s">
        <v>1382</v>
      </c>
      <c r="M268" s="32" t="s">
        <v>82</v>
      </c>
      <c r="N268" s="54" t="s">
        <v>82</v>
      </c>
      <c r="O268" s="54">
        <v>4</v>
      </c>
      <c r="P268" s="31">
        <v>1</v>
      </c>
      <c r="Q268" s="32" t="s">
        <v>83</v>
      </c>
      <c r="R268" s="39" t="s">
        <v>84</v>
      </c>
      <c r="S268" s="53">
        <v>3710000</v>
      </c>
      <c r="T268" s="49">
        <v>14840000</v>
      </c>
      <c r="U268" s="32" t="s">
        <v>588</v>
      </c>
      <c r="V268" s="32" t="s">
        <v>78</v>
      </c>
      <c r="W268" s="31" t="s">
        <v>461</v>
      </c>
      <c r="X268" s="32" t="s">
        <v>501</v>
      </c>
      <c r="Y268" s="32" t="s">
        <v>76</v>
      </c>
      <c r="Z268" s="32" t="s">
        <v>77</v>
      </c>
      <c r="AA268" s="74">
        <f>SUMIFS('MOD PAA INVERSIÓN'!M:M,'MOD PAA INVERSIÓN'!B:B,A268,'MOD PAA INVERSIÓN'!A:A,"Modificación propuesta")</f>
        <v>0</v>
      </c>
      <c r="AB268" s="81">
        <f t="shared" si="116"/>
        <v>0</v>
      </c>
      <c r="AC268" s="81">
        <f t="shared" si="118"/>
        <v>14840000</v>
      </c>
      <c r="AD268" s="74">
        <f>IFERROR(VLOOKUP(A268,'MOD PAA INVERSIÓN'!$B:$U,20,0),0)</f>
        <v>0</v>
      </c>
      <c r="AE268" s="74">
        <f>SUMIFS('MOD PAA INVERSIÓN'!$M:$M,'MOD PAA INVERSIÓN'!B:B,A268,'MOD PAA INVERSIÓN'!A:A,"Información Actual")</f>
        <v>0</v>
      </c>
      <c r="AF268" s="74" t="e">
        <f>VLOOKUP(A268,'Copia de MOD PAA INVERSIÓN'!$B:$M,12,0)</f>
        <v>#N/A</v>
      </c>
      <c r="AG268" s="27" t="e">
        <f t="shared" si="113"/>
        <v>#REF!</v>
      </c>
      <c r="AH268" s="27"/>
    </row>
    <row r="269" spans="1:34" ht="175">
      <c r="A269" s="31" t="s">
        <v>575</v>
      </c>
      <c r="B269" s="32" t="s">
        <v>70</v>
      </c>
      <c r="C269" s="32" t="s">
        <v>71</v>
      </c>
      <c r="D269" s="32" t="s">
        <v>455</v>
      </c>
      <c r="E269" s="32" t="s">
        <v>456</v>
      </c>
      <c r="F269" s="33">
        <v>8131</v>
      </c>
      <c r="G269" s="33">
        <v>2024110010238</v>
      </c>
      <c r="H269" s="32" t="s">
        <v>28</v>
      </c>
      <c r="I269" s="32" t="s">
        <v>457</v>
      </c>
      <c r="J269" s="32" t="s">
        <v>30</v>
      </c>
      <c r="K269" s="32">
        <v>80111600</v>
      </c>
      <c r="L269" s="32" t="s">
        <v>1383</v>
      </c>
      <c r="M269" s="32" t="s">
        <v>82</v>
      </c>
      <c r="N269" s="54" t="s">
        <v>82</v>
      </c>
      <c r="O269" s="54">
        <v>4</v>
      </c>
      <c r="P269" s="31">
        <v>1</v>
      </c>
      <c r="Q269" s="32" t="s">
        <v>83</v>
      </c>
      <c r="R269" s="39" t="s">
        <v>84</v>
      </c>
      <c r="S269" s="53">
        <v>3710000</v>
      </c>
      <c r="T269" s="49">
        <v>14840000</v>
      </c>
      <c r="U269" s="32" t="s">
        <v>588</v>
      </c>
      <c r="V269" s="32" t="s">
        <v>78</v>
      </c>
      <c r="W269" s="31" t="s">
        <v>461</v>
      </c>
      <c r="X269" s="32" t="s">
        <v>501</v>
      </c>
      <c r="Y269" s="32" t="s">
        <v>76</v>
      </c>
      <c r="Z269" s="32" t="s">
        <v>77</v>
      </c>
      <c r="AA269" s="74">
        <f>SUMIFS('MOD PAA INVERSIÓN'!M:M,'MOD PAA INVERSIÓN'!B:B,A269,'MOD PAA INVERSIÓN'!A:A,"Modificación propuesta")</f>
        <v>0</v>
      </c>
      <c r="AB269" s="81">
        <f t="shared" si="116"/>
        <v>0</v>
      </c>
      <c r="AC269" s="81">
        <f t="shared" si="118"/>
        <v>14840000</v>
      </c>
      <c r="AD269" s="74">
        <f>IFERROR(VLOOKUP(A269,'MOD PAA INVERSIÓN'!$B:$U,20,0),0)</f>
        <v>0</v>
      </c>
      <c r="AE269" s="74">
        <f>SUMIFS('MOD PAA INVERSIÓN'!$M:$M,'MOD PAA INVERSIÓN'!B:B,A269,'MOD PAA INVERSIÓN'!A:A,"Información Actual")</f>
        <v>0</v>
      </c>
      <c r="AF269" s="74" t="e">
        <f>VLOOKUP(A269,'Copia de MOD PAA INVERSIÓN'!$B:$M,12,0)</f>
        <v>#N/A</v>
      </c>
      <c r="AG269" s="27" t="e">
        <f t="shared" si="113"/>
        <v>#REF!</v>
      </c>
      <c r="AH269" s="27"/>
    </row>
    <row r="270" spans="1:34" ht="175">
      <c r="A270" s="31" t="s">
        <v>576</v>
      </c>
      <c r="B270" s="32" t="s">
        <v>70</v>
      </c>
      <c r="C270" s="32" t="s">
        <v>71</v>
      </c>
      <c r="D270" s="32" t="s">
        <v>455</v>
      </c>
      <c r="E270" s="32" t="s">
        <v>456</v>
      </c>
      <c r="F270" s="33">
        <v>8131</v>
      </c>
      <c r="G270" s="33">
        <v>2024110010238</v>
      </c>
      <c r="H270" s="32" t="s">
        <v>28</v>
      </c>
      <c r="I270" s="32" t="s">
        <v>457</v>
      </c>
      <c r="J270" s="32" t="s">
        <v>30</v>
      </c>
      <c r="K270" s="32">
        <v>80111600</v>
      </c>
      <c r="L270" s="32" t="s">
        <v>1384</v>
      </c>
      <c r="M270" s="32" t="s">
        <v>82</v>
      </c>
      <c r="N270" s="54" t="s">
        <v>82</v>
      </c>
      <c r="O270" s="54">
        <v>4</v>
      </c>
      <c r="P270" s="31">
        <v>1</v>
      </c>
      <c r="Q270" s="32" t="s">
        <v>83</v>
      </c>
      <c r="R270" s="39" t="s">
        <v>84</v>
      </c>
      <c r="S270" s="53">
        <v>3710000</v>
      </c>
      <c r="T270" s="49">
        <v>14840000</v>
      </c>
      <c r="U270" s="32" t="s">
        <v>588</v>
      </c>
      <c r="V270" s="32" t="s">
        <v>78</v>
      </c>
      <c r="W270" s="31" t="s">
        <v>461</v>
      </c>
      <c r="X270" s="32" t="s">
        <v>501</v>
      </c>
      <c r="Y270" s="32" t="s">
        <v>76</v>
      </c>
      <c r="Z270" s="32" t="s">
        <v>77</v>
      </c>
      <c r="AA270" s="74">
        <f>SUMIFS('MOD PAA INVERSIÓN'!M:M,'MOD PAA INVERSIÓN'!B:B,A270,'MOD PAA INVERSIÓN'!A:A,"Modificación propuesta")</f>
        <v>0</v>
      </c>
      <c r="AB270" s="81">
        <f t="shared" si="116"/>
        <v>0</v>
      </c>
      <c r="AC270" s="81">
        <f t="shared" si="118"/>
        <v>14840000</v>
      </c>
      <c r="AD270" s="74">
        <f>IFERROR(VLOOKUP(A270,'MOD PAA INVERSIÓN'!$B:$U,20,0),0)</f>
        <v>0</v>
      </c>
      <c r="AE270" s="74">
        <f>SUMIFS('MOD PAA INVERSIÓN'!$M:$M,'MOD PAA INVERSIÓN'!B:B,A270,'MOD PAA INVERSIÓN'!A:A,"Información Actual")</f>
        <v>0</v>
      </c>
      <c r="AF270" s="74" t="e">
        <f>VLOOKUP(A270,'Copia de MOD PAA INVERSIÓN'!$B:$M,12,0)</f>
        <v>#N/A</v>
      </c>
      <c r="AG270" s="27" t="e">
        <f t="shared" si="113"/>
        <v>#REF!</v>
      </c>
      <c r="AH270" s="27"/>
    </row>
    <row r="271" spans="1:34" ht="175">
      <c r="A271" s="31" t="s">
        <v>577</v>
      </c>
      <c r="B271" s="32" t="s">
        <v>70</v>
      </c>
      <c r="C271" s="32" t="s">
        <v>71</v>
      </c>
      <c r="D271" s="32" t="s">
        <v>455</v>
      </c>
      <c r="E271" s="32" t="s">
        <v>456</v>
      </c>
      <c r="F271" s="33">
        <v>8131</v>
      </c>
      <c r="G271" s="33">
        <v>2024110010238</v>
      </c>
      <c r="H271" s="32" t="s">
        <v>28</v>
      </c>
      <c r="I271" s="32" t="s">
        <v>457</v>
      </c>
      <c r="J271" s="32" t="s">
        <v>30</v>
      </c>
      <c r="K271" s="32">
        <v>80111600</v>
      </c>
      <c r="L271" s="32" t="s">
        <v>1385</v>
      </c>
      <c r="M271" s="32" t="s">
        <v>82</v>
      </c>
      <c r="N271" s="54" t="s">
        <v>82</v>
      </c>
      <c r="O271" s="54">
        <v>4</v>
      </c>
      <c r="P271" s="31">
        <v>1</v>
      </c>
      <c r="Q271" s="32" t="s">
        <v>83</v>
      </c>
      <c r="R271" s="39" t="s">
        <v>84</v>
      </c>
      <c r="S271" s="53">
        <v>3800000</v>
      </c>
      <c r="T271" s="49">
        <v>15200000</v>
      </c>
      <c r="U271" s="32" t="s">
        <v>588</v>
      </c>
      <c r="V271" s="32" t="s">
        <v>78</v>
      </c>
      <c r="W271" s="31" t="s">
        <v>461</v>
      </c>
      <c r="X271" s="32" t="s">
        <v>501</v>
      </c>
      <c r="Y271" s="32" t="s">
        <v>76</v>
      </c>
      <c r="Z271" s="32" t="s">
        <v>77</v>
      </c>
      <c r="AA271" s="74">
        <f>SUMIFS('MOD PAA INVERSIÓN'!M:M,'MOD PAA INVERSIÓN'!B:B,A271,'MOD PAA INVERSIÓN'!A:A,"Modificación propuesta")</f>
        <v>0</v>
      </c>
      <c r="AB271" s="81">
        <f t="shared" si="116"/>
        <v>0</v>
      </c>
      <c r="AC271" s="81">
        <f t="shared" si="118"/>
        <v>15200000</v>
      </c>
      <c r="AD271" s="74">
        <f>IFERROR(VLOOKUP(A271,'MOD PAA INVERSIÓN'!$B:$U,20,0),0)</f>
        <v>0</v>
      </c>
      <c r="AE271" s="74">
        <f>SUMIFS('MOD PAA INVERSIÓN'!$M:$M,'MOD PAA INVERSIÓN'!B:B,A271,'MOD PAA INVERSIÓN'!A:A,"Información Actual")</f>
        <v>0</v>
      </c>
      <c r="AF271" s="74" t="e">
        <f>VLOOKUP(A271,'Copia de MOD PAA INVERSIÓN'!$B:$M,12,0)</f>
        <v>#N/A</v>
      </c>
      <c r="AG271" s="27" t="e">
        <f t="shared" si="113"/>
        <v>#REF!</v>
      </c>
      <c r="AH271" s="27"/>
    </row>
    <row r="272" spans="1:34" ht="175">
      <c r="A272" s="31" t="s">
        <v>578</v>
      </c>
      <c r="B272" s="32" t="s">
        <v>70</v>
      </c>
      <c r="C272" s="32" t="s">
        <v>71</v>
      </c>
      <c r="D272" s="32" t="s">
        <v>455</v>
      </c>
      <c r="E272" s="32" t="s">
        <v>456</v>
      </c>
      <c r="F272" s="33">
        <v>8131</v>
      </c>
      <c r="G272" s="33">
        <v>2024110010238</v>
      </c>
      <c r="H272" s="32" t="s">
        <v>28</v>
      </c>
      <c r="I272" s="32" t="s">
        <v>457</v>
      </c>
      <c r="J272" s="32" t="s">
        <v>30</v>
      </c>
      <c r="K272" s="32">
        <v>80111600</v>
      </c>
      <c r="L272" s="32" t="s">
        <v>1386</v>
      </c>
      <c r="M272" s="32" t="s">
        <v>82</v>
      </c>
      <c r="N272" s="54" t="s">
        <v>82</v>
      </c>
      <c r="O272" s="54">
        <v>4</v>
      </c>
      <c r="P272" s="31">
        <v>1</v>
      </c>
      <c r="Q272" s="32" t="s">
        <v>83</v>
      </c>
      <c r="R272" s="39" t="s">
        <v>84</v>
      </c>
      <c r="S272" s="53">
        <v>3800000</v>
      </c>
      <c r="T272" s="49">
        <v>15200000</v>
      </c>
      <c r="U272" s="32" t="s">
        <v>588</v>
      </c>
      <c r="V272" s="32" t="s">
        <v>78</v>
      </c>
      <c r="W272" s="31" t="s">
        <v>461</v>
      </c>
      <c r="X272" s="32" t="s">
        <v>501</v>
      </c>
      <c r="Y272" s="32" t="s">
        <v>76</v>
      </c>
      <c r="Z272" s="32" t="s">
        <v>77</v>
      </c>
      <c r="AA272" s="74">
        <f>SUMIFS('MOD PAA INVERSIÓN'!M:M,'MOD PAA INVERSIÓN'!B:B,A272,'MOD PAA INVERSIÓN'!A:A,"Modificación propuesta")</f>
        <v>0</v>
      </c>
      <c r="AB272" s="81">
        <f t="shared" si="116"/>
        <v>0</v>
      </c>
      <c r="AC272" s="81">
        <f t="shared" si="118"/>
        <v>15200000</v>
      </c>
      <c r="AD272" s="74">
        <f>IFERROR(VLOOKUP(A272,'MOD PAA INVERSIÓN'!$B:$U,20,0),0)</f>
        <v>0</v>
      </c>
      <c r="AE272" s="74">
        <f>SUMIFS('MOD PAA INVERSIÓN'!$M:$M,'MOD PAA INVERSIÓN'!B:B,A272,'MOD PAA INVERSIÓN'!A:A,"Información Actual")</f>
        <v>0</v>
      </c>
      <c r="AF272" s="74" t="e">
        <f>VLOOKUP(A272,'Copia de MOD PAA INVERSIÓN'!$B:$M,12,0)</f>
        <v>#N/A</v>
      </c>
      <c r="AG272" s="27" t="e">
        <f t="shared" si="113"/>
        <v>#REF!</v>
      </c>
      <c r="AH272" s="27"/>
    </row>
    <row r="273" spans="1:34" ht="175">
      <c r="A273" s="31" t="s">
        <v>579</v>
      </c>
      <c r="B273" s="32" t="s">
        <v>70</v>
      </c>
      <c r="C273" s="32" t="s">
        <v>71</v>
      </c>
      <c r="D273" s="32" t="s">
        <v>455</v>
      </c>
      <c r="E273" s="32" t="s">
        <v>456</v>
      </c>
      <c r="F273" s="33">
        <v>8131</v>
      </c>
      <c r="G273" s="33">
        <v>2024110010238</v>
      </c>
      <c r="H273" s="32" t="s">
        <v>28</v>
      </c>
      <c r="I273" s="32" t="s">
        <v>457</v>
      </c>
      <c r="J273" s="32" t="s">
        <v>30</v>
      </c>
      <c r="K273" s="32">
        <v>80111600</v>
      </c>
      <c r="L273" s="32" t="s">
        <v>1387</v>
      </c>
      <c r="M273" s="32" t="s">
        <v>82</v>
      </c>
      <c r="N273" s="54" t="s">
        <v>82</v>
      </c>
      <c r="O273" s="54">
        <v>4</v>
      </c>
      <c r="P273" s="31">
        <v>1</v>
      </c>
      <c r="Q273" s="32" t="s">
        <v>83</v>
      </c>
      <c r="R273" s="39" t="s">
        <v>84</v>
      </c>
      <c r="S273" s="53">
        <v>3800000</v>
      </c>
      <c r="T273" s="49">
        <v>15200000</v>
      </c>
      <c r="U273" s="32" t="s">
        <v>588</v>
      </c>
      <c r="V273" s="32" t="s">
        <v>78</v>
      </c>
      <c r="W273" s="31" t="s">
        <v>461</v>
      </c>
      <c r="X273" s="32" t="s">
        <v>501</v>
      </c>
      <c r="Y273" s="32" t="s">
        <v>76</v>
      </c>
      <c r="Z273" s="32" t="s">
        <v>77</v>
      </c>
      <c r="AA273" s="74">
        <f>SUMIFS('MOD PAA INVERSIÓN'!M:M,'MOD PAA INVERSIÓN'!B:B,A273,'MOD PAA INVERSIÓN'!A:A,"Modificación propuesta")</f>
        <v>0</v>
      </c>
      <c r="AB273" s="81">
        <f t="shared" si="116"/>
        <v>0</v>
      </c>
      <c r="AC273" s="81">
        <f t="shared" si="118"/>
        <v>15200000</v>
      </c>
      <c r="AD273" s="74">
        <f>IFERROR(VLOOKUP(A273,'MOD PAA INVERSIÓN'!$B:$U,20,0),0)</f>
        <v>0</v>
      </c>
      <c r="AE273" s="74">
        <f>SUMIFS('MOD PAA INVERSIÓN'!$M:$M,'MOD PAA INVERSIÓN'!B:B,A273,'MOD PAA INVERSIÓN'!A:A,"Información Actual")</f>
        <v>0</v>
      </c>
      <c r="AF273" s="74" t="e">
        <f>VLOOKUP(A273,'Copia de MOD PAA INVERSIÓN'!$B:$M,12,0)</f>
        <v>#N/A</v>
      </c>
      <c r="AG273" s="27" t="e">
        <f t="shared" si="113"/>
        <v>#REF!</v>
      </c>
      <c r="AH273" s="27"/>
    </row>
    <row r="274" spans="1:34" ht="175">
      <c r="A274" s="31" t="s">
        <v>580</v>
      </c>
      <c r="B274" s="32" t="s">
        <v>70</v>
      </c>
      <c r="C274" s="32" t="s">
        <v>71</v>
      </c>
      <c r="D274" s="32" t="s">
        <v>455</v>
      </c>
      <c r="E274" s="32" t="s">
        <v>456</v>
      </c>
      <c r="F274" s="33">
        <v>8131</v>
      </c>
      <c r="G274" s="33">
        <v>2024110010238</v>
      </c>
      <c r="H274" s="32" t="s">
        <v>28</v>
      </c>
      <c r="I274" s="32" t="s">
        <v>457</v>
      </c>
      <c r="J274" s="32" t="s">
        <v>30</v>
      </c>
      <c r="K274" s="32">
        <v>80111600</v>
      </c>
      <c r="L274" s="32" t="s">
        <v>1388</v>
      </c>
      <c r="M274" s="32" t="s">
        <v>82</v>
      </c>
      <c r="N274" s="54" t="s">
        <v>82</v>
      </c>
      <c r="O274" s="54">
        <v>4</v>
      </c>
      <c r="P274" s="31">
        <v>1</v>
      </c>
      <c r="Q274" s="32" t="s">
        <v>83</v>
      </c>
      <c r="R274" s="39" t="s">
        <v>84</v>
      </c>
      <c r="S274" s="53">
        <v>3800000</v>
      </c>
      <c r="T274" s="49">
        <v>15200000</v>
      </c>
      <c r="U274" s="32" t="s">
        <v>588</v>
      </c>
      <c r="V274" s="32" t="s">
        <v>78</v>
      </c>
      <c r="W274" s="31" t="s">
        <v>461</v>
      </c>
      <c r="X274" s="32" t="s">
        <v>501</v>
      </c>
      <c r="Y274" s="32" t="s">
        <v>76</v>
      </c>
      <c r="Z274" s="32" t="s">
        <v>77</v>
      </c>
      <c r="AA274" s="74">
        <f>SUMIFS('MOD PAA INVERSIÓN'!M:M,'MOD PAA INVERSIÓN'!B:B,A274,'MOD PAA INVERSIÓN'!A:A,"Modificación propuesta")</f>
        <v>0</v>
      </c>
      <c r="AB274" s="81">
        <f t="shared" si="116"/>
        <v>0</v>
      </c>
      <c r="AC274" s="81">
        <f t="shared" si="118"/>
        <v>15200000</v>
      </c>
      <c r="AD274" s="74">
        <f>IFERROR(VLOOKUP(A274,'MOD PAA INVERSIÓN'!$B:$U,20,0),0)</f>
        <v>0</v>
      </c>
      <c r="AE274" s="74">
        <f>SUMIFS('MOD PAA INVERSIÓN'!$M:$M,'MOD PAA INVERSIÓN'!B:B,A274,'MOD PAA INVERSIÓN'!A:A,"Información Actual")</f>
        <v>0</v>
      </c>
      <c r="AF274" s="74" t="e">
        <f>VLOOKUP(A274,'Copia de MOD PAA INVERSIÓN'!$B:$M,12,0)</f>
        <v>#N/A</v>
      </c>
      <c r="AG274" s="27" t="e">
        <f t="shared" si="113"/>
        <v>#REF!</v>
      </c>
      <c r="AH274" s="27"/>
    </row>
    <row r="275" spans="1:34" ht="175">
      <c r="A275" s="31" t="s">
        <v>581</v>
      </c>
      <c r="B275" s="32" t="s">
        <v>70</v>
      </c>
      <c r="C275" s="32" t="s">
        <v>71</v>
      </c>
      <c r="D275" s="32" t="s">
        <v>455</v>
      </c>
      <c r="E275" s="32" t="s">
        <v>456</v>
      </c>
      <c r="F275" s="33">
        <v>8131</v>
      </c>
      <c r="G275" s="33">
        <v>2024110010238</v>
      </c>
      <c r="H275" s="32" t="s">
        <v>28</v>
      </c>
      <c r="I275" s="32" t="s">
        <v>457</v>
      </c>
      <c r="J275" s="32" t="s">
        <v>30</v>
      </c>
      <c r="K275" s="32">
        <v>80111600</v>
      </c>
      <c r="L275" s="32" t="s">
        <v>1389</v>
      </c>
      <c r="M275" s="32" t="s">
        <v>82</v>
      </c>
      <c r="N275" s="54" t="s">
        <v>82</v>
      </c>
      <c r="O275" s="54">
        <v>4</v>
      </c>
      <c r="P275" s="31">
        <v>1</v>
      </c>
      <c r="Q275" s="32" t="s">
        <v>83</v>
      </c>
      <c r="R275" s="39" t="s">
        <v>84</v>
      </c>
      <c r="S275" s="53">
        <v>3800000</v>
      </c>
      <c r="T275" s="49">
        <v>15200000</v>
      </c>
      <c r="U275" s="32" t="s">
        <v>588</v>
      </c>
      <c r="V275" s="32" t="s">
        <v>78</v>
      </c>
      <c r="W275" s="31" t="s">
        <v>461</v>
      </c>
      <c r="X275" s="32" t="s">
        <v>501</v>
      </c>
      <c r="Y275" s="32" t="s">
        <v>76</v>
      </c>
      <c r="Z275" s="32" t="s">
        <v>77</v>
      </c>
      <c r="AA275" s="74">
        <f>SUMIFS('MOD PAA INVERSIÓN'!M:M,'MOD PAA INVERSIÓN'!B:B,A275,'MOD PAA INVERSIÓN'!A:A,"Modificación propuesta")</f>
        <v>0</v>
      </c>
      <c r="AB275" s="81">
        <f t="shared" si="116"/>
        <v>0</v>
      </c>
      <c r="AC275" s="81">
        <f t="shared" si="118"/>
        <v>15200000</v>
      </c>
      <c r="AD275" s="74">
        <f>IFERROR(VLOOKUP(A275,'MOD PAA INVERSIÓN'!$B:$U,20,0),0)</f>
        <v>0</v>
      </c>
      <c r="AE275" s="74">
        <f>SUMIFS('MOD PAA INVERSIÓN'!$M:$M,'MOD PAA INVERSIÓN'!B:B,A275,'MOD PAA INVERSIÓN'!A:A,"Información Actual")</f>
        <v>0</v>
      </c>
      <c r="AF275" s="74" t="e">
        <f>VLOOKUP(A275,'Copia de MOD PAA INVERSIÓN'!$B:$M,12,0)</f>
        <v>#N/A</v>
      </c>
      <c r="AG275" s="27" t="e">
        <f t="shared" si="113"/>
        <v>#REF!</v>
      </c>
      <c r="AH275" s="27"/>
    </row>
    <row r="276" spans="1:34" ht="175">
      <c r="A276" s="31" t="s">
        <v>582</v>
      </c>
      <c r="B276" s="32" t="s">
        <v>70</v>
      </c>
      <c r="C276" s="32" t="s">
        <v>71</v>
      </c>
      <c r="D276" s="32" t="s">
        <v>455</v>
      </c>
      <c r="E276" s="32" t="s">
        <v>456</v>
      </c>
      <c r="F276" s="33">
        <v>8131</v>
      </c>
      <c r="G276" s="33">
        <v>2024110010238</v>
      </c>
      <c r="H276" s="32" t="s">
        <v>28</v>
      </c>
      <c r="I276" s="32" t="s">
        <v>457</v>
      </c>
      <c r="J276" s="32" t="s">
        <v>30</v>
      </c>
      <c r="K276" s="32">
        <v>80111600</v>
      </c>
      <c r="L276" s="32" t="s">
        <v>1390</v>
      </c>
      <c r="M276" s="32" t="s">
        <v>82</v>
      </c>
      <c r="N276" s="54" t="s">
        <v>82</v>
      </c>
      <c r="O276" s="54">
        <v>4</v>
      </c>
      <c r="P276" s="31">
        <v>1</v>
      </c>
      <c r="Q276" s="32" t="s">
        <v>83</v>
      </c>
      <c r="R276" s="39" t="s">
        <v>84</v>
      </c>
      <c r="S276" s="53">
        <v>4450000</v>
      </c>
      <c r="T276" s="49">
        <v>17800000</v>
      </c>
      <c r="U276" s="32" t="s">
        <v>588</v>
      </c>
      <c r="V276" s="32" t="s">
        <v>78</v>
      </c>
      <c r="W276" s="31" t="s">
        <v>461</v>
      </c>
      <c r="X276" s="32" t="s">
        <v>501</v>
      </c>
      <c r="Y276" s="32" t="s">
        <v>76</v>
      </c>
      <c r="Z276" s="32" t="s">
        <v>77</v>
      </c>
      <c r="AA276" s="74">
        <f>SUMIFS('MOD PAA INVERSIÓN'!M:M,'MOD PAA INVERSIÓN'!B:B,A276,'MOD PAA INVERSIÓN'!A:A,"Modificación propuesta")</f>
        <v>0</v>
      </c>
      <c r="AB276" s="81">
        <f t="shared" si="116"/>
        <v>0</v>
      </c>
      <c r="AC276" s="81">
        <f t="shared" si="118"/>
        <v>17800000</v>
      </c>
      <c r="AD276" s="74">
        <f>IFERROR(VLOOKUP(A276,'MOD PAA INVERSIÓN'!$B:$U,20,0),0)</f>
        <v>0</v>
      </c>
      <c r="AE276" s="74">
        <f>SUMIFS('MOD PAA INVERSIÓN'!$M:$M,'MOD PAA INVERSIÓN'!B:B,A276,'MOD PAA INVERSIÓN'!A:A,"Información Actual")</f>
        <v>0</v>
      </c>
      <c r="AF276" s="74" t="e">
        <f>VLOOKUP(A276,'Copia de MOD PAA INVERSIÓN'!$B:$M,12,0)</f>
        <v>#N/A</v>
      </c>
      <c r="AG276" s="27" t="e">
        <f t="shared" si="113"/>
        <v>#REF!</v>
      </c>
      <c r="AH276" s="27"/>
    </row>
    <row r="277" spans="1:34" ht="175">
      <c r="A277" s="31" t="s">
        <v>583</v>
      </c>
      <c r="B277" s="32" t="s">
        <v>70</v>
      </c>
      <c r="C277" s="32" t="s">
        <v>71</v>
      </c>
      <c r="D277" s="32" t="s">
        <v>455</v>
      </c>
      <c r="E277" s="32" t="s">
        <v>456</v>
      </c>
      <c r="F277" s="33">
        <v>8131</v>
      </c>
      <c r="G277" s="33">
        <v>2024110010238</v>
      </c>
      <c r="H277" s="32" t="s">
        <v>28</v>
      </c>
      <c r="I277" s="32" t="s">
        <v>457</v>
      </c>
      <c r="J277" s="32" t="s">
        <v>30</v>
      </c>
      <c r="K277" s="32">
        <v>80111600</v>
      </c>
      <c r="L277" s="32" t="s">
        <v>1391</v>
      </c>
      <c r="M277" s="32" t="s">
        <v>82</v>
      </c>
      <c r="N277" s="54" t="s">
        <v>82</v>
      </c>
      <c r="O277" s="54">
        <v>4</v>
      </c>
      <c r="P277" s="31">
        <v>1</v>
      </c>
      <c r="Q277" s="32" t="s">
        <v>83</v>
      </c>
      <c r="R277" s="39" t="s">
        <v>84</v>
      </c>
      <c r="S277" s="53">
        <v>4450000</v>
      </c>
      <c r="T277" s="49">
        <v>17800000</v>
      </c>
      <c r="U277" s="32" t="s">
        <v>588</v>
      </c>
      <c r="V277" s="32" t="s">
        <v>78</v>
      </c>
      <c r="W277" s="31" t="s">
        <v>461</v>
      </c>
      <c r="X277" s="32" t="s">
        <v>501</v>
      </c>
      <c r="Y277" s="32" t="s">
        <v>76</v>
      </c>
      <c r="Z277" s="32" t="s">
        <v>77</v>
      </c>
      <c r="AA277" s="74">
        <f>SUMIFS('MOD PAA INVERSIÓN'!M:M,'MOD PAA INVERSIÓN'!B:B,A277,'MOD PAA INVERSIÓN'!A:A,"Modificación propuesta")</f>
        <v>12130000</v>
      </c>
      <c r="AB277" s="74">
        <f>AA277-T277</f>
        <v>-5670000</v>
      </c>
      <c r="AC277" s="74">
        <f>AA277</f>
        <v>12130000</v>
      </c>
      <c r="AD277" s="74">
        <f>IFERROR(VLOOKUP(A277,'MOD PAA INVERSIÓN'!$B:$U,20,0),0)</f>
        <v>7</v>
      </c>
      <c r="AE277" s="74">
        <f>SUMIFS('MOD PAA INVERSIÓN'!$M:$M,'MOD PAA INVERSIÓN'!B:B,A277,'MOD PAA INVERSIÓN'!A:A,"Información Actual")</f>
        <v>17800000</v>
      </c>
      <c r="AF277" s="74">
        <f>VLOOKUP(A277,'Copia de MOD PAA INVERSIÓN'!$B:$M,12,0)</f>
        <v>12130000</v>
      </c>
      <c r="AG277" s="80" t="e">
        <f t="shared" si="113"/>
        <v>#REF!</v>
      </c>
      <c r="AH277" s="27"/>
    </row>
    <row r="278" spans="1:34" ht="175">
      <c r="A278" s="31" t="s">
        <v>584</v>
      </c>
      <c r="B278" s="32" t="s">
        <v>70</v>
      </c>
      <c r="C278" s="32" t="s">
        <v>71</v>
      </c>
      <c r="D278" s="32" t="s">
        <v>455</v>
      </c>
      <c r="E278" s="32" t="s">
        <v>456</v>
      </c>
      <c r="F278" s="33">
        <v>8131</v>
      </c>
      <c r="G278" s="33">
        <v>2024110010238</v>
      </c>
      <c r="H278" s="32" t="s">
        <v>28</v>
      </c>
      <c r="I278" s="32" t="s">
        <v>457</v>
      </c>
      <c r="J278" s="32" t="s">
        <v>30</v>
      </c>
      <c r="K278" s="32">
        <v>80111600</v>
      </c>
      <c r="L278" s="32" t="s">
        <v>1392</v>
      </c>
      <c r="M278" s="32" t="s">
        <v>82</v>
      </c>
      <c r="N278" s="54" t="s">
        <v>82</v>
      </c>
      <c r="O278" s="54">
        <v>4</v>
      </c>
      <c r="P278" s="31">
        <v>1</v>
      </c>
      <c r="Q278" s="32" t="s">
        <v>83</v>
      </c>
      <c r="R278" s="39" t="s">
        <v>84</v>
      </c>
      <c r="S278" s="53">
        <v>4450000</v>
      </c>
      <c r="T278" s="49">
        <v>17800000</v>
      </c>
      <c r="U278" s="32" t="s">
        <v>588</v>
      </c>
      <c r="V278" s="32" t="s">
        <v>78</v>
      </c>
      <c r="W278" s="31" t="s">
        <v>461</v>
      </c>
      <c r="X278" s="32" t="s">
        <v>501</v>
      </c>
      <c r="Y278" s="32" t="s">
        <v>76</v>
      </c>
      <c r="Z278" s="32" t="s">
        <v>77</v>
      </c>
      <c r="AA278" s="74">
        <f>SUMIFS('MOD PAA INVERSIÓN'!M:M,'MOD PAA INVERSIÓN'!B:B,A278,'MOD PAA INVERSIÓN'!A:A,"Modificación propuesta")</f>
        <v>0</v>
      </c>
      <c r="AB278" s="81">
        <f>AC278-T278</f>
        <v>0</v>
      </c>
      <c r="AC278" s="81">
        <f>T278</f>
        <v>17800000</v>
      </c>
      <c r="AD278" s="74">
        <f>IFERROR(VLOOKUP(A278,'MOD PAA INVERSIÓN'!$B:$U,20,0),0)</f>
        <v>0</v>
      </c>
      <c r="AE278" s="74">
        <f>SUMIFS('MOD PAA INVERSIÓN'!$M:$M,'MOD PAA INVERSIÓN'!B:B,A278,'MOD PAA INVERSIÓN'!A:A,"Información Actual")</f>
        <v>0</v>
      </c>
      <c r="AF278" s="74" t="e">
        <f>VLOOKUP(A278,'Copia de MOD PAA INVERSIÓN'!$B:$M,12,0)</f>
        <v>#N/A</v>
      </c>
      <c r="AG278" s="27" t="e">
        <f t="shared" si="113"/>
        <v>#REF!</v>
      </c>
      <c r="AH278" s="27"/>
    </row>
    <row r="279" spans="1:34" ht="175">
      <c r="A279" s="31" t="s">
        <v>585</v>
      </c>
      <c r="B279" s="32" t="s">
        <v>70</v>
      </c>
      <c r="C279" s="32" t="s">
        <v>71</v>
      </c>
      <c r="D279" s="32" t="s">
        <v>455</v>
      </c>
      <c r="E279" s="32" t="s">
        <v>456</v>
      </c>
      <c r="F279" s="33">
        <v>8131</v>
      </c>
      <c r="G279" s="33">
        <v>2024110010238</v>
      </c>
      <c r="H279" s="32" t="s">
        <v>28</v>
      </c>
      <c r="I279" s="32" t="s">
        <v>457</v>
      </c>
      <c r="J279" s="32" t="s">
        <v>30</v>
      </c>
      <c r="K279" s="32">
        <v>80111600</v>
      </c>
      <c r="L279" s="32" t="s">
        <v>1393</v>
      </c>
      <c r="M279" s="32" t="s">
        <v>82</v>
      </c>
      <c r="N279" s="54" t="s">
        <v>82</v>
      </c>
      <c r="O279" s="54">
        <v>3</v>
      </c>
      <c r="P279" s="31">
        <v>1</v>
      </c>
      <c r="Q279" s="32" t="s">
        <v>83</v>
      </c>
      <c r="R279" s="39" t="s">
        <v>84</v>
      </c>
      <c r="S279" s="53">
        <v>4500000</v>
      </c>
      <c r="T279" s="49">
        <v>13500000</v>
      </c>
      <c r="U279" s="32" t="s">
        <v>588</v>
      </c>
      <c r="V279" s="32" t="s">
        <v>78</v>
      </c>
      <c r="W279" s="31" t="s">
        <v>461</v>
      </c>
      <c r="X279" s="32" t="s">
        <v>501</v>
      </c>
      <c r="Y279" s="32" t="s">
        <v>76</v>
      </c>
      <c r="Z279" s="32" t="s">
        <v>77</v>
      </c>
      <c r="AA279" s="74">
        <f>SUMIFS('MOD PAA INVERSIÓN'!M:M,'MOD PAA INVERSIÓN'!B:B,A279,'MOD PAA INVERSIÓN'!A:A,"Modificación propuesta")</f>
        <v>23500000</v>
      </c>
      <c r="AB279" s="74">
        <f t="shared" ref="AB279:AB280" si="119">AA279-T279</f>
        <v>10000000</v>
      </c>
      <c r="AC279" s="74">
        <f t="shared" ref="AC279:AC280" si="120">AA279</f>
        <v>23500000</v>
      </c>
      <c r="AD279" s="74">
        <f>IFERROR(VLOOKUP(A279,'MOD PAA INVERSIÓN'!$B:$U,20,0),0)</f>
        <v>7</v>
      </c>
      <c r="AE279" s="74">
        <f>SUMIFS('MOD PAA INVERSIÓN'!$M:$M,'MOD PAA INVERSIÓN'!B:B,A279,'MOD PAA INVERSIÓN'!A:A,"Información Actual")</f>
        <v>13500000</v>
      </c>
      <c r="AF279" s="74">
        <f>VLOOKUP(A279,'Copia de MOD PAA INVERSIÓN'!$B:$M,12,0)</f>
        <v>23500000</v>
      </c>
      <c r="AG279" s="80" t="e">
        <f t="shared" si="113"/>
        <v>#REF!</v>
      </c>
      <c r="AH279" s="27"/>
    </row>
    <row r="280" spans="1:34" ht="175">
      <c r="A280" s="31" t="s">
        <v>586</v>
      </c>
      <c r="B280" s="32" t="s">
        <v>70</v>
      </c>
      <c r="C280" s="32" t="s">
        <v>71</v>
      </c>
      <c r="D280" s="32" t="s">
        <v>455</v>
      </c>
      <c r="E280" s="32" t="s">
        <v>456</v>
      </c>
      <c r="F280" s="33">
        <v>8131</v>
      </c>
      <c r="G280" s="33">
        <v>2024110010238</v>
      </c>
      <c r="H280" s="32" t="s">
        <v>28</v>
      </c>
      <c r="I280" s="32" t="s">
        <v>457</v>
      </c>
      <c r="J280" s="32" t="s">
        <v>30</v>
      </c>
      <c r="K280" s="32">
        <v>80111600</v>
      </c>
      <c r="L280" s="32" t="s">
        <v>587</v>
      </c>
      <c r="M280" s="32" t="s">
        <v>82</v>
      </c>
      <c r="N280" s="54" t="s">
        <v>82</v>
      </c>
      <c r="O280" s="54">
        <v>3</v>
      </c>
      <c r="P280" s="31">
        <v>1</v>
      </c>
      <c r="Q280" s="32" t="s">
        <v>83</v>
      </c>
      <c r="R280" s="39" t="s">
        <v>84</v>
      </c>
      <c r="S280" s="53">
        <v>4500000</v>
      </c>
      <c r="T280" s="49">
        <v>13500000</v>
      </c>
      <c r="U280" s="32" t="s">
        <v>588</v>
      </c>
      <c r="V280" s="32" t="s">
        <v>78</v>
      </c>
      <c r="W280" s="31" t="s">
        <v>461</v>
      </c>
      <c r="X280" s="32" t="s">
        <v>501</v>
      </c>
      <c r="Y280" s="32" t="s">
        <v>76</v>
      </c>
      <c r="Z280" s="32" t="s">
        <v>77</v>
      </c>
      <c r="AA280" s="74">
        <f>SUMIFS('MOD PAA INVERSIÓN'!M:M,'MOD PAA INVERSIÓN'!B:B,A280,'MOD PAA INVERSIÓN'!A:A,"Modificación propuesta")</f>
        <v>23500000</v>
      </c>
      <c r="AB280" s="74">
        <f t="shared" si="119"/>
        <v>10000000</v>
      </c>
      <c r="AC280" s="74">
        <f t="shared" si="120"/>
        <v>23500000</v>
      </c>
      <c r="AD280" s="74">
        <f>IFERROR(VLOOKUP(A280,'MOD PAA INVERSIÓN'!$B:$U,20,0),0)</f>
        <v>7</v>
      </c>
      <c r="AE280" s="74">
        <f>SUMIFS('MOD PAA INVERSIÓN'!$M:$M,'MOD PAA INVERSIÓN'!B:B,A280,'MOD PAA INVERSIÓN'!A:A,"Información Actual")</f>
        <v>13500000</v>
      </c>
      <c r="AF280" s="74">
        <f>VLOOKUP(A280,'Copia de MOD PAA INVERSIÓN'!$B:$M,12,0)</f>
        <v>23500000</v>
      </c>
      <c r="AG280" s="80" t="e">
        <f t="shared" si="113"/>
        <v>#REF!</v>
      </c>
      <c r="AH280" s="27"/>
    </row>
    <row r="281" spans="1:34" ht="175">
      <c r="A281" s="31" t="s">
        <v>589</v>
      </c>
      <c r="B281" s="32" t="s">
        <v>70</v>
      </c>
      <c r="C281" s="32" t="s">
        <v>71</v>
      </c>
      <c r="D281" s="32" t="s">
        <v>455</v>
      </c>
      <c r="E281" s="32" t="s">
        <v>456</v>
      </c>
      <c r="F281" s="33">
        <v>8131</v>
      </c>
      <c r="G281" s="33">
        <v>2024110010238</v>
      </c>
      <c r="H281" s="32" t="s">
        <v>28</v>
      </c>
      <c r="I281" s="32" t="s">
        <v>457</v>
      </c>
      <c r="J281" s="32" t="s">
        <v>30</v>
      </c>
      <c r="K281" s="32">
        <v>80111600</v>
      </c>
      <c r="L281" s="32" t="s">
        <v>590</v>
      </c>
      <c r="M281" s="32" t="s">
        <v>82</v>
      </c>
      <c r="N281" s="54" t="s">
        <v>82</v>
      </c>
      <c r="O281" s="54">
        <v>1</v>
      </c>
      <c r="P281" s="31">
        <v>1</v>
      </c>
      <c r="Q281" s="32" t="s">
        <v>83</v>
      </c>
      <c r="R281" s="32" t="s">
        <v>84</v>
      </c>
      <c r="S281" s="55">
        <v>0</v>
      </c>
      <c r="T281" s="49">
        <v>30000000</v>
      </c>
      <c r="U281" s="32" t="s">
        <v>588</v>
      </c>
      <c r="V281" s="32" t="s">
        <v>78</v>
      </c>
      <c r="W281" s="31" t="s">
        <v>461</v>
      </c>
      <c r="X281" s="32" t="s">
        <v>501</v>
      </c>
      <c r="Y281" s="32" t="s">
        <v>76</v>
      </c>
      <c r="Z281" s="32" t="s">
        <v>77</v>
      </c>
      <c r="AA281" s="74">
        <f>SUMIFS('MOD PAA INVERSIÓN'!M:M,'MOD PAA INVERSIÓN'!B:B,A281,'MOD PAA INVERSIÓN'!A:A,"Modificación propuesta")</f>
        <v>0</v>
      </c>
      <c r="AB281" s="81">
        <f t="shared" ref="AB281:AB342" si="121">AC281-T281</f>
        <v>0</v>
      </c>
      <c r="AC281" s="81">
        <f t="shared" ref="AC281:AC342" si="122">T281</f>
        <v>30000000</v>
      </c>
      <c r="AD281" s="74">
        <f>IFERROR(VLOOKUP(A281,'MOD PAA INVERSIÓN'!$B:$U,20,0),0)</f>
        <v>0</v>
      </c>
      <c r="AE281" s="74">
        <f>SUMIFS('MOD PAA INVERSIÓN'!$M:$M,'MOD PAA INVERSIÓN'!B:B,A281,'MOD PAA INVERSIÓN'!A:A,"Información Actual")</f>
        <v>0</v>
      </c>
      <c r="AF281" s="74" t="e">
        <f>VLOOKUP(A281,'Copia de MOD PAA INVERSIÓN'!$B:$M,12,0)</f>
        <v>#N/A</v>
      </c>
      <c r="AG281" s="27" t="e">
        <f t="shared" si="113"/>
        <v>#REF!</v>
      </c>
      <c r="AH281" s="27"/>
    </row>
    <row r="282" spans="1:34" ht="175">
      <c r="A282" s="31" t="s">
        <v>591</v>
      </c>
      <c r="B282" s="32" t="s">
        <v>70</v>
      </c>
      <c r="C282" s="32" t="s">
        <v>71</v>
      </c>
      <c r="D282" s="32" t="s">
        <v>455</v>
      </c>
      <c r="E282" s="32" t="s">
        <v>456</v>
      </c>
      <c r="F282" s="33">
        <v>8131</v>
      </c>
      <c r="G282" s="33">
        <v>2024110010238</v>
      </c>
      <c r="H282" s="32" t="s">
        <v>28</v>
      </c>
      <c r="I282" s="32" t="s">
        <v>457</v>
      </c>
      <c r="J282" s="32" t="s">
        <v>30</v>
      </c>
      <c r="K282" s="32">
        <v>80111600</v>
      </c>
      <c r="L282" s="32" t="s">
        <v>592</v>
      </c>
      <c r="M282" s="32" t="s">
        <v>82</v>
      </c>
      <c r="N282" s="54" t="s">
        <v>82</v>
      </c>
      <c r="O282" s="54">
        <v>1</v>
      </c>
      <c r="P282" s="31">
        <v>1</v>
      </c>
      <c r="Q282" s="32" t="s">
        <v>83</v>
      </c>
      <c r="R282" s="32" t="s">
        <v>84</v>
      </c>
      <c r="S282" s="55">
        <v>0</v>
      </c>
      <c r="T282" s="49">
        <v>30000000</v>
      </c>
      <c r="U282" s="32" t="s">
        <v>588</v>
      </c>
      <c r="V282" s="32" t="s">
        <v>78</v>
      </c>
      <c r="W282" s="31" t="s">
        <v>461</v>
      </c>
      <c r="X282" s="32" t="s">
        <v>501</v>
      </c>
      <c r="Y282" s="32" t="s">
        <v>76</v>
      </c>
      <c r="Z282" s="32" t="s">
        <v>77</v>
      </c>
      <c r="AA282" s="74">
        <f>SUMIFS('MOD PAA INVERSIÓN'!M:M,'MOD PAA INVERSIÓN'!B:B,A282,'MOD PAA INVERSIÓN'!A:A,"Modificación propuesta")</f>
        <v>0</v>
      </c>
      <c r="AB282" s="81">
        <f t="shared" si="121"/>
        <v>0</v>
      </c>
      <c r="AC282" s="81">
        <f t="shared" si="122"/>
        <v>30000000</v>
      </c>
      <c r="AD282" s="74">
        <f>IFERROR(VLOOKUP(A282,'MOD PAA INVERSIÓN'!$B:$U,20,0),0)</f>
        <v>0</v>
      </c>
      <c r="AE282" s="74">
        <f>SUMIFS('MOD PAA INVERSIÓN'!$M:$M,'MOD PAA INVERSIÓN'!B:B,A282,'MOD PAA INVERSIÓN'!A:A,"Información Actual")</f>
        <v>0</v>
      </c>
      <c r="AF282" s="74" t="e">
        <f>VLOOKUP(A282,'Copia de MOD PAA INVERSIÓN'!$B:$M,12,0)</f>
        <v>#N/A</v>
      </c>
      <c r="AG282" s="27" t="e">
        <f t="shared" si="113"/>
        <v>#REF!</v>
      </c>
      <c r="AH282" s="27"/>
    </row>
    <row r="283" spans="1:34" ht="175">
      <c r="A283" s="31" t="s">
        <v>593</v>
      </c>
      <c r="B283" s="32" t="s">
        <v>70</v>
      </c>
      <c r="C283" s="32" t="s">
        <v>71</v>
      </c>
      <c r="D283" s="32" t="s">
        <v>455</v>
      </c>
      <c r="E283" s="32" t="s">
        <v>456</v>
      </c>
      <c r="F283" s="33">
        <v>8131</v>
      </c>
      <c r="G283" s="33">
        <v>2024110010238</v>
      </c>
      <c r="H283" s="32" t="s">
        <v>28</v>
      </c>
      <c r="I283" s="32" t="s">
        <v>457</v>
      </c>
      <c r="J283" s="32" t="s">
        <v>30</v>
      </c>
      <c r="K283" s="32">
        <v>80111600</v>
      </c>
      <c r="L283" s="32" t="s">
        <v>594</v>
      </c>
      <c r="M283" s="32" t="s">
        <v>82</v>
      </c>
      <c r="N283" s="54" t="s">
        <v>82</v>
      </c>
      <c r="O283" s="54">
        <v>1</v>
      </c>
      <c r="P283" s="31">
        <v>1</v>
      </c>
      <c r="Q283" s="32" t="s">
        <v>83</v>
      </c>
      <c r="R283" s="32" t="s">
        <v>84</v>
      </c>
      <c r="S283" s="55">
        <v>0</v>
      </c>
      <c r="T283" s="49">
        <v>20000000</v>
      </c>
      <c r="U283" s="32" t="s">
        <v>588</v>
      </c>
      <c r="V283" s="32" t="s">
        <v>78</v>
      </c>
      <c r="W283" s="31" t="s">
        <v>461</v>
      </c>
      <c r="X283" s="32" t="s">
        <v>501</v>
      </c>
      <c r="Y283" s="32" t="s">
        <v>76</v>
      </c>
      <c r="Z283" s="32" t="s">
        <v>77</v>
      </c>
      <c r="AA283" s="74">
        <f>SUMIFS('MOD PAA INVERSIÓN'!M:M,'MOD PAA INVERSIÓN'!B:B,A283,'MOD PAA INVERSIÓN'!A:A,"Modificación propuesta")</f>
        <v>0</v>
      </c>
      <c r="AB283" s="81">
        <f t="shared" si="121"/>
        <v>0</v>
      </c>
      <c r="AC283" s="81">
        <f t="shared" si="122"/>
        <v>20000000</v>
      </c>
      <c r="AD283" s="74">
        <f>IFERROR(VLOOKUP(A283,'MOD PAA INVERSIÓN'!$B:$U,20,0),0)</f>
        <v>0</v>
      </c>
      <c r="AE283" s="74">
        <f>SUMIFS('MOD PAA INVERSIÓN'!$M:$M,'MOD PAA INVERSIÓN'!B:B,A283,'MOD PAA INVERSIÓN'!A:A,"Información Actual")</f>
        <v>0</v>
      </c>
      <c r="AF283" s="74" t="e">
        <f>VLOOKUP(A283,'Copia de MOD PAA INVERSIÓN'!$B:$M,12,0)</f>
        <v>#N/A</v>
      </c>
      <c r="AG283" s="27" t="e">
        <f t="shared" si="113"/>
        <v>#REF!</v>
      </c>
      <c r="AH283" s="27"/>
    </row>
    <row r="284" spans="1:34" ht="175">
      <c r="A284" s="31" t="s">
        <v>595</v>
      </c>
      <c r="B284" s="32" t="s">
        <v>70</v>
      </c>
      <c r="C284" s="32" t="s">
        <v>71</v>
      </c>
      <c r="D284" s="32" t="s">
        <v>455</v>
      </c>
      <c r="E284" s="32" t="s">
        <v>456</v>
      </c>
      <c r="F284" s="33">
        <v>8131</v>
      </c>
      <c r="G284" s="33">
        <v>2024110010238</v>
      </c>
      <c r="H284" s="32" t="s">
        <v>28</v>
      </c>
      <c r="I284" s="32" t="s">
        <v>457</v>
      </c>
      <c r="J284" s="32" t="s">
        <v>30</v>
      </c>
      <c r="K284" s="32">
        <v>80111600</v>
      </c>
      <c r="L284" s="32" t="s">
        <v>596</v>
      </c>
      <c r="M284" s="32" t="s">
        <v>82</v>
      </c>
      <c r="N284" s="54" t="s">
        <v>82</v>
      </c>
      <c r="O284" s="54">
        <v>1</v>
      </c>
      <c r="P284" s="31">
        <v>1</v>
      </c>
      <c r="Q284" s="32" t="s">
        <v>83</v>
      </c>
      <c r="R284" s="32" t="s">
        <v>84</v>
      </c>
      <c r="S284" s="55">
        <v>0</v>
      </c>
      <c r="T284" s="49">
        <v>38615000</v>
      </c>
      <c r="U284" s="32" t="s">
        <v>588</v>
      </c>
      <c r="V284" s="32" t="s">
        <v>78</v>
      </c>
      <c r="W284" s="31" t="s">
        <v>461</v>
      </c>
      <c r="X284" s="32" t="s">
        <v>501</v>
      </c>
      <c r="Y284" s="32" t="s">
        <v>76</v>
      </c>
      <c r="Z284" s="32" t="s">
        <v>77</v>
      </c>
      <c r="AA284" s="74">
        <f>SUMIFS('MOD PAA INVERSIÓN'!M:M,'MOD PAA INVERSIÓN'!B:B,A284,'MOD PAA INVERSIÓN'!A:A,"Modificación propuesta")</f>
        <v>0</v>
      </c>
      <c r="AB284" s="81">
        <f t="shared" si="121"/>
        <v>0</v>
      </c>
      <c r="AC284" s="81">
        <f t="shared" si="122"/>
        <v>38615000</v>
      </c>
      <c r="AD284" s="74">
        <f>IFERROR(VLOOKUP(A284,'MOD PAA INVERSIÓN'!$B:$U,20,0),0)</f>
        <v>0</v>
      </c>
      <c r="AE284" s="74">
        <f>SUMIFS('MOD PAA INVERSIÓN'!$M:$M,'MOD PAA INVERSIÓN'!B:B,A284,'MOD PAA INVERSIÓN'!A:A,"Información Actual")</f>
        <v>0</v>
      </c>
      <c r="AF284" s="74" t="e">
        <f>VLOOKUP(A284,'Copia de MOD PAA INVERSIÓN'!$B:$M,12,0)</f>
        <v>#N/A</v>
      </c>
      <c r="AG284" s="27" t="e">
        <f t="shared" si="113"/>
        <v>#REF!</v>
      </c>
      <c r="AH284" s="27"/>
    </row>
    <row r="285" spans="1:34" ht="175">
      <c r="A285" s="31" t="s">
        <v>597</v>
      </c>
      <c r="B285" s="32" t="s">
        <v>70</v>
      </c>
      <c r="C285" s="32" t="s">
        <v>71</v>
      </c>
      <c r="D285" s="32" t="s">
        <v>455</v>
      </c>
      <c r="E285" s="32" t="s">
        <v>456</v>
      </c>
      <c r="F285" s="33">
        <v>8131</v>
      </c>
      <c r="G285" s="33">
        <v>2024110010238</v>
      </c>
      <c r="H285" s="32" t="s">
        <v>28</v>
      </c>
      <c r="I285" s="32" t="s">
        <v>457</v>
      </c>
      <c r="J285" s="32" t="s">
        <v>30</v>
      </c>
      <c r="K285" s="32">
        <v>80111600</v>
      </c>
      <c r="L285" s="32" t="s">
        <v>598</v>
      </c>
      <c r="M285" s="32" t="s">
        <v>82</v>
      </c>
      <c r="N285" s="54" t="s">
        <v>82</v>
      </c>
      <c r="O285" s="54">
        <v>1</v>
      </c>
      <c r="P285" s="31">
        <v>1</v>
      </c>
      <c r="Q285" s="32" t="s">
        <v>83</v>
      </c>
      <c r="R285" s="32" t="s">
        <v>84</v>
      </c>
      <c r="S285" s="55">
        <v>0</v>
      </c>
      <c r="T285" s="49">
        <v>20000000</v>
      </c>
      <c r="U285" s="32" t="s">
        <v>588</v>
      </c>
      <c r="V285" s="32" t="s">
        <v>78</v>
      </c>
      <c r="W285" s="31" t="s">
        <v>461</v>
      </c>
      <c r="X285" s="32" t="s">
        <v>501</v>
      </c>
      <c r="Y285" s="32" t="s">
        <v>76</v>
      </c>
      <c r="Z285" s="32" t="s">
        <v>77</v>
      </c>
      <c r="AA285" s="74">
        <f>SUMIFS('MOD PAA INVERSIÓN'!M:M,'MOD PAA INVERSIÓN'!B:B,A285,'MOD PAA INVERSIÓN'!A:A,"Modificación propuesta")</f>
        <v>0</v>
      </c>
      <c r="AB285" s="81">
        <f t="shared" si="121"/>
        <v>0</v>
      </c>
      <c r="AC285" s="81">
        <f t="shared" si="122"/>
        <v>20000000</v>
      </c>
      <c r="AD285" s="74">
        <f>IFERROR(VLOOKUP(A285,'MOD PAA INVERSIÓN'!$B:$U,20,0),0)</f>
        <v>0</v>
      </c>
      <c r="AE285" s="74">
        <f>SUMIFS('MOD PAA INVERSIÓN'!$M:$M,'MOD PAA INVERSIÓN'!B:B,A285,'MOD PAA INVERSIÓN'!A:A,"Información Actual")</f>
        <v>0</v>
      </c>
      <c r="AF285" s="74" t="e">
        <f>VLOOKUP(A285,'Copia de MOD PAA INVERSIÓN'!$B:$M,12,0)</f>
        <v>#N/A</v>
      </c>
      <c r="AG285" s="27" t="e">
        <f t="shared" si="113"/>
        <v>#REF!</v>
      </c>
      <c r="AH285" s="27"/>
    </row>
    <row r="286" spans="1:34" ht="175">
      <c r="A286" s="31" t="s">
        <v>599</v>
      </c>
      <c r="B286" s="32" t="s">
        <v>70</v>
      </c>
      <c r="C286" s="32" t="s">
        <v>71</v>
      </c>
      <c r="D286" s="32" t="s">
        <v>455</v>
      </c>
      <c r="E286" s="32" t="s">
        <v>456</v>
      </c>
      <c r="F286" s="33">
        <v>8131</v>
      </c>
      <c r="G286" s="33">
        <v>2024110010238</v>
      </c>
      <c r="H286" s="32" t="s">
        <v>28</v>
      </c>
      <c r="I286" s="32" t="s">
        <v>457</v>
      </c>
      <c r="J286" s="32" t="s">
        <v>30</v>
      </c>
      <c r="K286" s="32">
        <v>80111600</v>
      </c>
      <c r="L286" s="32" t="s">
        <v>600</v>
      </c>
      <c r="M286" s="32" t="s">
        <v>82</v>
      </c>
      <c r="N286" s="54" t="s">
        <v>82</v>
      </c>
      <c r="O286" s="54">
        <v>1</v>
      </c>
      <c r="P286" s="31">
        <v>1</v>
      </c>
      <c r="Q286" s="32" t="s">
        <v>83</v>
      </c>
      <c r="R286" s="32" t="s">
        <v>84</v>
      </c>
      <c r="S286" s="55">
        <v>0</v>
      </c>
      <c r="T286" s="49">
        <v>25000000</v>
      </c>
      <c r="U286" s="32" t="s">
        <v>588</v>
      </c>
      <c r="V286" s="32" t="s">
        <v>78</v>
      </c>
      <c r="W286" s="31" t="s">
        <v>461</v>
      </c>
      <c r="X286" s="32" t="s">
        <v>501</v>
      </c>
      <c r="Y286" s="32" t="s">
        <v>76</v>
      </c>
      <c r="Z286" s="32" t="s">
        <v>77</v>
      </c>
      <c r="AA286" s="74">
        <f>SUMIFS('MOD PAA INVERSIÓN'!M:M,'MOD PAA INVERSIÓN'!B:B,A286,'MOD PAA INVERSIÓN'!A:A,"Modificación propuesta")</f>
        <v>0</v>
      </c>
      <c r="AB286" s="81">
        <f t="shared" si="121"/>
        <v>0</v>
      </c>
      <c r="AC286" s="81">
        <f t="shared" si="122"/>
        <v>25000000</v>
      </c>
      <c r="AD286" s="74">
        <f>IFERROR(VLOOKUP(A286,'MOD PAA INVERSIÓN'!$B:$U,20,0),0)</f>
        <v>0</v>
      </c>
      <c r="AE286" s="74">
        <f>SUMIFS('MOD PAA INVERSIÓN'!$M:$M,'MOD PAA INVERSIÓN'!B:B,A286,'MOD PAA INVERSIÓN'!A:A,"Información Actual")</f>
        <v>0</v>
      </c>
      <c r="AF286" s="74" t="e">
        <f>VLOOKUP(A286,'Copia de MOD PAA INVERSIÓN'!$B:$M,12,0)</f>
        <v>#N/A</v>
      </c>
      <c r="AG286" s="27" t="e">
        <f t="shared" si="113"/>
        <v>#REF!</v>
      </c>
      <c r="AH286" s="27"/>
    </row>
    <row r="287" spans="1:34" ht="175">
      <c r="A287" s="31" t="s">
        <v>601</v>
      </c>
      <c r="B287" s="32" t="s">
        <v>70</v>
      </c>
      <c r="C287" s="32" t="s">
        <v>71</v>
      </c>
      <c r="D287" s="32" t="s">
        <v>455</v>
      </c>
      <c r="E287" s="32" t="s">
        <v>456</v>
      </c>
      <c r="F287" s="33">
        <v>8131</v>
      </c>
      <c r="G287" s="33">
        <v>2024110010238</v>
      </c>
      <c r="H287" s="32" t="s">
        <v>28</v>
      </c>
      <c r="I287" s="32" t="s">
        <v>457</v>
      </c>
      <c r="J287" s="32" t="s">
        <v>30</v>
      </c>
      <c r="K287" s="32">
        <v>80111600</v>
      </c>
      <c r="L287" s="32" t="s">
        <v>602</v>
      </c>
      <c r="M287" s="32" t="s">
        <v>82</v>
      </c>
      <c r="N287" s="54" t="s">
        <v>82</v>
      </c>
      <c r="O287" s="54">
        <v>1</v>
      </c>
      <c r="P287" s="31">
        <v>1</v>
      </c>
      <c r="Q287" s="32" t="s">
        <v>83</v>
      </c>
      <c r="R287" s="32" t="s">
        <v>84</v>
      </c>
      <c r="S287" s="55">
        <v>0</v>
      </c>
      <c r="T287" s="49">
        <v>8000000</v>
      </c>
      <c r="U287" s="32" t="s">
        <v>588</v>
      </c>
      <c r="V287" s="32" t="s">
        <v>78</v>
      </c>
      <c r="W287" s="31" t="s">
        <v>461</v>
      </c>
      <c r="X287" s="32" t="s">
        <v>501</v>
      </c>
      <c r="Y287" s="32" t="s">
        <v>76</v>
      </c>
      <c r="Z287" s="32" t="s">
        <v>77</v>
      </c>
      <c r="AA287" s="74">
        <f>SUMIFS('MOD PAA INVERSIÓN'!M:M,'MOD PAA INVERSIÓN'!B:B,A287,'MOD PAA INVERSIÓN'!A:A,"Modificación propuesta")</f>
        <v>0</v>
      </c>
      <c r="AB287" s="81">
        <f t="shared" si="121"/>
        <v>0</v>
      </c>
      <c r="AC287" s="81">
        <f t="shared" si="122"/>
        <v>8000000</v>
      </c>
      <c r="AD287" s="74">
        <f>IFERROR(VLOOKUP(A287,'MOD PAA INVERSIÓN'!$B:$U,20,0),0)</f>
        <v>0</v>
      </c>
      <c r="AE287" s="74">
        <f>SUMIFS('MOD PAA INVERSIÓN'!$M:$M,'MOD PAA INVERSIÓN'!B:B,A287,'MOD PAA INVERSIÓN'!A:A,"Información Actual")</f>
        <v>0</v>
      </c>
      <c r="AF287" s="74" t="e">
        <f>VLOOKUP(A287,'Copia de MOD PAA INVERSIÓN'!$B:$M,12,0)</f>
        <v>#N/A</v>
      </c>
      <c r="AG287" s="27" t="e">
        <f t="shared" si="113"/>
        <v>#REF!</v>
      </c>
      <c r="AH287" s="27"/>
    </row>
    <row r="288" spans="1:34" ht="175">
      <c r="A288" s="31" t="s">
        <v>603</v>
      </c>
      <c r="B288" s="32" t="s">
        <v>70</v>
      </c>
      <c r="C288" s="32" t="s">
        <v>71</v>
      </c>
      <c r="D288" s="32" t="s">
        <v>455</v>
      </c>
      <c r="E288" s="32" t="s">
        <v>456</v>
      </c>
      <c r="F288" s="33">
        <v>8131</v>
      </c>
      <c r="G288" s="33">
        <v>2024110010238</v>
      </c>
      <c r="H288" s="32" t="s">
        <v>28</v>
      </c>
      <c r="I288" s="32" t="s">
        <v>457</v>
      </c>
      <c r="J288" s="32" t="s">
        <v>30</v>
      </c>
      <c r="K288" s="32">
        <v>80111600</v>
      </c>
      <c r="L288" s="32" t="s">
        <v>604</v>
      </c>
      <c r="M288" s="32" t="s">
        <v>82</v>
      </c>
      <c r="N288" s="54" t="s">
        <v>82</v>
      </c>
      <c r="O288" s="54">
        <v>1</v>
      </c>
      <c r="P288" s="31">
        <v>1</v>
      </c>
      <c r="Q288" s="32" t="s">
        <v>83</v>
      </c>
      <c r="R288" s="32" t="s">
        <v>84</v>
      </c>
      <c r="S288" s="55">
        <v>0</v>
      </c>
      <c r="T288" s="49">
        <v>8000000</v>
      </c>
      <c r="U288" s="32" t="s">
        <v>588</v>
      </c>
      <c r="V288" s="32" t="s">
        <v>78</v>
      </c>
      <c r="W288" s="31" t="s">
        <v>461</v>
      </c>
      <c r="X288" s="32" t="s">
        <v>501</v>
      </c>
      <c r="Y288" s="32" t="s">
        <v>76</v>
      </c>
      <c r="Z288" s="32" t="s">
        <v>77</v>
      </c>
      <c r="AA288" s="74">
        <f>SUMIFS('MOD PAA INVERSIÓN'!M:M,'MOD PAA INVERSIÓN'!B:B,A288,'MOD PAA INVERSIÓN'!A:A,"Modificación propuesta")</f>
        <v>0</v>
      </c>
      <c r="AB288" s="81">
        <f t="shared" si="121"/>
        <v>0</v>
      </c>
      <c r="AC288" s="81">
        <f t="shared" si="122"/>
        <v>8000000</v>
      </c>
      <c r="AD288" s="74">
        <f>IFERROR(VLOOKUP(A288,'MOD PAA INVERSIÓN'!$B:$U,20,0),0)</f>
        <v>0</v>
      </c>
      <c r="AE288" s="74">
        <f>SUMIFS('MOD PAA INVERSIÓN'!$M:$M,'MOD PAA INVERSIÓN'!B:B,A288,'MOD PAA INVERSIÓN'!A:A,"Información Actual")</f>
        <v>0</v>
      </c>
      <c r="AF288" s="74" t="e">
        <f>VLOOKUP(A288,'Copia de MOD PAA INVERSIÓN'!$B:$M,12,0)</f>
        <v>#N/A</v>
      </c>
      <c r="AG288" s="27" t="e">
        <f t="shared" si="113"/>
        <v>#REF!</v>
      </c>
      <c r="AH288" s="27"/>
    </row>
    <row r="289" spans="1:34" ht="175">
      <c r="A289" s="31" t="s">
        <v>605</v>
      </c>
      <c r="B289" s="32" t="s">
        <v>70</v>
      </c>
      <c r="C289" s="32" t="s">
        <v>71</v>
      </c>
      <c r="D289" s="32" t="s">
        <v>455</v>
      </c>
      <c r="E289" s="32" t="s">
        <v>456</v>
      </c>
      <c r="F289" s="33">
        <v>8131</v>
      </c>
      <c r="G289" s="33">
        <v>2024110010238</v>
      </c>
      <c r="H289" s="32" t="s">
        <v>28</v>
      </c>
      <c r="I289" s="32" t="s">
        <v>457</v>
      </c>
      <c r="J289" s="32" t="s">
        <v>30</v>
      </c>
      <c r="K289" s="32">
        <v>80111600</v>
      </c>
      <c r="L289" s="32" t="s">
        <v>606</v>
      </c>
      <c r="M289" s="32" t="s">
        <v>82</v>
      </c>
      <c r="N289" s="54" t="s">
        <v>82</v>
      </c>
      <c r="O289" s="54">
        <v>1</v>
      </c>
      <c r="P289" s="31">
        <v>1</v>
      </c>
      <c r="Q289" s="32" t="s">
        <v>83</v>
      </c>
      <c r="R289" s="32" t="s">
        <v>84</v>
      </c>
      <c r="S289" s="55">
        <v>0</v>
      </c>
      <c r="T289" s="46">
        <v>14300000</v>
      </c>
      <c r="U289" s="32" t="s">
        <v>588</v>
      </c>
      <c r="V289" s="32" t="s">
        <v>78</v>
      </c>
      <c r="W289" s="31" t="s">
        <v>461</v>
      </c>
      <c r="X289" s="32" t="s">
        <v>501</v>
      </c>
      <c r="Y289" s="32" t="s">
        <v>76</v>
      </c>
      <c r="Z289" s="32" t="s">
        <v>77</v>
      </c>
      <c r="AA289" s="74">
        <f>SUMIFS('MOD PAA INVERSIÓN'!M:M,'MOD PAA INVERSIÓN'!B:B,A289,'MOD PAA INVERSIÓN'!A:A,"Modificación propuesta")</f>
        <v>0</v>
      </c>
      <c r="AB289" s="81">
        <f t="shared" si="121"/>
        <v>0</v>
      </c>
      <c r="AC289" s="81">
        <f t="shared" si="122"/>
        <v>14300000</v>
      </c>
      <c r="AD289" s="74">
        <f>IFERROR(VLOOKUP(A289,'MOD PAA INVERSIÓN'!$B:$U,20,0),0)</f>
        <v>0</v>
      </c>
      <c r="AE289" s="74">
        <f>SUMIFS('MOD PAA INVERSIÓN'!$M:$M,'MOD PAA INVERSIÓN'!B:B,A289,'MOD PAA INVERSIÓN'!A:A,"Información Actual")</f>
        <v>0</v>
      </c>
      <c r="AF289" s="74" t="e">
        <f>VLOOKUP(A289,'Copia de MOD PAA INVERSIÓN'!$B:$M,12,0)</f>
        <v>#N/A</v>
      </c>
      <c r="AG289" s="27" t="e">
        <f t="shared" si="113"/>
        <v>#REF!</v>
      </c>
      <c r="AH289" s="27"/>
    </row>
    <row r="290" spans="1:34" ht="175">
      <c r="A290" s="31" t="s">
        <v>607</v>
      </c>
      <c r="B290" s="32" t="s">
        <v>70</v>
      </c>
      <c r="C290" s="32" t="s">
        <v>71</v>
      </c>
      <c r="D290" s="32" t="s">
        <v>455</v>
      </c>
      <c r="E290" s="32" t="s">
        <v>456</v>
      </c>
      <c r="F290" s="33">
        <v>8131</v>
      </c>
      <c r="G290" s="33">
        <v>2024110010238</v>
      </c>
      <c r="H290" s="32" t="s">
        <v>28</v>
      </c>
      <c r="I290" s="32" t="s">
        <v>457</v>
      </c>
      <c r="J290" s="32" t="s">
        <v>30</v>
      </c>
      <c r="K290" s="32">
        <v>80111600</v>
      </c>
      <c r="L290" s="32" t="s">
        <v>608</v>
      </c>
      <c r="M290" s="32" t="s">
        <v>82</v>
      </c>
      <c r="N290" s="32" t="s">
        <v>82</v>
      </c>
      <c r="O290" s="32">
        <v>6</v>
      </c>
      <c r="P290" s="31">
        <v>1</v>
      </c>
      <c r="Q290" s="32" t="s">
        <v>83</v>
      </c>
      <c r="R290" s="37" t="s">
        <v>84</v>
      </c>
      <c r="S290" s="37">
        <v>6000000</v>
      </c>
      <c r="T290" s="46">
        <f t="shared" ref="T290:T314" si="123">S290*O290</f>
        <v>36000000</v>
      </c>
      <c r="U290" s="32" t="s">
        <v>609</v>
      </c>
      <c r="V290" s="32" t="s">
        <v>122</v>
      </c>
      <c r="W290" s="32" t="s">
        <v>461</v>
      </c>
      <c r="X290" s="32" t="s">
        <v>501</v>
      </c>
      <c r="Y290" s="32" t="s">
        <v>76</v>
      </c>
      <c r="Z290" s="32" t="s">
        <v>77</v>
      </c>
      <c r="AA290" s="74">
        <f>SUMIFS('MOD PAA INVERSIÓN'!M:M,'MOD PAA INVERSIÓN'!B:B,A290,'MOD PAA INVERSIÓN'!A:A,"Modificación propuesta")</f>
        <v>0</v>
      </c>
      <c r="AB290" s="81">
        <f t="shared" si="121"/>
        <v>0</v>
      </c>
      <c r="AC290" s="81">
        <f t="shared" si="122"/>
        <v>36000000</v>
      </c>
      <c r="AD290" s="74">
        <f>IFERROR(VLOOKUP(A290,'MOD PAA INVERSIÓN'!$B:$U,20,0),0)</f>
        <v>0</v>
      </c>
      <c r="AE290" s="74">
        <f>SUMIFS('MOD PAA INVERSIÓN'!$M:$M,'MOD PAA INVERSIÓN'!B:B,A290,'MOD PAA INVERSIÓN'!A:A,"Información Actual")</f>
        <v>0</v>
      </c>
      <c r="AF290" s="74" t="e">
        <f>VLOOKUP(A290,'Copia de MOD PAA INVERSIÓN'!$B:$M,12,0)</f>
        <v>#N/A</v>
      </c>
      <c r="AG290" s="27" t="e">
        <f t="shared" si="113"/>
        <v>#REF!</v>
      </c>
      <c r="AH290" s="27"/>
    </row>
    <row r="291" spans="1:34" ht="175">
      <c r="A291" s="31" t="s">
        <v>610</v>
      </c>
      <c r="B291" s="32" t="s">
        <v>70</v>
      </c>
      <c r="C291" s="32" t="s">
        <v>71</v>
      </c>
      <c r="D291" s="32" t="s">
        <v>455</v>
      </c>
      <c r="E291" s="32" t="s">
        <v>456</v>
      </c>
      <c r="F291" s="33">
        <v>8131</v>
      </c>
      <c r="G291" s="33">
        <v>2024110010238</v>
      </c>
      <c r="H291" s="32" t="s">
        <v>28</v>
      </c>
      <c r="I291" s="32" t="s">
        <v>457</v>
      </c>
      <c r="J291" s="32" t="s">
        <v>31</v>
      </c>
      <c r="K291" s="32">
        <v>80111600</v>
      </c>
      <c r="L291" s="32" t="s">
        <v>611</v>
      </c>
      <c r="M291" s="32" t="s">
        <v>82</v>
      </c>
      <c r="N291" s="32" t="s">
        <v>82</v>
      </c>
      <c r="O291" s="32">
        <v>6</v>
      </c>
      <c r="P291" s="31">
        <v>1</v>
      </c>
      <c r="Q291" s="32" t="s">
        <v>83</v>
      </c>
      <c r="R291" s="45" t="s">
        <v>84</v>
      </c>
      <c r="S291" s="45">
        <v>3200000</v>
      </c>
      <c r="T291" s="46">
        <f t="shared" si="123"/>
        <v>19200000</v>
      </c>
      <c r="U291" s="56" t="s">
        <v>609</v>
      </c>
      <c r="V291" s="32" t="s">
        <v>78</v>
      </c>
      <c r="W291" s="31" t="s">
        <v>461</v>
      </c>
      <c r="X291" s="32" t="s">
        <v>501</v>
      </c>
      <c r="Y291" s="32" t="s">
        <v>76</v>
      </c>
      <c r="Z291" s="32" t="s">
        <v>77</v>
      </c>
      <c r="AA291" s="74">
        <f>SUMIFS('MOD PAA INVERSIÓN'!M:M,'MOD PAA INVERSIÓN'!B:B,A291,'MOD PAA INVERSIÓN'!A:A,"Modificación propuesta")</f>
        <v>0</v>
      </c>
      <c r="AB291" s="81">
        <f t="shared" si="121"/>
        <v>0</v>
      </c>
      <c r="AC291" s="81">
        <f t="shared" si="122"/>
        <v>19200000</v>
      </c>
      <c r="AD291" s="74">
        <f>IFERROR(VLOOKUP(A291,'MOD PAA INVERSIÓN'!$B:$U,20,0),0)</f>
        <v>0</v>
      </c>
      <c r="AE291" s="74">
        <f>SUMIFS('MOD PAA INVERSIÓN'!$M:$M,'MOD PAA INVERSIÓN'!B:B,A291,'MOD PAA INVERSIÓN'!A:A,"Información Actual")</f>
        <v>0</v>
      </c>
      <c r="AF291" s="74" t="e">
        <f>VLOOKUP(A291,'Copia de MOD PAA INVERSIÓN'!$B:$M,12,0)</f>
        <v>#N/A</v>
      </c>
      <c r="AG291" s="27" t="e">
        <f t="shared" si="113"/>
        <v>#REF!</v>
      </c>
      <c r="AH291" s="27"/>
    </row>
    <row r="292" spans="1:34" ht="75">
      <c r="A292" s="31" t="s">
        <v>612</v>
      </c>
      <c r="B292" s="32" t="s">
        <v>70</v>
      </c>
      <c r="C292" s="32" t="s">
        <v>71</v>
      </c>
      <c r="D292" s="32" t="s">
        <v>455</v>
      </c>
      <c r="E292" s="32" t="s">
        <v>456</v>
      </c>
      <c r="F292" s="33">
        <v>8131</v>
      </c>
      <c r="G292" s="33">
        <v>2024110010238</v>
      </c>
      <c r="H292" s="32" t="s">
        <v>28</v>
      </c>
      <c r="I292" s="32" t="s">
        <v>457</v>
      </c>
      <c r="J292" s="32" t="s">
        <v>31</v>
      </c>
      <c r="K292" s="32">
        <v>80111600</v>
      </c>
      <c r="L292" s="32" t="s">
        <v>1394</v>
      </c>
      <c r="M292" s="32" t="s">
        <v>82</v>
      </c>
      <c r="N292" s="32" t="s">
        <v>313</v>
      </c>
      <c r="O292" s="32">
        <v>6</v>
      </c>
      <c r="P292" s="31">
        <v>1</v>
      </c>
      <c r="Q292" s="32" t="s">
        <v>83</v>
      </c>
      <c r="R292" s="45" t="s">
        <v>84</v>
      </c>
      <c r="S292" s="45">
        <v>3156000</v>
      </c>
      <c r="T292" s="46">
        <f t="shared" si="123"/>
        <v>18936000</v>
      </c>
      <c r="U292" s="32" t="s">
        <v>609</v>
      </c>
      <c r="V292" s="32" t="s">
        <v>78</v>
      </c>
      <c r="W292" s="31" t="s">
        <v>461</v>
      </c>
      <c r="X292" s="32" t="s">
        <v>613</v>
      </c>
      <c r="Y292" s="32" t="s">
        <v>76</v>
      </c>
      <c r="Z292" s="32" t="s">
        <v>77</v>
      </c>
      <c r="AA292" s="74">
        <f>SUMIFS('MOD PAA INVERSIÓN'!M:M,'MOD PAA INVERSIÓN'!B:B,A292,'MOD PAA INVERSIÓN'!A:A,"Modificación propuesta")</f>
        <v>0</v>
      </c>
      <c r="AB292" s="81">
        <f t="shared" si="121"/>
        <v>0</v>
      </c>
      <c r="AC292" s="81">
        <f t="shared" si="122"/>
        <v>18936000</v>
      </c>
      <c r="AD292" s="74">
        <f>IFERROR(VLOOKUP(A292,'MOD PAA INVERSIÓN'!$B:$U,20,0),0)</f>
        <v>0</v>
      </c>
      <c r="AE292" s="74">
        <f>SUMIFS('MOD PAA INVERSIÓN'!$M:$M,'MOD PAA INVERSIÓN'!B:B,A292,'MOD PAA INVERSIÓN'!A:A,"Información Actual")</f>
        <v>0</v>
      </c>
      <c r="AF292" s="74" t="e">
        <f>VLOOKUP(A292,'Copia de MOD PAA INVERSIÓN'!$B:$M,12,0)</f>
        <v>#N/A</v>
      </c>
      <c r="AG292" s="27" t="e">
        <f t="shared" si="113"/>
        <v>#REF!</v>
      </c>
      <c r="AH292" s="27"/>
    </row>
    <row r="293" spans="1:34" ht="62.5">
      <c r="A293" s="31" t="s">
        <v>614</v>
      </c>
      <c r="B293" s="32" t="s">
        <v>70</v>
      </c>
      <c r="C293" s="32" t="s">
        <v>71</v>
      </c>
      <c r="D293" s="32" t="s">
        <v>455</v>
      </c>
      <c r="E293" s="32" t="s">
        <v>456</v>
      </c>
      <c r="F293" s="33">
        <v>8131</v>
      </c>
      <c r="G293" s="33">
        <v>2024110010238</v>
      </c>
      <c r="H293" s="32" t="s">
        <v>28</v>
      </c>
      <c r="I293" s="32" t="s">
        <v>457</v>
      </c>
      <c r="J293" s="32" t="s">
        <v>31</v>
      </c>
      <c r="K293" s="32">
        <v>80111600</v>
      </c>
      <c r="L293" s="32" t="s">
        <v>615</v>
      </c>
      <c r="M293" s="32" t="s">
        <v>82</v>
      </c>
      <c r="N293" s="32" t="s">
        <v>82</v>
      </c>
      <c r="O293" s="32">
        <v>6</v>
      </c>
      <c r="P293" s="32">
        <v>1</v>
      </c>
      <c r="Q293" s="32" t="s">
        <v>83</v>
      </c>
      <c r="R293" s="45" t="s">
        <v>84</v>
      </c>
      <c r="S293" s="45">
        <v>3200000</v>
      </c>
      <c r="T293" s="46">
        <f t="shared" si="123"/>
        <v>19200000</v>
      </c>
      <c r="U293" s="32" t="s">
        <v>609</v>
      </c>
      <c r="V293" s="32" t="s">
        <v>78</v>
      </c>
      <c r="W293" s="31" t="s">
        <v>461</v>
      </c>
      <c r="X293" s="32" t="s">
        <v>613</v>
      </c>
      <c r="Y293" s="32" t="s">
        <v>76</v>
      </c>
      <c r="Z293" s="32" t="s">
        <v>77</v>
      </c>
      <c r="AA293" s="74">
        <f>SUMIFS('MOD PAA INVERSIÓN'!M:M,'MOD PAA INVERSIÓN'!B:B,A293,'MOD PAA INVERSIÓN'!A:A,"Modificación propuesta")</f>
        <v>0</v>
      </c>
      <c r="AB293" s="81">
        <f t="shared" si="121"/>
        <v>0</v>
      </c>
      <c r="AC293" s="81">
        <f t="shared" si="122"/>
        <v>19200000</v>
      </c>
      <c r="AD293" s="74">
        <f>IFERROR(VLOOKUP(A293,'MOD PAA INVERSIÓN'!$B:$U,20,0),0)</f>
        <v>0</v>
      </c>
      <c r="AE293" s="74">
        <f>SUMIFS('MOD PAA INVERSIÓN'!$M:$M,'MOD PAA INVERSIÓN'!B:B,A293,'MOD PAA INVERSIÓN'!A:A,"Información Actual")</f>
        <v>0</v>
      </c>
      <c r="AF293" s="74" t="e">
        <f>VLOOKUP(A293,'Copia de MOD PAA INVERSIÓN'!$B:$M,12,0)</f>
        <v>#N/A</v>
      </c>
      <c r="AG293" s="27" t="e">
        <f t="shared" si="113"/>
        <v>#REF!</v>
      </c>
      <c r="AH293" s="27"/>
    </row>
    <row r="294" spans="1:34" ht="62.5">
      <c r="A294" s="31" t="s">
        <v>616</v>
      </c>
      <c r="B294" s="32" t="s">
        <v>70</v>
      </c>
      <c r="C294" s="32" t="s">
        <v>71</v>
      </c>
      <c r="D294" s="32" t="s">
        <v>455</v>
      </c>
      <c r="E294" s="32" t="s">
        <v>456</v>
      </c>
      <c r="F294" s="33">
        <v>8131</v>
      </c>
      <c r="G294" s="33">
        <v>2024110010238</v>
      </c>
      <c r="H294" s="32" t="s">
        <v>28</v>
      </c>
      <c r="I294" s="32" t="s">
        <v>457</v>
      </c>
      <c r="J294" s="32" t="s">
        <v>31</v>
      </c>
      <c r="K294" s="32">
        <v>80111600</v>
      </c>
      <c r="L294" s="32" t="s">
        <v>615</v>
      </c>
      <c r="M294" s="32" t="s">
        <v>82</v>
      </c>
      <c r="N294" s="32" t="s">
        <v>313</v>
      </c>
      <c r="O294" s="32">
        <v>6</v>
      </c>
      <c r="P294" s="32">
        <v>1</v>
      </c>
      <c r="Q294" s="32" t="s">
        <v>83</v>
      </c>
      <c r="R294" s="45" t="s">
        <v>84</v>
      </c>
      <c r="S294" s="45">
        <v>3156000</v>
      </c>
      <c r="T294" s="46">
        <f t="shared" si="123"/>
        <v>18936000</v>
      </c>
      <c r="U294" s="31" t="s">
        <v>609</v>
      </c>
      <c r="V294" s="32" t="s">
        <v>78</v>
      </c>
      <c r="W294" s="31" t="s">
        <v>461</v>
      </c>
      <c r="X294" s="32" t="s">
        <v>613</v>
      </c>
      <c r="Y294" s="32" t="s">
        <v>76</v>
      </c>
      <c r="Z294" s="32" t="s">
        <v>77</v>
      </c>
      <c r="AA294" s="74">
        <f>SUMIFS('MOD PAA INVERSIÓN'!M:M,'MOD PAA INVERSIÓN'!B:B,A294,'MOD PAA INVERSIÓN'!A:A,"Modificación propuesta")</f>
        <v>0</v>
      </c>
      <c r="AB294" s="81">
        <f t="shared" si="121"/>
        <v>0</v>
      </c>
      <c r="AC294" s="81">
        <f t="shared" si="122"/>
        <v>18936000</v>
      </c>
      <c r="AD294" s="74">
        <f>IFERROR(VLOOKUP(A294,'MOD PAA INVERSIÓN'!$B:$U,20,0),0)</f>
        <v>0</v>
      </c>
      <c r="AE294" s="74">
        <f>SUMIFS('MOD PAA INVERSIÓN'!$M:$M,'MOD PAA INVERSIÓN'!B:B,A294,'MOD PAA INVERSIÓN'!A:A,"Información Actual")</f>
        <v>0</v>
      </c>
      <c r="AF294" s="74" t="e">
        <f>VLOOKUP(A294,'Copia de MOD PAA INVERSIÓN'!$B:$M,12,0)</f>
        <v>#N/A</v>
      </c>
      <c r="AG294" s="27" t="e">
        <f t="shared" si="113"/>
        <v>#REF!</v>
      </c>
      <c r="AH294" s="27"/>
    </row>
    <row r="295" spans="1:34" ht="62.5">
      <c r="A295" s="31" t="s">
        <v>617</v>
      </c>
      <c r="B295" s="32" t="s">
        <v>70</v>
      </c>
      <c r="C295" s="32" t="s">
        <v>71</v>
      </c>
      <c r="D295" s="32" t="s">
        <v>455</v>
      </c>
      <c r="E295" s="32" t="s">
        <v>456</v>
      </c>
      <c r="F295" s="33">
        <v>8131</v>
      </c>
      <c r="G295" s="33">
        <v>2024110010238</v>
      </c>
      <c r="H295" s="32" t="s">
        <v>28</v>
      </c>
      <c r="I295" s="32" t="s">
        <v>457</v>
      </c>
      <c r="J295" s="32" t="s">
        <v>31</v>
      </c>
      <c r="K295" s="32">
        <v>80111600</v>
      </c>
      <c r="L295" s="32" t="s">
        <v>615</v>
      </c>
      <c r="M295" s="32" t="s">
        <v>82</v>
      </c>
      <c r="N295" s="32" t="s">
        <v>313</v>
      </c>
      <c r="O295" s="32">
        <v>6</v>
      </c>
      <c r="P295" s="32">
        <v>1</v>
      </c>
      <c r="Q295" s="32" t="s">
        <v>83</v>
      </c>
      <c r="R295" s="45" t="s">
        <v>84</v>
      </c>
      <c r="S295" s="45">
        <v>3156000</v>
      </c>
      <c r="T295" s="46">
        <f t="shared" si="123"/>
        <v>18936000</v>
      </c>
      <c r="U295" s="31" t="s">
        <v>609</v>
      </c>
      <c r="V295" s="32" t="s">
        <v>78</v>
      </c>
      <c r="W295" s="31" t="s">
        <v>461</v>
      </c>
      <c r="X295" s="32" t="s">
        <v>613</v>
      </c>
      <c r="Y295" s="32" t="s">
        <v>76</v>
      </c>
      <c r="Z295" s="32" t="s">
        <v>77</v>
      </c>
      <c r="AA295" s="74">
        <f>SUMIFS('MOD PAA INVERSIÓN'!M:M,'MOD PAA INVERSIÓN'!B:B,A295,'MOD PAA INVERSIÓN'!A:A,"Modificación propuesta")</f>
        <v>0</v>
      </c>
      <c r="AB295" s="81">
        <f t="shared" si="121"/>
        <v>0</v>
      </c>
      <c r="AC295" s="81">
        <f t="shared" si="122"/>
        <v>18936000</v>
      </c>
      <c r="AD295" s="74">
        <f>IFERROR(VLOOKUP(A295,'MOD PAA INVERSIÓN'!$B:$U,20,0),0)</f>
        <v>0</v>
      </c>
      <c r="AE295" s="74">
        <f>SUMIFS('MOD PAA INVERSIÓN'!$M:$M,'MOD PAA INVERSIÓN'!B:B,A295,'MOD PAA INVERSIÓN'!A:A,"Información Actual")</f>
        <v>0</v>
      </c>
      <c r="AF295" s="74" t="e">
        <f>VLOOKUP(A295,'Copia de MOD PAA INVERSIÓN'!$B:$M,12,0)</f>
        <v>#N/A</v>
      </c>
      <c r="AG295" s="27" t="e">
        <f t="shared" si="113"/>
        <v>#REF!</v>
      </c>
      <c r="AH295" s="27"/>
    </row>
    <row r="296" spans="1:34" ht="62.5">
      <c r="A296" s="31" t="s">
        <v>618</v>
      </c>
      <c r="B296" s="32" t="s">
        <v>70</v>
      </c>
      <c r="C296" s="32" t="s">
        <v>71</v>
      </c>
      <c r="D296" s="32" t="s">
        <v>455</v>
      </c>
      <c r="E296" s="32" t="s">
        <v>456</v>
      </c>
      <c r="F296" s="33">
        <v>8131</v>
      </c>
      <c r="G296" s="33">
        <v>2024110010238</v>
      </c>
      <c r="H296" s="32" t="s">
        <v>28</v>
      </c>
      <c r="I296" s="32" t="s">
        <v>457</v>
      </c>
      <c r="J296" s="32" t="s">
        <v>31</v>
      </c>
      <c r="K296" s="32">
        <v>80111600</v>
      </c>
      <c r="L296" s="32" t="s">
        <v>615</v>
      </c>
      <c r="M296" s="32" t="s">
        <v>82</v>
      </c>
      <c r="N296" s="32" t="s">
        <v>313</v>
      </c>
      <c r="O296" s="32">
        <v>6</v>
      </c>
      <c r="P296" s="32">
        <v>1</v>
      </c>
      <c r="Q296" s="32" t="s">
        <v>83</v>
      </c>
      <c r="R296" s="45" t="s">
        <v>84</v>
      </c>
      <c r="S296" s="45">
        <v>3156000</v>
      </c>
      <c r="T296" s="46">
        <f t="shared" si="123"/>
        <v>18936000</v>
      </c>
      <c r="U296" s="31" t="s">
        <v>609</v>
      </c>
      <c r="V296" s="32" t="s">
        <v>78</v>
      </c>
      <c r="W296" s="31" t="s">
        <v>461</v>
      </c>
      <c r="X296" s="32" t="s">
        <v>613</v>
      </c>
      <c r="Y296" s="32" t="s">
        <v>76</v>
      </c>
      <c r="Z296" s="32" t="s">
        <v>77</v>
      </c>
      <c r="AA296" s="74">
        <f>SUMIFS('MOD PAA INVERSIÓN'!M:M,'MOD PAA INVERSIÓN'!B:B,A296,'MOD PAA INVERSIÓN'!A:A,"Modificación propuesta")</f>
        <v>0</v>
      </c>
      <c r="AB296" s="81">
        <f t="shared" si="121"/>
        <v>0</v>
      </c>
      <c r="AC296" s="81">
        <f t="shared" si="122"/>
        <v>18936000</v>
      </c>
      <c r="AD296" s="74">
        <f>IFERROR(VLOOKUP(A296,'MOD PAA INVERSIÓN'!$B:$U,20,0),0)</f>
        <v>0</v>
      </c>
      <c r="AE296" s="74">
        <f>SUMIFS('MOD PAA INVERSIÓN'!$M:$M,'MOD PAA INVERSIÓN'!B:B,A296,'MOD PAA INVERSIÓN'!A:A,"Información Actual")</f>
        <v>0</v>
      </c>
      <c r="AF296" s="74" t="e">
        <f>VLOOKUP(A296,'Copia de MOD PAA INVERSIÓN'!$B:$M,12,0)</f>
        <v>#N/A</v>
      </c>
      <c r="AG296" s="27" t="e">
        <f t="shared" si="113"/>
        <v>#REF!</v>
      </c>
      <c r="AH296" s="27"/>
    </row>
    <row r="297" spans="1:34" ht="75">
      <c r="A297" s="31" t="s">
        <v>619</v>
      </c>
      <c r="B297" s="32" t="s">
        <v>70</v>
      </c>
      <c r="C297" s="32" t="s">
        <v>71</v>
      </c>
      <c r="D297" s="32" t="s">
        <v>455</v>
      </c>
      <c r="E297" s="32" t="s">
        <v>456</v>
      </c>
      <c r="F297" s="33">
        <v>8131</v>
      </c>
      <c r="G297" s="33">
        <v>2024110010238</v>
      </c>
      <c r="H297" s="32" t="s">
        <v>28</v>
      </c>
      <c r="I297" s="32" t="s">
        <v>457</v>
      </c>
      <c r="J297" s="32" t="s">
        <v>31</v>
      </c>
      <c r="K297" s="32">
        <v>80111600</v>
      </c>
      <c r="L297" s="32" t="s">
        <v>1395</v>
      </c>
      <c r="M297" s="32" t="s">
        <v>82</v>
      </c>
      <c r="N297" s="32" t="s">
        <v>313</v>
      </c>
      <c r="O297" s="32">
        <v>6</v>
      </c>
      <c r="P297" s="32">
        <v>1</v>
      </c>
      <c r="Q297" s="32" t="s">
        <v>83</v>
      </c>
      <c r="R297" s="45" t="s">
        <v>84</v>
      </c>
      <c r="S297" s="45">
        <v>3156000</v>
      </c>
      <c r="T297" s="46">
        <f t="shared" si="123"/>
        <v>18936000</v>
      </c>
      <c r="U297" s="31" t="s">
        <v>609</v>
      </c>
      <c r="V297" s="32" t="s">
        <v>78</v>
      </c>
      <c r="W297" s="31" t="s">
        <v>461</v>
      </c>
      <c r="X297" s="32" t="s">
        <v>613</v>
      </c>
      <c r="Y297" s="32" t="s">
        <v>76</v>
      </c>
      <c r="Z297" s="32" t="s">
        <v>77</v>
      </c>
      <c r="AA297" s="74">
        <f>SUMIFS('MOD PAA INVERSIÓN'!M:M,'MOD PAA INVERSIÓN'!B:B,A297,'MOD PAA INVERSIÓN'!A:A,"Modificación propuesta")</f>
        <v>0</v>
      </c>
      <c r="AB297" s="81">
        <f t="shared" si="121"/>
        <v>0</v>
      </c>
      <c r="AC297" s="81">
        <f t="shared" si="122"/>
        <v>18936000</v>
      </c>
      <c r="AD297" s="74">
        <f>IFERROR(VLOOKUP(A297,'MOD PAA INVERSIÓN'!$B:$U,20,0),0)</f>
        <v>0</v>
      </c>
      <c r="AE297" s="74">
        <f>SUMIFS('MOD PAA INVERSIÓN'!$M:$M,'MOD PAA INVERSIÓN'!B:B,A297,'MOD PAA INVERSIÓN'!A:A,"Información Actual")</f>
        <v>0</v>
      </c>
      <c r="AF297" s="74" t="e">
        <f>VLOOKUP(A297,'Copia de MOD PAA INVERSIÓN'!$B:$M,12,0)</f>
        <v>#N/A</v>
      </c>
      <c r="AG297" s="27" t="e">
        <f t="shared" si="113"/>
        <v>#REF!</v>
      </c>
      <c r="AH297" s="27"/>
    </row>
    <row r="298" spans="1:34" ht="62.5">
      <c r="A298" s="31" t="s">
        <v>620</v>
      </c>
      <c r="B298" s="32" t="s">
        <v>70</v>
      </c>
      <c r="C298" s="32" t="s">
        <v>71</v>
      </c>
      <c r="D298" s="32" t="s">
        <v>455</v>
      </c>
      <c r="E298" s="32" t="s">
        <v>456</v>
      </c>
      <c r="F298" s="33">
        <v>8131</v>
      </c>
      <c r="G298" s="33">
        <v>2024110010238</v>
      </c>
      <c r="H298" s="32" t="s">
        <v>28</v>
      </c>
      <c r="I298" s="32" t="s">
        <v>457</v>
      </c>
      <c r="J298" s="32" t="s">
        <v>31</v>
      </c>
      <c r="K298" s="32">
        <v>80111600</v>
      </c>
      <c r="L298" s="32" t="s">
        <v>615</v>
      </c>
      <c r="M298" s="32" t="s">
        <v>82</v>
      </c>
      <c r="N298" s="32" t="s">
        <v>82</v>
      </c>
      <c r="O298" s="32">
        <v>6</v>
      </c>
      <c r="P298" s="32">
        <v>1</v>
      </c>
      <c r="Q298" s="32" t="s">
        <v>83</v>
      </c>
      <c r="R298" s="45" t="s">
        <v>84</v>
      </c>
      <c r="S298" s="45">
        <v>3156000</v>
      </c>
      <c r="T298" s="46">
        <f t="shared" si="123"/>
        <v>18936000</v>
      </c>
      <c r="U298" s="31" t="s">
        <v>609</v>
      </c>
      <c r="V298" s="32" t="s">
        <v>78</v>
      </c>
      <c r="W298" s="31" t="s">
        <v>461</v>
      </c>
      <c r="X298" s="32" t="s">
        <v>613</v>
      </c>
      <c r="Y298" s="32" t="s">
        <v>76</v>
      </c>
      <c r="Z298" s="32" t="s">
        <v>77</v>
      </c>
      <c r="AA298" s="74">
        <f>SUMIFS('MOD PAA INVERSIÓN'!M:M,'MOD PAA INVERSIÓN'!B:B,A298,'MOD PAA INVERSIÓN'!A:A,"Modificación propuesta")</f>
        <v>0</v>
      </c>
      <c r="AB298" s="81">
        <f t="shared" si="121"/>
        <v>0</v>
      </c>
      <c r="AC298" s="81">
        <f t="shared" si="122"/>
        <v>18936000</v>
      </c>
      <c r="AD298" s="74">
        <f>IFERROR(VLOOKUP(A298,'MOD PAA INVERSIÓN'!$B:$U,20,0),0)</f>
        <v>0</v>
      </c>
      <c r="AE298" s="74">
        <f>SUMIFS('MOD PAA INVERSIÓN'!$M:$M,'MOD PAA INVERSIÓN'!B:B,A298,'MOD PAA INVERSIÓN'!A:A,"Información Actual")</f>
        <v>0</v>
      </c>
      <c r="AF298" s="74" t="e">
        <f>VLOOKUP(A298,'Copia de MOD PAA INVERSIÓN'!$B:$M,12,0)</f>
        <v>#N/A</v>
      </c>
      <c r="AG298" s="27" t="e">
        <f t="shared" si="113"/>
        <v>#REF!</v>
      </c>
      <c r="AH298" s="27"/>
    </row>
    <row r="299" spans="1:34" ht="62.5">
      <c r="A299" s="31" t="s">
        <v>621</v>
      </c>
      <c r="B299" s="32" t="s">
        <v>70</v>
      </c>
      <c r="C299" s="32" t="s">
        <v>71</v>
      </c>
      <c r="D299" s="32" t="s">
        <v>455</v>
      </c>
      <c r="E299" s="32" t="s">
        <v>456</v>
      </c>
      <c r="F299" s="33">
        <v>8131</v>
      </c>
      <c r="G299" s="33">
        <v>2024110010238</v>
      </c>
      <c r="H299" s="32" t="s">
        <v>28</v>
      </c>
      <c r="I299" s="32" t="s">
        <v>457</v>
      </c>
      <c r="J299" s="32" t="s">
        <v>31</v>
      </c>
      <c r="K299" s="32">
        <v>80111600</v>
      </c>
      <c r="L299" s="32" t="s">
        <v>622</v>
      </c>
      <c r="M299" s="32" t="s">
        <v>82</v>
      </c>
      <c r="N299" s="32" t="s">
        <v>313</v>
      </c>
      <c r="O299" s="32">
        <v>6</v>
      </c>
      <c r="P299" s="32">
        <v>1</v>
      </c>
      <c r="Q299" s="32" t="s">
        <v>83</v>
      </c>
      <c r="R299" s="45" t="s">
        <v>84</v>
      </c>
      <c r="S299" s="45">
        <v>4500000</v>
      </c>
      <c r="T299" s="46">
        <f t="shared" si="123"/>
        <v>27000000</v>
      </c>
      <c r="U299" s="31" t="s">
        <v>609</v>
      </c>
      <c r="V299" s="32" t="s">
        <v>122</v>
      </c>
      <c r="W299" s="31" t="s">
        <v>461</v>
      </c>
      <c r="X299" s="32" t="s">
        <v>613</v>
      </c>
      <c r="Y299" s="32" t="s">
        <v>76</v>
      </c>
      <c r="Z299" s="32" t="s">
        <v>77</v>
      </c>
      <c r="AA299" s="74">
        <f>SUMIFS('MOD PAA INVERSIÓN'!M:M,'MOD PAA INVERSIÓN'!B:B,A299,'MOD PAA INVERSIÓN'!A:A,"Modificación propuesta")</f>
        <v>0</v>
      </c>
      <c r="AB299" s="81">
        <f t="shared" si="121"/>
        <v>0</v>
      </c>
      <c r="AC299" s="81">
        <f t="shared" si="122"/>
        <v>27000000</v>
      </c>
      <c r="AD299" s="74">
        <f>IFERROR(VLOOKUP(A299,'MOD PAA INVERSIÓN'!$B:$U,20,0),0)</f>
        <v>0</v>
      </c>
      <c r="AE299" s="74">
        <f>SUMIFS('MOD PAA INVERSIÓN'!$M:$M,'MOD PAA INVERSIÓN'!B:B,A299,'MOD PAA INVERSIÓN'!A:A,"Información Actual")</f>
        <v>0</v>
      </c>
      <c r="AF299" s="74" t="e">
        <f>VLOOKUP(A299,'Copia de MOD PAA INVERSIÓN'!$B:$M,12,0)</f>
        <v>#N/A</v>
      </c>
      <c r="AG299" s="27" t="e">
        <f t="shared" si="113"/>
        <v>#REF!</v>
      </c>
      <c r="AH299" s="27"/>
    </row>
    <row r="300" spans="1:34" ht="87.5">
      <c r="A300" s="31" t="s">
        <v>623</v>
      </c>
      <c r="B300" s="32" t="s">
        <v>70</v>
      </c>
      <c r="C300" s="32" t="s">
        <v>71</v>
      </c>
      <c r="D300" s="32" t="s">
        <v>455</v>
      </c>
      <c r="E300" s="32" t="s">
        <v>456</v>
      </c>
      <c r="F300" s="33">
        <v>8131</v>
      </c>
      <c r="G300" s="33">
        <v>2024110010238</v>
      </c>
      <c r="H300" s="32" t="s">
        <v>28</v>
      </c>
      <c r="I300" s="32" t="s">
        <v>457</v>
      </c>
      <c r="J300" s="32" t="s">
        <v>31</v>
      </c>
      <c r="K300" s="32">
        <v>80111600</v>
      </c>
      <c r="L300" s="32" t="s">
        <v>624</v>
      </c>
      <c r="M300" s="32" t="s">
        <v>82</v>
      </c>
      <c r="N300" s="32" t="s">
        <v>313</v>
      </c>
      <c r="O300" s="32">
        <v>6</v>
      </c>
      <c r="P300" s="32">
        <v>1</v>
      </c>
      <c r="Q300" s="32" t="s">
        <v>83</v>
      </c>
      <c r="R300" s="45" t="s">
        <v>84</v>
      </c>
      <c r="S300" s="45">
        <v>4300000</v>
      </c>
      <c r="T300" s="46">
        <f t="shared" si="123"/>
        <v>25800000</v>
      </c>
      <c r="U300" s="31" t="s">
        <v>609</v>
      </c>
      <c r="V300" s="32" t="s">
        <v>122</v>
      </c>
      <c r="W300" s="31" t="s">
        <v>461</v>
      </c>
      <c r="X300" s="32" t="s">
        <v>613</v>
      </c>
      <c r="Y300" s="32" t="s">
        <v>76</v>
      </c>
      <c r="Z300" s="32" t="s">
        <v>77</v>
      </c>
      <c r="AA300" s="74">
        <f>SUMIFS('MOD PAA INVERSIÓN'!M:M,'MOD PAA INVERSIÓN'!B:B,A300,'MOD PAA INVERSIÓN'!A:A,"Modificación propuesta")</f>
        <v>0</v>
      </c>
      <c r="AB300" s="81">
        <f t="shared" si="121"/>
        <v>0</v>
      </c>
      <c r="AC300" s="81">
        <f t="shared" si="122"/>
        <v>25800000</v>
      </c>
      <c r="AD300" s="74">
        <f>IFERROR(VLOOKUP(A300,'MOD PAA INVERSIÓN'!$B:$U,20,0),0)</f>
        <v>0</v>
      </c>
      <c r="AE300" s="74">
        <f>SUMIFS('MOD PAA INVERSIÓN'!$M:$M,'MOD PAA INVERSIÓN'!B:B,A300,'MOD PAA INVERSIÓN'!A:A,"Información Actual")</f>
        <v>0</v>
      </c>
      <c r="AF300" s="74" t="e">
        <f>VLOOKUP(A300,'Copia de MOD PAA INVERSIÓN'!$B:$M,12,0)</f>
        <v>#N/A</v>
      </c>
      <c r="AG300" s="27" t="e">
        <f t="shared" si="113"/>
        <v>#REF!</v>
      </c>
      <c r="AH300" s="27"/>
    </row>
    <row r="301" spans="1:34" ht="62.5">
      <c r="A301" s="31" t="s">
        <v>625</v>
      </c>
      <c r="B301" s="32" t="s">
        <v>70</v>
      </c>
      <c r="C301" s="32" t="s">
        <v>71</v>
      </c>
      <c r="D301" s="32" t="s">
        <v>455</v>
      </c>
      <c r="E301" s="32" t="s">
        <v>456</v>
      </c>
      <c r="F301" s="33">
        <v>8131</v>
      </c>
      <c r="G301" s="33">
        <v>2024110010238</v>
      </c>
      <c r="H301" s="32" t="s">
        <v>28</v>
      </c>
      <c r="I301" s="32" t="s">
        <v>457</v>
      </c>
      <c r="J301" s="32" t="s">
        <v>31</v>
      </c>
      <c r="K301" s="32">
        <v>80111600</v>
      </c>
      <c r="L301" s="32" t="s">
        <v>626</v>
      </c>
      <c r="M301" s="32" t="s">
        <v>82</v>
      </c>
      <c r="N301" s="32" t="s">
        <v>313</v>
      </c>
      <c r="O301" s="32">
        <v>6</v>
      </c>
      <c r="P301" s="32">
        <v>1</v>
      </c>
      <c r="Q301" s="32" t="s">
        <v>83</v>
      </c>
      <c r="R301" s="45" t="s">
        <v>84</v>
      </c>
      <c r="S301" s="45">
        <v>4300000</v>
      </c>
      <c r="T301" s="46">
        <f t="shared" si="123"/>
        <v>25800000</v>
      </c>
      <c r="U301" s="31" t="s">
        <v>609</v>
      </c>
      <c r="V301" s="32" t="s">
        <v>122</v>
      </c>
      <c r="W301" s="31" t="s">
        <v>461</v>
      </c>
      <c r="X301" s="32" t="s">
        <v>613</v>
      </c>
      <c r="Y301" s="32" t="s">
        <v>76</v>
      </c>
      <c r="Z301" s="32" t="s">
        <v>77</v>
      </c>
      <c r="AA301" s="74">
        <f>SUMIFS('MOD PAA INVERSIÓN'!M:M,'MOD PAA INVERSIÓN'!B:B,A301,'MOD PAA INVERSIÓN'!A:A,"Modificación propuesta")</f>
        <v>0</v>
      </c>
      <c r="AB301" s="81">
        <f t="shared" si="121"/>
        <v>0</v>
      </c>
      <c r="AC301" s="81">
        <f t="shared" si="122"/>
        <v>25800000</v>
      </c>
      <c r="AD301" s="74">
        <f>IFERROR(VLOOKUP(A301,'MOD PAA INVERSIÓN'!$B:$U,20,0),0)</f>
        <v>0</v>
      </c>
      <c r="AE301" s="74">
        <f>SUMIFS('MOD PAA INVERSIÓN'!$M:$M,'MOD PAA INVERSIÓN'!B:B,A301,'MOD PAA INVERSIÓN'!A:A,"Información Actual")</f>
        <v>0</v>
      </c>
      <c r="AF301" s="74" t="e">
        <f>VLOOKUP(A301,'Copia de MOD PAA INVERSIÓN'!$B:$M,12,0)</f>
        <v>#N/A</v>
      </c>
      <c r="AG301" s="27" t="e">
        <f t="shared" si="113"/>
        <v>#REF!</v>
      </c>
      <c r="AH301" s="27"/>
    </row>
    <row r="302" spans="1:34" ht="62.5">
      <c r="A302" s="31" t="s">
        <v>627</v>
      </c>
      <c r="B302" s="32" t="s">
        <v>70</v>
      </c>
      <c r="C302" s="32" t="s">
        <v>71</v>
      </c>
      <c r="D302" s="32" t="s">
        <v>455</v>
      </c>
      <c r="E302" s="32" t="s">
        <v>456</v>
      </c>
      <c r="F302" s="33">
        <v>8131</v>
      </c>
      <c r="G302" s="33">
        <v>2024110010238</v>
      </c>
      <c r="H302" s="32" t="s">
        <v>28</v>
      </c>
      <c r="I302" s="32" t="s">
        <v>457</v>
      </c>
      <c r="J302" s="32" t="s">
        <v>31</v>
      </c>
      <c r="K302" s="32">
        <v>80111600</v>
      </c>
      <c r="L302" s="32" t="s">
        <v>615</v>
      </c>
      <c r="M302" s="32" t="s">
        <v>82</v>
      </c>
      <c r="N302" s="32" t="s">
        <v>82</v>
      </c>
      <c r="O302" s="32">
        <v>6</v>
      </c>
      <c r="P302" s="32">
        <v>1</v>
      </c>
      <c r="Q302" s="32" t="s">
        <v>83</v>
      </c>
      <c r="R302" s="45" t="s">
        <v>84</v>
      </c>
      <c r="S302" s="45">
        <v>3156000</v>
      </c>
      <c r="T302" s="46">
        <f t="shared" si="123"/>
        <v>18936000</v>
      </c>
      <c r="U302" s="31" t="s">
        <v>609</v>
      </c>
      <c r="V302" s="32" t="s">
        <v>78</v>
      </c>
      <c r="W302" s="31" t="s">
        <v>461</v>
      </c>
      <c r="X302" s="32" t="s">
        <v>613</v>
      </c>
      <c r="Y302" s="32" t="s">
        <v>76</v>
      </c>
      <c r="Z302" s="32" t="s">
        <v>77</v>
      </c>
      <c r="AA302" s="74">
        <f>SUMIFS('MOD PAA INVERSIÓN'!M:M,'MOD PAA INVERSIÓN'!B:B,A302,'MOD PAA INVERSIÓN'!A:A,"Modificación propuesta")</f>
        <v>0</v>
      </c>
      <c r="AB302" s="81">
        <f t="shared" si="121"/>
        <v>0</v>
      </c>
      <c r="AC302" s="81">
        <f t="shared" si="122"/>
        <v>18936000</v>
      </c>
      <c r="AD302" s="74">
        <f>IFERROR(VLOOKUP(A302,'MOD PAA INVERSIÓN'!$B:$U,20,0),0)</f>
        <v>0</v>
      </c>
      <c r="AE302" s="74">
        <f>SUMIFS('MOD PAA INVERSIÓN'!$M:$M,'MOD PAA INVERSIÓN'!B:B,A302,'MOD PAA INVERSIÓN'!A:A,"Información Actual")</f>
        <v>0</v>
      </c>
      <c r="AF302" s="74" t="e">
        <f>VLOOKUP(A302,'Copia de MOD PAA INVERSIÓN'!$B:$M,12,0)</f>
        <v>#N/A</v>
      </c>
      <c r="AG302" s="27" t="e">
        <f t="shared" si="113"/>
        <v>#REF!</v>
      </c>
      <c r="AH302" s="27"/>
    </row>
    <row r="303" spans="1:34" ht="87.5">
      <c r="A303" s="31" t="s">
        <v>628</v>
      </c>
      <c r="B303" s="32" t="s">
        <v>70</v>
      </c>
      <c r="C303" s="32" t="s">
        <v>71</v>
      </c>
      <c r="D303" s="32" t="s">
        <v>455</v>
      </c>
      <c r="E303" s="32" t="s">
        <v>456</v>
      </c>
      <c r="F303" s="33">
        <v>8131</v>
      </c>
      <c r="G303" s="33">
        <v>2024110010238</v>
      </c>
      <c r="H303" s="32" t="s">
        <v>28</v>
      </c>
      <c r="I303" s="32" t="s">
        <v>457</v>
      </c>
      <c r="J303" s="32" t="s">
        <v>31</v>
      </c>
      <c r="K303" s="32">
        <v>80111600</v>
      </c>
      <c r="L303" s="32" t="s">
        <v>611</v>
      </c>
      <c r="M303" s="32" t="s">
        <v>82</v>
      </c>
      <c r="N303" s="32" t="s">
        <v>313</v>
      </c>
      <c r="O303" s="32">
        <v>6</v>
      </c>
      <c r="P303" s="32">
        <v>1</v>
      </c>
      <c r="Q303" s="32" t="s">
        <v>83</v>
      </c>
      <c r="R303" s="45" t="s">
        <v>84</v>
      </c>
      <c r="S303" s="45">
        <v>3156000</v>
      </c>
      <c r="T303" s="46">
        <f t="shared" si="123"/>
        <v>18936000</v>
      </c>
      <c r="U303" s="31" t="s">
        <v>609</v>
      </c>
      <c r="V303" s="32" t="s">
        <v>78</v>
      </c>
      <c r="W303" s="31" t="s">
        <v>461</v>
      </c>
      <c r="X303" s="32" t="s">
        <v>613</v>
      </c>
      <c r="Y303" s="32" t="s">
        <v>76</v>
      </c>
      <c r="Z303" s="32" t="s">
        <v>77</v>
      </c>
      <c r="AA303" s="74">
        <f>SUMIFS('MOD PAA INVERSIÓN'!M:M,'MOD PAA INVERSIÓN'!B:B,A303,'MOD PAA INVERSIÓN'!A:A,"Modificación propuesta")</f>
        <v>0</v>
      </c>
      <c r="AB303" s="81">
        <f t="shared" si="121"/>
        <v>0</v>
      </c>
      <c r="AC303" s="81">
        <f t="shared" si="122"/>
        <v>18936000</v>
      </c>
      <c r="AD303" s="74">
        <f>IFERROR(VLOOKUP(A303,'MOD PAA INVERSIÓN'!$B:$U,20,0),0)</f>
        <v>0</v>
      </c>
      <c r="AE303" s="74">
        <f>SUMIFS('MOD PAA INVERSIÓN'!$M:$M,'MOD PAA INVERSIÓN'!B:B,A303,'MOD PAA INVERSIÓN'!A:A,"Información Actual")</f>
        <v>0</v>
      </c>
      <c r="AF303" s="74" t="e">
        <f>VLOOKUP(A303,'Copia de MOD PAA INVERSIÓN'!$B:$M,12,0)</f>
        <v>#N/A</v>
      </c>
      <c r="AG303" s="27" t="e">
        <f t="shared" si="113"/>
        <v>#REF!</v>
      </c>
      <c r="AH303" s="27"/>
    </row>
    <row r="304" spans="1:34" ht="62.5">
      <c r="A304" s="31" t="s">
        <v>629</v>
      </c>
      <c r="B304" s="32" t="s">
        <v>70</v>
      </c>
      <c r="C304" s="32" t="s">
        <v>71</v>
      </c>
      <c r="D304" s="32" t="s">
        <v>455</v>
      </c>
      <c r="E304" s="32" t="s">
        <v>456</v>
      </c>
      <c r="F304" s="33">
        <v>8131</v>
      </c>
      <c r="G304" s="33">
        <v>2024110010238</v>
      </c>
      <c r="H304" s="32" t="s">
        <v>28</v>
      </c>
      <c r="I304" s="32" t="s">
        <v>457</v>
      </c>
      <c r="J304" s="32" t="s">
        <v>31</v>
      </c>
      <c r="K304" s="32">
        <v>80111600</v>
      </c>
      <c r="L304" s="32" t="s">
        <v>615</v>
      </c>
      <c r="M304" s="32" t="s">
        <v>82</v>
      </c>
      <c r="N304" s="32" t="s">
        <v>82</v>
      </c>
      <c r="O304" s="32">
        <v>6</v>
      </c>
      <c r="P304" s="32">
        <v>1</v>
      </c>
      <c r="Q304" s="32" t="s">
        <v>83</v>
      </c>
      <c r="R304" s="45" t="s">
        <v>84</v>
      </c>
      <c r="S304" s="45">
        <v>3156000</v>
      </c>
      <c r="T304" s="46">
        <f t="shared" si="123"/>
        <v>18936000</v>
      </c>
      <c r="U304" s="31" t="s">
        <v>609</v>
      </c>
      <c r="V304" s="32" t="s">
        <v>78</v>
      </c>
      <c r="W304" s="31" t="s">
        <v>461</v>
      </c>
      <c r="X304" s="32" t="s">
        <v>613</v>
      </c>
      <c r="Y304" s="32" t="s">
        <v>76</v>
      </c>
      <c r="Z304" s="32" t="s">
        <v>77</v>
      </c>
      <c r="AA304" s="74">
        <f>SUMIFS('MOD PAA INVERSIÓN'!M:M,'MOD PAA INVERSIÓN'!B:B,A304,'MOD PAA INVERSIÓN'!A:A,"Modificación propuesta")</f>
        <v>0</v>
      </c>
      <c r="AB304" s="81">
        <f t="shared" si="121"/>
        <v>0</v>
      </c>
      <c r="AC304" s="81">
        <f t="shared" si="122"/>
        <v>18936000</v>
      </c>
      <c r="AD304" s="74">
        <f>IFERROR(VLOOKUP(A304,'MOD PAA INVERSIÓN'!$B:$U,20,0),0)</f>
        <v>0</v>
      </c>
      <c r="AE304" s="74">
        <f>SUMIFS('MOD PAA INVERSIÓN'!$M:$M,'MOD PAA INVERSIÓN'!B:B,A304,'MOD PAA INVERSIÓN'!A:A,"Información Actual")</f>
        <v>0</v>
      </c>
      <c r="AF304" s="74" t="e">
        <f>VLOOKUP(A304,'Copia de MOD PAA INVERSIÓN'!$B:$M,12,0)</f>
        <v>#N/A</v>
      </c>
      <c r="AG304" s="27" t="e">
        <f t="shared" si="113"/>
        <v>#REF!</v>
      </c>
      <c r="AH304" s="27"/>
    </row>
    <row r="305" spans="1:34" ht="62.5">
      <c r="A305" s="31" t="s">
        <v>630</v>
      </c>
      <c r="B305" s="32" t="s">
        <v>70</v>
      </c>
      <c r="C305" s="32" t="s">
        <v>71</v>
      </c>
      <c r="D305" s="32" t="s">
        <v>455</v>
      </c>
      <c r="E305" s="32" t="s">
        <v>456</v>
      </c>
      <c r="F305" s="33">
        <v>8131</v>
      </c>
      <c r="G305" s="33">
        <v>2024110010238</v>
      </c>
      <c r="H305" s="32" t="s">
        <v>28</v>
      </c>
      <c r="I305" s="32" t="s">
        <v>457</v>
      </c>
      <c r="J305" s="32" t="s">
        <v>31</v>
      </c>
      <c r="K305" s="32">
        <v>80111600</v>
      </c>
      <c r="L305" s="32" t="s">
        <v>615</v>
      </c>
      <c r="M305" s="32" t="s">
        <v>82</v>
      </c>
      <c r="N305" s="32" t="s">
        <v>82</v>
      </c>
      <c r="O305" s="32">
        <v>6</v>
      </c>
      <c r="P305" s="32">
        <v>1</v>
      </c>
      <c r="Q305" s="32" t="s">
        <v>83</v>
      </c>
      <c r="R305" s="45" t="s">
        <v>84</v>
      </c>
      <c r="S305" s="45">
        <v>3156000</v>
      </c>
      <c r="T305" s="46">
        <f t="shared" si="123"/>
        <v>18936000</v>
      </c>
      <c r="U305" s="31" t="s">
        <v>609</v>
      </c>
      <c r="V305" s="32" t="s">
        <v>78</v>
      </c>
      <c r="W305" s="31" t="s">
        <v>461</v>
      </c>
      <c r="X305" s="32" t="s">
        <v>613</v>
      </c>
      <c r="Y305" s="32" t="s">
        <v>76</v>
      </c>
      <c r="Z305" s="32" t="s">
        <v>77</v>
      </c>
      <c r="AA305" s="74">
        <f>SUMIFS('MOD PAA INVERSIÓN'!M:M,'MOD PAA INVERSIÓN'!B:B,A305,'MOD PAA INVERSIÓN'!A:A,"Modificación propuesta")</f>
        <v>0</v>
      </c>
      <c r="AB305" s="81">
        <f t="shared" si="121"/>
        <v>0</v>
      </c>
      <c r="AC305" s="81">
        <f t="shared" si="122"/>
        <v>18936000</v>
      </c>
      <c r="AD305" s="74">
        <f>IFERROR(VLOOKUP(A305,'MOD PAA INVERSIÓN'!$B:$U,20,0),0)</f>
        <v>0</v>
      </c>
      <c r="AE305" s="74">
        <f>SUMIFS('MOD PAA INVERSIÓN'!$M:$M,'MOD PAA INVERSIÓN'!B:B,A305,'MOD PAA INVERSIÓN'!A:A,"Información Actual")</f>
        <v>0</v>
      </c>
      <c r="AF305" s="74" t="e">
        <f>VLOOKUP(A305,'Copia de MOD PAA INVERSIÓN'!$B:$M,12,0)</f>
        <v>#N/A</v>
      </c>
      <c r="AG305" s="27" t="e">
        <f t="shared" si="113"/>
        <v>#REF!</v>
      </c>
      <c r="AH305" s="27"/>
    </row>
    <row r="306" spans="1:34" ht="62.5">
      <c r="A306" s="31" t="s">
        <v>631</v>
      </c>
      <c r="B306" s="32" t="s">
        <v>70</v>
      </c>
      <c r="C306" s="32" t="s">
        <v>71</v>
      </c>
      <c r="D306" s="32" t="s">
        <v>455</v>
      </c>
      <c r="E306" s="32" t="s">
        <v>456</v>
      </c>
      <c r="F306" s="33">
        <v>8131</v>
      </c>
      <c r="G306" s="33">
        <v>2024110010238</v>
      </c>
      <c r="H306" s="32" t="s">
        <v>28</v>
      </c>
      <c r="I306" s="32" t="s">
        <v>457</v>
      </c>
      <c r="J306" s="32" t="s">
        <v>31</v>
      </c>
      <c r="K306" s="32">
        <v>80111600</v>
      </c>
      <c r="L306" s="32" t="s">
        <v>632</v>
      </c>
      <c r="M306" s="32" t="s">
        <v>82</v>
      </c>
      <c r="N306" s="32" t="s">
        <v>313</v>
      </c>
      <c r="O306" s="32">
        <v>6</v>
      </c>
      <c r="P306" s="32">
        <v>1</v>
      </c>
      <c r="Q306" s="32" t="s">
        <v>83</v>
      </c>
      <c r="R306" s="45" t="s">
        <v>84</v>
      </c>
      <c r="S306" s="45">
        <v>4300000</v>
      </c>
      <c r="T306" s="46">
        <f t="shared" si="123"/>
        <v>25800000</v>
      </c>
      <c r="U306" s="31" t="s">
        <v>609</v>
      </c>
      <c r="V306" s="32" t="s">
        <v>122</v>
      </c>
      <c r="W306" s="31" t="s">
        <v>461</v>
      </c>
      <c r="X306" s="32" t="s">
        <v>633</v>
      </c>
      <c r="Y306" s="32" t="s">
        <v>76</v>
      </c>
      <c r="Z306" s="32" t="s">
        <v>77</v>
      </c>
      <c r="AA306" s="74">
        <f>SUMIFS('MOD PAA INVERSIÓN'!M:M,'MOD PAA INVERSIÓN'!B:B,A306,'MOD PAA INVERSIÓN'!A:A,"Modificación propuesta")</f>
        <v>0</v>
      </c>
      <c r="AB306" s="81">
        <f t="shared" si="121"/>
        <v>0</v>
      </c>
      <c r="AC306" s="81">
        <f t="shared" si="122"/>
        <v>25800000</v>
      </c>
      <c r="AD306" s="74">
        <f>IFERROR(VLOOKUP(A306,'MOD PAA INVERSIÓN'!$B:$U,20,0),0)</f>
        <v>0</v>
      </c>
      <c r="AE306" s="74">
        <f>SUMIFS('MOD PAA INVERSIÓN'!$M:$M,'MOD PAA INVERSIÓN'!B:B,A306,'MOD PAA INVERSIÓN'!A:A,"Información Actual")</f>
        <v>0</v>
      </c>
      <c r="AF306" s="74" t="e">
        <f>VLOOKUP(A306,'Copia de MOD PAA INVERSIÓN'!$B:$M,12,0)</f>
        <v>#N/A</v>
      </c>
      <c r="AG306" s="27" t="e">
        <f t="shared" si="113"/>
        <v>#REF!</v>
      </c>
      <c r="AH306" s="27"/>
    </row>
    <row r="307" spans="1:34" ht="62.5">
      <c r="A307" s="31" t="s">
        <v>634</v>
      </c>
      <c r="B307" s="32" t="s">
        <v>70</v>
      </c>
      <c r="C307" s="32" t="s">
        <v>71</v>
      </c>
      <c r="D307" s="32" t="s">
        <v>455</v>
      </c>
      <c r="E307" s="31" t="s">
        <v>456</v>
      </c>
      <c r="F307" s="33">
        <v>8131</v>
      </c>
      <c r="G307" s="33">
        <v>2024110010238</v>
      </c>
      <c r="H307" s="32" t="s">
        <v>28</v>
      </c>
      <c r="I307" s="32" t="s">
        <v>457</v>
      </c>
      <c r="J307" s="32" t="s">
        <v>31</v>
      </c>
      <c r="K307" s="31">
        <v>80111600</v>
      </c>
      <c r="L307" s="32" t="s">
        <v>615</v>
      </c>
      <c r="M307" s="31" t="s">
        <v>635</v>
      </c>
      <c r="N307" s="31" t="s">
        <v>313</v>
      </c>
      <c r="O307" s="31">
        <v>6</v>
      </c>
      <c r="P307" s="31">
        <v>1</v>
      </c>
      <c r="Q307" s="31" t="s">
        <v>83</v>
      </c>
      <c r="R307" s="39" t="s">
        <v>84</v>
      </c>
      <c r="S307" s="52">
        <v>3156000</v>
      </c>
      <c r="T307" s="49">
        <f t="shared" si="123"/>
        <v>18936000</v>
      </c>
      <c r="U307" s="31" t="s">
        <v>609</v>
      </c>
      <c r="V307" s="32" t="s">
        <v>78</v>
      </c>
      <c r="W307" s="31" t="s">
        <v>461</v>
      </c>
      <c r="X307" s="32" t="s">
        <v>613</v>
      </c>
      <c r="Y307" s="31" t="s">
        <v>76</v>
      </c>
      <c r="Z307" s="32" t="s">
        <v>77</v>
      </c>
      <c r="AA307" s="74">
        <f>SUMIFS('MOD PAA INVERSIÓN'!M:M,'MOD PAA INVERSIÓN'!B:B,A307,'MOD PAA INVERSIÓN'!A:A,"Modificación propuesta")</f>
        <v>0</v>
      </c>
      <c r="AB307" s="81">
        <f t="shared" si="121"/>
        <v>0</v>
      </c>
      <c r="AC307" s="81">
        <f t="shared" si="122"/>
        <v>18936000</v>
      </c>
      <c r="AD307" s="74">
        <f>IFERROR(VLOOKUP(A307,'MOD PAA INVERSIÓN'!$B:$U,20,0),0)</f>
        <v>0</v>
      </c>
      <c r="AE307" s="74">
        <f>SUMIFS('MOD PAA INVERSIÓN'!$M:$M,'MOD PAA INVERSIÓN'!B:B,A307,'MOD PAA INVERSIÓN'!A:A,"Información Actual")</f>
        <v>0</v>
      </c>
      <c r="AF307" s="74" t="e">
        <f>VLOOKUP(A307,'Copia de MOD PAA INVERSIÓN'!$B:$M,12,0)</f>
        <v>#N/A</v>
      </c>
      <c r="AG307" s="27" t="e">
        <f t="shared" si="113"/>
        <v>#REF!</v>
      </c>
      <c r="AH307" s="27"/>
    </row>
    <row r="308" spans="1:34" ht="62.5">
      <c r="A308" s="31" t="s">
        <v>636</v>
      </c>
      <c r="B308" s="32" t="s">
        <v>70</v>
      </c>
      <c r="C308" s="32" t="s">
        <v>71</v>
      </c>
      <c r="D308" s="32" t="s">
        <v>455</v>
      </c>
      <c r="E308" s="31" t="s">
        <v>456</v>
      </c>
      <c r="F308" s="33">
        <v>8131</v>
      </c>
      <c r="G308" s="33">
        <v>2024110010238</v>
      </c>
      <c r="H308" s="32" t="s">
        <v>28</v>
      </c>
      <c r="I308" s="32" t="s">
        <v>457</v>
      </c>
      <c r="J308" s="32" t="s">
        <v>31</v>
      </c>
      <c r="K308" s="31">
        <v>80111600</v>
      </c>
      <c r="L308" s="32" t="s">
        <v>637</v>
      </c>
      <c r="M308" s="31" t="s">
        <v>82</v>
      </c>
      <c r="N308" s="31" t="s">
        <v>313</v>
      </c>
      <c r="O308" s="31">
        <v>6</v>
      </c>
      <c r="P308" s="31">
        <v>1</v>
      </c>
      <c r="Q308" s="31" t="s">
        <v>83</v>
      </c>
      <c r="R308" s="39" t="s">
        <v>84</v>
      </c>
      <c r="S308" s="52">
        <v>5000000</v>
      </c>
      <c r="T308" s="49">
        <f t="shared" si="123"/>
        <v>30000000</v>
      </c>
      <c r="U308" s="31" t="s">
        <v>609</v>
      </c>
      <c r="V308" s="32" t="s">
        <v>78</v>
      </c>
      <c r="W308" s="31" t="s">
        <v>461</v>
      </c>
      <c r="X308" s="32" t="s">
        <v>613</v>
      </c>
      <c r="Y308" s="31" t="s">
        <v>76</v>
      </c>
      <c r="Z308" s="32" t="s">
        <v>77</v>
      </c>
      <c r="AA308" s="74">
        <f>SUMIFS('MOD PAA INVERSIÓN'!M:M,'MOD PAA INVERSIÓN'!B:B,A308,'MOD PAA INVERSIÓN'!A:A,"Modificación propuesta")</f>
        <v>0</v>
      </c>
      <c r="AB308" s="81">
        <f t="shared" si="121"/>
        <v>0</v>
      </c>
      <c r="AC308" s="81">
        <f t="shared" si="122"/>
        <v>30000000</v>
      </c>
      <c r="AD308" s="74">
        <f>IFERROR(VLOOKUP(A308,'MOD PAA INVERSIÓN'!$B:$U,20,0),0)</f>
        <v>0</v>
      </c>
      <c r="AE308" s="74">
        <f>SUMIFS('MOD PAA INVERSIÓN'!$M:$M,'MOD PAA INVERSIÓN'!B:B,A308,'MOD PAA INVERSIÓN'!A:A,"Información Actual")</f>
        <v>0</v>
      </c>
      <c r="AF308" s="74" t="e">
        <f>VLOOKUP(A308,'Copia de MOD PAA INVERSIÓN'!$B:$M,12,0)</f>
        <v>#N/A</v>
      </c>
      <c r="AG308" s="27" t="e">
        <f t="shared" si="113"/>
        <v>#REF!</v>
      </c>
      <c r="AH308" s="27"/>
    </row>
    <row r="309" spans="1:34" ht="62.5">
      <c r="A309" s="31" t="s">
        <v>638</v>
      </c>
      <c r="B309" s="32" t="s">
        <v>70</v>
      </c>
      <c r="C309" s="32" t="s">
        <v>71</v>
      </c>
      <c r="D309" s="32" t="s">
        <v>455</v>
      </c>
      <c r="E309" s="31" t="s">
        <v>456</v>
      </c>
      <c r="F309" s="33">
        <v>8131</v>
      </c>
      <c r="G309" s="33">
        <v>2024110010238</v>
      </c>
      <c r="H309" s="32" t="s">
        <v>28</v>
      </c>
      <c r="I309" s="32" t="s">
        <v>457</v>
      </c>
      <c r="J309" s="32" t="s">
        <v>31</v>
      </c>
      <c r="K309" s="31">
        <v>80111600</v>
      </c>
      <c r="L309" s="32" t="s">
        <v>639</v>
      </c>
      <c r="M309" s="31" t="s">
        <v>82</v>
      </c>
      <c r="N309" s="31" t="s">
        <v>313</v>
      </c>
      <c r="O309" s="31">
        <v>6</v>
      </c>
      <c r="P309" s="31">
        <v>1</v>
      </c>
      <c r="Q309" s="31" t="s">
        <v>83</v>
      </c>
      <c r="R309" s="39" t="s">
        <v>84</v>
      </c>
      <c r="S309" s="52">
        <v>4300000</v>
      </c>
      <c r="T309" s="49">
        <f t="shared" si="123"/>
        <v>25800000</v>
      </c>
      <c r="U309" s="31" t="s">
        <v>609</v>
      </c>
      <c r="V309" s="32" t="s">
        <v>78</v>
      </c>
      <c r="W309" s="31" t="s">
        <v>461</v>
      </c>
      <c r="X309" s="32" t="s">
        <v>613</v>
      </c>
      <c r="Y309" s="31" t="s">
        <v>76</v>
      </c>
      <c r="Z309" s="32" t="s">
        <v>77</v>
      </c>
      <c r="AA309" s="74">
        <f>SUMIFS('MOD PAA INVERSIÓN'!M:M,'MOD PAA INVERSIÓN'!B:B,A309,'MOD PAA INVERSIÓN'!A:A,"Modificación propuesta")</f>
        <v>0</v>
      </c>
      <c r="AB309" s="81">
        <f t="shared" si="121"/>
        <v>0</v>
      </c>
      <c r="AC309" s="81">
        <f t="shared" si="122"/>
        <v>25800000</v>
      </c>
      <c r="AD309" s="74">
        <f>IFERROR(VLOOKUP(A309,'MOD PAA INVERSIÓN'!$B:$U,20,0),0)</f>
        <v>0</v>
      </c>
      <c r="AE309" s="74">
        <f>SUMIFS('MOD PAA INVERSIÓN'!$M:$M,'MOD PAA INVERSIÓN'!B:B,A309,'MOD PAA INVERSIÓN'!A:A,"Información Actual")</f>
        <v>0</v>
      </c>
      <c r="AF309" s="74" t="e">
        <f>VLOOKUP(A309,'Copia de MOD PAA INVERSIÓN'!$B:$M,12,0)</f>
        <v>#N/A</v>
      </c>
      <c r="AG309" s="27" t="e">
        <f t="shared" si="113"/>
        <v>#REF!</v>
      </c>
      <c r="AH309" s="27"/>
    </row>
    <row r="310" spans="1:34" ht="62.5">
      <c r="A310" s="31" t="s">
        <v>640</v>
      </c>
      <c r="B310" s="32" t="s">
        <v>70</v>
      </c>
      <c r="C310" s="32" t="s">
        <v>71</v>
      </c>
      <c r="D310" s="32" t="s">
        <v>455</v>
      </c>
      <c r="E310" s="31" t="s">
        <v>456</v>
      </c>
      <c r="F310" s="33">
        <v>8131</v>
      </c>
      <c r="G310" s="33">
        <v>2024110010238</v>
      </c>
      <c r="H310" s="32" t="s">
        <v>28</v>
      </c>
      <c r="I310" s="32" t="s">
        <v>457</v>
      </c>
      <c r="J310" s="32" t="s">
        <v>31</v>
      </c>
      <c r="K310" s="31">
        <v>80111600</v>
      </c>
      <c r="L310" s="32" t="s">
        <v>615</v>
      </c>
      <c r="M310" s="31" t="s">
        <v>642</v>
      </c>
      <c r="N310" s="31" t="s">
        <v>643</v>
      </c>
      <c r="O310" s="31">
        <v>2.9</v>
      </c>
      <c r="P310" s="31">
        <v>1</v>
      </c>
      <c r="Q310" s="31" t="s">
        <v>83</v>
      </c>
      <c r="R310" s="39" t="s">
        <v>84</v>
      </c>
      <c r="S310" s="52">
        <v>3156000</v>
      </c>
      <c r="T310" s="49">
        <f t="shared" si="123"/>
        <v>9152400</v>
      </c>
      <c r="U310" s="31" t="s">
        <v>609</v>
      </c>
      <c r="V310" s="32" t="s">
        <v>78</v>
      </c>
      <c r="W310" s="31" t="s">
        <v>461</v>
      </c>
      <c r="X310" s="32" t="s">
        <v>613</v>
      </c>
      <c r="Y310" s="31" t="s">
        <v>76</v>
      </c>
      <c r="Z310" s="32" t="s">
        <v>77</v>
      </c>
      <c r="AA310" s="74">
        <f>SUMIFS('MOD PAA INVERSIÓN'!M:M,'MOD PAA INVERSIÓN'!B:B,A310,'MOD PAA INVERSIÓN'!A:A,"Modificación propuesta")</f>
        <v>0</v>
      </c>
      <c r="AB310" s="81">
        <f t="shared" si="121"/>
        <v>0</v>
      </c>
      <c r="AC310" s="81">
        <f t="shared" si="122"/>
        <v>9152400</v>
      </c>
      <c r="AD310" s="74">
        <f>IFERROR(VLOOKUP(A310,'MOD PAA INVERSIÓN'!$B:$U,20,0),0)</f>
        <v>0</v>
      </c>
      <c r="AE310" s="74">
        <f>SUMIFS('MOD PAA INVERSIÓN'!$M:$M,'MOD PAA INVERSIÓN'!B:B,A310,'MOD PAA INVERSIÓN'!A:A,"Información Actual")</f>
        <v>0</v>
      </c>
      <c r="AF310" s="74" t="e">
        <f>VLOOKUP(A310,'Copia de MOD PAA INVERSIÓN'!$B:$M,12,0)</f>
        <v>#N/A</v>
      </c>
      <c r="AG310" s="27" t="e">
        <f t="shared" si="113"/>
        <v>#REF!</v>
      </c>
      <c r="AH310" s="27"/>
    </row>
    <row r="311" spans="1:34" ht="62.5">
      <c r="A311" s="31" t="s">
        <v>641</v>
      </c>
      <c r="B311" s="32" t="s">
        <v>70</v>
      </c>
      <c r="C311" s="32" t="s">
        <v>71</v>
      </c>
      <c r="D311" s="32" t="s">
        <v>455</v>
      </c>
      <c r="E311" s="31" t="s">
        <v>456</v>
      </c>
      <c r="F311" s="33">
        <v>8131</v>
      </c>
      <c r="G311" s="33">
        <v>2024110010238</v>
      </c>
      <c r="H311" s="32" t="s">
        <v>28</v>
      </c>
      <c r="I311" s="32" t="s">
        <v>457</v>
      </c>
      <c r="J311" s="32" t="s">
        <v>31</v>
      </c>
      <c r="K311" s="31">
        <v>80111600</v>
      </c>
      <c r="L311" s="32" t="s">
        <v>615</v>
      </c>
      <c r="M311" s="31" t="s">
        <v>642</v>
      </c>
      <c r="N311" s="31" t="s">
        <v>643</v>
      </c>
      <c r="O311" s="31">
        <v>2.9</v>
      </c>
      <c r="P311" s="31">
        <v>1</v>
      </c>
      <c r="Q311" s="31" t="s">
        <v>83</v>
      </c>
      <c r="R311" s="39" t="s">
        <v>84</v>
      </c>
      <c r="S311" s="52">
        <v>3156000</v>
      </c>
      <c r="T311" s="49">
        <f t="shared" si="123"/>
        <v>9152400</v>
      </c>
      <c r="U311" s="31" t="s">
        <v>609</v>
      </c>
      <c r="V311" s="32" t="s">
        <v>78</v>
      </c>
      <c r="W311" s="31" t="s">
        <v>461</v>
      </c>
      <c r="X311" s="32" t="s">
        <v>613</v>
      </c>
      <c r="Y311" s="31" t="s">
        <v>76</v>
      </c>
      <c r="Z311" s="32" t="s">
        <v>77</v>
      </c>
      <c r="AA311" s="74">
        <f>SUMIFS('MOD PAA INVERSIÓN'!M:M,'MOD PAA INVERSIÓN'!B:B,A311,'MOD PAA INVERSIÓN'!A:A,"Modificación propuesta")</f>
        <v>0</v>
      </c>
      <c r="AB311" s="81">
        <f t="shared" si="121"/>
        <v>0</v>
      </c>
      <c r="AC311" s="81">
        <f t="shared" si="122"/>
        <v>9152400</v>
      </c>
      <c r="AD311" s="74">
        <f>IFERROR(VLOOKUP(A311,'MOD PAA INVERSIÓN'!$B:$U,20,0),0)</f>
        <v>0</v>
      </c>
      <c r="AE311" s="74">
        <f>SUMIFS('MOD PAA INVERSIÓN'!$M:$M,'MOD PAA INVERSIÓN'!B:B,A311,'MOD PAA INVERSIÓN'!A:A,"Información Actual")</f>
        <v>0</v>
      </c>
      <c r="AF311" s="74" t="e">
        <f>VLOOKUP(A311,'Copia de MOD PAA INVERSIÓN'!$B:$M,12,0)</f>
        <v>#N/A</v>
      </c>
      <c r="AG311" s="27" t="e">
        <f t="shared" si="113"/>
        <v>#REF!</v>
      </c>
      <c r="AH311" s="27"/>
    </row>
    <row r="312" spans="1:34" ht="87.5">
      <c r="A312" s="31" t="s">
        <v>644</v>
      </c>
      <c r="B312" s="32" t="s">
        <v>70</v>
      </c>
      <c r="C312" s="32" t="s">
        <v>71</v>
      </c>
      <c r="D312" s="32" t="s">
        <v>455</v>
      </c>
      <c r="E312" s="32" t="s">
        <v>456</v>
      </c>
      <c r="F312" s="33">
        <v>8131</v>
      </c>
      <c r="G312" s="33">
        <v>2024110010238</v>
      </c>
      <c r="H312" s="32" t="s">
        <v>28</v>
      </c>
      <c r="I312" s="32" t="s">
        <v>457</v>
      </c>
      <c r="J312" s="32" t="s">
        <v>31</v>
      </c>
      <c r="K312" s="32">
        <v>80111600</v>
      </c>
      <c r="L312" s="32" t="s">
        <v>624</v>
      </c>
      <c r="M312" s="31" t="s">
        <v>642</v>
      </c>
      <c r="N312" s="31" t="s">
        <v>643</v>
      </c>
      <c r="O312" s="32">
        <v>3</v>
      </c>
      <c r="P312" s="32">
        <v>1</v>
      </c>
      <c r="Q312" s="32" t="s">
        <v>83</v>
      </c>
      <c r="R312" s="45" t="s">
        <v>84</v>
      </c>
      <c r="S312" s="45">
        <v>4300000</v>
      </c>
      <c r="T312" s="46">
        <f t="shared" si="123"/>
        <v>12900000</v>
      </c>
      <c r="U312" s="31" t="s">
        <v>609</v>
      </c>
      <c r="V312" s="32" t="s">
        <v>122</v>
      </c>
      <c r="W312" s="31" t="s">
        <v>461</v>
      </c>
      <c r="X312" s="32" t="s">
        <v>613</v>
      </c>
      <c r="Y312" s="32" t="s">
        <v>76</v>
      </c>
      <c r="Z312" s="32" t="s">
        <v>77</v>
      </c>
      <c r="AA312" s="74">
        <f>SUMIFS('MOD PAA INVERSIÓN'!M:M,'MOD PAA INVERSIÓN'!B:B,A312,'MOD PAA INVERSIÓN'!A:A,"Modificación propuesta")</f>
        <v>0</v>
      </c>
      <c r="AB312" s="81">
        <f t="shared" si="121"/>
        <v>0</v>
      </c>
      <c r="AC312" s="81">
        <f t="shared" si="122"/>
        <v>12900000</v>
      </c>
      <c r="AD312" s="74">
        <f>IFERROR(VLOOKUP(A312,'MOD PAA INVERSIÓN'!$B:$U,20,0),0)</f>
        <v>0</v>
      </c>
      <c r="AE312" s="74">
        <f>SUMIFS('MOD PAA INVERSIÓN'!$M:$M,'MOD PAA INVERSIÓN'!B:B,A312,'MOD PAA INVERSIÓN'!A:A,"Información Actual")</f>
        <v>0</v>
      </c>
      <c r="AF312" s="74" t="e">
        <f>VLOOKUP(A312,'Copia de MOD PAA INVERSIÓN'!$B:$M,12,0)</f>
        <v>#N/A</v>
      </c>
      <c r="AG312" s="27" t="e">
        <f t="shared" si="113"/>
        <v>#REF!</v>
      </c>
      <c r="AH312" s="27"/>
    </row>
    <row r="313" spans="1:34" ht="62.5">
      <c r="A313" s="31" t="s">
        <v>645</v>
      </c>
      <c r="B313" s="32" t="s">
        <v>70</v>
      </c>
      <c r="C313" s="32" t="s">
        <v>71</v>
      </c>
      <c r="D313" s="32" t="s">
        <v>455</v>
      </c>
      <c r="E313" s="32" t="s">
        <v>456</v>
      </c>
      <c r="F313" s="33">
        <v>8131</v>
      </c>
      <c r="G313" s="33">
        <v>2024110010238</v>
      </c>
      <c r="H313" s="32" t="s">
        <v>28</v>
      </c>
      <c r="I313" s="32" t="s">
        <v>457</v>
      </c>
      <c r="J313" s="32" t="s">
        <v>31</v>
      </c>
      <c r="K313" s="32">
        <v>80111600</v>
      </c>
      <c r="L313" s="32" t="s">
        <v>626</v>
      </c>
      <c r="M313" s="31" t="s">
        <v>642</v>
      </c>
      <c r="N313" s="31" t="s">
        <v>643</v>
      </c>
      <c r="O313" s="32">
        <v>3</v>
      </c>
      <c r="P313" s="32">
        <v>1</v>
      </c>
      <c r="Q313" s="32" t="s">
        <v>83</v>
      </c>
      <c r="R313" s="45" t="s">
        <v>84</v>
      </c>
      <c r="S313" s="45">
        <v>4300000</v>
      </c>
      <c r="T313" s="46">
        <f t="shared" si="123"/>
        <v>12900000</v>
      </c>
      <c r="U313" s="31" t="s">
        <v>609</v>
      </c>
      <c r="V313" s="32" t="s">
        <v>122</v>
      </c>
      <c r="W313" s="31" t="s">
        <v>461</v>
      </c>
      <c r="X313" s="32" t="s">
        <v>613</v>
      </c>
      <c r="Y313" s="32" t="s">
        <v>76</v>
      </c>
      <c r="Z313" s="32" t="s">
        <v>77</v>
      </c>
      <c r="AA313" s="74">
        <f>SUMIFS('MOD PAA INVERSIÓN'!M:M,'MOD PAA INVERSIÓN'!B:B,A313,'MOD PAA INVERSIÓN'!A:A,"Modificación propuesta")</f>
        <v>0</v>
      </c>
      <c r="AB313" s="81">
        <f t="shared" si="121"/>
        <v>0</v>
      </c>
      <c r="AC313" s="81">
        <f t="shared" si="122"/>
        <v>12900000</v>
      </c>
      <c r="AD313" s="74">
        <f>IFERROR(VLOOKUP(A313,'MOD PAA INVERSIÓN'!$B:$U,20,0),0)</f>
        <v>0</v>
      </c>
      <c r="AE313" s="74">
        <f>SUMIFS('MOD PAA INVERSIÓN'!$M:$M,'MOD PAA INVERSIÓN'!B:B,A313,'MOD PAA INVERSIÓN'!A:A,"Información Actual")</f>
        <v>0</v>
      </c>
      <c r="AF313" s="74" t="e">
        <f>VLOOKUP(A313,'Copia de MOD PAA INVERSIÓN'!$B:$M,12,0)</f>
        <v>#N/A</v>
      </c>
      <c r="AG313" s="27" t="e">
        <f t="shared" si="113"/>
        <v>#REF!</v>
      </c>
      <c r="AH313" s="27"/>
    </row>
    <row r="314" spans="1:34" ht="62.5">
      <c r="A314" s="31" t="s">
        <v>646</v>
      </c>
      <c r="B314" s="32" t="s">
        <v>70</v>
      </c>
      <c r="C314" s="32" t="s">
        <v>71</v>
      </c>
      <c r="D314" s="32" t="s">
        <v>455</v>
      </c>
      <c r="E314" s="32" t="s">
        <v>456</v>
      </c>
      <c r="F314" s="33">
        <v>8131</v>
      </c>
      <c r="G314" s="33">
        <v>2024110010238</v>
      </c>
      <c r="H314" s="32" t="s">
        <v>28</v>
      </c>
      <c r="I314" s="32" t="s">
        <v>457</v>
      </c>
      <c r="J314" s="32" t="s">
        <v>31</v>
      </c>
      <c r="K314" s="32">
        <v>80111600</v>
      </c>
      <c r="L314" s="32" t="s">
        <v>622</v>
      </c>
      <c r="M314" s="31" t="s">
        <v>642</v>
      </c>
      <c r="N314" s="31" t="s">
        <v>643</v>
      </c>
      <c r="O314" s="32">
        <v>2.9</v>
      </c>
      <c r="P314" s="32">
        <v>1</v>
      </c>
      <c r="Q314" s="32" t="s">
        <v>83</v>
      </c>
      <c r="R314" s="45" t="s">
        <v>84</v>
      </c>
      <c r="S314" s="45">
        <v>4500000</v>
      </c>
      <c r="T314" s="46">
        <f t="shared" si="123"/>
        <v>13050000</v>
      </c>
      <c r="U314" s="31" t="s">
        <v>609</v>
      </c>
      <c r="V314" s="32" t="s">
        <v>122</v>
      </c>
      <c r="W314" s="31" t="s">
        <v>461</v>
      </c>
      <c r="X314" s="32" t="s">
        <v>613</v>
      </c>
      <c r="Y314" s="32" t="s">
        <v>76</v>
      </c>
      <c r="Z314" s="32" t="s">
        <v>77</v>
      </c>
      <c r="AA314" s="74">
        <f>SUMIFS('MOD PAA INVERSIÓN'!M:M,'MOD PAA INVERSIÓN'!B:B,A314,'MOD PAA INVERSIÓN'!A:A,"Modificación propuesta")</f>
        <v>0</v>
      </c>
      <c r="AB314" s="81">
        <f t="shared" si="121"/>
        <v>0</v>
      </c>
      <c r="AC314" s="81">
        <f t="shared" si="122"/>
        <v>13050000</v>
      </c>
      <c r="AD314" s="74">
        <f>IFERROR(VLOOKUP(A314,'MOD PAA INVERSIÓN'!$B:$U,20,0),0)</f>
        <v>0</v>
      </c>
      <c r="AE314" s="74">
        <f>SUMIFS('MOD PAA INVERSIÓN'!$M:$M,'MOD PAA INVERSIÓN'!B:B,A314,'MOD PAA INVERSIÓN'!A:A,"Información Actual")</f>
        <v>0</v>
      </c>
      <c r="AF314" s="74" t="e">
        <f>VLOOKUP(A314,'Copia de MOD PAA INVERSIÓN'!$B:$M,12,0)</f>
        <v>#N/A</v>
      </c>
      <c r="AG314" s="27" t="e">
        <f t="shared" si="113"/>
        <v>#REF!</v>
      </c>
      <c r="AH314" s="27"/>
    </row>
    <row r="315" spans="1:34" ht="175">
      <c r="A315" s="31" t="s">
        <v>647</v>
      </c>
      <c r="B315" s="32" t="s">
        <v>70</v>
      </c>
      <c r="C315" s="32" t="s">
        <v>71</v>
      </c>
      <c r="D315" s="32" t="s">
        <v>455</v>
      </c>
      <c r="E315" s="32" t="s">
        <v>456</v>
      </c>
      <c r="F315" s="33">
        <v>8131</v>
      </c>
      <c r="G315" s="33">
        <v>2024110010238</v>
      </c>
      <c r="H315" s="32" t="s">
        <v>28</v>
      </c>
      <c r="I315" s="32" t="s">
        <v>457</v>
      </c>
      <c r="J315" s="32" t="s">
        <v>31</v>
      </c>
      <c r="K315" s="32">
        <v>80111600</v>
      </c>
      <c r="L315" s="32" t="s">
        <v>648</v>
      </c>
      <c r="M315" s="57" t="s">
        <v>649</v>
      </c>
      <c r="N315" s="58" t="s">
        <v>178</v>
      </c>
      <c r="O315" s="32">
        <v>9</v>
      </c>
      <c r="P315" s="31">
        <v>0</v>
      </c>
      <c r="Q315" s="32" t="s">
        <v>83</v>
      </c>
      <c r="R315" s="45" t="s">
        <v>84</v>
      </c>
      <c r="S315" s="45">
        <v>29256000</v>
      </c>
      <c r="T315" s="46">
        <v>29480600</v>
      </c>
      <c r="U315" s="59" t="s">
        <v>609</v>
      </c>
      <c r="V315" s="45" t="s">
        <v>78</v>
      </c>
      <c r="W315" s="32" t="s">
        <v>461</v>
      </c>
      <c r="X315" s="32" t="s">
        <v>501</v>
      </c>
      <c r="Y315" s="32" t="s">
        <v>76</v>
      </c>
      <c r="Z315" s="32" t="s">
        <v>77</v>
      </c>
      <c r="AA315" s="74">
        <f>SUMIFS('MOD PAA INVERSIÓN'!M:M,'MOD PAA INVERSIÓN'!B:B,A315,'MOD PAA INVERSIÓN'!A:A,"Modificación propuesta")</f>
        <v>0</v>
      </c>
      <c r="AB315" s="81">
        <f t="shared" si="121"/>
        <v>0</v>
      </c>
      <c r="AC315" s="81">
        <f t="shared" si="122"/>
        <v>29480600</v>
      </c>
      <c r="AD315" s="74">
        <f>IFERROR(VLOOKUP(A315,'MOD PAA INVERSIÓN'!$B:$U,20,0),0)</f>
        <v>0</v>
      </c>
      <c r="AE315" s="74">
        <f>SUMIFS('MOD PAA INVERSIÓN'!$M:$M,'MOD PAA INVERSIÓN'!B:B,A315,'MOD PAA INVERSIÓN'!A:A,"Información Actual")</f>
        <v>0</v>
      </c>
      <c r="AF315" s="74" t="e">
        <f>VLOOKUP(A315,'Copia de MOD PAA INVERSIÓN'!$B:$M,12,0)</f>
        <v>#N/A</v>
      </c>
      <c r="AG315" s="27" t="e">
        <f t="shared" si="113"/>
        <v>#REF!</v>
      </c>
      <c r="AH315" s="27"/>
    </row>
    <row r="316" spans="1:34" ht="125">
      <c r="A316" s="31" t="s">
        <v>650</v>
      </c>
      <c r="B316" s="32" t="s">
        <v>70</v>
      </c>
      <c r="C316" s="32" t="s">
        <v>71</v>
      </c>
      <c r="D316" s="32" t="s">
        <v>455</v>
      </c>
      <c r="E316" s="32" t="s">
        <v>456</v>
      </c>
      <c r="F316" s="33">
        <v>8131</v>
      </c>
      <c r="G316" s="33">
        <v>2024110010238</v>
      </c>
      <c r="H316" s="32" t="s">
        <v>28</v>
      </c>
      <c r="I316" s="32" t="s">
        <v>457</v>
      </c>
      <c r="J316" s="32" t="s">
        <v>31</v>
      </c>
      <c r="K316" s="32">
        <v>80111600</v>
      </c>
      <c r="L316" s="32" t="s">
        <v>684</v>
      </c>
      <c r="M316" s="32" t="s">
        <v>409</v>
      </c>
      <c r="N316" s="32" t="s">
        <v>409</v>
      </c>
      <c r="O316" s="32">
        <v>6</v>
      </c>
      <c r="P316" s="32">
        <v>6</v>
      </c>
      <c r="Q316" s="32" t="s">
        <v>83</v>
      </c>
      <c r="R316" s="37" t="s">
        <v>84</v>
      </c>
      <c r="S316" s="37">
        <v>4000000</v>
      </c>
      <c r="T316" s="46">
        <f t="shared" ref="T316:T328" si="124">+P316*S316</f>
        <v>24000000</v>
      </c>
      <c r="U316" s="32" t="s">
        <v>654</v>
      </c>
      <c r="V316" s="32" t="s">
        <v>78</v>
      </c>
      <c r="W316" s="31" t="s">
        <v>461</v>
      </c>
      <c r="X316" s="32" t="s">
        <v>489</v>
      </c>
      <c r="Y316" s="31" t="s">
        <v>76</v>
      </c>
      <c r="Z316" s="32" t="s">
        <v>77</v>
      </c>
      <c r="AA316" s="74">
        <f>SUMIFS('MOD PAA INVERSIÓN'!M:M,'MOD PAA INVERSIÓN'!B:B,A316,'MOD PAA INVERSIÓN'!A:A,"Modificación propuesta")</f>
        <v>0</v>
      </c>
      <c r="AB316" s="81">
        <f t="shared" si="121"/>
        <v>0</v>
      </c>
      <c r="AC316" s="81">
        <f t="shared" si="122"/>
        <v>24000000</v>
      </c>
      <c r="AD316" s="74">
        <f>IFERROR(VLOOKUP(A316,'MOD PAA INVERSIÓN'!$B:$U,20,0),0)</f>
        <v>0</v>
      </c>
      <c r="AE316" s="74">
        <f>SUMIFS('MOD PAA INVERSIÓN'!$M:$M,'MOD PAA INVERSIÓN'!B:B,A316,'MOD PAA INVERSIÓN'!A:A,"Información Actual")</f>
        <v>0</v>
      </c>
      <c r="AF316" s="74" t="e">
        <f>VLOOKUP(A316,'Copia de MOD PAA INVERSIÓN'!$B:$M,12,0)</f>
        <v>#N/A</v>
      </c>
      <c r="AG316" s="27" t="e">
        <f t="shared" si="113"/>
        <v>#REF!</v>
      </c>
      <c r="AH316" s="27"/>
    </row>
    <row r="317" spans="1:34" ht="100">
      <c r="A317" s="31" t="s">
        <v>652</v>
      </c>
      <c r="B317" s="32" t="s">
        <v>70</v>
      </c>
      <c r="C317" s="32" t="s">
        <v>71</v>
      </c>
      <c r="D317" s="32" t="s">
        <v>455</v>
      </c>
      <c r="E317" s="32" t="s">
        <v>456</v>
      </c>
      <c r="F317" s="33">
        <v>8131</v>
      </c>
      <c r="G317" s="33">
        <v>2024110010238</v>
      </c>
      <c r="H317" s="32" t="s">
        <v>28</v>
      </c>
      <c r="I317" s="32" t="s">
        <v>457</v>
      </c>
      <c r="J317" s="32" t="s">
        <v>31</v>
      </c>
      <c r="K317" s="32">
        <v>80111600</v>
      </c>
      <c r="L317" s="32" t="s">
        <v>653</v>
      </c>
      <c r="M317" s="57" t="s">
        <v>409</v>
      </c>
      <c r="N317" s="58" t="s">
        <v>459</v>
      </c>
      <c r="O317" s="32">
        <v>6</v>
      </c>
      <c r="P317" s="32">
        <v>6</v>
      </c>
      <c r="Q317" s="32" t="s">
        <v>83</v>
      </c>
      <c r="R317" s="45" t="s">
        <v>84</v>
      </c>
      <c r="S317" s="45">
        <v>4700000</v>
      </c>
      <c r="T317" s="46">
        <f t="shared" si="124"/>
        <v>28200000</v>
      </c>
      <c r="U317" s="32" t="s">
        <v>654</v>
      </c>
      <c r="V317" s="32" t="s">
        <v>78</v>
      </c>
      <c r="W317" s="31" t="s">
        <v>479</v>
      </c>
      <c r="X317" s="32" t="s">
        <v>489</v>
      </c>
      <c r="Y317" s="31" t="s">
        <v>76</v>
      </c>
      <c r="Z317" s="32" t="s">
        <v>77</v>
      </c>
      <c r="AA317" s="74">
        <f>SUMIFS('MOD PAA INVERSIÓN'!M:M,'MOD PAA INVERSIÓN'!B:B,A317,'MOD PAA INVERSIÓN'!A:A,"Modificación propuesta")</f>
        <v>0</v>
      </c>
      <c r="AB317" s="81">
        <f t="shared" si="121"/>
        <v>0</v>
      </c>
      <c r="AC317" s="81">
        <f t="shared" si="122"/>
        <v>28200000</v>
      </c>
      <c r="AD317" s="74">
        <f>IFERROR(VLOOKUP(A317,'MOD PAA INVERSIÓN'!$B:$U,20,0),0)</f>
        <v>0</v>
      </c>
      <c r="AE317" s="74">
        <f>SUMIFS('MOD PAA INVERSIÓN'!$M:$M,'MOD PAA INVERSIÓN'!B:B,A317,'MOD PAA INVERSIÓN'!A:A,"Información Actual")</f>
        <v>0</v>
      </c>
      <c r="AF317" s="74" t="e">
        <f>VLOOKUP(A317,'Copia de MOD PAA INVERSIÓN'!$B:$M,12,0)</f>
        <v>#N/A</v>
      </c>
      <c r="AG317" s="27" t="e">
        <f t="shared" si="113"/>
        <v>#REF!</v>
      </c>
      <c r="AH317" s="27"/>
    </row>
    <row r="318" spans="1:34" ht="75">
      <c r="A318" s="31" t="s">
        <v>655</v>
      </c>
      <c r="B318" s="32" t="s">
        <v>70</v>
      </c>
      <c r="C318" s="32" t="s">
        <v>71</v>
      </c>
      <c r="D318" s="32" t="s">
        <v>455</v>
      </c>
      <c r="E318" s="32" t="s">
        <v>456</v>
      </c>
      <c r="F318" s="33">
        <v>8131</v>
      </c>
      <c r="G318" s="33">
        <v>2024110010238</v>
      </c>
      <c r="H318" s="32" t="s">
        <v>28</v>
      </c>
      <c r="I318" s="32" t="s">
        <v>457</v>
      </c>
      <c r="J318" s="32" t="s">
        <v>31</v>
      </c>
      <c r="K318" s="32">
        <v>80111600</v>
      </c>
      <c r="L318" s="32" t="s">
        <v>689</v>
      </c>
      <c r="M318" s="57" t="s">
        <v>409</v>
      </c>
      <c r="N318" s="58" t="s">
        <v>459</v>
      </c>
      <c r="O318" s="32">
        <v>6</v>
      </c>
      <c r="P318" s="32">
        <v>6</v>
      </c>
      <c r="Q318" s="32" t="s">
        <v>83</v>
      </c>
      <c r="R318" s="45" t="s">
        <v>84</v>
      </c>
      <c r="S318" s="45">
        <v>3100000</v>
      </c>
      <c r="T318" s="46">
        <f t="shared" si="124"/>
        <v>18600000</v>
      </c>
      <c r="U318" s="32" t="s">
        <v>654</v>
      </c>
      <c r="V318" s="32" t="s">
        <v>78</v>
      </c>
      <c r="W318" s="31" t="s">
        <v>479</v>
      </c>
      <c r="X318" s="32" t="s">
        <v>489</v>
      </c>
      <c r="Y318" s="31" t="s">
        <v>76</v>
      </c>
      <c r="Z318" s="32" t="s">
        <v>77</v>
      </c>
      <c r="AA318" s="74">
        <f>SUMIFS('MOD PAA INVERSIÓN'!M:M,'MOD PAA INVERSIÓN'!B:B,A318,'MOD PAA INVERSIÓN'!A:A,"Modificación propuesta")</f>
        <v>0</v>
      </c>
      <c r="AB318" s="81">
        <f t="shared" si="121"/>
        <v>0</v>
      </c>
      <c r="AC318" s="81">
        <f t="shared" si="122"/>
        <v>18600000</v>
      </c>
      <c r="AD318" s="74">
        <f>IFERROR(VLOOKUP(A318,'MOD PAA INVERSIÓN'!$B:$U,20,0),0)</f>
        <v>0</v>
      </c>
      <c r="AE318" s="74">
        <f>SUMIFS('MOD PAA INVERSIÓN'!$M:$M,'MOD PAA INVERSIÓN'!B:B,A318,'MOD PAA INVERSIÓN'!A:A,"Información Actual")</f>
        <v>0</v>
      </c>
      <c r="AF318" s="74" t="e">
        <f>VLOOKUP(A318,'Copia de MOD PAA INVERSIÓN'!$B:$M,12,0)</f>
        <v>#N/A</v>
      </c>
      <c r="AG318" s="27" t="e">
        <f t="shared" si="113"/>
        <v>#REF!</v>
      </c>
      <c r="AH318" s="27"/>
    </row>
    <row r="319" spans="1:34" ht="75">
      <c r="A319" s="31" t="s">
        <v>656</v>
      </c>
      <c r="B319" s="32" t="s">
        <v>70</v>
      </c>
      <c r="C319" s="32" t="s">
        <v>71</v>
      </c>
      <c r="D319" s="32" t="s">
        <v>455</v>
      </c>
      <c r="E319" s="32" t="s">
        <v>456</v>
      </c>
      <c r="F319" s="33">
        <v>8131</v>
      </c>
      <c r="G319" s="33">
        <v>2024110010238</v>
      </c>
      <c r="H319" s="32" t="s">
        <v>28</v>
      </c>
      <c r="I319" s="32" t="s">
        <v>457</v>
      </c>
      <c r="J319" s="32" t="s">
        <v>31</v>
      </c>
      <c r="K319" s="32">
        <v>80111600</v>
      </c>
      <c r="L319" s="32" t="s">
        <v>689</v>
      </c>
      <c r="M319" s="57" t="s">
        <v>409</v>
      </c>
      <c r="N319" s="58" t="s">
        <v>459</v>
      </c>
      <c r="O319" s="32">
        <v>6</v>
      </c>
      <c r="P319" s="32">
        <v>6</v>
      </c>
      <c r="Q319" s="32" t="s">
        <v>83</v>
      </c>
      <c r="R319" s="45" t="s">
        <v>84</v>
      </c>
      <c r="S319" s="45">
        <v>3100000</v>
      </c>
      <c r="T319" s="46">
        <f t="shared" si="124"/>
        <v>18600000</v>
      </c>
      <c r="U319" s="32" t="s">
        <v>654</v>
      </c>
      <c r="V319" s="32" t="s">
        <v>78</v>
      </c>
      <c r="W319" s="31" t="s">
        <v>461</v>
      </c>
      <c r="X319" s="32" t="s">
        <v>489</v>
      </c>
      <c r="Y319" s="31" t="s">
        <v>76</v>
      </c>
      <c r="Z319" s="32" t="s">
        <v>77</v>
      </c>
      <c r="AA319" s="74">
        <f>SUMIFS('MOD PAA INVERSIÓN'!M:M,'MOD PAA INVERSIÓN'!B:B,A319,'MOD PAA INVERSIÓN'!A:A,"Modificación propuesta")</f>
        <v>0</v>
      </c>
      <c r="AB319" s="81">
        <f t="shared" si="121"/>
        <v>0</v>
      </c>
      <c r="AC319" s="81">
        <f t="shared" si="122"/>
        <v>18600000</v>
      </c>
      <c r="AD319" s="74">
        <f>IFERROR(VLOOKUP(A319,'MOD PAA INVERSIÓN'!$B:$U,20,0),0)</f>
        <v>0</v>
      </c>
      <c r="AE319" s="74">
        <f>SUMIFS('MOD PAA INVERSIÓN'!$M:$M,'MOD PAA INVERSIÓN'!B:B,A319,'MOD PAA INVERSIÓN'!A:A,"Información Actual")</f>
        <v>0</v>
      </c>
      <c r="AF319" s="74" t="e">
        <f>VLOOKUP(A319,'Copia de MOD PAA INVERSIÓN'!$B:$M,12,0)</f>
        <v>#N/A</v>
      </c>
      <c r="AG319" s="27" t="e">
        <f t="shared" si="113"/>
        <v>#REF!</v>
      </c>
      <c r="AH319" s="27"/>
    </row>
    <row r="320" spans="1:34" ht="112.5">
      <c r="A320" s="31" t="s">
        <v>657</v>
      </c>
      <c r="B320" s="32" t="s">
        <v>70</v>
      </c>
      <c r="C320" s="32" t="s">
        <v>71</v>
      </c>
      <c r="D320" s="32" t="s">
        <v>455</v>
      </c>
      <c r="E320" s="32" t="s">
        <v>456</v>
      </c>
      <c r="F320" s="33">
        <v>8131</v>
      </c>
      <c r="G320" s="33">
        <v>2024110010238</v>
      </c>
      <c r="H320" s="32" t="s">
        <v>28</v>
      </c>
      <c r="I320" s="32" t="s">
        <v>457</v>
      </c>
      <c r="J320" s="32" t="s">
        <v>31</v>
      </c>
      <c r="K320" s="32">
        <v>80111600</v>
      </c>
      <c r="L320" s="32" t="s">
        <v>658</v>
      </c>
      <c r="M320" s="57" t="s">
        <v>409</v>
      </c>
      <c r="N320" s="58" t="s">
        <v>459</v>
      </c>
      <c r="O320" s="32">
        <v>6</v>
      </c>
      <c r="P320" s="32">
        <v>6</v>
      </c>
      <c r="Q320" s="32" t="s">
        <v>83</v>
      </c>
      <c r="R320" s="45" t="s">
        <v>84</v>
      </c>
      <c r="S320" s="45">
        <v>3500000</v>
      </c>
      <c r="T320" s="46">
        <f t="shared" si="124"/>
        <v>21000000</v>
      </c>
      <c r="U320" s="32" t="s">
        <v>654</v>
      </c>
      <c r="V320" s="32" t="s">
        <v>78</v>
      </c>
      <c r="W320" s="31" t="s">
        <v>461</v>
      </c>
      <c r="X320" s="32" t="s">
        <v>489</v>
      </c>
      <c r="Y320" s="31" t="s">
        <v>76</v>
      </c>
      <c r="Z320" s="32" t="s">
        <v>77</v>
      </c>
      <c r="AA320" s="74">
        <f>SUMIFS('MOD PAA INVERSIÓN'!M:M,'MOD PAA INVERSIÓN'!B:B,A320,'MOD PAA INVERSIÓN'!A:A,"Modificación propuesta")</f>
        <v>0</v>
      </c>
      <c r="AB320" s="81">
        <f t="shared" si="121"/>
        <v>0</v>
      </c>
      <c r="AC320" s="81">
        <f t="shared" si="122"/>
        <v>21000000</v>
      </c>
      <c r="AD320" s="74">
        <f>IFERROR(VLOOKUP(A320,'MOD PAA INVERSIÓN'!$B:$U,20,0),0)</f>
        <v>0</v>
      </c>
      <c r="AE320" s="74">
        <f>SUMIFS('MOD PAA INVERSIÓN'!$M:$M,'MOD PAA INVERSIÓN'!B:B,A320,'MOD PAA INVERSIÓN'!A:A,"Información Actual")</f>
        <v>0</v>
      </c>
      <c r="AF320" s="74" t="e">
        <f>VLOOKUP(A320,'Copia de MOD PAA INVERSIÓN'!$B:$M,12,0)</f>
        <v>#N/A</v>
      </c>
      <c r="AG320" s="27" t="e">
        <f t="shared" si="113"/>
        <v>#REF!</v>
      </c>
      <c r="AH320" s="27"/>
    </row>
    <row r="321" spans="1:34" ht="75">
      <c r="A321" s="31" t="s">
        <v>659</v>
      </c>
      <c r="B321" s="32" t="s">
        <v>70</v>
      </c>
      <c r="C321" s="32" t="s">
        <v>71</v>
      </c>
      <c r="D321" s="32" t="s">
        <v>455</v>
      </c>
      <c r="E321" s="32" t="s">
        <v>456</v>
      </c>
      <c r="F321" s="33">
        <v>8131</v>
      </c>
      <c r="G321" s="33">
        <v>2024110010238</v>
      </c>
      <c r="H321" s="32" t="s">
        <v>28</v>
      </c>
      <c r="I321" s="32" t="s">
        <v>457</v>
      </c>
      <c r="J321" s="32" t="s">
        <v>31</v>
      </c>
      <c r="K321" s="32">
        <v>80111600</v>
      </c>
      <c r="L321" s="32" t="s">
        <v>689</v>
      </c>
      <c r="M321" s="57" t="s">
        <v>409</v>
      </c>
      <c r="N321" s="58" t="s">
        <v>459</v>
      </c>
      <c r="O321" s="32">
        <v>6</v>
      </c>
      <c r="P321" s="32">
        <v>5.5</v>
      </c>
      <c r="Q321" s="32" t="s">
        <v>83</v>
      </c>
      <c r="R321" s="45" t="s">
        <v>84</v>
      </c>
      <c r="S321" s="45">
        <v>3100000</v>
      </c>
      <c r="T321" s="46">
        <f t="shared" si="124"/>
        <v>17050000</v>
      </c>
      <c r="U321" s="32" t="s">
        <v>654</v>
      </c>
      <c r="V321" s="32" t="s">
        <v>78</v>
      </c>
      <c r="W321" s="31" t="s">
        <v>461</v>
      </c>
      <c r="X321" s="32" t="s">
        <v>489</v>
      </c>
      <c r="Y321" s="31" t="s">
        <v>76</v>
      </c>
      <c r="Z321" s="32" t="s">
        <v>77</v>
      </c>
      <c r="AA321" s="74">
        <f>SUMIFS('MOD PAA INVERSIÓN'!M:M,'MOD PAA INVERSIÓN'!B:B,A321,'MOD PAA INVERSIÓN'!A:A,"Modificación propuesta")</f>
        <v>0</v>
      </c>
      <c r="AB321" s="81">
        <f t="shared" si="121"/>
        <v>0</v>
      </c>
      <c r="AC321" s="81">
        <f t="shared" si="122"/>
        <v>17050000</v>
      </c>
      <c r="AD321" s="74">
        <f>IFERROR(VLOOKUP(A321,'MOD PAA INVERSIÓN'!$B:$U,20,0),0)</f>
        <v>0</v>
      </c>
      <c r="AE321" s="74">
        <f>SUMIFS('MOD PAA INVERSIÓN'!$M:$M,'MOD PAA INVERSIÓN'!B:B,A321,'MOD PAA INVERSIÓN'!A:A,"Información Actual")</f>
        <v>0</v>
      </c>
      <c r="AF321" s="74" t="e">
        <f>VLOOKUP(A321,'Copia de MOD PAA INVERSIÓN'!$B:$M,12,0)</f>
        <v>#N/A</v>
      </c>
      <c r="AG321" s="27" t="e">
        <f t="shared" si="113"/>
        <v>#REF!</v>
      </c>
      <c r="AH321" s="27"/>
    </row>
    <row r="322" spans="1:34" ht="87.5">
      <c r="A322" s="31" t="s">
        <v>660</v>
      </c>
      <c r="B322" s="32" t="s">
        <v>70</v>
      </c>
      <c r="C322" s="32" t="s">
        <v>71</v>
      </c>
      <c r="D322" s="32" t="s">
        <v>455</v>
      </c>
      <c r="E322" s="32" t="s">
        <v>456</v>
      </c>
      <c r="F322" s="33">
        <v>8131</v>
      </c>
      <c r="G322" s="33">
        <v>2024110010238</v>
      </c>
      <c r="H322" s="32" t="s">
        <v>28</v>
      </c>
      <c r="I322" s="32" t="s">
        <v>457</v>
      </c>
      <c r="J322" s="32" t="s">
        <v>31</v>
      </c>
      <c r="K322" s="32">
        <v>80111600</v>
      </c>
      <c r="L322" s="32" t="s">
        <v>661</v>
      </c>
      <c r="M322" s="57" t="s">
        <v>409</v>
      </c>
      <c r="N322" s="58" t="s">
        <v>459</v>
      </c>
      <c r="O322" s="32">
        <v>6</v>
      </c>
      <c r="P322" s="32">
        <v>6</v>
      </c>
      <c r="Q322" s="32" t="s">
        <v>83</v>
      </c>
      <c r="R322" s="45" t="s">
        <v>84</v>
      </c>
      <c r="S322" s="45">
        <v>4500000</v>
      </c>
      <c r="T322" s="46">
        <f t="shared" si="124"/>
        <v>27000000</v>
      </c>
      <c r="U322" s="32" t="s">
        <v>654</v>
      </c>
      <c r="V322" s="32" t="s">
        <v>78</v>
      </c>
      <c r="W322" s="31" t="s">
        <v>461</v>
      </c>
      <c r="X322" s="32" t="s">
        <v>489</v>
      </c>
      <c r="Y322" s="31" t="s">
        <v>76</v>
      </c>
      <c r="Z322" s="32" t="s">
        <v>77</v>
      </c>
      <c r="AA322" s="74">
        <f>SUMIFS('MOD PAA INVERSIÓN'!M:M,'MOD PAA INVERSIÓN'!B:B,A322,'MOD PAA INVERSIÓN'!A:A,"Modificación propuesta")</f>
        <v>0</v>
      </c>
      <c r="AB322" s="81">
        <f t="shared" si="121"/>
        <v>0</v>
      </c>
      <c r="AC322" s="81">
        <f t="shared" si="122"/>
        <v>27000000</v>
      </c>
      <c r="AD322" s="74">
        <f>IFERROR(VLOOKUP(A322,'MOD PAA INVERSIÓN'!$B:$U,20,0),0)</f>
        <v>0</v>
      </c>
      <c r="AE322" s="74">
        <f>SUMIFS('MOD PAA INVERSIÓN'!$M:$M,'MOD PAA INVERSIÓN'!B:B,A322,'MOD PAA INVERSIÓN'!A:A,"Información Actual")</f>
        <v>0</v>
      </c>
      <c r="AF322" s="74" t="e">
        <f>VLOOKUP(A322,'Copia de MOD PAA INVERSIÓN'!$B:$M,12,0)</f>
        <v>#N/A</v>
      </c>
      <c r="AG322" s="27" t="e">
        <f t="shared" si="113"/>
        <v>#REF!</v>
      </c>
      <c r="AH322" s="27"/>
    </row>
    <row r="323" spans="1:34" ht="87.5">
      <c r="A323" s="31" t="s">
        <v>662</v>
      </c>
      <c r="B323" s="32" t="s">
        <v>70</v>
      </c>
      <c r="C323" s="32" t="s">
        <v>71</v>
      </c>
      <c r="D323" s="32" t="s">
        <v>455</v>
      </c>
      <c r="E323" s="32" t="s">
        <v>456</v>
      </c>
      <c r="F323" s="33">
        <v>8131</v>
      </c>
      <c r="G323" s="33">
        <v>2024110010238</v>
      </c>
      <c r="H323" s="32" t="s">
        <v>28</v>
      </c>
      <c r="I323" s="32" t="s">
        <v>457</v>
      </c>
      <c r="J323" s="32" t="s">
        <v>31</v>
      </c>
      <c r="K323" s="32">
        <v>80111600</v>
      </c>
      <c r="L323" s="32" t="s">
        <v>663</v>
      </c>
      <c r="M323" s="57" t="s">
        <v>409</v>
      </c>
      <c r="N323" s="58" t="s">
        <v>459</v>
      </c>
      <c r="O323" s="32">
        <v>6</v>
      </c>
      <c r="P323" s="32">
        <v>6</v>
      </c>
      <c r="Q323" s="32" t="s">
        <v>83</v>
      </c>
      <c r="R323" s="45" t="s">
        <v>84</v>
      </c>
      <c r="S323" s="45">
        <v>4300000</v>
      </c>
      <c r="T323" s="46">
        <f t="shared" si="124"/>
        <v>25800000</v>
      </c>
      <c r="U323" s="32" t="s">
        <v>654</v>
      </c>
      <c r="V323" s="32" t="s">
        <v>78</v>
      </c>
      <c r="W323" s="31" t="s">
        <v>479</v>
      </c>
      <c r="X323" s="32" t="s">
        <v>489</v>
      </c>
      <c r="Y323" s="31" t="s">
        <v>76</v>
      </c>
      <c r="Z323" s="32" t="s">
        <v>77</v>
      </c>
      <c r="AA323" s="74">
        <f>SUMIFS('MOD PAA INVERSIÓN'!M:M,'MOD PAA INVERSIÓN'!B:B,A323,'MOD PAA INVERSIÓN'!A:A,"Modificación propuesta")</f>
        <v>0</v>
      </c>
      <c r="AB323" s="81">
        <f t="shared" si="121"/>
        <v>0</v>
      </c>
      <c r="AC323" s="81">
        <f t="shared" si="122"/>
        <v>25800000</v>
      </c>
      <c r="AD323" s="74">
        <f>IFERROR(VLOOKUP(A323,'MOD PAA INVERSIÓN'!$B:$U,20,0),0)</f>
        <v>0</v>
      </c>
      <c r="AE323" s="74">
        <f>SUMIFS('MOD PAA INVERSIÓN'!$M:$M,'MOD PAA INVERSIÓN'!B:B,A323,'MOD PAA INVERSIÓN'!A:A,"Información Actual")</f>
        <v>0</v>
      </c>
      <c r="AF323" s="74" t="e">
        <f>VLOOKUP(A323,'Copia de MOD PAA INVERSIÓN'!$B:$M,12,0)</f>
        <v>#N/A</v>
      </c>
      <c r="AG323" s="27" t="e">
        <f t="shared" si="113"/>
        <v>#REF!</v>
      </c>
      <c r="AH323" s="27"/>
    </row>
    <row r="324" spans="1:34" ht="87.5">
      <c r="A324" s="31" t="s">
        <v>664</v>
      </c>
      <c r="B324" s="32" t="s">
        <v>70</v>
      </c>
      <c r="C324" s="32" t="s">
        <v>71</v>
      </c>
      <c r="D324" s="32" t="s">
        <v>455</v>
      </c>
      <c r="E324" s="32" t="s">
        <v>456</v>
      </c>
      <c r="F324" s="33">
        <v>8131</v>
      </c>
      <c r="G324" s="33">
        <v>2024110010238</v>
      </c>
      <c r="H324" s="32" t="s">
        <v>28</v>
      </c>
      <c r="I324" s="32" t="s">
        <v>457</v>
      </c>
      <c r="J324" s="32" t="s">
        <v>31</v>
      </c>
      <c r="K324" s="32">
        <v>80111600</v>
      </c>
      <c r="L324" s="32" t="s">
        <v>665</v>
      </c>
      <c r="M324" s="57" t="s">
        <v>409</v>
      </c>
      <c r="N324" s="58" t="s">
        <v>459</v>
      </c>
      <c r="O324" s="32">
        <v>6</v>
      </c>
      <c r="P324" s="32">
        <v>6</v>
      </c>
      <c r="Q324" s="32" t="s">
        <v>83</v>
      </c>
      <c r="R324" s="45" t="s">
        <v>84</v>
      </c>
      <c r="S324" s="45">
        <v>4600000</v>
      </c>
      <c r="T324" s="46">
        <f t="shared" si="124"/>
        <v>27600000</v>
      </c>
      <c r="U324" s="32" t="s">
        <v>654</v>
      </c>
      <c r="V324" s="32" t="s">
        <v>78</v>
      </c>
      <c r="W324" s="31" t="s">
        <v>461</v>
      </c>
      <c r="X324" s="32" t="s">
        <v>489</v>
      </c>
      <c r="Y324" s="31" t="s">
        <v>76</v>
      </c>
      <c r="Z324" s="32" t="s">
        <v>77</v>
      </c>
      <c r="AA324" s="74">
        <f>SUMIFS('MOD PAA INVERSIÓN'!M:M,'MOD PAA INVERSIÓN'!B:B,A324,'MOD PAA INVERSIÓN'!A:A,"Modificación propuesta")</f>
        <v>0</v>
      </c>
      <c r="AB324" s="81">
        <f t="shared" si="121"/>
        <v>0</v>
      </c>
      <c r="AC324" s="81">
        <f t="shared" si="122"/>
        <v>27600000</v>
      </c>
      <c r="AD324" s="74">
        <f>IFERROR(VLOOKUP(A324,'MOD PAA INVERSIÓN'!$B:$U,20,0),0)</f>
        <v>0</v>
      </c>
      <c r="AE324" s="74">
        <f>SUMIFS('MOD PAA INVERSIÓN'!$M:$M,'MOD PAA INVERSIÓN'!B:B,A324,'MOD PAA INVERSIÓN'!A:A,"Información Actual")</f>
        <v>0</v>
      </c>
      <c r="AF324" s="74" t="e">
        <f>VLOOKUP(A324,'Copia de MOD PAA INVERSIÓN'!$B:$M,12,0)</f>
        <v>#N/A</v>
      </c>
      <c r="AG324" s="27" t="e">
        <f t="shared" si="113"/>
        <v>#REF!</v>
      </c>
      <c r="AH324" s="27"/>
    </row>
    <row r="325" spans="1:34" ht="75">
      <c r="A325" s="31" t="s">
        <v>666</v>
      </c>
      <c r="B325" s="32" t="s">
        <v>70</v>
      </c>
      <c r="C325" s="32" t="s">
        <v>71</v>
      </c>
      <c r="D325" s="32" t="s">
        <v>455</v>
      </c>
      <c r="E325" s="32" t="s">
        <v>456</v>
      </c>
      <c r="F325" s="33">
        <v>8131</v>
      </c>
      <c r="G325" s="33">
        <v>2024110010238</v>
      </c>
      <c r="H325" s="32" t="s">
        <v>28</v>
      </c>
      <c r="I325" s="32" t="s">
        <v>457</v>
      </c>
      <c r="J325" s="32" t="s">
        <v>31</v>
      </c>
      <c r="K325" s="32">
        <v>80111600</v>
      </c>
      <c r="L325" s="32" t="s">
        <v>689</v>
      </c>
      <c r="M325" s="57" t="s">
        <v>409</v>
      </c>
      <c r="N325" s="58" t="s">
        <v>459</v>
      </c>
      <c r="O325" s="32">
        <v>6</v>
      </c>
      <c r="P325" s="32">
        <v>6</v>
      </c>
      <c r="Q325" s="32" t="s">
        <v>83</v>
      </c>
      <c r="R325" s="45" t="s">
        <v>84</v>
      </c>
      <c r="S325" s="45">
        <v>3100000</v>
      </c>
      <c r="T325" s="46">
        <f t="shared" si="124"/>
        <v>18600000</v>
      </c>
      <c r="U325" s="32" t="s">
        <v>654</v>
      </c>
      <c r="V325" s="32" t="s">
        <v>78</v>
      </c>
      <c r="W325" s="31" t="s">
        <v>479</v>
      </c>
      <c r="X325" s="32" t="s">
        <v>489</v>
      </c>
      <c r="Y325" s="31" t="s">
        <v>76</v>
      </c>
      <c r="Z325" s="32" t="s">
        <v>77</v>
      </c>
      <c r="AA325" s="74">
        <f>SUMIFS('MOD PAA INVERSIÓN'!M:M,'MOD PAA INVERSIÓN'!B:B,A325,'MOD PAA INVERSIÓN'!A:A,"Modificación propuesta")</f>
        <v>0</v>
      </c>
      <c r="AB325" s="81">
        <f t="shared" si="121"/>
        <v>0</v>
      </c>
      <c r="AC325" s="81">
        <f t="shared" si="122"/>
        <v>18600000</v>
      </c>
      <c r="AD325" s="74">
        <f>IFERROR(VLOOKUP(A325,'MOD PAA INVERSIÓN'!$B:$U,20,0),0)</f>
        <v>0</v>
      </c>
      <c r="AE325" s="74">
        <f>SUMIFS('MOD PAA INVERSIÓN'!$M:$M,'MOD PAA INVERSIÓN'!B:B,A325,'MOD PAA INVERSIÓN'!A:A,"Información Actual")</f>
        <v>0</v>
      </c>
      <c r="AF325" s="74" t="e">
        <f>VLOOKUP(A325,'Copia de MOD PAA INVERSIÓN'!$B:$M,12,0)</f>
        <v>#N/A</v>
      </c>
      <c r="AG325" s="27" t="e">
        <f t="shared" si="113"/>
        <v>#REF!</v>
      </c>
      <c r="AH325" s="27"/>
    </row>
    <row r="326" spans="1:34" ht="112.5">
      <c r="A326" s="31" t="s">
        <v>667</v>
      </c>
      <c r="B326" s="32" t="s">
        <v>70</v>
      </c>
      <c r="C326" s="32" t="s">
        <v>71</v>
      </c>
      <c r="D326" s="32" t="s">
        <v>455</v>
      </c>
      <c r="E326" s="32" t="s">
        <v>456</v>
      </c>
      <c r="F326" s="33">
        <v>8131</v>
      </c>
      <c r="G326" s="33">
        <v>2024110010238</v>
      </c>
      <c r="H326" s="32" t="s">
        <v>28</v>
      </c>
      <c r="I326" s="32" t="s">
        <v>457</v>
      </c>
      <c r="J326" s="32" t="s">
        <v>31</v>
      </c>
      <c r="K326" s="32">
        <v>80111600</v>
      </c>
      <c r="L326" s="32" t="s">
        <v>668</v>
      </c>
      <c r="M326" s="57" t="s">
        <v>409</v>
      </c>
      <c r="N326" s="58" t="s">
        <v>459</v>
      </c>
      <c r="O326" s="32">
        <v>6</v>
      </c>
      <c r="P326" s="32">
        <v>6</v>
      </c>
      <c r="Q326" s="32" t="s">
        <v>83</v>
      </c>
      <c r="R326" s="45" t="s">
        <v>84</v>
      </c>
      <c r="S326" s="45">
        <v>4400000</v>
      </c>
      <c r="T326" s="46">
        <f t="shared" si="124"/>
        <v>26400000</v>
      </c>
      <c r="U326" s="32" t="s">
        <v>654</v>
      </c>
      <c r="V326" s="32" t="s">
        <v>78</v>
      </c>
      <c r="W326" s="31" t="s">
        <v>479</v>
      </c>
      <c r="X326" s="32" t="s">
        <v>489</v>
      </c>
      <c r="Y326" s="31" t="s">
        <v>76</v>
      </c>
      <c r="Z326" s="32" t="s">
        <v>77</v>
      </c>
      <c r="AA326" s="74">
        <f>SUMIFS('MOD PAA INVERSIÓN'!M:M,'MOD PAA INVERSIÓN'!B:B,A326,'MOD PAA INVERSIÓN'!A:A,"Modificación propuesta")</f>
        <v>0</v>
      </c>
      <c r="AB326" s="81">
        <f t="shared" si="121"/>
        <v>0</v>
      </c>
      <c r="AC326" s="81">
        <f t="shared" si="122"/>
        <v>26400000</v>
      </c>
      <c r="AD326" s="74">
        <f>IFERROR(VLOOKUP(A326,'MOD PAA INVERSIÓN'!$B:$U,20,0),0)</f>
        <v>0</v>
      </c>
      <c r="AE326" s="74">
        <f>SUMIFS('MOD PAA INVERSIÓN'!$M:$M,'MOD PAA INVERSIÓN'!B:B,A326,'MOD PAA INVERSIÓN'!A:A,"Información Actual")</f>
        <v>0</v>
      </c>
      <c r="AF326" s="74" t="e">
        <f>VLOOKUP(A326,'Copia de MOD PAA INVERSIÓN'!$B:$M,12,0)</f>
        <v>#N/A</v>
      </c>
      <c r="AG326" s="27" t="e">
        <f t="shared" si="113"/>
        <v>#REF!</v>
      </c>
      <c r="AH326" s="27"/>
    </row>
    <row r="327" spans="1:34" ht="75">
      <c r="A327" s="31" t="s">
        <v>669</v>
      </c>
      <c r="B327" s="32" t="s">
        <v>70</v>
      </c>
      <c r="C327" s="32" t="s">
        <v>71</v>
      </c>
      <c r="D327" s="32" t="s">
        <v>455</v>
      </c>
      <c r="E327" s="32" t="s">
        <v>456</v>
      </c>
      <c r="F327" s="33">
        <v>8131</v>
      </c>
      <c r="G327" s="33">
        <v>2024110010238</v>
      </c>
      <c r="H327" s="32" t="s">
        <v>28</v>
      </c>
      <c r="I327" s="32" t="s">
        <v>457</v>
      </c>
      <c r="J327" s="32" t="s">
        <v>31</v>
      </c>
      <c r="K327" s="32">
        <v>80111600</v>
      </c>
      <c r="L327" s="32" t="s">
        <v>689</v>
      </c>
      <c r="M327" s="57" t="s">
        <v>409</v>
      </c>
      <c r="N327" s="58" t="s">
        <v>459</v>
      </c>
      <c r="O327" s="32">
        <v>6</v>
      </c>
      <c r="P327" s="32">
        <v>6</v>
      </c>
      <c r="Q327" s="32" t="s">
        <v>83</v>
      </c>
      <c r="R327" s="45" t="s">
        <v>84</v>
      </c>
      <c r="S327" s="45">
        <v>3100000</v>
      </c>
      <c r="T327" s="46">
        <f t="shared" si="124"/>
        <v>18600000</v>
      </c>
      <c r="U327" s="32" t="s">
        <v>654</v>
      </c>
      <c r="V327" s="32" t="s">
        <v>78</v>
      </c>
      <c r="W327" s="31" t="s">
        <v>479</v>
      </c>
      <c r="X327" s="32" t="s">
        <v>489</v>
      </c>
      <c r="Y327" s="31" t="s">
        <v>76</v>
      </c>
      <c r="Z327" s="32" t="s">
        <v>77</v>
      </c>
      <c r="AA327" s="74">
        <f>SUMIFS('MOD PAA INVERSIÓN'!M:M,'MOD PAA INVERSIÓN'!B:B,A327,'MOD PAA INVERSIÓN'!A:A,"Modificación propuesta")</f>
        <v>0</v>
      </c>
      <c r="AB327" s="81">
        <f t="shared" si="121"/>
        <v>0</v>
      </c>
      <c r="AC327" s="81">
        <f t="shared" si="122"/>
        <v>18600000</v>
      </c>
      <c r="AD327" s="74">
        <f>IFERROR(VLOOKUP(A327,'MOD PAA INVERSIÓN'!$B:$U,20,0),0)</f>
        <v>0</v>
      </c>
      <c r="AE327" s="74">
        <f>SUMIFS('MOD PAA INVERSIÓN'!$M:$M,'MOD PAA INVERSIÓN'!B:B,A327,'MOD PAA INVERSIÓN'!A:A,"Información Actual")</f>
        <v>0</v>
      </c>
      <c r="AF327" s="74" t="e">
        <f>VLOOKUP(A327,'Copia de MOD PAA INVERSIÓN'!$B:$M,12,0)</f>
        <v>#N/A</v>
      </c>
      <c r="AG327" s="27" t="e">
        <f t="shared" si="113"/>
        <v>#REF!</v>
      </c>
      <c r="AH327" s="27"/>
    </row>
    <row r="328" spans="1:34" ht="75">
      <c r="A328" s="31" t="s">
        <v>670</v>
      </c>
      <c r="B328" s="32" t="s">
        <v>70</v>
      </c>
      <c r="C328" s="32" t="s">
        <v>71</v>
      </c>
      <c r="D328" s="32" t="s">
        <v>455</v>
      </c>
      <c r="E328" s="32" t="s">
        <v>456</v>
      </c>
      <c r="F328" s="33">
        <v>8131</v>
      </c>
      <c r="G328" s="33">
        <v>2024110010238</v>
      </c>
      <c r="H328" s="32" t="s">
        <v>28</v>
      </c>
      <c r="I328" s="32" t="s">
        <v>457</v>
      </c>
      <c r="J328" s="32" t="s">
        <v>31</v>
      </c>
      <c r="K328" s="32">
        <v>80111600</v>
      </c>
      <c r="L328" s="32" t="s">
        <v>689</v>
      </c>
      <c r="M328" s="57" t="s">
        <v>409</v>
      </c>
      <c r="N328" s="58" t="s">
        <v>459</v>
      </c>
      <c r="O328" s="32">
        <v>6</v>
      </c>
      <c r="P328" s="32">
        <v>6</v>
      </c>
      <c r="Q328" s="32" t="s">
        <v>83</v>
      </c>
      <c r="R328" s="45" t="s">
        <v>84</v>
      </c>
      <c r="S328" s="45">
        <v>3100000</v>
      </c>
      <c r="T328" s="46">
        <f t="shared" si="124"/>
        <v>18600000</v>
      </c>
      <c r="U328" s="32" t="s">
        <v>654</v>
      </c>
      <c r="V328" s="32" t="s">
        <v>78</v>
      </c>
      <c r="W328" s="31" t="s">
        <v>479</v>
      </c>
      <c r="X328" s="32" t="s">
        <v>489</v>
      </c>
      <c r="Y328" s="31" t="s">
        <v>76</v>
      </c>
      <c r="Z328" s="32" t="s">
        <v>77</v>
      </c>
      <c r="AA328" s="74">
        <f>SUMIFS('MOD PAA INVERSIÓN'!M:M,'MOD PAA INVERSIÓN'!B:B,A328,'MOD PAA INVERSIÓN'!A:A,"Modificación propuesta")</f>
        <v>0</v>
      </c>
      <c r="AB328" s="81">
        <f t="shared" si="121"/>
        <v>0</v>
      </c>
      <c r="AC328" s="81">
        <f t="shared" si="122"/>
        <v>18600000</v>
      </c>
      <c r="AD328" s="74">
        <f>IFERROR(VLOOKUP(A328,'MOD PAA INVERSIÓN'!$B:$U,20,0),0)</f>
        <v>0</v>
      </c>
      <c r="AE328" s="74">
        <f>SUMIFS('MOD PAA INVERSIÓN'!$M:$M,'MOD PAA INVERSIÓN'!B:B,A328,'MOD PAA INVERSIÓN'!A:A,"Información Actual")</f>
        <v>0</v>
      </c>
      <c r="AF328" s="74" t="e">
        <f>VLOOKUP(A328,'Copia de MOD PAA INVERSIÓN'!$B:$M,12,0)</f>
        <v>#N/A</v>
      </c>
      <c r="AG328" s="27" t="e">
        <f t="shared" si="113"/>
        <v>#REF!</v>
      </c>
      <c r="AH328" s="27"/>
    </row>
    <row r="329" spans="1:34" ht="62.5">
      <c r="A329" s="31" t="s">
        <v>671</v>
      </c>
      <c r="B329" s="32" t="s">
        <v>70</v>
      </c>
      <c r="C329" s="32" t="s">
        <v>71</v>
      </c>
      <c r="D329" s="32" t="s">
        <v>455</v>
      </c>
      <c r="E329" s="32" t="s">
        <v>456</v>
      </c>
      <c r="F329" s="33">
        <v>8131</v>
      </c>
      <c r="G329" s="33">
        <v>2024110010238</v>
      </c>
      <c r="H329" s="32" t="s">
        <v>28</v>
      </c>
      <c r="I329" s="32" t="s">
        <v>457</v>
      </c>
      <c r="J329" s="32" t="s">
        <v>31</v>
      </c>
      <c r="K329" s="32">
        <v>80111600</v>
      </c>
      <c r="L329" s="32" t="s">
        <v>672</v>
      </c>
      <c r="M329" s="57" t="s">
        <v>409</v>
      </c>
      <c r="N329" s="58" t="s">
        <v>673</v>
      </c>
      <c r="O329" s="32">
        <v>1</v>
      </c>
      <c r="P329" s="32">
        <v>1</v>
      </c>
      <c r="Q329" s="32" t="s">
        <v>83</v>
      </c>
      <c r="R329" s="45" t="s">
        <v>84</v>
      </c>
      <c r="S329" s="45">
        <v>49928000</v>
      </c>
      <c r="T329" s="46">
        <v>49928000</v>
      </c>
      <c r="U329" s="32" t="s">
        <v>654</v>
      </c>
      <c r="V329" s="32" t="s">
        <v>122</v>
      </c>
      <c r="W329" s="31" t="s">
        <v>479</v>
      </c>
      <c r="X329" s="32" t="s">
        <v>489</v>
      </c>
      <c r="Y329" s="31" t="s">
        <v>76</v>
      </c>
      <c r="Z329" s="32" t="s">
        <v>77</v>
      </c>
      <c r="AA329" s="74">
        <f>SUMIFS('MOD PAA INVERSIÓN'!M:M,'MOD PAA INVERSIÓN'!B:B,A329,'MOD PAA INVERSIÓN'!A:A,"Modificación propuesta")</f>
        <v>0</v>
      </c>
      <c r="AB329" s="81">
        <f t="shared" si="121"/>
        <v>0</v>
      </c>
      <c r="AC329" s="81">
        <f t="shared" si="122"/>
        <v>49928000</v>
      </c>
      <c r="AD329" s="74">
        <f>IFERROR(VLOOKUP(A329,'MOD PAA INVERSIÓN'!$B:$U,20,0),0)</f>
        <v>0</v>
      </c>
      <c r="AE329" s="74">
        <f>SUMIFS('MOD PAA INVERSIÓN'!$M:$M,'MOD PAA INVERSIÓN'!B:B,A329,'MOD PAA INVERSIÓN'!A:A,"Información Actual")</f>
        <v>0</v>
      </c>
      <c r="AF329" s="74" t="e">
        <f>VLOOKUP(A329,'Copia de MOD PAA INVERSIÓN'!$B:$M,12,0)</f>
        <v>#N/A</v>
      </c>
      <c r="AG329" s="27" t="e">
        <f t="shared" si="113"/>
        <v>#REF!</v>
      </c>
      <c r="AH329" s="27"/>
    </row>
    <row r="330" spans="1:34" ht="112.5">
      <c r="A330" s="31" t="s">
        <v>674</v>
      </c>
      <c r="B330" s="32" t="s">
        <v>70</v>
      </c>
      <c r="C330" s="32" t="s">
        <v>71</v>
      </c>
      <c r="D330" s="32" t="s">
        <v>455</v>
      </c>
      <c r="E330" s="32" t="s">
        <v>456</v>
      </c>
      <c r="F330" s="33">
        <v>8131</v>
      </c>
      <c r="G330" s="33">
        <v>2024110010238</v>
      </c>
      <c r="H330" s="32" t="s">
        <v>28</v>
      </c>
      <c r="I330" s="32" t="s">
        <v>457</v>
      </c>
      <c r="J330" s="32" t="s">
        <v>31</v>
      </c>
      <c r="K330" s="32">
        <v>80111600</v>
      </c>
      <c r="L330" s="32" t="s">
        <v>1396</v>
      </c>
      <c r="M330" s="57" t="s">
        <v>409</v>
      </c>
      <c r="N330" s="58" t="s">
        <v>459</v>
      </c>
      <c r="O330" s="32">
        <v>6</v>
      </c>
      <c r="P330" s="32">
        <v>6</v>
      </c>
      <c r="Q330" s="32" t="s">
        <v>83</v>
      </c>
      <c r="R330" s="45" t="s">
        <v>84</v>
      </c>
      <c r="S330" s="45">
        <v>4300000</v>
      </c>
      <c r="T330" s="46">
        <f>+S330*P330</f>
        <v>25800000</v>
      </c>
      <c r="U330" s="32" t="s">
        <v>654</v>
      </c>
      <c r="V330" s="32" t="s">
        <v>122</v>
      </c>
      <c r="W330" s="31" t="s">
        <v>479</v>
      </c>
      <c r="X330" s="32" t="s">
        <v>489</v>
      </c>
      <c r="Y330" s="31" t="s">
        <v>76</v>
      </c>
      <c r="Z330" s="32" t="s">
        <v>77</v>
      </c>
      <c r="AA330" s="74">
        <f>SUMIFS('MOD PAA INVERSIÓN'!M:M,'MOD PAA INVERSIÓN'!B:B,A330,'MOD PAA INVERSIÓN'!A:A,"Modificación propuesta")</f>
        <v>0</v>
      </c>
      <c r="AB330" s="81">
        <f t="shared" si="121"/>
        <v>0</v>
      </c>
      <c r="AC330" s="81">
        <f t="shared" si="122"/>
        <v>25800000</v>
      </c>
      <c r="AD330" s="74">
        <f>IFERROR(VLOOKUP(A330,'MOD PAA INVERSIÓN'!$B:$U,20,0),0)</f>
        <v>0</v>
      </c>
      <c r="AE330" s="74">
        <f>SUMIFS('MOD PAA INVERSIÓN'!$M:$M,'MOD PAA INVERSIÓN'!B:B,A330,'MOD PAA INVERSIÓN'!A:A,"Información Actual")</f>
        <v>0</v>
      </c>
      <c r="AF330" s="74" t="e">
        <f>VLOOKUP(A330,'Copia de MOD PAA INVERSIÓN'!$B:$M,12,0)</f>
        <v>#N/A</v>
      </c>
      <c r="AG330" s="27" t="e">
        <f t="shared" si="113"/>
        <v>#REF!</v>
      </c>
      <c r="AH330" s="27"/>
    </row>
    <row r="331" spans="1:34" ht="87.5">
      <c r="A331" s="31" t="s">
        <v>675</v>
      </c>
      <c r="B331" s="32" t="s">
        <v>70</v>
      </c>
      <c r="C331" s="32" t="s">
        <v>71</v>
      </c>
      <c r="D331" s="32" t="s">
        <v>455</v>
      </c>
      <c r="E331" s="32" t="s">
        <v>456</v>
      </c>
      <c r="F331" s="33">
        <v>8131</v>
      </c>
      <c r="G331" s="33">
        <v>2024110010238</v>
      </c>
      <c r="H331" s="32" t="s">
        <v>28</v>
      </c>
      <c r="I331" s="32" t="s">
        <v>457</v>
      </c>
      <c r="J331" s="32" t="s">
        <v>31</v>
      </c>
      <c r="K331" s="32">
        <v>80111600</v>
      </c>
      <c r="L331" s="32" t="s">
        <v>679</v>
      </c>
      <c r="M331" s="57" t="s">
        <v>409</v>
      </c>
      <c r="N331" s="58" t="s">
        <v>459</v>
      </c>
      <c r="O331" s="32">
        <v>6</v>
      </c>
      <c r="P331" s="32">
        <v>6</v>
      </c>
      <c r="Q331" s="32" t="s">
        <v>83</v>
      </c>
      <c r="R331" s="45" t="s">
        <v>84</v>
      </c>
      <c r="S331" s="45">
        <v>4400000</v>
      </c>
      <c r="T331" s="46">
        <f t="shared" ref="T331:T334" si="125">+P331*S331</f>
        <v>26400000</v>
      </c>
      <c r="U331" s="32" t="s">
        <v>654</v>
      </c>
      <c r="V331" s="32" t="s">
        <v>122</v>
      </c>
      <c r="W331" s="31" t="s">
        <v>479</v>
      </c>
      <c r="X331" s="32" t="s">
        <v>489</v>
      </c>
      <c r="Y331" s="31" t="s">
        <v>76</v>
      </c>
      <c r="Z331" s="32" t="s">
        <v>77</v>
      </c>
      <c r="AA331" s="74">
        <f>SUMIFS('MOD PAA INVERSIÓN'!M:M,'MOD PAA INVERSIÓN'!B:B,A331,'MOD PAA INVERSIÓN'!A:A,"Modificación propuesta")</f>
        <v>0</v>
      </c>
      <c r="AB331" s="81">
        <f t="shared" si="121"/>
        <v>0</v>
      </c>
      <c r="AC331" s="81">
        <f t="shared" si="122"/>
        <v>26400000</v>
      </c>
      <c r="AD331" s="74">
        <f>IFERROR(VLOOKUP(A331,'MOD PAA INVERSIÓN'!$B:$U,20,0),0)</f>
        <v>0</v>
      </c>
      <c r="AE331" s="74">
        <f>SUMIFS('MOD PAA INVERSIÓN'!$M:$M,'MOD PAA INVERSIÓN'!B:B,A331,'MOD PAA INVERSIÓN'!A:A,"Información Actual")</f>
        <v>0</v>
      </c>
      <c r="AF331" s="74" t="e">
        <f>VLOOKUP(A331,'Copia de MOD PAA INVERSIÓN'!$B:$M,12,0)</f>
        <v>#N/A</v>
      </c>
      <c r="AG331" s="27" t="e">
        <f t="shared" si="113"/>
        <v>#REF!</v>
      </c>
      <c r="AH331" s="27"/>
    </row>
    <row r="332" spans="1:34" ht="75">
      <c r="A332" s="31" t="s">
        <v>676</v>
      </c>
      <c r="B332" s="32" t="s">
        <v>70</v>
      </c>
      <c r="C332" s="32" t="s">
        <v>71</v>
      </c>
      <c r="D332" s="32" t="s">
        <v>455</v>
      </c>
      <c r="E332" s="32" t="s">
        <v>456</v>
      </c>
      <c r="F332" s="33">
        <v>8131</v>
      </c>
      <c r="G332" s="33">
        <v>2024110010238</v>
      </c>
      <c r="H332" s="32" t="s">
        <v>28</v>
      </c>
      <c r="I332" s="32" t="s">
        <v>457</v>
      </c>
      <c r="J332" s="32" t="s">
        <v>31</v>
      </c>
      <c r="K332" s="32">
        <v>80111600</v>
      </c>
      <c r="L332" s="32" t="s">
        <v>689</v>
      </c>
      <c r="M332" s="57" t="s">
        <v>680</v>
      </c>
      <c r="N332" s="58" t="s">
        <v>681</v>
      </c>
      <c r="O332" s="32">
        <v>3</v>
      </c>
      <c r="P332" s="32">
        <v>3</v>
      </c>
      <c r="Q332" s="32" t="s">
        <v>83</v>
      </c>
      <c r="R332" s="45" t="s">
        <v>84</v>
      </c>
      <c r="S332" s="45">
        <v>3100000</v>
      </c>
      <c r="T332" s="46">
        <f t="shared" si="125"/>
        <v>9300000</v>
      </c>
      <c r="U332" s="32" t="s">
        <v>654</v>
      </c>
      <c r="V332" s="32" t="s">
        <v>78</v>
      </c>
      <c r="W332" s="31" t="s">
        <v>479</v>
      </c>
      <c r="X332" s="32" t="s">
        <v>489</v>
      </c>
      <c r="Y332" s="31" t="s">
        <v>76</v>
      </c>
      <c r="Z332" s="32" t="s">
        <v>77</v>
      </c>
      <c r="AA332" s="74">
        <f>SUMIFS('MOD PAA INVERSIÓN'!M:M,'MOD PAA INVERSIÓN'!B:B,A332,'MOD PAA INVERSIÓN'!A:A,"Modificación propuesta")</f>
        <v>0</v>
      </c>
      <c r="AB332" s="81">
        <f t="shared" si="121"/>
        <v>0</v>
      </c>
      <c r="AC332" s="81">
        <f t="shared" si="122"/>
        <v>9300000</v>
      </c>
      <c r="AD332" s="74">
        <f>IFERROR(VLOOKUP(A332,'MOD PAA INVERSIÓN'!$B:$U,20,0),0)</f>
        <v>0</v>
      </c>
      <c r="AE332" s="74">
        <f>SUMIFS('MOD PAA INVERSIÓN'!$M:$M,'MOD PAA INVERSIÓN'!B:B,A332,'MOD PAA INVERSIÓN'!A:A,"Información Actual")</f>
        <v>0</v>
      </c>
      <c r="AF332" s="74" t="e">
        <f>VLOOKUP(A332,'Copia de MOD PAA INVERSIÓN'!$B:$M,12,0)</f>
        <v>#N/A</v>
      </c>
      <c r="AG332" s="27" t="e">
        <f t="shared" si="113"/>
        <v>#REF!</v>
      </c>
      <c r="AH332" s="27"/>
    </row>
    <row r="333" spans="1:34" ht="75">
      <c r="A333" s="31" t="s">
        <v>677</v>
      </c>
      <c r="B333" s="32" t="s">
        <v>70</v>
      </c>
      <c r="C333" s="32" t="s">
        <v>71</v>
      </c>
      <c r="D333" s="32" t="s">
        <v>455</v>
      </c>
      <c r="E333" s="32" t="s">
        <v>456</v>
      </c>
      <c r="F333" s="33">
        <v>8131</v>
      </c>
      <c r="G333" s="33">
        <v>2024110010238</v>
      </c>
      <c r="H333" s="32" t="s">
        <v>28</v>
      </c>
      <c r="I333" s="32" t="s">
        <v>457</v>
      </c>
      <c r="J333" s="32" t="s">
        <v>31</v>
      </c>
      <c r="K333" s="32">
        <v>80111600</v>
      </c>
      <c r="L333" s="32" t="s">
        <v>689</v>
      </c>
      <c r="M333" s="57" t="s">
        <v>680</v>
      </c>
      <c r="N333" s="58" t="s">
        <v>681</v>
      </c>
      <c r="O333" s="32">
        <v>3</v>
      </c>
      <c r="P333" s="32">
        <v>3</v>
      </c>
      <c r="Q333" s="32" t="s">
        <v>83</v>
      </c>
      <c r="R333" s="45" t="s">
        <v>84</v>
      </c>
      <c r="S333" s="45">
        <v>3100000</v>
      </c>
      <c r="T333" s="46">
        <f t="shared" si="125"/>
        <v>9300000</v>
      </c>
      <c r="U333" s="32" t="s">
        <v>654</v>
      </c>
      <c r="V333" s="32" t="s">
        <v>78</v>
      </c>
      <c r="W333" s="31" t="s">
        <v>461</v>
      </c>
      <c r="X333" s="32" t="s">
        <v>489</v>
      </c>
      <c r="Y333" s="31" t="s">
        <v>76</v>
      </c>
      <c r="Z333" s="32" t="s">
        <v>77</v>
      </c>
      <c r="AA333" s="74">
        <f>SUMIFS('MOD PAA INVERSIÓN'!M:M,'MOD PAA INVERSIÓN'!B:B,A333,'MOD PAA INVERSIÓN'!A:A,"Modificación propuesta")</f>
        <v>0</v>
      </c>
      <c r="AB333" s="81">
        <f t="shared" si="121"/>
        <v>0</v>
      </c>
      <c r="AC333" s="81">
        <f t="shared" si="122"/>
        <v>9300000</v>
      </c>
      <c r="AD333" s="74">
        <f>IFERROR(VLOOKUP(A333,'MOD PAA INVERSIÓN'!$B:$U,20,0),0)</f>
        <v>0</v>
      </c>
      <c r="AE333" s="74">
        <f>SUMIFS('MOD PAA INVERSIÓN'!$M:$M,'MOD PAA INVERSIÓN'!B:B,A333,'MOD PAA INVERSIÓN'!A:A,"Información Actual")</f>
        <v>0</v>
      </c>
      <c r="AF333" s="74" t="e">
        <f>VLOOKUP(A333,'Copia de MOD PAA INVERSIÓN'!$B:$M,12,0)</f>
        <v>#N/A</v>
      </c>
      <c r="AG333" s="27" t="e">
        <f t="shared" si="113"/>
        <v>#REF!</v>
      </c>
      <c r="AH333" s="27"/>
    </row>
    <row r="334" spans="1:34" ht="87.5">
      <c r="A334" s="31" t="s">
        <v>678</v>
      </c>
      <c r="B334" s="32" t="s">
        <v>70</v>
      </c>
      <c r="C334" s="32" t="s">
        <v>71</v>
      </c>
      <c r="D334" s="32" t="s">
        <v>455</v>
      </c>
      <c r="E334" s="32" t="s">
        <v>456</v>
      </c>
      <c r="F334" s="33">
        <v>8131</v>
      </c>
      <c r="G334" s="33">
        <v>2024110010238</v>
      </c>
      <c r="H334" s="32" t="s">
        <v>28</v>
      </c>
      <c r="I334" s="32" t="s">
        <v>457</v>
      </c>
      <c r="J334" s="32" t="s">
        <v>31</v>
      </c>
      <c r="K334" s="32">
        <v>80111600</v>
      </c>
      <c r="L334" s="32" t="s">
        <v>679</v>
      </c>
      <c r="M334" s="57" t="s">
        <v>680</v>
      </c>
      <c r="N334" s="58" t="s">
        <v>681</v>
      </c>
      <c r="O334" s="32">
        <v>3</v>
      </c>
      <c r="P334" s="32">
        <v>3</v>
      </c>
      <c r="Q334" s="32" t="s">
        <v>83</v>
      </c>
      <c r="R334" s="45" t="s">
        <v>84</v>
      </c>
      <c r="S334" s="45">
        <v>4400000</v>
      </c>
      <c r="T334" s="46">
        <f t="shared" si="125"/>
        <v>13200000</v>
      </c>
      <c r="U334" s="32" t="s">
        <v>654</v>
      </c>
      <c r="V334" s="32" t="s">
        <v>122</v>
      </c>
      <c r="W334" s="31" t="s">
        <v>461</v>
      </c>
      <c r="X334" s="32" t="s">
        <v>489</v>
      </c>
      <c r="Y334" s="31" t="s">
        <v>76</v>
      </c>
      <c r="Z334" s="32" t="s">
        <v>77</v>
      </c>
      <c r="AA334" s="74">
        <f>SUMIFS('MOD PAA INVERSIÓN'!M:M,'MOD PAA INVERSIÓN'!B:B,A334,'MOD PAA INVERSIÓN'!A:A,"Modificación propuesta")</f>
        <v>0</v>
      </c>
      <c r="AB334" s="81">
        <f t="shared" si="121"/>
        <v>0</v>
      </c>
      <c r="AC334" s="81">
        <f t="shared" si="122"/>
        <v>13200000</v>
      </c>
      <c r="AD334" s="74">
        <f>IFERROR(VLOOKUP(A334,'MOD PAA INVERSIÓN'!$B:$U,20,0),0)</f>
        <v>0</v>
      </c>
      <c r="AE334" s="74">
        <f>SUMIFS('MOD PAA INVERSIÓN'!$M:$M,'MOD PAA INVERSIÓN'!B:B,A334,'MOD PAA INVERSIÓN'!A:A,"Información Actual")</f>
        <v>0</v>
      </c>
      <c r="AF334" s="74" t="e">
        <f>VLOOKUP(A334,'Copia de MOD PAA INVERSIÓN'!$B:$M,12,0)</f>
        <v>#N/A</v>
      </c>
      <c r="AG334" s="27" t="e">
        <f t="shared" si="113"/>
        <v>#REF!</v>
      </c>
      <c r="AH334" s="27"/>
    </row>
    <row r="335" spans="1:34" ht="112.5">
      <c r="A335" s="31" t="s">
        <v>682</v>
      </c>
      <c r="B335" s="32" t="s">
        <v>70</v>
      </c>
      <c r="C335" s="32" t="s">
        <v>71</v>
      </c>
      <c r="D335" s="32" t="s">
        <v>455</v>
      </c>
      <c r="E335" s="32" t="s">
        <v>456</v>
      </c>
      <c r="F335" s="33">
        <v>8131</v>
      </c>
      <c r="G335" s="33">
        <v>2024110010238</v>
      </c>
      <c r="H335" s="32" t="s">
        <v>28</v>
      </c>
      <c r="I335" s="32" t="s">
        <v>457</v>
      </c>
      <c r="J335" s="32" t="s">
        <v>31</v>
      </c>
      <c r="K335" s="32">
        <v>80111600</v>
      </c>
      <c r="L335" s="32" t="s">
        <v>1396</v>
      </c>
      <c r="M335" s="57" t="s">
        <v>680</v>
      </c>
      <c r="N335" s="58" t="s">
        <v>681</v>
      </c>
      <c r="O335" s="32">
        <v>3</v>
      </c>
      <c r="P335" s="32">
        <v>3</v>
      </c>
      <c r="Q335" s="32" t="s">
        <v>83</v>
      </c>
      <c r="R335" s="45" t="s">
        <v>84</v>
      </c>
      <c r="S335" s="45">
        <v>4300000</v>
      </c>
      <c r="T335" s="46">
        <f>+S335*P335</f>
        <v>12900000</v>
      </c>
      <c r="U335" s="32" t="s">
        <v>654</v>
      </c>
      <c r="V335" s="32" t="s">
        <v>122</v>
      </c>
      <c r="W335" s="31" t="s">
        <v>461</v>
      </c>
      <c r="X335" s="32" t="s">
        <v>489</v>
      </c>
      <c r="Y335" s="31" t="s">
        <v>76</v>
      </c>
      <c r="Z335" s="32" t="s">
        <v>77</v>
      </c>
      <c r="AA335" s="74">
        <f>SUMIFS('MOD PAA INVERSIÓN'!M:M,'MOD PAA INVERSIÓN'!B:B,A335,'MOD PAA INVERSIÓN'!A:A,"Modificación propuesta")</f>
        <v>0</v>
      </c>
      <c r="AB335" s="81">
        <f t="shared" si="121"/>
        <v>0</v>
      </c>
      <c r="AC335" s="81">
        <f t="shared" si="122"/>
        <v>12900000</v>
      </c>
      <c r="AD335" s="74">
        <f>IFERROR(VLOOKUP(A335,'MOD PAA INVERSIÓN'!$B:$U,20,0),0)</f>
        <v>0</v>
      </c>
      <c r="AE335" s="74">
        <f>SUMIFS('MOD PAA INVERSIÓN'!$M:$M,'MOD PAA INVERSIÓN'!B:B,A335,'MOD PAA INVERSIÓN'!A:A,"Información Actual")</f>
        <v>0</v>
      </c>
      <c r="AF335" s="74" t="e">
        <f>VLOOKUP(A335,'Copia de MOD PAA INVERSIÓN'!$B:$M,12,0)</f>
        <v>#N/A</v>
      </c>
      <c r="AG335" s="27" t="e">
        <f t="shared" si="113"/>
        <v>#REF!</v>
      </c>
      <c r="AH335" s="27"/>
    </row>
    <row r="336" spans="1:34" ht="125">
      <c r="A336" s="31" t="s">
        <v>683</v>
      </c>
      <c r="B336" s="32" t="s">
        <v>70</v>
      </c>
      <c r="C336" s="32" t="s">
        <v>71</v>
      </c>
      <c r="D336" s="32" t="s">
        <v>455</v>
      </c>
      <c r="E336" s="32" t="s">
        <v>456</v>
      </c>
      <c r="F336" s="33">
        <v>8131</v>
      </c>
      <c r="G336" s="33">
        <v>2024110010238</v>
      </c>
      <c r="H336" s="32" t="s">
        <v>28</v>
      </c>
      <c r="I336" s="32" t="s">
        <v>457</v>
      </c>
      <c r="J336" s="32" t="s">
        <v>31</v>
      </c>
      <c r="K336" s="32">
        <v>80111600</v>
      </c>
      <c r="L336" s="32" t="s">
        <v>684</v>
      </c>
      <c r="M336" s="57" t="s">
        <v>680</v>
      </c>
      <c r="N336" s="58" t="s">
        <v>681</v>
      </c>
      <c r="O336" s="32">
        <v>3</v>
      </c>
      <c r="P336" s="32">
        <v>3</v>
      </c>
      <c r="Q336" s="32" t="s">
        <v>83</v>
      </c>
      <c r="R336" s="37" t="s">
        <v>84</v>
      </c>
      <c r="S336" s="37">
        <v>4000000</v>
      </c>
      <c r="T336" s="46">
        <f t="shared" ref="T336:T341" si="126">+P336*S336</f>
        <v>12000000</v>
      </c>
      <c r="U336" s="32" t="s">
        <v>654</v>
      </c>
      <c r="V336" s="32" t="s">
        <v>78</v>
      </c>
      <c r="W336" s="31" t="s">
        <v>461</v>
      </c>
      <c r="X336" s="32" t="s">
        <v>489</v>
      </c>
      <c r="Y336" s="31" t="s">
        <v>76</v>
      </c>
      <c r="Z336" s="32" t="s">
        <v>77</v>
      </c>
      <c r="AA336" s="74">
        <f>SUMIFS('MOD PAA INVERSIÓN'!M:M,'MOD PAA INVERSIÓN'!B:B,A336,'MOD PAA INVERSIÓN'!A:A,"Modificación propuesta")</f>
        <v>0</v>
      </c>
      <c r="AB336" s="81">
        <f t="shared" si="121"/>
        <v>0</v>
      </c>
      <c r="AC336" s="81">
        <f t="shared" si="122"/>
        <v>12000000</v>
      </c>
      <c r="AD336" s="74">
        <f>IFERROR(VLOOKUP(A336,'MOD PAA INVERSIÓN'!$B:$U,20,0),0)</f>
        <v>0</v>
      </c>
      <c r="AE336" s="74">
        <f>SUMIFS('MOD PAA INVERSIÓN'!$M:$M,'MOD PAA INVERSIÓN'!B:B,A336,'MOD PAA INVERSIÓN'!A:A,"Información Actual")</f>
        <v>0</v>
      </c>
      <c r="AF336" s="74" t="e">
        <f>VLOOKUP(A336,'Copia de MOD PAA INVERSIÓN'!$B:$M,12,0)</f>
        <v>#N/A</v>
      </c>
      <c r="AG336" s="27" t="e">
        <f t="shared" si="113"/>
        <v>#REF!</v>
      </c>
      <c r="AH336" s="27"/>
    </row>
    <row r="337" spans="1:34" ht="100">
      <c r="A337" s="31" t="s">
        <v>685</v>
      </c>
      <c r="B337" s="32" t="s">
        <v>70</v>
      </c>
      <c r="C337" s="32" t="s">
        <v>71</v>
      </c>
      <c r="D337" s="32" t="s">
        <v>455</v>
      </c>
      <c r="E337" s="32" t="s">
        <v>456</v>
      </c>
      <c r="F337" s="33">
        <v>8131</v>
      </c>
      <c r="G337" s="33">
        <v>2024110010238</v>
      </c>
      <c r="H337" s="32" t="s">
        <v>28</v>
      </c>
      <c r="I337" s="32" t="s">
        <v>457</v>
      </c>
      <c r="J337" s="32" t="s">
        <v>31</v>
      </c>
      <c r="K337" s="32">
        <v>80111600</v>
      </c>
      <c r="L337" s="32" t="s">
        <v>653</v>
      </c>
      <c r="M337" s="57" t="s">
        <v>680</v>
      </c>
      <c r="N337" s="58" t="s">
        <v>681</v>
      </c>
      <c r="O337" s="32">
        <v>3</v>
      </c>
      <c r="P337" s="32">
        <v>3</v>
      </c>
      <c r="Q337" s="32" t="s">
        <v>83</v>
      </c>
      <c r="R337" s="45" t="s">
        <v>84</v>
      </c>
      <c r="S337" s="45">
        <v>4700000</v>
      </c>
      <c r="T337" s="46">
        <f t="shared" si="126"/>
        <v>14100000</v>
      </c>
      <c r="U337" s="32" t="s">
        <v>654</v>
      </c>
      <c r="V337" s="32" t="s">
        <v>78</v>
      </c>
      <c r="W337" s="31" t="s">
        <v>479</v>
      </c>
      <c r="X337" s="32" t="s">
        <v>489</v>
      </c>
      <c r="Y337" s="31" t="s">
        <v>76</v>
      </c>
      <c r="Z337" s="32" t="s">
        <v>77</v>
      </c>
      <c r="AA337" s="74">
        <f>SUMIFS('MOD PAA INVERSIÓN'!M:M,'MOD PAA INVERSIÓN'!B:B,A337,'MOD PAA INVERSIÓN'!A:A,"Modificación propuesta")</f>
        <v>0</v>
      </c>
      <c r="AB337" s="81">
        <f t="shared" si="121"/>
        <v>0</v>
      </c>
      <c r="AC337" s="81">
        <f t="shared" si="122"/>
        <v>14100000</v>
      </c>
      <c r="AD337" s="74">
        <f>IFERROR(VLOOKUP(A337,'MOD PAA INVERSIÓN'!$B:$U,20,0),0)</f>
        <v>0</v>
      </c>
      <c r="AE337" s="74">
        <f>SUMIFS('MOD PAA INVERSIÓN'!$M:$M,'MOD PAA INVERSIÓN'!B:B,A337,'MOD PAA INVERSIÓN'!A:A,"Información Actual")</f>
        <v>0</v>
      </c>
      <c r="AF337" s="74" t="e">
        <f>VLOOKUP(A337,'Copia de MOD PAA INVERSIÓN'!$B:$M,12,0)</f>
        <v>#N/A</v>
      </c>
      <c r="AG337" s="27" t="e">
        <f t="shared" si="113"/>
        <v>#REF!</v>
      </c>
      <c r="AH337" s="27"/>
    </row>
    <row r="338" spans="1:34" ht="87.5">
      <c r="A338" s="31" t="s">
        <v>686</v>
      </c>
      <c r="B338" s="32" t="s">
        <v>70</v>
      </c>
      <c r="C338" s="32" t="s">
        <v>71</v>
      </c>
      <c r="D338" s="32" t="s">
        <v>455</v>
      </c>
      <c r="E338" s="32" t="s">
        <v>456</v>
      </c>
      <c r="F338" s="33">
        <v>8131</v>
      </c>
      <c r="G338" s="33">
        <v>2024110010238</v>
      </c>
      <c r="H338" s="32" t="s">
        <v>28</v>
      </c>
      <c r="I338" s="32" t="s">
        <v>457</v>
      </c>
      <c r="J338" s="32" t="s">
        <v>31</v>
      </c>
      <c r="K338" s="32">
        <v>80111600</v>
      </c>
      <c r="L338" s="32" t="s">
        <v>661</v>
      </c>
      <c r="M338" s="57" t="s">
        <v>680</v>
      </c>
      <c r="N338" s="58" t="s">
        <v>681</v>
      </c>
      <c r="O338" s="32">
        <v>3</v>
      </c>
      <c r="P338" s="32">
        <v>3</v>
      </c>
      <c r="Q338" s="32" t="s">
        <v>83</v>
      </c>
      <c r="R338" s="45" t="s">
        <v>84</v>
      </c>
      <c r="S338" s="45">
        <v>4500000</v>
      </c>
      <c r="T338" s="46">
        <f t="shared" si="126"/>
        <v>13500000</v>
      </c>
      <c r="U338" s="32" t="s">
        <v>654</v>
      </c>
      <c r="V338" s="32" t="s">
        <v>78</v>
      </c>
      <c r="W338" s="31" t="s">
        <v>461</v>
      </c>
      <c r="X338" s="32" t="s">
        <v>489</v>
      </c>
      <c r="Y338" s="31" t="s">
        <v>76</v>
      </c>
      <c r="Z338" s="32" t="s">
        <v>77</v>
      </c>
      <c r="AA338" s="74">
        <f>SUMIFS('MOD PAA INVERSIÓN'!M:M,'MOD PAA INVERSIÓN'!B:B,A338,'MOD PAA INVERSIÓN'!A:A,"Modificación propuesta")</f>
        <v>0</v>
      </c>
      <c r="AB338" s="81">
        <f t="shared" si="121"/>
        <v>0</v>
      </c>
      <c r="AC338" s="81">
        <f t="shared" si="122"/>
        <v>13500000</v>
      </c>
      <c r="AD338" s="74">
        <f>IFERROR(VLOOKUP(A338,'MOD PAA INVERSIÓN'!$B:$U,20,0),0)</f>
        <v>0</v>
      </c>
      <c r="AE338" s="74">
        <f>SUMIFS('MOD PAA INVERSIÓN'!$M:$M,'MOD PAA INVERSIÓN'!B:B,A338,'MOD PAA INVERSIÓN'!A:A,"Información Actual")</f>
        <v>0</v>
      </c>
      <c r="AF338" s="74" t="e">
        <f>VLOOKUP(A338,'Copia de MOD PAA INVERSIÓN'!$B:$M,12,0)</f>
        <v>#N/A</v>
      </c>
      <c r="AG338" s="27" t="e">
        <f t="shared" si="113"/>
        <v>#REF!</v>
      </c>
      <c r="AH338" s="27"/>
    </row>
    <row r="339" spans="1:34" ht="87.5">
      <c r="A339" s="31" t="s">
        <v>687</v>
      </c>
      <c r="B339" s="32" t="s">
        <v>70</v>
      </c>
      <c r="C339" s="32" t="s">
        <v>71</v>
      </c>
      <c r="D339" s="32" t="s">
        <v>455</v>
      </c>
      <c r="E339" s="32" t="s">
        <v>456</v>
      </c>
      <c r="F339" s="33">
        <v>8131</v>
      </c>
      <c r="G339" s="33">
        <v>2024110010238</v>
      </c>
      <c r="H339" s="32" t="s">
        <v>28</v>
      </c>
      <c r="I339" s="32" t="s">
        <v>457</v>
      </c>
      <c r="J339" s="32" t="s">
        <v>31</v>
      </c>
      <c r="K339" s="32">
        <v>80111600</v>
      </c>
      <c r="L339" s="32" t="s">
        <v>663</v>
      </c>
      <c r="M339" s="57" t="s">
        <v>680</v>
      </c>
      <c r="N339" s="58" t="s">
        <v>681</v>
      </c>
      <c r="O339" s="32">
        <v>3</v>
      </c>
      <c r="P339" s="32">
        <v>3</v>
      </c>
      <c r="Q339" s="32" t="s">
        <v>83</v>
      </c>
      <c r="R339" s="45" t="s">
        <v>84</v>
      </c>
      <c r="S339" s="45">
        <v>4300000</v>
      </c>
      <c r="T339" s="46">
        <f t="shared" si="126"/>
        <v>12900000</v>
      </c>
      <c r="U339" s="32" t="s">
        <v>654</v>
      </c>
      <c r="V339" s="32" t="s">
        <v>78</v>
      </c>
      <c r="W339" s="31" t="s">
        <v>479</v>
      </c>
      <c r="X339" s="32" t="s">
        <v>489</v>
      </c>
      <c r="Y339" s="31" t="s">
        <v>76</v>
      </c>
      <c r="Z339" s="32" t="s">
        <v>77</v>
      </c>
      <c r="AA339" s="74">
        <f>SUMIFS('MOD PAA INVERSIÓN'!M:M,'MOD PAA INVERSIÓN'!B:B,A339,'MOD PAA INVERSIÓN'!A:A,"Modificación propuesta")</f>
        <v>0</v>
      </c>
      <c r="AB339" s="81">
        <f t="shared" si="121"/>
        <v>0</v>
      </c>
      <c r="AC339" s="81">
        <f t="shared" si="122"/>
        <v>12900000</v>
      </c>
      <c r="AD339" s="74">
        <f>IFERROR(VLOOKUP(A339,'MOD PAA INVERSIÓN'!$B:$U,20,0),0)</f>
        <v>0</v>
      </c>
      <c r="AE339" s="74">
        <f>SUMIFS('MOD PAA INVERSIÓN'!$M:$M,'MOD PAA INVERSIÓN'!B:B,A339,'MOD PAA INVERSIÓN'!A:A,"Información Actual")</f>
        <v>0</v>
      </c>
      <c r="AF339" s="74" t="e">
        <f>VLOOKUP(A339,'Copia de MOD PAA INVERSIÓN'!$B:$M,12,0)</f>
        <v>#N/A</v>
      </c>
      <c r="AG339" s="27" t="e">
        <f t="shared" si="113"/>
        <v>#REF!</v>
      </c>
      <c r="AH339" s="27"/>
    </row>
    <row r="340" spans="1:34" ht="75">
      <c r="A340" s="31" t="s">
        <v>688</v>
      </c>
      <c r="B340" s="32" t="s">
        <v>70</v>
      </c>
      <c r="C340" s="32" t="s">
        <v>71</v>
      </c>
      <c r="D340" s="32" t="s">
        <v>455</v>
      </c>
      <c r="E340" s="32" t="s">
        <v>456</v>
      </c>
      <c r="F340" s="33">
        <v>8131</v>
      </c>
      <c r="G340" s="33">
        <v>2024110010238</v>
      </c>
      <c r="H340" s="32" t="s">
        <v>28</v>
      </c>
      <c r="I340" s="32" t="s">
        <v>457</v>
      </c>
      <c r="J340" s="32" t="s">
        <v>31</v>
      </c>
      <c r="K340" s="32">
        <v>80111600</v>
      </c>
      <c r="L340" s="32" t="s">
        <v>689</v>
      </c>
      <c r="M340" s="57" t="s">
        <v>680</v>
      </c>
      <c r="N340" s="58" t="s">
        <v>681</v>
      </c>
      <c r="O340" s="32">
        <v>3</v>
      </c>
      <c r="P340" s="32">
        <v>3</v>
      </c>
      <c r="Q340" s="32" t="s">
        <v>83</v>
      </c>
      <c r="R340" s="45" t="s">
        <v>84</v>
      </c>
      <c r="S340" s="45">
        <v>3100000</v>
      </c>
      <c r="T340" s="46">
        <f t="shared" si="126"/>
        <v>9300000</v>
      </c>
      <c r="U340" s="32" t="s">
        <v>654</v>
      </c>
      <c r="V340" s="32" t="s">
        <v>78</v>
      </c>
      <c r="W340" s="31" t="s">
        <v>479</v>
      </c>
      <c r="X340" s="32" t="s">
        <v>489</v>
      </c>
      <c r="Y340" s="31" t="s">
        <v>76</v>
      </c>
      <c r="Z340" s="32" t="s">
        <v>77</v>
      </c>
      <c r="AA340" s="74">
        <f>SUMIFS('MOD PAA INVERSIÓN'!M:M,'MOD PAA INVERSIÓN'!B:B,A340,'MOD PAA INVERSIÓN'!A:A,"Modificación propuesta")</f>
        <v>0</v>
      </c>
      <c r="AB340" s="81">
        <f t="shared" si="121"/>
        <v>0</v>
      </c>
      <c r="AC340" s="81">
        <f t="shared" si="122"/>
        <v>9300000</v>
      </c>
      <c r="AD340" s="74">
        <f>IFERROR(VLOOKUP(A340,'MOD PAA INVERSIÓN'!$B:$U,20,0),0)</f>
        <v>0</v>
      </c>
      <c r="AE340" s="74">
        <f>SUMIFS('MOD PAA INVERSIÓN'!$M:$M,'MOD PAA INVERSIÓN'!B:B,A340,'MOD PAA INVERSIÓN'!A:A,"Información Actual")</f>
        <v>0</v>
      </c>
      <c r="AF340" s="74" t="e">
        <f>VLOOKUP(A340,'Copia de MOD PAA INVERSIÓN'!$B:$M,12,0)</f>
        <v>#N/A</v>
      </c>
      <c r="AG340" s="27" t="e">
        <f t="shared" si="113"/>
        <v>#REF!</v>
      </c>
      <c r="AH340" s="27"/>
    </row>
    <row r="341" spans="1:34" ht="75">
      <c r="A341" s="31" t="s">
        <v>690</v>
      </c>
      <c r="B341" s="32" t="s">
        <v>70</v>
      </c>
      <c r="C341" s="32" t="s">
        <v>71</v>
      </c>
      <c r="D341" s="32" t="s">
        <v>455</v>
      </c>
      <c r="E341" s="32" t="s">
        <v>456</v>
      </c>
      <c r="F341" s="33">
        <v>8131</v>
      </c>
      <c r="G341" s="33">
        <v>2024110010238</v>
      </c>
      <c r="H341" s="32" t="s">
        <v>28</v>
      </c>
      <c r="I341" s="32" t="s">
        <v>457</v>
      </c>
      <c r="J341" s="32" t="s">
        <v>31</v>
      </c>
      <c r="K341" s="32">
        <v>80111600</v>
      </c>
      <c r="L341" s="32" t="s">
        <v>689</v>
      </c>
      <c r="M341" s="57" t="s">
        <v>680</v>
      </c>
      <c r="N341" s="58" t="s">
        <v>681</v>
      </c>
      <c r="O341" s="32">
        <v>3</v>
      </c>
      <c r="P341" s="32">
        <v>3</v>
      </c>
      <c r="Q341" s="32" t="s">
        <v>83</v>
      </c>
      <c r="R341" s="45" t="s">
        <v>84</v>
      </c>
      <c r="S341" s="45">
        <v>3100000</v>
      </c>
      <c r="T341" s="46">
        <f t="shared" si="126"/>
        <v>9300000</v>
      </c>
      <c r="U341" s="32" t="s">
        <v>654</v>
      </c>
      <c r="V341" s="32" t="s">
        <v>78</v>
      </c>
      <c r="W341" s="31" t="s">
        <v>461</v>
      </c>
      <c r="X341" s="32" t="s">
        <v>489</v>
      </c>
      <c r="Y341" s="31" t="s">
        <v>76</v>
      </c>
      <c r="Z341" s="32" t="s">
        <v>77</v>
      </c>
      <c r="AA341" s="74">
        <f>SUMIFS('MOD PAA INVERSIÓN'!M:M,'MOD PAA INVERSIÓN'!B:B,A341,'MOD PAA INVERSIÓN'!A:A,"Modificación propuesta")</f>
        <v>0</v>
      </c>
      <c r="AB341" s="81">
        <f t="shared" si="121"/>
        <v>0</v>
      </c>
      <c r="AC341" s="81">
        <f t="shared" si="122"/>
        <v>9300000</v>
      </c>
      <c r="AD341" s="74">
        <f>IFERROR(VLOOKUP(A341,'MOD PAA INVERSIÓN'!$B:$U,20,0),0)</f>
        <v>0</v>
      </c>
      <c r="AE341" s="74">
        <f>SUMIFS('MOD PAA INVERSIÓN'!$M:$M,'MOD PAA INVERSIÓN'!B:B,A341,'MOD PAA INVERSIÓN'!A:A,"Información Actual")</f>
        <v>0</v>
      </c>
      <c r="AF341" s="74" t="e">
        <f>VLOOKUP(A341,'Copia de MOD PAA INVERSIÓN'!$B:$M,12,0)</f>
        <v>#N/A</v>
      </c>
      <c r="AG341" s="27" t="e">
        <f t="shared" si="113"/>
        <v>#REF!</v>
      </c>
      <c r="AH341" s="27"/>
    </row>
    <row r="342" spans="1:34" ht="175">
      <c r="A342" s="31" t="s">
        <v>691</v>
      </c>
      <c r="B342" s="32" t="s">
        <v>70</v>
      </c>
      <c r="C342" s="32" t="s">
        <v>71</v>
      </c>
      <c r="D342" s="32" t="s">
        <v>455</v>
      </c>
      <c r="E342" s="32" t="s">
        <v>456</v>
      </c>
      <c r="F342" s="33">
        <v>8131</v>
      </c>
      <c r="G342" s="33">
        <v>2024110010238</v>
      </c>
      <c r="H342" s="32" t="s">
        <v>28</v>
      </c>
      <c r="I342" s="32" t="s">
        <v>457</v>
      </c>
      <c r="J342" s="32" t="s">
        <v>31</v>
      </c>
      <c r="K342" s="32">
        <v>80111600</v>
      </c>
      <c r="L342" s="32" t="s">
        <v>1397</v>
      </c>
      <c r="M342" s="57" t="s">
        <v>649</v>
      </c>
      <c r="N342" s="58" t="s">
        <v>178</v>
      </c>
      <c r="O342" s="32">
        <v>9</v>
      </c>
      <c r="P342" s="31">
        <v>0</v>
      </c>
      <c r="Q342" s="32" t="s">
        <v>1061</v>
      </c>
      <c r="R342" s="45" t="s">
        <v>84</v>
      </c>
      <c r="S342" s="45">
        <v>27250000</v>
      </c>
      <c r="T342" s="46">
        <v>27250000</v>
      </c>
      <c r="U342" s="45" t="s">
        <v>654</v>
      </c>
      <c r="V342" s="45" t="s">
        <v>78</v>
      </c>
      <c r="W342" s="32" t="s">
        <v>461</v>
      </c>
      <c r="X342" s="32" t="s">
        <v>501</v>
      </c>
      <c r="Y342" s="31" t="s">
        <v>76</v>
      </c>
      <c r="Z342" s="32" t="s">
        <v>77</v>
      </c>
      <c r="AA342" s="74">
        <f>SUMIFS('MOD PAA INVERSIÓN'!M:M,'MOD PAA INVERSIÓN'!B:B,A342,'MOD PAA INVERSIÓN'!A:A,"Modificación propuesta")</f>
        <v>0</v>
      </c>
      <c r="AB342" s="81">
        <f t="shared" si="121"/>
        <v>0</v>
      </c>
      <c r="AC342" s="81">
        <f t="shared" si="122"/>
        <v>27250000</v>
      </c>
      <c r="AD342" s="74">
        <f>IFERROR(VLOOKUP(A342,'MOD PAA INVERSIÓN'!$B:$U,20,0),0)</f>
        <v>0</v>
      </c>
      <c r="AE342" s="74">
        <f>SUMIFS('MOD PAA INVERSIÓN'!$M:$M,'MOD PAA INVERSIÓN'!B:B,A342,'MOD PAA INVERSIÓN'!A:A,"Información Actual")</f>
        <v>0</v>
      </c>
      <c r="AF342" s="74" t="e">
        <f>VLOOKUP(A342,'Copia de MOD PAA INVERSIÓN'!$B:$M,12,0)</f>
        <v>#N/A</v>
      </c>
      <c r="AG342" s="27" t="e">
        <f t="shared" si="113"/>
        <v>#REF!</v>
      </c>
      <c r="AH342" s="27"/>
    </row>
    <row r="343" spans="1:34" ht="175">
      <c r="A343" s="31" t="s">
        <v>692</v>
      </c>
      <c r="B343" s="32" t="s">
        <v>70</v>
      </c>
      <c r="C343" s="32" t="s">
        <v>693</v>
      </c>
      <c r="D343" s="32" t="s">
        <v>455</v>
      </c>
      <c r="E343" s="32" t="s">
        <v>456</v>
      </c>
      <c r="F343" s="33">
        <v>8131</v>
      </c>
      <c r="G343" s="33">
        <v>2024110010238</v>
      </c>
      <c r="H343" s="32" t="s">
        <v>28</v>
      </c>
      <c r="I343" s="32" t="s">
        <v>457</v>
      </c>
      <c r="J343" s="32" t="s">
        <v>30</v>
      </c>
      <c r="K343" s="32">
        <v>80111600</v>
      </c>
      <c r="L343" s="32" t="s">
        <v>1398</v>
      </c>
      <c r="M343" s="32" t="s">
        <v>409</v>
      </c>
      <c r="N343" s="32" t="s">
        <v>459</v>
      </c>
      <c r="O343" s="32">
        <v>6</v>
      </c>
      <c r="P343" s="31">
        <v>6</v>
      </c>
      <c r="Q343" s="32" t="s">
        <v>83</v>
      </c>
      <c r="R343" s="37" t="s">
        <v>84</v>
      </c>
      <c r="S343" s="37">
        <v>5500000</v>
      </c>
      <c r="T343" s="49">
        <v>55000000</v>
      </c>
      <c r="U343" s="32" t="s">
        <v>698</v>
      </c>
      <c r="V343" s="32" t="s">
        <v>122</v>
      </c>
      <c r="W343" s="31" t="s">
        <v>461</v>
      </c>
      <c r="X343" s="32" t="s">
        <v>501</v>
      </c>
      <c r="Y343" s="32" t="s">
        <v>76</v>
      </c>
      <c r="Z343" s="32" t="s">
        <v>77</v>
      </c>
      <c r="AA343" s="74">
        <f>SUMIFS('MOD PAA INVERSIÓN'!M:M,'MOD PAA INVERSIÓN'!B:B,A343,'MOD PAA INVERSIÓN'!A:A,"Modificación propuesta")</f>
        <v>33000000</v>
      </c>
      <c r="AB343" s="74">
        <f t="shared" ref="AB343:AB378" si="127">AA343-T343</f>
        <v>-22000000</v>
      </c>
      <c r="AC343" s="74">
        <f>AA343</f>
        <v>33000000</v>
      </c>
      <c r="AD343" s="74">
        <f>IFERROR(VLOOKUP(A343,'MOD PAA INVERSIÓN'!$B:$U,20,0),0)</f>
        <v>7</v>
      </c>
      <c r="AE343" s="74">
        <f>SUMIFS('MOD PAA INVERSIÓN'!$M:$M,'MOD PAA INVERSIÓN'!B:B,A343,'MOD PAA INVERSIÓN'!A:A,"Información Actual")</f>
        <v>55000000</v>
      </c>
      <c r="AF343" s="74">
        <f>VLOOKUP(A343,'Copia de MOD PAA INVERSIÓN'!$B:$M,12,0)</f>
        <v>33000000</v>
      </c>
      <c r="AG343" s="80" t="e">
        <f t="shared" si="113"/>
        <v>#REF!</v>
      </c>
      <c r="AH343" s="27"/>
    </row>
    <row r="344" spans="1:34" ht="175">
      <c r="A344" s="31" t="s">
        <v>694</v>
      </c>
      <c r="B344" s="32" t="s">
        <v>70</v>
      </c>
      <c r="C344" s="32" t="s">
        <v>71</v>
      </c>
      <c r="D344" s="32" t="s">
        <v>455</v>
      </c>
      <c r="E344" s="32" t="s">
        <v>456</v>
      </c>
      <c r="F344" s="33">
        <v>8131</v>
      </c>
      <c r="G344" s="33">
        <v>2024110010238</v>
      </c>
      <c r="H344" s="32" t="s">
        <v>28</v>
      </c>
      <c r="I344" s="32" t="s">
        <v>457</v>
      </c>
      <c r="J344" s="32" t="s">
        <v>30</v>
      </c>
      <c r="K344" s="32">
        <v>80111600</v>
      </c>
      <c r="L344" s="32" t="s">
        <v>1399</v>
      </c>
      <c r="M344" s="32" t="s">
        <v>409</v>
      </c>
      <c r="N344" s="32" t="s">
        <v>459</v>
      </c>
      <c r="O344" s="32">
        <v>6</v>
      </c>
      <c r="P344" s="31">
        <v>6</v>
      </c>
      <c r="Q344" s="32" t="s">
        <v>83</v>
      </c>
      <c r="R344" s="37" t="s">
        <v>84</v>
      </c>
      <c r="S344" s="37">
        <v>3400000</v>
      </c>
      <c r="T344" s="46">
        <f t="shared" ref="T344:T365" si="128">+S344/30*180</f>
        <v>20400000</v>
      </c>
      <c r="U344" s="32" t="s">
        <v>698</v>
      </c>
      <c r="V344" s="31" t="s">
        <v>78</v>
      </c>
      <c r="W344" s="31" t="s">
        <v>461</v>
      </c>
      <c r="X344" s="32" t="s">
        <v>501</v>
      </c>
      <c r="Y344" s="32" t="s">
        <v>76</v>
      </c>
      <c r="Z344" s="32" t="s">
        <v>77</v>
      </c>
      <c r="AA344" s="74">
        <f>SUMIFS('MOD PAA INVERSIÓN'!M:M,'MOD PAA INVERSIÓN'!B:B,A344,'MOD PAA INVERSIÓN'!A:A,"Modificación propuesta")</f>
        <v>20400000</v>
      </c>
      <c r="AB344" s="74">
        <f t="shared" si="127"/>
        <v>0</v>
      </c>
      <c r="AC344" s="81">
        <f t="shared" ref="AC344:AC355" si="129">T344</f>
        <v>20400000</v>
      </c>
      <c r="AD344" s="74">
        <f>IFERROR(VLOOKUP(A344,'MOD PAA INVERSIÓN'!$B:$U,20,0),0)</f>
        <v>7</v>
      </c>
      <c r="AE344" s="74">
        <f>SUMIFS('MOD PAA INVERSIÓN'!$M:$M,'MOD PAA INVERSIÓN'!B:B,A344,'MOD PAA INVERSIÓN'!A:A,"Información Actual")</f>
        <v>20400000</v>
      </c>
      <c r="AF344" s="74">
        <f>VLOOKUP(A344,'Copia de MOD PAA INVERSIÓN'!$B:$M,12,0)</f>
        <v>20400000</v>
      </c>
      <c r="AG344" s="80" t="e">
        <f t="shared" si="113"/>
        <v>#REF!</v>
      </c>
      <c r="AH344" s="27"/>
    </row>
    <row r="345" spans="1:34" ht="175">
      <c r="A345" s="31" t="s">
        <v>695</v>
      </c>
      <c r="B345" s="32" t="s">
        <v>70</v>
      </c>
      <c r="C345" s="32" t="s">
        <v>696</v>
      </c>
      <c r="D345" s="32" t="s">
        <v>455</v>
      </c>
      <c r="E345" s="32" t="s">
        <v>456</v>
      </c>
      <c r="F345" s="33">
        <v>8131</v>
      </c>
      <c r="G345" s="33">
        <v>2024110010238</v>
      </c>
      <c r="H345" s="32" t="s">
        <v>28</v>
      </c>
      <c r="I345" s="32" t="s">
        <v>457</v>
      </c>
      <c r="J345" s="32" t="s">
        <v>30</v>
      </c>
      <c r="K345" s="32">
        <v>80111600</v>
      </c>
      <c r="L345" s="32" t="s">
        <v>1399</v>
      </c>
      <c r="M345" s="32" t="s">
        <v>409</v>
      </c>
      <c r="N345" s="32" t="s">
        <v>459</v>
      </c>
      <c r="O345" s="32">
        <v>6</v>
      </c>
      <c r="P345" s="31">
        <v>6</v>
      </c>
      <c r="Q345" s="32" t="s">
        <v>83</v>
      </c>
      <c r="R345" s="37" t="s">
        <v>84</v>
      </c>
      <c r="S345" s="37">
        <v>3400000</v>
      </c>
      <c r="T345" s="46">
        <f t="shared" si="128"/>
        <v>20400000</v>
      </c>
      <c r="U345" s="32" t="s">
        <v>698</v>
      </c>
      <c r="V345" s="31" t="s">
        <v>78</v>
      </c>
      <c r="W345" s="31" t="s">
        <v>461</v>
      </c>
      <c r="X345" s="32" t="s">
        <v>501</v>
      </c>
      <c r="Y345" s="32" t="s">
        <v>76</v>
      </c>
      <c r="Z345" s="32" t="s">
        <v>77</v>
      </c>
      <c r="AA345" s="74">
        <f>SUMIFS('MOD PAA INVERSIÓN'!M:M,'MOD PAA INVERSIÓN'!B:B,A345,'MOD PAA INVERSIÓN'!A:A,"Modificación propuesta")</f>
        <v>20400000</v>
      </c>
      <c r="AB345" s="74">
        <f t="shared" si="127"/>
        <v>0</v>
      </c>
      <c r="AC345" s="81">
        <f t="shared" si="129"/>
        <v>20400000</v>
      </c>
      <c r="AD345" s="74">
        <f>IFERROR(VLOOKUP(A345,'MOD PAA INVERSIÓN'!$B:$U,20,0),0)</f>
        <v>7</v>
      </c>
      <c r="AE345" s="74">
        <f>SUMIFS('MOD PAA INVERSIÓN'!$M:$M,'MOD PAA INVERSIÓN'!B:B,A345,'MOD PAA INVERSIÓN'!A:A,"Información Actual")</f>
        <v>20400000</v>
      </c>
      <c r="AF345" s="74">
        <f>VLOOKUP(A345,'Copia de MOD PAA INVERSIÓN'!$B:$M,12,0)</f>
        <v>20400000</v>
      </c>
      <c r="AG345" s="80" t="e">
        <f t="shared" si="113"/>
        <v>#REF!</v>
      </c>
      <c r="AH345" s="27"/>
    </row>
    <row r="346" spans="1:34" ht="175">
      <c r="A346" s="31" t="s">
        <v>699</v>
      </c>
      <c r="B346" s="32" t="s">
        <v>70</v>
      </c>
      <c r="C346" s="32" t="s">
        <v>700</v>
      </c>
      <c r="D346" s="32" t="s">
        <v>455</v>
      </c>
      <c r="E346" s="32" t="s">
        <v>456</v>
      </c>
      <c r="F346" s="33">
        <v>8131</v>
      </c>
      <c r="G346" s="33">
        <v>2024110010238</v>
      </c>
      <c r="H346" s="32" t="s">
        <v>28</v>
      </c>
      <c r="I346" s="32" t="s">
        <v>457</v>
      </c>
      <c r="J346" s="32" t="s">
        <v>30</v>
      </c>
      <c r="K346" s="32">
        <v>80111600</v>
      </c>
      <c r="L346" s="32" t="s">
        <v>1399</v>
      </c>
      <c r="M346" s="32" t="s">
        <v>409</v>
      </c>
      <c r="N346" s="32" t="s">
        <v>459</v>
      </c>
      <c r="O346" s="32">
        <v>6</v>
      </c>
      <c r="P346" s="31">
        <v>6</v>
      </c>
      <c r="Q346" s="32" t="s">
        <v>83</v>
      </c>
      <c r="R346" s="37" t="s">
        <v>84</v>
      </c>
      <c r="S346" s="37">
        <v>3400000</v>
      </c>
      <c r="T346" s="46">
        <f t="shared" si="128"/>
        <v>20400000</v>
      </c>
      <c r="U346" s="32" t="s">
        <v>698</v>
      </c>
      <c r="V346" s="31" t="s">
        <v>78</v>
      </c>
      <c r="W346" s="31" t="s">
        <v>461</v>
      </c>
      <c r="X346" s="32" t="s">
        <v>501</v>
      </c>
      <c r="Y346" s="32" t="s">
        <v>76</v>
      </c>
      <c r="Z346" s="32" t="s">
        <v>77</v>
      </c>
      <c r="AA346" s="74">
        <f>SUMIFS('MOD PAA INVERSIÓN'!M:M,'MOD PAA INVERSIÓN'!B:B,A346,'MOD PAA INVERSIÓN'!A:A,"Modificación propuesta")</f>
        <v>20400000</v>
      </c>
      <c r="AB346" s="74">
        <f t="shared" si="127"/>
        <v>0</v>
      </c>
      <c r="AC346" s="81">
        <f t="shared" si="129"/>
        <v>20400000</v>
      </c>
      <c r="AD346" s="74">
        <f>IFERROR(VLOOKUP(A346,'MOD PAA INVERSIÓN'!$B:$U,20,0),0)</f>
        <v>7</v>
      </c>
      <c r="AE346" s="74">
        <f>SUMIFS('MOD PAA INVERSIÓN'!$M:$M,'MOD PAA INVERSIÓN'!B:B,A346,'MOD PAA INVERSIÓN'!A:A,"Información Actual")</f>
        <v>20400000</v>
      </c>
      <c r="AF346" s="74">
        <f>VLOOKUP(A346,'Copia de MOD PAA INVERSIÓN'!$B:$M,12,0)</f>
        <v>20400000</v>
      </c>
      <c r="AG346" s="80" t="e">
        <f t="shared" si="113"/>
        <v>#REF!</v>
      </c>
      <c r="AH346" s="27"/>
    </row>
    <row r="347" spans="1:34" ht="175">
      <c r="A347" s="31" t="s">
        <v>701</v>
      </c>
      <c r="B347" s="32" t="s">
        <v>70</v>
      </c>
      <c r="C347" s="32" t="s">
        <v>702</v>
      </c>
      <c r="D347" s="32" t="s">
        <v>455</v>
      </c>
      <c r="E347" s="32" t="s">
        <v>456</v>
      </c>
      <c r="F347" s="33">
        <v>8131</v>
      </c>
      <c r="G347" s="33">
        <v>2024110010238</v>
      </c>
      <c r="H347" s="32" t="s">
        <v>28</v>
      </c>
      <c r="I347" s="32" t="s">
        <v>457</v>
      </c>
      <c r="J347" s="32" t="s">
        <v>30</v>
      </c>
      <c r="K347" s="32">
        <v>80111600</v>
      </c>
      <c r="L347" s="32" t="s">
        <v>1399</v>
      </c>
      <c r="M347" s="32" t="s">
        <v>409</v>
      </c>
      <c r="N347" s="32" t="s">
        <v>459</v>
      </c>
      <c r="O347" s="32">
        <v>6</v>
      </c>
      <c r="P347" s="31">
        <v>6</v>
      </c>
      <c r="Q347" s="32" t="s">
        <v>83</v>
      </c>
      <c r="R347" s="37" t="s">
        <v>84</v>
      </c>
      <c r="S347" s="37">
        <v>3400000</v>
      </c>
      <c r="T347" s="46">
        <f t="shared" si="128"/>
        <v>20400000</v>
      </c>
      <c r="U347" s="32" t="s">
        <v>698</v>
      </c>
      <c r="V347" s="31" t="s">
        <v>78</v>
      </c>
      <c r="W347" s="31" t="s">
        <v>461</v>
      </c>
      <c r="X347" s="32" t="s">
        <v>501</v>
      </c>
      <c r="Y347" s="32" t="s">
        <v>76</v>
      </c>
      <c r="Z347" s="32" t="s">
        <v>77</v>
      </c>
      <c r="AA347" s="74">
        <f>SUMIFS('MOD PAA INVERSIÓN'!M:M,'MOD PAA INVERSIÓN'!B:B,A347,'MOD PAA INVERSIÓN'!A:A,"Modificación propuesta")</f>
        <v>20400000</v>
      </c>
      <c r="AB347" s="74">
        <f t="shared" si="127"/>
        <v>0</v>
      </c>
      <c r="AC347" s="81">
        <f t="shared" si="129"/>
        <v>20400000</v>
      </c>
      <c r="AD347" s="74">
        <f>IFERROR(VLOOKUP(A347,'MOD PAA INVERSIÓN'!$B:$U,20,0),0)</f>
        <v>7</v>
      </c>
      <c r="AE347" s="74">
        <f>SUMIFS('MOD PAA INVERSIÓN'!$M:$M,'MOD PAA INVERSIÓN'!B:B,A347,'MOD PAA INVERSIÓN'!A:A,"Información Actual")</f>
        <v>20400000</v>
      </c>
      <c r="AF347" s="74">
        <f>VLOOKUP(A347,'Copia de MOD PAA INVERSIÓN'!$B:$M,12,0)</f>
        <v>20400000</v>
      </c>
      <c r="AG347" s="80" t="e">
        <f t="shared" si="113"/>
        <v>#REF!</v>
      </c>
      <c r="AH347" s="27"/>
    </row>
    <row r="348" spans="1:34" ht="175">
      <c r="A348" s="31" t="s">
        <v>703</v>
      </c>
      <c r="B348" s="32" t="s">
        <v>70</v>
      </c>
      <c r="C348" s="32" t="s">
        <v>704</v>
      </c>
      <c r="D348" s="32" t="s">
        <v>455</v>
      </c>
      <c r="E348" s="32" t="s">
        <v>456</v>
      </c>
      <c r="F348" s="33">
        <v>8131</v>
      </c>
      <c r="G348" s="33">
        <v>2024110010238</v>
      </c>
      <c r="H348" s="32" t="s">
        <v>28</v>
      </c>
      <c r="I348" s="32" t="s">
        <v>457</v>
      </c>
      <c r="J348" s="32" t="s">
        <v>30</v>
      </c>
      <c r="K348" s="32">
        <v>80111600</v>
      </c>
      <c r="L348" s="32" t="s">
        <v>1399</v>
      </c>
      <c r="M348" s="32" t="s">
        <v>409</v>
      </c>
      <c r="N348" s="32" t="s">
        <v>459</v>
      </c>
      <c r="O348" s="32">
        <v>6</v>
      </c>
      <c r="P348" s="31">
        <v>6</v>
      </c>
      <c r="Q348" s="32" t="s">
        <v>83</v>
      </c>
      <c r="R348" s="37" t="s">
        <v>84</v>
      </c>
      <c r="S348" s="37">
        <v>3400000</v>
      </c>
      <c r="T348" s="46">
        <f t="shared" si="128"/>
        <v>20400000</v>
      </c>
      <c r="U348" s="32" t="s">
        <v>698</v>
      </c>
      <c r="V348" s="31" t="s">
        <v>78</v>
      </c>
      <c r="W348" s="31" t="s">
        <v>461</v>
      </c>
      <c r="X348" s="32" t="s">
        <v>501</v>
      </c>
      <c r="Y348" s="32" t="s">
        <v>76</v>
      </c>
      <c r="Z348" s="32" t="s">
        <v>77</v>
      </c>
      <c r="AA348" s="74">
        <f>SUMIFS('MOD PAA INVERSIÓN'!M:M,'MOD PAA INVERSIÓN'!B:B,A348,'MOD PAA INVERSIÓN'!A:A,"Modificación propuesta")</f>
        <v>20400000</v>
      </c>
      <c r="AB348" s="74">
        <f t="shared" si="127"/>
        <v>0</v>
      </c>
      <c r="AC348" s="81">
        <f t="shared" si="129"/>
        <v>20400000</v>
      </c>
      <c r="AD348" s="74">
        <f>IFERROR(VLOOKUP(A348,'MOD PAA INVERSIÓN'!$B:$U,20,0),0)</f>
        <v>7</v>
      </c>
      <c r="AE348" s="74">
        <f>SUMIFS('MOD PAA INVERSIÓN'!$M:$M,'MOD PAA INVERSIÓN'!B:B,A348,'MOD PAA INVERSIÓN'!A:A,"Información Actual")</f>
        <v>20400000</v>
      </c>
      <c r="AF348" s="74">
        <f>VLOOKUP(A348,'Copia de MOD PAA INVERSIÓN'!$B:$M,12,0)</f>
        <v>20400000</v>
      </c>
      <c r="AG348" s="80" t="e">
        <f t="shared" si="113"/>
        <v>#REF!</v>
      </c>
      <c r="AH348" s="27"/>
    </row>
    <row r="349" spans="1:34" ht="175">
      <c r="A349" s="31" t="s">
        <v>705</v>
      </c>
      <c r="B349" s="32" t="s">
        <v>70</v>
      </c>
      <c r="C349" s="32" t="s">
        <v>706</v>
      </c>
      <c r="D349" s="32" t="s">
        <v>455</v>
      </c>
      <c r="E349" s="32" t="s">
        <v>456</v>
      </c>
      <c r="F349" s="33">
        <v>8131</v>
      </c>
      <c r="G349" s="33">
        <v>2024110010238</v>
      </c>
      <c r="H349" s="32" t="s">
        <v>28</v>
      </c>
      <c r="I349" s="32" t="s">
        <v>457</v>
      </c>
      <c r="J349" s="32" t="s">
        <v>30</v>
      </c>
      <c r="K349" s="32">
        <v>80111600</v>
      </c>
      <c r="L349" s="32" t="s">
        <v>1399</v>
      </c>
      <c r="M349" s="32" t="s">
        <v>409</v>
      </c>
      <c r="N349" s="32" t="s">
        <v>459</v>
      </c>
      <c r="O349" s="32">
        <v>6</v>
      </c>
      <c r="P349" s="31">
        <v>6</v>
      </c>
      <c r="Q349" s="32" t="s">
        <v>83</v>
      </c>
      <c r="R349" s="37" t="s">
        <v>84</v>
      </c>
      <c r="S349" s="37">
        <v>3400000</v>
      </c>
      <c r="T349" s="46">
        <f t="shared" si="128"/>
        <v>20400000</v>
      </c>
      <c r="U349" s="32" t="s">
        <v>698</v>
      </c>
      <c r="V349" s="31" t="s">
        <v>78</v>
      </c>
      <c r="W349" s="31" t="s">
        <v>461</v>
      </c>
      <c r="X349" s="32" t="s">
        <v>501</v>
      </c>
      <c r="Y349" s="32" t="s">
        <v>76</v>
      </c>
      <c r="Z349" s="32" t="s">
        <v>77</v>
      </c>
      <c r="AA349" s="74">
        <f>SUMIFS('MOD PAA INVERSIÓN'!M:M,'MOD PAA INVERSIÓN'!B:B,A349,'MOD PAA INVERSIÓN'!A:A,"Modificación propuesta")</f>
        <v>20400000</v>
      </c>
      <c r="AB349" s="74">
        <f t="shared" si="127"/>
        <v>0</v>
      </c>
      <c r="AC349" s="81">
        <f t="shared" si="129"/>
        <v>20400000</v>
      </c>
      <c r="AD349" s="74">
        <f>IFERROR(VLOOKUP(A349,'MOD PAA INVERSIÓN'!$B:$U,20,0),0)</f>
        <v>7</v>
      </c>
      <c r="AE349" s="74">
        <f>SUMIFS('MOD PAA INVERSIÓN'!$M:$M,'MOD PAA INVERSIÓN'!B:B,A349,'MOD PAA INVERSIÓN'!A:A,"Información Actual")</f>
        <v>20400000</v>
      </c>
      <c r="AF349" s="74">
        <f>VLOOKUP(A349,'Copia de MOD PAA INVERSIÓN'!$B:$M,12,0)</f>
        <v>20400000</v>
      </c>
      <c r="AG349" s="80" t="e">
        <f t="shared" si="113"/>
        <v>#REF!</v>
      </c>
      <c r="AH349" s="27"/>
    </row>
    <row r="350" spans="1:34" ht="175">
      <c r="A350" s="31" t="s">
        <v>707</v>
      </c>
      <c r="B350" s="32" t="s">
        <v>70</v>
      </c>
      <c r="C350" s="32" t="s">
        <v>708</v>
      </c>
      <c r="D350" s="32" t="s">
        <v>455</v>
      </c>
      <c r="E350" s="32" t="s">
        <v>456</v>
      </c>
      <c r="F350" s="33">
        <v>8131</v>
      </c>
      <c r="G350" s="33">
        <v>2024110010238</v>
      </c>
      <c r="H350" s="32" t="s">
        <v>28</v>
      </c>
      <c r="I350" s="32" t="s">
        <v>457</v>
      </c>
      <c r="J350" s="32" t="s">
        <v>30</v>
      </c>
      <c r="K350" s="32">
        <v>80111600</v>
      </c>
      <c r="L350" s="32" t="s">
        <v>1399</v>
      </c>
      <c r="M350" s="32" t="s">
        <v>409</v>
      </c>
      <c r="N350" s="32" t="s">
        <v>459</v>
      </c>
      <c r="O350" s="32">
        <v>6</v>
      </c>
      <c r="P350" s="31">
        <v>6</v>
      </c>
      <c r="Q350" s="32" t="s">
        <v>83</v>
      </c>
      <c r="R350" s="37" t="s">
        <v>84</v>
      </c>
      <c r="S350" s="37">
        <v>3400000</v>
      </c>
      <c r="T350" s="46">
        <f t="shared" si="128"/>
        <v>20400000</v>
      </c>
      <c r="U350" s="32" t="s">
        <v>698</v>
      </c>
      <c r="V350" s="31" t="s">
        <v>78</v>
      </c>
      <c r="W350" s="31" t="s">
        <v>461</v>
      </c>
      <c r="X350" s="32" t="s">
        <v>501</v>
      </c>
      <c r="Y350" s="32" t="s">
        <v>76</v>
      </c>
      <c r="Z350" s="32" t="s">
        <v>77</v>
      </c>
      <c r="AA350" s="74">
        <f>SUMIFS('MOD PAA INVERSIÓN'!M:M,'MOD PAA INVERSIÓN'!B:B,A350,'MOD PAA INVERSIÓN'!A:A,"Modificación propuesta")</f>
        <v>20400000</v>
      </c>
      <c r="AB350" s="74">
        <f t="shared" si="127"/>
        <v>0</v>
      </c>
      <c r="AC350" s="81">
        <f t="shared" si="129"/>
        <v>20400000</v>
      </c>
      <c r="AD350" s="74">
        <f>IFERROR(VLOOKUP(A350,'MOD PAA INVERSIÓN'!$B:$U,20,0),0)</f>
        <v>7</v>
      </c>
      <c r="AE350" s="74">
        <f>SUMIFS('MOD PAA INVERSIÓN'!$M:$M,'MOD PAA INVERSIÓN'!B:B,A350,'MOD PAA INVERSIÓN'!A:A,"Información Actual")</f>
        <v>20400000</v>
      </c>
      <c r="AF350" s="74">
        <f>VLOOKUP(A350,'Copia de MOD PAA INVERSIÓN'!$B:$M,12,0)</f>
        <v>20400000</v>
      </c>
      <c r="AG350" s="80" t="e">
        <f t="shared" si="113"/>
        <v>#REF!</v>
      </c>
      <c r="AH350" s="27"/>
    </row>
    <row r="351" spans="1:34" ht="175">
      <c r="A351" s="31" t="s">
        <v>709</v>
      </c>
      <c r="B351" s="32" t="s">
        <v>70</v>
      </c>
      <c r="C351" s="32" t="s">
        <v>710</v>
      </c>
      <c r="D351" s="32" t="s">
        <v>455</v>
      </c>
      <c r="E351" s="32" t="s">
        <v>456</v>
      </c>
      <c r="F351" s="33">
        <v>8131</v>
      </c>
      <c r="G351" s="33">
        <v>2024110010238</v>
      </c>
      <c r="H351" s="32" t="s">
        <v>28</v>
      </c>
      <c r="I351" s="32" t="s">
        <v>457</v>
      </c>
      <c r="J351" s="32" t="s">
        <v>30</v>
      </c>
      <c r="K351" s="32">
        <v>80111600</v>
      </c>
      <c r="L351" s="32" t="s">
        <v>1399</v>
      </c>
      <c r="M351" s="32" t="s">
        <v>409</v>
      </c>
      <c r="N351" s="32" t="s">
        <v>459</v>
      </c>
      <c r="O351" s="32">
        <v>6</v>
      </c>
      <c r="P351" s="31">
        <v>6</v>
      </c>
      <c r="Q351" s="32" t="s">
        <v>83</v>
      </c>
      <c r="R351" s="37" t="s">
        <v>84</v>
      </c>
      <c r="S351" s="37">
        <v>3400000</v>
      </c>
      <c r="T351" s="46">
        <f t="shared" si="128"/>
        <v>20400000</v>
      </c>
      <c r="U351" s="32" t="s">
        <v>698</v>
      </c>
      <c r="V351" s="31" t="s">
        <v>78</v>
      </c>
      <c r="W351" s="31" t="s">
        <v>461</v>
      </c>
      <c r="X351" s="32" t="s">
        <v>501</v>
      </c>
      <c r="Y351" s="32" t="s">
        <v>76</v>
      </c>
      <c r="Z351" s="32" t="s">
        <v>77</v>
      </c>
      <c r="AA351" s="74">
        <f>SUMIFS('MOD PAA INVERSIÓN'!M:M,'MOD PAA INVERSIÓN'!B:B,A351,'MOD PAA INVERSIÓN'!A:A,"Modificación propuesta")</f>
        <v>20400000</v>
      </c>
      <c r="AB351" s="74">
        <f t="shared" si="127"/>
        <v>0</v>
      </c>
      <c r="AC351" s="81">
        <f t="shared" si="129"/>
        <v>20400000</v>
      </c>
      <c r="AD351" s="74">
        <f>IFERROR(VLOOKUP(A351,'MOD PAA INVERSIÓN'!$B:$U,20,0),0)</f>
        <v>7</v>
      </c>
      <c r="AE351" s="74">
        <f>SUMIFS('MOD PAA INVERSIÓN'!$M:$M,'MOD PAA INVERSIÓN'!B:B,A351,'MOD PAA INVERSIÓN'!A:A,"Información Actual")</f>
        <v>20400000</v>
      </c>
      <c r="AF351" s="74">
        <f>VLOOKUP(A351,'Copia de MOD PAA INVERSIÓN'!$B:$M,12,0)</f>
        <v>20400000</v>
      </c>
      <c r="AG351" s="80" t="e">
        <f t="shared" si="113"/>
        <v>#REF!</v>
      </c>
      <c r="AH351" s="27"/>
    </row>
    <row r="352" spans="1:34" ht="175">
      <c r="A352" s="31" t="s">
        <v>711</v>
      </c>
      <c r="B352" s="32" t="s">
        <v>70</v>
      </c>
      <c r="C352" s="32" t="s">
        <v>712</v>
      </c>
      <c r="D352" s="32" t="s">
        <v>455</v>
      </c>
      <c r="E352" s="32" t="s">
        <v>456</v>
      </c>
      <c r="F352" s="33">
        <v>8131</v>
      </c>
      <c r="G352" s="33">
        <v>2024110010238</v>
      </c>
      <c r="H352" s="32" t="s">
        <v>28</v>
      </c>
      <c r="I352" s="32" t="s">
        <v>457</v>
      </c>
      <c r="J352" s="32" t="s">
        <v>30</v>
      </c>
      <c r="K352" s="32">
        <v>80111600</v>
      </c>
      <c r="L352" s="32" t="s">
        <v>1399</v>
      </c>
      <c r="M352" s="32" t="s">
        <v>409</v>
      </c>
      <c r="N352" s="32" t="s">
        <v>459</v>
      </c>
      <c r="O352" s="32">
        <v>6</v>
      </c>
      <c r="P352" s="31">
        <v>6</v>
      </c>
      <c r="Q352" s="32" t="s">
        <v>83</v>
      </c>
      <c r="R352" s="37" t="s">
        <v>84</v>
      </c>
      <c r="S352" s="37">
        <v>3400000</v>
      </c>
      <c r="T352" s="46">
        <f t="shared" si="128"/>
        <v>20400000</v>
      </c>
      <c r="U352" s="32" t="s">
        <v>698</v>
      </c>
      <c r="V352" s="31" t="s">
        <v>78</v>
      </c>
      <c r="W352" s="31" t="s">
        <v>461</v>
      </c>
      <c r="X352" s="32" t="s">
        <v>501</v>
      </c>
      <c r="Y352" s="32" t="s">
        <v>76</v>
      </c>
      <c r="Z352" s="32" t="s">
        <v>77</v>
      </c>
      <c r="AA352" s="74">
        <f>SUMIFS('MOD PAA INVERSIÓN'!M:M,'MOD PAA INVERSIÓN'!B:B,A352,'MOD PAA INVERSIÓN'!A:A,"Modificación propuesta")</f>
        <v>20400000</v>
      </c>
      <c r="AB352" s="74">
        <f t="shared" si="127"/>
        <v>0</v>
      </c>
      <c r="AC352" s="81">
        <f t="shared" si="129"/>
        <v>20400000</v>
      </c>
      <c r="AD352" s="74">
        <f>IFERROR(VLOOKUP(A352,'MOD PAA INVERSIÓN'!$B:$U,20,0),0)</f>
        <v>7</v>
      </c>
      <c r="AE352" s="74">
        <f>SUMIFS('MOD PAA INVERSIÓN'!$M:$M,'MOD PAA INVERSIÓN'!B:B,A352,'MOD PAA INVERSIÓN'!A:A,"Información Actual")</f>
        <v>20400000</v>
      </c>
      <c r="AF352" s="74">
        <f>VLOOKUP(A352,'Copia de MOD PAA INVERSIÓN'!$B:$M,12,0)</f>
        <v>20400000</v>
      </c>
      <c r="AG352" s="80" t="e">
        <f t="shared" si="113"/>
        <v>#REF!</v>
      </c>
      <c r="AH352" s="27"/>
    </row>
    <row r="353" spans="1:34" ht="175">
      <c r="A353" s="31" t="s">
        <v>713</v>
      </c>
      <c r="B353" s="32" t="s">
        <v>70</v>
      </c>
      <c r="C353" s="32" t="s">
        <v>714</v>
      </c>
      <c r="D353" s="32" t="s">
        <v>455</v>
      </c>
      <c r="E353" s="32" t="s">
        <v>456</v>
      </c>
      <c r="F353" s="33">
        <v>8131</v>
      </c>
      <c r="G353" s="33">
        <v>2024110010238</v>
      </c>
      <c r="H353" s="32" t="s">
        <v>28</v>
      </c>
      <c r="I353" s="32" t="s">
        <v>457</v>
      </c>
      <c r="J353" s="32" t="s">
        <v>30</v>
      </c>
      <c r="K353" s="32">
        <v>80111600</v>
      </c>
      <c r="L353" s="32" t="s">
        <v>1399</v>
      </c>
      <c r="M353" s="32" t="s">
        <v>409</v>
      </c>
      <c r="N353" s="32" t="s">
        <v>459</v>
      </c>
      <c r="O353" s="32">
        <v>6</v>
      </c>
      <c r="P353" s="31">
        <v>6</v>
      </c>
      <c r="Q353" s="32" t="s">
        <v>83</v>
      </c>
      <c r="R353" s="37" t="s">
        <v>84</v>
      </c>
      <c r="S353" s="37">
        <v>3400000</v>
      </c>
      <c r="T353" s="46">
        <f t="shared" si="128"/>
        <v>20400000</v>
      </c>
      <c r="U353" s="32" t="s">
        <v>698</v>
      </c>
      <c r="V353" s="31" t="s">
        <v>78</v>
      </c>
      <c r="W353" s="31" t="s">
        <v>461</v>
      </c>
      <c r="X353" s="32" t="s">
        <v>501</v>
      </c>
      <c r="Y353" s="32" t="s">
        <v>76</v>
      </c>
      <c r="Z353" s="32" t="s">
        <v>77</v>
      </c>
      <c r="AA353" s="74">
        <f>SUMIFS('MOD PAA INVERSIÓN'!M:M,'MOD PAA INVERSIÓN'!B:B,A353,'MOD PAA INVERSIÓN'!A:A,"Modificación propuesta")</f>
        <v>20400000</v>
      </c>
      <c r="AB353" s="74">
        <f t="shared" si="127"/>
        <v>0</v>
      </c>
      <c r="AC353" s="81">
        <f t="shared" si="129"/>
        <v>20400000</v>
      </c>
      <c r="AD353" s="74">
        <f>IFERROR(VLOOKUP(A353,'MOD PAA INVERSIÓN'!$B:$U,20,0),0)</f>
        <v>7</v>
      </c>
      <c r="AE353" s="74">
        <f>SUMIFS('MOD PAA INVERSIÓN'!$M:$M,'MOD PAA INVERSIÓN'!B:B,A353,'MOD PAA INVERSIÓN'!A:A,"Información Actual")</f>
        <v>20400000</v>
      </c>
      <c r="AF353" s="74">
        <f>VLOOKUP(A353,'Copia de MOD PAA INVERSIÓN'!$B:$M,12,0)</f>
        <v>20400000</v>
      </c>
      <c r="AG353" s="80" t="e">
        <f t="shared" si="113"/>
        <v>#REF!</v>
      </c>
      <c r="AH353" s="27"/>
    </row>
    <row r="354" spans="1:34" ht="175">
      <c r="A354" s="31" t="s">
        <v>715</v>
      </c>
      <c r="B354" s="32" t="s">
        <v>70</v>
      </c>
      <c r="C354" s="32" t="s">
        <v>716</v>
      </c>
      <c r="D354" s="32" t="s">
        <v>455</v>
      </c>
      <c r="E354" s="32" t="s">
        <v>456</v>
      </c>
      <c r="F354" s="33">
        <v>8131</v>
      </c>
      <c r="G354" s="33">
        <v>2024110010238</v>
      </c>
      <c r="H354" s="32" t="s">
        <v>28</v>
      </c>
      <c r="I354" s="32" t="s">
        <v>457</v>
      </c>
      <c r="J354" s="32" t="s">
        <v>30</v>
      </c>
      <c r="K354" s="32">
        <v>80111600</v>
      </c>
      <c r="L354" s="32" t="s">
        <v>1399</v>
      </c>
      <c r="M354" s="32" t="s">
        <v>409</v>
      </c>
      <c r="N354" s="32" t="s">
        <v>459</v>
      </c>
      <c r="O354" s="32">
        <v>6</v>
      </c>
      <c r="P354" s="31">
        <v>6</v>
      </c>
      <c r="Q354" s="32" t="s">
        <v>83</v>
      </c>
      <c r="R354" s="37" t="s">
        <v>84</v>
      </c>
      <c r="S354" s="37">
        <v>3400000</v>
      </c>
      <c r="T354" s="46">
        <f t="shared" si="128"/>
        <v>20400000</v>
      </c>
      <c r="U354" s="32" t="s">
        <v>698</v>
      </c>
      <c r="V354" s="31" t="s">
        <v>78</v>
      </c>
      <c r="W354" s="31" t="s">
        <v>461</v>
      </c>
      <c r="X354" s="32" t="s">
        <v>501</v>
      </c>
      <c r="Y354" s="32" t="s">
        <v>76</v>
      </c>
      <c r="Z354" s="32" t="s">
        <v>77</v>
      </c>
      <c r="AA354" s="74">
        <f>SUMIFS('MOD PAA INVERSIÓN'!M:M,'MOD PAA INVERSIÓN'!B:B,A354,'MOD PAA INVERSIÓN'!A:A,"Modificación propuesta")</f>
        <v>20400000</v>
      </c>
      <c r="AB354" s="74">
        <f t="shared" si="127"/>
        <v>0</v>
      </c>
      <c r="AC354" s="81">
        <f t="shared" si="129"/>
        <v>20400000</v>
      </c>
      <c r="AD354" s="74">
        <f>IFERROR(VLOOKUP(A354,'MOD PAA INVERSIÓN'!$B:$U,20,0),0)</f>
        <v>7</v>
      </c>
      <c r="AE354" s="74">
        <f>SUMIFS('MOD PAA INVERSIÓN'!$M:$M,'MOD PAA INVERSIÓN'!B:B,A354,'MOD PAA INVERSIÓN'!A:A,"Información Actual")</f>
        <v>20400000</v>
      </c>
      <c r="AF354" s="74">
        <f>VLOOKUP(A354,'Copia de MOD PAA INVERSIÓN'!$B:$M,12,0)</f>
        <v>20400000</v>
      </c>
      <c r="AG354" s="80" t="e">
        <f t="shared" si="113"/>
        <v>#REF!</v>
      </c>
      <c r="AH354" s="27"/>
    </row>
    <row r="355" spans="1:34" ht="175">
      <c r="A355" s="31" t="s">
        <v>717</v>
      </c>
      <c r="B355" s="32" t="s">
        <v>70</v>
      </c>
      <c r="C355" s="32" t="s">
        <v>718</v>
      </c>
      <c r="D355" s="32" t="s">
        <v>455</v>
      </c>
      <c r="E355" s="32" t="s">
        <v>456</v>
      </c>
      <c r="F355" s="33">
        <v>8131</v>
      </c>
      <c r="G355" s="33">
        <v>2024110010238</v>
      </c>
      <c r="H355" s="32" t="s">
        <v>28</v>
      </c>
      <c r="I355" s="32" t="s">
        <v>457</v>
      </c>
      <c r="J355" s="32" t="s">
        <v>30</v>
      </c>
      <c r="K355" s="32">
        <v>80111600</v>
      </c>
      <c r="L355" s="32" t="s">
        <v>1399</v>
      </c>
      <c r="M355" s="32" t="s">
        <v>409</v>
      </c>
      <c r="N355" s="32" t="s">
        <v>459</v>
      </c>
      <c r="O355" s="32">
        <v>6</v>
      </c>
      <c r="P355" s="31">
        <v>6</v>
      </c>
      <c r="Q355" s="32" t="s">
        <v>83</v>
      </c>
      <c r="R355" s="37" t="s">
        <v>84</v>
      </c>
      <c r="S355" s="37">
        <v>3400000</v>
      </c>
      <c r="T355" s="46">
        <f t="shared" si="128"/>
        <v>20400000</v>
      </c>
      <c r="U355" s="32" t="s">
        <v>698</v>
      </c>
      <c r="V355" s="31" t="s">
        <v>78</v>
      </c>
      <c r="W355" s="31" t="s">
        <v>461</v>
      </c>
      <c r="X355" s="32" t="s">
        <v>501</v>
      </c>
      <c r="Y355" s="32" t="s">
        <v>76</v>
      </c>
      <c r="Z355" s="32" t="s">
        <v>77</v>
      </c>
      <c r="AA355" s="74">
        <f>SUMIFS('MOD PAA INVERSIÓN'!M:M,'MOD PAA INVERSIÓN'!B:B,A355,'MOD PAA INVERSIÓN'!A:A,"Modificación propuesta")</f>
        <v>20400000</v>
      </c>
      <c r="AB355" s="74">
        <f t="shared" si="127"/>
        <v>0</v>
      </c>
      <c r="AC355" s="81">
        <f t="shared" si="129"/>
        <v>20400000</v>
      </c>
      <c r="AD355" s="74">
        <f>IFERROR(VLOOKUP(A355,'MOD PAA INVERSIÓN'!$B:$U,20,0),0)</f>
        <v>7</v>
      </c>
      <c r="AE355" s="74">
        <f>SUMIFS('MOD PAA INVERSIÓN'!$M:$M,'MOD PAA INVERSIÓN'!B:B,A355,'MOD PAA INVERSIÓN'!A:A,"Información Actual")</f>
        <v>20400000</v>
      </c>
      <c r="AF355" s="74">
        <f>VLOOKUP(A355,'Copia de MOD PAA INVERSIÓN'!$B:$M,12,0)</f>
        <v>20400000</v>
      </c>
      <c r="AG355" s="80" t="e">
        <f t="shared" si="113"/>
        <v>#REF!</v>
      </c>
      <c r="AH355" s="27"/>
    </row>
    <row r="356" spans="1:34" ht="175">
      <c r="A356" s="31" t="s">
        <v>719</v>
      </c>
      <c r="B356" s="32" t="s">
        <v>70</v>
      </c>
      <c r="C356" s="32" t="s">
        <v>720</v>
      </c>
      <c r="D356" s="32" t="s">
        <v>455</v>
      </c>
      <c r="E356" s="32" t="s">
        <v>456</v>
      </c>
      <c r="F356" s="33">
        <v>8131</v>
      </c>
      <c r="G356" s="33">
        <v>2024110010238</v>
      </c>
      <c r="H356" s="32" t="s">
        <v>28</v>
      </c>
      <c r="I356" s="32" t="s">
        <v>457</v>
      </c>
      <c r="J356" s="32" t="s">
        <v>30</v>
      </c>
      <c r="K356" s="32">
        <v>80111600</v>
      </c>
      <c r="L356" s="32" t="s">
        <v>1399</v>
      </c>
      <c r="M356" s="32" t="s">
        <v>459</v>
      </c>
      <c r="N356" s="32" t="s">
        <v>307</v>
      </c>
      <c r="O356" s="32">
        <v>6</v>
      </c>
      <c r="P356" s="31">
        <v>6</v>
      </c>
      <c r="Q356" s="32" t="s">
        <v>83</v>
      </c>
      <c r="R356" s="37" t="s">
        <v>84</v>
      </c>
      <c r="S356" s="37">
        <v>3400000</v>
      </c>
      <c r="T356" s="46">
        <f t="shared" si="128"/>
        <v>20400000</v>
      </c>
      <c r="U356" s="32" t="s">
        <v>698</v>
      </c>
      <c r="V356" s="31" t="s">
        <v>78</v>
      </c>
      <c r="W356" s="31" t="s">
        <v>461</v>
      </c>
      <c r="X356" s="32" t="s">
        <v>501</v>
      </c>
      <c r="Y356" s="32" t="s">
        <v>76</v>
      </c>
      <c r="Z356" s="32" t="s">
        <v>77</v>
      </c>
      <c r="AA356" s="74">
        <f>SUMIFS('MOD PAA INVERSIÓN'!M:M,'MOD PAA INVERSIÓN'!B:B,A356,'MOD PAA INVERSIÓN'!A:A,"Modificación propuesta")</f>
        <v>19200000</v>
      </c>
      <c r="AB356" s="74">
        <f t="shared" si="127"/>
        <v>-1200000</v>
      </c>
      <c r="AC356" s="74">
        <f>AA356</f>
        <v>19200000</v>
      </c>
      <c r="AD356" s="74">
        <f>IFERROR(VLOOKUP(A356,'MOD PAA INVERSIÓN'!$B:$U,20,0),0)</f>
        <v>7</v>
      </c>
      <c r="AE356" s="74">
        <f>SUMIFS('MOD PAA INVERSIÓN'!$M:$M,'MOD PAA INVERSIÓN'!B:B,A356,'MOD PAA INVERSIÓN'!A:A,"Información Actual")</f>
        <v>20400000</v>
      </c>
      <c r="AF356" s="74">
        <f>VLOOKUP(A356,'Copia de MOD PAA INVERSIÓN'!$B:$M,12,0)</f>
        <v>19200000</v>
      </c>
      <c r="AG356" s="80" t="e">
        <f t="shared" si="113"/>
        <v>#REF!</v>
      </c>
      <c r="AH356" s="27"/>
    </row>
    <row r="357" spans="1:34" ht="175">
      <c r="A357" s="31" t="s">
        <v>721</v>
      </c>
      <c r="B357" s="32" t="s">
        <v>70</v>
      </c>
      <c r="C357" s="32" t="s">
        <v>722</v>
      </c>
      <c r="D357" s="32" t="s">
        <v>455</v>
      </c>
      <c r="E357" s="32" t="s">
        <v>456</v>
      </c>
      <c r="F357" s="33">
        <v>8131</v>
      </c>
      <c r="G357" s="33">
        <v>2024110010238</v>
      </c>
      <c r="H357" s="32" t="s">
        <v>28</v>
      </c>
      <c r="I357" s="32" t="s">
        <v>457</v>
      </c>
      <c r="J357" s="32" t="s">
        <v>30</v>
      </c>
      <c r="K357" s="32">
        <v>80111600</v>
      </c>
      <c r="L357" s="32" t="s">
        <v>1399</v>
      </c>
      <c r="M357" s="32" t="s">
        <v>459</v>
      </c>
      <c r="N357" s="32" t="s">
        <v>307</v>
      </c>
      <c r="O357" s="32">
        <v>6</v>
      </c>
      <c r="P357" s="31">
        <v>6</v>
      </c>
      <c r="Q357" s="32" t="s">
        <v>83</v>
      </c>
      <c r="R357" s="37" t="s">
        <v>84</v>
      </c>
      <c r="S357" s="37">
        <v>3400000</v>
      </c>
      <c r="T357" s="46">
        <f t="shared" si="128"/>
        <v>20400000</v>
      </c>
      <c r="U357" s="32" t="s">
        <v>698</v>
      </c>
      <c r="V357" s="31" t="s">
        <v>78</v>
      </c>
      <c r="W357" s="31" t="s">
        <v>461</v>
      </c>
      <c r="X357" s="32" t="s">
        <v>501</v>
      </c>
      <c r="Y357" s="32" t="s">
        <v>76</v>
      </c>
      <c r="Z357" s="32" t="s">
        <v>77</v>
      </c>
      <c r="AA357" s="74">
        <f>SUMIFS('MOD PAA INVERSIÓN'!M:M,'MOD PAA INVERSIÓN'!B:B,A357,'MOD PAA INVERSIÓN'!A:A,"Modificación propuesta")</f>
        <v>20400000</v>
      </c>
      <c r="AB357" s="74">
        <f t="shared" si="127"/>
        <v>0</v>
      </c>
      <c r="AC357" s="81">
        <f t="shared" ref="AC357:AC363" si="130">T357</f>
        <v>20400000</v>
      </c>
      <c r="AD357" s="74">
        <f>IFERROR(VLOOKUP(A357,'MOD PAA INVERSIÓN'!$B:$U,20,0),0)</f>
        <v>7</v>
      </c>
      <c r="AE357" s="74">
        <f>SUMIFS('MOD PAA INVERSIÓN'!$M:$M,'MOD PAA INVERSIÓN'!B:B,A357,'MOD PAA INVERSIÓN'!A:A,"Información Actual")</f>
        <v>20400000</v>
      </c>
      <c r="AF357" s="74">
        <f>VLOOKUP(A357,'Copia de MOD PAA INVERSIÓN'!$B:$M,12,0)</f>
        <v>20400000</v>
      </c>
      <c r="AG357" s="80" t="e">
        <f t="shared" si="113"/>
        <v>#REF!</v>
      </c>
      <c r="AH357" s="27"/>
    </row>
    <row r="358" spans="1:34" ht="175">
      <c r="A358" s="31" t="s">
        <v>723</v>
      </c>
      <c r="B358" s="32" t="s">
        <v>70</v>
      </c>
      <c r="C358" s="32" t="s">
        <v>724</v>
      </c>
      <c r="D358" s="32" t="s">
        <v>455</v>
      </c>
      <c r="E358" s="32" t="s">
        <v>456</v>
      </c>
      <c r="F358" s="33">
        <v>8131</v>
      </c>
      <c r="G358" s="33">
        <v>2024110010238</v>
      </c>
      <c r="H358" s="32" t="s">
        <v>28</v>
      </c>
      <c r="I358" s="32" t="s">
        <v>457</v>
      </c>
      <c r="J358" s="32" t="s">
        <v>30</v>
      </c>
      <c r="K358" s="32">
        <v>80111600</v>
      </c>
      <c r="L358" s="32" t="s">
        <v>1399</v>
      </c>
      <c r="M358" s="32" t="s">
        <v>459</v>
      </c>
      <c r="N358" s="32" t="s">
        <v>307</v>
      </c>
      <c r="O358" s="32">
        <v>6</v>
      </c>
      <c r="P358" s="31">
        <v>6</v>
      </c>
      <c r="Q358" s="32" t="s">
        <v>83</v>
      </c>
      <c r="R358" s="37" t="s">
        <v>84</v>
      </c>
      <c r="S358" s="37">
        <v>3400000</v>
      </c>
      <c r="T358" s="46">
        <f t="shared" si="128"/>
        <v>20400000</v>
      </c>
      <c r="U358" s="32" t="s">
        <v>698</v>
      </c>
      <c r="V358" s="31" t="s">
        <v>78</v>
      </c>
      <c r="W358" s="31" t="s">
        <v>461</v>
      </c>
      <c r="X358" s="32" t="s">
        <v>501</v>
      </c>
      <c r="Y358" s="32" t="s">
        <v>76</v>
      </c>
      <c r="Z358" s="32" t="s">
        <v>77</v>
      </c>
      <c r="AA358" s="74">
        <f>SUMIFS('MOD PAA INVERSIÓN'!M:M,'MOD PAA INVERSIÓN'!B:B,A358,'MOD PAA INVERSIÓN'!A:A,"Modificación propuesta")</f>
        <v>20400000</v>
      </c>
      <c r="AB358" s="74">
        <f t="shared" si="127"/>
        <v>0</v>
      </c>
      <c r="AC358" s="81">
        <f t="shared" si="130"/>
        <v>20400000</v>
      </c>
      <c r="AD358" s="74">
        <f>IFERROR(VLOOKUP(A358,'MOD PAA INVERSIÓN'!$B:$U,20,0),0)</f>
        <v>7</v>
      </c>
      <c r="AE358" s="74">
        <f>SUMIFS('MOD PAA INVERSIÓN'!$M:$M,'MOD PAA INVERSIÓN'!B:B,A358,'MOD PAA INVERSIÓN'!A:A,"Información Actual")</f>
        <v>20400000</v>
      </c>
      <c r="AF358" s="74">
        <f>VLOOKUP(A358,'Copia de MOD PAA INVERSIÓN'!$B:$M,12,0)</f>
        <v>20400000</v>
      </c>
      <c r="AG358" s="80" t="e">
        <f t="shared" si="113"/>
        <v>#REF!</v>
      </c>
      <c r="AH358" s="27"/>
    </row>
    <row r="359" spans="1:34" ht="175">
      <c r="A359" s="31" t="s">
        <v>725</v>
      </c>
      <c r="B359" s="32" t="s">
        <v>70</v>
      </c>
      <c r="C359" s="32" t="s">
        <v>726</v>
      </c>
      <c r="D359" s="32" t="s">
        <v>455</v>
      </c>
      <c r="E359" s="32" t="s">
        <v>456</v>
      </c>
      <c r="F359" s="33">
        <v>8131</v>
      </c>
      <c r="G359" s="33">
        <v>2024110010238</v>
      </c>
      <c r="H359" s="32" t="s">
        <v>28</v>
      </c>
      <c r="I359" s="32" t="s">
        <v>457</v>
      </c>
      <c r="J359" s="32" t="s">
        <v>30</v>
      </c>
      <c r="K359" s="32">
        <v>80111600</v>
      </c>
      <c r="L359" s="32" t="s">
        <v>1399</v>
      </c>
      <c r="M359" s="32" t="s">
        <v>459</v>
      </c>
      <c r="N359" s="32" t="s">
        <v>307</v>
      </c>
      <c r="O359" s="32">
        <v>6</v>
      </c>
      <c r="P359" s="31">
        <v>6</v>
      </c>
      <c r="Q359" s="32" t="s">
        <v>83</v>
      </c>
      <c r="R359" s="37" t="s">
        <v>84</v>
      </c>
      <c r="S359" s="37">
        <v>3400000</v>
      </c>
      <c r="T359" s="46">
        <f t="shared" si="128"/>
        <v>20400000</v>
      </c>
      <c r="U359" s="32" t="s">
        <v>698</v>
      </c>
      <c r="V359" s="31" t="s">
        <v>78</v>
      </c>
      <c r="W359" s="31" t="s">
        <v>461</v>
      </c>
      <c r="X359" s="32" t="s">
        <v>501</v>
      </c>
      <c r="Y359" s="32" t="s">
        <v>76</v>
      </c>
      <c r="Z359" s="32" t="s">
        <v>77</v>
      </c>
      <c r="AA359" s="74">
        <f>SUMIFS('MOD PAA INVERSIÓN'!M:M,'MOD PAA INVERSIÓN'!B:B,A359,'MOD PAA INVERSIÓN'!A:A,"Modificación propuesta")</f>
        <v>20400000</v>
      </c>
      <c r="AB359" s="74">
        <f t="shared" si="127"/>
        <v>0</v>
      </c>
      <c r="AC359" s="81">
        <f t="shared" si="130"/>
        <v>20400000</v>
      </c>
      <c r="AD359" s="74">
        <f>IFERROR(VLOOKUP(A359,'MOD PAA INVERSIÓN'!$B:$U,20,0),0)</f>
        <v>7</v>
      </c>
      <c r="AE359" s="74">
        <f>SUMIFS('MOD PAA INVERSIÓN'!$M:$M,'MOD PAA INVERSIÓN'!B:B,A359,'MOD PAA INVERSIÓN'!A:A,"Información Actual")</f>
        <v>20400000</v>
      </c>
      <c r="AF359" s="74">
        <f>VLOOKUP(A359,'Copia de MOD PAA INVERSIÓN'!$B:$M,12,0)</f>
        <v>20400000</v>
      </c>
      <c r="AG359" s="80" t="e">
        <f t="shared" si="113"/>
        <v>#REF!</v>
      </c>
      <c r="AH359" s="27"/>
    </row>
    <row r="360" spans="1:34" ht="175">
      <c r="A360" s="31" t="s">
        <v>727</v>
      </c>
      <c r="B360" s="32" t="s">
        <v>70</v>
      </c>
      <c r="C360" s="32" t="s">
        <v>728</v>
      </c>
      <c r="D360" s="32" t="s">
        <v>455</v>
      </c>
      <c r="E360" s="32" t="s">
        <v>456</v>
      </c>
      <c r="F360" s="33">
        <v>8131</v>
      </c>
      <c r="G360" s="33">
        <v>2024110010238</v>
      </c>
      <c r="H360" s="32" t="s">
        <v>28</v>
      </c>
      <c r="I360" s="32" t="s">
        <v>457</v>
      </c>
      <c r="J360" s="32" t="s">
        <v>30</v>
      </c>
      <c r="K360" s="32">
        <v>80111600</v>
      </c>
      <c r="L360" s="32" t="s">
        <v>1399</v>
      </c>
      <c r="M360" s="32" t="s">
        <v>459</v>
      </c>
      <c r="N360" s="32" t="s">
        <v>307</v>
      </c>
      <c r="O360" s="32">
        <v>6</v>
      </c>
      <c r="P360" s="31">
        <v>6</v>
      </c>
      <c r="Q360" s="32" t="s">
        <v>83</v>
      </c>
      <c r="R360" s="37" t="s">
        <v>84</v>
      </c>
      <c r="S360" s="37">
        <v>3400000</v>
      </c>
      <c r="T360" s="46">
        <f t="shared" si="128"/>
        <v>20400000</v>
      </c>
      <c r="U360" s="32" t="s">
        <v>698</v>
      </c>
      <c r="V360" s="31" t="s">
        <v>78</v>
      </c>
      <c r="W360" s="31" t="s">
        <v>461</v>
      </c>
      <c r="X360" s="32" t="s">
        <v>501</v>
      </c>
      <c r="Y360" s="32" t="s">
        <v>76</v>
      </c>
      <c r="Z360" s="32" t="s">
        <v>77</v>
      </c>
      <c r="AA360" s="74">
        <f>SUMIFS('MOD PAA INVERSIÓN'!M:M,'MOD PAA INVERSIÓN'!B:B,A360,'MOD PAA INVERSIÓN'!A:A,"Modificación propuesta")</f>
        <v>20400000</v>
      </c>
      <c r="AB360" s="74">
        <f t="shared" si="127"/>
        <v>0</v>
      </c>
      <c r="AC360" s="81">
        <f t="shared" si="130"/>
        <v>20400000</v>
      </c>
      <c r="AD360" s="74">
        <f>IFERROR(VLOOKUP(A360,'MOD PAA INVERSIÓN'!$B:$U,20,0),0)</f>
        <v>7</v>
      </c>
      <c r="AE360" s="74">
        <f>SUMIFS('MOD PAA INVERSIÓN'!$M:$M,'MOD PAA INVERSIÓN'!B:B,A360,'MOD PAA INVERSIÓN'!A:A,"Información Actual")</f>
        <v>20400000</v>
      </c>
      <c r="AF360" s="74">
        <f>VLOOKUP(A360,'Copia de MOD PAA INVERSIÓN'!$B:$M,12,0)</f>
        <v>20400000</v>
      </c>
      <c r="AG360" s="80" t="e">
        <f t="shared" si="113"/>
        <v>#REF!</v>
      </c>
      <c r="AH360" s="27"/>
    </row>
    <row r="361" spans="1:34" ht="175">
      <c r="A361" s="31" t="s">
        <v>729</v>
      </c>
      <c r="B361" s="32" t="s">
        <v>70</v>
      </c>
      <c r="C361" s="32" t="s">
        <v>730</v>
      </c>
      <c r="D361" s="32" t="s">
        <v>455</v>
      </c>
      <c r="E361" s="32" t="s">
        <v>456</v>
      </c>
      <c r="F361" s="33">
        <v>8131</v>
      </c>
      <c r="G361" s="33">
        <v>2024110010238</v>
      </c>
      <c r="H361" s="32" t="s">
        <v>28</v>
      </c>
      <c r="I361" s="32" t="s">
        <v>457</v>
      </c>
      <c r="J361" s="32" t="s">
        <v>30</v>
      </c>
      <c r="K361" s="32">
        <v>80111600</v>
      </c>
      <c r="L361" s="32" t="s">
        <v>1399</v>
      </c>
      <c r="M361" s="32" t="s">
        <v>459</v>
      </c>
      <c r="N361" s="32" t="s">
        <v>307</v>
      </c>
      <c r="O361" s="32">
        <v>6</v>
      </c>
      <c r="P361" s="31">
        <v>6</v>
      </c>
      <c r="Q361" s="32" t="s">
        <v>83</v>
      </c>
      <c r="R361" s="37" t="s">
        <v>84</v>
      </c>
      <c r="S361" s="37">
        <v>3400000</v>
      </c>
      <c r="T361" s="46">
        <f t="shared" si="128"/>
        <v>20400000</v>
      </c>
      <c r="U361" s="32" t="s">
        <v>698</v>
      </c>
      <c r="V361" s="31" t="s">
        <v>78</v>
      </c>
      <c r="W361" s="31" t="s">
        <v>461</v>
      </c>
      <c r="X361" s="32" t="s">
        <v>501</v>
      </c>
      <c r="Y361" s="32" t="s">
        <v>76</v>
      </c>
      <c r="Z361" s="32" t="s">
        <v>77</v>
      </c>
      <c r="AA361" s="74">
        <f>SUMIFS('MOD PAA INVERSIÓN'!M:M,'MOD PAA INVERSIÓN'!B:B,A361,'MOD PAA INVERSIÓN'!A:A,"Modificación propuesta")</f>
        <v>20400000</v>
      </c>
      <c r="AB361" s="74">
        <f t="shared" si="127"/>
        <v>0</v>
      </c>
      <c r="AC361" s="81">
        <f t="shared" si="130"/>
        <v>20400000</v>
      </c>
      <c r="AD361" s="74">
        <f>IFERROR(VLOOKUP(A361,'MOD PAA INVERSIÓN'!$B:$U,20,0),0)</f>
        <v>7</v>
      </c>
      <c r="AE361" s="74">
        <f>SUMIFS('MOD PAA INVERSIÓN'!$M:$M,'MOD PAA INVERSIÓN'!B:B,A361,'MOD PAA INVERSIÓN'!A:A,"Información Actual")</f>
        <v>20400000</v>
      </c>
      <c r="AF361" s="74">
        <f>VLOOKUP(A361,'Copia de MOD PAA INVERSIÓN'!$B:$M,12,0)</f>
        <v>20400000</v>
      </c>
      <c r="AG361" s="80" t="e">
        <f t="shared" si="113"/>
        <v>#REF!</v>
      </c>
      <c r="AH361" s="27"/>
    </row>
    <row r="362" spans="1:34" ht="175">
      <c r="A362" s="31" t="s">
        <v>731</v>
      </c>
      <c r="B362" s="32" t="s">
        <v>70</v>
      </c>
      <c r="C362" s="32" t="s">
        <v>732</v>
      </c>
      <c r="D362" s="32" t="s">
        <v>455</v>
      </c>
      <c r="E362" s="32" t="s">
        <v>456</v>
      </c>
      <c r="F362" s="33">
        <v>8131</v>
      </c>
      <c r="G362" s="33">
        <v>2024110010238</v>
      </c>
      <c r="H362" s="32" t="s">
        <v>28</v>
      </c>
      <c r="I362" s="32" t="s">
        <v>457</v>
      </c>
      <c r="J362" s="32" t="s">
        <v>30</v>
      </c>
      <c r="K362" s="32">
        <v>80111600</v>
      </c>
      <c r="L362" s="32" t="s">
        <v>1399</v>
      </c>
      <c r="M362" s="32" t="s">
        <v>459</v>
      </c>
      <c r="N362" s="32" t="s">
        <v>307</v>
      </c>
      <c r="O362" s="32">
        <v>6</v>
      </c>
      <c r="P362" s="31">
        <v>6</v>
      </c>
      <c r="Q362" s="32" t="s">
        <v>83</v>
      </c>
      <c r="R362" s="37" t="s">
        <v>84</v>
      </c>
      <c r="S362" s="37">
        <v>3400000</v>
      </c>
      <c r="T362" s="46">
        <f t="shared" si="128"/>
        <v>20400000</v>
      </c>
      <c r="U362" s="32" t="s">
        <v>698</v>
      </c>
      <c r="V362" s="31" t="s">
        <v>78</v>
      </c>
      <c r="W362" s="31" t="s">
        <v>461</v>
      </c>
      <c r="X362" s="32" t="s">
        <v>501</v>
      </c>
      <c r="Y362" s="32" t="s">
        <v>76</v>
      </c>
      <c r="Z362" s="32" t="s">
        <v>77</v>
      </c>
      <c r="AA362" s="74">
        <f>SUMIFS('MOD PAA INVERSIÓN'!M:M,'MOD PAA INVERSIÓN'!B:B,A362,'MOD PAA INVERSIÓN'!A:A,"Modificación propuesta")</f>
        <v>20400000</v>
      </c>
      <c r="AB362" s="74">
        <f t="shared" si="127"/>
        <v>0</v>
      </c>
      <c r="AC362" s="81">
        <f t="shared" si="130"/>
        <v>20400000</v>
      </c>
      <c r="AD362" s="74">
        <f>IFERROR(VLOOKUP(A362,'MOD PAA INVERSIÓN'!$B:$U,20,0),0)</f>
        <v>7</v>
      </c>
      <c r="AE362" s="74">
        <f>SUMIFS('MOD PAA INVERSIÓN'!$M:$M,'MOD PAA INVERSIÓN'!B:B,A362,'MOD PAA INVERSIÓN'!A:A,"Información Actual")</f>
        <v>20400000</v>
      </c>
      <c r="AF362" s="74">
        <f>VLOOKUP(A362,'Copia de MOD PAA INVERSIÓN'!$B:$M,12,0)</f>
        <v>20400000</v>
      </c>
      <c r="AG362" s="80" t="e">
        <f t="shared" si="113"/>
        <v>#REF!</v>
      </c>
      <c r="AH362" s="27"/>
    </row>
    <row r="363" spans="1:34" ht="175">
      <c r="A363" s="31" t="s">
        <v>733</v>
      </c>
      <c r="B363" s="32" t="s">
        <v>70</v>
      </c>
      <c r="C363" s="32" t="s">
        <v>734</v>
      </c>
      <c r="D363" s="32" t="s">
        <v>455</v>
      </c>
      <c r="E363" s="32" t="s">
        <v>456</v>
      </c>
      <c r="F363" s="33">
        <v>8131</v>
      </c>
      <c r="G363" s="33">
        <v>2024110010238</v>
      </c>
      <c r="H363" s="32" t="s">
        <v>28</v>
      </c>
      <c r="I363" s="32" t="s">
        <v>457</v>
      </c>
      <c r="J363" s="32" t="s">
        <v>30</v>
      </c>
      <c r="K363" s="32">
        <v>80111600</v>
      </c>
      <c r="L363" s="32" t="s">
        <v>1399</v>
      </c>
      <c r="M363" s="32" t="s">
        <v>459</v>
      </c>
      <c r="N363" s="32" t="s">
        <v>307</v>
      </c>
      <c r="O363" s="32">
        <v>6</v>
      </c>
      <c r="P363" s="31">
        <v>6</v>
      </c>
      <c r="Q363" s="32" t="s">
        <v>83</v>
      </c>
      <c r="R363" s="37" t="s">
        <v>84</v>
      </c>
      <c r="S363" s="37">
        <v>3400000</v>
      </c>
      <c r="T363" s="46">
        <f t="shared" si="128"/>
        <v>20400000</v>
      </c>
      <c r="U363" s="32" t="s">
        <v>698</v>
      </c>
      <c r="V363" s="31" t="s">
        <v>78</v>
      </c>
      <c r="W363" s="31" t="s">
        <v>461</v>
      </c>
      <c r="X363" s="32" t="s">
        <v>501</v>
      </c>
      <c r="Y363" s="32" t="s">
        <v>76</v>
      </c>
      <c r="Z363" s="32" t="s">
        <v>77</v>
      </c>
      <c r="AA363" s="74">
        <f>SUMIFS('MOD PAA INVERSIÓN'!M:M,'MOD PAA INVERSIÓN'!B:B,A363,'MOD PAA INVERSIÓN'!A:A,"Modificación propuesta")</f>
        <v>20400000</v>
      </c>
      <c r="AB363" s="74">
        <f t="shared" si="127"/>
        <v>0</v>
      </c>
      <c r="AC363" s="81">
        <f t="shared" si="130"/>
        <v>20400000</v>
      </c>
      <c r="AD363" s="74">
        <f>IFERROR(VLOOKUP(A363,'MOD PAA INVERSIÓN'!$B:$U,20,0),0)</f>
        <v>7</v>
      </c>
      <c r="AE363" s="74">
        <f>SUMIFS('MOD PAA INVERSIÓN'!$M:$M,'MOD PAA INVERSIÓN'!B:B,A363,'MOD PAA INVERSIÓN'!A:A,"Información Actual")</f>
        <v>20400000</v>
      </c>
      <c r="AF363" s="74">
        <f>VLOOKUP(A363,'Copia de MOD PAA INVERSIÓN'!$B:$M,12,0)</f>
        <v>20400000</v>
      </c>
      <c r="AG363" s="80" t="e">
        <f t="shared" si="113"/>
        <v>#REF!</v>
      </c>
      <c r="AH363" s="27"/>
    </row>
    <row r="364" spans="1:34" ht="175">
      <c r="A364" s="31" t="s">
        <v>735</v>
      </c>
      <c r="B364" s="32" t="s">
        <v>70</v>
      </c>
      <c r="C364" s="32" t="s">
        <v>736</v>
      </c>
      <c r="D364" s="32" t="s">
        <v>455</v>
      </c>
      <c r="E364" s="32" t="s">
        <v>456</v>
      </c>
      <c r="F364" s="33">
        <v>8131</v>
      </c>
      <c r="G364" s="33">
        <v>2024110010238</v>
      </c>
      <c r="H364" s="32" t="s">
        <v>28</v>
      </c>
      <c r="I364" s="32" t="s">
        <v>457</v>
      </c>
      <c r="J364" s="32" t="s">
        <v>29</v>
      </c>
      <c r="K364" s="32">
        <v>80111600</v>
      </c>
      <c r="L364" s="32" t="s">
        <v>1400</v>
      </c>
      <c r="M364" s="32" t="s">
        <v>409</v>
      </c>
      <c r="N364" s="32" t="s">
        <v>459</v>
      </c>
      <c r="O364" s="32">
        <v>6</v>
      </c>
      <c r="P364" s="31">
        <v>6</v>
      </c>
      <c r="Q364" s="32" t="s">
        <v>83</v>
      </c>
      <c r="R364" s="37" t="s">
        <v>84</v>
      </c>
      <c r="S364" s="37">
        <v>2000000</v>
      </c>
      <c r="T364" s="49">
        <f t="shared" si="128"/>
        <v>12000000</v>
      </c>
      <c r="U364" s="32" t="s">
        <v>698</v>
      </c>
      <c r="V364" s="31" t="s">
        <v>78</v>
      </c>
      <c r="W364" s="31" t="s">
        <v>461</v>
      </c>
      <c r="X364" s="32" t="s">
        <v>501</v>
      </c>
      <c r="Y364" s="32" t="s">
        <v>76</v>
      </c>
      <c r="Z364" s="32" t="s">
        <v>77</v>
      </c>
      <c r="AA364" s="74">
        <f>SUMIFS('MOD PAA INVERSIÓN'!M:M,'MOD PAA INVERSIÓN'!B:B,A364,'MOD PAA INVERSIÓN'!A:A,"Modificación propuesta")</f>
        <v>15400000</v>
      </c>
      <c r="AB364" s="74">
        <f t="shared" si="127"/>
        <v>3400000</v>
      </c>
      <c r="AC364" s="74">
        <f>AA364</f>
        <v>15400000</v>
      </c>
      <c r="AD364" s="74">
        <f>IFERROR(VLOOKUP(A364,'MOD PAA INVERSIÓN'!$B:$U,20,0),0)</f>
        <v>7</v>
      </c>
      <c r="AE364" s="74">
        <f>SUMIFS('MOD PAA INVERSIÓN'!$M:$M,'MOD PAA INVERSIÓN'!B:B,A364,'MOD PAA INVERSIÓN'!A:A,"Información Actual")</f>
        <v>12000000</v>
      </c>
      <c r="AF364" s="74">
        <f>VLOOKUP(A364,'Copia de MOD PAA INVERSIÓN'!$B:$M,12,0)</f>
        <v>15400000</v>
      </c>
      <c r="AG364" s="80" t="e">
        <f t="shared" si="113"/>
        <v>#REF!</v>
      </c>
      <c r="AH364" s="27"/>
    </row>
    <row r="365" spans="1:34" ht="175">
      <c r="A365" s="31" t="s">
        <v>738</v>
      </c>
      <c r="B365" s="32" t="s">
        <v>70</v>
      </c>
      <c r="C365" s="32" t="s">
        <v>739</v>
      </c>
      <c r="D365" s="32" t="s">
        <v>455</v>
      </c>
      <c r="E365" s="32" t="s">
        <v>456</v>
      </c>
      <c r="F365" s="33">
        <v>8131</v>
      </c>
      <c r="G365" s="33">
        <v>2024110010238</v>
      </c>
      <c r="H365" s="32" t="s">
        <v>28</v>
      </c>
      <c r="I365" s="32" t="s">
        <v>457</v>
      </c>
      <c r="J365" s="32" t="s">
        <v>29</v>
      </c>
      <c r="K365" s="32">
        <v>80111600</v>
      </c>
      <c r="L365" s="32" t="s">
        <v>1400</v>
      </c>
      <c r="M365" s="32" t="s">
        <v>459</v>
      </c>
      <c r="N365" s="32" t="s">
        <v>307</v>
      </c>
      <c r="O365" s="32">
        <v>6</v>
      </c>
      <c r="P365" s="31">
        <v>6</v>
      </c>
      <c r="Q365" s="32" t="s">
        <v>83</v>
      </c>
      <c r="R365" s="37" t="s">
        <v>84</v>
      </c>
      <c r="S365" s="37">
        <v>2000000</v>
      </c>
      <c r="T365" s="49">
        <f t="shared" si="128"/>
        <v>12000000</v>
      </c>
      <c r="U365" s="32" t="s">
        <v>698</v>
      </c>
      <c r="V365" s="31" t="s">
        <v>78</v>
      </c>
      <c r="W365" s="31" t="s">
        <v>461</v>
      </c>
      <c r="X365" s="32" t="s">
        <v>501</v>
      </c>
      <c r="Y365" s="32" t="s">
        <v>76</v>
      </c>
      <c r="Z365" s="32" t="s">
        <v>77</v>
      </c>
      <c r="AA365" s="74">
        <f>SUMIFS('MOD PAA INVERSIÓN'!M:M,'MOD PAA INVERSIÓN'!B:B,A365,'MOD PAA INVERSIÓN'!A:A,"Modificación propuesta")</f>
        <v>12000000</v>
      </c>
      <c r="AB365" s="74">
        <f t="shared" si="127"/>
        <v>0</v>
      </c>
      <c r="AC365" s="81">
        <f>T365</f>
        <v>12000000</v>
      </c>
      <c r="AD365" s="74">
        <f>IFERROR(VLOOKUP(A365,'MOD PAA INVERSIÓN'!$B:$U,20,0),0)</f>
        <v>7</v>
      </c>
      <c r="AE365" s="74">
        <f>SUMIFS('MOD PAA INVERSIÓN'!$M:$M,'MOD PAA INVERSIÓN'!B:B,A365,'MOD PAA INVERSIÓN'!A:A,"Información Actual")</f>
        <v>12000000</v>
      </c>
      <c r="AF365" s="74">
        <f>VLOOKUP(A365,'Copia de MOD PAA INVERSIÓN'!$B:$M,12,0)</f>
        <v>12000000</v>
      </c>
      <c r="AG365" s="80" t="e">
        <f t="shared" si="113"/>
        <v>#REF!</v>
      </c>
      <c r="AH365" s="27"/>
    </row>
    <row r="366" spans="1:34" ht="175">
      <c r="A366" s="31" t="s">
        <v>740</v>
      </c>
      <c r="B366" s="32" t="s">
        <v>70</v>
      </c>
      <c r="C366" s="32" t="s">
        <v>741</v>
      </c>
      <c r="D366" s="32" t="s">
        <v>455</v>
      </c>
      <c r="E366" s="32" t="s">
        <v>456</v>
      </c>
      <c r="F366" s="33">
        <v>8131</v>
      </c>
      <c r="G366" s="33">
        <v>2024110010238</v>
      </c>
      <c r="H366" s="32" t="s">
        <v>28</v>
      </c>
      <c r="I366" s="32" t="s">
        <v>457</v>
      </c>
      <c r="J366" s="32" t="s">
        <v>30</v>
      </c>
      <c r="K366" s="32">
        <v>80111600</v>
      </c>
      <c r="L366" s="32" t="s">
        <v>1401</v>
      </c>
      <c r="M366" s="32" t="s">
        <v>409</v>
      </c>
      <c r="N366" s="32" t="s">
        <v>459</v>
      </c>
      <c r="O366" s="32">
        <v>7</v>
      </c>
      <c r="P366" s="31">
        <v>7</v>
      </c>
      <c r="Q366" s="32" t="s">
        <v>83</v>
      </c>
      <c r="R366" s="37" t="s">
        <v>84</v>
      </c>
      <c r="S366" s="37">
        <v>4500000</v>
      </c>
      <c r="T366" s="49">
        <v>45000000</v>
      </c>
      <c r="U366" s="32" t="s">
        <v>698</v>
      </c>
      <c r="V366" s="32" t="s">
        <v>122</v>
      </c>
      <c r="W366" s="31" t="s">
        <v>461</v>
      </c>
      <c r="X366" s="32" t="s">
        <v>501</v>
      </c>
      <c r="Y366" s="32" t="s">
        <v>76</v>
      </c>
      <c r="Z366" s="32" t="s">
        <v>77</v>
      </c>
      <c r="AA366" s="74">
        <f>SUMIFS('MOD PAA INVERSIÓN'!M:M,'MOD PAA INVERSIÓN'!B:B,A366,'MOD PAA INVERSIÓN'!A:A,"Modificación propuesta")</f>
        <v>31500000</v>
      </c>
      <c r="AB366" s="74">
        <f t="shared" si="127"/>
        <v>-13500000</v>
      </c>
      <c r="AC366" s="74">
        <f>AA366</f>
        <v>31500000</v>
      </c>
      <c r="AD366" s="74">
        <f>IFERROR(VLOOKUP(A366,'MOD PAA INVERSIÓN'!$B:$U,20,0),0)</f>
        <v>7</v>
      </c>
      <c r="AE366" s="74">
        <f>SUMIFS('MOD PAA INVERSIÓN'!$M:$M,'MOD PAA INVERSIÓN'!B:B,A366,'MOD PAA INVERSIÓN'!A:A,"Información Actual")</f>
        <v>45000000</v>
      </c>
      <c r="AF366" s="74">
        <f>VLOOKUP(A366,'Copia de MOD PAA INVERSIÓN'!$B:$M,12,0)</f>
        <v>31500000</v>
      </c>
      <c r="AG366" s="80" t="e">
        <f t="shared" si="113"/>
        <v>#REF!</v>
      </c>
      <c r="AH366" s="27"/>
    </row>
    <row r="367" spans="1:34" ht="175">
      <c r="A367" s="31" t="s">
        <v>743</v>
      </c>
      <c r="B367" s="32" t="s">
        <v>70</v>
      </c>
      <c r="C367" s="32" t="s">
        <v>744</v>
      </c>
      <c r="D367" s="32" t="s">
        <v>455</v>
      </c>
      <c r="E367" s="32" t="s">
        <v>456</v>
      </c>
      <c r="F367" s="33">
        <v>8131</v>
      </c>
      <c r="G367" s="33">
        <v>2024110010238</v>
      </c>
      <c r="H367" s="32" t="s">
        <v>28</v>
      </c>
      <c r="I367" s="32" t="s">
        <v>457</v>
      </c>
      <c r="J367" s="32" t="s">
        <v>30</v>
      </c>
      <c r="K367" s="32">
        <v>80111600</v>
      </c>
      <c r="L367" s="32" t="s">
        <v>1401</v>
      </c>
      <c r="M367" s="32" t="s">
        <v>459</v>
      </c>
      <c r="N367" s="32" t="s">
        <v>307</v>
      </c>
      <c r="O367" s="32">
        <v>6</v>
      </c>
      <c r="P367" s="31">
        <v>6</v>
      </c>
      <c r="Q367" s="32" t="s">
        <v>83</v>
      </c>
      <c r="R367" s="37" t="s">
        <v>84</v>
      </c>
      <c r="S367" s="37">
        <v>4200000</v>
      </c>
      <c r="T367" s="49">
        <f t="shared" ref="T367:T370" si="131">+S367/30*180</f>
        <v>25200000</v>
      </c>
      <c r="U367" s="32" t="s">
        <v>698</v>
      </c>
      <c r="V367" s="32" t="s">
        <v>122</v>
      </c>
      <c r="W367" s="31" t="s">
        <v>461</v>
      </c>
      <c r="X367" s="32" t="s">
        <v>501</v>
      </c>
      <c r="Y367" s="32" t="s">
        <v>76</v>
      </c>
      <c r="Z367" s="32" t="s">
        <v>77</v>
      </c>
      <c r="AA367" s="74">
        <f>SUMIFS('MOD PAA INVERSIÓN'!M:M,'MOD PAA INVERSIÓN'!B:B,A367,'MOD PAA INVERSIÓN'!A:A,"Modificación propuesta")</f>
        <v>25200000</v>
      </c>
      <c r="AB367" s="74">
        <f t="shared" si="127"/>
        <v>0</v>
      </c>
      <c r="AC367" s="81">
        <f t="shared" ref="AC367:AC369" si="132">T367</f>
        <v>25200000</v>
      </c>
      <c r="AD367" s="74">
        <f>IFERROR(VLOOKUP(A367,'MOD PAA INVERSIÓN'!$B:$U,20,0),0)</f>
        <v>7</v>
      </c>
      <c r="AE367" s="74">
        <f>SUMIFS('MOD PAA INVERSIÓN'!$M:$M,'MOD PAA INVERSIÓN'!B:B,A367,'MOD PAA INVERSIÓN'!A:A,"Información Actual")</f>
        <v>25200000</v>
      </c>
      <c r="AF367" s="74">
        <f>VLOOKUP(A367,'Copia de MOD PAA INVERSIÓN'!$B:$M,12,0)</f>
        <v>25200000</v>
      </c>
      <c r="AG367" s="80" t="e">
        <f t="shared" si="113"/>
        <v>#REF!</v>
      </c>
      <c r="AH367" s="27"/>
    </row>
    <row r="368" spans="1:34" ht="175">
      <c r="A368" s="31" t="s">
        <v>745</v>
      </c>
      <c r="B368" s="32" t="s">
        <v>70</v>
      </c>
      <c r="C368" s="32" t="s">
        <v>746</v>
      </c>
      <c r="D368" s="32" t="s">
        <v>455</v>
      </c>
      <c r="E368" s="32" t="s">
        <v>456</v>
      </c>
      <c r="F368" s="33">
        <v>8131</v>
      </c>
      <c r="G368" s="33">
        <v>2024110010238</v>
      </c>
      <c r="H368" s="32" t="s">
        <v>28</v>
      </c>
      <c r="I368" s="32" t="s">
        <v>457</v>
      </c>
      <c r="J368" s="32" t="s">
        <v>30</v>
      </c>
      <c r="K368" s="32">
        <v>80111600</v>
      </c>
      <c r="L368" s="32" t="s">
        <v>1401</v>
      </c>
      <c r="M368" s="32" t="s">
        <v>459</v>
      </c>
      <c r="N368" s="32" t="s">
        <v>307</v>
      </c>
      <c r="O368" s="32">
        <v>6</v>
      </c>
      <c r="P368" s="31">
        <v>6</v>
      </c>
      <c r="Q368" s="32" t="s">
        <v>83</v>
      </c>
      <c r="R368" s="37" t="s">
        <v>84</v>
      </c>
      <c r="S368" s="37">
        <v>4200000</v>
      </c>
      <c r="T368" s="49">
        <f t="shared" si="131"/>
        <v>25200000</v>
      </c>
      <c r="U368" s="32" t="s">
        <v>698</v>
      </c>
      <c r="V368" s="32" t="s">
        <v>122</v>
      </c>
      <c r="W368" s="31" t="s">
        <v>461</v>
      </c>
      <c r="X368" s="32" t="s">
        <v>501</v>
      </c>
      <c r="Y368" s="32" t="s">
        <v>76</v>
      </c>
      <c r="Z368" s="32" t="s">
        <v>77</v>
      </c>
      <c r="AA368" s="74">
        <f>SUMIFS('MOD PAA INVERSIÓN'!M:M,'MOD PAA INVERSIÓN'!B:B,A368,'MOD PAA INVERSIÓN'!A:A,"Modificación propuesta")</f>
        <v>25200000</v>
      </c>
      <c r="AB368" s="74">
        <f t="shared" si="127"/>
        <v>0</v>
      </c>
      <c r="AC368" s="81">
        <f t="shared" si="132"/>
        <v>25200000</v>
      </c>
      <c r="AD368" s="74">
        <f>IFERROR(VLOOKUP(A368,'MOD PAA INVERSIÓN'!$B:$U,20,0),0)</f>
        <v>7</v>
      </c>
      <c r="AE368" s="74">
        <f>SUMIFS('MOD PAA INVERSIÓN'!$M:$M,'MOD PAA INVERSIÓN'!B:B,A368,'MOD PAA INVERSIÓN'!A:A,"Información Actual")</f>
        <v>25200000</v>
      </c>
      <c r="AF368" s="74">
        <f>VLOOKUP(A368,'Copia de MOD PAA INVERSIÓN'!$B:$M,12,0)</f>
        <v>25200000</v>
      </c>
      <c r="AG368" s="80" t="e">
        <f t="shared" si="113"/>
        <v>#REF!</v>
      </c>
      <c r="AH368" s="27"/>
    </row>
    <row r="369" spans="1:34" ht="175">
      <c r="A369" s="31" t="s">
        <v>747</v>
      </c>
      <c r="B369" s="32" t="s">
        <v>70</v>
      </c>
      <c r="C369" s="32" t="s">
        <v>748</v>
      </c>
      <c r="D369" s="32" t="s">
        <v>455</v>
      </c>
      <c r="E369" s="32" t="s">
        <v>456</v>
      </c>
      <c r="F369" s="33">
        <v>8131</v>
      </c>
      <c r="G369" s="33">
        <v>2024110010238</v>
      </c>
      <c r="H369" s="32" t="s">
        <v>28</v>
      </c>
      <c r="I369" s="32" t="s">
        <v>457</v>
      </c>
      <c r="J369" s="32" t="s">
        <v>30</v>
      </c>
      <c r="K369" s="32">
        <v>80111600</v>
      </c>
      <c r="L369" s="32" t="s">
        <v>1401</v>
      </c>
      <c r="M369" s="32" t="s">
        <v>649</v>
      </c>
      <c r="N369" s="32" t="s">
        <v>673</v>
      </c>
      <c r="O369" s="32">
        <v>6</v>
      </c>
      <c r="P369" s="31">
        <v>6</v>
      </c>
      <c r="Q369" s="32" t="s">
        <v>83</v>
      </c>
      <c r="R369" s="37" t="s">
        <v>84</v>
      </c>
      <c r="S369" s="37">
        <v>4200000</v>
      </c>
      <c r="T369" s="49">
        <f t="shared" si="131"/>
        <v>25200000</v>
      </c>
      <c r="U369" s="32" t="s">
        <v>698</v>
      </c>
      <c r="V369" s="32" t="s">
        <v>122</v>
      </c>
      <c r="W369" s="31" t="s">
        <v>461</v>
      </c>
      <c r="X369" s="32" t="s">
        <v>501</v>
      </c>
      <c r="Y369" s="32" t="s">
        <v>76</v>
      </c>
      <c r="Z369" s="32" t="s">
        <v>77</v>
      </c>
      <c r="AA369" s="74">
        <f>SUMIFS('MOD PAA INVERSIÓN'!M:M,'MOD PAA INVERSIÓN'!B:B,A369,'MOD PAA INVERSIÓN'!A:A,"Modificación propuesta")</f>
        <v>25200000</v>
      </c>
      <c r="AB369" s="74">
        <f t="shared" si="127"/>
        <v>0</v>
      </c>
      <c r="AC369" s="81">
        <f t="shared" si="132"/>
        <v>25200000</v>
      </c>
      <c r="AD369" s="74">
        <f>IFERROR(VLOOKUP(A369,'MOD PAA INVERSIÓN'!$B:$U,20,0),0)</f>
        <v>7</v>
      </c>
      <c r="AE369" s="74">
        <f>SUMIFS('MOD PAA INVERSIÓN'!$M:$M,'MOD PAA INVERSIÓN'!B:B,A369,'MOD PAA INVERSIÓN'!A:A,"Información Actual")</f>
        <v>25200000</v>
      </c>
      <c r="AF369" s="74">
        <f>VLOOKUP(A369,'Copia de MOD PAA INVERSIÓN'!$B:$M,12,0)</f>
        <v>25200000</v>
      </c>
      <c r="AG369" s="80" t="e">
        <f t="shared" si="113"/>
        <v>#REF!</v>
      </c>
      <c r="AH369" s="27"/>
    </row>
    <row r="370" spans="1:34" ht="175">
      <c r="A370" s="31" t="s">
        <v>749</v>
      </c>
      <c r="B370" s="32" t="s">
        <v>70</v>
      </c>
      <c r="C370" s="32" t="s">
        <v>750</v>
      </c>
      <c r="D370" s="32" t="s">
        <v>455</v>
      </c>
      <c r="E370" s="32" t="s">
        <v>456</v>
      </c>
      <c r="F370" s="33">
        <v>8131</v>
      </c>
      <c r="G370" s="33">
        <v>2024110010238</v>
      </c>
      <c r="H370" s="32" t="s">
        <v>28</v>
      </c>
      <c r="I370" s="32" t="s">
        <v>457</v>
      </c>
      <c r="J370" s="32" t="s">
        <v>29</v>
      </c>
      <c r="K370" s="32">
        <v>80111600</v>
      </c>
      <c r="L370" s="32" t="s">
        <v>1402</v>
      </c>
      <c r="M370" s="32" t="s">
        <v>459</v>
      </c>
      <c r="N370" s="32" t="s">
        <v>307</v>
      </c>
      <c r="O370" s="32">
        <v>6</v>
      </c>
      <c r="P370" s="31">
        <v>6</v>
      </c>
      <c r="Q370" s="32" t="s">
        <v>83</v>
      </c>
      <c r="R370" s="37" t="s">
        <v>84</v>
      </c>
      <c r="S370" s="37">
        <v>4200000</v>
      </c>
      <c r="T370" s="49">
        <f t="shared" si="131"/>
        <v>25200000</v>
      </c>
      <c r="U370" s="32" t="s">
        <v>698</v>
      </c>
      <c r="V370" s="32" t="s">
        <v>122</v>
      </c>
      <c r="W370" s="31" t="s">
        <v>461</v>
      </c>
      <c r="X370" s="32" t="s">
        <v>501</v>
      </c>
      <c r="Y370" s="32" t="s">
        <v>76</v>
      </c>
      <c r="Z370" s="32" t="s">
        <v>77</v>
      </c>
      <c r="AA370" s="74">
        <f>SUMIFS('MOD PAA INVERSIÓN'!M:M,'MOD PAA INVERSIÓN'!B:B,A370,'MOD PAA INVERSIÓN'!A:A,"Modificación propuesta")</f>
        <v>24342006</v>
      </c>
      <c r="AB370" s="74">
        <f t="shared" si="127"/>
        <v>-857994</v>
      </c>
      <c r="AC370" s="74">
        <f>AA370</f>
        <v>24342006</v>
      </c>
      <c r="AD370" s="74">
        <f>IFERROR(VLOOKUP(A370,'MOD PAA INVERSIÓN'!$B:$U,20,0),0)</f>
        <v>7</v>
      </c>
      <c r="AE370" s="74">
        <f>SUMIFS('MOD PAA INVERSIÓN'!$M:$M,'MOD PAA INVERSIÓN'!B:B,A370,'MOD PAA INVERSIÓN'!A:A,"Información Actual")</f>
        <v>25200000</v>
      </c>
      <c r="AF370" s="74">
        <f>VLOOKUP(A370,'Copia de MOD PAA INVERSIÓN'!$B:$M,12,0)</f>
        <v>24342006</v>
      </c>
      <c r="AG370" s="80" t="e">
        <f t="shared" si="113"/>
        <v>#REF!</v>
      </c>
      <c r="AH370" s="27"/>
    </row>
    <row r="371" spans="1:34" ht="175">
      <c r="A371" s="31" t="s">
        <v>752</v>
      </c>
      <c r="B371" s="32" t="s">
        <v>70</v>
      </c>
      <c r="C371" s="32" t="s">
        <v>753</v>
      </c>
      <c r="D371" s="32" t="s">
        <v>455</v>
      </c>
      <c r="E371" s="32" t="s">
        <v>456</v>
      </c>
      <c r="F371" s="33">
        <v>8131</v>
      </c>
      <c r="G371" s="33">
        <v>2024110010238</v>
      </c>
      <c r="H371" s="32" t="s">
        <v>28</v>
      </c>
      <c r="I371" s="32" t="s">
        <v>457</v>
      </c>
      <c r="J371" s="32" t="s">
        <v>29</v>
      </c>
      <c r="K371" s="32">
        <v>80111600</v>
      </c>
      <c r="L371" s="32" t="s">
        <v>1403</v>
      </c>
      <c r="M371" s="32" t="s">
        <v>649</v>
      </c>
      <c r="N371" s="32" t="s">
        <v>673</v>
      </c>
      <c r="O371" s="31">
        <v>6</v>
      </c>
      <c r="P371" s="31">
        <v>6</v>
      </c>
      <c r="Q371" s="32" t="s">
        <v>83</v>
      </c>
      <c r="R371" s="37" t="s">
        <v>84</v>
      </c>
      <c r="S371" s="37">
        <v>4200000</v>
      </c>
      <c r="T371" s="49">
        <v>25200000</v>
      </c>
      <c r="U371" s="32" t="s">
        <v>698</v>
      </c>
      <c r="V371" s="32" t="s">
        <v>122</v>
      </c>
      <c r="W371" s="31" t="s">
        <v>461</v>
      </c>
      <c r="X371" s="32" t="s">
        <v>501</v>
      </c>
      <c r="Y371" s="32" t="s">
        <v>76</v>
      </c>
      <c r="Z371" s="32" t="s">
        <v>77</v>
      </c>
      <c r="AA371" s="74">
        <f>SUMIFS('MOD PAA INVERSIÓN'!M:M,'MOD PAA INVERSIÓN'!B:B,A371,'MOD PAA INVERSIÓN'!A:A,"Modificación propuesta")</f>
        <v>25200000</v>
      </c>
      <c r="AB371" s="74">
        <f t="shared" si="127"/>
        <v>0</v>
      </c>
      <c r="AC371" s="81">
        <f t="shared" ref="AC371:AC375" si="133">T371</f>
        <v>25200000</v>
      </c>
      <c r="AD371" s="74">
        <f>IFERROR(VLOOKUP(A371,'MOD PAA INVERSIÓN'!$B:$U,20,0),0)</f>
        <v>7</v>
      </c>
      <c r="AE371" s="74">
        <f>SUMIFS('MOD PAA INVERSIÓN'!$M:$M,'MOD PAA INVERSIÓN'!B:B,A371,'MOD PAA INVERSIÓN'!A:A,"Información Actual")</f>
        <v>25200000</v>
      </c>
      <c r="AF371" s="74">
        <f>VLOOKUP(A371,'Copia de MOD PAA INVERSIÓN'!$B:$M,12,0)</f>
        <v>25200000</v>
      </c>
      <c r="AG371" s="80" t="e">
        <f t="shared" si="113"/>
        <v>#REF!</v>
      </c>
      <c r="AH371" s="27"/>
    </row>
    <row r="372" spans="1:34" ht="175">
      <c r="A372" s="31" t="s">
        <v>755</v>
      </c>
      <c r="B372" s="32" t="s">
        <v>70</v>
      </c>
      <c r="C372" s="32" t="s">
        <v>756</v>
      </c>
      <c r="D372" s="32" t="s">
        <v>455</v>
      </c>
      <c r="E372" s="32" t="s">
        <v>456</v>
      </c>
      <c r="F372" s="33">
        <v>8131</v>
      </c>
      <c r="G372" s="33">
        <v>2024110010238</v>
      </c>
      <c r="H372" s="32" t="s">
        <v>28</v>
      </c>
      <c r="I372" s="32" t="s">
        <v>457</v>
      </c>
      <c r="J372" s="32" t="s">
        <v>29</v>
      </c>
      <c r="K372" s="32">
        <v>80111600</v>
      </c>
      <c r="L372" s="32" t="s">
        <v>1404</v>
      </c>
      <c r="M372" s="32" t="s">
        <v>459</v>
      </c>
      <c r="N372" s="32" t="s">
        <v>307</v>
      </c>
      <c r="O372" s="31">
        <v>6</v>
      </c>
      <c r="P372" s="31">
        <v>6</v>
      </c>
      <c r="Q372" s="32" t="s">
        <v>83</v>
      </c>
      <c r="R372" s="37" t="s">
        <v>84</v>
      </c>
      <c r="S372" s="37">
        <v>4200000</v>
      </c>
      <c r="T372" s="49">
        <v>25200000</v>
      </c>
      <c r="U372" s="32" t="s">
        <v>698</v>
      </c>
      <c r="V372" s="32" t="s">
        <v>122</v>
      </c>
      <c r="W372" s="31" t="s">
        <v>461</v>
      </c>
      <c r="X372" s="32" t="s">
        <v>501</v>
      </c>
      <c r="Y372" s="32" t="s">
        <v>76</v>
      </c>
      <c r="Z372" s="32" t="s">
        <v>77</v>
      </c>
      <c r="AA372" s="74">
        <f>SUMIFS('MOD PAA INVERSIÓN'!M:M,'MOD PAA INVERSIÓN'!B:B,A372,'MOD PAA INVERSIÓN'!A:A,"Modificación propuesta")</f>
        <v>25200000</v>
      </c>
      <c r="AB372" s="74">
        <f t="shared" si="127"/>
        <v>0</v>
      </c>
      <c r="AC372" s="81">
        <f t="shared" si="133"/>
        <v>25200000</v>
      </c>
      <c r="AD372" s="74">
        <f>IFERROR(VLOOKUP(A372,'MOD PAA INVERSIÓN'!$B:$U,20,0),0)</f>
        <v>7</v>
      </c>
      <c r="AE372" s="74">
        <f>SUMIFS('MOD PAA INVERSIÓN'!$M:$M,'MOD PAA INVERSIÓN'!B:B,A372,'MOD PAA INVERSIÓN'!A:A,"Información Actual")</f>
        <v>25200000</v>
      </c>
      <c r="AF372" s="74">
        <f>VLOOKUP(A372,'Copia de MOD PAA INVERSIÓN'!$B:$M,12,0)</f>
        <v>25200000</v>
      </c>
      <c r="AG372" s="80" t="e">
        <f t="shared" si="113"/>
        <v>#REF!</v>
      </c>
      <c r="AH372" s="27"/>
    </row>
    <row r="373" spans="1:34" ht="175">
      <c r="A373" s="31" t="s">
        <v>758</v>
      </c>
      <c r="B373" s="32" t="s">
        <v>70</v>
      </c>
      <c r="C373" s="32" t="s">
        <v>759</v>
      </c>
      <c r="D373" s="32" t="s">
        <v>455</v>
      </c>
      <c r="E373" s="32" t="s">
        <v>456</v>
      </c>
      <c r="F373" s="33">
        <v>8131</v>
      </c>
      <c r="G373" s="33">
        <v>2024110010238</v>
      </c>
      <c r="H373" s="32" t="s">
        <v>28</v>
      </c>
      <c r="I373" s="32" t="s">
        <v>457</v>
      </c>
      <c r="J373" s="32" t="s">
        <v>29</v>
      </c>
      <c r="K373" s="32">
        <v>80111600</v>
      </c>
      <c r="L373" s="32" t="s">
        <v>1404</v>
      </c>
      <c r="M373" s="32" t="s">
        <v>459</v>
      </c>
      <c r="N373" s="32" t="s">
        <v>307</v>
      </c>
      <c r="O373" s="31">
        <v>6</v>
      </c>
      <c r="P373" s="31">
        <v>6</v>
      </c>
      <c r="Q373" s="32" t="s">
        <v>83</v>
      </c>
      <c r="R373" s="37" t="s">
        <v>84</v>
      </c>
      <c r="S373" s="37">
        <v>4200000</v>
      </c>
      <c r="T373" s="49">
        <v>25200000</v>
      </c>
      <c r="U373" s="32" t="s">
        <v>698</v>
      </c>
      <c r="V373" s="32" t="s">
        <v>122</v>
      </c>
      <c r="W373" s="31" t="s">
        <v>461</v>
      </c>
      <c r="X373" s="32" t="s">
        <v>501</v>
      </c>
      <c r="Y373" s="32" t="s">
        <v>76</v>
      </c>
      <c r="Z373" s="32" t="s">
        <v>77</v>
      </c>
      <c r="AA373" s="74">
        <f>SUMIFS('MOD PAA INVERSIÓN'!M:M,'MOD PAA INVERSIÓN'!B:B,A373,'MOD PAA INVERSIÓN'!A:A,"Modificación propuesta")</f>
        <v>25200000</v>
      </c>
      <c r="AB373" s="74">
        <f t="shared" si="127"/>
        <v>0</v>
      </c>
      <c r="AC373" s="81">
        <f t="shared" si="133"/>
        <v>25200000</v>
      </c>
      <c r="AD373" s="74">
        <f>IFERROR(VLOOKUP(A373,'MOD PAA INVERSIÓN'!$B:$U,20,0),0)</f>
        <v>7</v>
      </c>
      <c r="AE373" s="74">
        <f>SUMIFS('MOD PAA INVERSIÓN'!$M:$M,'MOD PAA INVERSIÓN'!B:B,A373,'MOD PAA INVERSIÓN'!A:A,"Información Actual")</f>
        <v>25200000</v>
      </c>
      <c r="AF373" s="74">
        <f>VLOOKUP(A373,'Copia de MOD PAA INVERSIÓN'!$B:$M,12,0)</f>
        <v>25200000</v>
      </c>
      <c r="AG373" s="80" t="e">
        <f t="shared" si="113"/>
        <v>#REF!</v>
      </c>
      <c r="AH373" s="27"/>
    </row>
    <row r="374" spans="1:34" ht="175">
      <c r="A374" s="31" t="s">
        <v>760</v>
      </c>
      <c r="B374" s="32" t="s">
        <v>70</v>
      </c>
      <c r="C374" s="32" t="s">
        <v>761</v>
      </c>
      <c r="D374" s="32" t="s">
        <v>455</v>
      </c>
      <c r="E374" s="32" t="s">
        <v>456</v>
      </c>
      <c r="F374" s="33">
        <v>8131</v>
      </c>
      <c r="G374" s="33">
        <v>2024110010238</v>
      </c>
      <c r="H374" s="32" t="s">
        <v>28</v>
      </c>
      <c r="I374" s="32" t="s">
        <v>457</v>
      </c>
      <c r="J374" s="32" t="s">
        <v>29</v>
      </c>
      <c r="K374" s="32">
        <v>80111600</v>
      </c>
      <c r="L374" s="32" t="s">
        <v>1405</v>
      </c>
      <c r="M374" s="32" t="s">
        <v>459</v>
      </c>
      <c r="N374" s="32" t="s">
        <v>307</v>
      </c>
      <c r="O374" s="31">
        <v>6</v>
      </c>
      <c r="P374" s="31">
        <v>6</v>
      </c>
      <c r="Q374" s="32" t="s">
        <v>83</v>
      </c>
      <c r="R374" s="37" t="s">
        <v>84</v>
      </c>
      <c r="S374" s="37">
        <v>4200000</v>
      </c>
      <c r="T374" s="49">
        <v>25200000</v>
      </c>
      <c r="U374" s="32" t="s">
        <v>698</v>
      </c>
      <c r="V374" s="32" t="s">
        <v>122</v>
      </c>
      <c r="W374" s="31" t="s">
        <v>461</v>
      </c>
      <c r="X374" s="32" t="s">
        <v>501</v>
      </c>
      <c r="Y374" s="32" t="s">
        <v>76</v>
      </c>
      <c r="Z374" s="32" t="s">
        <v>77</v>
      </c>
      <c r="AA374" s="74">
        <f>SUMIFS('MOD PAA INVERSIÓN'!M:M,'MOD PAA INVERSIÓN'!B:B,A374,'MOD PAA INVERSIÓN'!A:A,"Modificación propuesta")</f>
        <v>25200000</v>
      </c>
      <c r="AB374" s="74">
        <f t="shared" si="127"/>
        <v>0</v>
      </c>
      <c r="AC374" s="81">
        <f t="shared" si="133"/>
        <v>25200000</v>
      </c>
      <c r="AD374" s="74">
        <f>IFERROR(VLOOKUP(A374,'MOD PAA INVERSIÓN'!$B:$U,20,0),0)</f>
        <v>7</v>
      </c>
      <c r="AE374" s="74">
        <f>SUMIFS('MOD PAA INVERSIÓN'!$M:$M,'MOD PAA INVERSIÓN'!B:B,A374,'MOD PAA INVERSIÓN'!A:A,"Información Actual")</f>
        <v>25200000</v>
      </c>
      <c r="AF374" s="74">
        <f>VLOOKUP(A374,'Copia de MOD PAA INVERSIÓN'!$B:$M,12,0)</f>
        <v>25200000</v>
      </c>
      <c r="AG374" s="80" t="e">
        <f t="shared" si="113"/>
        <v>#REF!</v>
      </c>
      <c r="AH374" s="27"/>
    </row>
    <row r="375" spans="1:34" ht="175">
      <c r="A375" s="31" t="s">
        <v>763</v>
      </c>
      <c r="B375" s="32" t="s">
        <v>70</v>
      </c>
      <c r="C375" s="32" t="s">
        <v>764</v>
      </c>
      <c r="D375" s="32" t="s">
        <v>455</v>
      </c>
      <c r="E375" s="32" t="s">
        <v>456</v>
      </c>
      <c r="F375" s="33">
        <v>8131</v>
      </c>
      <c r="G375" s="33">
        <v>2024110010238</v>
      </c>
      <c r="H375" s="32" t="s">
        <v>28</v>
      </c>
      <c r="I375" s="32" t="s">
        <v>457</v>
      </c>
      <c r="J375" s="32" t="s">
        <v>29</v>
      </c>
      <c r="K375" s="32">
        <v>80111600</v>
      </c>
      <c r="L375" s="32" t="s">
        <v>1405</v>
      </c>
      <c r="M375" s="32" t="s">
        <v>459</v>
      </c>
      <c r="N375" s="32" t="s">
        <v>307</v>
      </c>
      <c r="O375" s="31">
        <v>6</v>
      </c>
      <c r="P375" s="31">
        <v>6</v>
      </c>
      <c r="Q375" s="32" t="s">
        <v>83</v>
      </c>
      <c r="R375" s="37" t="s">
        <v>84</v>
      </c>
      <c r="S375" s="37">
        <v>4200000</v>
      </c>
      <c r="T375" s="49">
        <v>25200000</v>
      </c>
      <c r="U375" s="32" t="s">
        <v>698</v>
      </c>
      <c r="V375" s="32" t="s">
        <v>122</v>
      </c>
      <c r="W375" s="31" t="s">
        <v>461</v>
      </c>
      <c r="X375" s="32" t="s">
        <v>501</v>
      </c>
      <c r="Y375" s="32" t="s">
        <v>76</v>
      </c>
      <c r="Z375" s="32" t="s">
        <v>77</v>
      </c>
      <c r="AA375" s="74">
        <f>SUMIFS('MOD PAA INVERSIÓN'!M:M,'MOD PAA INVERSIÓN'!B:B,A375,'MOD PAA INVERSIÓN'!A:A,"Modificación propuesta")</f>
        <v>25200000</v>
      </c>
      <c r="AB375" s="74">
        <f t="shared" si="127"/>
        <v>0</v>
      </c>
      <c r="AC375" s="81">
        <f t="shared" si="133"/>
        <v>25200000</v>
      </c>
      <c r="AD375" s="74">
        <f>IFERROR(VLOOKUP(A375,'MOD PAA INVERSIÓN'!$B:$U,20,0),0)</f>
        <v>7</v>
      </c>
      <c r="AE375" s="74">
        <f>SUMIFS('MOD PAA INVERSIÓN'!$M:$M,'MOD PAA INVERSIÓN'!B:B,A375,'MOD PAA INVERSIÓN'!A:A,"Información Actual")</f>
        <v>25200000</v>
      </c>
      <c r="AF375" s="74">
        <f>VLOOKUP(A375,'Copia de MOD PAA INVERSIÓN'!$B:$M,12,0)</f>
        <v>25200000</v>
      </c>
      <c r="AG375" s="80" t="e">
        <f t="shared" si="113"/>
        <v>#REF!</v>
      </c>
      <c r="AH375" s="27"/>
    </row>
    <row r="376" spans="1:34" ht="175">
      <c r="A376" s="31" t="s">
        <v>765</v>
      </c>
      <c r="B376" s="32" t="s">
        <v>70</v>
      </c>
      <c r="C376" s="32" t="s">
        <v>766</v>
      </c>
      <c r="D376" s="32" t="s">
        <v>455</v>
      </c>
      <c r="E376" s="32" t="s">
        <v>456</v>
      </c>
      <c r="F376" s="33">
        <v>8131</v>
      </c>
      <c r="G376" s="33">
        <v>2024110010238</v>
      </c>
      <c r="H376" s="32" t="s">
        <v>28</v>
      </c>
      <c r="I376" s="32" t="s">
        <v>457</v>
      </c>
      <c r="J376" s="32" t="s">
        <v>29</v>
      </c>
      <c r="K376" s="32">
        <v>80111600</v>
      </c>
      <c r="L376" s="32" t="s">
        <v>1406</v>
      </c>
      <c r="M376" s="32" t="s">
        <v>459</v>
      </c>
      <c r="N376" s="32" t="s">
        <v>307</v>
      </c>
      <c r="O376" s="31">
        <v>6</v>
      </c>
      <c r="P376" s="31">
        <v>6</v>
      </c>
      <c r="Q376" s="32" t="s">
        <v>83</v>
      </c>
      <c r="R376" s="37" t="s">
        <v>84</v>
      </c>
      <c r="S376" s="37">
        <v>3850000</v>
      </c>
      <c r="T376" s="49">
        <v>23100000</v>
      </c>
      <c r="U376" s="32" t="s">
        <v>698</v>
      </c>
      <c r="V376" s="32" t="s">
        <v>122</v>
      </c>
      <c r="W376" s="31" t="s">
        <v>461</v>
      </c>
      <c r="X376" s="32" t="s">
        <v>501</v>
      </c>
      <c r="Y376" s="32" t="s">
        <v>76</v>
      </c>
      <c r="Z376" s="32" t="s">
        <v>77</v>
      </c>
      <c r="AA376" s="74">
        <f>SUMIFS('MOD PAA INVERSIÓN'!M:M,'MOD PAA INVERSIÓN'!B:B,A376,'MOD PAA INVERSIÓN'!A:A,"Modificación propuesta")</f>
        <v>22875738</v>
      </c>
      <c r="AB376" s="74">
        <f t="shared" si="127"/>
        <v>-224262</v>
      </c>
      <c r="AC376" s="74">
        <f t="shared" ref="AC376:AC377" si="134">AA376</f>
        <v>22875738</v>
      </c>
      <c r="AD376" s="74">
        <f>IFERROR(VLOOKUP(A376,'MOD PAA INVERSIÓN'!$B:$U,20,0),0)</f>
        <v>7</v>
      </c>
      <c r="AE376" s="74">
        <f>SUMIFS('MOD PAA INVERSIÓN'!$M:$M,'MOD PAA INVERSIÓN'!B:B,A376,'MOD PAA INVERSIÓN'!A:A,"Información Actual")</f>
        <v>23100000</v>
      </c>
      <c r="AF376" s="74">
        <f>VLOOKUP(A376,'Copia de MOD PAA INVERSIÓN'!$B:$M,12,0)</f>
        <v>22875738</v>
      </c>
      <c r="AG376" s="80" t="e">
        <f t="shared" si="113"/>
        <v>#REF!</v>
      </c>
      <c r="AH376" s="27"/>
    </row>
    <row r="377" spans="1:34" ht="175">
      <c r="A377" s="31" t="s">
        <v>768</v>
      </c>
      <c r="B377" s="32" t="s">
        <v>70</v>
      </c>
      <c r="C377" s="32" t="s">
        <v>769</v>
      </c>
      <c r="D377" s="32" t="s">
        <v>455</v>
      </c>
      <c r="E377" s="32" t="s">
        <v>456</v>
      </c>
      <c r="F377" s="33">
        <v>8131</v>
      </c>
      <c r="G377" s="33">
        <v>2024110010238</v>
      </c>
      <c r="H377" s="32" t="s">
        <v>28</v>
      </c>
      <c r="I377" s="32" t="s">
        <v>457</v>
      </c>
      <c r="J377" s="32" t="s">
        <v>29</v>
      </c>
      <c r="K377" s="32">
        <v>80111600</v>
      </c>
      <c r="L377" s="32" t="s">
        <v>1407</v>
      </c>
      <c r="M377" s="32" t="s">
        <v>459</v>
      </c>
      <c r="N377" s="32" t="s">
        <v>307</v>
      </c>
      <c r="O377" s="31">
        <v>6</v>
      </c>
      <c r="P377" s="31">
        <v>6</v>
      </c>
      <c r="Q377" s="32" t="s">
        <v>83</v>
      </c>
      <c r="R377" s="37" t="s">
        <v>84</v>
      </c>
      <c r="S377" s="37">
        <v>10000000</v>
      </c>
      <c r="T377" s="49">
        <v>60000000</v>
      </c>
      <c r="U377" s="32" t="s">
        <v>698</v>
      </c>
      <c r="V377" s="32" t="s">
        <v>122</v>
      </c>
      <c r="W377" s="31" t="s">
        <v>461</v>
      </c>
      <c r="X377" s="32" t="s">
        <v>501</v>
      </c>
      <c r="Y377" s="32" t="s">
        <v>76</v>
      </c>
      <c r="Z377" s="32" t="s">
        <v>77</v>
      </c>
      <c r="AA377" s="74">
        <f>SUMIFS('MOD PAA INVERSIÓN'!M:M,'MOD PAA INVERSIÓN'!B:B,A377,'MOD PAA INVERSIÓN'!A:A,"Modificación propuesta")</f>
        <v>50000000</v>
      </c>
      <c r="AB377" s="74">
        <f t="shared" si="127"/>
        <v>-10000000</v>
      </c>
      <c r="AC377" s="74">
        <f t="shared" si="134"/>
        <v>50000000</v>
      </c>
      <c r="AD377" s="74">
        <f>IFERROR(VLOOKUP(A377,'MOD PAA INVERSIÓN'!$B:$U,20,0),0)</f>
        <v>7</v>
      </c>
      <c r="AE377" s="74">
        <f>SUMIFS('MOD PAA INVERSIÓN'!$M:$M,'MOD PAA INVERSIÓN'!B:B,A377,'MOD PAA INVERSIÓN'!A:A,"Información Actual")</f>
        <v>60000000</v>
      </c>
      <c r="AF377" s="74">
        <f>VLOOKUP(A377,'Copia de MOD PAA INVERSIÓN'!$B:$M,12,0)</f>
        <v>50000000</v>
      </c>
      <c r="AG377" s="80" t="e">
        <f t="shared" si="113"/>
        <v>#REF!</v>
      </c>
      <c r="AH377" s="27"/>
    </row>
    <row r="378" spans="1:34" ht="175">
      <c r="A378" s="31" t="s">
        <v>771</v>
      </c>
      <c r="B378" s="32" t="s">
        <v>70</v>
      </c>
      <c r="C378" s="32" t="s">
        <v>772</v>
      </c>
      <c r="D378" s="32" t="s">
        <v>455</v>
      </c>
      <c r="E378" s="32" t="s">
        <v>456</v>
      </c>
      <c r="F378" s="33">
        <v>8131</v>
      </c>
      <c r="G378" s="33">
        <v>2024110010238</v>
      </c>
      <c r="H378" s="32" t="s">
        <v>28</v>
      </c>
      <c r="I378" s="32" t="s">
        <v>457</v>
      </c>
      <c r="J378" s="32" t="s">
        <v>30</v>
      </c>
      <c r="K378" s="32">
        <v>80111600</v>
      </c>
      <c r="L378" s="32" t="s">
        <v>773</v>
      </c>
      <c r="M378" s="32" t="s">
        <v>649</v>
      </c>
      <c r="N378" s="32" t="s">
        <v>178</v>
      </c>
      <c r="O378" s="31">
        <v>9</v>
      </c>
      <c r="P378" s="31">
        <v>1</v>
      </c>
      <c r="Q378" s="31" t="s">
        <v>410</v>
      </c>
      <c r="R378" s="37" t="s">
        <v>84</v>
      </c>
      <c r="S378" s="37">
        <v>30545045</v>
      </c>
      <c r="T378" s="49">
        <f>+S378+3224000</f>
        <v>33769045</v>
      </c>
      <c r="U378" s="32" t="s">
        <v>698</v>
      </c>
      <c r="V378" s="31" t="s">
        <v>78</v>
      </c>
      <c r="W378" s="31" t="s">
        <v>461</v>
      </c>
      <c r="X378" s="32" t="s">
        <v>501</v>
      </c>
      <c r="Y378" s="32" t="s">
        <v>76</v>
      </c>
      <c r="Z378" s="32" t="s">
        <v>77</v>
      </c>
      <c r="AA378" s="74">
        <f>SUMIFS('MOD PAA INVERSIÓN'!M:M,'MOD PAA INVERSIÓN'!B:B,A378,'MOD PAA INVERSIÓN'!A:A,"Modificación propuesta")</f>
        <v>33769045</v>
      </c>
      <c r="AB378" s="74">
        <f t="shared" si="127"/>
        <v>0</v>
      </c>
      <c r="AC378" s="81">
        <f t="shared" ref="AC378:AC383" si="135">T378</f>
        <v>33769045</v>
      </c>
      <c r="AD378" s="74">
        <f>IFERROR(VLOOKUP(A378,'MOD PAA INVERSIÓN'!$B:$U,20,0),0)</f>
        <v>7</v>
      </c>
      <c r="AE378" s="74">
        <f>SUMIFS('MOD PAA INVERSIÓN'!$M:$M,'MOD PAA INVERSIÓN'!B:B,A378,'MOD PAA INVERSIÓN'!A:A,"Información Actual")</f>
        <v>33769045</v>
      </c>
      <c r="AF378" s="74">
        <f>VLOOKUP(A378,'Copia de MOD PAA INVERSIÓN'!$B:$M,12,0)</f>
        <v>33769045</v>
      </c>
      <c r="AG378" s="80" t="e">
        <f t="shared" si="113"/>
        <v>#REF!</v>
      </c>
      <c r="AH378" s="27"/>
    </row>
    <row r="379" spans="1:34" ht="175">
      <c r="A379" s="31" t="s">
        <v>774</v>
      </c>
      <c r="B379" s="32" t="s">
        <v>70</v>
      </c>
      <c r="C379" s="32" t="s">
        <v>775</v>
      </c>
      <c r="D379" s="32" t="s">
        <v>455</v>
      </c>
      <c r="E379" s="32" t="s">
        <v>456</v>
      </c>
      <c r="F379" s="33">
        <v>8131</v>
      </c>
      <c r="G379" s="33">
        <v>2024110010238</v>
      </c>
      <c r="H379" s="32" t="s">
        <v>28</v>
      </c>
      <c r="I379" s="32" t="s">
        <v>457</v>
      </c>
      <c r="J379" s="32" t="s">
        <v>30</v>
      </c>
      <c r="K379" s="32">
        <v>80111600</v>
      </c>
      <c r="L379" s="32" t="s">
        <v>776</v>
      </c>
      <c r="M379" s="31" t="s">
        <v>649</v>
      </c>
      <c r="N379" s="31" t="s">
        <v>777</v>
      </c>
      <c r="O379" s="31">
        <v>1</v>
      </c>
      <c r="P379" s="31">
        <v>1</v>
      </c>
      <c r="Q379" s="31" t="s">
        <v>410</v>
      </c>
      <c r="R379" s="37" t="s">
        <v>84</v>
      </c>
      <c r="S379" s="37">
        <v>16000000</v>
      </c>
      <c r="T379" s="49">
        <f>+S379*P379</f>
        <v>16000000</v>
      </c>
      <c r="U379" s="32" t="s">
        <v>698</v>
      </c>
      <c r="V379" s="32" t="s">
        <v>778</v>
      </c>
      <c r="W379" s="31" t="s">
        <v>461</v>
      </c>
      <c r="X379" s="32" t="s">
        <v>501</v>
      </c>
      <c r="Y379" s="32" t="s">
        <v>76</v>
      </c>
      <c r="Z379" s="32" t="s">
        <v>77</v>
      </c>
      <c r="AA379" s="74">
        <f>SUMIFS('MOD PAA INVERSIÓN'!M:M,'MOD PAA INVERSIÓN'!B:B,A379,'MOD PAA INVERSIÓN'!A:A,"Modificación propuesta")</f>
        <v>0</v>
      </c>
      <c r="AB379" s="81">
        <f t="shared" ref="AB379:AB383" si="136">AC379-T379</f>
        <v>0</v>
      </c>
      <c r="AC379" s="81">
        <f t="shared" si="135"/>
        <v>16000000</v>
      </c>
      <c r="AD379" s="74">
        <f>IFERROR(VLOOKUP(A379,'MOD PAA INVERSIÓN'!$B:$U,20,0),0)</f>
        <v>0</v>
      </c>
      <c r="AE379" s="74">
        <f>SUMIFS('MOD PAA INVERSIÓN'!$M:$M,'MOD PAA INVERSIÓN'!B:B,A379,'MOD PAA INVERSIÓN'!A:A,"Información Actual")</f>
        <v>0</v>
      </c>
      <c r="AF379" s="74" t="e">
        <f>VLOOKUP(A379,'Copia de MOD PAA INVERSIÓN'!$B:$M,12,0)</f>
        <v>#N/A</v>
      </c>
      <c r="AG379" s="27" t="e">
        <f t="shared" si="113"/>
        <v>#REF!</v>
      </c>
      <c r="AH379" s="27"/>
    </row>
    <row r="380" spans="1:34" ht="175">
      <c r="A380" s="31" t="s">
        <v>779</v>
      </c>
      <c r="B380" s="32" t="s">
        <v>70</v>
      </c>
      <c r="C380" s="32" t="s">
        <v>780</v>
      </c>
      <c r="D380" s="32" t="s">
        <v>455</v>
      </c>
      <c r="E380" s="32" t="s">
        <v>456</v>
      </c>
      <c r="F380" s="33">
        <v>8131</v>
      </c>
      <c r="G380" s="33">
        <v>2024110010238</v>
      </c>
      <c r="H380" s="32" t="s">
        <v>28</v>
      </c>
      <c r="I380" s="32" t="s">
        <v>457</v>
      </c>
      <c r="J380" s="32" t="s">
        <v>30</v>
      </c>
      <c r="K380" s="32">
        <v>80111600</v>
      </c>
      <c r="L380" s="32" t="s">
        <v>781</v>
      </c>
      <c r="M380" s="31" t="s">
        <v>782</v>
      </c>
      <c r="N380" s="31" t="s">
        <v>783</v>
      </c>
      <c r="O380" s="31">
        <v>1</v>
      </c>
      <c r="P380" s="31">
        <v>1</v>
      </c>
      <c r="Q380" s="60"/>
      <c r="R380" s="37" t="s">
        <v>84</v>
      </c>
      <c r="S380" s="37">
        <v>4000000</v>
      </c>
      <c r="T380" s="46">
        <f>+S380*90</f>
        <v>360000000</v>
      </c>
      <c r="U380" s="32" t="s">
        <v>698</v>
      </c>
      <c r="V380" s="31" t="s">
        <v>78</v>
      </c>
      <c r="W380" s="31" t="s">
        <v>461</v>
      </c>
      <c r="X380" s="32" t="s">
        <v>501</v>
      </c>
      <c r="Y380" s="32" t="s">
        <v>76</v>
      </c>
      <c r="Z380" s="32" t="s">
        <v>77</v>
      </c>
      <c r="AA380" s="74">
        <f>SUMIFS('MOD PAA INVERSIÓN'!M:M,'MOD PAA INVERSIÓN'!B:B,A380,'MOD PAA INVERSIÓN'!A:A,"Modificación propuesta")</f>
        <v>0</v>
      </c>
      <c r="AB380" s="81">
        <f t="shared" si="136"/>
        <v>0</v>
      </c>
      <c r="AC380" s="81">
        <f t="shared" si="135"/>
        <v>360000000</v>
      </c>
      <c r="AD380" s="74">
        <f>IFERROR(VLOOKUP(A380,'MOD PAA INVERSIÓN'!$B:$U,20,0),0)</f>
        <v>0</v>
      </c>
      <c r="AE380" s="74">
        <f>SUMIFS('MOD PAA INVERSIÓN'!$M:$M,'MOD PAA INVERSIÓN'!B:B,A380,'MOD PAA INVERSIÓN'!A:A,"Información Actual")</f>
        <v>0</v>
      </c>
      <c r="AF380" s="74" t="e">
        <f>VLOOKUP(A380,'Copia de MOD PAA INVERSIÓN'!$B:$M,12,0)</f>
        <v>#N/A</v>
      </c>
      <c r="AG380" s="27" t="e">
        <f t="shared" si="113"/>
        <v>#REF!</v>
      </c>
      <c r="AH380" s="27"/>
    </row>
    <row r="381" spans="1:34" ht="62.5">
      <c r="A381" s="31" t="s">
        <v>784</v>
      </c>
      <c r="B381" s="32" t="s">
        <v>70</v>
      </c>
      <c r="C381" s="32" t="s">
        <v>71</v>
      </c>
      <c r="D381" s="32" t="s">
        <v>455</v>
      </c>
      <c r="E381" s="32" t="s">
        <v>456</v>
      </c>
      <c r="F381" s="33">
        <v>8131</v>
      </c>
      <c r="G381" s="33">
        <v>2024110010238</v>
      </c>
      <c r="H381" s="32" t="s">
        <v>28</v>
      </c>
      <c r="I381" s="32" t="s">
        <v>457</v>
      </c>
      <c r="J381" s="32" t="s">
        <v>31</v>
      </c>
      <c r="K381" s="32">
        <v>80111600</v>
      </c>
      <c r="L381" s="32" t="s">
        <v>786</v>
      </c>
      <c r="M381" s="32" t="s">
        <v>81</v>
      </c>
      <c r="N381" s="32" t="s">
        <v>82</v>
      </c>
      <c r="O381" s="32">
        <v>6</v>
      </c>
      <c r="P381" s="31">
        <v>1</v>
      </c>
      <c r="Q381" s="32" t="s">
        <v>83</v>
      </c>
      <c r="R381" s="61" t="s">
        <v>84</v>
      </c>
      <c r="S381" s="61">
        <v>4000000</v>
      </c>
      <c r="T381" s="49">
        <f t="shared" ref="T381:T390" si="137">+O381*S381</f>
        <v>24000000</v>
      </c>
      <c r="U381" s="32" t="s">
        <v>85</v>
      </c>
      <c r="V381" s="31" t="s">
        <v>78</v>
      </c>
      <c r="W381" s="31" t="s">
        <v>461</v>
      </c>
      <c r="X381" s="31" t="s">
        <v>501</v>
      </c>
      <c r="Y381" s="32" t="s">
        <v>76</v>
      </c>
      <c r="Z381" s="32" t="s">
        <v>77</v>
      </c>
      <c r="AA381" s="74">
        <f>SUMIFS('MOD PAA INVERSIÓN'!M:M,'MOD PAA INVERSIÓN'!B:B,A381,'MOD PAA INVERSIÓN'!A:A,"Modificación propuesta")</f>
        <v>0</v>
      </c>
      <c r="AB381" s="81">
        <f t="shared" si="136"/>
        <v>0</v>
      </c>
      <c r="AC381" s="81">
        <f t="shared" si="135"/>
        <v>24000000</v>
      </c>
      <c r="AD381" s="74">
        <f>IFERROR(VLOOKUP(A381,'MOD PAA INVERSIÓN'!$B:$U,20,0),0)</f>
        <v>0</v>
      </c>
      <c r="AE381" s="74">
        <f>SUMIFS('MOD PAA INVERSIÓN'!$M:$M,'MOD PAA INVERSIÓN'!B:B,A381,'MOD PAA INVERSIÓN'!A:A,"Información Actual")</f>
        <v>0</v>
      </c>
      <c r="AF381" s="74" t="e">
        <f>VLOOKUP(A381,'Copia de MOD PAA INVERSIÓN'!$B:$M,12,0)</f>
        <v>#N/A</v>
      </c>
      <c r="AG381" s="27" t="e">
        <f t="shared" si="113"/>
        <v>#REF!</v>
      </c>
      <c r="AH381" s="27"/>
    </row>
    <row r="382" spans="1:34" ht="62.5">
      <c r="A382" s="31" t="s">
        <v>785</v>
      </c>
      <c r="B382" s="32" t="s">
        <v>70</v>
      </c>
      <c r="C382" s="32" t="s">
        <v>71</v>
      </c>
      <c r="D382" s="32" t="s">
        <v>455</v>
      </c>
      <c r="E382" s="32" t="s">
        <v>456</v>
      </c>
      <c r="F382" s="33">
        <v>8131</v>
      </c>
      <c r="G382" s="33">
        <v>2024110010238</v>
      </c>
      <c r="H382" s="32" t="s">
        <v>28</v>
      </c>
      <c r="I382" s="32" t="s">
        <v>457</v>
      </c>
      <c r="J382" s="32" t="s">
        <v>31</v>
      </c>
      <c r="K382" s="32">
        <v>80111600</v>
      </c>
      <c r="L382" s="32" t="s">
        <v>786</v>
      </c>
      <c r="M382" s="32" t="s">
        <v>81</v>
      </c>
      <c r="N382" s="32" t="s">
        <v>82</v>
      </c>
      <c r="O382" s="32">
        <v>7</v>
      </c>
      <c r="P382" s="62">
        <v>1</v>
      </c>
      <c r="Q382" s="41" t="s">
        <v>83</v>
      </c>
      <c r="R382" s="63" t="s">
        <v>84</v>
      </c>
      <c r="S382" s="61">
        <v>5000000</v>
      </c>
      <c r="T382" s="49">
        <f t="shared" si="137"/>
        <v>35000000</v>
      </c>
      <c r="U382" s="32" t="s">
        <v>85</v>
      </c>
      <c r="V382" s="31" t="s">
        <v>78</v>
      </c>
      <c r="W382" s="62" t="s">
        <v>461</v>
      </c>
      <c r="X382" s="62" t="s">
        <v>501</v>
      </c>
      <c r="Y382" s="41" t="s">
        <v>76</v>
      </c>
      <c r="Z382" s="32" t="s">
        <v>77</v>
      </c>
      <c r="AA382" s="74">
        <f>SUMIFS('MOD PAA INVERSIÓN'!M:M,'MOD PAA INVERSIÓN'!B:B,A382,'MOD PAA INVERSIÓN'!A:A,"Modificación propuesta")</f>
        <v>0</v>
      </c>
      <c r="AB382" s="81">
        <f t="shared" si="136"/>
        <v>0</v>
      </c>
      <c r="AC382" s="81">
        <f t="shared" si="135"/>
        <v>35000000</v>
      </c>
      <c r="AD382" s="74">
        <f>IFERROR(VLOOKUP(A382,'MOD PAA INVERSIÓN'!$B:$U,20,0),0)</f>
        <v>0</v>
      </c>
      <c r="AE382" s="74">
        <f>SUMIFS('MOD PAA INVERSIÓN'!$M:$M,'MOD PAA INVERSIÓN'!B:B,A382,'MOD PAA INVERSIÓN'!A:A,"Información Actual")</f>
        <v>0</v>
      </c>
      <c r="AF382" s="74" t="e">
        <f>VLOOKUP(A382,'Copia de MOD PAA INVERSIÓN'!$B:$M,12,0)</f>
        <v>#N/A</v>
      </c>
      <c r="AG382" s="27" t="e">
        <f t="shared" si="113"/>
        <v>#REF!</v>
      </c>
      <c r="AH382" s="27"/>
    </row>
    <row r="383" spans="1:34" ht="62.5">
      <c r="A383" s="31" t="s">
        <v>787</v>
      </c>
      <c r="B383" s="32" t="s">
        <v>70</v>
      </c>
      <c r="C383" s="32" t="s">
        <v>71</v>
      </c>
      <c r="D383" s="32" t="s">
        <v>455</v>
      </c>
      <c r="E383" s="32" t="s">
        <v>456</v>
      </c>
      <c r="F383" s="33">
        <v>8131</v>
      </c>
      <c r="G383" s="33">
        <v>2024110010238</v>
      </c>
      <c r="H383" s="32" t="s">
        <v>28</v>
      </c>
      <c r="I383" s="32" t="s">
        <v>457</v>
      </c>
      <c r="J383" s="32" t="s">
        <v>31</v>
      </c>
      <c r="K383" s="32">
        <v>80111600</v>
      </c>
      <c r="L383" s="32" t="s">
        <v>786</v>
      </c>
      <c r="M383" s="32" t="s">
        <v>81</v>
      </c>
      <c r="N383" s="32" t="s">
        <v>82</v>
      </c>
      <c r="O383" s="32">
        <v>6</v>
      </c>
      <c r="P383" s="31">
        <v>1</v>
      </c>
      <c r="Q383" s="32" t="s">
        <v>83</v>
      </c>
      <c r="R383" s="61" t="s">
        <v>84</v>
      </c>
      <c r="S383" s="61">
        <v>4700000</v>
      </c>
      <c r="T383" s="49">
        <f t="shared" si="137"/>
        <v>28200000</v>
      </c>
      <c r="U383" s="32" t="s">
        <v>85</v>
      </c>
      <c r="V383" s="64" t="s">
        <v>78</v>
      </c>
      <c r="W383" s="31" t="s">
        <v>461</v>
      </c>
      <c r="X383" s="31" t="s">
        <v>501</v>
      </c>
      <c r="Y383" s="32" t="s">
        <v>76</v>
      </c>
      <c r="Z383" s="32" t="s">
        <v>77</v>
      </c>
      <c r="AA383" s="74">
        <f>SUMIFS('MOD PAA INVERSIÓN'!M:M,'MOD PAA INVERSIÓN'!B:B,A383,'MOD PAA INVERSIÓN'!A:A,"Modificación propuesta")</f>
        <v>0</v>
      </c>
      <c r="AB383" s="81">
        <f t="shared" si="136"/>
        <v>0</v>
      </c>
      <c r="AC383" s="81">
        <f t="shared" si="135"/>
        <v>28200000</v>
      </c>
      <c r="AD383" s="74">
        <f>IFERROR(VLOOKUP(A383,'MOD PAA INVERSIÓN'!$B:$U,20,0),0)</f>
        <v>0</v>
      </c>
      <c r="AE383" s="74">
        <f>SUMIFS('MOD PAA INVERSIÓN'!$M:$M,'MOD PAA INVERSIÓN'!B:B,A383,'MOD PAA INVERSIÓN'!A:A,"Información Actual")</f>
        <v>0</v>
      </c>
      <c r="AF383" s="74" t="e">
        <f>VLOOKUP(A383,'Copia de MOD PAA INVERSIÓN'!$B:$M,12,0)</f>
        <v>#N/A</v>
      </c>
      <c r="AG383" s="27" t="e">
        <f t="shared" si="113"/>
        <v>#REF!</v>
      </c>
      <c r="AH383" s="27"/>
    </row>
    <row r="384" spans="1:34" ht="62.5">
      <c r="A384" s="31" t="s">
        <v>788</v>
      </c>
      <c r="B384" s="32" t="s">
        <v>70</v>
      </c>
      <c r="C384" s="32" t="s">
        <v>71</v>
      </c>
      <c r="D384" s="32" t="s">
        <v>455</v>
      </c>
      <c r="E384" s="32" t="s">
        <v>456</v>
      </c>
      <c r="F384" s="33">
        <v>8131</v>
      </c>
      <c r="G384" s="33">
        <v>2024110010238</v>
      </c>
      <c r="H384" s="32" t="s">
        <v>28</v>
      </c>
      <c r="I384" s="32" t="s">
        <v>457</v>
      </c>
      <c r="J384" s="32" t="s">
        <v>31</v>
      </c>
      <c r="K384" s="32">
        <v>80111600</v>
      </c>
      <c r="L384" s="32" t="s">
        <v>789</v>
      </c>
      <c r="M384" s="32" t="s">
        <v>81</v>
      </c>
      <c r="N384" s="32" t="s">
        <v>82</v>
      </c>
      <c r="O384" s="32">
        <v>6</v>
      </c>
      <c r="P384" s="62">
        <v>1</v>
      </c>
      <c r="Q384" s="41" t="s">
        <v>83</v>
      </c>
      <c r="R384" s="63" t="s">
        <v>84</v>
      </c>
      <c r="S384" s="61">
        <v>3600000</v>
      </c>
      <c r="T384" s="49">
        <f t="shared" si="137"/>
        <v>21600000</v>
      </c>
      <c r="U384" s="32" t="s">
        <v>85</v>
      </c>
      <c r="V384" s="64" t="s">
        <v>78</v>
      </c>
      <c r="W384" s="62" t="s">
        <v>461</v>
      </c>
      <c r="X384" s="62" t="s">
        <v>501</v>
      </c>
      <c r="Y384" s="41" t="s">
        <v>76</v>
      </c>
      <c r="Z384" s="32" t="s">
        <v>77</v>
      </c>
      <c r="AA384" s="74">
        <f>SUMIFS('MOD PAA INVERSIÓN'!M:M,'MOD PAA INVERSIÓN'!B:B,A384,'MOD PAA INVERSIÓN'!A:A,"Modificación propuesta")</f>
        <v>18000000</v>
      </c>
      <c r="AB384" s="74">
        <f>AA384-T384</f>
        <v>-3600000</v>
      </c>
      <c r="AC384" s="74">
        <f>AA384</f>
        <v>18000000</v>
      </c>
      <c r="AD384" s="74">
        <f>IFERROR(VLOOKUP(A384,'MOD PAA INVERSIÓN'!$B:$U,20,0),0)</f>
        <v>7</v>
      </c>
      <c r="AE384" s="74">
        <f>SUMIFS('MOD PAA INVERSIÓN'!$M:$M,'MOD PAA INVERSIÓN'!B:B,A384,'MOD PAA INVERSIÓN'!A:A,"Información Actual")</f>
        <v>21600000</v>
      </c>
      <c r="AF384" s="74">
        <f>VLOOKUP(A384,'Copia de MOD PAA INVERSIÓN'!$B:$M,12,0)</f>
        <v>18000000</v>
      </c>
      <c r="AG384" s="84" t="e">
        <f t="shared" si="113"/>
        <v>#REF!</v>
      </c>
      <c r="AH384" s="27"/>
    </row>
    <row r="385" spans="1:34" ht="62.5">
      <c r="A385" s="31" t="s">
        <v>790</v>
      </c>
      <c r="B385" s="32" t="s">
        <v>70</v>
      </c>
      <c r="C385" s="32" t="s">
        <v>71</v>
      </c>
      <c r="D385" s="32" t="s">
        <v>455</v>
      </c>
      <c r="E385" s="32" t="s">
        <v>456</v>
      </c>
      <c r="F385" s="33">
        <v>8131</v>
      </c>
      <c r="G385" s="33">
        <v>2024110010238</v>
      </c>
      <c r="H385" s="32" t="s">
        <v>28</v>
      </c>
      <c r="I385" s="32" t="s">
        <v>457</v>
      </c>
      <c r="J385" s="32" t="s">
        <v>31</v>
      </c>
      <c r="K385" s="32">
        <v>80111600</v>
      </c>
      <c r="L385" s="32" t="s">
        <v>786</v>
      </c>
      <c r="M385" s="32" t="s">
        <v>81</v>
      </c>
      <c r="N385" s="32" t="s">
        <v>82</v>
      </c>
      <c r="O385" s="34">
        <v>7</v>
      </c>
      <c r="P385" s="31">
        <v>1</v>
      </c>
      <c r="Q385" s="32" t="s">
        <v>83</v>
      </c>
      <c r="R385" s="61" t="s">
        <v>84</v>
      </c>
      <c r="S385" s="65">
        <v>4500000</v>
      </c>
      <c r="T385" s="49">
        <f t="shared" si="137"/>
        <v>31500000</v>
      </c>
      <c r="U385" s="32" t="s">
        <v>85</v>
      </c>
      <c r="V385" s="66" t="s">
        <v>78</v>
      </c>
      <c r="W385" s="31" t="s">
        <v>461</v>
      </c>
      <c r="X385" s="31" t="s">
        <v>501</v>
      </c>
      <c r="Y385" s="32" t="s">
        <v>76</v>
      </c>
      <c r="Z385" s="36" t="s">
        <v>77</v>
      </c>
      <c r="AA385" s="74">
        <f>SUMIFS('MOD PAA INVERSIÓN'!M:M,'MOD PAA INVERSIÓN'!B:B,A385,'MOD PAA INVERSIÓN'!A:A,"Modificación propuesta")</f>
        <v>0</v>
      </c>
      <c r="AB385" s="81">
        <f>AC385-T385</f>
        <v>0</v>
      </c>
      <c r="AC385" s="81">
        <f>T385</f>
        <v>31500000</v>
      </c>
      <c r="AD385" s="74">
        <f>IFERROR(VLOOKUP(A385,'MOD PAA INVERSIÓN'!$B:$U,20,0),0)</f>
        <v>0</v>
      </c>
      <c r="AE385" s="74">
        <f>SUMIFS('MOD PAA INVERSIÓN'!$M:$M,'MOD PAA INVERSIÓN'!B:B,A385,'MOD PAA INVERSIÓN'!A:A,"Información Actual")</f>
        <v>0</v>
      </c>
      <c r="AF385" s="74" t="e">
        <f>VLOOKUP(A385,'Copia de MOD PAA INVERSIÓN'!$B:$M,12,0)</f>
        <v>#N/A</v>
      </c>
      <c r="AG385" s="27" t="e">
        <f t="shared" si="113"/>
        <v>#REF!</v>
      </c>
      <c r="AH385" s="27"/>
    </row>
    <row r="386" spans="1:34" ht="62.5">
      <c r="A386" s="31" t="s">
        <v>791</v>
      </c>
      <c r="B386" s="32" t="s">
        <v>70</v>
      </c>
      <c r="C386" s="32" t="s">
        <v>71</v>
      </c>
      <c r="D386" s="32" t="s">
        <v>455</v>
      </c>
      <c r="E386" s="32" t="s">
        <v>456</v>
      </c>
      <c r="F386" s="33">
        <v>8131</v>
      </c>
      <c r="G386" s="33">
        <v>2024110010238</v>
      </c>
      <c r="H386" s="32" t="s">
        <v>28</v>
      </c>
      <c r="I386" s="32" t="s">
        <v>457</v>
      </c>
      <c r="J386" s="32" t="s">
        <v>31</v>
      </c>
      <c r="K386" s="32">
        <v>80111600</v>
      </c>
      <c r="L386" s="32" t="s">
        <v>792</v>
      </c>
      <c r="M386" s="32" t="s">
        <v>82</v>
      </c>
      <c r="N386" s="32" t="s">
        <v>82</v>
      </c>
      <c r="O386" s="32">
        <v>6</v>
      </c>
      <c r="P386" s="67">
        <v>1</v>
      </c>
      <c r="Q386" s="42" t="s">
        <v>83</v>
      </c>
      <c r="R386" s="69" t="s">
        <v>84</v>
      </c>
      <c r="S386" s="61">
        <v>3156000</v>
      </c>
      <c r="T386" s="49">
        <f t="shared" si="137"/>
        <v>18936000</v>
      </c>
      <c r="U386" s="32" t="s">
        <v>85</v>
      </c>
      <c r="V386" s="31" t="s">
        <v>78</v>
      </c>
      <c r="W386" s="67" t="s">
        <v>461</v>
      </c>
      <c r="X386" s="67" t="s">
        <v>501</v>
      </c>
      <c r="Y386" s="42" t="s">
        <v>76</v>
      </c>
      <c r="Z386" s="32" t="s">
        <v>77</v>
      </c>
      <c r="AA386" s="74">
        <f>SUMIFS('MOD PAA INVERSIÓN'!M:M,'MOD PAA INVERSIÓN'!B:B,A386,'MOD PAA INVERSIÓN'!A:A,"Modificación propuesta")</f>
        <v>15780000</v>
      </c>
      <c r="AB386" s="74">
        <f>AA386-T386</f>
        <v>-3156000</v>
      </c>
      <c r="AC386" s="74">
        <f>AA386</f>
        <v>15780000</v>
      </c>
      <c r="AD386" s="74">
        <f>IFERROR(VLOOKUP(A386,'MOD PAA INVERSIÓN'!$B:$U,20,0),0)</f>
        <v>7</v>
      </c>
      <c r="AE386" s="74">
        <f>SUMIFS('MOD PAA INVERSIÓN'!$M:$M,'MOD PAA INVERSIÓN'!B:B,A386,'MOD PAA INVERSIÓN'!A:A,"Información Actual")</f>
        <v>18936000</v>
      </c>
      <c r="AF386" s="74">
        <f>VLOOKUP(A386,'Copia de MOD PAA INVERSIÓN'!$B:$M,12,0)</f>
        <v>15780000</v>
      </c>
      <c r="AG386" s="84" t="e">
        <f t="shared" si="113"/>
        <v>#REF!</v>
      </c>
      <c r="AH386" s="27"/>
    </row>
    <row r="387" spans="1:34" ht="62.5">
      <c r="A387" s="31" t="s">
        <v>793</v>
      </c>
      <c r="B387" s="32" t="s">
        <v>70</v>
      </c>
      <c r="C387" s="32" t="s">
        <v>71</v>
      </c>
      <c r="D387" s="32" t="s">
        <v>455</v>
      </c>
      <c r="E387" s="32" t="s">
        <v>456</v>
      </c>
      <c r="F387" s="33">
        <v>8131</v>
      </c>
      <c r="G387" s="33">
        <v>2024110010238</v>
      </c>
      <c r="H387" s="32" t="s">
        <v>28</v>
      </c>
      <c r="I387" s="32" t="s">
        <v>457</v>
      </c>
      <c r="J387" s="32" t="s">
        <v>31</v>
      </c>
      <c r="K387" s="32">
        <v>80111600</v>
      </c>
      <c r="L387" s="32" t="s">
        <v>794</v>
      </c>
      <c r="M387" s="32" t="s">
        <v>81</v>
      </c>
      <c r="N387" s="32" t="s">
        <v>82</v>
      </c>
      <c r="O387" s="32">
        <v>6</v>
      </c>
      <c r="P387" s="31">
        <v>1</v>
      </c>
      <c r="Q387" s="32" t="s">
        <v>83</v>
      </c>
      <c r="R387" s="61" t="s">
        <v>84</v>
      </c>
      <c r="S387" s="61">
        <v>4500000</v>
      </c>
      <c r="T387" s="49">
        <f t="shared" si="137"/>
        <v>27000000</v>
      </c>
      <c r="U387" s="32" t="s">
        <v>85</v>
      </c>
      <c r="V387" s="64" t="s">
        <v>78</v>
      </c>
      <c r="W387" s="31" t="s">
        <v>461</v>
      </c>
      <c r="X387" s="31" t="s">
        <v>501</v>
      </c>
      <c r="Y387" s="32" t="s">
        <v>76</v>
      </c>
      <c r="Z387" s="32" t="s">
        <v>77</v>
      </c>
      <c r="AA387" s="74">
        <f>SUMIFS('MOD PAA INVERSIÓN'!M:M,'MOD PAA INVERSIÓN'!B:B,A387,'MOD PAA INVERSIÓN'!A:A,"Modificación propuesta")</f>
        <v>0</v>
      </c>
      <c r="AB387" s="81">
        <f>AC387-T387</f>
        <v>0</v>
      </c>
      <c r="AC387" s="81">
        <f>T387</f>
        <v>27000000</v>
      </c>
      <c r="AD387" s="74">
        <f>IFERROR(VLOOKUP(A387,'MOD PAA INVERSIÓN'!$B:$U,20,0),0)</f>
        <v>0</v>
      </c>
      <c r="AE387" s="74">
        <f>SUMIFS('MOD PAA INVERSIÓN'!$M:$M,'MOD PAA INVERSIÓN'!B:B,A387,'MOD PAA INVERSIÓN'!A:A,"Información Actual")</f>
        <v>0</v>
      </c>
      <c r="AF387" s="74" t="e">
        <f>VLOOKUP(A387,'Copia de MOD PAA INVERSIÓN'!$B:$M,12,0)</f>
        <v>#N/A</v>
      </c>
      <c r="AG387" s="27" t="e">
        <f t="shared" si="113"/>
        <v>#REF!</v>
      </c>
      <c r="AH387" s="27"/>
    </row>
    <row r="388" spans="1:34" ht="62.5">
      <c r="A388" s="31" t="s">
        <v>795</v>
      </c>
      <c r="B388" s="32" t="s">
        <v>70</v>
      </c>
      <c r="C388" s="32" t="s">
        <v>71</v>
      </c>
      <c r="D388" s="32" t="s">
        <v>455</v>
      </c>
      <c r="E388" s="32" t="s">
        <v>456</v>
      </c>
      <c r="F388" s="33">
        <v>8131</v>
      </c>
      <c r="G388" s="33">
        <v>2024110010238</v>
      </c>
      <c r="H388" s="32" t="s">
        <v>28</v>
      </c>
      <c r="I388" s="32" t="s">
        <v>457</v>
      </c>
      <c r="J388" s="32" t="s">
        <v>31</v>
      </c>
      <c r="K388" s="32">
        <v>80111600</v>
      </c>
      <c r="L388" s="32" t="s">
        <v>794</v>
      </c>
      <c r="M388" s="32" t="s">
        <v>81</v>
      </c>
      <c r="N388" s="32" t="s">
        <v>82</v>
      </c>
      <c r="O388" s="32">
        <v>6</v>
      </c>
      <c r="P388" s="68">
        <v>1</v>
      </c>
      <c r="Q388" s="40" t="s">
        <v>83</v>
      </c>
      <c r="R388" s="70" t="s">
        <v>84</v>
      </c>
      <c r="S388" s="61">
        <v>5200000</v>
      </c>
      <c r="T388" s="49">
        <f t="shared" si="137"/>
        <v>31200000</v>
      </c>
      <c r="U388" s="32" t="s">
        <v>85</v>
      </c>
      <c r="V388" s="31" t="s">
        <v>78</v>
      </c>
      <c r="W388" s="68" t="s">
        <v>461</v>
      </c>
      <c r="X388" s="68" t="s">
        <v>501</v>
      </c>
      <c r="Y388" s="40" t="s">
        <v>76</v>
      </c>
      <c r="Z388" s="32" t="s">
        <v>77</v>
      </c>
      <c r="AA388" s="74">
        <f>SUMIFS('MOD PAA INVERSIÓN'!M:M,'MOD PAA INVERSIÓN'!B:B,A388,'MOD PAA INVERSIÓN'!A:A,"Modificación propuesta")</f>
        <v>26000000</v>
      </c>
      <c r="AB388" s="74">
        <f t="shared" ref="AB388:AB389" si="138">AA388-T388</f>
        <v>-5200000</v>
      </c>
      <c r="AC388" s="74">
        <f t="shared" ref="AC388:AC389" si="139">AA388</f>
        <v>26000000</v>
      </c>
      <c r="AD388" s="74">
        <f>IFERROR(VLOOKUP(A388,'MOD PAA INVERSIÓN'!$B:$U,20,0),0)</f>
        <v>7</v>
      </c>
      <c r="AE388" s="74">
        <f>SUMIFS('MOD PAA INVERSIÓN'!$M:$M,'MOD PAA INVERSIÓN'!B:B,A388,'MOD PAA INVERSIÓN'!A:A,"Información Actual")</f>
        <v>31200000</v>
      </c>
      <c r="AF388" s="74">
        <f>VLOOKUP(A388,'Copia de MOD PAA INVERSIÓN'!$B:$M,12,0)</f>
        <v>26000000</v>
      </c>
      <c r="AG388" s="84" t="e">
        <f t="shared" si="113"/>
        <v>#REF!</v>
      </c>
      <c r="AH388" s="27"/>
    </row>
    <row r="389" spans="1:34" ht="62.5">
      <c r="A389" s="31" t="s">
        <v>796</v>
      </c>
      <c r="B389" s="41" t="s">
        <v>70</v>
      </c>
      <c r="C389" s="32" t="s">
        <v>71</v>
      </c>
      <c r="D389" s="32" t="s">
        <v>476</v>
      </c>
      <c r="E389" s="32" t="s">
        <v>456</v>
      </c>
      <c r="F389" s="32">
        <v>8131</v>
      </c>
      <c r="G389" s="32">
        <v>2024110010238</v>
      </c>
      <c r="H389" s="32" t="s">
        <v>28</v>
      </c>
      <c r="I389" s="32" t="s">
        <v>457</v>
      </c>
      <c r="J389" s="32" t="s">
        <v>32</v>
      </c>
      <c r="K389" s="41">
        <v>80111600</v>
      </c>
      <c r="L389" s="41" t="s">
        <v>797</v>
      </c>
      <c r="M389" s="41" t="s">
        <v>81</v>
      </c>
      <c r="N389" s="41" t="s">
        <v>82</v>
      </c>
      <c r="O389" s="32">
        <v>6</v>
      </c>
      <c r="P389" s="62">
        <v>1</v>
      </c>
      <c r="Q389" s="41" t="s">
        <v>83</v>
      </c>
      <c r="R389" s="63" t="s">
        <v>84</v>
      </c>
      <c r="S389" s="63">
        <v>7000000</v>
      </c>
      <c r="T389" s="49">
        <f t="shared" si="137"/>
        <v>42000000</v>
      </c>
      <c r="U389" s="41" t="s">
        <v>85</v>
      </c>
      <c r="V389" s="31" t="s">
        <v>78</v>
      </c>
      <c r="W389" s="62" t="s">
        <v>479</v>
      </c>
      <c r="X389" s="62" t="s">
        <v>489</v>
      </c>
      <c r="Y389" s="41" t="s">
        <v>76</v>
      </c>
      <c r="Z389" s="32" t="s">
        <v>77</v>
      </c>
      <c r="AA389" s="74">
        <f>SUMIFS('MOD PAA INVERSIÓN'!M:M,'MOD PAA INVERSIÓN'!B:B,A389,'MOD PAA INVERSIÓN'!A:A,"Modificación propuesta")</f>
        <v>32500000</v>
      </c>
      <c r="AB389" s="74">
        <f t="shared" si="138"/>
        <v>-9500000</v>
      </c>
      <c r="AC389" s="74">
        <f t="shared" si="139"/>
        <v>32500000</v>
      </c>
      <c r="AD389" s="74">
        <f>IFERROR(VLOOKUP(A389,'MOD PAA INVERSIÓN'!$B:$U,20,0),0)</f>
        <v>7</v>
      </c>
      <c r="AE389" s="74">
        <f>SUMIFS('MOD PAA INVERSIÓN'!$M:$M,'MOD PAA INVERSIÓN'!B:B,A389,'MOD PAA INVERSIÓN'!A:A,"Información Actual")</f>
        <v>42000000</v>
      </c>
      <c r="AF389" s="74">
        <f>VLOOKUP(A389,'Copia de MOD PAA INVERSIÓN'!$B:$M,12,0)</f>
        <v>32500000</v>
      </c>
      <c r="AG389" s="84" t="e">
        <f t="shared" si="113"/>
        <v>#REF!</v>
      </c>
      <c r="AH389" s="27"/>
    </row>
    <row r="390" spans="1:34" ht="62.5">
      <c r="A390" s="31" t="s">
        <v>798</v>
      </c>
      <c r="B390" s="32" t="s">
        <v>70</v>
      </c>
      <c r="C390" s="32" t="s">
        <v>71</v>
      </c>
      <c r="D390" s="32" t="s">
        <v>455</v>
      </c>
      <c r="E390" s="32" t="s">
        <v>456</v>
      </c>
      <c r="F390" s="33">
        <v>8131</v>
      </c>
      <c r="G390" s="33">
        <v>2024110010238</v>
      </c>
      <c r="H390" s="32" t="s">
        <v>28</v>
      </c>
      <c r="I390" s="32" t="s">
        <v>457</v>
      </c>
      <c r="J390" s="32" t="s">
        <v>31</v>
      </c>
      <c r="K390" s="32">
        <v>80111600</v>
      </c>
      <c r="L390" s="32" t="s">
        <v>786</v>
      </c>
      <c r="M390" s="32" t="s">
        <v>81</v>
      </c>
      <c r="N390" s="32" t="s">
        <v>82</v>
      </c>
      <c r="O390" s="32">
        <v>6</v>
      </c>
      <c r="P390" s="31">
        <v>1</v>
      </c>
      <c r="Q390" s="32" t="s">
        <v>83</v>
      </c>
      <c r="R390" s="61" t="s">
        <v>84</v>
      </c>
      <c r="S390" s="61">
        <v>5200000</v>
      </c>
      <c r="T390" s="49">
        <f t="shared" si="137"/>
        <v>31200000</v>
      </c>
      <c r="U390" s="32" t="s">
        <v>85</v>
      </c>
      <c r="V390" s="64" t="s">
        <v>78</v>
      </c>
      <c r="W390" s="31" t="s">
        <v>461</v>
      </c>
      <c r="X390" s="31" t="s">
        <v>501</v>
      </c>
      <c r="Y390" s="32" t="s">
        <v>76</v>
      </c>
      <c r="Z390" s="32" t="s">
        <v>77</v>
      </c>
      <c r="AA390" s="74">
        <f>SUMIFS('MOD PAA INVERSIÓN'!M:M,'MOD PAA INVERSIÓN'!B:B,A390,'MOD PAA INVERSIÓN'!A:A,"Modificación propuesta")</f>
        <v>0</v>
      </c>
      <c r="AB390" s="81">
        <f t="shared" ref="AB390:AB391" si="140">AC390-T390</f>
        <v>0</v>
      </c>
      <c r="AC390" s="81">
        <f t="shared" ref="AC390:AC391" si="141">T390</f>
        <v>31200000</v>
      </c>
      <c r="AD390" s="74">
        <f>IFERROR(VLOOKUP(A390,'MOD PAA INVERSIÓN'!$B:$U,20,0),0)</f>
        <v>0</v>
      </c>
      <c r="AE390" s="74">
        <f>SUMIFS('MOD PAA INVERSIÓN'!$M:$M,'MOD PAA INVERSIÓN'!B:B,A390,'MOD PAA INVERSIÓN'!A:A,"Información Actual")</f>
        <v>0</v>
      </c>
      <c r="AF390" s="74" t="e">
        <f>VLOOKUP(A390,'Copia de MOD PAA INVERSIÓN'!$B:$M,12,0)</f>
        <v>#N/A</v>
      </c>
      <c r="AG390" s="27" t="e">
        <f t="shared" si="113"/>
        <v>#REF!</v>
      </c>
      <c r="AH390" s="27"/>
    </row>
    <row r="391" spans="1:34" ht="75">
      <c r="A391" s="31" t="s">
        <v>799</v>
      </c>
      <c r="B391" s="32" t="s">
        <v>70</v>
      </c>
      <c r="C391" s="32" t="s">
        <v>71</v>
      </c>
      <c r="D391" s="32" t="s">
        <v>455</v>
      </c>
      <c r="E391" s="32" t="s">
        <v>456</v>
      </c>
      <c r="F391" s="33">
        <v>8131</v>
      </c>
      <c r="G391" s="33">
        <v>2024110010238</v>
      </c>
      <c r="H391" s="32" t="s">
        <v>28</v>
      </c>
      <c r="I391" s="32" t="s">
        <v>457</v>
      </c>
      <c r="J391" s="32" t="s">
        <v>31</v>
      </c>
      <c r="K391" s="32">
        <v>80111600</v>
      </c>
      <c r="L391" s="32" t="s">
        <v>1408</v>
      </c>
      <c r="M391" s="32" t="s">
        <v>81</v>
      </c>
      <c r="N391" s="32" t="s">
        <v>82</v>
      </c>
      <c r="O391" s="32">
        <v>6</v>
      </c>
      <c r="P391" s="62">
        <v>1</v>
      </c>
      <c r="Q391" s="41" t="s">
        <v>83</v>
      </c>
      <c r="R391" s="63" t="s">
        <v>84</v>
      </c>
      <c r="S391" s="61">
        <v>3600000</v>
      </c>
      <c r="T391" s="49">
        <v>21600000</v>
      </c>
      <c r="U391" s="32" t="s">
        <v>85</v>
      </c>
      <c r="V391" s="64" t="s">
        <v>78</v>
      </c>
      <c r="W391" s="62" t="s">
        <v>461</v>
      </c>
      <c r="X391" s="62" t="s">
        <v>501</v>
      </c>
      <c r="Y391" s="41" t="s">
        <v>76</v>
      </c>
      <c r="Z391" s="32" t="s">
        <v>77</v>
      </c>
      <c r="AA391" s="74">
        <f>SUMIFS('MOD PAA INVERSIÓN'!M:M,'MOD PAA INVERSIÓN'!B:B,A391,'MOD PAA INVERSIÓN'!A:A,"Modificación propuesta")</f>
        <v>0</v>
      </c>
      <c r="AB391" s="81">
        <f t="shared" si="140"/>
        <v>0</v>
      </c>
      <c r="AC391" s="81">
        <f t="shared" si="141"/>
        <v>21600000</v>
      </c>
      <c r="AD391" s="74">
        <f>IFERROR(VLOOKUP(A391,'MOD PAA INVERSIÓN'!$B:$U,20,0),0)</f>
        <v>0</v>
      </c>
      <c r="AE391" s="74">
        <f>SUMIFS('MOD PAA INVERSIÓN'!$M:$M,'MOD PAA INVERSIÓN'!B:B,A391,'MOD PAA INVERSIÓN'!A:A,"Información Actual")</f>
        <v>0</v>
      </c>
      <c r="AF391" s="74" t="e">
        <f>VLOOKUP(A391,'Copia de MOD PAA INVERSIÓN'!$B:$M,12,0)</f>
        <v>#N/A</v>
      </c>
      <c r="AG391" s="27" t="e">
        <f t="shared" si="113"/>
        <v>#REF!</v>
      </c>
      <c r="AH391" s="27"/>
    </row>
    <row r="392" spans="1:34" ht="62.5">
      <c r="A392" s="31" t="s">
        <v>800</v>
      </c>
      <c r="B392" s="32" t="s">
        <v>70</v>
      </c>
      <c r="C392" s="32" t="s">
        <v>71</v>
      </c>
      <c r="D392" s="32" t="s">
        <v>455</v>
      </c>
      <c r="E392" s="32" t="s">
        <v>456</v>
      </c>
      <c r="F392" s="33">
        <v>8131</v>
      </c>
      <c r="G392" s="33">
        <v>2024110010238</v>
      </c>
      <c r="H392" s="32" t="s">
        <v>28</v>
      </c>
      <c r="I392" s="32" t="s">
        <v>457</v>
      </c>
      <c r="J392" s="32" t="s">
        <v>31</v>
      </c>
      <c r="K392" s="32">
        <v>80111600</v>
      </c>
      <c r="L392" s="32" t="s">
        <v>819</v>
      </c>
      <c r="M392" s="32" t="s">
        <v>81</v>
      </c>
      <c r="N392" s="32" t="s">
        <v>82</v>
      </c>
      <c r="O392" s="32">
        <v>6</v>
      </c>
      <c r="P392" s="62">
        <v>1</v>
      </c>
      <c r="Q392" s="41" t="s">
        <v>83</v>
      </c>
      <c r="R392" s="63" t="s">
        <v>84</v>
      </c>
      <c r="S392" s="61">
        <v>5200000</v>
      </c>
      <c r="T392" s="49">
        <v>31200000</v>
      </c>
      <c r="U392" s="32" t="s">
        <v>85</v>
      </c>
      <c r="V392" s="64" t="s">
        <v>78</v>
      </c>
      <c r="W392" s="62" t="s">
        <v>461</v>
      </c>
      <c r="X392" s="62" t="s">
        <v>501</v>
      </c>
      <c r="Y392" s="41" t="s">
        <v>76</v>
      </c>
      <c r="Z392" s="32" t="s">
        <v>77</v>
      </c>
      <c r="AA392" s="74">
        <f>SUMIFS('MOD PAA INVERSIÓN'!M:M,'MOD PAA INVERSIÓN'!B:B,A392,'MOD PAA INVERSIÓN'!A:A,"Modificación propuesta")</f>
        <v>60000000</v>
      </c>
      <c r="AB392" s="74">
        <f t="shared" ref="AB392:AB393" si="142">AA392-T392</f>
        <v>28800000</v>
      </c>
      <c r="AC392" s="74">
        <f t="shared" ref="AC392:AC393" si="143">AA392</f>
        <v>60000000</v>
      </c>
      <c r="AD392" s="74">
        <f>IFERROR(VLOOKUP(A392,'MOD PAA INVERSIÓN'!$B:$U,20,0),0)</f>
        <v>7</v>
      </c>
      <c r="AE392" s="74">
        <f>SUMIFS('MOD PAA INVERSIÓN'!$M:$M,'MOD PAA INVERSIÓN'!B:B,A392,'MOD PAA INVERSIÓN'!A:A,"Información Actual")</f>
        <v>31200000</v>
      </c>
      <c r="AF392" s="74">
        <f>VLOOKUP(A392,'Copia de MOD PAA INVERSIÓN'!$B:$M,12,0)</f>
        <v>60000000</v>
      </c>
      <c r="AG392" s="81" t="e">
        <f t="shared" si="113"/>
        <v>#REF!</v>
      </c>
      <c r="AH392" s="27"/>
    </row>
    <row r="393" spans="1:34" ht="62.5">
      <c r="A393" s="31" t="s">
        <v>801</v>
      </c>
      <c r="B393" s="32" t="s">
        <v>70</v>
      </c>
      <c r="C393" s="32" t="s">
        <v>71</v>
      </c>
      <c r="D393" s="32" t="s">
        <v>455</v>
      </c>
      <c r="E393" s="32" t="s">
        <v>456</v>
      </c>
      <c r="F393" s="33">
        <v>8131</v>
      </c>
      <c r="G393" s="33">
        <v>2024110010238</v>
      </c>
      <c r="H393" s="32" t="s">
        <v>28</v>
      </c>
      <c r="I393" s="32" t="s">
        <v>457</v>
      </c>
      <c r="J393" s="32" t="s">
        <v>31</v>
      </c>
      <c r="K393" s="32">
        <v>80111600</v>
      </c>
      <c r="L393" s="32" t="s">
        <v>786</v>
      </c>
      <c r="M393" s="32" t="s">
        <v>81</v>
      </c>
      <c r="N393" s="32" t="s">
        <v>82</v>
      </c>
      <c r="O393" s="32">
        <v>6</v>
      </c>
      <c r="P393" s="31">
        <v>1</v>
      </c>
      <c r="Q393" s="32" t="s">
        <v>83</v>
      </c>
      <c r="R393" s="61" t="s">
        <v>84</v>
      </c>
      <c r="S393" s="61">
        <v>4700000</v>
      </c>
      <c r="T393" s="49">
        <f t="shared" ref="T393:T430" si="144">+O393*S393</f>
        <v>28200000</v>
      </c>
      <c r="U393" s="32" t="s">
        <v>85</v>
      </c>
      <c r="V393" s="64" t="s">
        <v>78</v>
      </c>
      <c r="W393" s="31" t="s">
        <v>461</v>
      </c>
      <c r="X393" s="31" t="s">
        <v>501</v>
      </c>
      <c r="Y393" s="32" t="s">
        <v>76</v>
      </c>
      <c r="Z393" s="32" t="s">
        <v>77</v>
      </c>
      <c r="AA393" s="74">
        <f>SUMIFS('MOD PAA INVERSIÓN'!M:M,'MOD PAA INVERSIÓN'!B:B,A393,'MOD PAA INVERSIÓN'!A:A,"Modificación propuesta")</f>
        <v>8500000</v>
      </c>
      <c r="AB393" s="74">
        <f t="shared" si="142"/>
        <v>-19700000</v>
      </c>
      <c r="AC393" s="74">
        <f t="shared" si="143"/>
        <v>8500000</v>
      </c>
      <c r="AD393" s="74">
        <f>IFERROR(VLOOKUP(A393,'MOD PAA INVERSIÓN'!$B:$U,20,0),0)</f>
        <v>7</v>
      </c>
      <c r="AE393" s="74">
        <f>SUMIFS('MOD PAA INVERSIÓN'!$M:$M,'MOD PAA INVERSIÓN'!B:B,A393,'MOD PAA INVERSIÓN'!A:A,"Información Actual")</f>
        <v>28200000</v>
      </c>
      <c r="AF393" s="74">
        <f>VLOOKUP(A393,'Copia de MOD PAA INVERSIÓN'!$B:$M,12,0)</f>
        <v>8500000</v>
      </c>
      <c r="AG393" s="81" t="e">
        <f t="shared" si="113"/>
        <v>#REF!</v>
      </c>
      <c r="AH393" s="27"/>
    </row>
    <row r="394" spans="1:34" ht="62.5">
      <c r="A394" s="31" t="s">
        <v>802</v>
      </c>
      <c r="B394" s="32" t="s">
        <v>70</v>
      </c>
      <c r="C394" s="32" t="s">
        <v>71</v>
      </c>
      <c r="D394" s="32" t="s">
        <v>455</v>
      </c>
      <c r="E394" s="32" t="s">
        <v>456</v>
      </c>
      <c r="F394" s="33">
        <v>8131</v>
      </c>
      <c r="G394" s="33">
        <v>2024110010238</v>
      </c>
      <c r="H394" s="32" t="s">
        <v>28</v>
      </c>
      <c r="I394" s="32" t="s">
        <v>457</v>
      </c>
      <c r="J394" s="32" t="s">
        <v>31</v>
      </c>
      <c r="K394" s="32">
        <v>80111600</v>
      </c>
      <c r="L394" s="32" t="s">
        <v>789</v>
      </c>
      <c r="M394" s="32" t="s">
        <v>81</v>
      </c>
      <c r="N394" s="32" t="s">
        <v>82</v>
      </c>
      <c r="O394" s="32">
        <v>6</v>
      </c>
      <c r="P394" s="31">
        <v>1</v>
      </c>
      <c r="Q394" s="32" t="s">
        <v>83</v>
      </c>
      <c r="R394" s="61" t="s">
        <v>84</v>
      </c>
      <c r="S394" s="61">
        <v>3600000</v>
      </c>
      <c r="T394" s="49">
        <f t="shared" si="144"/>
        <v>21600000</v>
      </c>
      <c r="U394" s="32" t="s">
        <v>85</v>
      </c>
      <c r="V394" s="64" t="s">
        <v>78</v>
      </c>
      <c r="W394" s="31" t="s">
        <v>461</v>
      </c>
      <c r="X394" s="31" t="s">
        <v>501</v>
      </c>
      <c r="Y394" s="32" t="s">
        <v>76</v>
      </c>
      <c r="Z394" s="32" t="s">
        <v>77</v>
      </c>
      <c r="AA394" s="74">
        <f>SUMIFS('MOD PAA INVERSIÓN'!M:M,'MOD PAA INVERSIÓN'!B:B,A394,'MOD PAA INVERSIÓN'!A:A,"Modificación propuesta")</f>
        <v>0</v>
      </c>
      <c r="AB394" s="81">
        <f t="shared" ref="AB394:AB402" si="145">AC394-T394</f>
        <v>0</v>
      </c>
      <c r="AC394" s="81">
        <f t="shared" ref="AC394:AC395" si="146">T394</f>
        <v>21600000</v>
      </c>
      <c r="AD394" s="74">
        <f>IFERROR(VLOOKUP(A394,'MOD PAA INVERSIÓN'!$B:$U,20,0),0)</f>
        <v>0</v>
      </c>
      <c r="AE394" s="74">
        <f>SUMIFS('MOD PAA INVERSIÓN'!$M:$M,'MOD PAA INVERSIÓN'!B:B,A394,'MOD PAA INVERSIÓN'!A:A,"Información Actual")</f>
        <v>0</v>
      </c>
      <c r="AF394" s="74" t="e">
        <f>VLOOKUP(A394,'Copia de MOD PAA INVERSIÓN'!$B:$M,12,0)</f>
        <v>#N/A</v>
      </c>
      <c r="AG394" s="27" t="e">
        <f t="shared" si="113"/>
        <v>#REF!</v>
      </c>
      <c r="AH394" s="27"/>
    </row>
    <row r="395" spans="1:34" ht="62.5">
      <c r="A395" s="31" t="s">
        <v>803</v>
      </c>
      <c r="B395" s="32" t="s">
        <v>70</v>
      </c>
      <c r="C395" s="32" t="s">
        <v>71</v>
      </c>
      <c r="D395" s="32" t="s">
        <v>455</v>
      </c>
      <c r="E395" s="32" t="s">
        <v>456</v>
      </c>
      <c r="F395" s="33">
        <v>8131</v>
      </c>
      <c r="G395" s="33">
        <v>2024110010238</v>
      </c>
      <c r="H395" s="32" t="s">
        <v>28</v>
      </c>
      <c r="I395" s="32" t="s">
        <v>457</v>
      </c>
      <c r="J395" s="32" t="s">
        <v>31</v>
      </c>
      <c r="K395" s="32">
        <v>80111600</v>
      </c>
      <c r="L395" s="32" t="s">
        <v>789</v>
      </c>
      <c r="M395" s="32" t="s">
        <v>81</v>
      </c>
      <c r="N395" s="32" t="s">
        <v>82</v>
      </c>
      <c r="O395" s="32">
        <v>6</v>
      </c>
      <c r="P395" s="31">
        <v>1</v>
      </c>
      <c r="Q395" s="32" t="s">
        <v>83</v>
      </c>
      <c r="R395" s="61" t="s">
        <v>84</v>
      </c>
      <c r="S395" s="61">
        <v>3600000</v>
      </c>
      <c r="T395" s="49">
        <f t="shared" si="144"/>
        <v>21600000</v>
      </c>
      <c r="U395" s="32" t="s">
        <v>85</v>
      </c>
      <c r="V395" s="64" t="s">
        <v>78</v>
      </c>
      <c r="W395" s="31" t="s">
        <v>461</v>
      </c>
      <c r="X395" s="31" t="s">
        <v>501</v>
      </c>
      <c r="Y395" s="32" t="s">
        <v>76</v>
      </c>
      <c r="Z395" s="32" t="s">
        <v>77</v>
      </c>
      <c r="AA395" s="74">
        <f>SUMIFS('MOD PAA INVERSIÓN'!M:M,'MOD PAA INVERSIÓN'!B:B,A395,'MOD PAA INVERSIÓN'!A:A,"Modificación propuesta")</f>
        <v>0</v>
      </c>
      <c r="AB395" s="81">
        <f t="shared" si="145"/>
        <v>0</v>
      </c>
      <c r="AC395" s="81">
        <f t="shared" si="146"/>
        <v>21600000</v>
      </c>
      <c r="AD395" s="74">
        <f>IFERROR(VLOOKUP(A395,'MOD PAA INVERSIÓN'!$B:$U,20,0),0)</f>
        <v>0</v>
      </c>
      <c r="AE395" s="74">
        <f>SUMIFS('MOD PAA INVERSIÓN'!$M:$M,'MOD PAA INVERSIÓN'!B:B,A395,'MOD PAA INVERSIÓN'!A:A,"Información Actual")</f>
        <v>0</v>
      </c>
      <c r="AF395" s="74" t="e">
        <f>VLOOKUP(A395,'Copia de MOD PAA INVERSIÓN'!$B:$M,12,0)</f>
        <v>#N/A</v>
      </c>
      <c r="AG395" s="27" t="e">
        <f t="shared" si="113"/>
        <v>#REF!</v>
      </c>
      <c r="AH395" s="27"/>
    </row>
    <row r="396" spans="1:34" ht="62.5">
      <c r="A396" s="31" t="s">
        <v>804</v>
      </c>
      <c r="B396" s="32" t="s">
        <v>70</v>
      </c>
      <c r="C396" s="32" t="s">
        <v>71</v>
      </c>
      <c r="D396" s="32" t="s">
        <v>455</v>
      </c>
      <c r="E396" s="32" t="s">
        <v>456</v>
      </c>
      <c r="F396" s="33">
        <v>8131</v>
      </c>
      <c r="G396" s="33">
        <v>2024110010238</v>
      </c>
      <c r="H396" s="32" t="s">
        <v>28</v>
      </c>
      <c r="I396" s="32" t="s">
        <v>457</v>
      </c>
      <c r="J396" s="32" t="s">
        <v>31</v>
      </c>
      <c r="K396" s="32">
        <v>80111600</v>
      </c>
      <c r="L396" s="32" t="s">
        <v>786</v>
      </c>
      <c r="M396" s="32" t="s">
        <v>81</v>
      </c>
      <c r="N396" s="32" t="s">
        <v>82</v>
      </c>
      <c r="O396" s="32">
        <v>6</v>
      </c>
      <c r="P396" s="31">
        <v>1</v>
      </c>
      <c r="Q396" s="32" t="s">
        <v>83</v>
      </c>
      <c r="R396" s="61" t="s">
        <v>84</v>
      </c>
      <c r="S396" s="61">
        <v>3900000</v>
      </c>
      <c r="T396" s="49">
        <f t="shared" si="144"/>
        <v>23400000</v>
      </c>
      <c r="U396" s="32" t="s">
        <v>85</v>
      </c>
      <c r="V396" s="64" t="s">
        <v>78</v>
      </c>
      <c r="W396" s="31" t="s">
        <v>461</v>
      </c>
      <c r="X396" s="31" t="s">
        <v>501</v>
      </c>
      <c r="Y396" s="32" t="s">
        <v>76</v>
      </c>
      <c r="Z396" s="32" t="s">
        <v>77</v>
      </c>
      <c r="AA396" s="74">
        <f>SUMIFS('MOD PAA INVERSIÓN'!M:M,'MOD PAA INVERSIÓN'!B:B,A396,'MOD PAA INVERSIÓN'!A:A,"Modificación propuesta")</f>
        <v>0</v>
      </c>
      <c r="AB396" s="81">
        <f t="shared" si="145"/>
        <v>-23400000</v>
      </c>
      <c r="AC396" s="85">
        <v>0</v>
      </c>
      <c r="AD396" s="74">
        <f>IFERROR(VLOOKUP(A396,'MOD PAA INVERSIÓN'!$B:$U,20,0),0)</f>
        <v>7</v>
      </c>
      <c r="AE396" s="74">
        <f>SUMIFS('MOD PAA INVERSIÓN'!$M:$M,'MOD PAA INVERSIÓN'!B:B,A396,'MOD PAA INVERSIÓN'!A:A,"Información Actual")</f>
        <v>0</v>
      </c>
      <c r="AF396" s="74">
        <f>VLOOKUP(A396,'Copia de MOD PAA INVERSIÓN'!$B:$M,12,0)</f>
        <v>23400000</v>
      </c>
      <c r="AG396" s="81" t="e">
        <f t="shared" si="113"/>
        <v>#REF!</v>
      </c>
      <c r="AH396" s="27"/>
    </row>
    <row r="397" spans="1:34" ht="100">
      <c r="A397" s="31" t="s">
        <v>805</v>
      </c>
      <c r="B397" s="32" t="s">
        <v>70</v>
      </c>
      <c r="C397" s="32" t="s">
        <v>71</v>
      </c>
      <c r="D397" s="32" t="s">
        <v>476</v>
      </c>
      <c r="E397" s="32" t="s">
        <v>456</v>
      </c>
      <c r="F397" s="32">
        <v>8131</v>
      </c>
      <c r="G397" s="33">
        <v>2024110010238</v>
      </c>
      <c r="H397" s="32" t="s">
        <v>28</v>
      </c>
      <c r="I397" s="32" t="s">
        <v>457</v>
      </c>
      <c r="J397" s="32" t="s">
        <v>32</v>
      </c>
      <c r="K397" s="32">
        <v>80111600</v>
      </c>
      <c r="L397" s="32" t="s">
        <v>806</v>
      </c>
      <c r="M397" s="32" t="s">
        <v>81</v>
      </c>
      <c r="N397" s="32" t="s">
        <v>82</v>
      </c>
      <c r="O397" s="32">
        <v>9</v>
      </c>
      <c r="P397" s="31">
        <v>1</v>
      </c>
      <c r="Q397" s="32" t="s">
        <v>83</v>
      </c>
      <c r="R397" s="61" t="s">
        <v>84</v>
      </c>
      <c r="S397" s="61">
        <v>6000000</v>
      </c>
      <c r="T397" s="49">
        <f t="shared" si="144"/>
        <v>54000000</v>
      </c>
      <c r="U397" s="32" t="s">
        <v>85</v>
      </c>
      <c r="V397" s="64" t="s">
        <v>78</v>
      </c>
      <c r="W397" s="31" t="s">
        <v>479</v>
      </c>
      <c r="X397" s="31" t="s">
        <v>489</v>
      </c>
      <c r="Y397" s="32" t="s">
        <v>76</v>
      </c>
      <c r="Z397" s="32" t="s">
        <v>77</v>
      </c>
      <c r="AA397" s="74">
        <f>SUMIFS('MOD PAA INVERSIÓN'!M:M,'MOD PAA INVERSIÓN'!B:B,A397,'MOD PAA INVERSIÓN'!A:A,"Modificación propuesta")</f>
        <v>0</v>
      </c>
      <c r="AB397" s="81">
        <f t="shared" si="145"/>
        <v>0</v>
      </c>
      <c r="AC397" s="81">
        <f t="shared" ref="AC397:AC402" si="147">T397</f>
        <v>54000000</v>
      </c>
      <c r="AD397" s="74">
        <f>IFERROR(VLOOKUP(A397,'MOD PAA INVERSIÓN'!$B:$U,20,0),0)</f>
        <v>0</v>
      </c>
      <c r="AE397" s="74">
        <f>SUMIFS('MOD PAA INVERSIÓN'!$M:$M,'MOD PAA INVERSIÓN'!B:B,A397,'MOD PAA INVERSIÓN'!A:A,"Información Actual")</f>
        <v>0</v>
      </c>
      <c r="AF397" s="74" t="e">
        <f>VLOOKUP(A397,'Copia de MOD PAA INVERSIÓN'!$B:$M,12,0)</f>
        <v>#N/A</v>
      </c>
      <c r="AG397" s="27" t="e">
        <f t="shared" si="113"/>
        <v>#REF!</v>
      </c>
      <c r="AH397" s="27"/>
    </row>
    <row r="398" spans="1:34" ht="62.5">
      <c r="A398" s="31" t="s">
        <v>807</v>
      </c>
      <c r="B398" s="32" t="s">
        <v>70</v>
      </c>
      <c r="C398" s="32" t="s">
        <v>71</v>
      </c>
      <c r="D398" s="32" t="s">
        <v>455</v>
      </c>
      <c r="E398" s="32" t="s">
        <v>456</v>
      </c>
      <c r="F398" s="33">
        <v>8131</v>
      </c>
      <c r="G398" s="33">
        <v>2024110010238</v>
      </c>
      <c r="H398" s="32" t="s">
        <v>28</v>
      </c>
      <c r="I398" s="32" t="s">
        <v>457</v>
      </c>
      <c r="J398" s="32" t="s">
        <v>31</v>
      </c>
      <c r="K398" s="32">
        <v>80111600</v>
      </c>
      <c r="L398" s="32" t="s">
        <v>792</v>
      </c>
      <c r="M398" s="32" t="s">
        <v>82</v>
      </c>
      <c r="N398" s="32" t="s">
        <v>82</v>
      </c>
      <c r="O398" s="32">
        <v>6</v>
      </c>
      <c r="P398" s="67">
        <v>1</v>
      </c>
      <c r="Q398" s="42" t="s">
        <v>83</v>
      </c>
      <c r="R398" s="69" t="s">
        <v>84</v>
      </c>
      <c r="S398" s="61">
        <v>3156000</v>
      </c>
      <c r="T398" s="49">
        <f t="shared" si="144"/>
        <v>18936000</v>
      </c>
      <c r="U398" s="32" t="s">
        <v>85</v>
      </c>
      <c r="V398" s="31" t="s">
        <v>78</v>
      </c>
      <c r="W398" s="67" t="s">
        <v>461</v>
      </c>
      <c r="X398" s="67" t="s">
        <v>501</v>
      </c>
      <c r="Y398" s="42" t="s">
        <v>76</v>
      </c>
      <c r="Z398" s="32" t="s">
        <v>77</v>
      </c>
      <c r="AA398" s="74">
        <f>SUMIFS('MOD PAA INVERSIÓN'!M:M,'MOD PAA INVERSIÓN'!B:B,A398,'MOD PAA INVERSIÓN'!A:A,"Modificación propuesta")</f>
        <v>0</v>
      </c>
      <c r="AB398" s="81">
        <f t="shared" si="145"/>
        <v>0</v>
      </c>
      <c r="AC398" s="81">
        <f t="shared" si="147"/>
        <v>18936000</v>
      </c>
      <c r="AD398" s="74">
        <f>IFERROR(VLOOKUP(A398,'MOD PAA INVERSIÓN'!$B:$U,20,0),0)</f>
        <v>0</v>
      </c>
      <c r="AE398" s="74">
        <f>SUMIFS('MOD PAA INVERSIÓN'!$M:$M,'MOD PAA INVERSIÓN'!B:B,A398,'MOD PAA INVERSIÓN'!A:A,"Información Actual")</f>
        <v>0</v>
      </c>
      <c r="AF398" s="74" t="e">
        <f>VLOOKUP(A398,'Copia de MOD PAA INVERSIÓN'!$B:$M,12,0)</f>
        <v>#N/A</v>
      </c>
      <c r="AG398" s="27" t="e">
        <f t="shared" si="113"/>
        <v>#REF!</v>
      </c>
      <c r="AH398" s="27"/>
    </row>
    <row r="399" spans="1:34" ht="62.5">
      <c r="A399" s="31" t="s">
        <v>808</v>
      </c>
      <c r="B399" s="32" t="s">
        <v>70</v>
      </c>
      <c r="C399" s="32" t="s">
        <v>71</v>
      </c>
      <c r="D399" s="32" t="s">
        <v>455</v>
      </c>
      <c r="E399" s="32" t="s">
        <v>456</v>
      </c>
      <c r="F399" s="33">
        <v>8131</v>
      </c>
      <c r="G399" s="33">
        <v>2024110010238</v>
      </c>
      <c r="H399" s="32" t="s">
        <v>28</v>
      </c>
      <c r="I399" s="32" t="s">
        <v>457</v>
      </c>
      <c r="J399" s="32" t="s">
        <v>31</v>
      </c>
      <c r="K399" s="32">
        <v>80111600</v>
      </c>
      <c r="L399" s="32" t="s">
        <v>794</v>
      </c>
      <c r="M399" s="32" t="s">
        <v>81</v>
      </c>
      <c r="N399" s="32" t="s">
        <v>82</v>
      </c>
      <c r="O399" s="32">
        <v>6</v>
      </c>
      <c r="P399" s="31">
        <v>1</v>
      </c>
      <c r="Q399" s="32" t="s">
        <v>83</v>
      </c>
      <c r="R399" s="61" t="s">
        <v>84</v>
      </c>
      <c r="S399" s="61">
        <v>4500000</v>
      </c>
      <c r="T399" s="49">
        <f t="shared" si="144"/>
        <v>27000000</v>
      </c>
      <c r="U399" s="32" t="s">
        <v>85</v>
      </c>
      <c r="V399" s="64" t="s">
        <v>78</v>
      </c>
      <c r="W399" s="31" t="s">
        <v>461</v>
      </c>
      <c r="X399" s="31" t="s">
        <v>501</v>
      </c>
      <c r="Y399" s="32" t="s">
        <v>76</v>
      </c>
      <c r="Z399" s="32" t="s">
        <v>77</v>
      </c>
      <c r="AA399" s="74">
        <f>SUMIFS('MOD PAA INVERSIÓN'!M:M,'MOD PAA INVERSIÓN'!B:B,A399,'MOD PAA INVERSIÓN'!A:A,"Modificación propuesta")</f>
        <v>0</v>
      </c>
      <c r="AB399" s="81">
        <f t="shared" si="145"/>
        <v>0</v>
      </c>
      <c r="AC399" s="81">
        <f t="shared" si="147"/>
        <v>27000000</v>
      </c>
      <c r="AD399" s="74">
        <f>IFERROR(VLOOKUP(A399,'MOD PAA INVERSIÓN'!$B:$U,20,0),0)</f>
        <v>0</v>
      </c>
      <c r="AE399" s="74">
        <f>SUMIFS('MOD PAA INVERSIÓN'!$M:$M,'MOD PAA INVERSIÓN'!B:B,A399,'MOD PAA INVERSIÓN'!A:A,"Información Actual")</f>
        <v>0</v>
      </c>
      <c r="AF399" s="74" t="e">
        <f>VLOOKUP(A399,'Copia de MOD PAA INVERSIÓN'!$B:$M,12,0)</f>
        <v>#N/A</v>
      </c>
      <c r="AG399" s="27" t="e">
        <f t="shared" si="113"/>
        <v>#REF!</v>
      </c>
      <c r="AH399" s="27"/>
    </row>
    <row r="400" spans="1:34" ht="62.5">
      <c r="A400" s="31" t="s">
        <v>809</v>
      </c>
      <c r="B400" s="32" t="s">
        <v>70</v>
      </c>
      <c r="C400" s="32" t="s">
        <v>71</v>
      </c>
      <c r="D400" s="32" t="s">
        <v>455</v>
      </c>
      <c r="E400" s="32" t="s">
        <v>456</v>
      </c>
      <c r="F400" s="33">
        <v>8131</v>
      </c>
      <c r="G400" s="33">
        <v>2024110010238</v>
      </c>
      <c r="H400" s="32" t="s">
        <v>28</v>
      </c>
      <c r="I400" s="32" t="s">
        <v>457</v>
      </c>
      <c r="J400" s="32" t="s">
        <v>31</v>
      </c>
      <c r="K400" s="32">
        <v>80111600</v>
      </c>
      <c r="L400" s="32" t="s">
        <v>794</v>
      </c>
      <c r="M400" s="32" t="s">
        <v>81</v>
      </c>
      <c r="N400" s="32" t="s">
        <v>82</v>
      </c>
      <c r="O400" s="32">
        <v>6</v>
      </c>
      <c r="P400" s="68">
        <v>1</v>
      </c>
      <c r="Q400" s="40" t="s">
        <v>83</v>
      </c>
      <c r="R400" s="70" t="s">
        <v>84</v>
      </c>
      <c r="S400" s="61">
        <v>5200000</v>
      </c>
      <c r="T400" s="49">
        <f t="shared" si="144"/>
        <v>31200000</v>
      </c>
      <c r="U400" s="32" t="s">
        <v>85</v>
      </c>
      <c r="V400" s="31" t="s">
        <v>78</v>
      </c>
      <c r="W400" s="68" t="s">
        <v>461</v>
      </c>
      <c r="X400" s="68" t="s">
        <v>501</v>
      </c>
      <c r="Y400" s="40" t="s">
        <v>76</v>
      </c>
      <c r="Z400" s="32" t="s">
        <v>77</v>
      </c>
      <c r="AA400" s="74">
        <f>SUMIFS('MOD PAA INVERSIÓN'!M:M,'MOD PAA INVERSIÓN'!B:B,A400,'MOD PAA INVERSIÓN'!A:A,"Modificación propuesta")</f>
        <v>0</v>
      </c>
      <c r="AB400" s="81">
        <f t="shared" si="145"/>
        <v>0</v>
      </c>
      <c r="AC400" s="81">
        <f t="shared" si="147"/>
        <v>31200000</v>
      </c>
      <c r="AD400" s="74">
        <f>IFERROR(VLOOKUP(A400,'MOD PAA INVERSIÓN'!$B:$U,20,0),0)</f>
        <v>0</v>
      </c>
      <c r="AE400" s="74">
        <f>SUMIFS('MOD PAA INVERSIÓN'!$M:$M,'MOD PAA INVERSIÓN'!B:B,A400,'MOD PAA INVERSIÓN'!A:A,"Información Actual")</f>
        <v>0</v>
      </c>
      <c r="AF400" s="74" t="e">
        <f>VLOOKUP(A400,'Copia de MOD PAA INVERSIÓN'!$B:$M,12,0)</f>
        <v>#N/A</v>
      </c>
      <c r="AG400" s="27" t="e">
        <f t="shared" si="113"/>
        <v>#REF!</v>
      </c>
      <c r="AH400" s="27"/>
    </row>
    <row r="401" spans="1:34" ht="62.5">
      <c r="A401" s="31" t="s">
        <v>810</v>
      </c>
      <c r="B401" s="41" t="s">
        <v>70</v>
      </c>
      <c r="C401" s="32" t="s">
        <v>71</v>
      </c>
      <c r="D401" s="32" t="s">
        <v>476</v>
      </c>
      <c r="E401" s="32" t="s">
        <v>456</v>
      </c>
      <c r="F401" s="32">
        <v>8131</v>
      </c>
      <c r="G401" s="32">
        <v>2024110010238</v>
      </c>
      <c r="H401" s="32" t="s">
        <v>28</v>
      </c>
      <c r="I401" s="32" t="s">
        <v>457</v>
      </c>
      <c r="J401" s="32" t="s">
        <v>32</v>
      </c>
      <c r="K401" s="41">
        <v>80111600</v>
      </c>
      <c r="L401" s="41" t="s">
        <v>797</v>
      </c>
      <c r="M401" s="41" t="s">
        <v>81</v>
      </c>
      <c r="N401" s="41" t="s">
        <v>82</v>
      </c>
      <c r="O401" s="32">
        <v>8</v>
      </c>
      <c r="P401" s="62">
        <v>1</v>
      </c>
      <c r="Q401" s="41" t="s">
        <v>83</v>
      </c>
      <c r="R401" s="63" t="s">
        <v>84</v>
      </c>
      <c r="S401" s="63">
        <v>7000000</v>
      </c>
      <c r="T401" s="49">
        <f t="shared" si="144"/>
        <v>56000000</v>
      </c>
      <c r="U401" s="41" t="s">
        <v>85</v>
      </c>
      <c r="V401" s="31" t="s">
        <v>78</v>
      </c>
      <c r="W401" s="62" t="s">
        <v>479</v>
      </c>
      <c r="X401" s="62" t="s">
        <v>489</v>
      </c>
      <c r="Y401" s="41" t="s">
        <v>76</v>
      </c>
      <c r="Z401" s="32" t="s">
        <v>77</v>
      </c>
      <c r="AA401" s="74">
        <f>SUMIFS('MOD PAA INVERSIÓN'!M:M,'MOD PAA INVERSIÓN'!B:B,A401,'MOD PAA INVERSIÓN'!A:A,"Modificación propuesta")</f>
        <v>0</v>
      </c>
      <c r="AB401" s="81">
        <f t="shared" si="145"/>
        <v>0</v>
      </c>
      <c r="AC401" s="81">
        <f t="shared" si="147"/>
        <v>56000000</v>
      </c>
      <c r="AD401" s="74">
        <f>IFERROR(VLOOKUP(A401,'MOD PAA INVERSIÓN'!$B:$U,20,0),0)</f>
        <v>0</v>
      </c>
      <c r="AE401" s="74">
        <f>SUMIFS('MOD PAA INVERSIÓN'!$M:$M,'MOD PAA INVERSIÓN'!B:B,A401,'MOD PAA INVERSIÓN'!A:A,"Información Actual")</f>
        <v>0</v>
      </c>
      <c r="AF401" s="74" t="e">
        <f>VLOOKUP(A401,'Copia de MOD PAA INVERSIÓN'!$B:$M,12,0)</f>
        <v>#N/A</v>
      </c>
      <c r="AG401" s="27" t="e">
        <f t="shared" si="113"/>
        <v>#REF!</v>
      </c>
      <c r="AH401" s="27"/>
    </row>
    <row r="402" spans="1:34" ht="62.5">
      <c r="A402" s="31" t="s">
        <v>811</v>
      </c>
      <c r="B402" s="32" t="s">
        <v>70</v>
      </c>
      <c r="C402" s="32" t="s">
        <v>71</v>
      </c>
      <c r="D402" s="32" t="s">
        <v>455</v>
      </c>
      <c r="E402" s="32" t="s">
        <v>456</v>
      </c>
      <c r="F402" s="33">
        <v>8131</v>
      </c>
      <c r="G402" s="33">
        <v>2024110010238</v>
      </c>
      <c r="H402" s="32" t="s">
        <v>28</v>
      </c>
      <c r="I402" s="32" t="s">
        <v>457</v>
      </c>
      <c r="J402" s="32" t="s">
        <v>31</v>
      </c>
      <c r="K402" s="32">
        <v>80111600</v>
      </c>
      <c r="L402" s="32" t="s">
        <v>786</v>
      </c>
      <c r="M402" s="32" t="s">
        <v>81</v>
      </c>
      <c r="N402" s="32" t="s">
        <v>82</v>
      </c>
      <c r="O402" s="32">
        <v>6</v>
      </c>
      <c r="P402" s="31">
        <v>1</v>
      </c>
      <c r="Q402" s="32" t="s">
        <v>83</v>
      </c>
      <c r="R402" s="61" t="s">
        <v>84</v>
      </c>
      <c r="S402" s="61">
        <v>5200000</v>
      </c>
      <c r="T402" s="49">
        <f t="shared" si="144"/>
        <v>31200000</v>
      </c>
      <c r="U402" s="32" t="s">
        <v>85</v>
      </c>
      <c r="V402" s="64" t="s">
        <v>78</v>
      </c>
      <c r="W402" s="31" t="s">
        <v>461</v>
      </c>
      <c r="X402" s="31" t="s">
        <v>501</v>
      </c>
      <c r="Y402" s="32" t="s">
        <v>76</v>
      </c>
      <c r="Z402" s="32" t="s">
        <v>77</v>
      </c>
      <c r="AA402" s="74">
        <f>SUMIFS('MOD PAA INVERSIÓN'!M:M,'MOD PAA INVERSIÓN'!B:B,A402,'MOD PAA INVERSIÓN'!A:A,"Modificación propuesta")</f>
        <v>0</v>
      </c>
      <c r="AB402" s="81">
        <f t="shared" si="145"/>
        <v>0</v>
      </c>
      <c r="AC402" s="81">
        <f t="shared" si="147"/>
        <v>31200000</v>
      </c>
      <c r="AD402" s="74">
        <f>IFERROR(VLOOKUP(A402,'MOD PAA INVERSIÓN'!$B:$U,20,0),0)</f>
        <v>0</v>
      </c>
      <c r="AE402" s="74">
        <f>SUMIFS('MOD PAA INVERSIÓN'!$M:$M,'MOD PAA INVERSIÓN'!B:B,A402,'MOD PAA INVERSIÓN'!A:A,"Información Actual")</f>
        <v>0</v>
      </c>
      <c r="AF402" s="74" t="e">
        <f>VLOOKUP(A402,'Copia de MOD PAA INVERSIÓN'!$B:$M,12,0)</f>
        <v>#N/A</v>
      </c>
      <c r="AG402" s="27" t="e">
        <f t="shared" si="113"/>
        <v>#REF!</v>
      </c>
      <c r="AH402" s="27"/>
    </row>
    <row r="403" spans="1:34" ht="62.5">
      <c r="A403" s="31" t="s">
        <v>812</v>
      </c>
      <c r="B403" s="32" t="s">
        <v>70</v>
      </c>
      <c r="C403" s="32" t="s">
        <v>71</v>
      </c>
      <c r="D403" s="32" t="s">
        <v>476</v>
      </c>
      <c r="E403" s="32" t="s">
        <v>456</v>
      </c>
      <c r="F403" s="32">
        <v>8131</v>
      </c>
      <c r="G403" s="32">
        <v>2024110010238</v>
      </c>
      <c r="H403" s="32" t="s">
        <v>28</v>
      </c>
      <c r="I403" s="32" t="s">
        <v>457</v>
      </c>
      <c r="J403" s="32" t="s">
        <v>32</v>
      </c>
      <c r="K403" s="32">
        <v>80111600</v>
      </c>
      <c r="L403" s="32" t="s">
        <v>797</v>
      </c>
      <c r="M403" s="32" t="s">
        <v>81</v>
      </c>
      <c r="N403" s="32" t="s">
        <v>82</v>
      </c>
      <c r="O403" s="32">
        <v>6</v>
      </c>
      <c r="P403" s="31">
        <v>1</v>
      </c>
      <c r="Q403" s="32" t="s">
        <v>83</v>
      </c>
      <c r="R403" s="61" t="s">
        <v>84</v>
      </c>
      <c r="S403" s="61">
        <v>6000000</v>
      </c>
      <c r="T403" s="49">
        <f t="shared" si="144"/>
        <v>36000000</v>
      </c>
      <c r="U403" s="32" t="s">
        <v>85</v>
      </c>
      <c r="V403" s="64" t="s">
        <v>78</v>
      </c>
      <c r="W403" s="31" t="s">
        <v>479</v>
      </c>
      <c r="X403" s="31" t="s">
        <v>489</v>
      </c>
      <c r="Y403" s="32" t="s">
        <v>76</v>
      </c>
      <c r="Z403" s="32" t="s">
        <v>77</v>
      </c>
      <c r="AA403" s="74">
        <f>SUMIFS('MOD PAA INVERSIÓN'!M:M,'MOD PAA INVERSIÓN'!B:B,A403,'MOD PAA INVERSIÓN'!A:A,"Modificación propuesta")</f>
        <v>30000000</v>
      </c>
      <c r="AB403" s="74">
        <f>AA403-T403</f>
        <v>-6000000</v>
      </c>
      <c r="AC403" s="74">
        <f>AA403</f>
        <v>30000000</v>
      </c>
      <c r="AD403" s="74">
        <f>IFERROR(VLOOKUP(A403,'MOD PAA INVERSIÓN'!$B:$U,20,0),0)</f>
        <v>7</v>
      </c>
      <c r="AE403" s="74">
        <f>SUMIFS('MOD PAA INVERSIÓN'!$M:$M,'MOD PAA INVERSIÓN'!B:B,A403,'MOD PAA INVERSIÓN'!A:A,"Información Actual")</f>
        <v>36000000</v>
      </c>
      <c r="AF403" s="74">
        <f>VLOOKUP(A403,'Copia de MOD PAA INVERSIÓN'!$B:$M,12,0)</f>
        <v>30000000</v>
      </c>
      <c r="AG403" s="84" t="e">
        <f t="shared" si="113"/>
        <v>#REF!</v>
      </c>
      <c r="AH403" s="27"/>
    </row>
    <row r="404" spans="1:34" ht="62.5">
      <c r="A404" s="31" t="s">
        <v>813</v>
      </c>
      <c r="B404" s="32" t="s">
        <v>70</v>
      </c>
      <c r="C404" s="32" t="s">
        <v>71</v>
      </c>
      <c r="D404" s="32" t="s">
        <v>455</v>
      </c>
      <c r="E404" s="32" t="s">
        <v>456</v>
      </c>
      <c r="F404" s="33">
        <v>8131</v>
      </c>
      <c r="G404" s="33">
        <v>2024110010238</v>
      </c>
      <c r="H404" s="32" t="s">
        <v>28</v>
      </c>
      <c r="I404" s="32" t="s">
        <v>457</v>
      </c>
      <c r="J404" s="32" t="s">
        <v>31</v>
      </c>
      <c r="K404" s="32">
        <v>80111600</v>
      </c>
      <c r="L404" s="32" t="s">
        <v>814</v>
      </c>
      <c r="M404" s="32" t="s">
        <v>82</v>
      </c>
      <c r="N404" s="32" t="s">
        <v>82</v>
      </c>
      <c r="O404" s="32">
        <v>6</v>
      </c>
      <c r="P404" s="31">
        <v>1</v>
      </c>
      <c r="Q404" s="32" t="s">
        <v>83</v>
      </c>
      <c r="R404" s="61" t="s">
        <v>84</v>
      </c>
      <c r="S404" s="61">
        <v>4500000</v>
      </c>
      <c r="T404" s="49">
        <f t="shared" si="144"/>
        <v>27000000</v>
      </c>
      <c r="U404" s="32" t="s">
        <v>85</v>
      </c>
      <c r="V404" s="64" t="s">
        <v>78</v>
      </c>
      <c r="W404" s="31" t="s">
        <v>461</v>
      </c>
      <c r="X404" s="31" t="s">
        <v>501</v>
      </c>
      <c r="Y404" s="32" t="s">
        <v>76</v>
      </c>
      <c r="Z404" s="32" t="s">
        <v>77</v>
      </c>
      <c r="AA404" s="74">
        <f>SUMIFS('MOD PAA INVERSIÓN'!M:M,'MOD PAA INVERSIÓN'!B:B,A404,'MOD PAA INVERSIÓN'!A:A,"Modificación propuesta")</f>
        <v>0</v>
      </c>
      <c r="AB404" s="81">
        <f t="shared" ref="AB404:AB406" si="148">AC404-T404</f>
        <v>0</v>
      </c>
      <c r="AC404" s="81">
        <f t="shared" ref="AC404:AC406" si="149">T404</f>
        <v>27000000</v>
      </c>
      <c r="AD404" s="74">
        <f>IFERROR(VLOOKUP(A404,'MOD PAA INVERSIÓN'!$B:$U,20,0),0)</f>
        <v>0</v>
      </c>
      <c r="AE404" s="74">
        <f>SUMIFS('MOD PAA INVERSIÓN'!$M:$M,'MOD PAA INVERSIÓN'!B:B,A404,'MOD PAA INVERSIÓN'!A:A,"Información Actual")</f>
        <v>0</v>
      </c>
      <c r="AF404" s="74" t="e">
        <f>VLOOKUP(A404,'Copia de MOD PAA INVERSIÓN'!$B:$M,12,0)</f>
        <v>#N/A</v>
      </c>
      <c r="AG404" s="27" t="e">
        <f t="shared" si="113"/>
        <v>#REF!</v>
      </c>
      <c r="AH404" s="27"/>
    </row>
    <row r="405" spans="1:34" ht="75">
      <c r="A405" s="31" t="s">
        <v>815</v>
      </c>
      <c r="B405" s="32" t="s">
        <v>70</v>
      </c>
      <c r="C405" s="32" t="s">
        <v>71</v>
      </c>
      <c r="D405" s="32" t="s">
        <v>455</v>
      </c>
      <c r="E405" s="32" t="s">
        <v>456</v>
      </c>
      <c r="F405" s="33">
        <v>8131</v>
      </c>
      <c r="G405" s="33">
        <v>2024110010238</v>
      </c>
      <c r="H405" s="32" t="s">
        <v>28</v>
      </c>
      <c r="I405" s="32" t="s">
        <v>457</v>
      </c>
      <c r="J405" s="32" t="s">
        <v>31</v>
      </c>
      <c r="K405" s="32">
        <v>80111600</v>
      </c>
      <c r="L405" s="32" t="s">
        <v>1408</v>
      </c>
      <c r="M405" s="32" t="s">
        <v>81</v>
      </c>
      <c r="N405" s="32" t="s">
        <v>82</v>
      </c>
      <c r="O405" s="32">
        <v>6</v>
      </c>
      <c r="P405" s="31">
        <v>1</v>
      </c>
      <c r="Q405" s="32" t="s">
        <v>83</v>
      </c>
      <c r="R405" s="61" t="s">
        <v>84</v>
      </c>
      <c r="S405" s="61">
        <v>3600000</v>
      </c>
      <c r="T405" s="49">
        <f t="shared" si="144"/>
        <v>21600000</v>
      </c>
      <c r="U405" s="32" t="s">
        <v>85</v>
      </c>
      <c r="V405" s="64" t="s">
        <v>78</v>
      </c>
      <c r="W405" s="31" t="s">
        <v>461</v>
      </c>
      <c r="X405" s="31" t="s">
        <v>501</v>
      </c>
      <c r="Y405" s="32" t="s">
        <v>76</v>
      </c>
      <c r="Z405" s="32" t="s">
        <v>77</v>
      </c>
      <c r="AA405" s="74">
        <f>SUMIFS('MOD PAA INVERSIÓN'!M:M,'MOD PAA INVERSIÓN'!B:B,A405,'MOD PAA INVERSIÓN'!A:A,"Modificación propuesta")</f>
        <v>0</v>
      </c>
      <c r="AB405" s="81">
        <f t="shared" si="148"/>
        <v>0</v>
      </c>
      <c r="AC405" s="81">
        <f t="shared" si="149"/>
        <v>21600000</v>
      </c>
      <c r="AD405" s="74">
        <f>IFERROR(VLOOKUP(A405,'MOD PAA INVERSIÓN'!$B:$U,20,0),0)</f>
        <v>0</v>
      </c>
      <c r="AE405" s="74">
        <f>SUMIFS('MOD PAA INVERSIÓN'!$M:$M,'MOD PAA INVERSIÓN'!B:B,A405,'MOD PAA INVERSIÓN'!A:A,"Información Actual")</f>
        <v>0</v>
      </c>
      <c r="AF405" s="74" t="e">
        <f>VLOOKUP(A405,'Copia de MOD PAA INVERSIÓN'!$B:$M,12,0)</f>
        <v>#N/A</v>
      </c>
      <c r="AG405" s="27" t="e">
        <f t="shared" si="113"/>
        <v>#REF!</v>
      </c>
      <c r="AH405" s="27"/>
    </row>
    <row r="406" spans="1:34" ht="62.5">
      <c r="A406" s="31" t="s">
        <v>816</v>
      </c>
      <c r="B406" s="32" t="s">
        <v>70</v>
      </c>
      <c r="C406" s="32" t="s">
        <v>71</v>
      </c>
      <c r="D406" s="32" t="s">
        <v>455</v>
      </c>
      <c r="E406" s="32" t="s">
        <v>456</v>
      </c>
      <c r="F406" s="33">
        <v>8131</v>
      </c>
      <c r="G406" s="33">
        <v>2024110010238</v>
      </c>
      <c r="H406" s="32" t="s">
        <v>28</v>
      </c>
      <c r="I406" s="32" t="s">
        <v>457</v>
      </c>
      <c r="J406" s="32" t="s">
        <v>31</v>
      </c>
      <c r="K406" s="32">
        <v>80111600</v>
      </c>
      <c r="L406" s="32" t="s">
        <v>819</v>
      </c>
      <c r="M406" s="32" t="s">
        <v>81</v>
      </c>
      <c r="N406" s="32" t="s">
        <v>82</v>
      </c>
      <c r="O406" s="32">
        <v>6</v>
      </c>
      <c r="P406" s="31">
        <v>1</v>
      </c>
      <c r="Q406" s="32" t="s">
        <v>83</v>
      </c>
      <c r="R406" s="61" t="s">
        <v>84</v>
      </c>
      <c r="S406" s="61">
        <v>5200000</v>
      </c>
      <c r="T406" s="49">
        <f t="shared" si="144"/>
        <v>31200000</v>
      </c>
      <c r="U406" s="32" t="s">
        <v>85</v>
      </c>
      <c r="V406" s="64" t="s">
        <v>78</v>
      </c>
      <c r="W406" s="31" t="s">
        <v>461</v>
      </c>
      <c r="X406" s="31" t="s">
        <v>501</v>
      </c>
      <c r="Y406" s="32" t="s">
        <v>76</v>
      </c>
      <c r="Z406" s="32" t="s">
        <v>77</v>
      </c>
      <c r="AA406" s="74">
        <f>SUMIFS('MOD PAA INVERSIÓN'!M:M,'MOD PAA INVERSIÓN'!B:B,A406,'MOD PAA INVERSIÓN'!A:A,"Modificación propuesta")</f>
        <v>0</v>
      </c>
      <c r="AB406" s="81">
        <f t="shared" si="148"/>
        <v>0</v>
      </c>
      <c r="AC406" s="81">
        <f t="shared" si="149"/>
        <v>31200000</v>
      </c>
      <c r="AD406" s="74">
        <f>IFERROR(VLOOKUP(A406,'MOD PAA INVERSIÓN'!$B:$U,20,0),0)</f>
        <v>0</v>
      </c>
      <c r="AE406" s="74">
        <f>SUMIFS('MOD PAA INVERSIÓN'!$M:$M,'MOD PAA INVERSIÓN'!B:B,A406,'MOD PAA INVERSIÓN'!A:A,"Información Actual")</f>
        <v>0</v>
      </c>
      <c r="AF406" s="74" t="e">
        <f>VLOOKUP(A406,'Copia de MOD PAA INVERSIÓN'!$B:$M,12,0)</f>
        <v>#N/A</v>
      </c>
      <c r="AG406" s="27" t="e">
        <f t="shared" si="113"/>
        <v>#REF!</v>
      </c>
      <c r="AH406" s="27"/>
    </row>
    <row r="407" spans="1:34" ht="62.5">
      <c r="A407" s="31" t="s">
        <v>817</v>
      </c>
      <c r="B407" s="32" t="s">
        <v>70</v>
      </c>
      <c r="C407" s="32" t="s">
        <v>696</v>
      </c>
      <c r="D407" s="32" t="s">
        <v>455</v>
      </c>
      <c r="E407" s="32" t="s">
        <v>456</v>
      </c>
      <c r="F407" s="33">
        <v>8131</v>
      </c>
      <c r="G407" s="33">
        <v>2024110010238</v>
      </c>
      <c r="H407" s="32" t="s">
        <v>28</v>
      </c>
      <c r="I407" s="32" t="s">
        <v>457</v>
      </c>
      <c r="J407" s="32" t="s">
        <v>31</v>
      </c>
      <c r="K407" s="41">
        <v>80111600</v>
      </c>
      <c r="L407" s="32" t="s">
        <v>819</v>
      </c>
      <c r="M407" s="32" t="s">
        <v>81</v>
      </c>
      <c r="N407" s="32" t="s">
        <v>82</v>
      </c>
      <c r="O407" s="32">
        <v>6</v>
      </c>
      <c r="P407" s="31">
        <v>1</v>
      </c>
      <c r="Q407" s="32" t="s">
        <v>83</v>
      </c>
      <c r="R407" s="61" t="s">
        <v>84</v>
      </c>
      <c r="S407" s="61">
        <v>7500000</v>
      </c>
      <c r="T407" s="49">
        <f t="shared" si="144"/>
        <v>45000000</v>
      </c>
      <c r="U407" s="32" t="s">
        <v>85</v>
      </c>
      <c r="V407" s="64" t="s">
        <v>78</v>
      </c>
      <c r="W407" s="31" t="s">
        <v>461</v>
      </c>
      <c r="X407" s="31" t="s">
        <v>501</v>
      </c>
      <c r="Y407" s="32" t="s">
        <v>76</v>
      </c>
      <c r="Z407" s="32" t="s">
        <v>77</v>
      </c>
      <c r="AA407" s="74">
        <f>SUMIFS('MOD PAA INVERSIÓN'!M:M,'MOD PAA INVERSIÓN'!B:B,A407,'MOD PAA INVERSIÓN'!A:A,"Modificación propuesta")</f>
        <v>60000000</v>
      </c>
      <c r="AB407" s="74">
        <f t="shared" ref="AB407:AB408" si="150">AA407-T407</f>
        <v>15000000</v>
      </c>
      <c r="AC407" s="74">
        <f t="shared" ref="AC407:AC408" si="151">AA407</f>
        <v>60000000</v>
      </c>
      <c r="AD407" s="74">
        <f>IFERROR(VLOOKUP(A407,'MOD PAA INVERSIÓN'!$B:$U,20,0),0)</f>
        <v>7</v>
      </c>
      <c r="AE407" s="74">
        <f>SUMIFS('MOD PAA INVERSIÓN'!$M:$M,'MOD PAA INVERSIÓN'!B:B,A407,'MOD PAA INVERSIÓN'!A:A,"Información Actual")</f>
        <v>45000000</v>
      </c>
      <c r="AF407" s="74">
        <f>VLOOKUP(A407,'Copia de MOD PAA INVERSIÓN'!$B:$M,12,0)</f>
        <v>60000000</v>
      </c>
      <c r="AG407" s="81" t="e">
        <f t="shared" si="113"/>
        <v>#REF!</v>
      </c>
      <c r="AH407" s="27"/>
    </row>
    <row r="408" spans="1:34" ht="62.5">
      <c r="A408" s="31" t="s">
        <v>818</v>
      </c>
      <c r="B408" s="32" t="s">
        <v>70</v>
      </c>
      <c r="C408" s="32" t="s">
        <v>700</v>
      </c>
      <c r="D408" s="32" t="s">
        <v>455</v>
      </c>
      <c r="E408" s="32" t="s">
        <v>456</v>
      </c>
      <c r="F408" s="33">
        <v>8131</v>
      </c>
      <c r="G408" s="33">
        <v>2024110010238</v>
      </c>
      <c r="H408" s="32" t="s">
        <v>28</v>
      </c>
      <c r="I408" s="32" t="s">
        <v>457</v>
      </c>
      <c r="J408" s="32" t="s">
        <v>31</v>
      </c>
      <c r="K408" s="41">
        <v>80111600</v>
      </c>
      <c r="L408" s="32" t="s">
        <v>819</v>
      </c>
      <c r="M408" s="32" t="s">
        <v>81</v>
      </c>
      <c r="N408" s="32" t="s">
        <v>82</v>
      </c>
      <c r="O408" s="32">
        <v>8</v>
      </c>
      <c r="P408" s="31">
        <v>1</v>
      </c>
      <c r="Q408" s="32" t="s">
        <v>83</v>
      </c>
      <c r="R408" s="61" t="s">
        <v>84</v>
      </c>
      <c r="S408" s="61">
        <v>8000000</v>
      </c>
      <c r="T408" s="49">
        <f t="shared" si="144"/>
        <v>64000000</v>
      </c>
      <c r="U408" s="32" t="s">
        <v>85</v>
      </c>
      <c r="V408" s="64" t="s">
        <v>78</v>
      </c>
      <c r="W408" s="31" t="s">
        <v>461</v>
      </c>
      <c r="X408" s="31" t="s">
        <v>501</v>
      </c>
      <c r="Y408" s="32" t="s">
        <v>76</v>
      </c>
      <c r="Z408" s="32" t="s">
        <v>77</v>
      </c>
      <c r="AA408" s="74">
        <f>SUMIFS('MOD PAA INVERSIÓN'!M:M,'MOD PAA INVERSIÓN'!B:B,A408,'MOD PAA INVERSIÓN'!A:A,"Modificación propuesta")</f>
        <v>40000000</v>
      </c>
      <c r="AB408" s="74">
        <f t="shared" si="150"/>
        <v>-24000000</v>
      </c>
      <c r="AC408" s="74">
        <f t="shared" si="151"/>
        <v>40000000</v>
      </c>
      <c r="AD408" s="74">
        <f>IFERROR(VLOOKUP(A408,'MOD PAA INVERSIÓN'!$B:$U,20,0),0)</f>
        <v>7</v>
      </c>
      <c r="AE408" s="74">
        <f>SUMIFS('MOD PAA INVERSIÓN'!$M:$M,'MOD PAA INVERSIÓN'!B:B,A408,'MOD PAA INVERSIÓN'!A:A,"Información Actual")</f>
        <v>64000000</v>
      </c>
      <c r="AF408" s="74">
        <f>VLOOKUP(A408,'Copia de MOD PAA INVERSIÓN'!$B:$M,12,0)</f>
        <v>40000000</v>
      </c>
      <c r="AG408" s="84" t="e">
        <f t="shared" si="113"/>
        <v>#REF!</v>
      </c>
      <c r="AH408" s="27"/>
    </row>
    <row r="409" spans="1:34" ht="62.5">
      <c r="A409" s="31" t="s">
        <v>820</v>
      </c>
      <c r="B409" s="32" t="s">
        <v>70</v>
      </c>
      <c r="C409" s="32" t="s">
        <v>71</v>
      </c>
      <c r="D409" s="32" t="s">
        <v>455</v>
      </c>
      <c r="E409" s="32" t="s">
        <v>456</v>
      </c>
      <c r="F409" s="33">
        <v>8131</v>
      </c>
      <c r="G409" s="33">
        <v>2024110010238</v>
      </c>
      <c r="H409" s="32" t="s">
        <v>28</v>
      </c>
      <c r="I409" s="32" t="s">
        <v>457</v>
      </c>
      <c r="J409" s="32" t="s">
        <v>31</v>
      </c>
      <c r="K409" s="32">
        <v>80111600</v>
      </c>
      <c r="L409" s="32" t="s">
        <v>786</v>
      </c>
      <c r="M409" s="32" t="s">
        <v>81</v>
      </c>
      <c r="N409" s="32" t="s">
        <v>82</v>
      </c>
      <c r="O409" s="32">
        <v>6</v>
      </c>
      <c r="P409" s="31">
        <v>1</v>
      </c>
      <c r="Q409" s="32" t="s">
        <v>83</v>
      </c>
      <c r="R409" s="61" t="s">
        <v>84</v>
      </c>
      <c r="S409" s="61">
        <v>6000000</v>
      </c>
      <c r="T409" s="49">
        <f t="shared" si="144"/>
        <v>36000000</v>
      </c>
      <c r="U409" s="32" t="s">
        <v>85</v>
      </c>
      <c r="V409" s="64" t="s">
        <v>78</v>
      </c>
      <c r="W409" s="31" t="s">
        <v>461</v>
      </c>
      <c r="X409" s="31" t="s">
        <v>501</v>
      </c>
      <c r="Y409" s="32" t="s">
        <v>76</v>
      </c>
      <c r="Z409" s="32" t="s">
        <v>77</v>
      </c>
      <c r="AA409" s="74">
        <f>SUMIFS('MOD PAA INVERSIÓN'!M:M,'MOD PAA INVERSIÓN'!B:B,A409,'MOD PAA INVERSIÓN'!A:A,"Modificación propuesta")</f>
        <v>0</v>
      </c>
      <c r="AB409" s="81">
        <f t="shared" ref="AB409:AB411" si="152">AC409-T409</f>
        <v>0</v>
      </c>
      <c r="AC409" s="81">
        <f t="shared" ref="AC409:AC411" si="153">T409</f>
        <v>36000000</v>
      </c>
      <c r="AD409" s="74">
        <f>IFERROR(VLOOKUP(A409,'MOD PAA INVERSIÓN'!$B:$U,20,0),0)</f>
        <v>0</v>
      </c>
      <c r="AE409" s="74">
        <f>SUMIFS('MOD PAA INVERSIÓN'!$M:$M,'MOD PAA INVERSIÓN'!B:B,A409,'MOD PAA INVERSIÓN'!A:A,"Información Actual")</f>
        <v>0</v>
      </c>
      <c r="AF409" s="74" t="e">
        <f>VLOOKUP(A409,'Copia de MOD PAA INVERSIÓN'!$B:$M,12,0)</f>
        <v>#N/A</v>
      </c>
      <c r="AG409" s="27" t="e">
        <f t="shared" si="113"/>
        <v>#REF!</v>
      </c>
      <c r="AH409" s="27"/>
    </row>
    <row r="410" spans="1:34" ht="62.5">
      <c r="A410" s="31" t="s">
        <v>821</v>
      </c>
      <c r="B410" s="32" t="s">
        <v>70</v>
      </c>
      <c r="C410" s="32" t="s">
        <v>71</v>
      </c>
      <c r="D410" s="32" t="s">
        <v>455</v>
      </c>
      <c r="E410" s="32" t="s">
        <v>456</v>
      </c>
      <c r="F410" s="33">
        <v>8131</v>
      </c>
      <c r="G410" s="33">
        <v>2024110010238</v>
      </c>
      <c r="H410" s="32" t="s">
        <v>28</v>
      </c>
      <c r="I410" s="32" t="s">
        <v>457</v>
      </c>
      <c r="J410" s="32" t="s">
        <v>31</v>
      </c>
      <c r="K410" s="32">
        <v>80111600</v>
      </c>
      <c r="L410" s="32" t="s">
        <v>794</v>
      </c>
      <c r="M410" s="32" t="s">
        <v>81</v>
      </c>
      <c r="N410" s="32" t="s">
        <v>82</v>
      </c>
      <c r="O410" s="32">
        <v>6</v>
      </c>
      <c r="P410" s="31">
        <v>1</v>
      </c>
      <c r="Q410" s="32" t="s">
        <v>83</v>
      </c>
      <c r="R410" s="61" t="s">
        <v>84</v>
      </c>
      <c r="S410" s="61">
        <v>5300000</v>
      </c>
      <c r="T410" s="49">
        <f t="shared" si="144"/>
        <v>31800000</v>
      </c>
      <c r="U410" s="32" t="s">
        <v>85</v>
      </c>
      <c r="V410" s="64" t="s">
        <v>78</v>
      </c>
      <c r="W410" s="31" t="s">
        <v>461</v>
      </c>
      <c r="X410" s="31" t="s">
        <v>501</v>
      </c>
      <c r="Y410" s="32" t="s">
        <v>76</v>
      </c>
      <c r="Z410" s="32" t="s">
        <v>77</v>
      </c>
      <c r="AA410" s="74">
        <f>SUMIFS('MOD PAA INVERSIÓN'!M:M,'MOD PAA INVERSIÓN'!B:B,A410,'MOD PAA INVERSIÓN'!A:A,"Modificación propuesta")</f>
        <v>0</v>
      </c>
      <c r="AB410" s="81">
        <f t="shared" si="152"/>
        <v>0</v>
      </c>
      <c r="AC410" s="81">
        <f t="shared" si="153"/>
        <v>31800000</v>
      </c>
      <c r="AD410" s="74">
        <f>IFERROR(VLOOKUP(A410,'MOD PAA INVERSIÓN'!$B:$U,20,0),0)</f>
        <v>0</v>
      </c>
      <c r="AE410" s="74">
        <f>SUMIFS('MOD PAA INVERSIÓN'!$M:$M,'MOD PAA INVERSIÓN'!B:B,A410,'MOD PAA INVERSIÓN'!A:A,"Información Actual")</f>
        <v>0</v>
      </c>
      <c r="AF410" s="74" t="e">
        <f>VLOOKUP(A410,'Copia de MOD PAA INVERSIÓN'!$B:$M,12,0)</f>
        <v>#N/A</v>
      </c>
      <c r="AG410" s="27" t="e">
        <f t="shared" si="113"/>
        <v>#REF!</v>
      </c>
      <c r="AH410" s="27"/>
    </row>
    <row r="411" spans="1:34" ht="62.5">
      <c r="A411" s="31" t="s">
        <v>822</v>
      </c>
      <c r="B411" s="32" t="s">
        <v>70</v>
      </c>
      <c r="C411" s="32" t="s">
        <v>71</v>
      </c>
      <c r="D411" s="32" t="s">
        <v>455</v>
      </c>
      <c r="E411" s="32" t="s">
        <v>456</v>
      </c>
      <c r="F411" s="33">
        <v>8131</v>
      </c>
      <c r="G411" s="33">
        <v>2024110010238</v>
      </c>
      <c r="H411" s="32" t="s">
        <v>28</v>
      </c>
      <c r="I411" s="32" t="s">
        <v>457</v>
      </c>
      <c r="J411" s="32" t="s">
        <v>31</v>
      </c>
      <c r="K411" s="32">
        <v>80111600</v>
      </c>
      <c r="L411" s="32" t="s">
        <v>794</v>
      </c>
      <c r="M411" s="32" t="s">
        <v>82</v>
      </c>
      <c r="N411" s="32" t="s">
        <v>82</v>
      </c>
      <c r="O411" s="32">
        <v>6</v>
      </c>
      <c r="P411" s="31">
        <v>1</v>
      </c>
      <c r="Q411" s="32" t="s">
        <v>83</v>
      </c>
      <c r="R411" s="61" t="s">
        <v>84</v>
      </c>
      <c r="S411" s="61">
        <v>4500000</v>
      </c>
      <c r="T411" s="49">
        <f t="shared" si="144"/>
        <v>27000000</v>
      </c>
      <c r="U411" s="32" t="s">
        <v>85</v>
      </c>
      <c r="V411" s="64" t="s">
        <v>78</v>
      </c>
      <c r="W411" s="31" t="s">
        <v>461</v>
      </c>
      <c r="X411" s="31" t="s">
        <v>501</v>
      </c>
      <c r="Y411" s="32" t="s">
        <v>76</v>
      </c>
      <c r="Z411" s="32" t="s">
        <v>77</v>
      </c>
      <c r="AA411" s="74">
        <f>SUMIFS('MOD PAA INVERSIÓN'!M:M,'MOD PAA INVERSIÓN'!B:B,A411,'MOD PAA INVERSIÓN'!A:A,"Modificación propuesta")</f>
        <v>0</v>
      </c>
      <c r="AB411" s="81">
        <f t="shared" si="152"/>
        <v>0</v>
      </c>
      <c r="AC411" s="81">
        <f t="shared" si="153"/>
        <v>27000000</v>
      </c>
      <c r="AD411" s="74">
        <f>IFERROR(VLOOKUP(A411,'MOD PAA INVERSIÓN'!$B:$U,20,0),0)</f>
        <v>0</v>
      </c>
      <c r="AE411" s="74">
        <f>SUMIFS('MOD PAA INVERSIÓN'!$M:$M,'MOD PAA INVERSIÓN'!B:B,A411,'MOD PAA INVERSIÓN'!A:A,"Información Actual")</f>
        <v>0</v>
      </c>
      <c r="AF411" s="74" t="e">
        <f>VLOOKUP(A411,'Copia de MOD PAA INVERSIÓN'!$B:$M,12,0)</f>
        <v>#N/A</v>
      </c>
      <c r="AG411" s="27" t="e">
        <f t="shared" si="113"/>
        <v>#REF!</v>
      </c>
      <c r="AH411" s="27"/>
    </row>
    <row r="412" spans="1:34" ht="62.5">
      <c r="A412" s="31" t="s">
        <v>823</v>
      </c>
      <c r="B412" s="32" t="s">
        <v>70</v>
      </c>
      <c r="C412" s="32" t="s">
        <v>71</v>
      </c>
      <c r="D412" s="32" t="s">
        <v>455</v>
      </c>
      <c r="E412" s="32" t="s">
        <v>456</v>
      </c>
      <c r="F412" s="33">
        <v>8131</v>
      </c>
      <c r="G412" s="33">
        <v>2024110010238</v>
      </c>
      <c r="H412" s="32" t="s">
        <v>28</v>
      </c>
      <c r="I412" s="32" t="s">
        <v>457</v>
      </c>
      <c r="J412" s="32" t="s">
        <v>31</v>
      </c>
      <c r="K412" s="32">
        <v>80111600</v>
      </c>
      <c r="L412" s="32" t="s">
        <v>794</v>
      </c>
      <c r="M412" s="32" t="s">
        <v>82</v>
      </c>
      <c r="N412" s="32" t="s">
        <v>82</v>
      </c>
      <c r="O412" s="32">
        <v>6</v>
      </c>
      <c r="P412" s="31">
        <v>1</v>
      </c>
      <c r="Q412" s="32" t="s">
        <v>83</v>
      </c>
      <c r="R412" s="61" t="s">
        <v>84</v>
      </c>
      <c r="S412" s="61">
        <v>7000000</v>
      </c>
      <c r="T412" s="49">
        <f t="shared" si="144"/>
        <v>42000000</v>
      </c>
      <c r="U412" s="32" t="s">
        <v>85</v>
      </c>
      <c r="V412" s="64" t="s">
        <v>78</v>
      </c>
      <c r="W412" s="31" t="s">
        <v>461</v>
      </c>
      <c r="X412" s="31" t="s">
        <v>501</v>
      </c>
      <c r="Y412" s="32" t="s">
        <v>76</v>
      </c>
      <c r="Z412" s="32" t="s">
        <v>77</v>
      </c>
      <c r="AA412" s="74">
        <f>SUMIFS('MOD PAA INVERSIÓN'!M:M,'MOD PAA INVERSIÓN'!B:B,A412,'MOD PAA INVERSIÓN'!A:A,"Modificación propuesta")</f>
        <v>45000000</v>
      </c>
      <c r="AB412" s="74">
        <f>AA412-T412</f>
        <v>3000000</v>
      </c>
      <c r="AC412" s="74">
        <f>AA412</f>
        <v>45000000</v>
      </c>
      <c r="AD412" s="74">
        <f>IFERROR(VLOOKUP(A412,'MOD PAA INVERSIÓN'!$B:$U,20,0),0)</f>
        <v>7</v>
      </c>
      <c r="AE412" s="74">
        <f>SUMIFS('MOD PAA INVERSIÓN'!$M:$M,'MOD PAA INVERSIÓN'!B:B,A412,'MOD PAA INVERSIÓN'!A:A,"Información Actual")</f>
        <v>42000000</v>
      </c>
      <c r="AF412" s="74">
        <f>VLOOKUP(A412,'Copia de MOD PAA INVERSIÓN'!$B:$M,12,0)</f>
        <v>45000000</v>
      </c>
      <c r="AG412" s="81" t="e">
        <f t="shared" si="113"/>
        <v>#REF!</v>
      </c>
      <c r="AH412" s="27"/>
    </row>
    <row r="413" spans="1:34" ht="62.5">
      <c r="A413" s="31" t="s">
        <v>824</v>
      </c>
      <c r="B413" s="32" t="s">
        <v>70</v>
      </c>
      <c r="C413" s="32" t="s">
        <v>71</v>
      </c>
      <c r="D413" s="32" t="s">
        <v>455</v>
      </c>
      <c r="E413" s="32" t="s">
        <v>456</v>
      </c>
      <c r="F413" s="33">
        <v>8131</v>
      </c>
      <c r="G413" s="33">
        <v>2024110010238</v>
      </c>
      <c r="H413" s="32" t="s">
        <v>28</v>
      </c>
      <c r="I413" s="32" t="s">
        <v>457</v>
      </c>
      <c r="J413" s="32" t="s">
        <v>31</v>
      </c>
      <c r="K413" s="32">
        <v>80111600</v>
      </c>
      <c r="L413" s="32" t="s">
        <v>794</v>
      </c>
      <c r="M413" s="32" t="s">
        <v>81</v>
      </c>
      <c r="N413" s="32" t="s">
        <v>82</v>
      </c>
      <c r="O413" s="32">
        <v>6</v>
      </c>
      <c r="P413" s="31">
        <v>1</v>
      </c>
      <c r="Q413" s="32" t="s">
        <v>83</v>
      </c>
      <c r="R413" s="61" t="s">
        <v>84</v>
      </c>
      <c r="S413" s="61">
        <v>4500000</v>
      </c>
      <c r="T413" s="49">
        <f t="shared" si="144"/>
        <v>27000000</v>
      </c>
      <c r="U413" s="32" t="s">
        <v>85</v>
      </c>
      <c r="V413" s="64" t="s">
        <v>78</v>
      </c>
      <c r="W413" s="31" t="s">
        <v>461</v>
      </c>
      <c r="X413" s="31" t="s">
        <v>501</v>
      </c>
      <c r="Y413" s="32" t="s">
        <v>76</v>
      </c>
      <c r="Z413" s="32" t="s">
        <v>77</v>
      </c>
      <c r="AA413" s="74">
        <f>SUMIFS('MOD PAA INVERSIÓN'!M:M,'MOD PAA INVERSIÓN'!B:B,A413,'MOD PAA INVERSIÓN'!A:A,"Modificación propuesta")</f>
        <v>0</v>
      </c>
      <c r="AB413" s="81">
        <f t="shared" ref="AB413:AB419" si="154">AC413-T413</f>
        <v>0</v>
      </c>
      <c r="AC413" s="81">
        <f t="shared" ref="AC413:AC419" si="155">T413</f>
        <v>27000000</v>
      </c>
      <c r="AD413" s="74">
        <f>IFERROR(VLOOKUP(A413,'MOD PAA INVERSIÓN'!$B:$U,20,0),0)</f>
        <v>0</v>
      </c>
      <c r="AE413" s="74">
        <f>SUMIFS('MOD PAA INVERSIÓN'!$M:$M,'MOD PAA INVERSIÓN'!B:B,A413,'MOD PAA INVERSIÓN'!A:A,"Información Actual")</f>
        <v>0</v>
      </c>
      <c r="AF413" s="74" t="e">
        <f>VLOOKUP(A413,'Copia de MOD PAA INVERSIÓN'!$B:$M,12,0)</f>
        <v>#N/A</v>
      </c>
      <c r="AG413" s="27" t="e">
        <f t="shared" si="113"/>
        <v>#REF!</v>
      </c>
      <c r="AH413" s="27"/>
    </row>
    <row r="414" spans="1:34" ht="62.5">
      <c r="A414" s="31" t="s">
        <v>825</v>
      </c>
      <c r="B414" s="32" t="s">
        <v>70</v>
      </c>
      <c r="C414" s="32" t="s">
        <v>71</v>
      </c>
      <c r="D414" s="32" t="s">
        <v>455</v>
      </c>
      <c r="E414" s="32" t="s">
        <v>456</v>
      </c>
      <c r="F414" s="33">
        <v>8131</v>
      </c>
      <c r="G414" s="33">
        <v>2024110010238</v>
      </c>
      <c r="H414" s="32" t="s">
        <v>28</v>
      </c>
      <c r="I414" s="32" t="s">
        <v>457</v>
      </c>
      <c r="J414" s="32" t="s">
        <v>31</v>
      </c>
      <c r="K414" s="32">
        <v>80111600</v>
      </c>
      <c r="L414" s="32" t="s">
        <v>786</v>
      </c>
      <c r="M414" s="32" t="s">
        <v>81</v>
      </c>
      <c r="N414" s="32" t="s">
        <v>82</v>
      </c>
      <c r="O414" s="32">
        <v>6</v>
      </c>
      <c r="P414" s="68">
        <v>1</v>
      </c>
      <c r="Q414" s="40" t="s">
        <v>83</v>
      </c>
      <c r="R414" s="70" t="s">
        <v>84</v>
      </c>
      <c r="S414" s="61">
        <v>4500000</v>
      </c>
      <c r="T414" s="49">
        <f t="shared" si="144"/>
        <v>27000000</v>
      </c>
      <c r="U414" s="32" t="s">
        <v>85</v>
      </c>
      <c r="V414" s="31" t="s">
        <v>78</v>
      </c>
      <c r="W414" s="68" t="s">
        <v>461</v>
      </c>
      <c r="X414" s="68" t="s">
        <v>501</v>
      </c>
      <c r="Y414" s="40" t="s">
        <v>76</v>
      </c>
      <c r="Z414" s="32" t="s">
        <v>77</v>
      </c>
      <c r="AA414" s="74">
        <f>SUMIFS('MOD PAA INVERSIÓN'!M:M,'MOD PAA INVERSIÓN'!B:B,A414,'MOD PAA INVERSIÓN'!A:A,"Modificación propuesta")</f>
        <v>0</v>
      </c>
      <c r="AB414" s="81">
        <f t="shared" si="154"/>
        <v>0</v>
      </c>
      <c r="AC414" s="81">
        <f t="shared" si="155"/>
        <v>27000000</v>
      </c>
      <c r="AD414" s="74">
        <f>IFERROR(VLOOKUP(A414,'MOD PAA INVERSIÓN'!$B:$U,20,0),0)</f>
        <v>0</v>
      </c>
      <c r="AE414" s="74">
        <f>SUMIFS('MOD PAA INVERSIÓN'!$M:$M,'MOD PAA INVERSIÓN'!B:B,A414,'MOD PAA INVERSIÓN'!A:A,"Información Actual")</f>
        <v>0</v>
      </c>
      <c r="AF414" s="74" t="e">
        <f>VLOOKUP(A414,'Copia de MOD PAA INVERSIÓN'!$B:$M,12,0)</f>
        <v>#N/A</v>
      </c>
      <c r="AG414" s="27" t="e">
        <f t="shared" si="113"/>
        <v>#REF!</v>
      </c>
      <c r="AH414" s="27"/>
    </row>
    <row r="415" spans="1:34" ht="62.5">
      <c r="A415" s="31" t="s">
        <v>826</v>
      </c>
      <c r="B415" s="32" t="s">
        <v>70</v>
      </c>
      <c r="C415" s="32" t="s">
        <v>71</v>
      </c>
      <c r="D415" s="32" t="s">
        <v>455</v>
      </c>
      <c r="E415" s="32" t="s">
        <v>456</v>
      </c>
      <c r="F415" s="33">
        <v>8131</v>
      </c>
      <c r="G415" s="33">
        <v>2024110010238</v>
      </c>
      <c r="H415" s="32" t="s">
        <v>28</v>
      </c>
      <c r="I415" s="32" t="s">
        <v>457</v>
      </c>
      <c r="J415" s="32" t="s">
        <v>31</v>
      </c>
      <c r="K415" s="32">
        <v>80111600</v>
      </c>
      <c r="L415" s="32" t="s">
        <v>794</v>
      </c>
      <c r="M415" s="32" t="s">
        <v>82</v>
      </c>
      <c r="N415" s="32" t="s">
        <v>82</v>
      </c>
      <c r="O415" s="32">
        <v>8</v>
      </c>
      <c r="P415" s="31">
        <v>1</v>
      </c>
      <c r="Q415" s="32" t="s">
        <v>83</v>
      </c>
      <c r="R415" s="61" t="s">
        <v>84</v>
      </c>
      <c r="S415" s="61">
        <v>4200000</v>
      </c>
      <c r="T415" s="49">
        <f t="shared" si="144"/>
        <v>33600000</v>
      </c>
      <c r="U415" s="32" t="s">
        <v>85</v>
      </c>
      <c r="V415" s="31" t="s">
        <v>78</v>
      </c>
      <c r="W415" s="31" t="s">
        <v>461</v>
      </c>
      <c r="X415" s="31" t="s">
        <v>501</v>
      </c>
      <c r="Y415" s="32" t="s">
        <v>76</v>
      </c>
      <c r="Z415" s="32" t="s">
        <v>77</v>
      </c>
      <c r="AA415" s="74">
        <f>SUMIFS('MOD PAA INVERSIÓN'!M:M,'MOD PAA INVERSIÓN'!B:B,A415,'MOD PAA INVERSIÓN'!A:A,"Modificación propuesta")</f>
        <v>0</v>
      </c>
      <c r="AB415" s="81">
        <f t="shared" si="154"/>
        <v>0</v>
      </c>
      <c r="AC415" s="81">
        <f t="shared" si="155"/>
        <v>33600000</v>
      </c>
      <c r="AD415" s="74">
        <f>IFERROR(VLOOKUP(A415,'MOD PAA INVERSIÓN'!$B:$U,20,0),0)</f>
        <v>0</v>
      </c>
      <c r="AE415" s="74">
        <f>SUMIFS('MOD PAA INVERSIÓN'!$M:$M,'MOD PAA INVERSIÓN'!B:B,A415,'MOD PAA INVERSIÓN'!A:A,"Información Actual")</f>
        <v>0</v>
      </c>
      <c r="AF415" s="74" t="e">
        <f>VLOOKUP(A415,'Copia de MOD PAA INVERSIÓN'!$B:$M,12,0)</f>
        <v>#N/A</v>
      </c>
      <c r="AG415" s="27" t="e">
        <f t="shared" si="113"/>
        <v>#REF!</v>
      </c>
      <c r="AH415" s="27"/>
    </row>
    <row r="416" spans="1:34" ht="100">
      <c r="A416" s="31" t="s">
        <v>827</v>
      </c>
      <c r="B416" s="32" t="s">
        <v>70</v>
      </c>
      <c r="C416" s="32" t="s">
        <v>71</v>
      </c>
      <c r="D416" s="32" t="s">
        <v>476</v>
      </c>
      <c r="E416" s="32" t="s">
        <v>456</v>
      </c>
      <c r="F416" s="32">
        <v>8131</v>
      </c>
      <c r="G416" s="33">
        <v>2024110010238</v>
      </c>
      <c r="H416" s="32" t="s">
        <v>28</v>
      </c>
      <c r="I416" s="32" t="s">
        <v>457</v>
      </c>
      <c r="J416" s="32" t="s">
        <v>32</v>
      </c>
      <c r="K416" s="32">
        <v>80111600</v>
      </c>
      <c r="L416" s="32" t="s">
        <v>806</v>
      </c>
      <c r="M416" s="32" t="s">
        <v>81</v>
      </c>
      <c r="N416" s="32" t="s">
        <v>82</v>
      </c>
      <c r="O416" s="32">
        <v>9</v>
      </c>
      <c r="P416" s="31">
        <v>1</v>
      </c>
      <c r="Q416" s="32" t="s">
        <v>83</v>
      </c>
      <c r="R416" s="61" t="s">
        <v>84</v>
      </c>
      <c r="S416" s="61">
        <v>6500000</v>
      </c>
      <c r="T416" s="49">
        <f t="shared" si="144"/>
        <v>58500000</v>
      </c>
      <c r="U416" s="32" t="s">
        <v>85</v>
      </c>
      <c r="V416" s="31" t="s">
        <v>78</v>
      </c>
      <c r="W416" s="31" t="s">
        <v>479</v>
      </c>
      <c r="X416" s="31" t="s">
        <v>489</v>
      </c>
      <c r="Y416" s="32" t="s">
        <v>76</v>
      </c>
      <c r="Z416" s="32" t="s">
        <v>77</v>
      </c>
      <c r="AA416" s="74">
        <f>SUMIFS('MOD PAA INVERSIÓN'!M:M,'MOD PAA INVERSIÓN'!B:B,A416,'MOD PAA INVERSIÓN'!A:A,"Modificación propuesta")</f>
        <v>0</v>
      </c>
      <c r="AB416" s="81">
        <f t="shared" si="154"/>
        <v>0</v>
      </c>
      <c r="AC416" s="81">
        <f t="shared" si="155"/>
        <v>58500000</v>
      </c>
      <c r="AD416" s="74">
        <f>IFERROR(VLOOKUP(A416,'MOD PAA INVERSIÓN'!$B:$U,20,0),0)</f>
        <v>0</v>
      </c>
      <c r="AE416" s="74">
        <f>SUMIFS('MOD PAA INVERSIÓN'!$M:$M,'MOD PAA INVERSIÓN'!B:B,A416,'MOD PAA INVERSIÓN'!A:A,"Información Actual")</f>
        <v>0</v>
      </c>
      <c r="AF416" s="74" t="e">
        <f>VLOOKUP(A416,'Copia de MOD PAA INVERSIÓN'!$B:$M,12,0)</f>
        <v>#N/A</v>
      </c>
      <c r="AG416" s="27" t="e">
        <f t="shared" si="113"/>
        <v>#REF!</v>
      </c>
      <c r="AH416" s="27"/>
    </row>
    <row r="417" spans="1:34" ht="100">
      <c r="A417" s="31" t="s">
        <v>828</v>
      </c>
      <c r="B417" s="32" t="s">
        <v>70</v>
      </c>
      <c r="C417" s="32" t="s">
        <v>71</v>
      </c>
      <c r="D417" s="32" t="s">
        <v>476</v>
      </c>
      <c r="E417" s="32" t="s">
        <v>456</v>
      </c>
      <c r="F417" s="32">
        <v>8131</v>
      </c>
      <c r="G417" s="33">
        <v>2024110010238</v>
      </c>
      <c r="H417" s="32" t="s">
        <v>28</v>
      </c>
      <c r="I417" s="32" t="s">
        <v>457</v>
      </c>
      <c r="J417" s="32" t="s">
        <v>32</v>
      </c>
      <c r="K417" s="32">
        <v>80111600</v>
      </c>
      <c r="L417" s="32" t="s">
        <v>806</v>
      </c>
      <c r="M417" s="32" t="s">
        <v>81</v>
      </c>
      <c r="N417" s="32" t="s">
        <v>82</v>
      </c>
      <c r="O417" s="32">
        <v>9</v>
      </c>
      <c r="P417" s="31">
        <v>1</v>
      </c>
      <c r="Q417" s="32" t="s">
        <v>83</v>
      </c>
      <c r="R417" s="61" t="s">
        <v>84</v>
      </c>
      <c r="S417" s="61">
        <v>7200000</v>
      </c>
      <c r="T417" s="49">
        <f t="shared" si="144"/>
        <v>64800000</v>
      </c>
      <c r="U417" s="32" t="s">
        <v>85</v>
      </c>
      <c r="V417" s="31" t="s">
        <v>78</v>
      </c>
      <c r="W417" s="31" t="s">
        <v>479</v>
      </c>
      <c r="X417" s="31" t="s">
        <v>489</v>
      </c>
      <c r="Y417" s="32" t="s">
        <v>76</v>
      </c>
      <c r="Z417" s="32" t="s">
        <v>77</v>
      </c>
      <c r="AA417" s="74">
        <f>SUMIFS('MOD PAA INVERSIÓN'!M:M,'MOD PAA INVERSIÓN'!B:B,A417,'MOD PAA INVERSIÓN'!A:A,"Modificación propuesta")</f>
        <v>0</v>
      </c>
      <c r="AB417" s="81">
        <f t="shared" si="154"/>
        <v>0</v>
      </c>
      <c r="AC417" s="81">
        <f t="shared" si="155"/>
        <v>64800000</v>
      </c>
      <c r="AD417" s="74">
        <f>IFERROR(VLOOKUP(A417,'MOD PAA INVERSIÓN'!$B:$U,20,0),0)</f>
        <v>0</v>
      </c>
      <c r="AE417" s="74">
        <f>SUMIFS('MOD PAA INVERSIÓN'!$M:$M,'MOD PAA INVERSIÓN'!B:B,A417,'MOD PAA INVERSIÓN'!A:A,"Información Actual")</f>
        <v>0</v>
      </c>
      <c r="AF417" s="74" t="e">
        <f>VLOOKUP(A417,'Copia de MOD PAA INVERSIÓN'!$B:$M,12,0)</f>
        <v>#N/A</v>
      </c>
      <c r="AG417" s="27" t="e">
        <f t="shared" si="113"/>
        <v>#REF!</v>
      </c>
      <c r="AH417" s="27"/>
    </row>
    <row r="418" spans="1:34" ht="62.5">
      <c r="A418" s="31" t="s">
        <v>829</v>
      </c>
      <c r="B418" s="32" t="s">
        <v>70</v>
      </c>
      <c r="C418" s="32" t="s">
        <v>71</v>
      </c>
      <c r="D418" s="32" t="s">
        <v>455</v>
      </c>
      <c r="E418" s="32" t="s">
        <v>456</v>
      </c>
      <c r="F418" s="33">
        <v>8131</v>
      </c>
      <c r="G418" s="33">
        <v>2024110010238</v>
      </c>
      <c r="H418" s="32" t="s">
        <v>28</v>
      </c>
      <c r="I418" s="32" t="s">
        <v>457</v>
      </c>
      <c r="J418" s="32" t="s">
        <v>31</v>
      </c>
      <c r="K418" s="32">
        <v>80111600</v>
      </c>
      <c r="L418" s="32" t="s">
        <v>1409</v>
      </c>
      <c r="M418" s="32" t="s">
        <v>81</v>
      </c>
      <c r="N418" s="32" t="s">
        <v>82</v>
      </c>
      <c r="O418" s="32">
        <v>6</v>
      </c>
      <c r="P418" s="31">
        <v>1</v>
      </c>
      <c r="Q418" s="32" t="s">
        <v>83</v>
      </c>
      <c r="R418" s="61" t="s">
        <v>84</v>
      </c>
      <c r="S418" s="61">
        <v>3600000</v>
      </c>
      <c r="T418" s="49">
        <f t="shared" si="144"/>
        <v>21600000</v>
      </c>
      <c r="U418" s="32" t="s">
        <v>85</v>
      </c>
      <c r="V418" s="31" t="s">
        <v>78</v>
      </c>
      <c r="W418" s="31" t="s">
        <v>461</v>
      </c>
      <c r="X418" s="31" t="s">
        <v>501</v>
      </c>
      <c r="Y418" s="32" t="s">
        <v>76</v>
      </c>
      <c r="Z418" s="32" t="s">
        <v>77</v>
      </c>
      <c r="AA418" s="74">
        <f>SUMIFS('MOD PAA INVERSIÓN'!M:M,'MOD PAA INVERSIÓN'!B:B,A418,'MOD PAA INVERSIÓN'!A:A,"Modificación propuesta")</f>
        <v>0</v>
      </c>
      <c r="AB418" s="81">
        <f t="shared" si="154"/>
        <v>0</v>
      </c>
      <c r="AC418" s="81">
        <f t="shared" si="155"/>
        <v>21600000</v>
      </c>
      <c r="AD418" s="74">
        <f>IFERROR(VLOOKUP(A418,'MOD PAA INVERSIÓN'!$B:$U,20,0),0)</f>
        <v>0</v>
      </c>
      <c r="AE418" s="74">
        <f>SUMIFS('MOD PAA INVERSIÓN'!$M:$M,'MOD PAA INVERSIÓN'!B:B,A418,'MOD PAA INVERSIÓN'!A:A,"Información Actual")</f>
        <v>0</v>
      </c>
      <c r="AF418" s="74" t="e">
        <f>VLOOKUP(A418,'Copia de MOD PAA INVERSIÓN'!$B:$M,12,0)</f>
        <v>#N/A</v>
      </c>
      <c r="AG418" s="27" t="e">
        <f t="shared" si="113"/>
        <v>#REF!</v>
      </c>
      <c r="AH418" s="27"/>
    </row>
    <row r="419" spans="1:34" ht="62.5">
      <c r="A419" s="31" t="s">
        <v>830</v>
      </c>
      <c r="B419" s="32" t="s">
        <v>70</v>
      </c>
      <c r="C419" s="32" t="s">
        <v>71</v>
      </c>
      <c r="D419" s="32" t="s">
        <v>455</v>
      </c>
      <c r="E419" s="32" t="s">
        <v>456</v>
      </c>
      <c r="F419" s="33">
        <v>8131</v>
      </c>
      <c r="G419" s="33">
        <v>2024110010238</v>
      </c>
      <c r="H419" s="32" t="s">
        <v>28</v>
      </c>
      <c r="I419" s="32" t="s">
        <v>457</v>
      </c>
      <c r="J419" s="32" t="s">
        <v>31</v>
      </c>
      <c r="K419" s="32">
        <v>80111600</v>
      </c>
      <c r="L419" s="32" t="s">
        <v>794</v>
      </c>
      <c r="M419" s="32" t="s">
        <v>81</v>
      </c>
      <c r="N419" s="32" t="s">
        <v>82</v>
      </c>
      <c r="O419" s="32">
        <v>6</v>
      </c>
      <c r="P419" s="31">
        <v>1</v>
      </c>
      <c r="Q419" s="32" t="s">
        <v>83</v>
      </c>
      <c r="R419" s="61" t="s">
        <v>84</v>
      </c>
      <c r="S419" s="61">
        <v>4500000</v>
      </c>
      <c r="T419" s="49">
        <f t="shared" si="144"/>
        <v>27000000</v>
      </c>
      <c r="U419" s="32" t="s">
        <v>85</v>
      </c>
      <c r="V419" s="31" t="s">
        <v>78</v>
      </c>
      <c r="W419" s="31" t="s">
        <v>461</v>
      </c>
      <c r="X419" s="31" t="s">
        <v>501</v>
      </c>
      <c r="Y419" s="32" t="s">
        <v>76</v>
      </c>
      <c r="Z419" s="32" t="s">
        <v>77</v>
      </c>
      <c r="AA419" s="74">
        <f>SUMIFS('MOD PAA INVERSIÓN'!M:M,'MOD PAA INVERSIÓN'!B:B,A419,'MOD PAA INVERSIÓN'!A:A,"Modificación propuesta")</f>
        <v>0</v>
      </c>
      <c r="AB419" s="81">
        <f t="shared" si="154"/>
        <v>0</v>
      </c>
      <c r="AC419" s="81">
        <f t="shared" si="155"/>
        <v>27000000</v>
      </c>
      <c r="AD419" s="74">
        <f>IFERROR(VLOOKUP(A419,'MOD PAA INVERSIÓN'!$B:$U,20,0),0)</f>
        <v>0</v>
      </c>
      <c r="AE419" s="74">
        <f>SUMIFS('MOD PAA INVERSIÓN'!$M:$M,'MOD PAA INVERSIÓN'!B:B,A419,'MOD PAA INVERSIÓN'!A:A,"Información Actual")</f>
        <v>0</v>
      </c>
      <c r="AF419" s="74" t="e">
        <f>VLOOKUP(A419,'Copia de MOD PAA INVERSIÓN'!$B:$M,12,0)</f>
        <v>#N/A</v>
      </c>
      <c r="AG419" s="27" t="e">
        <f t="shared" si="113"/>
        <v>#REF!</v>
      </c>
      <c r="AH419" s="27"/>
    </row>
    <row r="420" spans="1:34" ht="62.5">
      <c r="A420" s="31" t="s">
        <v>831</v>
      </c>
      <c r="B420" s="32" t="s">
        <v>70</v>
      </c>
      <c r="C420" s="32" t="s">
        <v>71</v>
      </c>
      <c r="D420" s="32" t="s">
        <v>455</v>
      </c>
      <c r="E420" s="32" t="s">
        <v>456</v>
      </c>
      <c r="F420" s="33">
        <v>8131</v>
      </c>
      <c r="G420" s="33">
        <v>2024110010238</v>
      </c>
      <c r="H420" s="32" t="s">
        <v>28</v>
      </c>
      <c r="I420" s="32" t="s">
        <v>457</v>
      </c>
      <c r="J420" s="32" t="s">
        <v>31</v>
      </c>
      <c r="K420" s="32">
        <v>80111600</v>
      </c>
      <c r="L420" s="32" t="s">
        <v>786</v>
      </c>
      <c r="M420" s="32" t="s">
        <v>81</v>
      </c>
      <c r="N420" s="32" t="s">
        <v>82</v>
      </c>
      <c r="O420" s="32">
        <v>6</v>
      </c>
      <c r="P420" s="31">
        <v>1</v>
      </c>
      <c r="Q420" s="32" t="s">
        <v>83</v>
      </c>
      <c r="R420" s="61" t="s">
        <v>84</v>
      </c>
      <c r="S420" s="61">
        <v>5200000</v>
      </c>
      <c r="T420" s="49">
        <f t="shared" si="144"/>
        <v>31200000</v>
      </c>
      <c r="U420" s="32" t="s">
        <v>85</v>
      </c>
      <c r="V420" s="31" t="s">
        <v>78</v>
      </c>
      <c r="W420" s="31" t="s">
        <v>461</v>
      </c>
      <c r="X420" s="31" t="s">
        <v>501</v>
      </c>
      <c r="Y420" s="32" t="s">
        <v>76</v>
      </c>
      <c r="Z420" s="32" t="s">
        <v>77</v>
      </c>
      <c r="AA420" s="74">
        <f>SUMIFS('MOD PAA INVERSIÓN'!M:M,'MOD PAA INVERSIÓN'!B:B,A420,'MOD PAA INVERSIÓN'!A:A,"Modificación propuesta")</f>
        <v>27500000</v>
      </c>
      <c r="AB420" s="74">
        <f>AA420-T420</f>
        <v>-3700000</v>
      </c>
      <c r="AC420" s="74">
        <f>AA420</f>
        <v>27500000</v>
      </c>
      <c r="AD420" s="74">
        <f>IFERROR(VLOOKUP(A420,'MOD PAA INVERSIÓN'!$B:$U,20,0),0)</f>
        <v>7</v>
      </c>
      <c r="AE420" s="74">
        <f>SUMIFS('MOD PAA INVERSIÓN'!$M:$M,'MOD PAA INVERSIÓN'!B:B,A420,'MOD PAA INVERSIÓN'!A:A,"Información Actual")</f>
        <v>31200000</v>
      </c>
      <c r="AF420" s="74">
        <f>VLOOKUP(A420,'Copia de MOD PAA INVERSIÓN'!$B:$M,12,0)</f>
        <v>27500000</v>
      </c>
      <c r="AG420" s="81" t="e">
        <f t="shared" si="113"/>
        <v>#REF!</v>
      </c>
      <c r="AH420" s="27"/>
    </row>
    <row r="421" spans="1:34" ht="62.5">
      <c r="A421" s="31" t="s">
        <v>832</v>
      </c>
      <c r="B421" s="32" t="s">
        <v>70</v>
      </c>
      <c r="C421" s="32" t="s">
        <v>71</v>
      </c>
      <c r="D421" s="32" t="s">
        <v>455</v>
      </c>
      <c r="E421" s="32" t="s">
        <v>456</v>
      </c>
      <c r="F421" s="33">
        <v>8131</v>
      </c>
      <c r="G421" s="33">
        <v>2024110010238</v>
      </c>
      <c r="H421" s="32" t="s">
        <v>28</v>
      </c>
      <c r="I421" s="32" t="s">
        <v>457</v>
      </c>
      <c r="J421" s="32" t="s">
        <v>31</v>
      </c>
      <c r="K421" s="32">
        <v>80111600</v>
      </c>
      <c r="L421" s="32" t="s">
        <v>789</v>
      </c>
      <c r="M421" s="32" t="s">
        <v>81</v>
      </c>
      <c r="N421" s="32" t="s">
        <v>82</v>
      </c>
      <c r="O421" s="32">
        <v>6</v>
      </c>
      <c r="P421" s="31">
        <v>1</v>
      </c>
      <c r="Q421" s="32" t="s">
        <v>83</v>
      </c>
      <c r="R421" s="61" t="s">
        <v>84</v>
      </c>
      <c r="S421" s="61">
        <v>3600000</v>
      </c>
      <c r="T421" s="49">
        <f t="shared" si="144"/>
        <v>21600000</v>
      </c>
      <c r="U421" s="32" t="s">
        <v>85</v>
      </c>
      <c r="V421" s="31" t="s">
        <v>78</v>
      </c>
      <c r="W421" s="31" t="s">
        <v>461</v>
      </c>
      <c r="X421" s="31" t="s">
        <v>501</v>
      </c>
      <c r="Y421" s="32" t="s">
        <v>76</v>
      </c>
      <c r="Z421" s="32" t="s">
        <v>77</v>
      </c>
      <c r="AA421" s="74">
        <f>SUMIFS('MOD PAA INVERSIÓN'!M:M,'MOD PAA INVERSIÓN'!B:B,A421,'MOD PAA INVERSIÓN'!A:A,"Modificación propuesta")</f>
        <v>0</v>
      </c>
      <c r="AB421" s="81">
        <f t="shared" ref="AB421:AB430" si="156">AC421-T421</f>
        <v>0</v>
      </c>
      <c r="AC421" s="81">
        <f t="shared" ref="AC421:AC430" si="157">T421</f>
        <v>21600000</v>
      </c>
      <c r="AD421" s="74">
        <f>IFERROR(VLOOKUP(A421,'MOD PAA INVERSIÓN'!$B:$U,20,0),0)</f>
        <v>0</v>
      </c>
      <c r="AE421" s="74">
        <f>SUMIFS('MOD PAA INVERSIÓN'!$M:$M,'MOD PAA INVERSIÓN'!B:B,A421,'MOD PAA INVERSIÓN'!A:A,"Información Actual")</f>
        <v>0</v>
      </c>
      <c r="AF421" s="74" t="e">
        <f>VLOOKUP(A421,'Copia de MOD PAA INVERSIÓN'!$B:$M,12,0)</f>
        <v>#N/A</v>
      </c>
      <c r="AG421" s="27" t="e">
        <f t="shared" si="113"/>
        <v>#REF!</v>
      </c>
      <c r="AH421" s="27"/>
    </row>
    <row r="422" spans="1:34" ht="62.5">
      <c r="A422" s="31" t="s">
        <v>833</v>
      </c>
      <c r="B422" s="32" t="s">
        <v>70</v>
      </c>
      <c r="C422" s="32" t="s">
        <v>71</v>
      </c>
      <c r="D422" s="32" t="s">
        <v>455</v>
      </c>
      <c r="E422" s="32" t="s">
        <v>456</v>
      </c>
      <c r="F422" s="33">
        <v>8131</v>
      </c>
      <c r="G422" s="33">
        <v>2024110010238</v>
      </c>
      <c r="H422" s="32" t="s">
        <v>28</v>
      </c>
      <c r="I422" s="32" t="s">
        <v>457</v>
      </c>
      <c r="J422" s="32" t="s">
        <v>31</v>
      </c>
      <c r="K422" s="32">
        <v>80111600</v>
      </c>
      <c r="L422" s="32" t="s">
        <v>786</v>
      </c>
      <c r="M422" s="32" t="s">
        <v>81</v>
      </c>
      <c r="N422" s="32" t="s">
        <v>82</v>
      </c>
      <c r="O422" s="32">
        <v>6</v>
      </c>
      <c r="P422" s="31">
        <v>1</v>
      </c>
      <c r="Q422" s="32" t="s">
        <v>83</v>
      </c>
      <c r="R422" s="61" t="s">
        <v>84</v>
      </c>
      <c r="S422" s="61">
        <v>4100000</v>
      </c>
      <c r="T422" s="49">
        <f t="shared" si="144"/>
        <v>24600000</v>
      </c>
      <c r="U422" s="32" t="s">
        <v>85</v>
      </c>
      <c r="V422" s="31" t="s">
        <v>78</v>
      </c>
      <c r="W422" s="31" t="s">
        <v>461</v>
      </c>
      <c r="X422" s="31" t="s">
        <v>501</v>
      </c>
      <c r="Y422" s="32" t="s">
        <v>76</v>
      </c>
      <c r="Z422" s="32" t="s">
        <v>77</v>
      </c>
      <c r="AA422" s="74">
        <f>SUMIFS('MOD PAA INVERSIÓN'!M:M,'MOD PAA INVERSIÓN'!B:B,A422,'MOD PAA INVERSIÓN'!A:A,"Modificación propuesta")</f>
        <v>0</v>
      </c>
      <c r="AB422" s="81">
        <f t="shared" si="156"/>
        <v>0</v>
      </c>
      <c r="AC422" s="81">
        <f t="shared" si="157"/>
        <v>24600000</v>
      </c>
      <c r="AD422" s="74">
        <f>IFERROR(VLOOKUP(A422,'MOD PAA INVERSIÓN'!$B:$U,20,0),0)</f>
        <v>0</v>
      </c>
      <c r="AE422" s="74">
        <f>SUMIFS('MOD PAA INVERSIÓN'!$M:$M,'MOD PAA INVERSIÓN'!B:B,A422,'MOD PAA INVERSIÓN'!A:A,"Información Actual")</f>
        <v>0</v>
      </c>
      <c r="AF422" s="74" t="e">
        <f>VLOOKUP(A422,'Copia de MOD PAA INVERSIÓN'!$B:$M,12,0)</f>
        <v>#N/A</v>
      </c>
      <c r="AG422" s="27" t="e">
        <f t="shared" si="113"/>
        <v>#REF!</v>
      </c>
      <c r="AH422" s="27"/>
    </row>
    <row r="423" spans="1:34" ht="175">
      <c r="A423" s="31" t="s">
        <v>834</v>
      </c>
      <c r="B423" s="32" t="s">
        <v>70</v>
      </c>
      <c r="C423" s="32" t="s">
        <v>71</v>
      </c>
      <c r="D423" s="32" t="s">
        <v>455</v>
      </c>
      <c r="E423" s="32" t="s">
        <v>456</v>
      </c>
      <c r="F423" s="33">
        <v>8131</v>
      </c>
      <c r="G423" s="33">
        <v>2024110010238</v>
      </c>
      <c r="H423" s="32" t="s">
        <v>28</v>
      </c>
      <c r="I423" s="32" t="s">
        <v>457</v>
      </c>
      <c r="J423" s="32" t="s">
        <v>30</v>
      </c>
      <c r="K423" s="32">
        <v>80111600</v>
      </c>
      <c r="L423" s="40" t="s">
        <v>1410</v>
      </c>
      <c r="M423" s="32" t="s">
        <v>81</v>
      </c>
      <c r="N423" s="32" t="s">
        <v>82</v>
      </c>
      <c r="O423" s="32">
        <v>6</v>
      </c>
      <c r="P423" s="31">
        <v>1</v>
      </c>
      <c r="Q423" s="32" t="s">
        <v>83</v>
      </c>
      <c r="R423" s="61" t="s">
        <v>84</v>
      </c>
      <c r="S423" s="61">
        <v>4200000</v>
      </c>
      <c r="T423" s="49">
        <f t="shared" si="144"/>
        <v>25200000</v>
      </c>
      <c r="U423" s="32" t="s">
        <v>85</v>
      </c>
      <c r="V423" s="32" t="s">
        <v>78</v>
      </c>
      <c r="W423" s="31" t="s">
        <v>461</v>
      </c>
      <c r="X423" s="32" t="s">
        <v>501</v>
      </c>
      <c r="Y423" s="32" t="s">
        <v>76</v>
      </c>
      <c r="Z423" s="32" t="s">
        <v>77</v>
      </c>
      <c r="AA423" s="74">
        <f>SUMIFS('MOD PAA INVERSIÓN'!M:M,'MOD PAA INVERSIÓN'!B:B,A423,'MOD PAA INVERSIÓN'!A:A,"Modificación propuesta")</f>
        <v>0</v>
      </c>
      <c r="AB423" s="81">
        <f t="shared" si="156"/>
        <v>0</v>
      </c>
      <c r="AC423" s="81">
        <f t="shared" si="157"/>
        <v>25200000</v>
      </c>
      <c r="AD423" s="74">
        <f>IFERROR(VLOOKUP(A423,'MOD PAA INVERSIÓN'!$B:$U,20,0),0)</f>
        <v>0</v>
      </c>
      <c r="AE423" s="74">
        <f>SUMIFS('MOD PAA INVERSIÓN'!$M:$M,'MOD PAA INVERSIÓN'!B:B,A423,'MOD PAA INVERSIÓN'!A:A,"Información Actual")</f>
        <v>0</v>
      </c>
      <c r="AF423" s="74" t="e">
        <f>VLOOKUP(A423,'Copia de MOD PAA INVERSIÓN'!$B:$M,12,0)</f>
        <v>#N/A</v>
      </c>
      <c r="AG423" s="27" t="e">
        <f t="shared" si="113"/>
        <v>#REF!</v>
      </c>
      <c r="AH423" s="27"/>
    </row>
    <row r="424" spans="1:34" ht="62.5">
      <c r="A424" s="31" t="s">
        <v>835</v>
      </c>
      <c r="B424" s="32" t="s">
        <v>70</v>
      </c>
      <c r="C424" s="32" t="s">
        <v>71</v>
      </c>
      <c r="D424" s="32" t="s">
        <v>476</v>
      </c>
      <c r="E424" s="32" t="s">
        <v>456</v>
      </c>
      <c r="F424" s="32">
        <v>8131</v>
      </c>
      <c r="G424" s="32">
        <v>2024110010238</v>
      </c>
      <c r="H424" s="32" t="s">
        <v>28</v>
      </c>
      <c r="I424" s="32" t="s">
        <v>457</v>
      </c>
      <c r="J424" s="32" t="s">
        <v>32</v>
      </c>
      <c r="K424" s="32">
        <v>80111600</v>
      </c>
      <c r="L424" s="32" t="s">
        <v>1411</v>
      </c>
      <c r="M424" s="32" t="s">
        <v>81</v>
      </c>
      <c r="N424" s="32" t="s">
        <v>82</v>
      </c>
      <c r="O424" s="32">
        <v>6</v>
      </c>
      <c r="P424" s="31">
        <v>1</v>
      </c>
      <c r="Q424" s="32" t="s">
        <v>83</v>
      </c>
      <c r="R424" s="61" t="s">
        <v>84</v>
      </c>
      <c r="S424" s="61">
        <v>3600000</v>
      </c>
      <c r="T424" s="49">
        <f t="shared" si="144"/>
        <v>21600000</v>
      </c>
      <c r="U424" s="32" t="s">
        <v>85</v>
      </c>
      <c r="V424" s="31" t="s">
        <v>78</v>
      </c>
      <c r="W424" s="31" t="s">
        <v>479</v>
      </c>
      <c r="X424" s="31" t="s">
        <v>489</v>
      </c>
      <c r="Y424" s="32" t="s">
        <v>76</v>
      </c>
      <c r="Z424" s="32" t="s">
        <v>77</v>
      </c>
      <c r="AA424" s="74">
        <f>SUMIFS('MOD PAA INVERSIÓN'!M:M,'MOD PAA INVERSIÓN'!B:B,A424,'MOD PAA INVERSIÓN'!A:A,"Modificación propuesta")</f>
        <v>0</v>
      </c>
      <c r="AB424" s="81">
        <f t="shared" si="156"/>
        <v>0</v>
      </c>
      <c r="AC424" s="81">
        <f t="shared" si="157"/>
        <v>21600000</v>
      </c>
      <c r="AD424" s="74">
        <f>IFERROR(VLOOKUP(A424,'MOD PAA INVERSIÓN'!$B:$U,20,0),0)</f>
        <v>0</v>
      </c>
      <c r="AE424" s="74">
        <f>SUMIFS('MOD PAA INVERSIÓN'!$M:$M,'MOD PAA INVERSIÓN'!B:B,A424,'MOD PAA INVERSIÓN'!A:A,"Información Actual")</f>
        <v>0</v>
      </c>
      <c r="AF424" s="74" t="e">
        <f>VLOOKUP(A424,'Copia de MOD PAA INVERSIÓN'!$B:$M,12,0)</f>
        <v>#N/A</v>
      </c>
      <c r="AG424" s="27" t="e">
        <f t="shared" si="113"/>
        <v>#REF!</v>
      </c>
      <c r="AH424" s="27"/>
    </row>
    <row r="425" spans="1:34" ht="62.5">
      <c r="A425" s="31" t="s">
        <v>836</v>
      </c>
      <c r="B425" s="32" t="s">
        <v>70</v>
      </c>
      <c r="C425" s="32" t="s">
        <v>71</v>
      </c>
      <c r="D425" s="32" t="s">
        <v>476</v>
      </c>
      <c r="E425" s="32" t="s">
        <v>456</v>
      </c>
      <c r="F425" s="32">
        <v>8131</v>
      </c>
      <c r="G425" s="32">
        <v>2024110010238</v>
      </c>
      <c r="H425" s="32" t="s">
        <v>28</v>
      </c>
      <c r="I425" s="32" t="s">
        <v>457</v>
      </c>
      <c r="J425" s="32" t="s">
        <v>32</v>
      </c>
      <c r="K425" s="32">
        <v>80111600</v>
      </c>
      <c r="L425" s="32" t="s">
        <v>797</v>
      </c>
      <c r="M425" s="32" t="s">
        <v>81</v>
      </c>
      <c r="N425" s="32" t="s">
        <v>82</v>
      </c>
      <c r="O425" s="32">
        <v>6</v>
      </c>
      <c r="P425" s="31">
        <v>1</v>
      </c>
      <c r="Q425" s="32" t="s">
        <v>83</v>
      </c>
      <c r="R425" s="61" t="s">
        <v>84</v>
      </c>
      <c r="S425" s="61">
        <v>6000000</v>
      </c>
      <c r="T425" s="49">
        <f t="shared" si="144"/>
        <v>36000000</v>
      </c>
      <c r="U425" s="32" t="s">
        <v>85</v>
      </c>
      <c r="V425" s="31" t="s">
        <v>78</v>
      </c>
      <c r="W425" s="31" t="s">
        <v>479</v>
      </c>
      <c r="X425" s="31" t="s">
        <v>489</v>
      </c>
      <c r="Y425" s="32" t="s">
        <v>76</v>
      </c>
      <c r="Z425" s="32" t="s">
        <v>77</v>
      </c>
      <c r="AA425" s="74">
        <f>SUMIFS('MOD PAA INVERSIÓN'!M:M,'MOD PAA INVERSIÓN'!B:B,A425,'MOD PAA INVERSIÓN'!A:A,"Modificación propuesta")</f>
        <v>0</v>
      </c>
      <c r="AB425" s="81">
        <f t="shared" si="156"/>
        <v>0</v>
      </c>
      <c r="AC425" s="81">
        <f t="shared" si="157"/>
        <v>36000000</v>
      </c>
      <c r="AD425" s="74">
        <f>IFERROR(VLOOKUP(A425,'MOD PAA INVERSIÓN'!$B:$U,20,0),0)</f>
        <v>0</v>
      </c>
      <c r="AE425" s="74">
        <f>SUMIFS('MOD PAA INVERSIÓN'!$M:$M,'MOD PAA INVERSIÓN'!B:B,A425,'MOD PAA INVERSIÓN'!A:A,"Información Actual")</f>
        <v>0</v>
      </c>
      <c r="AF425" s="74" t="e">
        <f>VLOOKUP(A425,'Copia de MOD PAA INVERSIÓN'!$B:$M,12,0)</f>
        <v>#N/A</v>
      </c>
      <c r="AG425" s="27" t="e">
        <f t="shared" si="113"/>
        <v>#REF!</v>
      </c>
      <c r="AH425" s="27"/>
    </row>
    <row r="426" spans="1:34" ht="62.5">
      <c r="A426" s="31" t="s">
        <v>837</v>
      </c>
      <c r="B426" s="32" t="s">
        <v>70</v>
      </c>
      <c r="C426" s="32" t="s">
        <v>71</v>
      </c>
      <c r="D426" s="32" t="s">
        <v>455</v>
      </c>
      <c r="E426" s="32" t="s">
        <v>456</v>
      </c>
      <c r="F426" s="33">
        <v>8131</v>
      </c>
      <c r="G426" s="33">
        <v>2024110010238</v>
      </c>
      <c r="H426" s="32" t="s">
        <v>28</v>
      </c>
      <c r="I426" s="32" t="s">
        <v>457</v>
      </c>
      <c r="J426" s="32" t="s">
        <v>31</v>
      </c>
      <c r="K426" s="32">
        <v>80111600</v>
      </c>
      <c r="L426" s="32" t="s">
        <v>794</v>
      </c>
      <c r="M426" s="32" t="s">
        <v>82</v>
      </c>
      <c r="N426" s="32" t="s">
        <v>82</v>
      </c>
      <c r="O426" s="32">
        <v>6</v>
      </c>
      <c r="P426" s="31">
        <v>1</v>
      </c>
      <c r="Q426" s="32" t="s">
        <v>83</v>
      </c>
      <c r="R426" s="61" t="s">
        <v>84</v>
      </c>
      <c r="S426" s="61">
        <v>9000000</v>
      </c>
      <c r="T426" s="49">
        <f t="shared" si="144"/>
        <v>54000000</v>
      </c>
      <c r="U426" s="32" t="s">
        <v>85</v>
      </c>
      <c r="V426" s="31" t="s">
        <v>78</v>
      </c>
      <c r="W426" s="31" t="s">
        <v>461</v>
      </c>
      <c r="X426" s="31" t="s">
        <v>501</v>
      </c>
      <c r="Y426" s="32" t="s">
        <v>76</v>
      </c>
      <c r="Z426" s="32" t="s">
        <v>77</v>
      </c>
      <c r="AA426" s="74">
        <f>SUMIFS('MOD PAA INVERSIÓN'!M:M,'MOD PAA INVERSIÓN'!B:B,A426,'MOD PAA INVERSIÓN'!A:A,"Modificación propuesta")</f>
        <v>0</v>
      </c>
      <c r="AB426" s="81">
        <f t="shared" si="156"/>
        <v>0</v>
      </c>
      <c r="AC426" s="81">
        <f t="shared" si="157"/>
        <v>54000000</v>
      </c>
      <c r="AD426" s="74">
        <f>IFERROR(VLOOKUP(A426,'MOD PAA INVERSIÓN'!$B:$U,20,0),0)</f>
        <v>0</v>
      </c>
      <c r="AE426" s="74">
        <f>SUMIFS('MOD PAA INVERSIÓN'!$M:$M,'MOD PAA INVERSIÓN'!B:B,A426,'MOD PAA INVERSIÓN'!A:A,"Información Actual")</f>
        <v>0</v>
      </c>
      <c r="AF426" s="74" t="e">
        <f>VLOOKUP(A426,'Copia de MOD PAA INVERSIÓN'!$B:$M,12,0)</f>
        <v>#N/A</v>
      </c>
      <c r="AG426" s="27" t="e">
        <f t="shared" si="113"/>
        <v>#REF!</v>
      </c>
      <c r="AH426" s="27"/>
    </row>
    <row r="427" spans="1:34" ht="62.5">
      <c r="A427" s="31" t="s">
        <v>838</v>
      </c>
      <c r="B427" s="32" t="s">
        <v>70</v>
      </c>
      <c r="C427" s="32" t="s">
        <v>71</v>
      </c>
      <c r="D427" s="32" t="s">
        <v>455</v>
      </c>
      <c r="E427" s="32" t="s">
        <v>456</v>
      </c>
      <c r="F427" s="33">
        <v>8131</v>
      </c>
      <c r="G427" s="33">
        <v>2024110010238</v>
      </c>
      <c r="H427" s="32" t="s">
        <v>28</v>
      </c>
      <c r="I427" s="32" t="s">
        <v>457</v>
      </c>
      <c r="J427" s="32" t="s">
        <v>31</v>
      </c>
      <c r="K427" s="32">
        <v>80111600</v>
      </c>
      <c r="L427" s="32" t="s">
        <v>786</v>
      </c>
      <c r="M427" s="32" t="s">
        <v>81</v>
      </c>
      <c r="N427" s="32" t="s">
        <v>82</v>
      </c>
      <c r="O427" s="32">
        <v>6</v>
      </c>
      <c r="P427" s="31">
        <v>1</v>
      </c>
      <c r="Q427" s="32" t="s">
        <v>83</v>
      </c>
      <c r="R427" s="61" t="s">
        <v>84</v>
      </c>
      <c r="S427" s="61">
        <v>4700000</v>
      </c>
      <c r="T427" s="49">
        <f t="shared" si="144"/>
        <v>28200000</v>
      </c>
      <c r="U427" s="32" t="s">
        <v>85</v>
      </c>
      <c r="V427" s="31" t="s">
        <v>78</v>
      </c>
      <c r="W427" s="31" t="s">
        <v>461</v>
      </c>
      <c r="X427" s="31" t="s">
        <v>501</v>
      </c>
      <c r="Y427" s="32" t="s">
        <v>76</v>
      </c>
      <c r="Z427" s="32" t="s">
        <v>77</v>
      </c>
      <c r="AA427" s="74">
        <f>SUMIFS('MOD PAA INVERSIÓN'!M:M,'MOD PAA INVERSIÓN'!B:B,A427,'MOD PAA INVERSIÓN'!A:A,"Modificación propuesta")</f>
        <v>0</v>
      </c>
      <c r="AB427" s="81">
        <f t="shared" si="156"/>
        <v>0</v>
      </c>
      <c r="AC427" s="81">
        <f t="shared" si="157"/>
        <v>28200000</v>
      </c>
      <c r="AD427" s="74">
        <f>IFERROR(VLOOKUP(A427,'MOD PAA INVERSIÓN'!$B:$U,20,0),0)</f>
        <v>0</v>
      </c>
      <c r="AE427" s="74">
        <f>SUMIFS('MOD PAA INVERSIÓN'!$M:$M,'MOD PAA INVERSIÓN'!B:B,A427,'MOD PAA INVERSIÓN'!A:A,"Información Actual")</f>
        <v>0</v>
      </c>
      <c r="AF427" s="74" t="e">
        <f>VLOOKUP(A427,'Copia de MOD PAA INVERSIÓN'!$B:$M,12,0)</f>
        <v>#N/A</v>
      </c>
      <c r="AG427" s="27" t="e">
        <f t="shared" si="113"/>
        <v>#REF!</v>
      </c>
      <c r="AH427" s="27"/>
    </row>
    <row r="428" spans="1:34" ht="100">
      <c r="A428" s="31" t="s">
        <v>839</v>
      </c>
      <c r="B428" s="32" t="s">
        <v>70</v>
      </c>
      <c r="C428" s="32" t="s">
        <v>71</v>
      </c>
      <c r="D428" s="32" t="s">
        <v>476</v>
      </c>
      <c r="E428" s="32" t="s">
        <v>456</v>
      </c>
      <c r="F428" s="32">
        <v>8131</v>
      </c>
      <c r="G428" s="32">
        <v>2024110010238</v>
      </c>
      <c r="H428" s="32" t="s">
        <v>28</v>
      </c>
      <c r="I428" s="32" t="s">
        <v>457</v>
      </c>
      <c r="J428" s="32" t="s">
        <v>32</v>
      </c>
      <c r="K428" s="32">
        <v>80111600</v>
      </c>
      <c r="L428" s="32" t="s">
        <v>840</v>
      </c>
      <c r="M428" s="32" t="s">
        <v>81</v>
      </c>
      <c r="N428" s="32" t="s">
        <v>82</v>
      </c>
      <c r="O428" s="32">
        <v>9.5</v>
      </c>
      <c r="P428" s="31">
        <v>1</v>
      </c>
      <c r="Q428" s="32" t="s">
        <v>83</v>
      </c>
      <c r="R428" s="61" t="s">
        <v>84</v>
      </c>
      <c r="S428" s="61">
        <v>3800000</v>
      </c>
      <c r="T428" s="49">
        <f t="shared" si="144"/>
        <v>36100000</v>
      </c>
      <c r="U428" s="32" t="s">
        <v>85</v>
      </c>
      <c r="V428" s="31" t="s">
        <v>78</v>
      </c>
      <c r="W428" s="31" t="s">
        <v>479</v>
      </c>
      <c r="X428" s="31" t="s">
        <v>489</v>
      </c>
      <c r="Y428" s="32" t="s">
        <v>76</v>
      </c>
      <c r="Z428" s="32" t="s">
        <v>77</v>
      </c>
      <c r="AA428" s="74">
        <f>SUMIFS('MOD PAA INVERSIÓN'!M:M,'MOD PAA INVERSIÓN'!B:B,A428,'MOD PAA INVERSIÓN'!A:A,"Modificación propuesta")</f>
        <v>0</v>
      </c>
      <c r="AB428" s="81">
        <f t="shared" si="156"/>
        <v>0</v>
      </c>
      <c r="AC428" s="81">
        <f t="shared" si="157"/>
        <v>36100000</v>
      </c>
      <c r="AD428" s="74">
        <f>IFERROR(VLOOKUP(A428,'MOD PAA INVERSIÓN'!$B:$U,20,0),0)</f>
        <v>0</v>
      </c>
      <c r="AE428" s="74">
        <f>SUMIFS('MOD PAA INVERSIÓN'!$M:$M,'MOD PAA INVERSIÓN'!B:B,A428,'MOD PAA INVERSIÓN'!A:A,"Información Actual")</f>
        <v>0</v>
      </c>
      <c r="AF428" s="74" t="e">
        <f>VLOOKUP(A428,'Copia de MOD PAA INVERSIÓN'!$B:$M,12,0)</f>
        <v>#N/A</v>
      </c>
      <c r="AG428" s="27" t="e">
        <f t="shared" si="113"/>
        <v>#REF!</v>
      </c>
      <c r="AH428" s="27"/>
    </row>
    <row r="429" spans="1:34" ht="62.5">
      <c r="A429" s="31" t="s">
        <v>841</v>
      </c>
      <c r="B429" s="32" t="s">
        <v>70</v>
      </c>
      <c r="C429" s="32" t="s">
        <v>71</v>
      </c>
      <c r="D429" s="32" t="s">
        <v>476</v>
      </c>
      <c r="E429" s="32" t="s">
        <v>456</v>
      </c>
      <c r="F429" s="32">
        <v>8131</v>
      </c>
      <c r="G429" s="32">
        <v>2024110010238</v>
      </c>
      <c r="H429" s="32" t="s">
        <v>28</v>
      </c>
      <c r="I429" s="32" t="s">
        <v>457</v>
      </c>
      <c r="J429" s="32" t="s">
        <v>32</v>
      </c>
      <c r="K429" s="32">
        <v>80111600</v>
      </c>
      <c r="L429" s="32" t="s">
        <v>797</v>
      </c>
      <c r="M429" s="32" t="s">
        <v>81</v>
      </c>
      <c r="N429" s="32" t="s">
        <v>82</v>
      </c>
      <c r="O429" s="32">
        <v>6</v>
      </c>
      <c r="P429" s="31">
        <v>1</v>
      </c>
      <c r="Q429" s="32" t="s">
        <v>83</v>
      </c>
      <c r="R429" s="61" t="s">
        <v>84</v>
      </c>
      <c r="S429" s="61">
        <v>4500000</v>
      </c>
      <c r="T429" s="49">
        <f t="shared" si="144"/>
        <v>27000000</v>
      </c>
      <c r="U429" s="32" t="s">
        <v>85</v>
      </c>
      <c r="V429" s="31" t="s">
        <v>78</v>
      </c>
      <c r="W429" s="31" t="s">
        <v>479</v>
      </c>
      <c r="X429" s="31" t="s">
        <v>489</v>
      </c>
      <c r="Y429" s="32" t="s">
        <v>76</v>
      </c>
      <c r="Z429" s="32" t="s">
        <v>77</v>
      </c>
      <c r="AA429" s="74">
        <f>SUMIFS('MOD PAA INVERSIÓN'!M:M,'MOD PAA INVERSIÓN'!B:B,A429,'MOD PAA INVERSIÓN'!A:A,"Modificación propuesta")</f>
        <v>0</v>
      </c>
      <c r="AB429" s="81">
        <f t="shared" si="156"/>
        <v>0</v>
      </c>
      <c r="AC429" s="81">
        <f t="shared" si="157"/>
        <v>27000000</v>
      </c>
      <c r="AD429" s="74">
        <f>IFERROR(VLOOKUP(A429,'MOD PAA INVERSIÓN'!$B:$U,20,0),0)</f>
        <v>0</v>
      </c>
      <c r="AE429" s="74">
        <f>SUMIFS('MOD PAA INVERSIÓN'!$M:$M,'MOD PAA INVERSIÓN'!B:B,A429,'MOD PAA INVERSIÓN'!A:A,"Información Actual")</f>
        <v>0</v>
      </c>
      <c r="AF429" s="74" t="e">
        <f>VLOOKUP(A429,'Copia de MOD PAA INVERSIÓN'!$B:$M,12,0)</f>
        <v>#N/A</v>
      </c>
      <c r="AG429" s="27" t="e">
        <f t="shared" si="113"/>
        <v>#REF!</v>
      </c>
      <c r="AH429" s="27"/>
    </row>
    <row r="430" spans="1:34" ht="50">
      <c r="A430" s="31" t="s">
        <v>842</v>
      </c>
      <c r="B430" s="32" t="s">
        <v>70</v>
      </c>
      <c r="C430" s="32" t="s">
        <v>71</v>
      </c>
      <c r="D430" s="32" t="s">
        <v>455</v>
      </c>
      <c r="E430" s="32" t="s">
        <v>456</v>
      </c>
      <c r="F430" s="33">
        <v>8131</v>
      </c>
      <c r="G430" s="33">
        <v>2024110010238</v>
      </c>
      <c r="H430" s="32" t="s">
        <v>28</v>
      </c>
      <c r="I430" s="32" t="s">
        <v>457</v>
      </c>
      <c r="J430" s="32" t="s">
        <v>31</v>
      </c>
      <c r="K430" s="32">
        <v>80111600</v>
      </c>
      <c r="L430" s="32" t="s">
        <v>843</v>
      </c>
      <c r="M430" s="32" t="s">
        <v>81</v>
      </c>
      <c r="N430" s="32" t="s">
        <v>82</v>
      </c>
      <c r="O430" s="32">
        <v>1</v>
      </c>
      <c r="P430" s="31">
        <v>1</v>
      </c>
      <c r="Q430" s="32" t="s">
        <v>83</v>
      </c>
      <c r="R430" s="61" t="s">
        <v>84</v>
      </c>
      <c r="S430" s="63">
        <v>39000000</v>
      </c>
      <c r="T430" s="86">
        <f t="shared" si="144"/>
        <v>39000000</v>
      </c>
      <c r="U430" s="32" t="s">
        <v>85</v>
      </c>
      <c r="V430" s="31" t="s">
        <v>78</v>
      </c>
      <c r="W430" s="31" t="s">
        <v>461</v>
      </c>
      <c r="X430" s="31" t="s">
        <v>501</v>
      </c>
      <c r="Y430" s="32" t="s">
        <v>76</v>
      </c>
      <c r="Z430" s="32" t="s">
        <v>77</v>
      </c>
      <c r="AA430" s="74">
        <f>SUMIFS('MOD PAA INVERSIÓN'!M:M,'MOD PAA INVERSIÓN'!B:B,A430,'MOD PAA INVERSIÓN'!A:A,"Modificación propuesta")</f>
        <v>0</v>
      </c>
      <c r="AB430" s="81">
        <f t="shared" si="156"/>
        <v>0</v>
      </c>
      <c r="AC430" s="81">
        <f t="shared" si="157"/>
        <v>39000000</v>
      </c>
      <c r="AD430" s="74">
        <f>IFERROR(VLOOKUP(A430,'MOD PAA INVERSIÓN'!$B:$U,20,0),0)</f>
        <v>0</v>
      </c>
      <c r="AE430" s="74">
        <f>SUMIFS('MOD PAA INVERSIÓN'!$M:$M,'MOD PAA INVERSIÓN'!B:B,A430,'MOD PAA INVERSIÓN'!A:A,"Información Actual")</f>
        <v>0</v>
      </c>
      <c r="AF430" s="74" t="e">
        <f>VLOOKUP(A430,'Copia de MOD PAA INVERSIÓN'!$B:$M,12,0)</f>
        <v>#N/A</v>
      </c>
      <c r="AG430" s="27" t="e">
        <f t="shared" si="113"/>
        <v>#REF!</v>
      </c>
      <c r="AH430" s="27"/>
    </row>
    <row r="431" spans="1:34" ht="50">
      <c r="A431" s="31" t="s">
        <v>844</v>
      </c>
      <c r="B431" s="32" t="s">
        <v>70</v>
      </c>
      <c r="C431" s="32" t="s">
        <v>71</v>
      </c>
      <c r="D431" s="32" t="s">
        <v>455</v>
      </c>
      <c r="E431" s="32" t="s">
        <v>456</v>
      </c>
      <c r="F431" s="33">
        <v>8131</v>
      </c>
      <c r="G431" s="33">
        <v>2024110010238</v>
      </c>
      <c r="H431" s="32" t="s">
        <v>28</v>
      </c>
      <c r="I431" s="32" t="s">
        <v>457</v>
      </c>
      <c r="J431" s="32" t="s">
        <v>31</v>
      </c>
      <c r="K431" s="32">
        <v>80111600</v>
      </c>
      <c r="L431" s="32" t="s">
        <v>845</v>
      </c>
      <c r="M431" s="32" t="s">
        <v>649</v>
      </c>
      <c r="N431" s="32" t="s">
        <v>178</v>
      </c>
      <c r="O431" s="32">
        <v>9</v>
      </c>
      <c r="P431" s="31">
        <v>1</v>
      </c>
      <c r="Q431" s="32" t="s">
        <v>83</v>
      </c>
      <c r="R431" s="87" t="s">
        <v>84</v>
      </c>
      <c r="S431" s="71">
        <v>923528000</v>
      </c>
      <c r="T431" s="71">
        <v>923528000</v>
      </c>
      <c r="U431" s="36" t="s">
        <v>85</v>
      </c>
      <c r="V431" s="31" t="s">
        <v>78</v>
      </c>
      <c r="W431" s="31" t="s">
        <v>461</v>
      </c>
      <c r="X431" s="31" t="s">
        <v>501</v>
      </c>
      <c r="Y431" s="32" t="s">
        <v>76</v>
      </c>
      <c r="Z431" s="32" t="s">
        <v>77</v>
      </c>
      <c r="AA431" s="74">
        <f>SUMIFS('MOD PAA INVERSIÓN'!M:M,'MOD PAA INVERSIÓN'!B:B,A431,'MOD PAA INVERSIÓN'!A:A,"Modificación propuesta")</f>
        <v>900000000</v>
      </c>
      <c r="AB431" s="74">
        <f>AA431-T431</f>
        <v>-23528000</v>
      </c>
      <c r="AC431" s="74">
        <f>AA431</f>
        <v>900000000</v>
      </c>
      <c r="AD431" s="74">
        <f>IFERROR(VLOOKUP(A431,'MOD PAA INVERSIÓN'!$B:$U,20,0),0)</f>
        <v>7</v>
      </c>
      <c r="AE431" s="74">
        <f>SUMIFS('MOD PAA INVERSIÓN'!$M:$M,'MOD PAA INVERSIÓN'!B:B,A431,'MOD PAA INVERSIÓN'!A:A,"Información Actual")</f>
        <v>923528000</v>
      </c>
      <c r="AF431" s="74">
        <f>VLOOKUP(A431,'Copia de MOD PAA INVERSIÓN'!$B:$M,12,0)</f>
        <v>900000000</v>
      </c>
      <c r="AG431" s="80" t="e">
        <f t="shared" si="113"/>
        <v>#REF!</v>
      </c>
      <c r="AH431" s="27"/>
    </row>
    <row r="432" spans="1:34" ht="112.5">
      <c r="A432" s="31" t="s">
        <v>846</v>
      </c>
      <c r="B432" s="32" t="s">
        <v>70</v>
      </c>
      <c r="C432" s="32" t="s">
        <v>71</v>
      </c>
      <c r="D432" s="32" t="s">
        <v>455</v>
      </c>
      <c r="E432" s="32" t="s">
        <v>456</v>
      </c>
      <c r="F432" s="33">
        <v>8131</v>
      </c>
      <c r="G432" s="33">
        <v>2024110010238</v>
      </c>
      <c r="H432" s="32" t="s">
        <v>28</v>
      </c>
      <c r="I432" s="32" t="s">
        <v>457</v>
      </c>
      <c r="J432" s="32" t="s">
        <v>31</v>
      </c>
      <c r="K432" s="32">
        <v>80111600</v>
      </c>
      <c r="L432" s="32" t="s">
        <v>847</v>
      </c>
      <c r="M432" s="32" t="s">
        <v>81</v>
      </c>
      <c r="N432" s="32" t="s">
        <v>82</v>
      </c>
      <c r="O432" s="32">
        <v>1</v>
      </c>
      <c r="P432" s="31">
        <v>1</v>
      </c>
      <c r="Q432" s="32" t="s">
        <v>83</v>
      </c>
      <c r="R432" s="61" t="s">
        <v>84</v>
      </c>
      <c r="S432" s="70">
        <v>1000000000</v>
      </c>
      <c r="T432" s="88">
        <f t="shared" ref="T432:T457" si="158">+O432*S432</f>
        <v>1000000000</v>
      </c>
      <c r="U432" s="32" t="s">
        <v>85</v>
      </c>
      <c r="V432" s="31" t="s">
        <v>78</v>
      </c>
      <c r="W432" s="31" t="s">
        <v>461</v>
      </c>
      <c r="X432" s="31" t="s">
        <v>501</v>
      </c>
      <c r="Y432" s="32" t="s">
        <v>76</v>
      </c>
      <c r="Z432" s="32" t="s">
        <v>77</v>
      </c>
      <c r="AA432" s="74">
        <f>SUMIFS('MOD PAA INVERSIÓN'!M:M,'MOD PAA INVERSIÓN'!B:B,A432,'MOD PAA INVERSIÓN'!A:A,"Modificación propuesta")</f>
        <v>0</v>
      </c>
      <c r="AB432" s="81">
        <f t="shared" ref="AB432:AB434" si="159">AC432-T432</f>
        <v>0</v>
      </c>
      <c r="AC432" s="81">
        <f t="shared" ref="AC432:AC434" si="160">T432</f>
        <v>1000000000</v>
      </c>
      <c r="AD432" s="74">
        <f>IFERROR(VLOOKUP(A432,'MOD PAA INVERSIÓN'!$B:$U,20,0),0)</f>
        <v>0</v>
      </c>
      <c r="AE432" s="74">
        <f>SUMIFS('MOD PAA INVERSIÓN'!$M:$M,'MOD PAA INVERSIÓN'!B:B,A432,'MOD PAA INVERSIÓN'!A:A,"Información Actual")</f>
        <v>0</v>
      </c>
      <c r="AF432" s="74" t="e">
        <f>VLOOKUP(A432,'Copia de MOD PAA INVERSIÓN'!$B:$M,12,0)</f>
        <v>#N/A</v>
      </c>
      <c r="AG432" s="27" t="e">
        <f t="shared" si="113"/>
        <v>#REF!</v>
      </c>
      <c r="AH432" s="27"/>
    </row>
    <row r="433" spans="1:34" ht="62.5">
      <c r="A433" s="31" t="s">
        <v>848</v>
      </c>
      <c r="B433" s="32" t="s">
        <v>70</v>
      </c>
      <c r="C433" s="32" t="s">
        <v>71</v>
      </c>
      <c r="D433" s="32" t="s">
        <v>476</v>
      </c>
      <c r="E433" s="32" t="s">
        <v>456</v>
      </c>
      <c r="F433" s="32">
        <v>8131</v>
      </c>
      <c r="G433" s="32">
        <v>2024110010238</v>
      </c>
      <c r="H433" s="32" t="s">
        <v>28</v>
      </c>
      <c r="I433" s="32" t="s">
        <v>457</v>
      </c>
      <c r="J433" s="32" t="s">
        <v>32</v>
      </c>
      <c r="K433" s="32">
        <v>80111600</v>
      </c>
      <c r="L433" s="32" t="s">
        <v>797</v>
      </c>
      <c r="M433" s="32" t="s">
        <v>81</v>
      </c>
      <c r="N433" s="32" t="s">
        <v>82</v>
      </c>
      <c r="O433" s="32">
        <v>6</v>
      </c>
      <c r="P433" s="31">
        <v>1</v>
      </c>
      <c r="Q433" s="32" t="s">
        <v>83</v>
      </c>
      <c r="R433" s="61" t="s">
        <v>84</v>
      </c>
      <c r="S433" s="61">
        <v>4600000</v>
      </c>
      <c r="T433" s="49">
        <f t="shared" si="158"/>
        <v>27600000</v>
      </c>
      <c r="U433" s="32" t="s">
        <v>85</v>
      </c>
      <c r="V433" s="31" t="s">
        <v>78</v>
      </c>
      <c r="W433" s="31" t="s">
        <v>479</v>
      </c>
      <c r="X433" s="31" t="s">
        <v>489</v>
      </c>
      <c r="Y433" s="32" t="s">
        <v>76</v>
      </c>
      <c r="Z433" s="32" t="s">
        <v>77</v>
      </c>
      <c r="AA433" s="74">
        <f>SUMIFS('MOD PAA INVERSIÓN'!M:M,'MOD PAA INVERSIÓN'!B:B,A433,'MOD PAA INVERSIÓN'!A:A,"Modificación propuesta")</f>
        <v>0</v>
      </c>
      <c r="AB433" s="81">
        <f t="shared" si="159"/>
        <v>0</v>
      </c>
      <c r="AC433" s="81">
        <f t="shared" si="160"/>
        <v>27600000</v>
      </c>
      <c r="AD433" s="74">
        <f>IFERROR(VLOOKUP(A433,'MOD PAA INVERSIÓN'!$B:$U,20,0),0)</f>
        <v>0</v>
      </c>
      <c r="AE433" s="74">
        <f>SUMIFS('MOD PAA INVERSIÓN'!$M:$M,'MOD PAA INVERSIÓN'!B:B,A433,'MOD PAA INVERSIÓN'!A:A,"Información Actual")</f>
        <v>0</v>
      </c>
      <c r="AF433" s="74" t="e">
        <f>VLOOKUP(A433,'Copia de MOD PAA INVERSIÓN'!$B:$M,12,0)</f>
        <v>#N/A</v>
      </c>
      <c r="AG433" s="27" t="e">
        <f t="shared" si="113"/>
        <v>#REF!</v>
      </c>
      <c r="AH433" s="27"/>
    </row>
    <row r="434" spans="1:34" ht="175">
      <c r="A434" s="31" t="s">
        <v>849</v>
      </c>
      <c r="B434" s="32" t="s">
        <v>70</v>
      </c>
      <c r="C434" s="32" t="s">
        <v>71</v>
      </c>
      <c r="D434" s="32" t="s">
        <v>455</v>
      </c>
      <c r="E434" s="32" t="s">
        <v>456</v>
      </c>
      <c r="F434" s="33">
        <v>8131</v>
      </c>
      <c r="G434" s="33">
        <v>2024110010238</v>
      </c>
      <c r="H434" s="32" t="s">
        <v>28</v>
      </c>
      <c r="I434" s="32" t="s">
        <v>457</v>
      </c>
      <c r="J434" s="32" t="s">
        <v>30</v>
      </c>
      <c r="K434" s="32">
        <v>80111600</v>
      </c>
      <c r="L434" s="32" t="s">
        <v>850</v>
      </c>
      <c r="M434" s="32" t="s">
        <v>81</v>
      </c>
      <c r="N434" s="32" t="s">
        <v>82</v>
      </c>
      <c r="O434" s="32">
        <v>7</v>
      </c>
      <c r="P434" s="31">
        <v>1</v>
      </c>
      <c r="Q434" s="32" t="s">
        <v>83</v>
      </c>
      <c r="R434" s="61" t="s">
        <v>84</v>
      </c>
      <c r="S434" s="61">
        <v>5200000</v>
      </c>
      <c r="T434" s="49">
        <f t="shared" si="158"/>
        <v>36400000</v>
      </c>
      <c r="U434" s="32" t="s">
        <v>85</v>
      </c>
      <c r="V434" s="32" t="s">
        <v>78</v>
      </c>
      <c r="W434" s="31" t="s">
        <v>461</v>
      </c>
      <c r="X434" s="32" t="s">
        <v>501</v>
      </c>
      <c r="Y434" s="32" t="s">
        <v>76</v>
      </c>
      <c r="Z434" s="32" t="s">
        <v>77</v>
      </c>
      <c r="AA434" s="74">
        <f>SUMIFS('MOD PAA INVERSIÓN'!M:M,'MOD PAA INVERSIÓN'!B:B,A434,'MOD PAA INVERSIÓN'!A:A,"Modificación propuesta")</f>
        <v>0</v>
      </c>
      <c r="AB434" s="81">
        <f t="shared" si="159"/>
        <v>0</v>
      </c>
      <c r="AC434" s="81">
        <f t="shared" si="160"/>
        <v>36400000</v>
      </c>
      <c r="AD434" s="74">
        <f>IFERROR(VLOOKUP(A434,'MOD PAA INVERSIÓN'!$B:$U,20,0),0)</f>
        <v>0</v>
      </c>
      <c r="AE434" s="74">
        <f>SUMIFS('MOD PAA INVERSIÓN'!$M:$M,'MOD PAA INVERSIÓN'!B:B,A434,'MOD PAA INVERSIÓN'!A:A,"Información Actual")</f>
        <v>0</v>
      </c>
      <c r="AF434" s="74" t="e">
        <f>VLOOKUP(A434,'Copia de MOD PAA INVERSIÓN'!$B:$M,12,0)</f>
        <v>#N/A</v>
      </c>
      <c r="AG434" s="27" t="e">
        <f t="shared" si="113"/>
        <v>#REF!</v>
      </c>
      <c r="AH434" s="27"/>
    </row>
    <row r="435" spans="1:34" ht="62.5">
      <c r="A435" s="31" t="s">
        <v>851</v>
      </c>
      <c r="B435" s="32" t="s">
        <v>70</v>
      </c>
      <c r="C435" s="32" t="s">
        <v>71</v>
      </c>
      <c r="D435" s="32" t="s">
        <v>476</v>
      </c>
      <c r="E435" s="32" t="s">
        <v>456</v>
      </c>
      <c r="F435" s="32">
        <v>8131</v>
      </c>
      <c r="G435" s="32">
        <v>2024110010238</v>
      </c>
      <c r="H435" s="32" t="s">
        <v>28</v>
      </c>
      <c r="I435" s="32" t="s">
        <v>457</v>
      </c>
      <c r="J435" s="32" t="s">
        <v>32</v>
      </c>
      <c r="K435" s="32">
        <v>80111600</v>
      </c>
      <c r="L435" s="32" t="s">
        <v>797</v>
      </c>
      <c r="M435" s="32" t="s">
        <v>81</v>
      </c>
      <c r="N435" s="32" t="s">
        <v>82</v>
      </c>
      <c r="O435" s="32">
        <v>6</v>
      </c>
      <c r="P435" s="31">
        <v>1</v>
      </c>
      <c r="Q435" s="32" t="s">
        <v>83</v>
      </c>
      <c r="R435" s="61" t="s">
        <v>84</v>
      </c>
      <c r="S435" s="61">
        <v>4200000</v>
      </c>
      <c r="T435" s="49">
        <f t="shared" si="158"/>
        <v>25200000</v>
      </c>
      <c r="U435" s="32" t="s">
        <v>85</v>
      </c>
      <c r="V435" s="31" t="s">
        <v>78</v>
      </c>
      <c r="W435" s="31" t="s">
        <v>479</v>
      </c>
      <c r="X435" s="31" t="s">
        <v>489</v>
      </c>
      <c r="Y435" s="32" t="s">
        <v>76</v>
      </c>
      <c r="Z435" s="32" t="s">
        <v>77</v>
      </c>
      <c r="AA435" s="74">
        <f>SUMIFS('MOD PAA INVERSIÓN'!M:M,'MOD PAA INVERSIÓN'!B:B,A435,'MOD PAA INVERSIÓN'!A:A,"Modificación propuesta")</f>
        <v>21000000</v>
      </c>
      <c r="AB435" s="74">
        <f>AA435-T435</f>
        <v>-4200000</v>
      </c>
      <c r="AC435" s="74">
        <f>AA435</f>
        <v>21000000</v>
      </c>
      <c r="AD435" s="74">
        <f>IFERROR(VLOOKUP(A435,'MOD PAA INVERSIÓN'!$B:$U,20,0),0)</f>
        <v>7</v>
      </c>
      <c r="AE435" s="74">
        <f>SUMIFS('MOD PAA INVERSIÓN'!$M:$M,'MOD PAA INVERSIÓN'!B:B,A435,'MOD PAA INVERSIÓN'!A:A,"Información Actual")</f>
        <v>25200000</v>
      </c>
      <c r="AF435" s="74">
        <f>VLOOKUP(A435,'Copia de MOD PAA INVERSIÓN'!$B:$M,12,0)</f>
        <v>21000000</v>
      </c>
      <c r="AG435" s="84" t="e">
        <f t="shared" si="113"/>
        <v>#REF!</v>
      </c>
      <c r="AH435" s="27"/>
    </row>
    <row r="436" spans="1:34" ht="50">
      <c r="A436" s="31" t="s">
        <v>852</v>
      </c>
      <c r="B436" s="32" t="s">
        <v>70</v>
      </c>
      <c r="C436" s="32" t="s">
        <v>71</v>
      </c>
      <c r="D436" s="32" t="s">
        <v>455</v>
      </c>
      <c r="E436" s="32" t="s">
        <v>456</v>
      </c>
      <c r="F436" s="33">
        <v>8131</v>
      </c>
      <c r="G436" s="33">
        <v>2024110010238</v>
      </c>
      <c r="H436" s="32" t="s">
        <v>28</v>
      </c>
      <c r="I436" s="32" t="s">
        <v>457</v>
      </c>
      <c r="J436" s="32" t="s">
        <v>29</v>
      </c>
      <c r="K436" s="32">
        <v>80111600</v>
      </c>
      <c r="L436" s="32" t="s">
        <v>853</v>
      </c>
      <c r="M436" s="32" t="s">
        <v>82</v>
      </c>
      <c r="N436" s="32" t="s">
        <v>313</v>
      </c>
      <c r="O436" s="32">
        <v>6</v>
      </c>
      <c r="P436" s="31">
        <v>1</v>
      </c>
      <c r="Q436" s="32" t="s">
        <v>83</v>
      </c>
      <c r="R436" s="61" t="s">
        <v>84</v>
      </c>
      <c r="S436" s="61">
        <v>6000000</v>
      </c>
      <c r="T436" s="49">
        <f t="shared" si="158"/>
        <v>36000000</v>
      </c>
      <c r="U436" s="32" t="s">
        <v>85</v>
      </c>
      <c r="V436" s="32" t="s">
        <v>78</v>
      </c>
      <c r="W436" s="31" t="s">
        <v>461</v>
      </c>
      <c r="X436" s="32" t="s">
        <v>489</v>
      </c>
      <c r="Y436" s="32" t="s">
        <v>76</v>
      </c>
      <c r="Z436" s="32" t="s">
        <v>77</v>
      </c>
      <c r="AA436" s="74">
        <f>SUMIFS('MOD PAA INVERSIÓN'!M:M,'MOD PAA INVERSIÓN'!B:B,A436,'MOD PAA INVERSIÓN'!A:A,"Modificación propuesta")</f>
        <v>0</v>
      </c>
      <c r="AB436" s="81">
        <f t="shared" ref="AB436:AB674" si="161">AC436-T436</f>
        <v>0</v>
      </c>
      <c r="AC436" s="81">
        <f t="shared" ref="AC436:AC464" si="162">T436</f>
        <v>36000000</v>
      </c>
      <c r="AD436" s="74">
        <f>IFERROR(VLOOKUP(A436,'MOD PAA INVERSIÓN'!$B:$U,20,0),0)</f>
        <v>0</v>
      </c>
      <c r="AE436" s="74">
        <f>SUMIFS('MOD PAA INVERSIÓN'!$M:$M,'MOD PAA INVERSIÓN'!B:B,A436,'MOD PAA INVERSIÓN'!A:A,"Información Actual")</f>
        <v>0</v>
      </c>
      <c r="AF436" s="74" t="e">
        <f>VLOOKUP(A436,'Copia de MOD PAA INVERSIÓN'!$B:$M,12,0)</f>
        <v>#N/A</v>
      </c>
      <c r="AG436" s="27" t="e">
        <f t="shared" si="113"/>
        <v>#REF!</v>
      </c>
      <c r="AH436" s="27"/>
    </row>
    <row r="437" spans="1:34" ht="62.5">
      <c r="A437" s="31" t="s">
        <v>854</v>
      </c>
      <c r="B437" s="32" t="s">
        <v>70</v>
      </c>
      <c r="C437" s="32" t="s">
        <v>71</v>
      </c>
      <c r="D437" s="32" t="s">
        <v>455</v>
      </c>
      <c r="E437" s="32" t="s">
        <v>456</v>
      </c>
      <c r="F437" s="33">
        <v>8131</v>
      </c>
      <c r="G437" s="33">
        <v>2024110010238</v>
      </c>
      <c r="H437" s="32" t="s">
        <v>28</v>
      </c>
      <c r="I437" s="32" t="s">
        <v>457</v>
      </c>
      <c r="J437" s="32" t="s">
        <v>31</v>
      </c>
      <c r="K437" s="32">
        <v>80111600</v>
      </c>
      <c r="L437" s="32" t="s">
        <v>794</v>
      </c>
      <c r="M437" s="32" t="s">
        <v>82</v>
      </c>
      <c r="N437" s="32" t="s">
        <v>82</v>
      </c>
      <c r="O437" s="32">
        <v>6</v>
      </c>
      <c r="P437" s="31">
        <v>1</v>
      </c>
      <c r="Q437" s="32" t="s">
        <v>83</v>
      </c>
      <c r="R437" s="61" t="s">
        <v>84</v>
      </c>
      <c r="S437" s="61">
        <v>6000000</v>
      </c>
      <c r="T437" s="49">
        <f t="shared" si="158"/>
        <v>36000000</v>
      </c>
      <c r="U437" s="32" t="s">
        <v>85</v>
      </c>
      <c r="V437" s="31" t="s">
        <v>78</v>
      </c>
      <c r="W437" s="31" t="s">
        <v>461</v>
      </c>
      <c r="X437" s="31" t="s">
        <v>501</v>
      </c>
      <c r="Y437" s="32" t="s">
        <v>76</v>
      </c>
      <c r="Z437" s="32" t="s">
        <v>77</v>
      </c>
      <c r="AA437" s="74">
        <f>SUMIFS('MOD PAA INVERSIÓN'!M:M,'MOD PAA INVERSIÓN'!B:B,A437,'MOD PAA INVERSIÓN'!A:A,"Modificación propuesta")</f>
        <v>0</v>
      </c>
      <c r="AB437" s="81">
        <f t="shared" si="161"/>
        <v>0</v>
      </c>
      <c r="AC437" s="81">
        <f t="shared" si="162"/>
        <v>36000000</v>
      </c>
      <c r="AD437" s="74">
        <f>IFERROR(VLOOKUP(A437,'MOD PAA INVERSIÓN'!$B:$U,20,0),0)</f>
        <v>0</v>
      </c>
      <c r="AE437" s="74">
        <f>SUMIFS('MOD PAA INVERSIÓN'!$M:$M,'MOD PAA INVERSIÓN'!B:B,A437,'MOD PAA INVERSIÓN'!A:A,"Información Actual")</f>
        <v>0</v>
      </c>
      <c r="AF437" s="74" t="e">
        <f>VLOOKUP(A437,'Copia de MOD PAA INVERSIÓN'!$B:$M,12,0)</f>
        <v>#N/A</v>
      </c>
      <c r="AG437" s="27" t="e">
        <f t="shared" si="113"/>
        <v>#REF!</v>
      </c>
      <c r="AH437" s="27"/>
    </row>
    <row r="438" spans="1:34" ht="50">
      <c r="A438" s="31" t="s">
        <v>855</v>
      </c>
      <c r="B438" s="32" t="s">
        <v>70</v>
      </c>
      <c r="C438" s="32" t="s">
        <v>71</v>
      </c>
      <c r="D438" s="32" t="s">
        <v>455</v>
      </c>
      <c r="E438" s="32" t="s">
        <v>456</v>
      </c>
      <c r="F438" s="33">
        <v>8131</v>
      </c>
      <c r="G438" s="33">
        <v>2024110010238</v>
      </c>
      <c r="H438" s="32" t="s">
        <v>28</v>
      </c>
      <c r="I438" s="32" t="s">
        <v>457</v>
      </c>
      <c r="J438" s="32" t="s">
        <v>29</v>
      </c>
      <c r="K438" s="32">
        <v>80111600</v>
      </c>
      <c r="L438" s="32" t="s">
        <v>1412</v>
      </c>
      <c r="M438" s="32" t="s">
        <v>82</v>
      </c>
      <c r="N438" s="32" t="s">
        <v>313</v>
      </c>
      <c r="O438" s="32">
        <v>6</v>
      </c>
      <c r="P438" s="31">
        <v>1</v>
      </c>
      <c r="Q438" s="32" t="s">
        <v>83</v>
      </c>
      <c r="R438" s="61" t="s">
        <v>84</v>
      </c>
      <c r="S438" s="61">
        <v>4600000</v>
      </c>
      <c r="T438" s="49">
        <f t="shared" si="158"/>
        <v>27600000</v>
      </c>
      <c r="U438" s="32" t="s">
        <v>85</v>
      </c>
      <c r="V438" s="32" t="s">
        <v>78</v>
      </c>
      <c r="W438" s="31" t="s">
        <v>461</v>
      </c>
      <c r="X438" s="32" t="s">
        <v>489</v>
      </c>
      <c r="Y438" s="32" t="s">
        <v>76</v>
      </c>
      <c r="Z438" s="32" t="s">
        <v>77</v>
      </c>
      <c r="AA438" s="74">
        <f>SUMIFS('MOD PAA INVERSIÓN'!M:M,'MOD PAA INVERSIÓN'!B:B,A438,'MOD PAA INVERSIÓN'!A:A,"Modificación propuesta")</f>
        <v>0</v>
      </c>
      <c r="AB438" s="81">
        <f t="shared" si="161"/>
        <v>0</v>
      </c>
      <c r="AC438" s="81">
        <f t="shared" si="162"/>
        <v>27600000</v>
      </c>
      <c r="AD438" s="74">
        <f>IFERROR(VLOOKUP(A438,'MOD PAA INVERSIÓN'!$B:$U,20,0),0)</f>
        <v>0</v>
      </c>
      <c r="AE438" s="74">
        <f>SUMIFS('MOD PAA INVERSIÓN'!$M:$M,'MOD PAA INVERSIÓN'!B:B,A438,'MOD PAA INVERSIÓN'!A:A,"Información Actual")</f>
        <v>0</v>
      </c>
      <c r="AF438" s="74" t="e">
        <f>VLOOKUP(A438,'Copia de MOD PAA INVERSIÓN'!$B:$M,12,0)</f>
        <v>#N/A</v>
      </c>
      <c r="AG438" s="27" t="e">
        <f t="shared" si="113"/>
        <v>#REF!</v>
      </c>
      <c r="AH438" s="27"/>
    </row>
    <row r="439" spans="1:34" ht="50">
      <c r="A439" s="31" t="s">
        <v>856</v>
      </c>
      <c r="B439" s="32" t="s">
        <v>70</v>
      </c>
      <c r="C439" s="32" t="s">
        <v>71</v>
      </c>
      <c r="D439" s="32" t="s">
        <v>455</v>
      </c>
      <c r="E439" s="32" t="s">
        <v>456</v>
      </c>
      <c r="F439" s="33">
        <v>8131</v>
      </c>
      <c r="G439" s="33">
        <v>2024110010238</v>
      </c>
      <c r="H439" s="32" t="s">
        <v>28</v>
      </c>
      <c r="I439" s="32" t="s">
        <v>457</v>
      </c>
      <c r="J439" s="32" t="s">
        <v>29</v>
      </c>
      <c r="K439" s="32">
        <v>80111600</v>
      </c>
      <c r="L439" s="32" t="s">
        <v>1413</v>
      </c>
      <c r="M439" s="32" t="s">
        <v>82</v>
      </c>
      <c r="N439" s="32" t="s">
        <v>313</v>
      </c>
      <c r="O439" s="32">
        <v>6</v>
      </c>
      <c r="P439" s="31">
        <v>1</v>
      </c>
      <c r="Q439" s="32" t="s">
        <v>83</v>
      </c>
      <c r="R439" s="61" t="s">
        <v>84</v>
      </c>
      <c r="S439" s="61">
        <v>4600000</v>
      </c>
      <c r="T439" s="49">
        <f t="shared" si="158"/>
        <v>27600000</v>
      </c>
      <c r="U439" s="32" t="s">
        <v>85</v>
      </c>
      <c r="V439" s="32" t="s">
        <v>78</v>
      </c>
      <c r="W439" s="31" t="s">
        <v>461</v>
      </c>
      <c r="X439" s="32" t="s">
        <v>489</v>
      </c>
      <c r="Y439" s="32" t="s">
        <v>76</v>
      </c>
      <c r="Z439" s="32" t="s">
        <v>77</v>
      </c>
      <c r="AA439" s="74">
        <f>SUMIFS('MOD PAA INVERSIÓN'!M:M,'MOD PAA INVERSIÓN'!B:B,A439,'MOD PAA INVERSIÓN'!A:A,"Modificación propuesta")</f>
        <v>0</v>
      </c>
      <c r="AB439" s="81">
        <f t="shared" si="161"/>
        <v>0</v>
      </c>
      <c r="AC439" s="81">
        <f t="shared" si="162"/>
        <v>27600000</v>
      </c>
      <c r="AD439" s="74">
        <f>IFERROR(VLOOKUP(A439,'MOD PAA INVERSIÓN'!$B:$U,20,0),0)</f>
        <v>0</v>
      </c>
      <c r="AE439" s="74">
        <f>SUMIFS('MOD PAA INVERSIÓN'!$M:$M,'MOD PAA INVERSIÓN'!B:B,A439,'MOD PAA INVERSIÓN'!A:A,"Información Actual")</f>
        <v>0</v>
      </c>
      <c r="AF439" s="74" t="e">
        <f>VLOOKUP(A439,'Copia de MOD PAA INVERSIÓN'!$B:$M,12,0)</f>
        <v>#N/A</v>
      </c>
      <c r="AG439" s="27" t="e">
        <f t="shared" si="113"/>
        <v>#REF!</v>
      </c>
      <c r="AH439" s="27"/>
    </row>
    <row r="440" spans="1:34" ht="50">
      <c r="A440" s="31" t="s">
        <v>857</v>
      </c>
      <c r="B440" s="32" t="s">
        <v>70</v>
      </c>
      <c r="C440" s="32" t="s">
        <v>71</v>
      </c>
      <c r="D440" s="32" t="s">
        <v>455</v>
      </c>
      <c r="E440" s="32" t="s">
        <v>456</v>
      </c>
      <c r="F440" s="33">
        <v>8131</v>
      </c>
      <c r="G440" s="33">
        <v>2024110010238</v>
      </c>
      <c r="H440" s="32" t="s">
        <v>28</v>
      </c>
      <c r="I440" s="32" t="s">
        <v>457</v>
      </c>
      <c r="J440" s="32" t="s">
        <v>29</v>
      </c>
      <c r="K440" s="32">
        <v>80111600</v>
      </c>
      <c r="L440" s="32" t="s">
        <v>1413</v>
      </c>
      <c r="M440" s="32" t="s">
        <v>82</v>
      </c>
      <c r="N440" s="32" t="s">
        <v>313</v>
      </c>
      <c r="O440" s="32">
        <v>6</v>
      </c>
      <c r="P440" s="31">
        <v>1</v>
      </c>
      <c r="Q440" s="32" t="s">
        <v>83</v>
      </c>
      <c r="R440" s="61" t="s">
        <v>84</v>
      </c>
      <c r="S440" s="61">
        <v>4200000</v>
      </c>
      <c r="T440" s="49">
        <f t="shared" si="158"/>
        <v>25200000</v>
      </c>
      <c r="U440" s="32" t="s">
        <v>85</v>
      </c>
      <c r="V440" s="32" t="s">
        <v>78</v>
      </c>
      <c r="W440" s="31" t="s">
        <v>461</v>
      </c>
      <c r="X440" s="32" t="s">
        <v>489</v>
      </c>
      <c r="Y440" s="32" t="s">
        <v>76</v>
      </c>
      <c r="Z440" s="32" t="s">
        <v>77</v>
      </c>
      <c r="AA440" s="74">
        <f>SUMIFS('MOD PAA INVERSIÓN'!M:M,'MOD PAA INVERSIÓN'!B:B,A440,'MOD PAA INVERSIÓN'!A:A,"Modificación propuesta")</f>
        <v>0</v>
      </c>
      <c r="AB440" s="81">
        <f t="shared" si="161"/>
        <v>0</v>
      </c>
      <c r="AC440" s="81">
        <f t="shared" si="162"/>
        <v>25200000</v>
      </c>
      <c r="AD440" s="74">
        <f>IFERROR(VLOOKUP(A440,'MOD PAA INVERSIÓN'!$B:$U,20,0),0)</f>
        <v>0</v>
      </c>
      <c r="AE440" s="74">
        <f>SUMIFS('MOD PAA INVERSIÓN'!$M:$M,'MOD PAA INVERSIÓN'!B:B,A440,'MOD PAA INVERSIÓN'!A:A,"Información Actual")</f>
        <v>0</v>
      </c>
      <c r="AF440" s="74" t="e">
        <f>VLOOKUP(A440,'Copia de MOD PAA INVERSIÓN'!$B:$M,12,0)</f>
        <v>#N/A</v>
      </c>
      <c r="AG440" s="27" t="e">
        <f t="shared" si="113"/>
        <v>#REF!</v>
      </c>
      <c r="AH440" s="27"/>
    </row>
    <row r="441" spans="1:34" ht="50">
      <c r="A441" s="31" t="s">
        <v>858</v>
      </c>
      <c r="B441" s="32" t="s">
        <v>70</v>
      </c>
      <c r="C441" s="32" t="s">
        <v>71</v>
      </c>
      <c r="D441" s="32" t="s">
        <v>455</v>
      </c>
      <c r="E441" s="32" t="s">
        <v>456</v>
      </c>
      <c r="F441" s="33">
        <v>8131</v>
      </c>
      <c r="G441" s="33">
        <v>2024110010238</v>
      </c>
      <c r="H441" s="32" t="s">
        <v>28</v>
      </c>
      <c r="I441" s="32" t="s">
        <v>457</v>
      </c>
      <c r="J441" s="32" t="s">
        <v>29</v>
      </c>
      <c r="K441" s="32">
        <v>80111600</v>
      </c>
      <c r="L441" s="32" t="s">
        <v>1413</v>
      </c>
      <c r="M441" s="32" t="s">
        <v>82</v>
      </c>
      <c r="N441" s="32" t="s">
        <v>313</v>
      </c>
      <c r="O441" s="32">
        <v>6</v>
      </c>
      <c r="P441" s="31">
        <v>1</v>
      </c>
      <c r="Q441" s="32" t="s">
        <v>83</v>
      </c>
      <c r="R441" s="61" t="s">
        <v>84</v>
      </c>
      <c r="S441" s="61">
        <v>4200000</v>
      </c>
      <c r="T441" s="49">
        <f t="shared" si="158"/>
        <v>25200000</v>
      </c>
      <c r="U441" s="32" t="s">
        <v>85</v>
      </c>
      <c r="V441" s="32" t="s">
        <v>78</v>
      </c>
      <c r="W441" s="31" t="s">
        <v>461</v>
      </c>
      <c r="X441" s="32" t="s">
        <v>489</v>
      </c>
      <c r="Y441" s="32" t="s">
        <v>76</v>
      </c>
      <c r="Z441" s="32" t="s">
        <v>77</v>
      </c>
      <c r="AA441" s="74">
        <f>SUMIFS('MOD PAA INVERSIÓN'!M:M,'MOD PAA INVERSIÓN'!B:B,A441,'MOD PAA INVERSIÓN'!A:A,"Modificación propuesta")</f>
        <v>0</v>
      </c>
      <c r="AB441" s="81">
        <f t="shared" si="161"/>
        <v>0</v>
      </c>
      <c r="AC441" s="81">
        <f t="shared" si="162"/>
        <v>25200000</v>
      </c>
      <c r="AD441" s="74">
        <f>IFERROR(VLOOKUP(A441,'MOD PAA INVERSIÓN'!$B:$U,20,0),0)</f>
        <v>0</v>
      </c>
      <c r="AE441" s="74">
        <f>SUMIFS('MOD PAA INVERSIÓN'!$M:$M,'MOD PAA INVERSIÓN'!B:B,A441,'MOD PAA INVERSIÓN'!A:A,"Información Actual")</f>
        <v>0</v>
      </c>
      <c r="AF441" s="74" t="e">
        <f>VLOOKUP(A441,'Copia de MOD PAA INVERSIÓN'!$B:$M,12,0)</f>
        <v>#N/A</v>
      </c>
      <c r="AG441" s="27" t="e">
        <f t="shared" si="113"/>
        <v>#REF!</v>
      </c>
      <c r="AH441" s="27"/>
    </row>
    <row r="442" spans="1:34" ht="50">
      <c r="A442" s="31" t="s">
        <v>859</v>
      </c>
      <c r="B442" s="32" t="s">
        <v>70</v>
      </c>
      <c r="C442" s="32" t="s">
        <v>71</v>
      </c>
      <c r="D442" s="32" t="s">
        <v>455</v>
      </c>
      <c r="E442" s="32" t="s">
        <v>456</v>
      </c>
      <c r="F442" s="33">
        <v>8131</v>
      </c>
      <c r="G442" s="33">
        <v>2024110010238</v>
      </c>
      <c r="H442" s="32" t="s">
        <v>28</v>
      </c>
      <c r="I442" s="32" t="s">
        <v>457</v>
      </c>
      <c r="J442" s="32" t="s">
        <v>29</v>
      </c>
      <c r="K442" s="32">
        <v>80111600</v>
      </c>
      <c r="L442" s="32" t="s">
        <v>1414</v>
      </c>
      <c r="M442" s="32" t="s">
        <v>82</v>
      </c>
      <c r="N442" s="32" t="s">
        <v>313</v>
      </c>
      <c r="O442" s="32">
        <v>6</v>
      </c>
      <c r="P442" s="31">
        <v>1</v>
      </c>
      <c r="Q442" s="32" t="s">
        <v>83</v>
      </c>
      <c r="R442" s="61" t="s">
        <v>84</v>
      </c>
      <c r="S442" s="61">
        <v>2800000</v>
      </c>
      <c r="T442" s="49">
        <f t="shared" si="158"/>
        <v>16800000</v>
      </c>
      <c r="U442" s="32" t="s">
        <v>85</v>
      </c>
      <c r="V442" s="32" t="s">
        <v>78</v>
      </c>
      <c r="W442" s="31" t="s">
        <v>461</v>
      </c>
      <c r="X442" s="32" t="s">
        <v>489</v>
      </c>
      <c r="Y442" s="32" t="s">
        <v>76</v>
      </c>
      <c r="Z442" s="32" t="s">
        <v>77</v>
      </c>
      <c r="AA442" s="74">
        <f>SUMIFS('MOD PAA INVERSIÓN'!M:M,'MOD PAA INVERSIÓN'!B:B,A442,'MOD PAA INVERSIÓN'!A:A,"Modificación propuesta")</f>
        <v>0</v>
      </c>
      <c r="AB442" s="81">
        <f t="shared" si="161"/>
        <v>0</v>
      </c>
      <c r="AC442" s="81">
        <f t="shared" si="162"/>
        <v>16800000</v>
      </c>
      <c r="AD442" s="74">
        <f>IFERROR(VLOOKUP(A442,'MOD PAA INVERSIÓN'!$B:$U,20,0),0)</f>
        <v>0</v>
      </c>
      <c r="AE442" s="74">
        <f>SUMIFS('MOD PAA INVERSIÓN'!$M:$M,'MOD PAA INVERSIÓN'!B:B,A442,'MOD PAA INVERSIÓN'!A:A,"Información Actual")</f>
        <v>0</v>
      </c>
      <c r="AF442" s="74" t="e">
        <f>VLOOKUP(A442,'Copia de MOD PAA INVERSIÓN'!$B:$M,12,0)</f>
        <v>#N/A</v>
      </c>
      <c r="AG442" s="27" t="e">
        <f t="shared" si="113"/>
        <v>#REF!</v>
      </c>
      <c r="AH442" s="27"/>
    </row>
    <row r="443" spans="1:34" ht="50">
      <c r="A443" s="31" t="s">
        <v>860</v>
      </c>
      <c r="B443" s="32" t="s">
        <v>70</v>
      </c>
      <c r="C443" s="32" t="s">
        <v>71</v>
      </c>
      <c r="D443" s="32" t="s">
        <v>455</v>
      </c>
      <c r="E443" s="32" t="s">
        <v>456</v>
      </c>
      <c r="F443" s="33">
        <v>8131</v>
      </c>
      <c r="G443" s="33">
        <v>2024110010238</v>
      </c>
      <c r="H443" s="32" t="s">
        <v>28</v>
      </c>
      <c r="I443" s="32" t="s">
        <v>457</v>
      </c>
      <c r="J443" s="32" t="s">
        <v>29</v>
      </c>
      <c r="K443" s="32">
        <v>80111600</v>
      </c>
      <c r="L443" s="32" t="s">
        <v>1414</v>
      </c>
      <c r="M443" s="32" t="s">
        <v>82</v>
      </c>
      <c r="N443" s="32" t="s">
        <v>313</v>
      </c>
      <c r="O443" s="32">
        <v>6</v>
      </c>
      <c r="P443" s="31">
        <v>1</v>
      </c>
      <c r="Q443" s="32" t="s">
        <v>83</v>
      </c>
      <c r="R443" s="61" t="s">
        <v>84</v>
      </c>
      <c r="S443" s="61">
        <v>2800000</v>
      </c>
      <c r="T443" s="49">
        <f t="shared" si="158"/>
        <v>16800000</v>
      </c>
      <c r="U443" s="32" t="s">
        <v>85</v>
      </c>
      <c r="V443" s="32" t="s">
        <v>78</v>
      </c>
      <c r="W443" s="31" t="s">
        <v>461</v>
      </c>
      <c r="X443" s="32" t="s">
        <v>489</v>
      </c>
      <c r="Y443" s="32" t="s">
        <v>76</v>
      </c>
      <c r="Z443" s="32" t="s">
        <v>77</v>
      </c>
      <c r="AA443" s="74">
        <f>SUMIFS('MOD PAA INVERSIÓN'!M:M,'MOD PAA INVERSIÓN'!B:B,A443,'MOD PAA INVERSIÓN'!A:A,"Modificación propuesta")</f>
        <v>0</v>
      </c>
      <c r="AB443" s="81">
        <f t="shared" si="161"/>
        <v>0</v>
      </c>
      <c r="AC443" s="81">
        <f t="shared" si="162"/>
        <v>16800000</v>
      </c>
      <c r="AD443" s="74">
        <f>IFERROR(VLOOKUP(A443,'MOD PAA INVERSIÓN'!$B:$U,20,0),0)</f>
        <v>0</v>
      </c>
      <c r="AE443" s="74">
        <f>SUMIFS('MOD PAA INVERSIÓN'!$M:$M,'MOD PAA INVERSIÓN'!B:B,A443,'MOD PAA INVERSIÓN'!A:A,"Información Actual")</f>
        <v>0</v>
      </c>
      <c r="AF443" s="74" t="e">
        <f>VLOOKUP(A443,'Copia de MOD PAA INVERSIÓN'!$B:$M,12,0)</f>
        <v>#N/A</v>
      </c>
      <c r="AG443" s="27" t="e">
        <f t="shared" si="113"/>
        <v>#REF!</v>
      </c>
      <c r="AH443" s="27"/>
    </row>
    <row r="444" spans="1:34" ht="50">
      <c r="A444" s="31" t="s">
        <v>861</v>
      </c>
      <c r="B444" s="32" t="s">
        <v>70</v>
      </c>
      <c r="C444" s="32" t="s">
        <v>71</v>
      </c>
      <c r="D444" s="32" t="s">
        <v>455</v>
      </c>
      <c r="E444" s="32" t="s">
        <v>456</v>
      </c>
      <c r="F444" s="33">
        <v>8131</v>
      </c>
      <c r="G444" s="33">
        <v>2024110010238</v>
      </c>
      <c r="H444" s="32" t="s">
        <v>28</v>
      </c>
      <c r="I444" s="32" t="s">
        <v>457</v>
      </c>
      <c r="J444" s="32" t="s">
        <v>29</v>
      </c>
      <c r="K444" s="32">
        <v>80111600</v>
      </c>
      <c r="L444" s="32" t="s">
        <v>1414</v>
      </c>
      <c r="M444" s="32" t="s">
        <v>82</v>
      </c>
      <c r="N444" s="32" t="s">
        <v>313</v>
      </c>
      <c r="O444" s="32">
        <v>6</v>
      </c>
      <c r="P444" s="31">
        <v>1</v>
      </c>
      <c r="Q444" s="32" t="s">
        <v>83</v>
      </c>
      <c r="R444" s="61" t="s">
        <v>84</v>
      </c>
      <c r="S444" s="61">
        <v>3500000</v>
      </c>
      <c r="T444" s="49">
        <f t="shared" si="158"/>
        <v>21000000</v>
      </c>
      <c r="U444" s="32" t="s">
        <v>85</v>
      </c>
      <c r="V444" s="32" t="s">
        <v>78</v>
      </c>
      <c r="W444" s="31" t="s">
        <v>461</v>
      </c>
      <c r="X444" s="32" t="s">
        <v>489</v>
      </c>
      <c r="Y444" s="32" t="s">
        <v>76</v>
      </c>
      <c r="Z444" s="32" t="s">
        <v>77</v>
      </c>
      <c r="AA444" s="74">
        <f>SUMIFS('MOD PAA INVERSIÓN'!M:M,'MOD PAA INVERSIÓN'!B:B,A444,'MOD PAA INVERSIÓN'!A:A,"Modificación propuesta")</f>
        <v>0</v>
      </c>
      <c r="AB444" s="81">
        <f t="shared" si="161"/>
        <v>0</v>
      </c>
      <c r="AC444" s="81">
        <f t="shared" si="162"/>
        <v>21000000</v>
      </c>
      <c r="AD444" s="74">
        <f>IFERROR(VLOOKUP(A444,'MOD PAA INVERSIÓN'!$B:$U,20,0),0)</f>
        <v>0</v>
      </c>
      <c r="AE444" s="74">
        <f>SUMIFS('MOD PAA INVERSIÓN'!$M:$M,'MOD PAA INVERSIÓN'!B:B,A444,'MOD PAA INVERSIÓN'!A:A,"Información Actual")</f>
        <v>0</v>
      </c>
      <c r="AF444" s="74" t="e">
        <f>VLOOKUP(A444,'Copia de MOD PAA INVERSIÓN'!$B:$M,12,0)</f>
        <v>#N/A</v>
      </c>
      <c r="AG444" s="27" t="e">
        <f t="shared" si="113"/>
        <v>#REF!</v>
      </c>
      <c r="AH444" s="27"/>
    </row>
    <row r="445" spans="1:34" ht="62.5">
      <c r="A445" s="31" t="s">
        <v>862</v>
      </c>
      <c r="B445" s="32" t="s">
        <v>70</v>
      </c>
      <c r="C445" s="32" t="s">
        <v>71</v>
      </c>
      <c r="D445" s="32" t="s">
        <v>455</v>
      </c>
      <c r="E445" s="32" t="s">
        <v>456</v>
      </c>
      <c r="F445" s="33">
        <v>8131</v>
      </c>
      <c r="G445" s="33">
        <v>2024110010238</v>
      </c>
      <c r="H445" s="32" t="s">
        <v>28</v>
      </c>
      <c r="I445" s="32" t="s">
        <v>457</v>
      </c>
      <c r="J445" s="32" t="s">
        <v>31</v>
      </c>
      <c r="K445" s="32">
        <v>80111600</v>
      </c>
      <c r="L445" s="32" t="s">
        <v>794</v>
      </c>
      <c r="M445" s="32" t="s">
        <v>81</v>
      </c>
      <c r="N445" s="32" t="s">
        <v>82</v>
      </c>
      <c r="O445" s="32">
        <v>6</v>
      </c>
      <c r="P445" s="31">
        <v>1</v>
      </c>
      <c r="Q445" s="32" t="s">
        <v>83</v>
      </c>
      <c r="R445" s="61" t="s">
        <v>84</v>
      </c>
      <c r="S445" s="61">
        <v>4600000</v>
      </c>
      <c r="T445" s="49">
        <f t="shared" si="158"/>
        <v>27600000</v>
      </c>
      <c r="U445" s="32" t="s">
        <v>85</v>
      </c>
      <c r="V445" s="31" t="s">
        <v>78</v>
      </c>
      <c r="W445" s="31" t="s">
        <v>461</v>
      </c>
      <c r="X445" s="31" t="s">
        <v>501</v>
      </c>
      <c r="Y445" s="32" t="s">
        <v>76</v>
      </c>
      <c r="Z445" s="32" t="s">
        <v>77</v>
      </c>
      <c r="AA445" s="74">
        <f>SUMIFS('MOD PAA INVERSIÓN'!M:M,'MOD PAA INVERSIÓN'!B:B,A445,'MOD PAA INVERSIÓN'!A:A,"Modificación propuesta")</f>
        <v>0</v>
      </c>
      <c r="AB445" s="81">
        <f t="shared" si="161"/>
        <v>0</v>
      </c>
      <c r="AC445" s="81">
        <f t="shared" si="162"/>
        <v>27600000</v>
      </c>
      <c r="AD445" s="74">
        <f>IFERROR(VLOOKUP(A445,'MOD PAA INVERSIÓN'!$B:$U,20,0),0)</f>
        <v>0</v>
      </c>
      <c r="AE445" s="74">
        <f>SUMIFS('MOD PAA INVERSIÓN'!$M:$M,'MOD PAA INVERSIÓN'!B:B,A445,'MOD PAA INVERSIÓN'!A:A,"Información Actual")</f>
        <v>0</v>
      </c>
      <c r="AF445" s="74" t="e">
        <f>VLOOKUP(A445,'Copia de MOD PAA INVERSIÓN'!$B:$M,12,0)</f>
        <v>#N/A</v>
      </c>
      <c r="AG445" s="27" t="e">
        <f t="shared" si="113"/>
        <v>#REF!</v>
      </c>
      <c r="AH445" s="27"/>
    </row>
    <row r="446" spans="1:34" ht="62.5">
      <c r="A446" s="31" t="s">
        <v>863</v>
      </c>
      <c r="B446" s="32" t="s">
        <v>70</v>
      </c>
      <c r="C446" s="32" t="s">
        <v>71</v>
      </c>
      <c r="D446" s="32" t="s">
        <v>455</v>
      </c>
      <c r="E446" s="32" t="s">
        <v>456</v>
      </c>
      <c r="F446" s="33">
        <v>8131</v>
      </c>
      <c r="G446" s="33">
        <v>2024110010238</v>
      </c>
      <c r="H446" s="32" t="s">
        <v>28</v>
      </c>
      <c r="I446" s="32" t="s">
        <v>457</v>
      </c>
      <c r="J446" s="32" t="s">
        <v>31</v>
      </c>
      <c r="K446" s="32">
        <v>80111600</v>
      </c>
      <c r="L446" s="32" t="s">
        <v>794</v>
      </c>
      <c r="M446" s="32" t="s">
        <v>81</v>
      </c>
      <c r="N446" s="32" t="s">
        <v>82</v>
      </c>
      <c r="O446" s="32">
        <v>6</v>
      </c>
      <c r="P446" s="31">
        <v>1</v>
      </c>
      <c r="Q446" s="32" t="s">
        <v>83</v>
      </c>
      <c r="R446" s="61" t="s">
        <v>84</v>
      </c>
      <c r="S446" s="61">
        <v>4600000</v>
      </c>
      <c r="T446" s="49">
        <f t="shared" si="158"/>
        <v>27600000</v>
      </c>
      <c r="U446" s="32" t="s">
        <v>85</v>
      </c>
      <c r="V446" s="31" t="s">
        <v>78</v>
      </c>
      <c r="W446" s="31" t="s">
        <v>461</v>
      </c>
      <c r="X446" s="31" t="s">
        <v>501</v>
      </c>
      <c r="Y446" s="32" t="s">
        <v>76</v>
      </c>
      <c r="Z446" s="32" t="s">
        <v>77</v>
      </c>
      <c r="AA446" s="74">
        <f>SUMIFS('MOD PAA INVERSIÓN'!M:M,'MOD PAA INVERSIÓN'!B:B,A446,'MOD PAA INVERSIÓN'!A:A,"Modificación propuesta")</f>
        <v>0</v>
      </c>
      <c r="AB446" s="81">
        <f t="shared" si="161"/>
        <v>0</v>
      </c>
      <c r="AC446" s="81">
        <f t="shared" si="162"/>
        <v>27600000</v>
      </c>
      <c r="AD446" s="74">
        <f>IFERROR(VLOOKUP(A446,'MOD PAA INVERSIÓN'!$B:$U,20,0),0)</f>
        <v>0</v>
      </c>
      <c r="AE446" s="74">
        <f>SUMIFS('MOD PAA INVERSIÓN'!$M:$M,'MOD PAA INVERSIÓN'!B:B,A446,'MOD PAA INVERSIÓN'!A:A,"Información Actual")</f>
        <v>0</v>
      </c>
      <c r="AF446" s="74" t="e">
        <f>VLOOKUP(A446,'Copia de MOD PAA INVERSIÓN'!$B:$M,12,0)</f>
        <v>#N/A</v>
      </c>
      <c r="AG446" s="27" t="e">
        <f t="shared" si="113"/>
        <v>#REF!</v>
      </c>
      <c r="AH446" s="27"/>
    </row>
    <row r="447" spans="1:34" ht="62.5">
      <c r="A447" s="31" t="s">
        <v>864</v>
      </c>
      <c r="B447" s="32" t="s">
        <v>70</v>
      </c>
      <c r="C447" s="32" t="s">
        <v>71</v>
      </c>
      <c r="D447" s="32" t="s">
        <v>455</v>
      </c>
      <c r="E447" s="32" t="s">
        <v>456</v>
      </c>
      <c r="F447" s="33">
        <v>8131</v>
      </c>
      <c r="G447" s="33">
        <v>2024110010238</v>
      </c>
      <c r="H447" s="32" t="s">
        <v>28</v>
      </c>
      <c r="I447" s="32" t="s">
        <v>457</v>
      </c>
      <c r="J447" s="32" t="s">
        <v>31</v>
      </c>
      <c r="K447" s="32">
        <v>80111600</v>
      </c>
      <c r="L447" s="32" t="s">
        <v>794</v>
      </c>
      <c r="M447" s="32" t="s">
        <v>82</v>
      </c>
      <c r="N447" s="32" t="s">
        <v>82</v>
      </c>
      <c r="O447" s="32">
        <v>6</v>
      </c>
      <c r="P447" s="31">
        <v>1</v>
      </c>
      <c r="Q447" s="32" t="s">
        <v>83</v>
      </c>
      <c r="R447" s="61" t="s">
        <v>84</v>
      </c>
      <c r="S447" s="61">
        <v>4600000</v>
      </c>
      <c r="T447" s="49">
        <f t="shared" si="158"/>
        <v>27600000</v>
      </c>
      <c r="U447" s="32" t="s">
        <v>85</v>
      </c>
      <c r="V447" s="31" t="s">
        <v>78</v>
      </c>
      <c r="W447" s="31" t="s">
        <v>461</v>
      </c>
      <c r="X447" s="31" t="s">
        <v>501</v>
      </c>
      <c r="Y447" s="32" t="s">
        <v>76</v>
      </c>
      <c r="Z447" s="32" t="s">
        <v>77</v>
      </c>
      <c r="AA447" s="74">
        <f>SUMIFS('MOD PAA INVERSIÓN'!M:M,'MOD PAA INVERSIÓN'!B:B,A447,'MOD PAA INVERSIÓN'!A:A,"Modificación propuesta")</f>
        <v>0</v>
      </c>
      <c r="AB447" s="81">
        <f t="shared" si="161"/>
        <v>0</v>
      </c>
      <c r="AC447" s="81">
        <f t="shared" si="162"/>
        <v>27600000</v>
      </c>
      <c r="AD447" s="74">
        <f>IFERROR(VLOOKUP(A447,'MOD PAA INVERSIÓN'!$B:$U,20,0),0)</f>
        <v>0</v>
      </c>
      <c r="AE447" s="74">
        <f>SUMIFS('MOD PAA INVERSIÓN'!$M:$M,'MOD PAA INVERSIÓN'!B:B,A447,'MOD PAA INVERSIÓN'!A:A,"Información Actual")</f>
        <v>0</v>
      </c>
      <c r="AF447" s="74" t="e">
        <f>VLOOKUP(A447,'Copia de MOD PAA INVERSIÓN'!$B:$M,12,0)</f>
        <v>#N/A</v>
      </c>
      <c r="AG447" s="27" t="e">
        <f t="shared" si="113"/>
        <v>#REF!</v>
      </c>
      <c r="AH447" s="27"/>
    </row>
    <row r="448" spans="1:34" ht="62.5">
      <c r="A448" s="31" t="s">
        <v>865</v>
      </c>
      <c r="B448" s="32" t="s">
        <v>70</v>
      </c>
      <c r="C448" s="32" t="s">
        <v>71</v>
      </c>
      <c r="D448" s="32" t="s">
        <v>455</v>
      </c>
      <c r="E448" s="32" t="s">
        <v>456</v>
      </c>
      <c r="F448" s="33">
        <v>8131</v>
      </c>
      <c r="G448" s="33">
        <v>2024110010238</v>
      </c>
      <c r="H448" s="32" t="s">
        <v>28</v>
      </c>
      <c r="I448" s="32" t="s">
        <v>457</v>
      </c>
      <c r="J448" s="32" t="s">
        <v>31</v>
      </c>
      <c r="K448" s="32">
        <v>80111600</v>
      </c>
      <c r="L448" s="32" t="s">
        <v>794</v>
      </c>
      <c r="M448" s="32" t="s">
        <v>82</v>
      </c>
      <c r="N448" s="32" t="s">
        <v>82</v>
      </c>
      <c r="O448" s="32">
        <v>6</v>
      </c>
      <c r="P448" s="31">
        <v>1</v>
      </c>
      <c r="Q448" s="32" t="s">
        <v>83</v>
      </c>
      <c r="R448" s="61" t="s">
        <v>84</v>
      </c>
      <c r="S448" s="61">
        <v>4600000</v>
      </c>
      <c r="T448" s="49">
        <f t="shared" si="158"/>
        <v>27600000</v>
      </c>
      <c r="U448" s="32" t="s">
        <v>85</v>
      </c>
      <c r="V448" s="31" t="s">
        <v>78</v>
      </c>
      <c r="W448" s="31" t="s">
        <v>461</v>
      </c>
      <c r="X448" s="31" t="s">
        <v>501</v>
      </c>
      <c r="Y448" s="32" t="s">
        <v>76</v>
      </c>
      <c r="Z448" s="32" t="s">
        <v>77</v>
      </c>
      <c r="AA448" s="74">
        <f>SUMIFS('MOD PAA INVERSIÓN'!M:M,'MOD PAA INVERSIÓN'!B:B,A448,'MOD PAA INVERSIÓN'!A:A,"Modificación propuesta")</f>
        <v>0</v>
      </c>
      <c r="AB448" s="81">
        <f t="shared" si="161"/>
        <v>0</v>
      </c>
      <c r="AC448" s="81">
        <f t="shared" si="162"/>
        <v>27600000</v>
      </c>
      <c r="AD448" s="74">
        <f>IFERROR(VLOOKUP(A448,'MOD PAA INVERSIÓN'!$B:$U,20,0),0)</f>
        <v>0</v>
      </c>
      <c r="AE448" s="74">
        <f>SUMIFS('MOD PAA INVERSIÓN'!$M:$M,'MOD PAA INVERSIÓN'!B:B,A448,'MOD PAA INVERSIÓN'!A:A,"Información Actual")</f>
        <v>0</v>
      </c>
      <c r="AF448" s="74" t="e">
        <f>VLOOKUP(A448,'Copia de MOD PAA INVERSIÓN'!$B:$M,12,0)</f>
        <v>#N/A</v>
      </c>
      <c r="AG448" s="27" t="e">
        <f t="shared" si="113"/>
        <v>#REF!</v>
      </c>
      <c r="AH448" s="27"/>
    </row>
    <row r="449" spans="1:34" ht="62.5">
      <c r="A449" s="31" t="s">
        <v>866</v>
      </c>
      <c r="B449" s="32" t="s">
        <v>70</v>
      </c>
      <c r="C449" s="32" t="s">
        <v>71</v>
      </c>
      <c r="D449" s="32" t="s">
        <v>455</v>
      </c>
      <c r="E449" s="32" t="s">
        <v>456</v>
      </c>
      <c r="F449" s="33">
        <v>8131</v>
      </c>
      <c r="G449" s="33">
        <v>2024110010238</v>
      </c>
      <c r="H449" s="32" t="s">
        <v>28</v>
      </c>
      <c r="I449" s="32" t="s">
        <v>457</v>
      </c>
      <c r="J449" s="32" t="s">
        <v>31</v>
      </c>
      <c r="K449" s="32">
        <v>80111600</v>
      </c>
      <c r="L449" s="32" t="s">
        <v>786</v>
      </c>
      <c r="M449" s="32" t="s">
        <v>82</v>
      </c>
      <c r="N449" s="32" t="s">
        <v>82</v>
      </c>
      <c r="O449" s="32">
        <v>6</v>
      </c>
      <c r="P449" s="31">
        <v>1</v>
      </c>
      <c r="Q449" s="32" t="s">
        <v>83</v>
      </c>
      <c r="R449" s="61" t="s">
        <v>84</v>
      </c>
      <c r="S449" s="61">
        <v>4600000</v>
      </c>
      <c r="T449" s="49">
        <f t="shared" si="158"/>
        <v>27600000</v>
      </c>
      <c r="U449" s="32" t="s">
        <v>85</v>
      </c>
      <c r="V449" s="31" t="s">
        <v>78</v>
      </c>
      <c r="W449" s="31" t="s">
        <v>461</v>
      </c>
      <c r="X449" s="31" t="s">
        <v>501</v>
      </c>
      <c r="Y449" s="32" t="s">
        <v>76</v>
      </c>
      <c r="Z449" s="32" t="s">
        <v>77</v>
      </c>
      <c r="AA449" s="74">
        <f>SUMIFS('MOD PAA INVERSIÓN'!M:M,'MOD PAA INVERSIÓN'!B:B,A449,'MOD PAA INVERSIÓN'!A:A,"Modificación propuesta")</f>
        <v>0</v>
      </c>
      <c r="AB449" s="81">
        <f t="shared" si="161"/>
        <v>0</v>
      </c>
      <c r="AC449" s="81">
        <f t="shared" si="162"/>
        <v>27600000</v>
      </c>
      <c r="AD449" s="74">
        <f>IFERROR(VLOOKUP(A449,'MOD PAA INVERSIÓN'!$B:$U,20,0),0)</f>
        <v>0</v>
      </c>
      <c r="AE449" s="74">
        <f>SUMIFS('MOD PAA INVERSIÓN'!$M:$M,'MOD PAA INVERSIÓN'!B:B,A449,'MOD PAA INVERSIÓN'!A:A,"Información Actual")</f>
        <v>0</v>
      </c>
      <c r="AF449" s="74" t="e">
        <f>VLOOKUP(A449,'Copia de MOD PAA INVERSIÓN'!$B:$M,12,0)</f>
        <v>#N/A</v>
      </c>
      <c r="AG449" s="27" t="e">
        <f t="shared" si="113"/>
        <v>#REF!</v>
      </c>
      <c r="AH449" s="27"/>
    </row>
    <row r="450" spans="1:34" ht="62.5">
      <c r="A450" s="31" t="s">
        <v>867</v>
      </c>
      <c r="B450" s="32" t="s">
        <v>70</v>
      </c>
      <c r="C450" s="32" t="s">
        <v>71</v>
      </c>
      <c r="D450" s="32" t="s">
        <v>455</v>
      </c>
      <c r="E450" s="32" t="s">
        <v>456</v>
      </c>
      <c r="F450" s="33">
        <v>8131</v>
      </c>
      <c r="G450" s="33">
        <v>2024110010238</v>
      </c>
      <c r="H450" s="32" t="s">
        <v>28</v>
      </c>
      <c r="I450" s="32" t="s">
        <v>457</v>
      </c>
      <c r="J450" s="32" t="s">
        <v>31</v>
      </c>
      <c r="K450" s="32">
        <v>80111600</v>
      </c>
      <c r="L450" s="32" t="s">
        <v>786</v>
      </c>
      <c r="M450" s="32" t="s">
        <v>82</v>
      </c>
      <c r="N450" s="32" t="s">
        <v>82</v>
      </c>
      <c r="O450" s="32">
        <v>6</v>
      </c>
      <c r="P450" s="31">
        <v>1</v>
      </c>
      <c r="Q450" s="32" t="s">
        <v>83</v>
      </c>
      <c r="R450" s="61" t="s">
        <v>84</v>
      </c>
      <c r="S450" s="61">
        <v>4600000</v>
      </c>
      <c r="T450" s="49">
        <f t="shared" si="158"/>
        <v>27600000</v>
      </c>
      <c r="U450" s="32" t="s">
        <v>85</v>
      </c>
      <c r="V450" s="31" t="s">
        <v>78</v>
      </c>
      <c r="W450" s="31" t="s">
        <v>461</v>
      </c>
      <c r="X450" s="31" t="s">
        <v>501</v>
      </c>
      <c r="Y450" s="32" t="s">
        <v>76</v>
      </c>
      <c r="Z450" s="32" t="s">
        <v>77</v>
      </c>
      <c r="AA450" s="74">
        <f>SUMIFS('MOD PAA INVERSIÓN'!M:M,'MOD PAA INVERSIÓN'!B:B,A450,'MOD PAA INVERSIÓN'!A:A,"Modificación propuesta")</f>
        <v>0</v>
      </c>
      <c r="AB450" s="81">
        <f t="shared" si="161"/>
        <v>0</v>
      </c>
      <c r="AC450" s="81">
        <f t="shared" si="162"/>
        <v>27600000</v>
      </c>
      <c r="AD450" s="74">
        <f>IFERROR(VLOOKUP(A450,'MOD PAA INVERSIÓN'!$B:$U,20,0),0)</f>
        <v>0</v>
      </c>
      <c r="AE450" s="74">
        <f>SUMIFS('MOD PAA INVERSIÓN'!$M:$M,'MOD PAA INVERSIÓN'!B:B,A450,'MOD PAA INVERSIÓN'!A:A,"Información Actual")</f>
        <v>0</v>
      </c>
      <c r="AF450" s="74" t="e">
        <f>VLOOKUP(A450,'Copia de MOD PAA INVERSIÓN'!$B:$M,12,0)</f>
        <v>#N/A</v>
      </c>
      <c r="AG450" s="27" t="e">
        <f t="shared" si="113"/>
        <v>#REF!</v>
      </c>
      <c r="AH450" s="27"/>
    </row>
    <row r="451" spans="1:34" ht="62.5">
      <c r="A451" s="31" t="s">
        <v>868</v>
      </c>
      <c r="B451" s="32" t="s">
        <v>70</v>
      </c>
      <c r="C451" s="32" t="s">
        <v>71</v>
      </c>
      <c r="D451" s="32" t="s">
        <v>455</v>
      </c>
      <c r="E451" s="32" t="s">
        <v>456</v>
      </c>
      <c r="F451" s="33">
        <v>8131</v>
      </c>
      <c r="G451" s="33">
        <v>2024110010238</v>
      </c>
      <c r="H451" s="32" t="s">
        <v>28</v>
      </c>
      <c r="I451" s="32" t="s">
        <v>457</v>
      </c>
      <c r="J451" s="32" t="s">
        <v>31</v>
      </c>
      <c r="K451" s="32">
        <v>80111600</v>
      </c>
      <c r="L451" s="32" t="s">
        <v>794</v>
      </c>
      <c r="M451" s="32" t="s">
        <v>81</v>
      </c>
      <c r="N451" s="32" t="s">
        <v>82</v>
      </c>
      <c r="O451" s="32">
        <v>6</v>
      </c>
      <c r="P451" s="31">
        <v>1</v>
      </c>
      <c r="Q451" s="32" t="s">
        <v>83</v>
      </c>
      <c r="R451" s="61" t="s">
        <v>84</v>
      </c>
      <c r="S451" s="61">
        <v>4200000</v>
      </c>
      <c r="T451" s="49">
        <f t="shared" si="158"/>
        <v>25200000</v>
      </c>
      <c r="U451" s="32" t="s">
        <v>85</v>
      </c>
      <c r="V451" s="31" t="s">
        <v>78</v>
      </c>
      <c r="W451" s="31" t="s">
        <v>461</v>
      </c>
      <c r="X451" s="31" t="s">
        <v>501</v>
      </c>
      <c r="Y451" s="32" t="s">
        <v>76</v>
      </c>
      <c r="Z451" s="32" t="s">
        <v>77</v>
      </c>
      <c r="AA451" s="74">
        <f>SUMIFS('MOD PAA INVERSIÓN'!M:M,'MOD PAA INVERSIÓN'!B:B,A451,'MOD PAA INVERSIÓN'!A:A,"Modificación propuesta")</f>
        <v>0</v>
      </c>
      <c r="AB451" s="81">
        <f t="shared" si="161"/>
        <v>0</v>
      </c>
      <c r="AC451" s="81">
        <f t="shared" si="162"/>
        <v>25200000</v>
      </c>
      <c r="AD451" s="74">
        <f>IFERROR(VLOOKUP(A451,'MOD PAA INVERSIÓN'!$B:$U,20,0),0)</f>
        <v>0</v>
      </c>
      <c r="AE451" s="74">
        <f>SUMIFS('MOD PAA INVERSIÓN'!$M:$M,'MOD PAA INVERSIÓN'!B:B,A451,'MOD PAA INVERSIÓN'!A:A,"Información Actual")</f>
        <v>0</v>
      </c>
      <c r="AF451" s="74" t="e">
        <f>VLOOKUP(A451,'Copia de MOD PAA INVERSIÓN'!$B:$M,12,0)</f>
        <v>#N/A</v>
      </c>
      <c r="AG451" s="27" t="e">
        <f t="shared" si="113"/>
        <v>#REF!</v>
      </c>
      <c r="AH451" s="27"/>
    </row>
    <row r="452" spans="1:34" ht="62.5">
      <c r="A452" s="31" t="s">
        <v>869</v>
      </c>
      <c r="B452" s="32" t="s">
        <v>70</v>
      </c>
      <c r="C452" s="32" t="s">
        <v>71</v>
      </c>
      <c r="D452" s="32" t="s">
        <v>455</v>
      </c>
      <c r="E452" s="32" t="s">
        <v>456</v>
      </c>
      <c r="F452" s="33">
        <v>8131</v>
      </c>
      <c r="G452" s="33">
        <v>2024110010238</v>
      </c>
      <c r="H452" s="32" t="s">
        <v>28</v>
      </c>
      <c r="I452" s="32" t="s">
        <v>457</v>
      </c>
      <c r="J452" s="32" t="s">
        <v>31</v>
      </c>
      <c r="K452" s="32">
        <v>80111600</v>
      </c>
      <c r="L452" s="32" t="s">
        <v>794</v>
      </c>
      <c r="M452" s="32" t="s">
        <v>81</v>
      </c>
      <c r="N452" s="32" t="s">
        <v>82</v>
      </c>
      <c r="O452" s="32">
        <v>6</v>
      </c>
      <c r="P452" s="31">
        <v>1</v>
      </c>
      <c r="Q452" s="32" t="s">
        <v>83</v>
      </c>
      <c r="R452" s="61" t="s">
        <v>84</v>
      </c>
      <c r="S452" s="61">
        <v>4200000</v>
      </c>
      <c r="T452" s="49">
        <f t="shared" si="158"/>
        <v>25200000</v>
      </c>
      <c r="U452" s="32" t="s">
        <v>85</v>
      </c>
      <c r="V452" s="31" t="s">
        <v>78</v>
      </c>
      <c r="W452" s="31" t="s">
        <v>461</v>
      </c>
      <c r="X452" s="31" t="s">
        <v>501</v>
      </c>
      <c r="Y452" s="32" t="s">
        <v>76</v>
      </c>
      <c r="Z452" s="32" t="s">
        <v>77</v>
      </c>
      <c r="AA452" s="74">
        <f>SUMIFS('MOD PAA INVERSIÓN'!M:M,'MOD PAA INVERSIÓN'!B:B,A452,'MOD PAA INVERSIÓN'!A:A,"Modificación propuesta")</f>
        <v>0</v>
      </c>
      <c r="AB452" s="81">
        <f t="shared" si="161"/>
        <v>0</v>
      </c>
      <c r="AC452" s="81">
        <f t="shared" si="162"/>
        <v>25200000</v>
      </c>
      <c r="AD452" s="74">
        <f>IFERROR(VLOOKUP(A452,'MOD PAA INVERSIÓN'!$B:$U,20,0),0)</f>
        <v>0</v>
      </c>
      <c r="AE452" s="74">
        <f>SUMIFS('MOD PAA INVERSIÓN'!$M:$M,'MOD PAA INVERSIÓN'!B:B,A452,'MOD PAA INVERSIÓN'!A:A,"Información Actual")</f>
        <v>0</v>
      </c>
      <c r="AF452" s="74" t="e">
        <f>VLOOKUP(A452,'Copia de MOD PAA INVERSIÓN'!$B:$M,12,0)</f>
        <v>#N/A</v>
      </c>
      <c r="AG452" s="27" t="e">
        <f t="shared" si="113"/>
        <v>#REF!</v>
      </c>
      <c r="AH452" s="27"/>
    </row>
    <row r="453" spans="1:34" ht="62.5">
      <c r="A453" s="31" t="s">
        <v>870</v>
      </c>
      <c r="B453" s="32" t="s">
        <v>70</v>
      </c>
      <c r="C453" s="32" t="s">
        <v>71</v>
      </c>
      <c r="D453" s="32" t="s">
        <v>455</v>
      </c>
      <c r="E453" s="32" t="s">
        <v>456</v>
      </c>
      <c r="F453" s="33">
        <v>8131</v>
      </c>
      <c r="G453" s="33">
        <v>2024110010238</v>
      </c>
      <c r="H453" s="32" t="s">
        <v>28</v>
      </c>
      <c r="I453" s="32" t="s">
        <v>457</v>
      </c>
      <c r="J453" s="32" t="s">
        <v>31</v>
      </c>
      <c r="K453" s="32">
        <v>80111600</v>
      </c>
      <c r="L453" s="32" t="s">
        <v>794</v>
      </c>
      <c r="M453" s="32" t="s">
        <v>82</v>
      </c>
      <c r="N453" s="32" t="s">
        <v>82</v>
      </c>
      <c r="O453" s="32">
        <v>6</v>
      </c>
      <c r="P453" s="31">
        <v>1</v>
      </c>
      <c r="Q453" s="32" t="s">
        <v>83</v>
      </c>
      <c r="R453" s="61" t="s">
        <v>84</v>
      </c>
      <c r="S453" s="61">
        <v>4200000</v>
      </c>
      <c r="T453" s="49">
        <f t="shared" si="158"/>
        <v>25200000</v>
      </c>
      <c r="U453" s="32" t="s">
        <v>85</v>
      </c>
      <c r="V453" s="31" t="s">
        <v>78</v>
      </c>
      <c r="W453" s="31" t="s">
        <v>461</v>
      </c>
      <c r="X453" s="31" t="s">
        <v>501</v>
      </c>
      <c r="Y453" s="32" t="s">
        <v>76</v>
      </c>
      <c r="Z453" s="32" t="s">
        <v>77</v>
      </c>
      <c r="AA453" s="74">
        <f>SUMIFS('MOD PAA INVERSIÓN'!M:M,'MOD PAA INVERSIÓN'!B:B,A453,'MOD PAA INVERSIÓN'!A:A,"Modificación propuesta")</f>
        <v>0</v>
      </c>
      <c r="AB453" s="81">
        <f t="shared" si="161"/>
        <v>0</v>
      </c>
      <c r="AC453" s="81">
        <f t="shared" si="162"/>
        <v>25200000</v>
      </c>
      <c r="AD453" s="74">
        <f>IFERROR(VLOOKUP(A453,'MOD PAA INVERSIÓN'!$B:$U,20,0),0)</f>
        <v>0</v>
      </c>
      <c r="AE453" s="74">
        <f>SUMIFS('MOD PAA INVERSIÓN'!$M:$M,'MOD PAA INVERSIÓN'!B:B,A453,'MOD PAA INVERSIÓN'!A:A,"Información Actual")</f>
        <v>0</v>
      </c>
      <c r="AF453" s="74" t="e">
        <f>VLOOKUP(A453,'Copia de MOD PAA INVERSIÓN'!$B:$M,12,0)</f>
        <v>#N/A</v>
      </c>
      <c r="AG453" s="27" t="e">
        <f t="shared" si="113"/>
        <v>#REF!</v>
      </c>
      <c r="AH453" s="27"/>
    </row>
    <row r="454" spans="1:34" ht="62.5">
      <c r="A454" s="31" t="s">
        <v>871</v>
      </c>
      <c r="B454" s="32" t="s">
        <v>70</v>
      </c>
      <c r="C454" s="32" t="s">
        <v>71</v>
      </c>
      <c r="D454" s="32" t="s">
        <v>455</v>
      </c>
      <c r="E454" s="32" t="s">
        <v>456</v>
      </c>
      <c r="F454" s="33">
        <v>8131</v>
      </c>
      <c r="G454" s="33">
        <v>2024110010238</v>
      </c>
      <c r="H454" s="32" t="s">
        <v>28</v>
      </c>
      <c r="I454" s="32" t="s">
        <v>457</v>
      </c>
      <c r="J454" s="32" t="s">
        <v>31</v>
      </c>
      <c r="K454" s="32">
        <v>80111600</v>
      </c>
      <c r="L454" s="32" t="s">
        <v>794</v>
      </c>
      <c r="M454" s="32" t="s">
        <v>82</v>
      </c>
      <c r="N454" s="32" t="s">
        <v>82</v>
      </c>
      <c r="O454" s="32">
        <v>6</v>
      </c>
      <c r="P454" s="31">
        <v>1</v>
      </c>
      <c r="Q454" s="32" t="s">
        <v>83</v>
      </c>
      <c r="R454" s="61" t="s">
        <v>84</v>
      </c>
      <c r="S454" s="61">
        <v>4200000</v>
      </c>
      <c r="T454" s="49">
        <f t="shared" si="158"/>
        <v>25200000</v>
      </c>
      <c r="U454" s="32" t="s">
        <v>85</v>
      </c>
      <c r="V454" s="31" t="s">
        <v>78</v>
      </c>
      <c r="W454" s="31" t="s">
        <v>461</v>
      </c>
      <c r="X454" s="31" t="s">
        <v>501</v>
      </c>
      <c r="Y454" s="32" t="s">
        <v>76</v>
      </c>
      <c r="Z454" s="32" t="s">
        <v>77</v>
      </c>
      <c r="AA454" s="74">
        <f>SUMIFS('MOD PAA INVERSIÓN'!M:M,'MOD PAA INVERSIÓN'!B:B,A454,'MOD PAA INVERSIÓN'!A:A,"Modificación propuesta")</f>
        <v>0</v>
      </c>
      <c r="AB454" s="81">
        <f t="shared" si="161"/>
        <v>0</v>
      </c>
      <c r="AC454" s="81">
        <f t="shared" si="162"/>
        <v>25200000</v>
      </c>
      <c r="AD454" s="74">
        <f>IFERROR(VLOOKUP(A454,'MOD PAA INVERSIÓN'!$B:$U,20,0),0)</f>
        <v>0</v>
      </c>
      <c r="AE454" s="74">
        <f>SUMIFS('MOD PAA INVERSIÓN'!$M:$M,'MOD PAA INVERSIÓN'!B:B,A454,'MOD PAA INVERSIÓN'!A:A,"Información Actual")</f>
        <v>0</v>
      </c>
      <c r="AF454" s="74" t="e">
        <f>VLOOKUP(A454,'Copia de MOD PAA INVERSIÓN'!$B:$M,12,0)</f>
        <v>#N/A</v>
      </c>
      <c r="AG454" s="27" t="e">
        <f t="shared" si="113"/>
        <v>#REF!</v>
      </c>
      <c r="AH454" s="27"/>
    </row>
    <row r="455" spans="1:34" ht="75">
      <c r="A455" s="31" t="s">
        <v>872</v>
      </c>
      <c r="B455" s="32" t="s">
        <v>70</v>
      </c>
      <c r="C455" s="32" t="s">
        <v>71</v>
      </c>
      <c r="D455" s="32" t="s">
        <v>455</v>
      </c>
      <c r="E455" s="32" t="s">
        <v>456</v>
      </c>
      <c r="F455" s="33">
        <v>8131</v>
      </c>
      <c r="G455" s="33">
        <v>2024110010238</v>
      </c>
      <c r="H455" s="32" t="s">
        <v>28</v>
      </c>
      <c r="I455" s="32" t="s">
        <v>457</v>
      </c>
      <c r="J455" s="32" t="s">
        <v>31</v>
      </c>
      <c r="K455" s="32">
        <v>80111600</v>
      </c>
      <c r="L455" s="32" t="s">
        <v>1408</v>
      </c>
      <c r="M455" s="32" t="s">
        <v>82</v>
      </c>
      <c r="N455" s="32" t="s">
        <v>82</v>
      </c>
      <c r="O455" s="32">
        <v>6</v>
      </c>
      <c r="P455" s="31">
        <v>1</v>
      </c>
      <c r="Q455" s="32" t="s">
        <v>83</v>
      </c>
      <c r="R455" s="61" t="s">
        <v>84</v>
      </c>
      <c r="S455" s="61">
        <v>3500000</v>
      </c>
      <c r="T455" s="49">
        <f t="shared" si="158"/>
        <v>21000000</v>
      </c>
      <c r="U455" s="32" t="s">
        <v>85</v>
      </c>
      <c r="V455" s="31" t="s">
        <v>78</v>
      </c>
      <c r="W455" s="31" t="s">
        <v>461</v>
      </c>
      <c r="X455" s="31" t="s">
        <v>501</v>
      </c>
      <c r="Y455" s="32" t="s">
        <v>76</v>
      </c>
      <c r="Z455" s="32" t="s">
        <v>77</v>
      </c>
      <c r="AA455" s="74">
        <f>SUMIFS('MOD PAA INVERSIÓN'!M:M,'MOD PAA INVERSIÓN'!B:B,A455,'MOD PAA INVERSIÓN'!A:A,"Modificación propuesta")</f>
        <v>0</v>
      </c>
      <c r="AB455" s="81">
        <f t="shared" si="161"/>
        <v>0</v>
      </c>
      <c r="AC455" s="81">
        <f t="shared" si="162"/>
        <v>21000000</v>
      </c>
      <c r="AD455" s="74">
        <f>IFERROR(VLOOKUP(A455,'MOD PAA INVERSIÓN'!$B:$U,20,0),0)</f>
        <v>0</v>
      </c>
      <c r="AE455" s="74">
        <f>SUMIFS('MOD PAA INVERSIÓN'!$M:$M,'MOD PAA INVERSIÓN'!B:B,A455,'MOD PAA INVERSIÓN'!A:A,"Información Actual")</f>
        <v>0</v>
      </c>
      <c r="AF455" s="74" t="e">
        <f>VLOOKUP(A455,'Copia de MOD PAA INVERSIÓN'!$B:$M,12,0)</f>
        <v>#N/A</v>
      </c>
      <c r="AG455" s="27" t="e">
        <f t="shared" si="113"/>
        <v>#REF!</v>
      </c>
      <c r="AH455" s="27"/>
    </row>
    <row r="456" spans="1:34" ht="75">
      <c r="A456" s="31" t="s">
        <v>873</v>
      </c>
      <c r="B456" s="32" t="s">
        <v>70</v>
      </c>
      <c r="C456" s="32" t="s">
        <v>71</v>
      </c>
      <c r="D456" s="32" t="s">
        <v>455</v>
      </c>
      <c r="E456" s="32" t="s">
        <v>456</v>
      </c>
      <c r="F456" s="33">
        <v>8131</v>
      </c>
      <c r="G456" s="33">
        <v>2024110010238</v>
      </c>
      <c r="H456" s="32" t="s">
        <v>28</v>
      </c>
      <c r="I456" s="32" t="s">
        <v>457</v>
      </c>
      <c r="J456" s="32" t="s">
        <v>31</v>
      </c>
      <c r="K456" s="32">
        <v>80111600</v>
      </c>
      <c r="L456" s="32" t="s">
        <v>1415</v>
      </c>
      <c r="M456" s="32" t="s">
        <v>82</v>
      </c>
      <c r="N456" s="32" t="s">
        <v>82</v>
      </c>
      <c r="O456" s="32">
        <v>6</v>
      </c>
      <c r="P456" s="31">
        <v>1</v>
      </c>
      <c r="Q456" s="32" t="s">
        <v>83</v>
      </c>
      <c r="R456" s="61" t="s">
        <v>84</v>
      </c>
      <c r="S456" s="61">
        <v>3500000</v>
      </c>
      <c r="T456" s="49">
        <f t="shared" si="158"/>
        <v>21000000</v>
      </c>
      <c r="U456" s="32" t="s">
        <v>85</v>
      </c>
      <c r="V456" s="31" t="s">
        <v>78</v>
      </c>
      <c r="W456" s="31" t="s">
        <v>461</v>
      </c>
      <c r="X456" s="31" t="s">
        <v>501</v>
      </c>
      <c r="Y456" s="32" t="s">
        <v>76</v>
      </c>
      <c r="Z456" s="32" t="s">
        <v>77</v>
      </c>
      <c r="AA456" s="74">
        <f>SUMIFS('MOD PAA INVERSIÓN'!M:M,'MOD PAA INVERSIÓN'!B:B,A456,'MOD PAA INVERSIÓN'!A:A,"Modificación propuesta")</f>
        <v>0</v>
      </c>
      <c r="AB456" s="81">
        <f t="shared" si="161"/>
        <v>0</v>
      </c>
      <c r="AC456" s="81">
        <f t="shared" si="162"/>
        <v>21000000</v>
      </c>
      <c r="AD456" s="74">
        <f>IFERROR(VLOOKUP(A456,'MOD PAA INVERSIÓN'!$B:$U,20,0),0)</f>
        <v>0</v>
      </c>
      <c r="AE456" s="74">
        <f>SUMIFS('MOD PAA INVERSIÓN'!$M:$M,'MOD PAA INVERSIÓN'!B:B,A456,'MOD PAA INVERSIÓN'!A:A,"Información Actual")</f>
        <v>0</v>
      </c>
      <c r="AF456" s="74" t="e">
        <f>VLOOKUP(A456,'Copia de MOD PAA INVERSIÓN'!$B:$M,12,0)</f>
        <v>#N/A</v>
      </c>
      <c r="AG456" s="27" t="e">
        <f t="shared" si="113"/>
        <v>#REF!</v>
      </c>
      <c r="AH456" s="27"/>
    </row>
    <row r="457" spans="1:34" ht="62.5">
      <c r="A457" s="31" t="s">
        <v>874</v>
      </c>
      <c r="B457" s="32" t="s">
        <v>70</v>
      </c>
      <c r="C457" s="32" t="s">
        <v>71</v>
      </c>
      <c r="D457" s="32" t="s">
        <v>455</v>
      </c>
      <c r="E457" s="32" t="s">
        <v>456</v>
      </c>
      <c r="F457" s="33">
        <v>8131</v>
      </c>
      <c r="G457" s="33">
        <v>2024110010238</v>
      </c>
      <c r="H457" s="32" t="s">
        <v>28</v>
      </c>
      <c r="I457" s="32" t="s">
        <v>457</v>
      </c>
      <c r="J457" s="32" t="s">
        <v>31</v>
      </c>
      <c r="K457" s="32">
        <v>80111600</v>
      </c>
      <c r="L457" s="32" t="s">
        <v>1409</v>
      </c>
      <c r="M457" s="32" t="s">
        <v>81</v>
      </c>
      <c r="N457" s="32" t="s">
        <v>82</v>
      </c>
      <c r="O457" s="32">
        <v>7</v>
      </c>
      <c r="P457" s="31">
        <v>1</v>
      </c>
      <c r="Q457" s="32" t="s">
        <v>83</v>
      </c>
      <c r="R457" s="61" t="s">
        <v>84</v>
      </c>
      <c r="S457" s="61">
        <v>3500000</v>
      </c>
      <c r="T457" s="49">
        <f t="shared" si="158"/>
        <v>24500000</v>
      </c>
      <c r="U457" s="32" t="s">
        <v>85</v>
      </c>
      <c r="V457" s="31" t="s">
        <v>78</v>
      </c>
      <c r="W457" s="31" t="s">
        <v>461</v>
      </c>
      <c r="X457" s="31" t="s">
        <v>501</v>
      </c>
      <c r="Y457" s="32" t="s">
        <v>76</v>
      </c>
      <c r="Z457" s="32" t="s">
        <v>77</v>
      </c>
      <c r="AA457" s="74">
        <f>SUMIFS('MOD PAA INVERSIÓN'!M:M,'MOD PAA INVERSIÓN'!B:B,A457,'MOD PAA INVERSIÓN'!A:A,"Modificación propuesta")</f>
        <v>0</v>
      </c>
      <c r="AB457" s="81">
        <f t="shared" si="161"/>
        <v>0</v>
      </c>
      <c r="AC457" s="81">
        <f t="shared" si="162"/>
        <v>24500000</v>
      </c>
      <c r="AD457" s="74">
        <f>IFERROR(VLOOKUP(A457,'MOD PAA INVERSIÓN'!$B:$U,20,0),0)</f>
        <v>0</v>
      </c>
      <c r="AE457" s="74">
        <f>SUMIFS('MOD PAA INVERSIÓN'!$M:$M,'MOD PAA INVERSIÓN'!B:B,A457,'MOD PAA INVERSIÓN'!A:A,"Información Actual")</f>
        <v>0</v>
      </c>
      <c r="AF457" s="74" t="e">
        <f>VLOOKUP(A457,'Copia de MOD PAA INVERSIÓN'!$B:$M,12,0)</f>
        <v>#N/A</v>
      </c>
      <c r="AG457" s="27" t="e">
        <f t="shared" si="113"/>
        <v>#REF!</v>
      </c>
      <c r="AH457" s="27"/>
    </row>
    <row r="458" spans="1:34" ht="125">
      <c r="A458" s="31" t="s">
        <v>875</v>
      </c>
      <c r="B458" s="32" t="s">
        <v>70</v>
      </c>
      <c r="C458" s="32" t="s">
        <v>71</v>
      </c>
      <c r="D458" s="32" t="s">
        <v>876</v>
      </c>
      <c r="E458" s="32" t="s">
        <v>877</v>
      </c>
      <c r="F458" s="33">
        <v>8146</v>
      </c>
      <c r="G458" s="33">
        <v>2024110010254</v>
      </c>
      <c r="H458" s="32" t="s">
        <v>17</v>
      </c>
      <c r="I458" s="32" t="s">
        <v>878</v>
      </c>
      <c r="J458" s="32" t="s">
        <v>20</v>
      </c>
      <c r="K458" s="32">
        <v>80111601</v>
      </c>
      <c r="L458" s="32" t="s">
        <v>1416</v>
      </c>
      <c r="M458" s="32" t="s">
        <v>459</v>
      </c>
      <c r="N458" s="32" t="s">
        <v>459</v>
      </c>
      <c r="O458" s="32">
        <v>6</v>
      </c>
      <c r="P458" s="32">
        <v>1</v>
      </c>
      <c r="Q458" s="32" t="s">
        <v>883</v>
      </c>
      <c r="R458" s="61" t="s">
        <v>884</v>
      </c>
      <c r="S458" s="61">
        <v>4400000</v>
      </c>
      <c r="T458" s="52">
        <f t="shared" ref="T458:T462" si="163">+S458*O458</f>
        <v>26400000</v>
      </c>
      <c r="U458" s="32" t="s">
        <v>885</v>
      </c>
      <c r="V458" s="32" t="s">
        <v>122</v>
      </c>
      <c r="W458" s="32" t="s">
        <v>886</v>
      </c>
      <c r="X458" s="32" t="s">
        <v>533</v>
      </c>
      <c r="Y458" s="32" t="s">
        <v>76</v>
      </c>
      <c r="Z458" s="32" t="s">
        <v>77</v>
      </c>
      <c r="AA458" s="74">
        <f>SUMIFS('MOD PAA INVERSIÓN'!M:M,'MOD PAA INVERSIÓN'!B:B,A458,'MOD PAA INVERSIÓN'!A:A,"Modificación propuesta")</f>
        <v>0</v>
      </c>
      <c r="AB458" s="74">
        <f t="shared" si="161"/>
        <v>0</v>
      </c>
      <c r="AC458" s="74">
        <f t="shared" si="162"/>
        <v>26400000</v>
      </c>
      <c r="AD458" s="74">
        <f>IFERROR(VLOOKUP(A458,'MOD PAA INVERSIÓN'!$B:$U,20,0),0)</f>
        <v>0</v>
      </c>
      <c r="AE458" s="74">
        <f>SUMIFS('MOD PAA INVERSIÓN'!$M:$M,'MOD PAA INVERSIÓN'!B:B,A458,'MOD PAA INVERSIÓN'!A:A,"Información Actual")</f>
        <v>0</v>
      </c>
      <c r="AF458" s="74" t="e">
        <f>VLOOKUP(A458,'Copia de MOD PAA INVERSIÓN'!$B:$M,12,0)</f>
        <v>#N/A</v>
      </c>
      <c r="AG458" s="27" t="e">
        <f t="shared" si="113"/>
        <v>#REF!</v>
      </c>
      <c r="AH458" s="27" t="e">
        <f t="shared" ref="AH458:AH670" si="164">AG458-AC458</f>
        <v>#REF!</v>
      </c>
    </row>
    <row r="459" spans="1:34" ht="125">
      <c r="A459" s="31" t="s">
        <v>879</v>
      </c>
      <c r="B459" s="32" t="s">
        <v>70</v>
      </c>
      <c r="C459" s="32" t="s">
        <v>71</v>
      </c>
      <c r="D459" s="32" t="s">
        <v>876</v>
      </c>
      <c r="E459" s="32" t="s">
        <v>877</v>
      </c>
      <c r="F459" s="33">
        <v>8146</v>
      </c>
      <c r="G459" s="33">
        <v>2024110010254</v>
      </c>
      <c r="H459" s="32" t="s">
        <v>17</v>
      </c>
      <c r="I459" s="32" t="s">
        <v>878</v>
      </c>
      <c r="J459" s="32" t="s">
        <v>20</v>
      </c>
      <c r="K459" s="32">
        <v>80111601</v>
      </c>
      <c r="L459" s="32" t="s">
        <v>1417</v>
      </c>
      <c r="M459" s="32" t="s">
        <v>459</v>
      </c>
      <c r="N459" s="32" t="s">
        <v>459</v>
      </c>
      <c r="O459" s="32">
        <v>6</v>
      </c>
      <c r="P459" s="32">
        <v>1</v>
      </c>
      <c r="Q459" s="32" t="s">
        <v>883</v>
      </c>
      <c r="R459" s="61" t="s">
        <v>884</v>
      </c>
      <c r="S459" s="61">
        <v>4400000</v>
      </c>
      <c r="T459" s="52">
        <f t="shared" si="163"/>
        <v>26400000</v>
      </c>
      <c r="U459" s="32" t="s">
        <v>885</v>
      </c>
      <c r="V459" s="32" t="s">
        <v>122</v>
      </c>
      <c r="W459" s="32" t="s">
        <v>886</v>
      </c>
      <c r="X459" s="32" t="s">
        <v>533</v>
      </c>
      <c r="Y459" s="32" t="s">
        <v>76</v>
      </c>
      <c r="Z459" s="32" t="s">
        <v>77</v>
      </c>
      <c r="AA459" s="74">
        <f>SUMIFS('MOD PAA INVERSIÓN'!M:M,'MOD PAA INVERSIÓN'!B:B,A459,'MOD PAA INVERSIÓN'!A:A,"Modificación propuesta")</f>
        <v>0</v>
      </c>
      <c r="AB459" s="74">
        <f t="shared" si="161"/>
        <v>0</v>
      </c>
      <c r="AC459" s="74">
        <f t="shared" si="162"/>
        <v>26400000</v>
      </c>
      <c r="AD459" s="74">
        <f>IFERROR(VLOOKUP(A459,'MOD PAA INVERSIÓN'!$B:$U,20,0),0)</f>
        <v>0</v>
      </c>
      <c r="AE459" s="74">
        <f>SUMIFS('MOD PAA INVERSIÓN'!$M:$M,'MOD PAA INVERSIÓN'!B:B,A459,'MOD PAA INVERSIÓN'!A:A,"Información Actual")</f>
        <v>0</v>
      </c>
      <c r="AF459" s="74" t="e">
        <f>VLOOKUP(A459,'Copia de MOD PAA INVERSIÓN'!$B:$M,12,0)</f>
        <v>#N/A</v>
      </c>
      <c r="AG459" s="27" t="e">
        <f t="shared" si="113"/>
        <v>#REF!</v>
      </c>
      <c r="AH459" s="27" t="e">
        <f t="shared" si="164"/>
        <v>#REF!</v>
      </c>
    </row>
    <row r="460" spans="1:34" ht="125">
      <c r="A460" s="31" t="s">
        <v>880</v>
      </c>
      <c r="B460" s="32" t="s">
        <v>70</v>
      </c>
      <c r="C460" s="32" t="s">
        <v>71</v>
      </c>
      <c r="D460" s="32" t="s">
        <v>876</v>
      </c>
      <c r="E460" s="32" t="s">
        <v>877</v>
      </c>
      <c r="F460" s="33">
        <v>8146</v>
      </c>
      <c r="G460" s="33">
        <v>2024110010254</v>
      </c>
      <c r="H460" s="32" t="s">
        <v>17</v>
      </c>
      <c r="I460" s="32" t="s">
        <v>878</v>
      </c>
      <c r="J460" s="32" t="s">
        <v>20</v>
      </c>
      <c r="K460" s="32">
        <v>80111601</v>
      </c>
      <c r="L460" s="32" t="s">
        <v>1418</v>
      </c>
      <c r="M460" s="32" t="s">
        <v>459</v>
      </c>
      <c r="N460" s="32" t="s">
        <v>459</v>
      </c>
      <c r="O460" s="32">
        <v>6</v>
      </c>
      <c r="P460" s="32">
        <v>1</v>
      </c>
      <c r="Q460" s="32" t="s">
        <v>883</v>
      </c>
      <c r="R460" s="61" t="s">
        <v>884</v>
      </c>
      <c r="S460" s="61">
        <v>4277000</v>
      </c>
      <c r="T460" s="52">
        <f t="shared" si="163"/>
        <v>25662000</v>
      </c>
      <c r="U460" s="32" t="s">
        <v>885</v>
      </c>
      <c r="V460" s="32" t="s">
        <v>122</v>
      </c>
      <c r="W460" s="32" t="s">
        <v>886</v>
      </c>
      <c r="X460" s="32" t="s">
        <v>533</v>
      </c>
      <c r="Y460" s="32" t="s">
        <v>76</v>
      </c>
      <c r="Z460" s="32" t="s">
        <v>77</v>
      </c>
      <c r="AA460" s="74">
        <f>SUMIFS('MOD PAA INVERSIÓN'!M:M,'MOD PAA INVERSIÓN'!B:B,A460,'MOD PAA INVERSIÓN'!A:A,"Modificación propuesta")</f>
        <v>0</v>
      </c>
      <c r="AB460" s="74">
        <f t="shared" si="161"/>
        <v>0</v>
      </c>
      <c r="AC460" s="74">
        <f t="shared" si="162"/>
        <v>25662000</v>
      </c>
      <c r="AD460" s="74">
        <f>IFERROR(VLOOKUP(A460,'MOD PAA INVERSIÓN'!$B:$U,20,0),0)</f>
        <v>0</v>
      </c>
      <c r="AE460" s="74">
        <f>SUMIFS('MOD PAA INVERSIÓN'!$M:$M,'MOD PAA INVERSIÓN'!B:B,A460,'MOD PAA INVERSIÓN'!A:A,"Información Actual")</f>
        <v>0</v>
      </c>
      <c r="AF460" s="74" t="e">
        <f>VLOOKUP(A460,'Copia de MOD PAA INVERSIÓN'!$B:$M,12,0)</f>
        <v>#N/A</v>
      </c>
      <c r="AG460" s="27" t="e">
        <f t="shared" si="113"/>
        <v>#REF!</v>
      </c>
      <c r="AH460" s="27" t="e">
        <f t="shared" si="164"/>
        <v>#REF!</v>
      </c>
    </row>
    <row r="461" spans="1:34" ht="125">
      <c r="A461" s="31" t="s">
        <v>881</v>
      </c>
      <c r="B461" s="32" t="s">
        <v>70</v>
      </c>
      <c r="C461" s="32" t="s">
        <v>71</v>
      </c>
      <c r="D461" s="32" t="s">
        <v>876</v>
      </c>
      <c r="E461" s="32" t="s">
        <v>877</v>
      </c>
      <c r="F461" s="33">
        <v>8146</v>
      </c>
      <c r="G461" s="33">
        <v>2024110010254</v>
      </c>
      <c r="H461" s="32" t="s">
        <v>17</v>
      </c>
      <c r="I461" s="32" t="s">
        <v>878</v>
      </c>
      <c r="J461" s="32" t="s">
        <v>20</v>
      </c>
      <c r="K461" s="32">
        <v>80111601</v>
      </c>
      <c r="L461" s="32" t="s">
        <v>882</v>
      </c>
      <c r="M461" s="32" t="s">
        <v>459</v>
      </c>
      <c r="N461" s="32" t="s">
        <v>459</v>
      </c>
      <c r="O461" s="32">
        <v>6</v>
      </c>
      <c r="P461" s="32">
        <v>1</v>
      </c>
      <c r="Q461" s="32" t="s">
        <v>883</v>
      </c>
      <c r="R461" s="61" t="s">
        <v>884</v>
      </c>
      <c r="S461" s="61">
        <v>5500000</v>
      </c>
      <c r="T461" s="52">
        <f t="shared" si="163"/>
        <v>33000000</v>
      </c>
      <c r="U461" s="32" t="s">
        <v>885</v>
      </c>
      <c r="V461" s="32" t="s">
        <v>122</v>
      </c>
      <c r="W461" s="32" t="s">
        <v>886</v>
      </c>
      <c r="X461" s="32" t="s">
        <v>533</v>
      </c>
      <c r="Y461" s="32" t="s">
        <v>76</v>
      </c>
      <c r="Z461" s="32" t="s">
        <v>77</v>
      </c>
      <c r="AA461" s="74">
        <f>SUMIFS('MOD PAA INVERSIÓN'!M:M,'MOD PAA INVERSIÓN'!B:B,A461,'MOD PAA INVERSIÓN'!A:A,"Modificación propuesta")</f>
        <v>0</v>
      </c>
      <c r="AB461" s="74">
        <f t="shared" si="161"/>
        <v>0</v>
      </c>
      <c r="AC461" s="74">
        <f t="shared" si="162"/>
        <v>33000000</v>
      </c>
      <c r="AD461" s="74">
        <f>IFERROR(VLOOKUP(A461,'MOD PAA INVERSIÓN'!$B:$U,20,0),0)</f>
        <v>0</v>
      </c>
      <c r="AE461" s="74">
        <f>SUMIFS('MOD PAA INVERSIÓN'!$M:$M,'MOD PAA INVERSIÓN'!B:B,A461,'MOD PAA INVERSIÓN'!A:A,"Información Actual")</f>
        <v>0</v>
      </c>
      <c r="AF461" s="74" t="e">
        <f>VLOOKUP(A461,'Copia de MOD PAA INVERSIÓN'!$B:$M,12,0)</f>
        <v>#N/A</v>
      </c>
      <c r="AG461" s="27" t="e">
        <f t="shared" si="113"/>
        <v>#REF!</v>
      </c>
      <c r="AH461" s="27" t="e">
        <f t="shared" si="164"/>
        <v>#REF!</v>
      </c>
    </row>
    <row r="462" spans="1:34" ht="125">
      <c r="A462" s="31" t="s">
        <v>887</v>
      </c>
      <c r="B462" s="32" t="s">
        <v>70</v>
      </c>
      <c r="C462" s="32" t="s">
        <v>71</v>
      </c>
      <c r="D462" s="32" t="s">
        <v>876</v>
      </c>
      <c r="E462" s="32" t="s">
        <v>877</v>
      </c>
      <c r="F462" s="33">
        <v>8146</v>
      </c>
      <c r="G462" s="33">
        <v>2024110010254</v>
      </c>
      <c r="H462" s="32" t="s">
        <v>17</v>
      </c>
      <c r="I462" s="32" t="s">
        <v>878</v>
      </c>
      <c r="J462" s="32" t="s">
        <v>20</v>
      </c>
      <c r="K462" s="32">
        <v>80111601</v>
      </c>
      <c r="L462" s="32" t="s">
        <v>1419</v>
      </c>
      <c r="M462" s="32" t="s">
        <v>307</v>
      </c>
      <c r="N462" s="32" t="s">
        <v>307</v>
      </c>
      <c r="O462" s="32">
        <v>4</v>
      </c>
      <c r="P462" s="32">
        <v>1</v>
      </c>
      <c r="Q462" s="32" t="s">
        <v>883</v>
      </c>
      <c r="R462" s="61" t="s">
        <v>884</v>
      </c>
      <c r="S462" s="61">
        <v>6000000</v>
      </c>
      <c r="T462" s="52">
        <f t="shared" si="163"/>
        <v>24000000</v>
      </c>
      <c r="U462" s="32" t="s">
        <v>885</v>
      </c>
      <c r="V462" s="32" t="s">
        <v>122</v>
      </c>
      <c r="W462" s="32" t="s">
        <v>886</v>
      </c>
      <c r="X462" s="32" t="s">
        <v>533</v>
      </c>
      <c r="Y462" s="32" t="s">
        <v>76</v>
      </c>
      <c r="Z462" s="32" t="s">
        <v>77</v>
      </c>
      <c r="AA462" s="74">
        <f>SUMIFS('MOD PAA INVERSIÓN'!M:M,'MOD PAA INVERSIÓN'!B:B,A462,'MOD PAA INVERSIÓN'!A:A,"Modificación propuesta")</f>
        <v>0</v>
      </c>
      <c r="AB462" s="74">
        <f t="shared" si="161"/>
        <v>0</v>
      </c>
      <c r="AC462" s="74">
        <f t="shared" si="162"/>
        <v>24000000</v>
      </c>
      <c r="AD462" s="74">
        <f>IFERROR(VLOOKUP(A462,'MOD PAA INVERSIÓN'!$B:$U,20,0),0)</f>
        <v>0</v>
      </c>
      <c r="AE462" s="74">
        <f>SUMIFS('MOD PAA INVERSIÓN'!$M:$M,'MOD PAA INVERSIÓN'!B:B,A462,'MOD PAA INVERSIÓN'!A:A,"Información Actual")</f>
        <v>0</v>
      </c>
      <c r="AF462" s="74" t="e">
        <f>VLOOKUP(A462,'Copia de MOD PAA INVERSIÓN'!$B:$M,12,0)</f>
        <v>#N/A</v>
      </c>
      <c r="AG462" s="27" t="e">
        <f t="shared" si="113"/>
        <v>#REF!</v>
      </c>
      <c r="AH462" s="27" t="e">
        <f t="shared" si="164"/>
        <v>#REF!</v>
      </c>
    </row>
    <row r="463" spans="1:34" ht="125">
      <c r="A463" s="31" t="s">
        <v>888</v>
      </c>
      <c r="B463" s="32" t="s">
        <v>70</v>
      </c>
      <c r="C463" s="32" t="s">
        <v>71</v>
      </c>
      <c r="D463" s="32" t="s">
        <v>876</v>
      </c>
      <c r="E463" s="32" t="s">
        <v>877</v>
      </c>
      <c r="F463" s="33">
        <v>8146</v>
      </c>
      <c r="G463" s="33">
        <v>2024110010254</v>
      </c>
      <c r="H463" s="32" t="s">
        <v>17</v>
      </c>
      <c r="I463" s="32" t="s">
        <v>878</v>
      </c>
      <c r="J463" s="32" t="s">
        <v>20</v>
      </c>
      <c r="K463" s="32">
        <v>80111601</v>
      </c>
      <c r="L463" s="32" t="s">
        <v>1420</v>
      </c>
      <c r="M463" s="32" t="s">
        <v>1421</v>
      </c>
      <c r="N463" s="32" t="s">
        <v>1421</v>
      </c>
      <c r="O463" s="32">
        <v>1</v>
      </c>
      <c r="P463" s="32">
        <v>1</v>
      </c>
      <c r="Q463" s="32" t="s">
        <v>883</v>
      </c>
      <c r="R463" s="61" t="s">
        <v>884</v>
      </c>
      <c r="S463" s="61" t="s">
        <v>257</v>
      </c>
      <c r="T463" s="52">
        <f>130000000+50000000-T462-T461-T460-T459-T458</f>
        <v>44538000</v>
      </c>
      <c r="U463" s="32" t="s">
        <v>885</v>
      </c>
      <c r="V463" s="32" t="s">
        <v>122</v>
      </c>
      <c r="W463" s="32" t="s">
        <v>886</v>
      </c>
      <c r="X463" s="32" t="s">
        <v>533</v>
      </c>
      <c r="Y463" s="32" t="s">
        <v>76</v>
      </c>
      <c r="Z463" s="32" t="s">
        <v>77</v>
      </c>
      <c r="AA463" s="74">
        <f>SUMIFS('MOD PAA INVERSIÓN'!M:M,'MOD PAA INVERSIÓN'!B:B,A463,'MOD PAA INVERSIÓN'!A:A,"Modificación propuesta")</f>
        <v>0</v>
      </c>
      <c r="AB463" s="74">
        <f t="shared" si="161"/>
        <v>0</v>
      </c>
      <c r="AC463" s="74">
        <f t="shared" si="162"/>
        <v>44538000</v>
      </c>
      <c r="AD463" s="74">
        <f>IFERROR(VLOOKUP(A463,'MOD PAA INVERSIÓN'!$B:$U,20,0),0)</f>
        <v>0</v>
      </c>
      <c r="AE463" s="74">
        <f>SUMIFS('MOD PAA INVERSIÓN'!$M:$M,'MOD PAA INVERSIÓN'!B:B,A463,'MOD PAA INVERSIÓN'!A:A,"Información Actual")</f>
        <v>0</v>
      </c>
      <c r="AF463" s="74" t="e">
        <f>VLOOKUP(A463,'Copia de MOD PAA INVERSIÓN'!$B:$M,12,0)</f>
        <v>#N/A</v>
      </c>
      <c r="AG463" s="27" t="e">
        <f t="shared" si="113"/>
        <v>#REF!</v>
      </c>
      <c r="AH463" s="27" t="e">
        <f t="shared" si="164"/>
        <v>#REF!</v>
      </c>
    </row>
    <row r="464" spans="1:34" ht="125">
      <c r="A464" s="31" t="s">
        <v>889</v>
      </c>
      <c r="B464" s="32" t="s">
        <v>70</v>
      </c>
      <c r="C464" s="32" t="s">
        <v>71</v>
      </c>
      <c r="D464" s="32" t="s">
        <v>890</v>
      </c>
      <c r="E464" s="32" t="s">
        <v>877</v>
      </c>
      <c r="F464" s="33">
        <v>8146</v>
      </c>
      <c r="G464" s="33">
        <v>2024110010254</v>
      </c>
      <c r="H464" s="32" t="s">
        <v>17</v>
      </c>
      <c r="I464" s="32" t="s">
        <v>878</v>
      </c>
      <c r="J464" s="32" t="s">
        <v>22</v>
      </c>
      <c r="K464" s="32" t="s">
        <v>891</v>
      </c>
      <c r="L464" s="32" t="s">
        <v>892</v>
      </c>
      <c r="M464" s="32" t="s">
        <v>673</v>
      </c>
      <c r="N464" s="32" t="s">
        <v>673</v>
      </c>
      <c r="O464" s="32">
        <v>1</v>
      </c>
      <c r="P464" s="32">
        <v>1</v>
      </c>
      <c r="Q464" s="32" t="s">
        <v>893</v>
      </c>
      <c r="R464" s="61" t="s">
        <v>884</v>
      </c>
      <c r="S464" s="61" t="s">
        <v>257</v>
      </c>
      <c r="T464" s="52">
        <v>1000000000</v>
      </c>
      <c r="U464" s="32" t="s">
        <v>885</v>
      </c>
      <c r="V464" s="32" t="s">
        <v>894</v>
      </c>
      <c r="W464" s="32" t="s">
        <v>886</v>
      </c>
      <c r="X464" s="32" t="s">
        <v>533</v>
      </c>
      <c r="Y464" s="32" t="s">
        <v>76</v>
      </c>
      <c r="Z464" s="32" t="s">
        <v>77</v>
      </c>
      <c r="AA464" s="74">
        <f>SUMIFS('MOD PAA INVERSIÓN'!M:M,'MOD PAA INVERSIÓN'!B:B,A464,'MOD PAA INVERSIÓN'!A:A,"Modificación propuesta")</f>
        <v>0</v>
      </c>
      <c r="AB464" s="74">
        <f t="shared" si="161"/>
        <v>0</v>
      </c>
      <c r="AC464" s="74">
        <f t="shared" si="162"/>
        <v>1000000000</v>
      </c>
      <c r="AD464" s="74">
        <f>IFERROR(VLOOKUP(A464,'MOD PAA INVERSIÓN'!$B:$U,20,0),0)</f>
        <v>0</v>
      </c>
      <c r="AE464" s="74">
        <f>SUMIFS('MOD PAA INVERSIÓN'!$M:$M,'MOD PAA INVERSIÓN'!B:B,A464,'MOD PAA INVERSIÓN'!A:A,"Información Actual")</f>
        <v>0</v>
      </c>
      <c r="AF464" s="74" t="e">
        <f>VLOOKUP(A464,'Copia de MOD PAA INVERSIÓN'!$B:$M,12,0)</f>
        <v>#N/A</v>
      </c>
      <c r="AG464" s="27" t="e">
        <f t="shared" si="113"/>
        <v>#REF!</v>
      </c>
      <c r="AH464" s="27" t="e">
        <f t="shared" si="164"/>
        <v>#REF!</v>
      </c>
    </row>
    <row r="465" spans="1:34" ht="125">
      <c r="A465" s="44" t="s">
        <v>895</v>
      </c>
      <c r="B465" s="89" t="s">
        <v>70</v>
      </c>
      <c r="C465" s="89" t="s">
        <v>71</v>
      </c>
      <c r="D465" s="89" t="s">
        <v>890</v>
      </c>
      <c r="E465" s="89" t="s">
        <v>877</v>
      </c>
      <c r="F465" s="90">
        <v>8146</v>
      </c>
      <c r="G465" s="90">
        <v>2024110010254</v>
      </c>
      <c r="H465" s="89" t="s">
        <v>17</v>
      </c>
      <c r="I465" s="89" t="s">
        <v>878</v>
      </c>
      <c r="J465" s="89" t="s">
        <v>22</v>
      </c>
      <c r="K465" s="89">
        <v>80111601</v>
      </c>
      <c r="L465" s="89" t="s">
        <v>1422</v>
      </c>
      <c r="M465" s="89" t="s">
        <v>459</v>
      </c>
      <c r="N465" s="89" t="s">
        <v>459</v>
      </c>
      <c r="O465" s="89">
        <v>11</v>
      </c>
      <c r="P465" s="89">
        <v>1</v>
      </c>
      <c r="Q465" s="89" t="s">
        <v>883</v>
      </c>
      <c r="R465" s="91" t="s">
        <v>884</v>
      </c>
      <c r="S465" s="91">
        <v>9000000</v>
      </c>
      <c r="T465" s="92">
        <f t="shared" ref="T465:T499" si="165">+S465*O465</f>
        <v>99000000</v>
      </c>
      <c r="U465" s="89" t="s">
        <v>885</v>
      </c>
      <c r="V465" s="89" t="s">
        <v>122</v>
      </c>
      <c r="W465" s="89" t="s">
        <v>886</v>
      </c>
      <c r="X465" s="89" t="s">
        <v>533</v>
      </c>
      <c r="Y465" s="89" t="s">
        <v>76</v>
      </c>
      <c r="Z465" s="89" t="s">
        <v>77</v>
      </c>
      <c r="AA465" s="74">
        <f>SUMIFS('MOD PAA INVERSIÓN'!M:M,'MOD PAA INVERSIÓN'!B:B,A465,'MOD PAA INVERSIÓN'!A:A,"Modificación propuesta")</f>
        <v>81000000</v>
      </c>
      <c r="AB465" s="74">
        <f t="shared" si="161"/>
        <v>-18000000</v>
      </c>
      <c r="AC465" s="93">
        <v>81000000</v>
      </c>
      <c r="AD465" s="74">
        <f>IFERROR(VLOOKUP(A465,'MOD PAA INVERSIÓN'!$B:$U,20,0),0)</f>
        <v>3</v>
      </c>
      <c r="AE465" s="74">
        <f>SUMIFS('MOD PAA INVERSIÓN'!$M:$M,'MOD PAA INVERSIÓN'!B:B,A465,'MOD PAA INVERSIÓN'!A:A,"Información Actual")</f>
        <v>99000000</v>
      </c>
      <c r="AF465" s="74">
        <f>VLOOKUP(A465,'Copia de MOD PAA INVERSIÓN'!$B:$M,12,0)</f>
        <v>81000000</v>
      </c>
      <c r="AG465" s="77" t="e">
        <f t="shared" si="113"/>
        <v>#REF!</v>
      </c>
      <c r="AH465" s="77" t="e">
        <f t="shared" si="164"/>
        <v>#REF!</v>
      </c>
    </row>
    <row r="466" spans="1:34" ht="125">
      <c r="A466" s="44" t="s">
        <v>898</v>
      </c>
      <c r="B466" s="89" t="s">
        <v>70</v>
      </c>
      <c r="C466" s="89" t="s">
        <v>71</v>
      </c>
      <c r="D466" s="89" t="s">
        <v>890</v>
      </c>
      <c r="E466" s="89" t="s">
        <v>877</v>
      </c>
      <c r="F466" s="90">
        <v>8146</v>
      </c>
      <c r="G466" s="90">
        <v>2024110010254</v>
      </c>
      <c r="H466" s="89" t="s">
        <v>17</v>
      </c>
      <c r="I466" s="89" t="s">
        <v>878</v>
      </c>
      <c r="J466" s="89" t="s">
        <v>22</v>
      </c>
      <c r="K466" s="89">
        <v>80111601</v>
      </c>
      <c r="L466" s="89" t="s">
        <v>899</v>
      </c>
      <c r="M466" s="89" t="s">
        <v>459</v>
      </c>
      <c r="N466" s="89" t="s">
        <v>459</v>
      </c>
      <c r="O466" s="89">
        <v>8</v>
      </c>
      <c r="P466" s="89">
        <v>1</v>
      </c>
      <c r="Q466" s="89" t="s">
        <v>883</v>
      </c>
      <c r="R466" s="91" t="s">
        <v>884</v>
      </c>
      <c r="S466" s="91">
        <v>8000000</v>
      </c>
      <c r="T466" s="92">
        <f t="shared" si="165"/>
        <v>64000000</v>
      </c>
      <c r="U466" s="89" t="s">
        <v>885</v>
      </c>
      <c r="V466" s="89" t="s">
        <v>122</v>
      </c>
      <c r="W466" s="89" t="s">
        <v>886</v>
      </c>
      <c r="X466" s="89" t="s">
        <v>533</v>
      </c>
      <c r="Y466" s="89" t="s">
        <v>76</v>
      </c>
      <c r="Z466" s="89" t="s">
        <v>77</v>
      </c>
      <c r="AA466" s="74">
        <f>SUMIFS('MOD PAA INVERSIÓN'!M:M,'MOD PAA INVERSIÓN'!B:B,A466,'MOD PAA INVERSIÓN'!A:A,"Modificación propuesta")</f>
        <v>0</v>
      </c>
      <c r="AB466" s="74">
        <f t="shared" si="161"/>
        <v>0</v>
      </c>
      <c r="AC466" s="74">
        <f>T466</f>
        <v>64000000</v>
      </c>
      <c r="AD466" s="74">
        <f>IFERROR(VLOOKUP(A466,'MOD PAA INVERSIÓN'!$B:$U,20,0),0)</f>
        <v>0</v>
      </c>
      <c r="AE466" s="74">
        <f>SUMIFS('MOD PAA INVERSIÓN'!$M:$M,'MOD PAA INVERSIÓN'!B:B,A466,'MOD PAA INVERSIÓN'!A:A,"Información Actual")</f>
        <v>0</v>
      </c>
      <c r="AF466" s="74" t="e">
        <f>VLOOKUP(A466,'Copia de MOD PAA INVERSIÓN'!$B:$M,12,0)</f>
        <v>#N/A</v>
      </c>
      <c r="AG466" s="27" t="e">
        <f t="shared" si="113"/>
        <v>#REF!</v>
      </c>
      <c r="AH466" s="27" t="e">
        <f t="shared" si="164"/>
        <v>#REF!</v>
      </c>
    </row>
    <row r="467" spans="1:34" ht="125">
      <c r="A467" s="44" t="s">
        <v>900</v>
      </c>
      <c r="B467" s="89" t="s">
        <v>70</v>
      </c>
      <c r="C467" s="89" t="s">
        <v>71</v>
      </c>
      <c r="D467" s="89" t="s">
        <v>890</v>
      </c>
      <c r="E467" s="89" t="s">
        <v>877</v>
      </c>
      <c r="F467" s="90">
        <v>8146</v>
      </c>
      <c r="G467" s="90">
        <v>2024110010254</v>
      </c>
      <c r="H467" s="89" t="s">
        <v>17</v>
      </c>
      <c r="I467" s="89" t="s">
        <v>878</v>
      </c>
      <c r="J467" s="89" t="s">
        <v>22</v>
      </c>
      <c r="K467" s="89">
        <v>80111601</v>
      </c>
      <c r="L467" s="89" t="s">
        <v>1423</v>
      </c>
      <c r="M467" s="89" t="s">
        <v>459</v>
      </c>
      <c r="N467" s="89" t="s">
        <v>459</v>
      </c>
      <c r="O467" s="89">
        <v>9</v>
      </c>
      <c r="P467" s="89">
        <v>1</v>
      </c>
      <c r="Q467" s="89" t="s">
        <v>883</v>
      </c>
      <c r="R467" s="91" t="s">
        <v>884</v>
      </c>
      <c r="S467" s="91">
        <v>8000000</v>
      </c>
      <c r="T467" s="92">
        <f t="shared" si="165"/>
        <v>72000000</v>
      </c>
      <c r="U467" s="89" t="s">
        <v>885</v>
      </c>
      <c r="V467" s="89" t="s">
        <v>122</v>
      </c>
      <c r="W467" s="89" t="s">
        <v>886</v>
      </c>
      <c r="X467" s="89" t="s">
        <v>533</v>
      </c>
      <c r="Y467" s="89" t="s">
        <v>76</v>
      </c>
      <c r="Z467" s="89" t="s">
        <v>77</v>
      </c>
      <c r="AA467" s="74">
        <f>SUMIFS('MOD PAA INVERSIÓN'!M:M,'MOD PAA INVERSIÓN'!B:B,A467,'MOD PAA INVERSIÓN'!A:A,"Modificación propuesta")</f>
        <v>64000000</v>
      </c>
      <c r="AB467" s="74" t="e">
        <f t="shared" si="161"/>
        <v>#REF!</v>
      </c>
      <c r="AC467" s="74" t="e">
        <f t="shared" ref="AC467:AC468" si="166">AG467</f>
        <v>#REF!</v>
      </c>
      <c r="AD467" s="74">
        <f>IFERROR(VLOOKUP(A467,'MOD PAA INVERSIÓN'!$B:$U,20,0),0)</f>
        <v>3</v>
      </c>
      <c r="AE467" s="74">
        <f>SUMIFS('MOD PAA INVERSIÓN'!$M:$M,'MOD PAA INVERSIÓN'!B:B,A467,'MOD PAA INVERSIÓN'!A:A,"Información Actual")</f>
        <v>72000000</v>
      </c>
      <c r="AF467" s="74">
        <f>VLOOKUP(A467,'Copia de MOD PAA INVERSIÓN'!$B:$M,12,0)</f>
        <v>64000000</v>
      </c>
      <c r="AG467" s="77" t="e">
        <f t="shared" si="113"/>
        <v>#REF!</v>
      </c>
      <c r="AH467" s="77" t="e">
        <f t="shared" si="164"/>
        <v>#REF!</v>
      </c>
    </row>
    <row r="468" spans="1:34" ht="125">
      <c r="A468" s="31" t="s">
        <v>902</v>
      </c>
      <c r="B468" s="32" t="s">
        <v>70</v>
      </c>
      <c r="C468" s="32" t="s">
        <v>71</v>
      </c>
      <c r="D468" s="32" t="s">
        <v>890</v>
      </c>
      <c r="E468" s="32" t="s">
        <v>877</v>
      </c>
      <c r="F468" s="33">
        <v>8146</v>
      </c>
      <c r="G468" s="33">
        <v>2024110010254</v>
      </c>
      <c r="H468" s="32" t="s">
        <v>17</v>
      </c>
      <c r="I468" s="32" t="s">
        <v>878</v>
      </c>
      <c r="J468" s="32" t="s">
        <v>22</v>
      </c>
      <c r="K468" s="32">
        <v>80111601</v>
      </c>
      <c r="L468" s="32" t="s">
        <v>1424</v>
      </c>
      <c r="M468" s="32" t="s">
        <v>459</v>
      </c>
      <c r="N468" s="32" t="s">
        <v>459</v>
      </c>
      <c r="O468" s="32">
        <v>4</v>
      </c>
      <c r="P468" s="32">
        <v>1</v>
      </c>
      <c r="Q468" s="32" t="s">
        <v>883</v>
      </c>
      <c r="R468" s="61" t="s">
        <v>884</v>
      </c>
      <c r="S468" s="61">
        <v>3156000</v>
      </c>
      <c r="T468" s="52">
        <f t="shared" si="165"/>
        <v>12624000</v>
      </c>
      <c r="U468" s="32" t="s">
        <v>885</v>
      </c>
      <c r="V468" s="32" t="s">
        <v>122</v>
      </c>
      <c r="W468" s="32" t="s">
        <v>886</v>
      </c>
      <c r="X468" s="32" t="s">
        <v>533</v>
      </c>
      <c r="Y468" s="32" t="s">
        <v>76</v>
      </c>
      <c r="Z468" s="32" t="s">
        <v>77</v>
      </c>
      <c r="AA468" s="74">
        <f>SUMIFS('MOD PAA INVERSIÓN'!M:M,'MOD PAA INVERSIÓN'!B:B,A468,'MOD PAA INVERSIÓN'!A:A,"Modificación propuesta")</f>
        <v>20514000</v>
      </c>
      <c r="AB468" s="74" t="e">
        <f t="shared" si="161"/>
        <v>#REF!</v>
      </c>
      <c r="AC468" s="74" t="e">
        <f t="shared" si="166"/>
        <v>#REF!</v>
      </c>
      <c r="AD468" s="74">
        <f>IFERROR(VLOOKUP(A468,'MOD PAA INVERSIÓN'!$B:$U,20,0),0)</f>
        <v>3</v>
      </c>
      <c r="AE468" s="74">
        <f>SUMIFS('MOD PAA INVERSIÓN'!$M:$M,'MOD PAA INVERSIÓN'!B:B,A468,'MOD PAA INVERSIÓN'!A:A,"Información Actual")</f>
        <v>12624000</v>
      </c>
      <c r="AF468" s="74">
        <f>VLOOKUP(A468,'Copia de MOD PAA INVERSIÓN'!$B:$M,12,0)</f>
        <v>20514000</v>
      </c>
      <c r="AG468" s="77" t="e">
        <f t="shared" si="113"/>
        <v>#REF!</v>
      </c>
      <c r="AH468" s="77" t="e">
        <f t="shared" si="164"/>
        <v>#REF!</v>
      </c>
    </row>
    <row r="469" spans="1:34" ht="125">
      <c r="A469" s="31" t="s">
        <v>904</v>
      </c>
      <c r="B469" s="32" t="s">
        <v>70</v>
      </c>
      <c r="C469" s="32" t="s">
        <v>71</v>
      </c>
      <c r="D469" s="32" t="s">
        <v>890</v>
      </c>
      <c r="E469" s="32" t="s">
        <v>877</v>
      </c>
      <c r="F469" s="33">
        <v>8146</v>
      </c>
      <c r="G469" s="33">
        <v>2024110010254</v>
      </c>
      <c r="H469" s="32" t="s">
        <v>17</v>
      </c>
      <c r="I469" s="32" t="s">
        <v>878</v>
      </c>
      <c r="J469" s="32" t="s">
        <v>22</v>
      </c>
      <c r="K469" s="32">
        <v>80111601</v>
      </c>
      <c r="L469" s="32" t="s">
        <v>905</v>
      </c>
      <c r="M469" s="32" t="s">
        <v>459</v>
      </c>
      <c r="N469" s="32" t="s">
        <v>459</v>
      </c>
      <c r="O469" s="32">
        <v>4</v>
      </c>
      <c r="P469" s="32">
        <v>1</v>
      </c>
      <c r="Q469" s="32" t="s">
        <v>883</v>
      </c>
      <c r="R469" s="61" t="s">
        <v>884</v>
      </c>
      <c r="S469" s="61">
        <v>3600000</v>
      </c>
      <c r="T469" s="52">
        <f t="shared" si="165"/>
        <v>14400000</v>
      </c>
      <c r="U469" s="32" t="s">
        <v>885</v>
      </c>
      <c r="V469" s="32" t="s">
        <v>122</v>
      </c>
      <c r="W469" s="32" t="s">
        <v>886</v>
      </c>
      <c r="X469" s="32" t="s">
        <v>533</v>
      </c>
      <c r="Y469" s="32" t="s">
        <v>76</v>
      </c>
      <c r="Z469" s="32" t="s">
        <v>77</v>
      </c>
      <c r="AA469" s="74">
        <f>SUMIFS('MOD PAA INVERSIÓN'!M:M,'MOD PAA INVERSIÓN'!B:B,A469,'MOD PAA INVERSIÓN'!A:A,"Modificación propuesta")</f>
        <v>0</v>
      </c>
      <c r="AB469" s="74">
        <f t="shared" si="161"/>
        <v>0</v>
      </c>
      <c r="AC469" s="74">
        <f>T469</f>
        <v>14400000</v>
      </c>
      <c r="AD469" s="74">
        <f>IFERROR(VLOOKUP(A469,'MOD PAA INVERSIÓN'!$B:$U,20,0),0)</f>
        <v>0</v>
      </c>
      <c r="AE469" s="74">
        <f>SUMIFS('MOD PAA INVERSIÓN'!$M:$M,'MOD PAA INVERSIÓN'!B:B,A469,'MOD PAA INVERSIÓN'!A:A,"Información Actual")</f>
        <v>0</v>
      </c>
      <c r="AF469" s="74" t="e">
        <f>VLOOKUP(A469,'Copia de MOD PAA INVERSIÓN'!$B:$M,12,0)</f>
        <v>#N/A</v>
      </c>
      <c r="AG469" s="27" t="e">
        <f t="shared" si="113"/>
        <v>#REF!</v>
      </c>
      <c r="AH469" s="27" t="e">
        <f t="shared" si="164"/>
        <v>#REF!</v>
      </c>
    </row>
    <row r="470" spans="1:34" ht="125">
      <c r="A470" s="31" t="s">
        <v>906</v>
      </c>
      <c r="B470" s="32" t="s">
        <v>70</v>
      </c>
      <c r="C470" s="32" t="s">
        <v>71</v>
      </c>
      <c r="D470" s="32" t="s">
        <v>890</v>
      </c>
      <c r="E470" s="32" t="s">
        <v>877</v>
      </c>
      <c r="F470" s="33">
        <v>8146</v>
      </c>
      <c r="G470" s="33">
        <v>2024110010254</v>
      </c>
      <c r="H470" s="32" t="s">
        <v>17</v>
      </c>
      <c r="I470" s="32" t="s">
        <v>878</v>
      </c>
      <c r="J470" s="32" t="s">
        <v>22</v>
      </c>
      <c r="K470" s="32">
        <v>80111601</v>
      </c>
      <c r="L470" s="32" t="s">
        <v>1425</v>
      </c>
      <c r="M470" s="32" t="s">
        <v>307</v>
      </c>
      <c r="N470" s="32" t="s">
        <v>307</v>
      </c>
      <c r="O470" s="32">
        <v>6</v>
      </c>
      <c r="P470" s="32">
        <v>1</v>
      </c>
      <c r="Q470" s="32" t="s">
        <v>883</v>
      </c>
      <c r="R470" s="61" t="s">
        <v>884</v>
      </c>
      <c r="S470" s="61">
        <v>3156000</v>
      </c>
      <c r="T470" s="52">
        <f t="shared" si="165"/>
        <v>18936000</v>
      </c>
      <c r="U470" s="32" t="s">
        <v>885</v>
      </c>
      <c r="V470" s="32" t="s">
        <v>122</v>
      </c>
      <c r="W470" s="32" t="s">
        <v>886</v>
      </c>
      <c r="X470" s="32" t="s">
        <v>533</v>
      </c>
      <c r="Y470" s="32" t="s">
        <v>76</v>
      </c>
      <c r="Z470" s="32" t="s">
        <v>77</v>
      </c>
      <c r="AA470" s="74">
        <f>SUMIFS('MOD PAA INVERSIÓN'!M:M,'MOD PAA INVERSIÓN'!B:B,A470,'MOD PAA INVERSIÓN'!A:A,"Modificación propuesta")</f>
        <v>22092000</v>
      </c>
      <c r="AB470" s="74" t="e">
        <f t="shared" si="161"/>
        <v>#REF!</v>
      </c>
      <c r="AC470" s="74" t="e">
        <f>AG470</f>
        <v>#REF!</v>
      </c>
      <c r="AD470" s="74">
        <f>IFERROR(VLOOKUP(A470,'MOD PAA INVERSIÓN'!$B:$U,20,0),0)</f>
        <v>3</v>
      </c>
      <c r="AE470" s="74">
        <f>SUMIFS('MOD PAA INVERSIÓN'!$M:$M,'MOD PAA INVERSIÓN'!B:B,A470,'MOD PAA INVERSIÓN'!A:A,"Información Actual")</f>
        <v>18936000</v>
      </c>
      <c r="AF470" s="74">
        <f>VLOOKUP(A470,'Copia de MOD PAA INVERSIÓN'!$B:$M,12,0)</f>
        <v>22092000</v>
      </c>
      <c r="AG470" s="77" t="e">
        <f t="shared" si="113"/>
        <v>#REF!</v>
      </c>
      <c r="AH470" s="77" t="e">
        <f t="shared" si="164"/>
        <v>#REF!</v>
      </c>
    </row>
    <row r="471" spans="1:34" ht="125">
      <c r="A471" s="31" t="s">
        <v>908</v>
      </c>
      <c r="B471" s="32" t="s">
        <v>70</v>
      </c>
      <c r="C471" s="32" t="s">
        <v>71</v>
      </c>
      <c r="D471" s="32" t="s">
        <v>890</v>
      </c>
      <c r="E471" s="32" t="s">
        <v>877</v>
      </c>
      <c r="F471" s="33">
        <v>8146</v>
      </c>
      <c r="G471" s="33">
        <v>2024110010254</v>
      </c>
      <c r="H471" s="32" t="s">
        <v>17</v>
      </c>
      <c r="I471" s="32" t="s">
        <v>878</v>
      </c>
      <c r="J471" s="32" t="s">
        <v>22</v>
      </c>
      <c r="K471" s="32">
        <v>80111601</v>
      </c>
      <c r="L471" s="32" t="s">
        <v>1426</v>
      </c>
      <c r="M471" s="32" t="s">
        <v>307</v>
      </c>
      <c r="N471" s="32" t="s">
        <v>307</v>
      </c>
      <c r="O471" s="32">
        <v>4</v>
      </c>
      <c r="P471" s="32">
        <v>1</v>
      </c>
      <c r="Q471" s="32" t="s">
        <v>883</v>
      </c>
      <c r="R471" s="61" t="s">
        <v>884</v>
      </c>
      <c r="S471" s="61">
        <v>3156000</v>
      </c>
      <c r="T471" s="52">
        <f t="shared" si="165"/>
        <v>12624000</v>
      </c>
      <c r="U471" s="32" t="s">
        <v>885</v>
      </c>
      <c r="V471" s="32" t="s">
        <v>122</v>
      </c>
      <c r="W471" s="32" t="s">
        <v>886</v>
      </c>
      <c r="X471" s="32" t="s">
        <v>533</v>
      </c>
      <c r="Y471" s="32" t="s">
        <v>76</v>
      </c>
      <c r="Z471" s="32" t="s">
        <v>77</v>
      </c>
      <c r="AA471" s="74">
        <f>SUMIFS('MOD PAA INVERSIÓN'!M:M,'MOD PAA INVERSIÓN'!B:B,A471,'MOD PAA INVERSIÓN'!A:A,"Modificación propuesta")</f>
        <v>0</v>
      </c>
      <c r="AB471" s="74">
        <f t="shared" si="161"/>
        <v>0</v>
      </c>
      <c r="AC471" s="74">
        <f>T471</f>
        <v>12624000</v>
      </c>
      <c r="AD471" s="74">
        <f>IFERROR(VLOOKUP(A471,'MOD PAA INVERSIÓN'!$B:$U,20,0),0)</f>
        <v>0</v>
      </c>
      <c r="AE471" s="74">
        <f>SUMIFS('MOD PAA INVERSIÓN'!$M:$M,'MOD PAA INVERSIÓN'!B:B,A471,'MOD PAA INVERSIÓN'!A:A,"Información Actual")</f>
        <v>0</v>
      </c>
      <c r="AF471" s="74" t="e">
        <f>VLOOKUP(A471,'Copia de MOD PAA INVERSIÓN'!$B:$M,12,0)</f>
        <v>#N/A</v>
      </c>
      <c r="AG471" s="27" t="e">
        <f t="shared" si="113"/>
        <v>#REF!</v>
      </c>
      <c r="AH471" s="27" t="e">
        <f t="shared" si="164"/>
        <v>#REF!</v>
      </c>
    </row>
    <row r="472" spans="1:34" ht="125">
      <c r="A472" s="31" t="s">
        <v>909</v>
      </c>
      <c r="B472" s="32" t="s">
        <v>70</v>
      </c>
      <c r="C472" s="32" t="s">
        <v>71</v>
      </c>
      <c r="D472" s="32" t="s">
        <v>890</v>
      </c>
      <c r="E472" s="32" t="s">
        <v>877</v>
      </c>
      <c r="F472" s="33">
        <v>8146</v>
      </c>
      <c r="G472" s="33">
        <v>2024110010254</v>
      </c>
      <c r="H472" s="32" t="s">
        <v>17</v>
      </c>
      <c r="I472" s="32" t="s">
        <v>878</v>
      </c>
      <c r="J472" s="32" t="s">
        <v>22</v>
      </c>
      <c r="K472" s="32">
        <v>80111601</v>
      </c>
      <c r="L472" s="32" t="s">
        <v>1427</v>
      </c>
      <c r="M472" s="32" t="s">
        <v>126</v>
      </c>
      <c r="N472" s="32" t="s">
        <v>126</v>
      </c>
      <c r="O472" s="32">
        <v>11</v>
      </c>
      <c r="P472" s="32">
        <v>1</v>
      </c>
      <c r="Q472" s="32" t="s">
        <v>883</v>
      </c>
      <c r="R472" s="61" t="s">
        <v>884</v>
      </c>
      <c r="S472" s="61">
        <v>9000000</v>
      </c>
      <c r="T472" s="52">
        <f t="shared" si="165"/>
        <v>99000000</v>
      </c>
      <c r="U472" s="32" t="s">
        <v>885</v>
      </c>
      <c r="V472" s="32" t="s">
        <v>122</v>
      </c>
      <c r="W472" s="32" t="s">
        <v>886</v>
      </c>
      <c r="X472" s="32" t="s">
        <v>533</v>
      </c>
      <c r="Y472" s="32" t="s">
        <v>76</v>
      </c>
      <c r="Z472" s="32" t="s">
        <v>77</v>
      </c>
      <c r="AA472" s="74">
        <f>SUMIFS('MOD PAA INVERSIÓN'!M:M,'MOD PAA INVERSIÓN'!B:B,A472,'MOD PAA INVERSIÓN'!A:A,"Modificación propuesta")</f>
        <v>72000000</v>
      </c>
      <c r="AB472" s="74" t="e">
        <f t="shared" si="161"/>
        <v>#REF!</v>
      </c>
      <c r="AC472" s="74" t="e">
        <f t="shared" ref="AC472:AC473" si="167">AG472</f>
        <v>#REF!</v>
      </c>
      <c r="AD472" s="74">
        <f>IFERROR(VLOOKUP(A472,'MOD PAA INVERSIÓN'!$B:$U,20,0),0)</f>
        <v>3</v>
      </c>
      <c r="AE472" s="74">
        <f>SUMIFS('MOD PAA INVERSIÓN'!$M:$M,'MOD PAA INVERSIÓN'!B:B,A472,'MOD PAA INVERSIÓN'!A:A,"Información Actual")</f>
        <v>99000000</v>
      </c>
      <c r="AF472" s="74">
        <f>VLOOKUP(A472,'Copia de MOD PAA INVERSIÓN'!$B:$M,12,0)</f>
        <v>72000000</v>
      </c>
      <c r="AG472" s="77" t="e">
        <f t="shared" si="113"/>
        <v>#REF!</v>
      </c>
      <c r="AH472" s="77" t="e">
        <f t="shared" si="164"/>
        <v>#REF!</v>
      </c>
    </row>
    <row r="473" spans="1:34" ht="125">
      <c r="A473" s="31" t="s">
        <v>911</v>
      </c>
      <c r="B473" s="32" t="s">
        <v>70</v>
      </c>
      <c r="C473" s="32" t="s">
        <v>71</v>
      </c>
      <c r="D473" s="32" t="s">
        <v>890</v>
      </c>
      <c r="E473" s="32" t="s">
        <v>877</v>
      </c>
      <c r="F473" s="33">
        <v>8146</v>
      </c>
      <c r="G473" s="33">
        <v>2024110010254</v>
      </c>
      <c r="H473" s="32" t="s">
        <v>17</v>
      </c>
      <c r="I473" s="32" t="s">
        <v>878</v>
      </c>
      <c r="J473" s="32" t="s">
        <v>22</v>
      </c>
      <c r="K473" s="32">
        <v>80111601</v>
      </c>
      <c r="L473" s="32" t="s">
        <v>1428</v>
      </c>
      <c r="M473" s="32" t="s">
        <v>459</v>
      </c>
      <c r="N473" s="32" t="s">
        <v>459</v>
      </c>
      <c r="O473" s="32">
        <v>6</v>
      </c>
      <c r="P473" s="32">
        <v>1</v>
      </c>
      <c r="Q473" s="32" t="s">
        <v>883</v>
      </c>
      <c r="R473" s="61" t="s">
        <v>884</v>
      </c>
      <c r="S473" s="61">
        <v>6000000</v>
      </c>
      <c r="T473" s="52">
        <f t="shared" si="165"/>
        <v>36000000</v>
      </c>
      <c r="U473" s="32" t="s">
        <v>885</v>
      </c>
      <c r="V473" s="32" t="s">
        <v>122</v>
      </c>
      <c r="W473" s="32" t="s">
        <v>886</v>
      </c>
      <c r="X473" s="32" t="s">
        <v>533</v>
      </c>
      <c r="Y473" s="32" t="s">
        <v>76</v>
      </c>
      <c r="Z473" s="32" t="s">
        <v>77</v>
      </c>
      <c r="AA473" s="74">
        <f>SUMIFS('MOD PAA INVERSIÓN'!M:M,'MOD PAA INVERSIÓN'!B:B,A473,'MOD PAA INVERSIÓN'!A:A,"Modificación propuesta")</f>
        <v>42000000</v>
      </c>
      <c r="AB473" s="74" t="e">
        <f t="shared" si="161"/>
        <v>#REF!</v>
      </c>
      <c r="AC473" s="74" t="e">
        <f t="shared" si="167"/>
        <v>#REF!</v>
      </c>
      <c r="AD473" s="74">
        <f>IFERROR(VLOOKUP(A473,'MOD PAA INVERSIÓN'!$B:$U,20,0),0)</f>
        <v>3</v>
      </c>
      <c r="AE473" s="74">
        <f>SUMIFS('MOD PAA INVERSIÓN'!$M:$M,'MOD PAA INVERSIÓN'!B:B,A473,'MOD PAA INVERSIÓN'!A:A,"Información Actual")</f>
        <v>36000000</v>
      </c>
      <c r="AF473" s="74">
        <f>VLOOKUP(A473,'Copia de MOD PAA INVERSIÓN'!$B:$M,12,0)</f>
        <v>42000000</v>
      </c>
      <c r="AG473" s="77" t="e">
        <f t="shared" si="113"/>
        <v>#REF!</v>
      </c>
      <c r="AH473" s="77" t="e">
        <f t="shared" si="164"/>
        <v>#REF!</v>
      </c>
    </row>
    <row r="474" spans="1:34" ht="125">
      <c r="A474" s="31" t="s">
        <v>913</v>
      </c>
      <c r="B474" s="32" t="s">
        <v>70</v>
      </c>
      <c r="C474" s="32" t="s">
        <v>71</v>
      </c>
      <c r="D474" s="32" t="s">
        <v>890</v>
      </c>
      <c r="E474" s="32" t="s">
        <v>877</v>
      </c>
      <c r="F474" s="33">
        <v>8146</v>
      </c>
      <c r="G474" s="33">
        <v>2024110010254</v>
      </c>
      <c r="H474" s="32" t="s">
        <v>17</v>
      </c>
      <c r="I474" s="32" t="s">
        <v>878</v>
      </c>
      <c r="J474" s="32" t="s">
        <v>22</v>
      </c>
      <c r="K474" s="32">
        <v>80111601</v>
      </c>
      <c r="L474" s="32" t="s">
        <v>914</v>
      </c>
      <c r="M474" s="32" t="s">
        <v>459</v>
      </c>
      <c r="N474" s="32" t="s">
        <v>459</v>
      </c>
      <c r="O474" s="32">
        <v>6</v>
      </c>
      <c r="P474" s="32">
        <v>1</v>
      </c>
      <c r="Q474" s="32" t="s">
        <v>883</v>
      </c>
      <c r="R474" s="61" t="s">
        <v>884</v>
      </c>
      <c r="S474" s="61">
        <v>4600000</v>
      </c>
      <c r="T474" s="52">
        <f t="shared" si="165"/>
        <v>27600000</v>
      </c>
      <c r="U474" s="32" t="s">
        <v>885</v>
      </c>
      <c r="V474" s="32" t="s">
        <v>122</v>
      </c>
      <c r="W474" s="32" t="s">
        <v>886</v>
      </c>
      <c r="X474" s="32" t="s">
        <v>533</v>
      </c>
      <c r="Y474" s="32" t="s">
        <v>76</v>
      </c>
      <c r="Z474" s="32" t="s">
        <v>77</v>
      </c>
      <c r="AA474" s="74">
        <f>SUMIFS('MOD PAA INVERSIÓN'!M:M,'MOD PAA INVERSIÓN'!B:B,A474,'MOD PAA INVERSIÓN'!A:A,"Modificación propuesta")</f>
        <v>0</v>
      </c>
      <c r="AB474" s="74">
        <f t="shared" si="161"/>
        <v>0</v>
      </c>
      <c r="AC474" s="74">
        <f t="shared" ref="AC474:AC475" si="168">T474</f>
        <v>27600000</v>
      </c>
      <c r="AD474" s="74">
        <f>IFERROR(VLOOKUP(A474,'MOD PAA INVERSIÓN'!$B:$U,20,0),0)</f>
        <v>0</v>
      </c>
      <c r="AE474" s="74">
        <f>SUMIFS('MOD PAA INVERSIÓN'!$M:$M,'MOD PAA INVERSIÓN'!B:B,A474,'MOD PAA INVERSIÓN'!A:A,"Información Actual")</f>
        <v>0</v>
      </c>
      <c r="AF474" s="74" t="e">
        <f>VLOOKUP(A474,'Copia de MOD PAA INVERSIÓN'!$B:$M,12,0)</f>
        <v>#N/A</v>
      </c>
      <c r="AG474" s="27" t="e">
        <f t="shared" si="113"/>
        <v>#REF!</v>
      </c>
      <c r="AH474" s="27" t="e">
        <f t="shared" si="164"/>
        <v>#REF!</v>
      </c>
    </row>
    <row r="475" spans="1:34" ht="125">
      <c r="A475" s="31" t="s">
        <v>915</v>
      </c>
      <c r="B475" s="32" t="s">
        <v>70</v>
      </c>
      <c r="C475" s="32" t="s">
        <v>71</v>
      </c>
      <c r="D475" s="32" t="s">
        <v>890</v>
      </c>
      <c r="E475" s="32" t="s">
        <v>877</v>
      </c>
      <c r="F475" s="33">
        <v>8146</v>
      </c>
      <c r="G475" s="33">
        <v>2024110010254</v>
      </c>
      <c r="H475" s="32" t="s">
        <v>17</v>
      </c>
      <c r="I475" s="32" t="s">
        <v>878</v>
      </c>
      <c r="J475" s="32" t="s">
        <v>22</v>
      </c>
      <c r="K475" s="32">
        <v>80111601</v>
      </c>
      <c r="L475" s="32" t="s">
        <v>1429</v>
      </c>
      <c r="M475" s="32" t="s">
        <v>459</v>
      </c>
      <c r="N475" s="32" t="s">
        <v>459</v>
      </c>
      <c r="O475" s="32">
        <v>6</v>
      </c>
      <c r="P475" s="32">
        <v>1</v>
      </c>
      <c r="Q475" s="32" t="s">
        <v>883</v>
      </c>
      <c r="R475" s="61" t="s">
        <v>884</v>
      </c>
      <c r="S475" s="61">
        <v>3000000</v>
      </c>
      <c r="T475" s="52">
        <f t="shared" si="165"/>
        <v>18000000</v>
      </c>
      <c r="U475" s="32" t="s">
        <v>885</v>
      </c>
      <c r="V475" s="32" t="s">
        <v>122</v>
      </c>
      <c r="W475" s="32" t="s">
        <v>886</v>
      </c>
      <c r="X475" s="32" t="s">
        <v>533</v>
      </c>
      <c r="Y475" s="32" t="s">
        <v>76</v>
      </c>
      <c r="Z475" s="32" t="s">
        <v>77</v>
      </c>
      <c r="AA475" s="74">
        <f>SUMIFS('MOD PAA INVERSIÓN'!M:M,'MOD PAA INVERSIÓN'!B:B,A475,'MOD PAA INVERSIÓN'!A:A,"Modificación propuesta")</f>
        <v>0</v>
      </c>
      <c r="AB475" s="74">
        <f t="shared" si="161"/>
        <v>0</v>
      </c>
      <c r="AC475" s="74">
        <f t="shared" si="168"/>
        <v>18000000</v>
      </c>
      <c r="AD475" s="74">
        <f>IFERROR(VLOOKUP(A475,'MOD PAA INVERSIÓN'!$B:$U,20,0),0)</f>
        <v>0</v>
      </c>
      <c r="AE475" s="74">
        <f>SUMIFS('MOD PAA INVERSIÓN'!$M:$M,'MOD PAA INVERSIÓN'!B:B,A475,'MOD PAA INVERSIÓN'!A:A,"Información Actual")</f>
        <v>0</v>
      </c>
      <c r="AF475" s="74" t="e">
        <f>VLOOKUP(A475,'Copia de MOD PAA INVERSIÓN'!$B:$M,12,0)</f>
        <v>#N/A</v>
      </c>
      <c r="AG475" s="27" t="e">
        <f t="shared" si="113"/>
        <v>#REF!</v>
      </c>
      <c r="AH475" s="27" t="e">
        <f t="shared" si="164"/>
        <v>#REF!</v>
      </c>
    </row>
    <row r="476" spans="1:34" ht="125">
      <c r="A476" s="31" t="s">
        <v>916</v>
      </c>
      <c r="B476" s="32" t="s">
        <v>70</v>
      </c>
      <c r="C476" s="32" t="s">
        <v>71</v>
      </c>
      <c r="D476" s="32" t="s">
        <v>890</v>
      </c>
      <c r="E476" s="32" t="s">
        <v>877</v>
      </c>
      <c r="F476" s="33">
        <v>8146</v>
      </c>
      <c r="G476" s="33">
        <v>2024110010254</v>
      </c>
      <c r="H476" s="32" t="s">
        <v>17</v>
      </c>
      <c r="I476" s="32" t="s">
        <v>878</v>
      </c>
      <c r="J476" s="32" t="s">
        <v>22</v>
      </c>
      <c r="K476" s="32">
        <v>80111601</v>
      </c>
      <c r="L476" s="32" t="s">
        <v>1430</v>
      </c>
      <c r="M476" s="32" t="s">
        <v>459</v>
      </c>
      <c r="N476" s="32" t="s">
        <v>459</v>
      </c>
      <c r="O476" s="32">
        <v>6</v>
      </c>
      <c r="P476" s="32">
        <v>1</v>
      </c>
      <c r="Q476" s="32" t="s">
        <v>883</v>
      </c>
      <c r="R476" s="61" t="s">
        <v>884</v>
      </c>
      <c r="S476" s="61">
        <v>6000000</v>
      </c>
      <c r="T476" s="52">
        <f t="shared" si="165"/>
        <v>36000000</v>
      </c>
      <c r="U476" s="32" t="s">
        <v>885</v>
      </c>
      <c r="V476" s="32" t="s">
        <v>122</v>
      </c>
      <c r="W476" s="32" t="s">
        <v>886</v>
      </c>
      <c r="X476" s="32" t="s">
        <v>533</v>
      </c>
      <c r="Y476" s="32" t="s">
        <v>76</v>
      </c>
      <c r="Z476" s="32" t="s">
        <v>77</v>
      </c>
      <c r="AA476" s="74">
        <f>SUMIFS('MOD PAA INVERSIÓN'!M:M,'MOD PAA INVERSIÓN'!B:B,A476,'MOD PAA INVERSIÓN'!A:A,"Modificación propuesta")</f>
        <v>60000000</v>
      </c>
      <c r="AB476" s="74" t="e">
        <f t="shared" si="161"/>
        <v>#REF!</v>
      </c>
      <c r="AC476" s="74" t="e">
        <f>AG476</f>
        <v>#REF!</v>
      </c>
      <c r="AD476" s="74">
        <f>IFERROR(VLOOKUP(A476,'MOD PAA INVERSIÓN'!$B:$U,20,0),0)</f>
        <v>3</v>
      </c>
      <c r="AE476" s="74">
        <f>SUMIFS('MOD PAA INVERSIÓN'!$M:$M,'MOD PAA INVERSIÓN'!B:B,A476,'MOD PAA INVERSIÓN'!A:A,"Información Actual")</f>
        <v>36000000</v>
      </c>
      <c r="AF476" s="74">
        <f>VLOOKUP(A476,'Copia de MOD PAA INVERSIÓN'!$B:$M,12,0)</f>
        <v>60000000</v>
      </c>
      <c r="AG476" s="77" t="e">
        <f t="shared" si="113"/>
        <v>#REF!</v>
      </c>
      <c r="AH476" s="77" t="e">
        <f t="shared" si="164"/>
        <v>#REF!</v>
      </c>
    </row>
    <row r="477" spans="1:34" ht="125">
      <c r="A477" s="31" t="s">
        <v>918</v>
      </c>
      <c r="B477" s="32" t="s">
        <v>70</v>
      </c>
      <c r="C477" s="32" t="s">
        <v>71</v>
      </c>
      <c r="D477" s="32" t="s">
        <v>890</v>
      </c>
      <c r="E477" s="32" t="s">
        <v>877</v>
      </c>
      <c r="F477" s="33">
        <v>8146</v>
      </c>
      <c r="G477" s="33">
        <v>2024110010254</v>
      </c>
      <c r="H477" s="32" t="s">
        <v>17</v>
      </c>
      <c r="I477" s="32" t="s">
        <v>878</v>
      </c>
      <c r="J477" s="32" t="s">
        <v>22</v>
      </c>
      <c r="K477" s="32">
        <v>80111601</v>
      </c>
      <c r="L477" s="32" t="s">
        <v>919</v>
      </c>
      <c r="M477" s="32" t="s">
        <v>459</v>
      </c>
      <c r="N477" s="32" t="s">
        <v>459</v>
      </c>
      <c r="O477" s="32">
        <v>6</v>
      </c>
      <c r="P477" s="32">
        <v>1</v>
      </c>
      <c r="Q477" s="32" t="s">
        <v>883</v>
      </c>
      <c r="R477" s="61" t="s">
        <v>884</v>
      </c>
      <c r="S477" s="61">
        <v>3421000</v>
      </c>
      <c r="T477" s="52">
        <f t="shared" si="165"/>
        <v>20526000</v>
      </c>
      <c r="U477" s="32" t="s">
        <v>885</v>
      </c>
      <c r="V477" s="32" t="s">
        <v>122</v>
      </c>
      <c r="W477" s="32" t="s">
        <v>886</v>
      </c>
      <c r="X477" s="32" t="s">
        <v>533</v>
      </c>
      <c r="Y477" s="32" t="s">
        <v>76</v>
      </c>
      <c r="Z477" s="32" t="s">
        <v>77</v>
      </c>
      <c r="AA477" s="74">
        <f>SUMIFS('MOD PAA INVERSIÓN'!M:M,'MOD PAA INVERSIÓN'!B:B,A477,'MOD PAA INVERSIÓN'!A:A,"Modificación propuesta")</f>
        <v>0</v>
      </c>
      <c r="AB477" s="74">
        <f t="shared" si="161"/>
        <v>0</v>
      </c>
      <c r="AC477" s="74">
        <f>T477</f>
        <v>20526000</v>
      </c>
      <c r="AD477" s="74">
        <f>IFERROR(VLOOKUP(A477,'MOD PAA INVERSIÓN'!$B:$U,20,0),0)</f>
        <v>0</v>
      </c>
      <c r="AE477" s="74">
        <f>SUMIFS('MOD PAA INVERSIÓN'!$M:$M,'MOD PAA INVERSIÓN'!B:B,A477,'MOD PAA INVERSIÓN'!A:A,"Información Actual")</f>
        <v>0</v>
      </c>
      <c r="AF477" s="74" t="e">
        <f>VLOOKUP(A477,'Copia de MOD PAA INVERSIÓN'!$B:$M,12,0)</f>
        <v>#N/A</v>
      </c>
      <c r="AG477" s="27" t="e">
        <f t="shared" si="113"/>
        <v>#REF!</v>
      </c>
      <c r="AH477" s="27" t="e">
        <f t="shared" si="164"/>
        <v>#REF!</v>
      </c>
    </row>
    <row r="478" spans="1:34" ht="125">
      <c r="A478" s="31" t="s">
        <v>920</v>
      </c>
      <c r="B478" s="32" t="s">
        <v>70</v>
      </c>
      <c r="C478" s="32" t="s">
        <v>71</v>
      </c>
      <c r="D478" s="32" t="s">
        <v>890</v>
      </c>
      <c r="E478" s="32" t="s">
        <v>877</v>
      </c>
      <c r="F478" s="33">
        <v>8146</v>
      </c>
      <c r="G478" s="33">
        <v>2024110010254</v>
      </c>
      <c r="H478" s="32" t="s">
        <v>17</v>
      </c>
      <c r="I478" s="32" t="s">
        <v>878</v>
      </c>
      <c r="J478" s="32" t="s">
        <v>22</v>
      </c>
      <c r="K478" s="32">
        <v>80111601</v>
      </c>
      <c r="L478" s="32" t="s">
        <v>1431</v>
      </c>
      <c r="M478" s="32" t="s">
        <v>307</v>
      </c>
      <c r="N478" s="32" t="s">
        <v>307</v>
      </c>
      <c r="O478" s="32">
        <v>4</v>
      </c>
      <c r="P478" s="32">
        <v>1</v>
      </c>
      <c r="Q478" s="32" t="s">
        <v>883</v>
      </c>
      <c r="R478" s="61" t="s">
        <v>884</v>
      </c>
      <c r="S478" s="61">
        <v>4500000</v>
      </c>
      <c r="T478" s="52">
        <f t="shared" si="165"/>
        <v>18000000</v>
      </c>
      <c r="U478" s="32" t="s">
        <v>885</v>
      </c>
      <c r="V478" s="32" t="s">
        <v>122</v>
      </c>
      <c r="W478" s="32" t="s">
        <v>886</v>
      </c>
      <c r="X478" s="32" t="s">
        <v>533</v>
      </c>
      <c r="Y478" s="32" t="s">
        <v>76</v>
      </c>
      <c r="Z478" s="32" t="s">
        <v>77</v>
      </c>
      <c r="AA478" s="74">
        <f>SUMIFS('MOD PAA INVERSIÓN'!M:M,'MOD PAA INVERSIÓN'!B:B,A478,'MOD PAA INVERSIÓN'!A:A,"Modificación propuesta")</f>
        <v>0</v>
      </c>
      <c r="AB478" s="74">
        <f t="shared" si="161"/>
        <v>-18000000</v>
      </c>
      <c r="AC478" s="74">
        <f>AA478</f>
        <v>0</v>
      </c>
      <c r="AD478" s="74">
        <f>IFERROR(VLOOKUP(A478,'MOD PAA INVERSIÓN'!$B:$U,20,0),0)</f>
        <v>3</v>
      </c>
      <c r="AE478" s="74">
        <f>SUMIFS('MOD PAA INVERSIÓN'!$M:$M,'MOD PAA INVERSIÓN'!B:B,A478,'MOD PAA INVERSIÓN'!A:A,"Información Actual")</f>
        <v>18000000</v>
      </c>
      <c r="AF478" s="74" t="str">
        <f>VLOOKUP(A478,'Copia de MOD PAA INVERSIÓN'!$B:$M,12,0)</f>
        <v xml:space="preserve">  -</v>
      </c>
      <c r="AG478" s="77" t="e">
        <f t="shared" si="113"/>
        <v>#REF!</v>
      </c>
      <c r="AH478" s="77" t="e">
        <f t="shared" si="164"/>
        <v>#REF!</v>
      </c>
    </row>
    <row r="479" spans="1:34" ht="125">
      <c r="A479" s="31" t="s">
        <v>923</v>
      </c>
      <c r="B479" s="32" t="s">
        <v>70</v>
      </c>
      <c r="C479" s="32" t="s">
        <v>71</v>
      </c>
      <c r="D479" s="32" t="s">
        <v>890</v>
      </c>
      <c r="E479" s="32" t="s">
        <v>877</v>
      </c>
      <c r="F479" s="33">
        <v>8146</v>
      </c>
      <c r="G479" s="33">
        <v>2024110010254</v>
      </c>
      <c r="H479" s="32" t="s">
        <v>17</v>
      </c>
      <c r="I479" s="32" t="s">
        <v>878</v>
      </c>
      <c r="J479" s="32" t="s">
        <v>22</v>
      </c>
      <c r="K479" s="32">
        <v>80111601</v>
      </c>
      <c r="L479" s="32" t="s">
        <v>1432</v>
      </c>
      <c r="M479" s="32" t="s">
        <v>307</v>
      </c>
      <c r="N479" s="32" t="s">
        <v>307</v>
      </c>
      <c r="O479" s="32">
        <v>4</v>
      </c>
      <c r="P479" s="32">
        <v>1</v>
      </c>
      <c r="Q479" s="32" t="s">
        <v>883</v>
      </c>
      <c r="R479" s="61" t="s">
        <v>884</v>
      </c>
      <c r="S479" s="61">
        <v>3700000</v>
      </c>
      <c r="T479" s="52">
        <f t="shared" si="165"/>
        <v>14800000</v>
      </c>
      <c r="U479" s="32" t="s">
        <v>885</v>
      </c>
      <c r="V479" s="32" t="s">
        <v>122</v>
      </c>
      <c r="W479" s="32" t="s">
        <v>886</v>
      </c>
      <c r="X479" s="32" t="s">
        <v>533</v>
      </c>
      <c r="Y479" s="32" t="s">
        <v>76</v>
      </c>
      <c r="Z479" s="32" t="s">
        <v>77</v>
      </c>
      <c r="AA479" s="74">
        <f>SUMIFS('MOD PAA INVERSIÓN'!M:M,'MOD PAA INVERSIÓN'!B:B,A479,'MOD PAA INVERSIÓN'!A:A,"Modificación propuesta")</f>
        <v>0</v>
      </c>
      <c r="AB479" s="74">
        <f t="shared" si="161"/>
        <v>0</v>
      </c>
      <c r="AC479" s="74">
        <f t="shared" ref="AC479:AC483" si="169">T479</f>
        <v>14800000</v>
      </c>
      <c r="AD479" s="74">
        <f>IFERROR(VLOOKUP(A479,'MOD PAA INVERSIÓN'!$B:$U,20,0),0)</f>
        <v>0</v>
      </c>
      <c r="AE479" s="74">
        <f>SUMIFS('MOD PAA INVERSIÓN'!$M:$M,'MOD PAA INVERSIÓN'!B:B,A479,'MOD PAA INVERSIÓN'!A:A,"Información Actual")</f>
        <v>0</v>
      </c>
      <c r="AF479" s="74" t="e">
        <f>VLOOKUP(A479,'Copia de MOD PAA INVERSIÓN'!$B:$M,12,0)</f>
        <v>#N/A</v>
      </c>
      <c r="AG479" s="27" t="e">
        <f t="shared" si="113"/>
        <v>#REF!</v>
      </c>
      <c r="AH479" s="27" t="e">
        <f t="shared" si="164"/>
        <v>#REF!</v>
      </c>
    </row>
    <row r="480" spans="1:34" ht="125">
      <c r="A480" s="44" t="s">
        <v>924</v>
      </c>
      <c r="B480" s="89" t="s">
        <v>70</v>
      </c>
      <c r="C480" s="89" t="s">
        <v>71</v>
      </c>
      <c r="D480" s="89" t="s">
        <v>890</v>
      </c>
      <c r="E480" s="89" t="s">
        <v>877</v>
      </c>
      <c r="F480" s="90">
        <v>8146</v>
      </c>
      <c r="G480" s="90">
        <v>2024110010254</v>
      </c>
      <c r="H480" s="89" t="s">
        <v>17</v>
      </c>
      <c r="I480" s="89" t="s">
        <v>878</v>
      </c>
      <c r="J480" s="89" t="s">
        <v>22</v>
      </c>
      <c r="K480" s="89">
        <v>80111601</v>
      </c>
      <c r="L480" s="89" t="s">
        <v>925</v>
      </c>
      <c r="M480" s="89" t="s">
        <v>459</v>
      </c>
      <c r="N480" s="89" t="s">
        <v>459</v>
      </c>
      <c r="O480" s="89">
        <v>11</v>
      </c>
      <c r="P480" s="89">
        <v>1</v>
      </c>
      <c r="Q480" s="89" t="s">
        <v>883</v>
      </c>
      <c r="R480" s="91" t="s">
        <v>884</v>
      </c>
      <c r="S480" s="91">
        <v>10500000</v>
      </c>
      <c r="T480" s="92">
        <f t="shared" si="165"/>
        <v>115500000</v>
      </c>
      <c r="U480" s="89" t="s">
        <v>885</v>
      </c>
      <c r="V480" s="89" t="s">
        <v>122</v>
      </c>
      <c r="W480" s="89" t="s">
        <v>886</v>
      </c>
      <c r="X480" s="89" t="s">
        <v>533</v>
      </c>
      <c r="Y480" s="89" t="s">
        <v>76</v>
      </c>
      <c r="Z480" s="89" t="s">
        <v>77</v>
      </c>
      <c r="AA480" s="74">
        <f>SUMIFS('MOD PAA INVERSIÓN'!M:M,'MOD PAA INVERSIÓN'!B:B,A480,'MOD PAA INVERSIÓN'!A:A,"Modificación propuesta")</f>
        <v>0</v>
      </c>
      <c r="AB480" s="74">
        <f t="shared" si="161"/>
        <v>0</v>
      </c>
      <c r="AC480" s="74">
        <f t="shared" si="169"/>
        <v>115500000</v>
      </c>
      <c r="AD480" s="74">
        <f>IFERROR(VLOOKUP(A480,'MOD PAA INVERSIÓN'!$B:$U,20,0),0)</f>
        <v>0</v>
      </c>
      <c r="AE480" s="74">
        <f>SUMIFS('MOD PAA INVERSIÓN'!$M:$M,'MOD PAA INVERSIÓN'!B:B,A480,'MOD PAA INVERSIÓN'!A:A,"Información Actual")</f>
        <v>0</v>
      </c>
      <c r="AF480" s="74" t="e">
        <f>VLOOKUP(A480,'Copia de MOD PAA INVERSIÓN'!$B:$M,12,0)</f>
        <v>#N/A</v>
      </c>
      <c r="AG480" s="27" t="e">
        <f t="shared" si="113"/>
        <v>#REF!</v>
      </c>
      <c r="AH480" s="27" t="e">
        <f t="shared" si="164"/>
        <v>#REF!</v>
      </c>
    </row>
    <row r="481" spans="1:34" ht="125">
      <c r="A481" s="31" t="s">
        <v>926</v>
      </c>
      <c r="B481" s="32" t="s">
        <v>70</v>
      </c>
      <c r="C481" s="32" t="s">
        <v>71</v>
      </c>
      <c r="D481" s="32" t="s">
        <v>890</v>
      </c>
      <c r="E481" s="32" t="s">
        <v>877</v>
      </c>
      <c r="F481" s="33">
        <v>8146</v>
      </c>
      <c r="G481" s="33">
        <v>2024110010254</v>
      </c>
      <c r="H481" s="32" t="s">
        <v>17</v>
      </c>
      <c r="I481" s="32" t="s">
        <v>878</v>
      </c>
      <c r="J481" s="32" t="s">
        <v>22</v>
      </c>
      <c r="K481" s="32">
        <v>80111601</v>
      </c>
      <c r="L481" s="32" t="s">
        <v>927</v>
      </c>
      <c r="M481" s="32" t="s">
        <v>459</v>
      </c>
      <c r="N481" s="32" t="s">
        <v>459</v>
      </c>
      <c r="O481" s="32">
        <v>6</v>
      </c>
      <c r="P481" s="32">
        <v>1</v>
      </c>
      <c r="Q481" s="32" t="s">
        <v>883</v>
      </c>
      <c r="R481" s="61" t="s">
        <v>884</v>
      </c>
      <c r="S481" s="61">
        <v>3600000</v>
      </c>
      <c r="T481" s="52">
        <f t="shared" si="165"/>
        <v>21600000</v>
      </c>
      <c r="U481" s="32" t="s">
        <v>885</v>
      </c>
      <c r="V481" s="32" t="s">
        <v>122</v>
      </c>
      <c r="W481" s="32" t="s">
        <v>886</v>
      </c>
      <c r="X481" s="32" t="s">
        <v>533</v>
      </c>
      <c r="Y481" s="32" t="s">
        <v>76</v>
      </c>
      <c r="Z481" s="32" t="s">
        <v>77</v>
      </c>
      <c r="AA481" s="74">
        <f>SUMIFS('MOD PAA INVERSIÓN'!M:M,'MOD PAA INVERSIÓN'!B:B,A481,'MOD PAA INVERSIÓN'!A:A,"Modificación propuesta")</f>
        <v>0</v>
      </c>
      <c r="AB481" s="74">
        <f t="shared" si="161"/>
        <v>0</v>
      </c>
      <c r="AC481" s="74">
        <f t="shared" si="169"/>
        <v>21600000</v>
      </c>
      <c r="AD481" s="74">
        <f>IFERROR(VLOOKUP(A481,'MOD PAA INVERSIÓN'!$B:$U,20,0),0)</f>
        <v>0</v>
      </c>
      <c r="AE481" s="74">
        <f>SUMIFS('MOD PAA INVERSIÓN'!$M:$M,'MOD PAA INVERSIÓN'!B:B,A481,'MOD PAA INVERSIÓN'!A:A,"Información Actual")</f>
        <v>0</v>
      </c>
      <c r="AF481" s="74" t="e">
        <f>VLOOKUP(A481,'Copia de MOD PAA INVERSIÓN'!$B:$M,12,0)</f>
        <v>#N/A</v>
      </c>
      <c r="AG481" s="27" t="e">
        <f t="shared" si="113"/>
        <v>#REF!</v>
      </c>
      <c r="AH481" s="27" t="e">
        <f t="shared" si="164"/>
        <v>#REF!</v>
      </c>
    </row>
    <row r="482" spans="1:34" ht="125">
      <c r="A482" s="31" t="s">
        <v>928</v>
      </c>
      <c r="B482" s="32" t="s">
        <v>70</v>
      </c>
      <c r="C482" s="32" t="s">
        <v>71</v>
      </c>
      <c r="D482" s="32" t="s">
        <v>890</v>
      </c>
      <c r="E482" s="32" t="s">
        <v>877</v>
      </c>
      <c r="F482" s="33">
        <v>8146</v>
      </c>
      <c r="G482" s="33">
        <v>2024110010254</v>
      </c>
      <c r="H482" s="32" t="s">
        <v>17</v>
      </c>
      <c r="I482" s="32" t="s">
        <v>878</v>
      </c>
      <c r="J482" s="32" t="s">
        <v>22</v>
      </c>
      <c r="K482" s="32">
        <v>80111601</v>
      </c>
      <c r="L482" s="32" t="s">
        <v>1433</v>
      </c>
      <c r="M482" s="32" t="s">
        <v>459</v>
      </c>
      <c r="N482" s="32" t="s">
        <v>459</v>
      </c>
      <c r="O482" s="32">
        <v>6</v>
      </c>
      <c r="P482" s="32">
        <v>1</v>
      </c>
      <c r="Q482" s="32" t="s">
        <v>883</v>
      </c>
      <c r="R482" s="61" t="s">
        <v>884</v>
      </c>
      <c r="S482" s="61">
        <v>3156000</v>
      </c>
      <c r="T482" s="52">
        <f t="shared" si="165"/>
        <v>18936000</v>
      </c>
      <c r="U482" s="32" t="s">
        <v>885</v>
      </c>
      <c r="V482" s="32" t="s">
        <v>122</v>
      </c>
      <c r="W482" s="32" t="s">
        <v>886</v>
      </c>
      <c r="X482" s="32" t="s">
        <v>533</v>
      </c>
      <c r="Y482" s="32" t="s">
        <v>76</v>
      </c>
      <c r="Z482" s="32" t="s">
        <v>77</v>
      </c>
      <c r="AA482" s="74">
        <f>SUMIFS('MOD PAA INVERSIÓN'!M:M,'MOD PAA INVERSIÓN'!B:B,A482,'MOD PAA INVERSIÓN'!A:A,"Modificación propuesta")</f>
        <v>0</v>
      </c>
      <c r="AB482" s="74">
        <f t="shared" si="161"/>
        <v>0</v>
      </c>
      <c r="AC482" s="74">
        <f t="shared" si="169"/>
        <v>18936000</v>
      </c>
      <c r="AD482" s="74">
        <f>IFERROR(VLOOKUP(A482,'MOD PAA INVERSIÓN'!$B:$U,20,0),0)</f>
        <v>0</v>
      </c>
      <c r="AE482" s="74">
        <f>SUMIFS('MOD PAA INVERSIÓN'!$M:$M,'MOD PAA INVERSIÓN'!B:B,A482,'MOD PAA INVERSIÓN'!A:A,"Información Actual")</f>
        <v>0</v>
      </c>
      <c r="AF482" s="74" t="e">
        <f>VLOOKUP(A482,'Copia de MOD PAA INVERSIÓN'!$B:$M,12,0)</f>
        <v>#N/A</v>
      </c>
      <c r="AG482" s="27" t="e">
        <f t="shared" si="113"/>
        <v>#REF!</v>
      </c>
      <c r="AH482" s="27" t="e">
        <f t="shared" si="164"/>
        <v>#REF!</v>
      </c>
    </row>
    <row r="483" spans="1:34" ht="125">
      <c r="A483" s="31" t="s">
        <v>929</v>
      </c>
      <c r="B483" s="32" t="s">
        <v>70</v>
      </c>
      <c r="C483" s="32" t="s">
        <v>71</v>
      </c>
      <c r="D483" s="32" t="s">
        <v>890</v>
      </c>
      <c r="E483" s="32" t="s">
        <v>877</v>
      </c>
      <c r="F483" s="33">
        <v>8146</v>
      </c>
      <c r="G483" s="33">
        <v>2024110010254</v>
      </c>
      <c r="H483" s="32" t="s">
        <v>17</v>
      </c>
      <c r="I483" s="32" t="s">
        <v>878</v>
      </c>
      <c r="J483" s="32" t="s">
        <v>22</v>
      </c>
      <c r="K483" s="32">
        <v>80111601</v>
      </c>
      <c r="L483" s="32" t="s">
        <v>1434</v>
      </c>
      <c r="M483" s="32" t="s">
        <v>307</v>
      </c>
      <c r="N483" s="32" t="s">
        <v>307</v>
      </c>
      <c r="O483" s="32">
        <v>4</v>
      </c>
      <c r="P483" s="32">
        <v>1</v>
      </c>
      <c r="Q483" s="32" t="s">
        <v>883</v>
      </c>
      <c r="R483" s="61" t="s">
        <v>884</v>
      </c>
      <c r="S483" s="61">
        <v>4400000</v>
      </c>
      <c r="T483" s="52">
        <f t="shared" si="165"/>
        <v>17600000</v>
      </c>
      <c r="U483" s="32" t="s">
        <v>885</v>
      </c>
      <c r="V483" s="32" t="s">
        <v>122</v>
      </c>
      <c r="W483" s="32" t="s">
        <v>886</v>
      </c>
      <c r="X483" s="32" t="s">
        <v>533</v>
      </c>
      <c r="Y483" s="32" t="s">
        <v>76</v>
      </c>
      <c r="Z483" s="32" t="s">
        <v>77</v>
      </c>
      <c r="AA483" s="74">
        <f>SUMIFS('MOD PAA INVERSIÓN'!M:M,'MOD PAA INVERSIÓN'!B:B,A483,'MOD PAA INVERSIÓN'!A:A,"Modificación propuesta")</f>
        <v>0</v>
      </c>
      <c r="AB483" s="74">
        <f t="shared" si="161"/>
        <v>0</v>
      </c>
      <c r="AC483" s="74">
        <f t="shared" si="169"/>
        <v>17600000</v>
      </c>
      <c r="AD483" s="74">
        <f>IFERROR(VLOOKUP(A483,'MOD PAA INVERSIÓN'!$B:$U,20,0),0)</f>
        <v>0</v>
      </c>
      <c r="AE483" s="74">
        <f>SUMIFS('MOD PAA INVERSIÓN'!$M:$M,'MOD PAA INVERSIÓN'!B:B,A483,'MOD PAA INVERSIÓN'!A:A,"Información Actual")</f>
        <v>0</v>
      </c>
      <c r="AF483" s="74" t="e">
        <f>VLOOKUP(A483,'Copia de MOD PAA INVERSIÓN'!$B:$M,12,0)</f>
        <v>#N/A</v>
      </c>
      <c r="AG483" s="27" t="e">
        <f t="shared" si="113"/>
        <v>#REF!</v>
      </c>
      <c r="AH483" s="27" t="e">
        <f t="shared" si="164"/>
        <v>#REF!</v>
      </c>
    </row>
    <row r="484" spans="1:34" ht="137.5">
      <c r="A484" s="31" t="s">
        <v>930</v>
      </c>
      <c r="B484" s="32" t="s">
        <v>70</v>
      </c>
      <c r="C484" s="32" t="s">
        <v>71</v>
      </c>
      <c r="D484" s="32" t="s">
        <v>890</v>
      </c>
      <c r="E484" s="32" t="s">
        <v>877</v>
      </c>
      <c r="F484" s="33">
        <v>8146</v>
      </c>
      <c r="G484" s="33">
        <v>2024110010254</v>
      </c>
      <c r="H484" s="32" t="s">
        <v>17</v>
      </c>
      <c r="I484" s="32" t="s">
        <v>878</v>
      </c>
      <c r="J484" s="32" t="s">
        <v>22</v>
      </c>
      <c r="K484" s="32">
        <v>80111601</v>
      </c>
      <c r="L484" s="32" t="s">
        <v>943</v>
      </c>
      <c r="M484" s="32" t="s">
        <v>459</v>
      </c>
      <c r="N484" s="32" t="s">
        <v>459</v>
      </c>
      <c r="O484" s="32">
        <v>6</v>
      </c>
      <c r="P484" s="32">
        <v>1</v>
      </c>
      <c r="Q484" s="32" t="s">
        <v>883</v>
      </c>
      <c r="R484" s="61" t="s">
        <v>884</v>
      </c>
      <c r="S484" s="61">
        <v>4000000</v>
      </c>
      <c r="T484" s="52">
        <f t="shared" si="165"/>
        <v>24000000</v>
      </c>
      <c r="U484" s="32" t="s">
        <v>885</v>
      </c>
      <c r="V484" s="32" t="s">
        <v>122</v>
      </c>
      <c r="W484" s="32" t="s">
        <v>886</v>
      </c>
      <c r="X484" s="32" t="s">
        <v>533</v>
      </c>
      <c r="Y484" s="32" t="s">
        <v>76</v>
      </c>
      <c r="Z484" s="32" t="s">
        <v>77</v>
      </c>
      <c r="AA484" s="74">
        <f>SUMIFS('MOD PAA INVERSIÓN'!M:M,'MOD PAA INVERSIÓN'!B:B,A484,'MOD PAA INVERSIÓN'!A:A,"Modificación propuesta")</f>
        <v>20000000</v>
      </c>
      <c r="AB484" s="74" t="e">
        <f t="shared" si="161"/>
        <v>#REF!</v>
      </c>
      <c r="AC484" s="74" t="e">
        <f>AG484</f>
        <v>#REF!</v>
      </c>
      <c r="AD484" s="74">
        <f>IFERROR(VLOOKUP(A484,'MOD PAA INVERSIÓN'!$B:$U,20,0),0)</f>
        <v>3</v>
      </c>
      <c r="AE484" s="74">
        <f>SUMIFS('MOD PAA INVERSIÓN'!$M:$M,'MOD PAA INVERSIÓN'!B:B,A484,'MOD PAA INVERSIÓN'!A:A,"Información Actual")</f>
        <v>24000000</v>
      </c>
      <c r="AF484" s="74">
        <f>VLOOKUP(A484,'Copia de MOD PAA INVERSIÓN'!$B:$M,12,0)</f>
        <v>20000000</v>
      </c>
      <c r="AG484" s="77" t="e">
        <f t="shared" si="113"/>
        <v>#REF!</v>
      </c>
      <c r="AH484" s="77" t="e">
        <f t="shared" si="164"/>
        <v>#REF!</v>
      </c>
    </row>
    <row r="485" spans="1:34" ht="125">
      <c r="A485" s="31" t="s">
        <v>932</v>
      </c>
      <c r="B485" s="32" t="s">
        <v>70</v>
      </c>
      <c r="C485" s="32" t="s">
        <v>71</v>
      </c>
      <c r="D485" s="32" t="s">
        <v>890</v>
      </c>
      <c r="E485" s="32" t="s">
        <v>877</v>
      </c>
      <c r="F485" s="33">
        <v>8146</v>
      </c>
      <c r="G485" s="33">
        <v>2024110010254</v>
      </c>
      <c r="H485" s="32" t="s">
        <v>17</v>
      </c>
      <c r="I485" s="32" t="s">
        <v>878</v>
      </c>
      <c r="J485" s="32" t="s">
        <v>22</v>
      </c>
      <c r="K485" s="32">
        <v>80111601</v>
      </c>
      <c r="L485" s="32" t="s">
        <v>1435</v>
      </c>
      <c r="M485" s="32" t="s">
        <v>459</v>
      </c>
      <c r="N485" s="32" t="s">
        <v>459</v>
      </c>
      <c r="O485" s="32">
        <v>6</v>
      </c>
      <c r="P485" s="32">
        <v>1</v>
      </c>
      <c r="Q485" s="32" t="s">
        <v>883</v>
      </c>
      <c r="R485" s="61" t="s">
        <v>884</v>
      </c>
      <c r="S485" s="61">
        <v>5500000</v>
      </c>
      <c r="T485" s="52">
        <f t="shared" si="165"/>
        <v>33000000</v>
      </c>
      <c r="U485" s="32" t="s">
        <v>885</v>
      </c>
      <c r="V485" s="32" t="s">
        <v>122</v>
      </c>
      <c r="W485" s="32" t="s">
        <v>886</v>
      </c>
      <c r="X485" s="32" t="s">
        <v>533</v>
      </c>
      <c r="Y485" s="32" t="s">
        <v>76</v>
      </c>
      <c r="Z485" s="32" t="s">
        <v>77</v>
      </c>
      <c r="AA485" s="74">
        <f>SUMIFS('MOD PAA INVERSIÓN'!M:M,'MOD PAA INVERSIÓN'!B:B,A485,'MOD PAA INVERSIÓN'!A:A,"Modificación propuesta")</f>
        <v>0</v>
      </c>
      <c r="AB485" s="74">
        <f t="shared" si="161"/>
        <v>0</v>
      </c>
      <c r="AC485" s="74">
        <f t="shared" ref="AC485:AC487" si="170">T485</f>
        <v>33000000</v>
      </c>
      <c r="AD485" s="74">
        <f>IFERROR(VLOOKUP(A485,'MOD PAA INVERSIÓN'!$B:$U,20,0),0)</f>
        <v>0</v>
      </c>
      <c r="AE485" s="74">
        <f>SUMIFS('MOD PAA INVERSIÓN'!$M:$M,'MOD PAA INVERSIÓN'!B:B,A485,'MOD PAA INVERSIÓN'!A:A,"Información Actual")</f>
        <v>0</v>
      </c>
      <c r="AF485" s="74" t="e">
        <f>VLOOKUP(A485,'Copia de MOD PAA INVERSIÓN'!$B:$M,12,0)</f>
        <v>#N/A</v>
      </c>
      <c r="AG485" s="27" t="e">
        <f t="shared" si="113"/>
        <v>#REF!</v>
      </c>
      <c r="AH485" s="27" t="e">
        <f t="shared" si="164"/>
        <v>#REF!</v>
      </c>
    </row>
    <row r="486" spans="1:34" ht="137.5">
      <c r="A486" s="31" t="s">
        <v>933</v>
      </c>
      <c r="B486" s="32" t="s">
        <v>70</v>
      </c>
      <c r="C486" s="32" t="s">
        <v>71</v>
      </c>
      <c r="D486" s="32" t="s">
        <v>890</v>
      </c>
      <c r="E486" s="32" t="s">
        <v>877</v>
      </c>
      <c r="F486" s="33">
        <v>8146</v>
      </c>
      <c r="G486" s="33">
        <v>2024110010254</v>
      </c>
      <c r="H486" s="32" t="s">
        <v>17</v>
      </c>
      <c r="I486" s="32" t="s">
        <v>878</v>
      </c>
      <c r="J486" s="32" t="s">
        <v>22</v>
      </c>
      <c r="K486" s="32">
        <v>80111601</v>
      </c>
      <c r="L486" s="32" t="s">
        <v>934</v>
      </c>
      <c r="M486" s="32" t="s">
        <v>459</v>
      </c>
      <c r="N486" s="32" t="s">
        <v>459</v>
      </c>
      <c r="O486" s="32">
        <v>6</v>
      </c>
      <c r="P486" s="32">
        <v>1</v>
      </c>
      <c r="Q486" s="32" t="s">
        <v>883</v>
      </c>
      <c r="R486" s="61" t="s">
        <v>884</v>
      </c>
      <c r="S486" s="61">
        <v>4000000</v>
      </c>
      <c r="T486" s="52">
        <f t="shared" si="165"/>
        <v>24000000</v>
      </c>
      <c r="U486" s="32" t="s">
        <v>885</v>
      </c>
      <c r="V486" s="32" t="s">
        <v>122</v>
      </c>
      <c r="W486" s="32" t="s">
        <v>886</v>
      </c>
      <c r="X486" s="32" t="s">
        <v>533</v>
      </c>
      <c r="Y486" s="32" t="s">
        <v>76</v>
      </c>
      <c r="Z486" s="32" t="s">
        <v>77</v>
      </c>
      <c r="AA486" s="74">
        <f>SUMIFS('MOD PAA INVERSIÓN'!M:M,'MOD PAA INVERSIÓN'!B:B,A486,'MOD PAA INVERSIÓN'!A:A,"Modificación propuesta")</f>
        <v>0</v>
      </c>
      <c r="AB486" s="74">
        <f t="shared" si="161"/>
        <v>0</v>
      </c>
      <c r="AC486" s="74">
        <f t="shared" si="170"/>
        <v>24000000</v>
      </c>
      <c r="AD486" s="74">
        <f>IFERROR(VLOOKUP(A486,'MOD PAA INVERSIÓN'!$B:$U,20,0),0)</f>
        <v>0</v>
      </c>
      <c r="AE486" s="74">
        <f>SUMIFS('MOD PAA INVERSIÓN'!$M:$M,'MOD PAA INVERSIÓN'!B:B,A486,'MOD PAA INVERSIÓN'!A:A,"Información Actual")</f>
        <v>0</v>
      </c>
      <c r="AF486" s="74" t="e">
        <f>VLOOKUP(A486,'Copia de MOD PAA INVERSIÓN'!$B:$M,12,0)</f>
        <v>#N/A</v>
      </c>
      <c r="AG486" s="27" t="e">
        <f t="shared" si="113"/>
        <v>#REF!</v>
      </c>
      <c r="AH486" s="27" t="e">
        <f t="shared" si="164"/>
        <v>#REF!</v>
      </c>
    </row>
    <row r="487" spans="1:34" ht="137.5">
      <c r="A487" s="31" t="s">
        <v>935</v>
      </c>
      <c r="B487" s="32" t="s">
        <v>70</v>
      </c>
      <c r="C487" s="32" t="s">
        <v>71</v>
      </c>
      <c r="D487" s="32" t="s">
        <v>890</v>
      </c>
      <c r="E487" s="32" t="s">
        <v>877</v>
      </c>
      <c r="F487" s="33">
        <v>8146</v>
      </c>
      <c r="G487" s="33">
        <v>2024110010254</v>
      </c>
      <c r="H487" s="32" t="s">
        <v>17</v>
      </c>
      <c r="I487" s="32" t="s">
        <v>878</v>
      </c>
      <c r="J487" s="32" t="s">
        <v>22</v>
      </c>
      <c r="K487" s="32">
        <v>80111601</v>
      </c>
      <c r="L487" s="32" t="s">
        <v>943</v>
      </c>
      <c r="M487" s="32" t="s">
        <v>307</v>
      </c>
      <c r="N487" s="32" t="s">
        <v>307</v>
      </c>
      <c r="O487" s="32">
        <v>4</v>
      </c>
      <c r="P487" s="32">
        <v>1</v>
      </c>
      <c r="Q487" s="32" t="s">
        <v>883</v>
      </c>
      <c r="R487" s="61" t="s">
        <v>884</v>
      </c>
      <c r="S487" s="61">
        <v>4000000</v>
      </c>
      <c r="T487" s="52">
        <f t="shared" si="165"/>
        <v>16000000</v>
      </c>
      <c r="U487" s="32" t="s">
        <v>885</v>
      </c>
      <c r="V487" s="32" t="s">
        <v>122</v>
      </c>
      <c r="W487" s="32" t="s">
        <v>886</v>
      </c>
      <c r="X487" s="32" t="s">
        <v>533</v>
      </c>
      <c r="Y487" s="32" t="s">
        <v>76</v>
      </c>
      <c r="Z487" s="32" t="s">
        <v>77</v>
      </c>
      <c r="AA487" s="74">
        <f>SUMIFS('MOD PAA INVERSIÓN'!M:M,'MOD PAA INVERSIÓN'!B:B,A487,'MOD PAA INVERSIÓN'!A:A,"Modificación propuesta")</f>
        <v>0</v>
      </c>
      <c r="AB487" s="74">
        <f t="shared" si="161"/>
        <v>0</v>
      </c>
      <c r="AC487" s="74">
        <f t="shared" si="170"/>
        <v>16000000</v>
      </c>
      <c r="AD487" s="74">
        <f>IFERROR(VLOOKUP(A487,'MOD PAA INVERSIÓN'!$B:$U,20,0),0)</f>
        <v>0</v>
      </c>
      <c r="AE487" s="74">
        <f>SUMIFS('MOD PAA INVERSIÓN'!$M:$M,'MOD PAA INVERSIÓN'!B:B,A487,'MOD PAA INVERSIÓN'!A:A,"Información Actual")</f>
        <v>0</v>
      </c>
      <c r="AF487" s="74" t="e">
        <f>VLOOKUP(A487,'Copia de MOD PAA INVERSIÓN'!$B:$M,12,0)</f>
        <v>#N/A</v>
      </c>
      <c r="AG487" s="27" t="e">
        <f t="shared" si="113"/>
        <v>#REF!</v>
      </c>
      <c r="AH487" s="27" t="e">
        <f t="shared" si="164"/>
        <v>#REF!</v>
      </c>
    </row>
    <row r="488" spans="1:34" ht="137.5">
      <c r="A488" s="31" t="s">
        <v>936</v>
      </c>
      <c r="B488" s="32" t="s">
        <v>70</v>
      </c>
      <c r="C488" s="32" t="s">
        <v>71</v>
      </c>
      <c r="D488" s="32" t="s">
        <v>890</v>
      </c>
      <c r="E488" s="32" t="s">
        <v>877</v>
      </c>
      <c r="F488" s="33">
        <v>8146</v>
      </c>
      <c r="G488" s="33">
        <v>2024110010254</v>
      </c>
      <c r="H488" s="32" t="s">
        <v>17</v>
      </c>
      <c r="I488" s="32" t="s">
        <v>878</v>
      </c>
      <c r="J488" s="32" t="s">
        <v>22</v>
      </c>
      <c r="K488" s="32">
        <v>80111601</v>
      </c>
      <c r="L488" s="32" t="s">
        <v>1436</v>
      </c>
      <c r="M488" s="32" t="s">
        <v>459</v>
      </c>
      <c r="N488" s="32" t="s">
        <v>459</v>
      </c>
      <c r="O488" s="32">
        <v>9</v>
      </c>
      <c r="P488" s="32">
        <v>1</v>
      </c>
      <c r="Q488" s="32" t="s">
        <v>883</v>
      </c>
      <c r="R488" s="61" t="s">
        <v>884</v>
      </c>
      <c r="S488" s="61">
        <v>4500000</v>
      </c>
      <c r="T488" s="52">
        <f t="shared" si="165"/>
        <v>40500000</v>
      </c>
      <c r="U488" s="32" t="s">
        <v>885</v>
      </c>
      <c r="V488" s="32" t="s">
        <v>122</v>
      </c>
      <c r="W488" s="32" t="s">
        <v>886</v>
      </c>
      <c r="X488" s="32" t="s">
        <v>533</v>
      </c>
      <c r="Y488" s="32" t="s">
        <v>76</v>
      </c>
      <c r="Z488" s="32" t="s">
        <v>77</v>
      </c>
      <c r="AA488" s="74">
        <f>SUMIFS('MOD PAA INVERSIÓN'!M:M,'MOD PAA INVERSIÓN'!B:B,A488,'MOD PAA INVERSIÓN'!A:A,"Modificación propuesta")</f>
        <v>36000000</v>
      </c>
      <c r="AB488" s="74">
        <f t="shared" si="161"/>
        <v>-4500000</v>
      </c>
      <c r="AC488" s="93">
        <v>36000000</v>
      </c>
      <c r="AD488" s="74">
        <f>IFERROR(VLOOKUP(A488,'MOD PAA INVERSIÓN'!$B:$U,20,0),0)</f>
        <v>3</v>
      </c>
      <c r="AE488" s="74">
        <f>SUMIFS('MOD PAA INVERSIÓN'!$M:$M,'MOD PAA INVERSIÓN'!B:B,A488,'MOD PAA INVERSIÓN'!A:A,"Información Actual")</f>
        <v>40500000</v>
      </c>
      <c r="AF488" s="74">
        <f>VLOOKUP(A488,'Copia de MOD PAA INVERSIÓN'!$B:$M,12,0)</f>
        <v>36000000</v>
      </c>
      <c r="AG488" s="77" t="e">
        <f t="shared" si="113"/>
        <v>#REF!</v>
      </c>
      <c r="AH488" s="77" t="e">
        <f t="shared" si="164"/>
        <v>#REF!</v>
      </c>
    </row>
    <row r="489" spans="1:34" ht="137.5">
      <c r="A489" s="31" t="s">
        <v>938</v>
      </c>
      <c r="B489" s="32" t="s">
        <v>70</v>
      </c>
      <c r="C489" s="32" t="s">
        <v>71</v>
      </c>
      <c r="D489" s="32" t="s">
        <v>890</v>
      </c>
      <c r="E489" s="32" t="s">
        <v>877</v>
      </c>
      <c r="F489" s="33">
        <v>8146</v>
      </c>
      <c r="G489" s="33">
        <v>2024110010254</v>
      </c>
      <c r="H489" s="32" t="s">
        <v>17</v>
      </c>
      <c r="I489" s="32" t="s">
        <v>878</v>
      </c>
      <c r="J489" s="32" t="s">
        <v>22</v>
      </c>
      <c r="K489" s="32">
        <v>80111601</v>
      </c>
      <c r="L489" s="32" t="s">
        <v>934</v>
      </c>
      <c r="M489" s="32" t="s">
        <v>459</v>
      </c>
      <c r="N489" s="32" t="s">
        <v>459</v>
      </c>
      <c r="O489" s="32">
        <v>6</v>
      </c>
      <c r="P489" s="32">
        <v>1</v>
      </c>
      <c r="Q489" s="32" t="s">
        <v>883</v>
      </c>
      <c r="R489" s="61" t="s">
        <v>884</v>
      </c>
      <c r="S489" s="61">
        <v>4500000</v>
      </c>
      <c r="T489" s="52">
        <f t="shared" si="165"/>
        <v>27000000</v>
      </c>
      <c r="U489" s="32" t="s">
        <v>885</v>
      </c>
      <c r="V489" s="32" t="s">
        <v>122</v>
      </c>
      <c r="W489" s="32" t="s">
        <v>886</v>
      </c>
      <c r="X489" s="32" t="s">
        <v>533</v>
      </c>
      <c r="Y489" s="32" t="s">
        <v>76</v>
      </c>
      <c r="Z489" s="32" t="s">
        <v>77</v>
      </c>
      <c r="AA489" s="74">
        <f>SUMIFS('MOD PAA INVERSIÓN'!M:M,'MOD PAA INVERSIÓN'!B:B,A489,'MOD PAA INVERSIÓN'!A:A,"Modificación propuesta")</f>
        <v>18000000</v>
      </c>
      <c r="AB489" s="74">
        <f t="shared" si="161"/>
        <v>-9000000</v>
      </c>
      <c r="AC489" s="93">
        <v>18000000</v>
      </c>
      <c r="AD489" s="74">
        <f>IFERROR(VLOOKUP(A489,'MOD PAA INVERSIÓN'!$B:$U,20,0),0)</f>
        <v>3</v>
      </c>
      <c r="AE489" s="74">
        <f>SUMIFS('MOD PAA INVERSIÓN'!$M:$M,'MOD PAA INVERSIÓN'!B:B,A489,'MOD PAA INVERSIÓN'!A:A,"Información Actual")</f>
        <v>27000000</v>
      </c>
      <c r="AF489" s="74">
        <f>VLOOKUP(A489,'Copia de MOD PAA INVERSIÓN'!$B:$M,12,0)</f>
        <v>18000000</v>
      </c>
      <c r="AG489" s="77" t="e">
        <f t="shared" si="113"/>
        <v>#REF!</v>
      </c>
      <c r="AH489" s="77" t="e">
        <f t="shared" si="164"/>
        <v>#REF!</v>
      </c>
    </row>
    <row r="490" spans="1:34" ht="137.5">
      <c r="A490" s="31" t="s">
        <v>939</v>
      </c>
      <c r="B490" s="32" t="s">
        <v>70</v>
      </c>
      <c r="C490" s="32" t="s">
        <v>71</v>
      </c>
      <c r="D490" s="32" t="s">
        <v>890</v>
      </c>
      <c r="E490" s="32" t="s">
        <v>877</v>
      </c>
      <c r="F490" s="33">
        <v>8146</v>
      </c>
      <c r="G490" s="33">
        <v>2024110010254</v>
      </c>
      <c r="H490" s="32" t="s">
        <v>17</v>
      </c>
      <c r="I490" s="32" t="s">
        <v>878</v>
      </c>
      <c r="J490" s="32" t="s">
        <v>22</v>
      </c>
      <c r="K490" s="32">
        <v>80111601</v>
      </c>
      <c r="L490" s="32" t="s">
        <v>943</v>
      </c>
      <c r="M490" s="32" t="s">
        <v>307</v>
      </c>
      <c r="N490" s="32" t="s">
        <v>307</v>
      </c>
      <c r="O490" s="32">
        <v>4</v>
      </c>
      <c r="P490" s="32">
        <v>1</v>
      </c>
      <c r="Q490" s="32" t="s">
        <v>883</v>
      </c>
      <c r="R490" s="61" t="s">
        <v>884</v>
      </c>
      <c r="S490" s="61">
        <v>4000000</v>
      </c>
      <c r="T490" s="52">
        <f t="shared" si="165"/>
        <v>16000000</v>
      </c>
      <c r="U490" s="32" t="s">
        <v>885</v>
      </c>
      <c r="V490" s="32" t="s">
        <v>122</v>
      </c>
      <c r="W490" s="32" t="s">
        <v>886</v>
      </c>
      <c r="X490" s="32" t="s">
        <v>533</v>
      </c>
      <c r="Y490" s="32" t="s">
        <v>76</v>
      </c>
      <c r="Z490" s="32" t="s">
        <v>77</v>
      </c>
      <c r="AA490" s="74">
        <f>SUMIFS('MOD PAA INVERSIÓN'!M:M,'MOD PAA INVERSIÓN'!B:B,A490,'MOD PAA INVERSIÓN'!A:A,"Modificación propuesta")</f>
        <v>0</v>
      </c>
      <c r="AB490" s="74">
        <f t="shared" si="161"/>
        <v>0</v>
      </c>
      <c r="AC490" s="74">
        <f t="shared" ref="AC490:AC491" si="171">T490</f>
        <v>16000000</v>
      </c>
      <c r="AD490" s="74">
        <f>IFERROR(VLOOKUP(A490,'MOD PAA INVERSIÓN'!$B:$U,20,0),0)</f>
        <v>0</v>
      </c>
      <c r="AE490" s="74">
        <f>SUMIFS('MOD PAA INVERSIÓN'!$M:$M,'MOD PAA INVERSIÓN'!B:B,A490,'MOD PAA INVERSIÓN'!A:A,"Información Actual")</f>
        <v>0</v>
      </c>
      <c r="AF490" s="74" t="e">
        <f>VLOOKUP(A490,'Copia de MOD PAA INVERSIÓN'!$B:$M,12,0)</f>
        <v>#N/A</v>
      </c>
      <c r="AG490" s="27" t="e">
        <f t="shared" si="113"/>
        <v>#REF!</v>
      </c>
      <c r="AH490" s="27" t="e">
        <f t="shared" si="164"/>
        <v>#REF!</v>
      </c>
    </row>
    <row r="491" spans="1:34" ht="137.5">
      <c r="A491" s="31" t="s">
        <v>940</v>
      </c>
      <c r="B491" s="32" t="s">
        <v>70</v>
      </c>
      <c r="C491" s="32" t="s">
        <v>71</v>
      </c>
      <c r="D491" s="32" t="s">
        <v>890</v>
      </c>
      <c r="E491" s="32" t="s">
        <v>877</v>
      </c>
      <c r="F491" s="33">
        <v>8146</v>
      </c>
      <c r="G491" s="33">
        <v>2024110010254</v>
      </c>
      <c r="H491" s="32" t="s">
        <v>17</v>
      </c>
      <c r="I491" s="32" t="s">
        <v>878</v>
      </c>
      <c r="J491" s="32" t="s">
        <v>22</v>
      </c>
      <c r="K491" s="32">
        <v>80111601</v>
      </c>
      <c r="L491" s="32" t="s">
        <v>934</v>
      </c>
      <c r="M491" s="32" t="s">
        <v>307</v>
      </c>
      <c r="N491" s="32" t="s">
        <v>307</v>
      </c>
      <c r="O491" s="32">
        <v>4</v>
      </c>
      <c r="P491" s="32">
        <v>1</v>
      </c>
      <c r="Q491" s="32" t="s">
        <v>883</v>
      </c>
      <c r="R491" s="61" t="s">
        <v>884</v>
      </c>
      <c r="S491" s="61">
        <v>4000000</v>
      </c>
      <c r="T491" s="52">
        <f t="shared" si="165"/>
        <v>16000000</v>
      </c>
      <c r="U491" s="32" t="s">
        <v>885</v>
      </c>
      <c r="V491" s="32" t="s">
        <v>122</v>
      </c>
      <c r="W491" s="32" t="s">
        <v>886</v>
      </c>
      <c r="X491" s="32" t="s">
        <v>533</v>
      </c>
      <c r="Y491" s="32" t="s">
        <v>76</v>
      </c>
      <c r="Z491" s="32" t="s">
        <v>77</v>
      </c>
      <c r="AA491" s="74">
        <f>SUMIFS('MOD PAA INVERSIÓN'!M:M,'MOD PAA INVERSIÓN'!B:B,A491,'MOD PAA INVERSIÓN'!A:A,"Modificación propuesta")</f>
        <v>0</v>
      </c>
      <c r="AB491" s="74">
        <f t="shared" si="161"/>
        <v>0</v>
      </c>
      <c r="AC491" s="74">
        <f t="shared" si="171"/>
        <v>16000000</v>
      </c>
      <c r="AD491" s="74">
        <f>IFERROR(VLOOKUP(A491,'MOD PAA INVERSIÓN'!$B:$U,20,0),0)</f>
        <v>0</v>
      </c>
      <c r="AE491" s="74">
        <f>SUMIFS('MOD PAA INVERSIÓN'!$M:$M,'MOD PAA INVERSIÓN'!B:B,A491,'MOD PAA INVERSIÓN'!A:A,"Información Actual")</f>
        <v>0</v>
      </c>
      <c r="AF491" s="74" t="e">
        <f>VLOOKUP(A491,'Copia de MOD PAA INVERSIÓN'!$B:$M,12,0)</f>
        <v>#N/A</v>
      </c>
      <c r="AG491" s="27" t="e">
        <f t="shared" si="113"/>
        <v>#REF!</v>
      </c>
      <c r="AH491" s="27" t="e">
        <f t="shared" si="164"/>
        <v>#REF!</v>
      </c>
    </row>
    <row r="492" spans="1:34" ht="137.5">
      <c r="A492" s="31" t="s">
        <v>941</v>
      </c>
      <c r="B492" s="32" t="s">
        <v>70</v>
      </c>
      <c r="C492" s="32" t="s">
        <v>71</v>
      </c>
      <c r="D492" s="32" t="s">
        <v>890</v>
      </c>
      <c r="E492" s="32" t="s">
        <v>877</v>
      </c>
      <c r="F492" s="33">
        <v>8146</v>
      </c>
      <c r="G492" s="33">
        <v>2024110010254</v>
      </c>
      <c r="H492" s="32" t="s">
        <v>17</v>
      </c>
      <c r="I492" s="32" t="s">
        <v>878</v>
      </c>
      <c r="J492" s="32" t="s">
        <v>22</v>
      </c>
      <c r="K492" s="32">
        <v>80111601</v>
      </c>
      <c r="L492" s="32" t="s">
        <v>943</v>
      </c>
      <c r="M492" s="32" t="s">
        <v>459</v>
      </c>
      <c r="N492" s="32" t="s">
        <v>459</v>
      </c>
      <c r="O492" s="32">
        <v>6</v>
      </c>
      <c r="P492" s="32">
        <v>1</v>
      </c>
      <c r="Q492" s="32" t="s">
        <v>883</v>
      </c>
      <c r="R492" s="61" t="s">
        <v>884</v>
      </c>
      <c r="S492" s="61">
        <v>4000000</v>
      </c>
      <c r="T492" s="52">
        <f t="shared" si="165"/>
        <v>24000000</v>
      </c>
      <c r="U492" s="32" t="s">
        <v>885</v>
      </c>
      <c r="V492" s="32" t="s">
        <v>122</v>
      </c>
      <c r="W492" s="32" t="s">
        <v>886</v>
      </c>
      <c r="X492" s="32" t="s">
        <v>533</v>
      </c>
      <c r="Y492" s="32" t="s">
        <v>76</v>
      </c>
      <c r="Z492" s="32" t="s">
        <v>77</v>
      </c>
      <c r="AA492" s="74">
        <f>SUMIFS('MOD PAA INVERSIÓN'!M:M,'MOD PAA INVERSIÓN'!B:B,A492,'MOD PAA INVERSIÓN'!A:A,"Modificación propuesta")</f>
        <v>36000000</v>
      </c>
      <c r="AB492" s="74">
        <f t="shared" si="161"/>
        <v>12000000</v>
      </c>
      <c r="AC492" s="93">
        <v>36000000</v>
      </c>
      <c r="AD492" s="74">
        <f>IFERROR(VLOOKUP(A492,'MOD PAA INVERSIÓN'!$B:$U,20,0),0)</f>
        <v>3</v>
      </c>
      <c r="AE492" s="74">
        <f>SUMIFS('MOD PAA INVERSIÓN'!$M:$M,'MOD PAA INVERSIÓN'!B:B,A492,'MOD PAA INVERSIÓN'!A:A,"Información Actual")</f>
        <v>24000000</v>
      </c>
      <c r="AF492" s="74">
        <f>VLOOKUP(A492,'Copia de MOD PAA INVERSIÓN'!$B:$M,12,0)</f>
        <v>36000000</v>
      </c>
      <c r="AG492" s="77" t="e">
        <f t="shared" si="113"/>
        <v>#REF!</v>
      </c>
      <c r="AH492" s="77" t="e">
        <f t="shared" si="164"/>
        <v>#REF!</v>
      </c>
    </row>
    <row r="493" spans="1:34" ht="137.5">
      <c r="A493" s="31" t="s">
        <v>942</v>
      </c>
      <c r="B493" s="32" t="s">
        <v>70</v>
      </c>
      <c r="C493" s="32" t="s">
        <v>71</v>
      </c>
      <c r="D493" s="32" t="s">
        <v>890</v>
      </c>
      <c r="E493" s="32" t="s">
        <v>877</v>
      </c>
      <c r="F493" s="33">
        <v>8146</v>
      </c>
      <c r="G493" s="33">
        <v>2024110010254</v>
      </c>
      <c r="H493" s="32" t="s">
        <v>17</v>
      </c>
      <c r="I493" s="32" t="s">
        <v>878</v>
      </c>
      <c r="J493" s="32" t="s">
        <v>22</v>
      </c>
      <c r="K493" s="32">
        <v>80111601</v>
      </c>
      <c r="L493" s="32" t="s">
        <v>943</v>
      </c>
      <c r="M493" s="32" t="s">
        <v>459</v>
      </c>
      <c r="N493" s="32" t="s">
        <v>459</v>
      </c>
      <c r="O493" s="32">
        <v>6</v>
      </c>
      <c r="P493" s="32">
        <v>1</v>
      </c>
      <c r="Q493" s="32" t="s">
        <v>883</v>
      </c>
      <c r="R493" s="61" t="s">
        <v>884</v>
      </c>
      <c r="S493" s="61">
        <v>4000000</v>
      </c>
      <c r="T493" s="52">
        <f t="shared" si="165"/>
        <v>24000000</v>
      </c>
      <c r="U493" s="32" t="s">
        <v>885</v>
      </c>
      <c r="V493" s="32" t="s">
        <v>122</v>
      </c>
      <c r="W493" s="32" t="s">
        <v>886</v>
      </c>
      <c r="X493" s="32" t="s">
        <v>533</v>
      </c>
      <c r="Y493" s="32" t="s">
        <v>76</v>
      </c>
      <c r="Z493" s="32" t="s">
        <v>77</v>
      </c>
      <c r="AA493" s="74">
        <f>SUMIFS('MOD PAA INVERSIÓN'!M:M,'MOD PAA INVERSIÓN'!B:B,A493,'MOD PAA INVERSIÓN'!A:A,"Modificación propuesta")</f>
        <v>0</v>
      </c>
      <c r="AB493" s="74">
        <f t="shared" si="161"/>
        <v>0</v>
      </c>
      <c r="AC493" s="74">
        <f t="shared" ref="AC493:AC499" si="172">T493</f>
        <v>24000000</v>
      </c>
      <c r="AD493" s="74">
        <f>IFERROR(VLOOKUP(A493,'MOD PAA INVERSIÓN'!$B:$U,20,0),0)</f>
        <v>0</v>
      </c>
      <c r="AE493" s="74">
        <f>SUMIFS('MOD PAA INVERSIÓN'!$M:$M,'MOD PAA INVERSIÓN'!B:B,A493,'MOD PAA INVERSIÓN'!A:A,"Información Actual")</f>
        <v>0</v>
      </c>
      <c r="AF493" s="74" t="e">
        <f>VLOOKUP(A493,'Copia de MOD PAA INVERSIÓN'!$B:$M,12,0)</f>
        <v>#N/A</v>
      </c>
      <c r="AG493" s="27" t="e">
        <f t="shared" si="113"/>
        <v>#REF!</v>
      </c>
      <c r="AH493" s="27" t="e">
        <f t="shared" si="164"/>
        <v>#REF!</v>
      </c>
    </row>
    <row r="494" spans="1:34" ht="137.5">
      <c r="A494" s="31" t="s">
        <v>944</v>
      </c>
      <c r="B494" s="32" t="s">
        <v>70</v>
      </c>
      <c r="C494" s="32" t="s">
        <v>71</v>
      </c>
      <c r="D494" s="32" t="s">
        <v>890</v>
      </c>
      <c r="E494" s="32" t="s">
        <v>877</v>
      </c>
      <c r="F494" s="33">
        <v>8146</v>
      </c>
      <c r="G494" s="33">
        <v>2024110010254</v>
      </c>
      <c r="H494" s="32" t="s">
        <v>17</v>
      </c>
      <c r="I494" s="32" t="s">
        <v>878</v>
      </c>
      <c r="J494" s="32" t="s">
        <v>22</v>
      </c>
      <c r="K494" s="32">
        <v>80111601</v>
      </c>
      <c r="L494" s="32" t="s">
        <v>934</v>
      </c>
      <c r="M494" s="32" t="s">
        <v>459</v>
      </c>
      <c r="N494" s="32" t="s">
        <v>459</v>
      </c>
      <c r="O494" s="32">
        <v>6</v>
      </c>
      <c r="P494" s="32">
        <v>1</v>
      </c>
      <c r="Q494" s="32" t="s">
        <v>883</v>
      </c>
      <c r="R494" s="61" t="s">
        <v>884</v>
      </c>
      <c r="S494" s="61">
        <v>4000000</v>
      </c>
      <c r="T494" s="52">
        <f t="shared" si="165"/>
        <v>24000000</v>
      </c>
      <c r="U494" s="32" t="s">
        <v>885</v>
      </c>
      <c r="V494" s="32" t="s">
        <v>122</v>
      </c>
      <c r="W494" s="32" t="s">
        <v>886</v>
      </c>
      <c r="X494" s="32" t="s">
        <v>533</v>
      </c>
      <c r="Y494" s="32" t="s">
        <v>76</v>
      </c>
      <c r="Z494" s="32" t="s">
        <v>77</v>
      </c>
      <c r="AA494" s="74">
        <f>SUMIFS('MOD PAA INVERSIÓN'!M:M,'MOD PAA INVERSIÓN'!B:B,A494,'MOD PAA INVERSIÓN'!A:A,"Modificación propuesta")</f>
        <v>0</v>
      </c>
      <c r="AB494" s="74">
        <f t="shared" si="161"/>
        <v>0</v>
      </c>
      <c r="AC494" s="74">
        <f t="shared" si="172"/>
        <v>24000000</v>
      </c>
      <c r="AD494" s="74">
        <f>IFERROR(VLOOKUP(A494,'MOD PAA INVERSIÓN'!$B:$U,20,0),0)</f>
        <v>0</v>
      </c>
      <c r="AE494" s="74">
        <f>SUMIFS('MOD PAA INVERSIÓN'!$M:$M,'MOD PAA INVERSIÓN'!B:B,A494,'MOD PAA INVERSIÓN'!A:A,"Información Actual")</f>
        <v>0</v>
      </c>
      <c r="AF494" s="74" t="e">
        <f>VLOOKUP(A494,'Copia de MOD PAA INVERSIÓN'!$B:$M,12,0)</f>
        <v>#N/A</v>
      </c>
      <c r="AG494" s="27" t="e">
        <f t="shared" si="113"/>
        <v>#REF!</v>
      </c>
      <c r="AH494" s="27" t="e">
        <f t="shared" si="164"/>
        <v>#REF!</v>
      </c>
    </row>
    <row r="495" spans="1:34" ht="137.5">
      <c r="A495" s="31" t="s">
        <v>945</v>
      </c>
      <c r="B495" s="32" t="s">
        <v>70</v>
      </c>
      <c r="C495" s="32" t="s">
        <v>71</v>
      </c>
      <c r="D495" s="32" t="s">
        <v>890</v>
      </c>
      <c r="E495" s="32" t="s">
        <v>877</v>
      </c>
      <c r="F495" s="33">
        <v>8146</v>
      </c>
      <c r="G495" s="33">
        <v>2024110010254</v>
      </c>
      <c r="H495" s="32" t="s">
        <v>17</v>
      </c>
      <c r="I495" s="32" t="s">
        <v>878</v>
      </c>
      <c r="J495" s="32" t="s">
        <v>22</v>
      </c>
      <c r="K495" s="32">
        <v>80111601</v>
      </c>
      <c r="L495" s="32" t="s">
        <v>943</v>
      </c>
      <c r="M495" s="32" t="s">
        <v>307</v>
      </c>
      <c r="N495" s="32" t="s">
        <v>307</v>
      </c>
      <c r="O495" s="32">
        <v>4</v>
      </c>
      <c r="P495" s="32">
        <v>1</v>
      </c>
      <c r="Q495" s="32" t="s">
        <v>883</v>
      </c>
      <c r="R495" s="61" t="s">
        <v>884</v>
      </c>
      <c r="S495" s="61">
        <v>4000000</v>
      </c>
      <c r="T495" s="52">
        <f t="shared" si="165"/>
        <v>16000000</v>
      </c>
      <c r="U495" s="32" t="s">
        <v>885</v>
      </c>
      <c r="V495" s="32" t="s">
        <v>122</v>
      </c>
      <c r="W495" s="32" t="s">
        <v>886</v>
      </c>
      <c r="X495" s="32" t="s">
        <v>533</v>
      </c>
      <c r="Y495" s="32" t="s">
        <v>76</v>
      </c>
      <c r="Z495" s="32" t="s">
        <v>77</v>
      </c>
      <c r="AA495" s="74">
        <f>SUMIFS('MOD PAA INVERSIÓN'!M:M,'MOD PAA INVERSIÓN'!B:B,A495,'MOD PAA INVERSIÓN'!A:A,"Modificación propuesta")</f>
        <v>0</v>
      </c>
      <c r="AB495" s="74">
        <f t="shared" si="161"/>
        <v>0</v>
      </c>
      <c r="AC495" s="74">
        <f t="shared" si="172"/>
        <v>16000000</v>
      </c>
      <c r="AD495" s="74">
        <f>IFERROR(VLOOKUP(A495,'MOD PAA INVERSIÓN'!$B:$U,20,0),0)</f>
        <v>0</v>
      </c>
      <c r="AE495" s="74">
        <f>SUMIFS('MOD PAA INVERSIÓN'!$M:$M,'MOD PAA INVERSIÓN'!B:B,A495,'MOD PAA INVERSIÓN'!A:A,"Información Actual")</f>
        <v>0</v>
      </c>
      <c r="AF495" s="74" t="e">
        <f>VLOOKUP(A495,'Copia de MOD PAA INVERSIÓN'!$B:$M,12,0)</f>
        <v>#N/A</v>
      </c>
      <c r="AG495" s="27" t="e">
        <f t="shared" si="113"/>
        <v>#REF!</v>
      </c>
      <c r="AH495" s="27" t="e">
        <f t="shared" si="164"/>
        <v>#REF!</v>
      </c>
    </row>
    <row r="496" spans="1:34" ht="137.5">
      <c r="A496" s="31" t="s">
        <v>946</v>
      </c>
      <c r="B496" s="32" t="s">
        <v>70</v>
      </c>
      <c r="C496" s="32" t="s">
        <v>71</v>
      </c>
      <c r="D496" s="32" t="s">
        <v>890</v>
      </c>
      <c r="E496" s="32" t="s">
        <v>877</v>
      </c>
      <c r="F496" s="33">
        <v>8146</v>
      </c>
      <c r="G496" s="33">
        <v>2024110010254</v>
      </c>
      <c r="H496" s="32" t="s">
        <v>17</v>
      </c>
      <c r="I496" s="32" t="s">
        <v>878</v>
      </c>
      <c r="J496" s="32" t="s">
        <v>22</v>
      </c>
      <c r="K496" s="32">
        <v>80111601</v>
      </c>
      <c r="L496" s="32" t="s">
        <v>934</v>
      </c>
      <c r="M496" s="32" t="s">
        <v>307</v>
      </c>
      <c r="N496" s="32" t="s">
        <v>307</v>
      </c>
      <c r="O496" s="32">
        <v>4</v>
      </c>
      <c r="P496" s="32">
        <v>1</v>
      </c>
      <c r="Q496" s="32" t="s">
        <v>883</v>
      </c>
      <c r="R496" s="61" t="s">
        <v>884</v>
      </c>
      <c r="S496" s="61">
        <v>4000000</v>
      </c>
      <c r="T496" s="52">
        <f t="shared" si="165"/>
        <v>16000000</v>
      </c>
      <c r="U496" s="32" t="s">
        <v>885</v>
      </c>
      <c r="V496" s="32" t="s">
        <v>122</v>
      </c>
      <c r="W496" s="32" t="s">
        <v>886</v>
      </c>
      <c r="X496" s="32" t="s">
        <v>533</v>
      </c>
      <c r="Y496" s="32" t="s">
        <v>76</v>
      </c>
      <c r="Z496" s="32" t="s">
        <v>77</v>
      </c>
      <c r="AA496" s="74">
        <f>SUMIFS('MOD PAA INVERSIÓN'!M:M,'MOD PAA INVERSIÓN'!B:B,A496,'MOD PAA INVERSIÓN'!A:A,"Modificación propuesta")</f>
        <v>0</v>
      </c>
      <c r="AB496" s="74">
        <f t="shared" si="161"/>
        <v>0</v>
      </c>
      <c r="AC496" s="74">
        <f t="shared" si="172"/>
        <v>16000000</v>
      </c>
      <c r="AD496" s="74">
        <f>IFERROR(VLOOKUP(A496,'MOD PAA INVERSIÓN'!$B:$U,20,0),0)</f>
        <v>0</v>
      </c>
      <c r="AE496" s="74">
        <f>SUMIFS('MOD PAA INVERSIÓN'!$M:$M,'MOD PAA INVERSIÓN'!B:B,A496,'MOD PAA INVERSIÓN'!A:A,"Información Actual")</f>
        <v>0</v>
      </c>
      <c r="AF496" s="74" t="e">
        <f>VLOOKUP(A496,'Copia de MOD PAA INVERSIÓN'!$B:$M,12,0)</f>
        <v>#N/A</v>
      </c>
      <c r="AG496" s="27" t="e">
        <f t="shared" si="113"/>
        <v>#REF!</v>
      </c>
      <c r="AH496" s="27" t="e">
        <f t="shared" si="164"/>
        <v>#REF!</v>
      </c>
    </row>
    <row r="497" spans="1:34" ht="150">
      <c r="A497" s="31" t="s">
        <v>947</v>
      </c>
      <c r="B497" s="32" t="s">
        <v>70</v>
      </c>
      <c r="C497" s="32" t="s">
        <v>71</v>
      </c>
      <c r="D497" s="32" t="s">
        <v>890</v>
      </c>
      <c r="E497" s="32" t="s">
        <v>877</v>
      </c>
      <c r="F497" s="33">
        <v>8146</v>
      </c>
      <c r="G497" s="33">
        <v>2024110010254</v>
      </c>
      <c r="H497" s="32" t="s">
        <v>17</v>
      </c>
      <c r="I497" s="32" t="s">
        <v>878</v>
      </c>
      <c r="J497" s="32" t="s">
        <v>22</v>
      </c>
      <c r="K497" s="32">
        <v>80111601</v>
      </c>
      <c r="L497" s="32" t="s">
        <v>1437</v>
      </c>
      <c r="M497" s="32" t="s">
        <v>459</v>
      </c>
      <c r="N497" s="32" t="s">
        <v>459</v>
      </c>
      <c r="O497" s="32">
        <v>6</v>
      </c>
      <c r="P497" s="32">
        <v>1</v>
      </c>
      <c r="Q497" s="32" t="s">
        <v>883</v>
      </c>
      <c r="R497" s="61" t="s">
        <v>884</v>
      </c>
      <c r="S497" s="61">
        <v>3600000</v>
      </c>
      <c r="T497" s="52">
        <f t="shared" si="165"/>
        <v>21600000</v>
      </c>
      <c r="U497" s="32" t="s">
        <v>885</v>
      </c>
      <c r="V497" s="32" t="s">
        <v>122</v>
      </c>
      <c r="W497" s="32" t="s">
        <v>886</v>
      </c>
      <c r="X497" s="32" t="s">
        <v>533</v>
      </c>
      <c r="Y497" s="32" t="s">
        <v>76</v>
      </c>
      <c r="Z497" s="32" t="s">
        <v>77</v>
      </c>
      <c r="AA497" s="74">
        <f>SUMIFS('MOD PAA INVERSIÓN'!M:M,'MOD PAA INVERSIÓN'!B:B,A497,'MOD PAA INVERSIÓN'!A:A,"Modificación propuesta")</f>
        <v>0</v>
      </c>
      <c r="AB497" s="74">
        <f t="shared" si="161"/>
        <v>0</v>
      </c>
      <c r="AC497" s="74">
        <f t="shared" si="172"/>
        <v>21600000</v>
      </c>
      <c r="AD497" s="74">
        <f>IFERROR(VLOOKUP(A497,'MOD PAA INVERSIÓN'!$B:$U,20,0),0)</f>
        <v>0</v>
      </c>
      <c r="AE497" s="74">
        <f>SUMIFS('MOD PAA INVERSIÓN'!$M:$M,'MOD PAA INVERSIÓN'!B:B,A497,'MOD PAA INVERSIÓN'!A:A,"Información Actual")</f>
        <v>0</v>
      </c>
      <c r="AF497" s="74" t="e">
        <f>VLOOKUP(A497,'Copia de MOD PAA INVERSIÓN'!$B:$M,12,0)</f>
        <v>#N/A</v>
      </c>
      <c r="AG497" s="27" t="e">
        <f t="shared" si="113"/>
        <v>#REF!</v>
      </c>
      <c r="AH497" s="27" t="e">
        <f t="shared" si="164"/>
        <v>#REF!</v>
      </c>
    </row>
    <row r="498" spans="1:34" ht="125">
      <c r="A498" s="31" t="s">
        <v>948</v>
      </c>
      <c r="B498" s="32" t="s">
        <v>70</v>
      </c>
      <c r="C498" s="32" t="s">
        <v>71</v>
      </c>
      <c r="D498" s="32" t="s">
        <v>890</v>
      </c>
      <c r="E498" s="32" t="s">
        <v>877</v>
      </c>
      <c r="F498" s="33">
        <v>8146</v>
      </c>
      <c r="G498" s="33">
        <v>2024110010254</v>
      </c>
      <c r="H498" s="32" t="s">
        <v>17</v>
      </c>
      <c r="I498" s="32" t="s">
        <v>878</v>
      </c>
      <c r="J498" s="32" t="s">
        <v>22</v>
      </c>
      <c r="K498" s="32">
        <v>80111601</v>
      </c>
      <c r="L498" s="32" t="s">
        <v>949</v>
      </c>
      <c r="M498" s="32" t="s">
        <v>459</v>
      </c>
      <c r="N498" s="32" t="s">
        <v>459</v>
      </c>
      <c r="O498" s="32">
        <v>8</v>
      </c>
      <c r="P498" s="32">
        <v>1</v>
      </c>
      <c r="Q498" s="32" t="s">
        <v>883</v>
      </c>
      <c r="R498" s="61" t="s">
        <v>884</v>
      </c>
      <c r="S498" s="61">
        <v>7000000</v>
      </c>
      <c r="T498" s="52">
        <f t="shared" si="165"/>
        <v>56000000</v>
      </c>
      <c r="U498" s="32" t="s">
        <v>885</v>
      </c>
      <c r="V498" s="32" t="s">
        <v>122</v>
      </c>
      <c r="W498" s="32" t="s">
        <v>886</v>
      </c>
      <c r="X498" s="32" t="s">
        <v>533</v>
      </c>
      <c r="Y498" s="32" t="s">
        <v>76</v>
      </c>
      <c r="Z498" s="32" t="s">
        <v>77</v>
      </c>
      <c r="AA498" s="74">
        <f>SUMIFS('MOD PAA INVERSIÓN'!M:M,'MOD PAA INVERSIÓN'!B:B,A498,'MOD PAA INVERSIÓN'!A:A,"Modificación propuesta")</f>
        <v>0</v>
      </c>
      <c r="AB498" s="74">
        <f t="shared" si="161"/>
        <v>0</v>
      </c>
      <c r="AC498" s="74">
        <f t="shared" si="172"/>
        <v>56000000</v>
      </c>
      <c r="AD498" s="74">
        <f>IFERROR(VLOOKUP(A498,'MOD PAA INVERSIÓN'!$B:$U,20,0),0)</f>
        <v>0</v>
      </c>
      <c r="AE498" s="74">
        <f>SUMIFS('MOD PAA INVERSIÓN'!$M:$M,'MOD PAA INVERSIÓN'!B:B,A498,'MOD PAA INVERSIÓN'!A:A,"Información Actual")</f>
        <v>0</v>
      </c>
      <c r="AF498" s="74" t="e">
        <f>VLOOKUP(A498,'Copia de MOD PAA INVERSIÓN'!$B:$M,12,0)</f>
        <v>#N/A</v>
      </c>
      <c r="AG498" s="27" t="e">
        <f t="shared" si="113"/>
        <v>#REF!</v>
      </c>
      <c r="AH498" s="27" t="e">
        <f t="shared" si="164"/>
        <v>#REF!</v>
      </c>
    </row>
    <row r="499" spans="1:34" ht="125">
      <c r="A499" s="31" t="s">
        <v>950</v>
      </c>
      <c r="B499" s="32" t="s">
        <v>70</v>
      </c>
      <c r="C499" s="32" t="s">
        <v>71</v>
      </c>
      <c r="D499" s="32" t="s">
        <v>890</v>
      </c>
      <c r="E499" s="32" t="s">
        <v>877</v>
      </c>
      <c r="F499" s="33">
        <v>8146</v>
      </c>
      <c r="G499" s="33">
        <v>2024110010254</v>
      </c>
      <c r="H499" s="32" t="s">
        <v>17</v>
      </c>
      <c r="I499" s="32" t="s">
        <v>878</v>
      </c>
      <c r="J499" s="32" t="s">
        <v>22</v>
      </c>
      <c r="K499" s="32">
        <v>80111601</v>
      </c>
      <c r="L499" s="32" t="s">
        <v>1438</v>
      </c>
      <c r="M499" s="32" t="s">
        <v>307</v>
      </c>
      <c r="N499" s="32" t="s">
        <v>307</v>
      </c>
      <c r="O499" s="32">
        <v>4</v>
      </c>
      <c r="P499" s="32">
        <v>1</v>
      </c>
      <c r="Q499" s="32" t="s">
        <v>883</v>
      </c>
      <c r="R499" s="61" t="s">
        <v>884</v>
      </c>
      <c r="S499" s="61">
        <v>2253000</v>
      </c>
      <c r="T499" s="52">
        <f t="shared" si="165"/>
        <v>9012000</v>
      </c>
      <c r="U499" s="32" t="s">
        <v>885</v>
      </c>
      <c r="V499" s="32" t="s">
        <v>122</v>
      </c>
      <c r="W499" s="32" t="s">
        <v>886</v>
      </c>
      <c r="X499" s="32" t="s">
        <v>533</v>
      </c>
      <c r="Y499" s="32" t="s">
        <v>76</v>
      </c>
      <c r="Z499" s="32" t="s">
        <v>77</v>
      </c>
      <c r="AA499" s="74">
        <f>SUMIFS('MOD PAA INVERSIÓN'!M:M,'MOD PAA INVERSIÓN'!B:B,A499,'MOD PAA INVERSIÓN'!A:A,"Modificación propuesta")</f>
        <v>0</v>
      </c>
      <c r="AB499" s="74">
        <f t="shared" si="161"/>
        <v>0</v>
      </c>
      <c r="AC499" s="74">
        <f t="shared" si="172"/>
        <v>9012000</v>
      </c>
      <c r="AD499" s="74">
        <f>IFERROR(VLOOKUP(A499,'MOD PAA INVERSIÓN'!$B:$U,20,0),0)</f>
        <v>0</v>
      </c>
      <c r="AE499" s="74">
        <f>SUMIFS('MOD PAA INVERSIÓN'!$M:$M,'MOD PAA INVERSIÓN'!B:B,A499,'MOD PAA INVERSIÓN'!A:A,"Información Actual")</f>
        <v>0</v>
      </c>
      <c r="AF499" s="74" t="e">
        <f>VLOOKUP(A499,'Copia de MOD PAA INVERSIÓN'!$B:$M,12,0)</f>
        <v>#N/A</v>
      </c>
      <c r="AG499" s="27" t="e">
        <f t="shared" si="113"/>
        <v>#REF!</v>
      </c>
      <c r="AH499" s="27" t="e">
        <f t="shared" si="164"/>
        <v>#REF!</v>
      </c>
    </row>
    <row r="500" spans="1:34" ht="125">
      <c r="A500" s="31" t="s">
        <v>951</v>
      </c>
      <c r="B500" s="32" t="s">
        <v>70</v>
      </c>
      <c r="C500" s="32" t="s">
        <v>71</v>
      </c>
      <c r="D500" s="32" t="s">
        <v>890</v>
      </c>
      <c r="E500" s="32" t="s">
        <v>877</v>
      </c>
      <c r="F500" s="33">
        <v>8146</v>
      </c>
      <c r="G500" s="33">
        <v>2024110010254</v>
      </c>
      <c r="H500" s="32" t="s">
        <v>17</v>
      </c>
      <c r="I500" s="32" t="s">
        <v>878</v>
      </c>
      <c r="J500" s="32" t="s">
        <v>22</v>
      </c>
      <c r="K500" s="32">
        <v>80111601</v>
      </c>
      <c r="L500" s="32" t="s">
        <v>1439</v>
      </c>
      <c r="M500" s="32" t="s">
        <v>1421</v>
      </c>
      <c r="N500" s="32" t="s">
        <v>1421</v>
      </c>
      <c r="O500" s="32">
        <v>1</v>
      </c>
      <c r="P500" s="32">
        <v>1</v>
      </c>
      <c r="Q500" s="32" t="s">
        <v>883</v>
      </c>
      <c r="R500" s="61" t="s">
        <v>884</v>
      </c>
      <c r="S500" s="61" t="s">
        <v>257</v>
      </c>
      <c r="T500" s="52">
        <f>1185500000+200000000-T499-T498-T497-T496-T495-T494-T492-T491-T490-T489-T488-T487-T486-T485-T484-T483-T482-T481-T480-T479-T478-T477-T476-T475-T474-T473-T472-T471-T470-T469-T468-T467-T466-T465-T493</f>
        <v>261242000</v>
      </c>
      <c r="U500" s="32" t="s">
        <v>885</v>
      </c>
      <c r="V500" s="32" t="s">
        <v>122</v>
      </c>
      <c r="W500" s="32" t="s">
        <v>886</v>
      </c>
      <c r="X500" s="32" t="s">
        <v>533</v>
      </c>
      <c r="Y500" s="32" t="s">
        <v>76</v>
      </c>
      <c r="Z500" s="32" t="s">
        <v>77</v>
      </c>
      <c r="AA500" s="74">
        <f>SUMIFS('MOD PAA INVERSIÓN'!M:M,'MOD PAA INVERSIÓN'!B:B,A500,'MOD PAA INVERSIÓN'!A:A,"Modificación propuesta")</f>
        <v>296696000</v>
      </c>
      <c r="AB500" s="74">
        <f t="shared" si="161"/>
        <v>35454000</v>
      </c>
      <c r="AC500" s="93">
        <v>296696000</v>
      </c>
      <c r="AD500" s="74">
        <f>IFERROR(VLOOKUP(A500,'MOD PAA INVERSIÓN'!$B:$U,20,0),0)</f>
        <v>3</v>
      </c>
      <c r="AE500" s="74">
        <f>SUMIFS('MOD PAA INVERSIÓN'!$M:$M,'MOD PAA INVERSIÓN'!B:B,A500,'MOD PAA INVERSIÓN'!A:A,"Información Actual")</f>
        <v>261242000</v>
      </c>
      <c r="AF500" s="74">
        <f>VLOOKUP(A500,'Copia de MOD PAA INVERSIÓN'!$B:$M,12,0)</f>
        <v>296696000</v>
      </c>
      <c r="AG500" s="77" t="e">
        <f t="shared" si="113"/>
        <v>#REF!</v>
      </c>
      <c r="AH500" s="77" t="e">
        <f t="shared" si="164"/>
        <v>#REF!</v>
      </c>
    </row>
    <row r="501" spans="1:34" ht="162.5">
      <c r="A501" s="31" t="s">
        <v>952</v>
      </c>
      <c r="B501" s="32" t="s">
        <v>70</v>
      </c>
      <c r="C501" s="32" t="s">
        <v>71</v>
      </c>
      <c r="D501" s="32" t="s">
        <v>953</v>
      </c>
      <c r="E501" s="32" t="s">
        <v>877</v>
      </c>
      <c r="F501" s="33">
        <v>8146</v>
      </c>
      <c r="G501" s="33">
        <v>2024110010254</v>
      </c>
      <c r="H501" s="32" t="s">
        <v>17</v>
      </c>
      <c r="I501" s="32" t="s">
        <v>878</v>
      </c>
      <c r="J501" s="32" t="s">
        <v>23</v>
      </c>
      <c r="K501" s="32">
        <v>80111601</v>
      </c>
      <c r="L501" s="32" t="s">
        <v>1440</v>
      </c>
      <c r="M501" s="32" t="s">
        <v>459</v>
      </c>
      <c r="N501" s="32" t="s">
        <v>459</v>
      </c>
      <c r="O501" s="32">
        <v>6</v>
      </c>
      <c r="P501" s="32">
        <v>1</v>
      </c>
      <c r="Q501" s="32" t="s">
        <v>883</v>
      </c>
      <c r="R501" s="61" t="s">
        <v>884</v>
      </c>
      <c r="S501" s="61">
        <v>6000000</v>
      </c>
      <c r="T501" s="52">
        <f t="shared" ref="T501:T528" si="173">+S501*O501</f>
        <v>36000000</v>
      </c>
      <c r="U501" s="32" t="s">
        <v>885</v>
      </c>
      <c r="V501" s="32" t="s">
        <v>122</v>
      </c>
      <c r="W501" s="32" t="s">
        <v>886</v>
      </c>
      <c r="X501" s="32" t="s">
        <v>955</v>
      </c>
      <c r="Y501" s="32" t="s">
        <v>76</v>
      </c>
      <c r="Z501" s="32" t="s">
        <v>77</v>
      </c>
      <c r="AA501" s="74">
        <f>SUMIFS('MOD PAA INVERSIÓN'!M:M,'MOD PAA INVERSIÓN'!B:B,A501,'MOD PAA INVERSIÓN'!A:A,"Modificación propuesta")</f>
        <v>36000000</v>
      </c>
      <c r="AB501" s="74">
        <f t="shared" si="161"/>
        <v>0</v>
      </c>
      <c r="AC501" s="74">
        <f>T501</f>
        <v>36000000</v>
      </c>
      <c r="AD501" s="74">
        <f>IFERROR(VLOOKUP(A501,'MOD PAA INVERSIÓN'!$B:$U,20,0),0)</f>
        <v>3</v>
      </c>
      <c r="AE501" s="74">
        <f>SUMIFS('MOD PAA INVERSIÓN'!$M:$M,'MOD PAA INVERSIÓN'!B:B,A501,'MOD PAA INVERSIÓN'!A:A,"Información Actual")</f>
        <v>36000000</v>
      </c>
      <c r="AF501" s="74">
        <f>VLOOKUP(A501,'Copia de MOD PAA INVERSIÓN'!$B:$M,12,0)</f>
        <v>36000000</v>
      </c>
      <c r="AG501" s="77" t="e">
        <f t="shared" si="113"/>
        <v>#REF!</v>
      </c>
      <c r="AH501" s="77" t="e">
        <f t="shared" si="164"/>
        <v>#REF!</v>
      </c>
    </row>
    <row r="502" spans="1:34" ht="162.5">
      <c r="A502" s="31" t="s">
        <v>956</v>
      </c>
      <c r="B502" s="32" t="s">
        <v>70</v>
      </c>
      <c r="C502" s="32" t="s">
        <v>71</v>
      </c>
      <c r="D502" s="32" t="s">
        <v>953</v>
      </c>
      <c r="E502" s="32" t="s">
        <v>877</v>
      </c>
      <c r="F502" s="33">
        <v>8146</v>
      </c>
      <c r="G502" s="33">
        <v>2024110010254</v>
      </c>
      <c r="H502" s="32" t="s">
        <v>17</v>
      </c>
      <c r="I502" s="32" t="s">
        <v>878</v>
      </c>
      <c r="J502" s="32" t="s">
        <v>23</v>
      </c>
      <c r="K502" s="32">
        <v>80111601</v>
      </c>
      <c r="L502" s="32" t="s">
        <v>1441</v>
      </c>
      <c r="M502" s="32" t="s">
        <v>459</v>
      </c>
      <c r="N502" s="32" t="s">
        <v>459</v>
      </c>
      <c r="O502" s="32">
        <v>6</v>
      </c>
      <c r="P502" s="32">
        <v>1</v>
      </c>
      <c r="Q502" s="32" t="s">
        <v>883</v>
      </c>
      <c r="R502" s="61" t="s">
        <v>884</v>
      </c>
      <c r="S502" s="61">
        <v>4500000</v>
      </c>
      <c r="T502" s="52">
        <f t="shared" si="173"/>
        <v>27000000</v>
      </c>
      <c r="U502" s="32" t="s">
        <v>885</v>
      </c>
      <c r="V502" s="32" t="s">
        <v>122</v>
      </c>
      <c r="W502" s="32" t="s">
        <v>886</v>
      </c>
      <c r="X502" s="32" t="s">
        <v>955</v>
      </c>
      <c r="Y502" s="32" t="s">
        <v>76</v>
      </c>
      <c r="Z502" s="32" t="s">
        <v>77</v>
      </c>
      <c r="AA502" s="74">
        <f>SUMIFS('MOD PAA INVERSIÓN'!M:M,'MOD PAA INVERSIÓN'!B:B,A502,'MOD PAA INVERSIÓN'!A:A,"Modificación propuesta")</f>
        <v>27798000</v>
      </c>
      <c r="AB502" s="74" t="e">
        <f t="shared" si="161"/>
        <v>#REF!</v>
      </c>
      <c r="AC502" s="74" t="e">
        <f>AG502</f>
        <v>#REF!</v>
      </c>
      <c r="AD502" s="74">
        <f>IFERROR(VLOOKUP(A502,'MOD PAA INVERSIÓN'!$B:$U,20,0),0)</f>
        <v>3</v>
      </c>
      <c r="AE502" s="74">
        <f>SUMIFS('MOD PAA INVERSIÓN'!$M:$M,'MOD PAA INVERSIÓN'!B:B,A502,'MOD PAA INVERSIÓN'!A:A,"Información Actual")</f>
        <v>27000000</v>
      </c>
      <c r="AF502" s="74">
        <f>VLOOKUP(A502,'Copia de MOD PAA INVERSIÓN'!$B:$M,12,0)</f>
        <v>27798000</v>
      </c>
      <c r="AG502" s="77" t="e">
        <f t="shared" si="113"/>
        <v>#REF!</v>
      </c>
      <c r="AH502" s="77" t="e">
        <f t="shared" si="164"/>
        <v>#REF!</v>
      </c>
    </row>
    <row r="503" spans="1:34" ht="162.5">
      <c r="A503" s="31" t="s">
        <v>958</v>
      </c>
      <c r="B503" s="32" t="s">
        <v>70</v>
      </c>
      <c r="C503" s="32" t="s">
        <v>71</v>
      </c>
      <c r="D503" s="32" t="s">
        <v>953</v>
      </c>
      <c r="E503" s="32" t="s">
        <v>877</v>
      </c>
      <c r="F503" s="33">
        <v>8146</v>
      </c>
      <c r="G503" s="33">
        <v>2024110010254</v>
      </c>
      <c r="H503" s="32" t="s">
        <v>17</v>
      </c>
      <c r="I503" s="32" t="s">
        <v>878</v>
      </c>
      <c r="J503" s="32" t="s">
        <v>23</v>
      </c>
      <c r="K503" s="32">
        <v>80111601</v>
      </c>
      <c r="L503" s="32" t="s">
        <v>959</v>
      </c>
      <c r="M503" s="32" t="s">
        <v>126</v>
      </c>
      <c r="N503" s="32" t="s">
        <v>126</v>
      </c>
      <c r="O503" s="32">
        <v>6</v>
      </c>
      <c r="P503" s="32">
        <v>1</v>
      </c>
      <c r="Q503" s="32" t="s">
        <v>883</v>
      </c>
      <c r="R503" s="61" t="s">
        <v>884</v>
      </c>
      <c r="S503" s="61">
        <v>4277000</v>
      </c>
      <c r="T503" s="52">
        <f t="shared" si="173"/>
        <v>25662000</v>
      </c>
      <c r="U503" s="32" t="s">
        <v>885</v>
      </c>
      <c r="V503" s="32" t="s">
        <v>122</v>
      </c>
      <c r="W503" s="32" t="s">
        <v>886</v>
      </c>
      <c r="X503" s="32" t="s">
        <v>955</v>
      </c>
      <c r="Y503" s="32" t="s">
        <v>76</v>
      </c>
      <c r="Z503" s="32" t="s">
        <v>77</v>
      </c>
      <c r="AA503" s="74">
        <f>SUMIFS('MOD PAA INVERSIÓN'!M:M,'MOD PAA INVERSIÓN'!B:B,A503,'MOD PAA INVERSIÓN'!A:A,"Modificación propuesta")</f>
        <v>0</v>
      </c>
      <c r="AB503" s="74">
        <f t="shared" si="161"/>
        <v>0</v>
      </c>
      <c r="AC503" s="74">
        <f t="shared" ref="AC503:AC510" si="174">T503</f>
        <v>25662000</v>
      </c>
      <c r="AD503" s="74">
        <f>IFERROR(VLOOKUP(A503,'MOD PAA INVERSIÓN'!$B:$U,20,0),0)</f>
        <v>0</v>
      </c>
      <c r="AE503" s="74">
        <f>SUMIFS('MOD PAA INVERSIÓN'!$M:$M,'MOD PAA INVERSIÓN'!B:B,A503,'MOD PAA INVERSIÓN'!A:A,"Información Actual")</f>
        <v>0</v>
      </c>
      <c r="AF503" s="74" t="e">
        <f>VLOOKUP(A503,'Copia de MOD PAA INVERSIÓN'!$B:$M,12,0)</f>
        <v>#N/A</v>
      </c>
      <c r="AG503" s="27" t="e">
        <f t="shared" si="113"/>
        <v>#REF!</v>
      </c>
      <c r="AH503" s="27" t="e">
        <f t="shared" si="164"/>
        <v>#REF!</v>
      </c>
    </row>
    <row r="504" spans="1:34" ht="162.5">
      <c r="A504" s="31" t="s">
        <v>960</v>
      </c>
      <c r="B504" s="32" t="s">
        <v>70</v>
      </c>
      <c r="C504" s="32" t="s">
        <v>71</v>
      </c>
      <c r="D504" s="32" t="s">
        <v>953</v>
      </c>
      <c r="E504" s="32" t="s">
        <v>877</v>
      </c>
      <c r="F504" s="33">
        <v>8146</v>
      </c>
      <c r="G504" s="33">
        <v>2024110010254</v>
      </c>
      <c r="H504" s="32" t="s">
        <v>17</v>
      </c>
      <c r="I504" s="32" t="s">
        <v>878</v>
      </c>
      <c r="J504" s="32" t="s">
        <v>23</v>
      </c>
      <c r="K504" s="32">
        <v>80111601</v>
      </c>
      <c r="L504" s="32" t="s">
        <v>961</v>
      </c>
      <c r="M504" s="32" t="s">
        <v>459</v>
      </c>
      <c r="N504" s="32" t="s">
        <v>459</v>
      </c>
      <c r="O504" s="32">
        <v>6</v>
      </c>
      <c r="P504" s="32">
        <v>1</v>
      </c>
      <c r="Q504" s="32" t="s">
        <v>883</v>
      </c>
      <c r="R504" s="61" t="s">
        <v>884</v>
      </c>
      <c r="S504" s="61">
        <v>4057000</v>
      </c>
      <c r="T504" s="52">
        <f t="shared" si="173"/>
        <v>24342000</v>
      </c>
      <c r="U504" s="32" t="s">
        <v>885</v>
      </c>
      <c r="V504" s="32" t="s">
        <v>122</v>
      </c>
      <c r="W504" s="32" t="s">
        <v>886</v>
      </c>
      <c r="X504" s="32" t="s">
        <v>955</v>
      </c>
      <c r="Y504" s="32" t="s">
        <v>76</v>
      </c>
      <c r="Z504" s="32" t="s">
        <v>77</v>
      </c>
      <c r="AA504" s="74">
        <f>SUMIFS('MOD PAA INVERSIÓN'!M:M,'MOD PAA INVERSIÓN'!B:B,A504,'MOD PAA INVERSIÓN'!A:A,"Modificación propuesta")</f>
        <v>0</v>
      </c>
      <c r="AB504" s="74">
        <f t="shared" si="161"/>
        <v>0</v>
      </c>
      <c r="AC504" s="74">
        <f t="shared" si="174"/>
        <v>24342000</v>
      </c>
      <c r="AD504" s="74">
        <f>IFERROR(VLOOKUP(A504,'MOD PAA INVERSIÓN'!$B:$U,20,0),0)</f>
        <v>0</v>
      </c>
      <c r="AE504" s="74">
        <f>SUMIFS('MOD PAA INVERSIÓN'!$M:$M,'MOD PAA INVERSIÓN'!B:B,A504,'MOD PAA INVERSIÓN'!A:A,"Información Actual")</f>
        <v>0</v>
      </c>
      <c r="AF504" s="74" t="e">
        <f>VLOOKUP(A504,'Copia de MOD PAA INVERSIÓN'!$B:$M,12,0)</f>
        <v>#N/A</v>
      </c>
      <c r="AG504" s="27" t="e">
        <f t="shared" si="113"/>
        <v>#REF!</v>
      </c>
      <c r="AH504" s="27" t="e">
        <f t="shared" si="164"/>
        <v>#REF!</v>
      </c>
    </row>
    <row r="505" spans="1:34" ht="162.5">
      <c r="A505" s="31" t="s">
        <v>962</v>
      </c>
      <c r="B505" s="32" t="s">
        <v>70</v>
      </c>
      <c r="C505" s="32" t="s">
        <v>71</v>
      </c>
      <c r="D505" s="32" t="s">
        <v>953</v>
      </c>
      <c r="E505" s="32" t="s">
        <v>877</v>
      </c>
      <c r="F505" s="33">
        <v>8146</v>
      </c>
      <c r="G505" s="33">
        <v>2024110010254</v>
      </c>
      <c r="H505" s="32" t="s">
        <v>17</v>
      </c>
      <c r="I505" s="32" t="s">
        <v>878</v>
      </c>
      <c r="J505" s="32" t="s">
        <v>23</v>
      </c>
      <c r="K505" s="32">
        <v>80111601</v>
      </c>
      <c r="L505" s="32" t="s">
        <v>963</v>
      </c>
      <c r="M505" s="32" t="s">
        <v>459</v>
      </c>
      <c r="N505" s="32" t="s">
        <v>459</v>
      </c>
      <c r="O505" s="32">
        <v>8</v>
      </c>
      <c r="P505" s="32">
        <v>1</v>
      </c>
      <c r="Q505" s="32" t="s">
        <v>883</v>
      </c>
      <c r="R505" s="61" t="s">
        <v>884</v>
      </c>
      <c r="S505" s="61">
        <v>4500000</v>
      </c>
      <c r="T505" s="52">
        <f t="shared" si="173"/>
        <v>36000000</v>
      </c>
      <c r="U505" s="32" t="s">
        <v>885</v>
      </c>
      <c r="V505" s="32" t="s">
        <v>122</v>
      </c>
      <c r="W505" s="32" t="s">
        <v>886</v>
      </c>
      <c r="X505" s="32" t="s">
        <v>955</v>
      </c>
      <c r="Y505" s="32" t="s">
        <v>76</v>
      </c>
      <c r="Z505" s="32" t="s">
        <v>77</v>
      </c>
      <c r="AA505" s="74">
        <f>SUMIFS('MOD PAA INVERSIÓN'!M:M,'MOD PAA INVERSIÓN'!B:B,A505,'MOD PAA INVERSIÓN'!A:A,"Modificación propuesta")</f>
        <v>0</v>
      </c>
      <c r="AB505" s="74">
        <f t="shared" si="161"/>
        <v>0</v>
      </c>
      <c r="AC505" s="74">
        <f t="shared" si="174"/>
        <v>36000000</v>
      </c>
      <c r="AD505" s="74">
        <f>IFERROR(VLOOKUP(A505,'MOD PAA INVERSIÓN'!$B:$U,20,0),0)</f>
        <v>0</v>
      </c>
      <c r="AE505" s="74">
        <f>SUMIFS('MOD PAA INVERSIÓN'!$M:$M,'MOD PAA INVERSIÓN'!B:B,A505,'MOD PAA INVERSIÓN'!A:A,"Información Actual")</f>
        <v>0</v>
      </c>
      <c r="AF505" s="74" t="e">
        <f>VLOOKUP(A505,'Copia de MOD PAA INVERSIÓN'!$B:$M,12,0)</f>
        <v>#N/A</v>
      </c>
      <c r="AG505" s="27" t="e">
        <f t="shared" si="113"/>
        <v>#REF!</v>
      </c>
      <c r="AH505" s="27" t="e">
        <f t="shared" si="164"/>
        <v>#REF!</v>
      </c>
    </row>
    <row r="506" spans="1:34" ht="162.5">
      <c r="A506" s="31" t="s">
        <v>964</v>
      </c>
      <c r="B506" s="32" t="s">
        <v>70</v>
      </c>
      <c r="C506" s="32" t="s">
        <v>71</v>
      </c>
      <c r="D506" s="32" t="s">
        <v>953</v>
      </c>
      <c r="E506" s="32" t="s">
        <v>877</v>
      </c>
      <c r="F506" s="33">
        <v>8146</v>
      </c>
      <c r="G506" s="33">
        <v>2024110010254</v>
      </c>
      <c r="H506" s="32" t="s">
        <v>17</v>
      </c>
      <c r="I506" s="32" t="s">
        <v>878</v>
      </c>
      <c r="J506" s="32" t="s">
        <v>23</v>
      </c>
      <c r="K506" s="32">
        <v>80111601</v>
      </c>
      <c r="L506" s="32" t="s">
        <v>965</v>
      </c>
      <c r="M506" s="32" t="s">
        <v>459</v>
      </c>
      <c r="N506" s="32" t="s">
        <v>459</v>
      </c>
      <c r="O506" s="32">
        <v>9</v>
      </c>
      <c r="P506" s="32">
        <v>1</v>
      </c>
      <c r="Q506" s="32" t="s">
        <v>883</v>
      </c>
      <c r="R506" s="61" t="s">
        <v>884</v>
      </c>
      <c r="S506" s="61">
        <v>3156000</v>
      </c>
      <c r="T506" s="52">
        <f t="shared" si="173"/>
        <v>28404000</v>
      </c>
      <c r="U506" s="32" t="s">
        <v>885</v>
      </c>
      <c r="V506" s="32" t="s">
        <v>122</v>
      </c>
      <c r="W506" s="32" t="s">
        <v>886</v>
      </c>
      <c r="X506" s="32" t="s">
        <v>955</v>
      </c>
      <c r="Y506" s="32" t="s">
        <v>76</v>
      </c>
      <c r="Z506" s="32" t="s">
        <v>77</v>
      </c>
      <c r="AA506" s="74">
        <f>SUMIFS('MOD PAA INVERSIÓN'!M:M,'MOD PAA INVERSIÓN'!B:B,A506,'MOD PAA INVERSIÓN'!A:A,"Modificación propuesta")</f>
        <v>0</v>
      </c>
      <c r="AB506" s="74">
        <f t="shared" si="161"/>
        <v>0</v>
      </c>
      <c r="AC506" s="74">
        <f t="shared" si="174"/>
        <v>28404000</v>
      </c>
      <c r="AD506" s="74">
        <f>IFERROR(VLOOKUP(A506,'MOD PAA INVERSIÓN'!$B:$U,20,0),0)</f>
        <v>0</v>
      </c>
      <c r="AE506" s="74">
        <f>SUMIFS('MOD PAA INVERSIÓN'!$M:$M,'MOD PAA INVERSIÓN'!B:B,A506,'MOD PAA INVERSIÓN'!A:A,"Información Actual")</f>
        <v>0</v>
      </c>
      <c r="AF506" s="74" t="e">
        <f>VLOOKUP(A506,'Copia de MOD PAA INVERSIÓN'!$B:$M,12,0)</f>
        <v>#N/A</v>
      </c>
      <c r="AG506" s="27" t="e">
        <f t="shared" si="113"/>
        <v>#REF!</v>
      </c>
      <c r="AH506" s="27" t="e">
        <f t="shared" si="164"/>
        <v>#REF!</v>
      </c>
    </row>
    <row r="507" spans="1:34" ht="162.5">
      <c r="A507" s="31" t="s">
        <v>966</v>
      </c>
      <c r="B507" s="32" t="s">
        <v>70</v>
      </c>
      <c r="C507" s="32" t="s">
        <v>71</v>
      </c>
      <c r="D507" s="32" t="s">
        <v>953</v>
      </c>
      <c r="E507" s="32" t="s">
        <v>877</v>
      </c>
      <c r="F507" s="33">
        <v>8146</v>
      </c>
      <c r="G507" s="33">
        <v>2024110010254</v>
      </c>
      <c r="H507" s="32" t="s">
        <v>17</v>
      </c>
      <c r="I507" s="32" t="s">
        <v>878</v>
      </c>
      <c r="J507" s="32" t="s">
        <v>23</v>
      </c>
      <c r="K507" s="32">
        <v>80111601</v>
      </c>
      <c r="L507" s="32" t="s">
        <v>1442</v>
      </c>
      <c r="M507" s="32" t="s">
        <v>459</v>
      </c>
      <c r="N507" s="32" t="s">
        <v>459</v>
      </c>
      <c r="O507" s="32">
        <v>6</v>
      </c>
      <c r="P507" s="32">
        <v>1</v>
      </c>
      <c r="Q507" s="32" t="s">
        <v>883</v>
      </c>
      <c r="R507" s="61" t="s">
        <v>884</v>
      </c>
      <c r="S507" s="61">
        <v>2253000</v>
      </c>
      <c r="T507" s="52">
        <f t="shared" si="173"/>
        <v>13518000</v>
      </c>
      <c r="U507" s="32" t="s">
        <v>885</v>
      </c>
      <c r="V507" s="32" t="s">
        <v>122</v>
      </c>
      <c r="W507" s="32" t="s">
        <v>886</v>
      </c>
      <c r="X507" s="32" t="s">
        <v>955</v>
      </c>
      <c r="Y507" s="32" t="s">
        <v>76</v>
      </c>
      <c r="Z507" s="32" t="s">
        <v>77</v>
      </c>
      <c r="AA507" s="74">
        <f>SUMIFS('MOD PAA INVERSIÓN'!M:M,'MOD PAA INVERSIÓN'!B:B,A507,'MOD PAA INVERSIÓN'!A:A,"Modificación propuesta")</f>
        <v>0</v>
      </c>
      <c r="AB507" s="74">
        <f t="shared" si="161"/>
        <v>0</v>
      </c>
      <c r="AC507" s="74">
        <f t="shared" si="174"/>
        <v>13518000</v>
      </c>
      <c r="AD507" s="74">
        <f>IFERROR(VLOOKUP(A507,'MOD PAA INVERSIÓN'!$B:$U,20,0),0)</f>
        <v>0</v>
      </c>
      <c r="AE507" s="74">
        <f>SUMIFS('MOD PAA INVERSIÓN'!$M:$M,'MOD PAA INVERSIÓN'!B:B,A507,'MOD PAA INVERSIÓN'!A:A,"Información Actual")</f>
        <v>0</v>
      </c>
      <c r="AF507" s="74" t="e">
        <f>VLOOKUP(A507,'Copia de MOD PAA INVERSIÓN'!$B:$M,12,0)</f>
        <v>#N/A</v>
      </c>
      <c r="AG507" s="27" t="e">
        <f t="shared" si="113"/>
        <v>#REF!</v>
      </c>
      <c r="AH507" s="27" t="e">
        <f t="shared" si="164"/>
        <v>#REF!</v>
      </c>
    </row>
    <row r="508" spans="1:34" ht="162.5">
      <c r="A508" s="31" t="s">
        <v>967</v>
      </c>
      <c r="B508" s="32" t="s">
        <v>70</v>
      </c>
      <c r="C508" s="32" t="s">
        <v>71</v>
      </c>
      <c r="D508" s="32" t="s">
        <v>953</v>
      </c>
      <c r="E508" s="32" t="s">
        <v>877</v>
      </c>
      <c r="F508" s="33">
        <v>8146</v>
      </c>
      <c r="G508" s="33">
        <v>2024110010254</v>
      </c>
      <c r="H508" s="32" t="s">
        <v>17</v>
      </c>
      <c r="I508" s="32" t="s">
        <v>878</v>
      </c>
      <c r="J508" s="32" t="s">
        <v>23</v>
      </c>
      <c r="K508" s="32">
        <v>80111601</v>
      </c>
      <c r="L508" s="32" t="s">
        <v>1443</v>
      </c>
      <c r="M508" s="32" t="s">
        <v>307</v>
      </c>
      <c r="N508" s="32" t="s">
        <v>307</v>
      </c>
      <c r="O508" s="32">
        <v>4</v>
      </c>
      <c r="P508" s="32">
        <v>1</v>
      </c>
      <c r="Q508" s="32" t="s">
        <v>883</v>
      </c>
      <c r="R508" s="61" t="s">
        <v>884</v>
      </c>
      <c r="S508" s="61">
        <v>4277000</v>
      </c>
      <c r="T508" s="52">
        <f t="shared" si="173"/>
        <v>17108000</v>
      </c>
      <c r="U508" s="32" t="s">
        <v>885</v>
      </c>
      <c r="V508" s="32" t="s">
        <v>122</v>
      </c>
      <c r="W508" s="32" t="s">
        <v>886</v>
      </c>
      <c r="X508" s="32" t="s">
        <v>955</v>
      </c>
      <c r="Y508" s="32" t="s">
        <v>76</v>
      </c>
      <c r="Z508" s="32" t="s">
        <v>77</v>
      </c>
      <c r="AA508" s="74">
        <f>SUMIFS('MOD PAA INVERSIÓN'!M:M,'MOD PAA INVERSIÓN'!B:B,A508,'MOD PAA INVERSIÓN'!A:A,"Modificación propuesta")</f>
        <v>0</v>
      </c>
      <c r="AB508" s="74">
        <f t="shared" si="161"/>
        <v>0</v>
      </c>
      <c r="AC508" s="74">
        <f t="shared" si="174"/>
        <v>17108000</v>
      </c>
      <c r="AD508" s="74">
        <f>IFERROR(VLOOKUP(A508,'MOD PAA INVERSIÓN'!$B:$U,20,0),0)</f>
        <v>0</v>
      </c>
      <c r="AE508" s="74">
        <f>SUMIFS('MOD PAA INVERSIÓN'!$M:$M,'MOD PAA INVERSIÓN'!B:B,A508,'MOD PAA INVERSIÓN'!A:A,"Información Actual")</f>
        <v>0</v>
      </c>
      <c r="AF508" s="74" t="e">
        <f>VLOOKUP(A508,'Copia de MOD PAA INVERSIÓN'!$B:$M,12,0)</f>
        <v>#N/A</v>
      </c>
      <c r="AG508" s="27" t="e">
        <f t="shared" si="113"/>
        <v>#REF!</v>
      </c>
      <c r="AH508" s="27" t="e">
        <f t="shared" si="164"/>
        <v>#REF!</v>
      </c>
    </row>
    <row r="509" spans="1:34" ht="162.5">
      <c r="A509" s="31" t="s">
        <v>968</v>
      </c>
      <c r="B509" s="32" t="s">
        <v>70</v>
      </c>
      <c r="C509" s="32" t="s">
        <v>71</v>
      </c>
      <c r="D509" s="32" t="s">
        <v>953</v>
      </c>
      <c r="E509" s="32" t="s">
        <v>877</v>
      </c>
      <c r="F509" s="33">
        <v>8146</v>
      </c>
      <c r="G509" s="33">
        <v>2024110010254</v>
      </c>
      <c r="H509" s="32" t="s">
        <v>17</v>
      </c>
      <c r="I509" s="32" t="s">
        <v>878</v>
      </c>
      <c r="J509" s="32" t="s">
        <v>23</v>
      </c>
      <c r="K509" s="32">
        <v>80111601</v>
      </c>
      <c r="L509" s="32" t="s">
        <v>1444</v>
      </c>
      <c r="M509" s="32" t="s">
        <v>307</v>
      </c>
      <c r="N509" s="32" t="s">
        <v>307</v>
      </c>
      <c r="O509" s="32">
        <v>4</v>
      </c>
      <c r="P509" s="32">
        <v>1</v>
      </c>
      <c r="Q509" s="32" t="s">
        <v>883</v>
      </c>
      <c r="R509" s="61" t="s">
        <v>884</v>
      </c>
      <c r="S509" s="61">
        <v>4500000</v>
      </c>
      <c r="T509" s="52">
        <f t="shared" si="173"/>
        <v>18000000</v>
      </c>
      <c r="U509" s="32" t="s">
        <v>885</v>
      </c>
      <c r="V509" s="32" t="s">
        <v>122</v>
      </c>
      <c r="W509" s="32" t="s">
        <v>886</v>
      </c>
      <c r="X509" s="32" t="s">
        <v>955</v>
      </c>
      <c r="Y509" s="32" t="s">
        <v>76</v>
      </c>
      <c r="Z509" s="32" t="s">
        <v>77</v>
      </c>
      <c r="AA509" s="74">
        <f>SUMIFS('MOD PAA INVERSIÓN'!M:M,'MOD PAA INVERSIÓN'!B:B,A509,'MOD PAA INVERSIÓN'!A:A,"Modificación propuesta")</f>
        <v>0</v>
      </c>
      <c r="AB509" s="74">
        <f t="shared" si="161"/>
        <v>0</v>
      </c>
      <c r="AC509" s="74">
        <f t="shared" si="174"/>
        <v>18000000</v>
      </c>
      <c r="AD509" s="74">
        <f>IFERROR(VLOOKUP(A509,'MOD PAA INVERSIÓN'!$B:$U,20,0),0)</f>
        <v>0</v>
      </c>
      <c r="AE509" s="74">
        <f>SUMIFS('MOD PAA INVERSIÓN'!$M:$M,'MOD PAA INVERSIÓN'!B:B,A509,'MOD PAA INVERSIÓN'!A:A,"Información Actual")</f>
        <v>0</v>
      </c>
      <c r="AF509" s="74" t="e">
        <f>VLOOKUP(A509,'Copia de MOD PAA INVERSIÓN'!$B:$M,12,0)</f>
        <v>#N/A</v>
      </c>
      <c r="AG509" s="27" t="e">
        <f t="shared" si="113"/>
        <v>#REF!</v>
      </c>
      <c r="AH509" s="27" t="e">
        <f t="shared" si="164"/>
        <v>#REF!</v>
      </c>
    </row>
    <row r="510" spans="1:34" ht="162.5">
      <c r="A510" s="31" t="s">
        <v>969</v>
      </c>
      <c r="B510" s="32" t="s">
        <v>70</v>
      </c>
      <c r="C510" s="32" t="s">
        <v>71</v>
      </c>
      <c r="D510" s="32" t="s">
        <v>953</v>
      </c>
      <c r="E510" s="32" t="s">
        <v>877</v>
      </c>
      <c r="F510" s="33">
        <v>8146</v>
      </c>
      <c r="G510" s="33">
        <v>2024110010254</v>
      </c>
      <c r="H510" s="32" t="s">
        <v>17</v>
      </c>
      <c r="I510" s="32" t="s">
        <v>878</v>
      </c>
      <c r="J510" s="32" t="s">
        <v>23</v>
      </c>
      <c r="K510" s="32">
        <v>80111601</v>
      </c>
      <c r="L510" s="32" t="s">
        <v>1445</v>
      </c>
      <c r="M510" s="32" t="s">
        <v>459</v>
      </c>
      <c r="N510" s="32" t="s">
        <v>459</v>
      </c>
      <c r="O510" s="32">
        <v>6</v>
      </c>
      <c r="P510" s="32">
        <v>1</v>
      </c>
      <c r="Q510" s="32" t="s">
        <v>883</v>
      </c>
      <c r="R510" s="61" t="s">
        <v>884</v>
      </c>
      <c r="S510" s="61">
        <v>2253000</v>
      </c>
      <c r="T510" s="52">
        <f t="shared" si="173"/>
        <v>13518000</v>
      </c>
      <c r="U510" s="32" t="s">
        <v>885</v>
      </c>
      <c r="V510" s="32" t="s">
        <v>122</v>
      </c>
      <c r="W510" s="32" t="s">
        <v>886</v>
      </c>
      <c r="X510" s="32" t="s">
        <v>955</v>
      </c>
      <c r="Y510" s="32" t="s">
        <v>76</v>
      </c>
      <c r="Z510" s="32" t="s">
        <v>77</v>
      </c>
      <c r="AA510" s="74">
        <f>SUMIFS('MOD PAA INVERSIÓN'!M:M,'MOD PAA INVERSIÓN'!B:B,A510,'MOD PAA INVERSIÓN'!A:A,"Modificación propuesta")</f>
        <v>0</v>
      </c>
      <c r="AB510" s="74">
        <f t="shared" si="161"/>
        <v>0</v>
      </c>
      <c r="AC510" s="74">
        <f t="shared" si="174"/>
        <v>13518000</v>
      </c>
      <c r="AD510" s="74">
        <f>IFERROR(VLOOKUP(A510,'MOD PAA INVERSIÓN'!$B:$U,20,0),0)</f>
        <v>0</v>
      </c>
      <c r="AE510" s="74">
        <f>SUMIFS('MOD PAA INVERSIÓN'!$M:$M,'MOD PAA INVERSIÓN'!B:B,A510,'MOD PAA INVERSIÓN'!A:A,"Información Actual")</f>
        <v>0</v>
      </c>
      <c r="AF510" s="74" t="e">
        <f>VLOOKUP(A510,'Copia de MOD PAA INVERSIÓN'!$B:$M,12,0)</f>
        <v>#N/A</v>
      </c>
      <c r="AG510" s="27" t="e">
        <f t="shared" si="113"/>
        <v>#REF!</v>
      </c>
      <c r="AH510" s="27" t="e">
        <f t="shared" si="164"/>
        <v>#REF!</v>
      </c>
    </row>
    <row r="511" spans="1:34" ht="162.5">
      <c r="A511" s="31" t="s">
        <v>970</v>
      </c>
      <c r="B511" s="32" t="s">
        <v>70</v>
      </c>
      <c r="C511" s="32" t="s">
        <v>71</v>
      </c>
      <c r="D511" s="32" t="s">
        <v>953</v>
      </c>
      <c r="E511" s="32" t="s">
        <v>877</v>
      </c>
      <c r="F511" s="33">
        <v>8146</v>
      </c>
      <c r="G511" s="33">
        <v>2024110010254</v>
      </c>
      <c r="H511" s="32" t="s">
        <v>17</v>
      </c>
      <c r="I511" s="32" t="s">
        <v>878</v>
      </c>
      <c r="J511" s="32" t="s">
        <v>23</v>
      </c>
      <c r="K511" s="32">
        <v>80111601</v>
      </c>
      <c r="L511" s="32" t="s">
        <v>971</v>
      </c>
      <c r="M511" s="32" t="s">
        <v>307</v>
      </c>
      <c r="N511" s="32" t="s">
        <v>307</v>
      </c>
      <c r="O511" s="32">
        <v>4</v>
      </c>
      <c r="P511" s="32">
        <v>1</v>
      </c>
      <c r="Q511" s="32" t="s">
        <v>883</v>
      </c>
      <c r="R511" s="61" t="s">
        <v>884</v>
      </c>
      <c r="S511" s="61">
        <v>2253000</v>
      </c>
      <c r="T511" s="52">
        <f t="shared" si="173"/>
        <v>9012000</v>
      </c>
      <c r="U511" s="32" t="s">
        <v>885</v>
      </c>
      <c r="V511" s="32" t="s">
        <v>122</v>
      </c>
      <c r="W511" s="32" t="s">
        <v>886</v>
      </c>
      <c r="X511" s="32" t="s">
        <v>955</v>
      </c>
      <c r="Y511" s="32" t="s">
        <v>76</v>
      </c>
      <c r="Z511" s="32" t="s">
        <v>77</v>
      </c>
      <c r="AA511" s="74">
        <f>SUMIFS('MOD PAA INVERSIÓN'!M:M,'MOD PAA INVERSIÓN'!B:B,A511,'MOD PAA INVERSIÓN'!A:A,"Modificación propuesta")</f>
        <v>13518000</v>
      </c>
      <c r="AB511" s="74">
        <f t="shared" si="161"/>
        <v>4506000</v>
      </c>
      <c r="AC511" s="93">
        <v>13518000</v>
      </c>
      <c r="AD511" s="74">
        <f>IFERROR(VLOOKUP(A511,'MOD PAA INVERSIÓN'!$B:$U,20,0),0)</f>
        <v>3</v>
      </c>
      <c r="AE511" s="74">
        <f>SUMIFS('MOD PAA INVERSIÓN'!$M:$M,'MOD PAA INVERSIÓN'!B:B,A511,'MOD PAA INVERSIÓN'!A:A,"Información Actual")</f>
        <v>9012000</v>
      </c>
      <c r="AF511" s="74">
        <f>VLOOKUP(A511,'Copia de MOD PAA INVERSIÓN'!$B:$M,12,0)</f>
        <v>13518000</v>
      </c>
      <c r="AG511" s="77" t="e">
        <f t="shared" si="113"/>
        <v>#REF!</v>
      </c>
      <c r="AH511" s="77" t="e">
        <f t="shared" si="164"/>
        <v>#REF!</v>
      </c>
    </row>
    <row r="512" spans="1:34" ht="162.5">
      <c r="A512" s="31" t="s">
        <v>972</v>
      </c>
      <c r="B512" s="32" t="s">
        <v>70</v>
      </c>
      <c r="C512" s="32" t="s">
        <v>71</v>
      </c>
      <c r="D512" s="32" t="s">
        <v>953</v>
      </c>
      <c r="E512" s="32" t="s">
        <v>877</v>
      </c>
      <c r="F512" s="33">
        <v>8146</v>
      </c>
      <c r="G512" s="33">
        <v>2024110010254</v>
      </c>
      <c r="H512" s="32" t="s">
        <v>17</v>
      </c>
      <c r="I512" s="32" t="s">
        <v>878</v>
      </c>
      <c r="J512" s="32" t="s">
        <v>23</v>
      </c>
      <c r="K512" s="32">
        <v>80111601</v>
      </c>
      <c r="L512" s="32" t="s">
        <v>973</v>
      </c>
      <c r="M512" s="32" t="s">
        <v>307</v>
      </c>
      <c r="N512" s="32" t="s">
        <v>307</v>
      </c>
      <c r="O512" s="32">
        <v>4</v>
      </c>
      <c r="P512" s="32">
        <v>1</v>
      </c>
      <c r="Q512" s="32" t="s">
        <v>883</v>
      </c>
      <c r="R512" s="61" t="s">
        <v>884</v>
      </c>
      <c r="S512" s="61">
        <v>4400000</v>
      </c>
      <c r="T512" s="52">
        <f t="shared" si="173"/>
        <v>17600000</v>
      </c>
      <c r="U512" s="32" t="s">
        <v>885</v>
      </c>
      <c r="V512" s="32" t="s">
        <v>122</v>
      </c>
      <c r="W512" s="32" t="s">
        <v>886</v>
      </c>
      <c r="X512" s="32" t="s">
        <v>955</v>
      </c>
      <c r="Y512" s="32" t="s">
        <v>76</v>
      </c>
      <c r="Z512" s="32" t="s">
        <v>77</v>
      </c>
      <c r="AA512" s="74">
        <f>SUMIFS('MOD PAA INVERSIÓN'!M:M,'MOD PAA INVERSIÓN'!B:B,A512,'MOD PAA INVERSIÓN'!A:A,"Modificación propuesta")</f>
        <v>0</v>
      </c>
      <c r="AB512" s="74">
        <f t="shared" si="161"/>
        <v>0</v>
      </c>
      <c r="AC512" s="74">
        <f t="shared" ref="AC512:AC515" si="175">T512</f>
        <v>17600000</v>
      </c>
      <c r="AD512" s="74">
        <f>IFERROR(VLOOKUP(A512,'MOD PAA INVERSIÓN'!$B:$U,20,0),0)</f>
        <v>0</v>
      </c>
      <c r="AE512" s="74">
        <f>SUMIFS('MOD PAA INVERSIÓN'!$M:$M,'MOD PAA INVERSIÓN'!B:B,A512,'MOD PAA INVERSIÓN'!A:A,"Información Actual")</f>
        <v>0</v>
      </c>
      <c r="AF512" s="74" t="e">
        <f>VLOOKUP(A512,'Copia de MOD PAA INVERSIÓN'!$B:$M,12,0)</f>
        <v>#N/A</v>
      </c>
      <c r="AG512" s="27" t="e">
        <f t="shared" ref="AG512:AG694" si="176">VLOOKUP(A512,#REF!,12,0)</f>
        <v>#REF!</v>
      </c>
      <c r="AH512" s="27" t="e">
        <f t="shared" si="164"/>
        <v>#REF!</v>
      </c>
    </row>
    <row r="513" spans="1:34" ht="162.5">
      <c r="A513" s="31" t="s">
        <v>974</v>
      </c>
      <c r="B513" s="32" t="s">
        <v>70</v>
      </c>
      <c r="C513" s="32" t="s">
        <v>71</v>
      </c>
      <c r="D513" s="32" t="s">
        <v>953</v>
      </c>
      <c r="E513" s="32" t="s">
        <v>877</v>
      </c>
      <c r="F513" s="33">
        <v>8146</v>
      </c>
      <c r="G513" s="33">
        <v>2024110010254</v>
      </c>
      <c r="H513" s="32" t="s">
        <v>17</v>
      </c>
      <c r="I513" s="32" t="s">
        <v>878</v>
      </c>
      <c r="J513" s="32" t="s">
        <v>23</v>
      </c>
      <c r="K513" s="32">
        <v>80111601</v>
      </c>
      <c r="L513" s="32" t="s">
        <v>975</v>
      </c>
      <c r="M513" s="32" t="s">
        <v>307</v>
      </c>
      <c r="N513" s="32" t="s">
        <v>307</v>
      </c>
      <c r="O513" s="32">
        <v>4</v>
      </c>
      <c r="P513" s="32">
        <v>1</v>
      </c>
      <c r="Q513" s="32" t="s">
        <v>883</v>
      </c>
      <c r="R513" s="61" t="s">
        <v>884</v>
      </c>
      <c r="S513" s="61">
        <v>2253000</v>
      </c>
      <c r="T513" s="52">
        <f t="shared" si="173"/>
        <v>9012000</v>
      </c>
      <c r="U513" s="32" t="s">
        <v>885</v>
      </c>
      <c r="V513" s="32" t="s">
        <v>122</v>
      </c>
      <c r="W513" s="32" t="s">
        <v>886</v>
      </c>
      <c r="X513" s="32" t="s">
        <v>955</v>
      </c>
      <c r="Y513" s="32" t="s">
        <v>76</v>
      </c>
      <c r="Z513" s="32" t="s">
        <v>77</v>
      </c>
      <c r="AA513" s="74">
        <f>SUMIFS('MOD PAA INVERSIÓN'!M:M,'MOD PAA INVERSIÓN'!B:B,A513,'MOD PAA INVERSIÓN'!A:A,"Modificación propuesta")</f>
        <v>0</v>
      </c>
      <c r="AB513" s="74">
        <f t="shared" si="161"/>
        <v>0</v>
      </c>
      <c r="AC513" s="74">
        <f t="shared" si="175"/>
        <v>9012000</v>
      </c>
      <c r="AD513" s="74">
        <f>IFERROR(VLOOKUP(A513,'MOD PAA INVERSIÓN'!$B:$U,20,0),0)</f>
        <v>0</v>
      </c>
      <c r="AE513" s="74">
        <f>SUMIFS('MOD PAA INVERSIÓN'!$M:$M,'MOD PAA INVERSIÓN'!B:B,A513,'MOD PAA INVERSIÓN'!A:A,"Información Actual")</f>
        <v>0</v>
      </c>
      <c r="AF513" s="74" t="e">
        <f>VLOOKUP(A513,'Copia de MOD PAA INVERSIÓN'!$B:$M,12,0)</f>
        <v>#N/A</v>
      </c>
      <c r="AG513" s="27" t="e">
        <f t="shared" si="176"/>
        <v>#REF!</v>
      </c>
      <c r="AH513" s="27" t="e">
        <f t="shared" si="164"/>
        <v>#REF!</v>
      </c>
    </row>
    <row r="514" spans="1:34" ht="162.5">
      <c r="A514" s="31" t="s">
        <v>976</v>
      </c>
      <c r="B514" s="32" t="s">
        <v>70</v>
      </c>
      <c r="C514" s="32" t="s">
        <v>71</v>
      </c>
      <c r="D514" s="32" t="s">
        <v>953</v>
      </c>
      <c r="E514" s="32" t="s">
        <v>877</v>
      </c>
      <c r="F514" s="33">
        <v>8146</v>
      </c>
      <c r="G514" s="33">
        <v>2024110010254</v>
      </c>
      <c r="H514" s="32" t="s">
        <v>17</v>
      </c>
      <c r="I514" s="32" t="s">
        <v>878</v>
      </c>
      <c r="J514" s="32" t="s">
        <v>23</v>
      </c>
      <c r="K514" s="32">
        <v>80111601</v>
      </c>
      <c r="L514" s="32" t="s">
        <v>977</v>
      </c>
      <c r="M514" s="32" t="s">
        <v>459</v>
      </c>
      <c r="N514" s="32" t="s">
        <v>459</v>
      </c>
      <c r="O514" s="32">
        <v>6</v>
      </c>
      <c r="P514" s="32">
        <v>1</v>
      </c>
      <c r="Q514" s="32" t="s">
        <v>883</v>
      </c>
      <c r="R514" s="61" t="s">
        <v>884</v>
      </c>
      <c r="S514" s="61">
        <v>5500000</v>
      </c>
      <c r="T514" s="52">
        <f t="shared" si="173"/>
        <v>33000000</v>
      </c>
      <c r="U514" s="32" t="s">
        <v>885</v>
      </c>
      <c r="V514" s="32" t="s">
        <v>122</v>
      </c>
      <c r="W514" s="32" t="s">
        <v>886</v>
      </c>
      <c r="X514" s="32" t="s">
        <v>955</v>
      </c>
      <c r="Y514" s="32" t="s">
        <v>76</v>
      </c>
      <c r="Z514" s="32" t="s">
        <v>77</v>
      </c>
      <c r="AA514" s="74">
        <f>SUMIFS('MOD PAA INVERSIÓN'!M:M,'MOD PAA INVERSIÓN'!B:B,A514,'MOD PAA INVERSIÓN'!A:A,"Modificación propuesta")</f>
        <v>0</v>
      </c>
      <c r="AB514" s="74">
        <f t="shared" si="161"/>
        <v>0</v>
      </c>
      <c r="AC514" s="74">
        <f t="shared" si="175"/>
        <v>33000000</v>
      </c>
      <c r="AD514" s="74">
        <f>IFERROR(VLOOKUP(A514,'MOD PAA INVERSIÓN'!$B:$U,20,0),0)</f>
        <v>0</v>
      </c>
      <c r="AE514" s="74">
        <f>SUMIFS('MOD PAA INVERSIÓN'!$M:$M,'MOD PAA INVERSIÓN'!B:B,A514,'MOD PAA INVERSIÓN'!A:A,"Información Actual")</f>
        <v>0</v>
      </c>
      <c r="AF514" s="74" t="e">
        <f>VLOOKUP(A514,'Copia de MOD PAA INVERSIÓN'!$B:$M,12,0)</f>
        <v>#N/A</v>
      </c>
      <c r="AG514" s="27" t="e">
        <f t="shared" si="176"/>
        <v>#REF!</v>
      </c>
      <c r="AH514" s="27" t="e">
        <f t="shared" si="164"/>
        <v>#REF!</v>
      </c>
    </row>
    <row r="515" spans="1:34" ht="162.5">
      <c r="A515" s="31" t="s">
        <v>978</v>
      </c>
      <c r="B515" s="32" t="s">
        <v>70</v>
      </c>
      <c r="C515" s="32" t="s">
        <v>71</v>
      </c>
      <c r="D515" s="32" t="s">
        <v>953</v>
      </c>
      <c r="E515" s="32" t="s">
        <v>877</v>
      </c>
      <c r="F515" s="33">
        <v>8146</v>
      </c>
      <c r="G515" s="33">
        <v>2024110010254</v>
      </c>
      <c r="H515" s="32" t="s">
        <v>17</v>
      </c>
      <c r="I515" s="32" t="s">
        <v>878</v>
      </c>
      <c r="J515" s="32" t="s">
        <v>23</v>
      </c>
      <c r="K515" s="32">
        <v>80111601</v>
      </c>
      <c r="L515" s="32" t="s">
        <v>1446</v>
      </c>
      <c r="M515" s="32" t="s">
        <v>459</v>
      </c>
      <c r="N515" s="32" t="s">
        <v>459</v>
      </c>
      <c r="O515" s="32">
        <v>6</v>
      </c>
      <c r="P515" s="32">
        <v>1</v>
      </c>
      <c r="Q515" s="32" t="s">
        <v>883</v>
      </c>
      <c r="R515" s="61" t="s">
        <v>884</v>
      </c>
      <c r="S515" s="61">
        <v>4500000</v>
      </c>
      <c r="T515" s="52">
        <f t="shared" si="173"/>
        <v>27000000</v>
      </c>
      <c r="U515" s="32" t="s">
        <v>885</v>
      </c>
      <c r="V515" s="32" t="s">
        <v>122</v>
      </c>
      <c r="W515" s="32" t="s">
        <v>886</v>
      </c>
      <c r="X515" s="32" t="s">
        <v>955</v>
      </c>
      <c r="Y515" s="32" t="s">
        <v>76</v>
      </c>
      <c r="Z515" s="32" t="s">
        <v>77</v>
      </c>
      <c r="AA515" s="74">
        <f>SUMIFS('MOD PAA INVERSIÓN'!M:M,'MOD PAA INVERSIÓN'!B:B,A515,'MOD PAA INVERSIÓN'!A:A,"Modificación propuesta")</f>
        <v>0</v>
      </c>
      <c r="AB515" s="74">
        <f t="shared" si="161"/>
        <v>0</v>
      </c>
      <c r="AC515" s="74">
        <f t="shared" si="175"/>
        <v>27000000</v>
      </c>
      <c r="AD515" s="74">
        <f>IFERROR(VLOOKUP(A515,'MOD PAA INVERSIÓN'!$B:$U,20,0),0)</f>
        <v>0</v>
      </c>
      <c r="AE515" s="74">
        <f>SUMIFS('MOD PAA INVERSIÓN'!$M:$M,'MOD PAA INVERSIÓN'!B:B,A515,'MOD PAA INVERSIÓN'!A:A,"Información Actual")</f>
        <v>0</v>
      </c>
      <c r="AF515" s="74" t="e">
        <f>VLOOKUP(A515,'Copia de MOD PAA INVERSIÓN'!$B:$M,12,0)</f>
        <v>#N/A</v>
      </c>
      <c r="AG515" s="27" t="e">
        <f t="shared" si="176"/>
        <v>#REF!</v>
      </c>
      <c r="AH515" s="27" t="e">
        <f t="shared" si="164"/>
        <v>#REF!</v>
      </c>
    </row>
    <row r="516" spans="1:34" ht="162.5">
      <c r="A516" s="31" t="s">
        <v>979</v>
      </c>
      <c r="B516" s="32" t="s">
        <v>70</v>
      </c>
      <c r="C516" s="32" t="s">
        <v>71</v>
      </c>
      <c r="D516" s="32" t="s">
        <v>953</v>
      </c>
      <c r="E516" s="32" t="s">
        <v>877</v>
      </c>
      <c r="F516" s="33">
        <v>8146</v>
      </c>
      <c r="G516" s="33">
        <v>2024110010254</v>
      </c>
      <c r="H516" s="32" t="s">
        <v>17</v>
      </c>
      <c r="I516" s="32" t="s">
        <v>878</v>
      </c>
      <c r="J516" s="32" t="s">
        <v>23</v>
      </c>
      <c r="K516" s="32">
        <v>80111601</v>
      </c>
      <c r="L516" s="32" t="s">
        <v>1447</v>
      </c>
      <c r="M516" s="32" t="s">
        <v>459</v>
      </c>
      <c r="N516" s="32" t="s">
        <v>459</v>
      </c>
      <c r="O516" s="32">
        <v>6</v>
      </c>
      <c r="P516" s="32">
        <v>1</v>
      </c>
      <c r="Q516" s="32" t="s">
        <v>883</v>
      </c>
      <c r="R516" s="61" t="s">
        <v>884</v>
      </c>
      <c r="S516" s="61">
        <v>4500000</v>
      </c>
      <c r="T516" s="52">
        <f t="shared" si="173"/>
        <v>27000000</v>
      </c>
      <c r="U516" s="32" t="s">
        <v>885</v>
      </c>
      <c r="V516" s="32" t="s">
        <v>122</v>
      </c>
      <c r="W516" s="32" t="s">
        <v>886</v>
      </c>
      <c r="X516" s="32" t="s">
        <v>955</v>
      </c>
      <c r="Y516" s="32" t="s">
        <v>76</v>
      </c>
      <c r="Z516" s="32" t="s">
        <v>77</v>
      </c>
      <c r="AA516" s="74">
        <f>SUMIFS('MOD PAA INVERSIÓN'!M:M,'MOD PAA INVERSIÓN'!B:B,A516,'MOD PAA INVERSIÓN'!A:A,"Modificación propuesta")</f>
        <v>36000000</v>
      </c>
      <c r="AB516" s="74">
        <f t="shared" si="161"/>
        <v>9000000</v>
      </c>
      <c r="AC516" s="93">
        <v>36000000</v>
      </c>
      <c r="AD516" s="74">
        <f>IFERROR(VLOOKUP(A516,'MOD PAA INVERSIÓN'!$B:$U,20,0),0)</f>
        <v>3</v>
      </c>
      <c r="AE516" s="74">
        <f>SUMIFS('MOD PAA INVERSIÓN'!$M:$M,'MOD PAA INVERSIÓN'!B:B,A516,'MOD PAA INVERSIÓN'!A:A,"Información Actual")</f>
        <v>27000000</v>
      </c>
      <c r="AF516" s="74">
        <f>VLOOKUP(A516,'Copia de MOD PAA INVERSIÓN'!$B:$M,12,0)</f>
        <v>36000000</v>
      </c>
      <c r="AG516" s="77" t="e">
        <f t="shared" si="176"/>
        <v>#REF!</v>
      </c>
      <c r="AH516" s="77" t="e">
        <f t="shared" si="164"/>
        <v>#REF!</v>
      </c>
    </row>
    <row r="517" spans="1:34" ht="162.5">
      <c r="A517" s="31" t="s">
        <v>981</v>
      </c>
      <c r="B517" s="32" t="s">
        <v>70</v>
      </c>
      <c r="C517" s="32" t="s">
        <v>71</v>
      </c>
      <c r="D517" s="32" t="s">
        <v>953</v>
      </c>
      <c r="E517" s="32" t="s">
        <v>877</v>
      </c>
      <c r="F517" s="33">
        <v>8146</v>
      </c>
      <c r="G517" s="33">
        <v>2024110010254</v>
      </c>
      <c r="H517" s="32" t="s">
        <v>17</v>
      </c>
      <c r="I517" s="32" t="s">
        <v>878</v>
      </c>
      <c r="J517" s="32" t="s">
        <v>23</v>
      </c>
      <c r="K517" s="32">
        <v>80111601</v>
      </c>
      <c r="L517" s="32" t="s">
        <v>1448</v>
      </c>
      <c r="M517" s="32" t="s">
        <v>459</v>
      </c>
      <c r="N517" s="32" t="s">
        <v>459</v>
      </c>
      <c r="O517" s="32">
        <v>6</v>
      </c>
      <c r="P517" s="32">
        <v>1</v>
      </c>
      <c r="Q517" s="32" t="s">
        <v>883</v>
      </c>
      <c r="R517" s="61" t="s">
        <v>884</v>
      </c>
      <c r="S517" s="61">
        <v>9000000</v>
      </c>
      <c r="T517" s="52">
        <f t="shared" si="173"/>
        <v>54000000</v>
      </c>
      <c r="U517" s="32" t="s">
        <v>885</v>
      </c>
      <c r="V517" s="32" t="s">
        <v>122</v>
      </c>
      <c r="W517" s="32" t="s">
        <v>886</v>
      </c>
      <c r="X517" s="32" t="s">
        <v>955</v>
      </c>
      <c r="Y517" s="32" t="s">
        <v>76</v>
      </c>
      <c r="Z517" s="32" t="s">
        <v>77</v>
      </c>
      <c r="AA517" s="74">
        <f>SUMIFS('MOD PAA INVERSIÓN'!M:M,'MOD PAA INVERSIÓN'!B:B,A517,'MOD PAA INVERSIÓN'!A:A,"Modificación propuesta")</f>
        <v>45000000</v>
      </c>
      <c r="AB517" s="74">
        <f t="shared" si="161"/>
        <v>-9000000</v>
      </c>
      <c r="AC517" s="93">
        <v>45000000</v>
      </c>
      <c r="AD517" s="74">
        <f>IFERROR(VLOOKUP(A517,'MOD PAA INVERSIÓN'!$B:$U,20,0),0)</f>
        <v>3</v>
      </c>
      <c r="AE517" s="74">
        <f>SUMIFS('MOD PAA INVERSIÓN'!$M:$M,'MOD PAA INVERSIÓN'!B:B,A517,'MOD PAA INVERSIÓN'!A:A,"Información Actual")</f>
        <v>54000000</v>
      </c>
      <c r="AF517" s="74">
        <f>VLOOKUP(A517,'Copia de MOD PAA INVERSIÓN'!$B:$M,12,0)</f>
        <v>45000000</v>
      </c>
      <c r="AG517" s="77" t="e">
        <f t="shared" si="176"/>
        <v>#REF!</v>
      </c>
      <c r="AH517" s="77" t="e">
        <f t="shared" si="164"/>
        <v>#REF!</v>
      </c>
    </row>
    <row r="518" spans="1:34" ht="162.5">
      <c r="A518" s="31" t="s">
        <v>983</v>
      </c>
      <c r="B518" s="32" t="s">
        <v>70</v>
      </c>
      <c r="C518" s="32" t="s">
        <v>71</v>
      </c>
      <c r="D518" s="32" t="s">
        <v>953</v>
      </c>
      <c r="E518" s="32" t="s">
        <v>877</v>
      </c>
      <c r="F518" s="33">
        <v>8146</v>
      </c>
      <c r="G518" s="33">
        <v>2024110010254</v>
      </c>
      <c r="H518" s="32" t="s">
        <v>17</v>
      </c>
      <c r="I518" s="32" t="s">
        <v>878</v>
      </c>
      <c r="J518" s="32" t="s">
        <v>23</v>
      </c>
      <c r="K518" s="32">
        <v>80111601</v>
      </c>
      <c r="L518" s="32" t="s">
        <v>984</v>
      </c>
      <c r="M518" s="32" t="s">
        <v>307</v>
      </c>
      <c r="N518" s="32" t="s">
        <v>307</v>
      </c>
      <c r="O518" s="32">
        <v>4</v>
      </c>
      <c r="P518" s="32">
        <v>1</v>
      </c>
      <c r="Q518" s="32" t="s">
        <v>883</v>
      </c>
      <c r="R518" s="61" t="s">
        <v>884</v>
      </c>
      <c r="S518" s="61">
        <v>5500000</v>
      </c>
      <c r="T518" s="52">
        <f t="shared" si="173"/>
        <v>22000000</v>
      </c>
      <c r="U518" s="32" t="s">
        <v>885</v>
      </c>
      <c r="V518" s="32" t="s">
        <v>122</v>
      </c>
      <c r="W518" s="32" t="s">
        <v>886</v>
      </c>
      <c r="X518" s="32" t="s">
        <v>955</v>
      </c>
      <c r="Y518" s="32" t="s">
        <v>76</v>
      </c>
      <c r="Z518" s="32" t="s">
        <v>77</v>
      </c>
      <c r="AA518" s="74">
        <f>SUMIFS('MOD PAA INVERSIÓN'!M:M,'MOD PAA INVERSIÓN'!B:B,A518,'MOD PAA INVERSIÓN'!A:A,"Modificación propuesta")</f>
        <v>0</v>
      </c>
      <c r="AB518" s="74">
        <f t="shared" si="161"/>
        <v>0</v>
      </c>
      <c r="AC518" s="74">
        <f>T518</f>
        <v>22000000</v>
      </c>
      <c r="AD518" s="74">
        <f>IFERROR(VLOOKUP(A518,'MOD PAA INVERSIÓN'!$B:$U,20,0),0)</f>
        <v>0</v>
      </c>
      <c r="AE518" s="74">
        <f>SUMIFS('MOD PAA INVERSIÓN'!$M:$M,'MOD PAA INVERSIÓN'!B:B,A518,'MOD PAA INVERSIÓN'!A:A,"Información Actual")</f>
        <v>0</v>
      </c>
      <c r="AF518" s="74" t="e">
        <f>VLOOKUP(A518,'Copia de MOD PAA INVERSIÓN'!$B:$M,12,0)</f>
        <v>#N/A</v>
      </c>
      <c r="AG518" s="27" t="e">
        <f t="shared" si="176"/>
        <v>#REF!</v>
      </c>
      <c r="AH518" s="27" t="e">
        <f t="shared" si="164"/>
        <v>#REF!</v>
      </c>
    </row>
    <row r="519" spans="1:34" ht="162.5">
      <c r="A519" s="31" t="s">
        <v>985</v>
      </c>
      <c r="B519" s="32" t="s">
        <v>70</v>
      </c>
      <c r="C519" s="32" t="s">
        <v>71</v>
      </c>
      <c r="D519" s="32" t="s">
        <v>953</v>
      </c>
      <c r="E519" s="32" t="s">
        <v>877</v>
      </c>
      <c r="F519" s="33">
        <v>8146</v>
      </c>
      <c r="G519" s="33">
        <v>2024110010254</v>
      </c>
      <c r="H519" s="32" t="s">
        <v>17</v>
      </c>
      <c r="I519" s="32" t="s">
        <v>878</v>
      </c>
      <c r="J519" s="32" t="s">
        <v>23</v>
      </c>
      <c r="K519" s="32">
        <v>80111601</v>
      </c>
      <c r="L519" s="32" t="s">
        <v>1449</v>
      </c>
      <c r="M519" s="32" t="s">
        <v>307</v>
      </c>
      <c r="N519" s="32" t="s">
        <v>307</v>
      </c>
      <c r="O519" s="32">
        <v>4</v>
      </c>
      <c r="P519" s="32">
        <v>1</v>
      </c>
      <c r="Q519" s="32" t="s">
        <v>883</v>
      </c>
      <c r="R519" s="61" t="s">
        <v>884</v>
      </c>
      <c r="S519" s="61">
        <v>2253000</v>
      </c>
      <c r="T519" s="52">
        <f t="shared" si="173"/>
        <v>9012000</v>
      </c>
      <c r="U519" s="32" t="s">
        <v>885</v>
      </c>
      <c r="V519" s="32" t="s">
        <v>122</v>
      </c>
      <c r="W519" s="32" t="s">
        <v>886</v>
      </c>
      <c r="X519" s="32" t="s">
        <v>955</v>
      </c>
      <c r="Y519" s="32" t="s">
        <v>76</v>
      </c>
      <c r="Z519" s="32" t="s">
        <v>77</v>
      </c>
      <c r="AA519" s="74">
        <f>SUMIFS('MOD PAA INVERSIÓN'!M:M,'MOD PAA INVERSIÓN'!B:B,A519,'MOD PAA INVERSIÓN'!A:A,"Modificación propuesta")</f>
        <v>36000000</v>
      </c>
      <c r="AB519" s="74">
        <f t="shared" si="161"/>
        <v>26988000</v>
      </c>
      <c r="AC519" s="93">
        <v>36000000</v>
      </c>
      <c r="AD519" s="74">
        <f>IFERROR(VLOOKUP(A519,'MOD PAA INVERSIÓN'!$B:$U,20,0),0)</f>
        <v>3</v>
      </c>
      <c r="AE519" s="74">
        <f>SUMIFS('MOD PAA INVERSIÓN'!$M:$M,'MOD PAA INVERSIÓN'!B:B,A519,'MOD PAA INVERSIÓN'!A:A,"Información Actual")</f>
        <v>9012000</v>
      </c>
      <c r="AF519" s="74">
        <f>VLOOKUP(A519,'Copia de MOD PAA INVERSIÓN'!$B:$M,12,0)</f>
        <v>36000000</v>
      </c>
      <c r="AG519" s="77" t="e">
        <f t="shared" si="176"/>
        <v>#REF!</v>
      </c>
      <c r="AH519" s="77" t="e">
        <f t="shared" si="164"/>
        <v>#REF!</v>
      </c>
    </row>
    <row r="520" spans="1:34" ht="162.5">
      <c r="A520" s="31" t="s">
        <v>987</v>
      </c>
      <c r="B520" s="32" t="s">
        <v>70</v>
      </c>
      <c r="C520" s="32" t="s">
        <v>71</v>
      </c>
      <c r="D520" s="32" t="s">
        <v>953</v>
      </c>
      <c r="E520" s="32" t="s">
        <v>877</v>
      </c>
      <c r="F520" s="33">
        <v>8146</v>
      </c>
      <c r="G520" s="33">
        <v>2024110010254</v>
      </c>
      <c r="H520" s="32" t="s">
        <v>17</v>
      </c>
      <c r="I520" s="32" t="s">
        <v>878</v>
      </c>
      <c r="J520" s="32" t="s">
        <v>23</v>
      </c>
      <c r="K520" s="32">
        <v>80111601</v>
      </c>
      <c r="L520" s="32" t="s">
        <v>1449</v>
      </c>
      <c r="M520" s="32" t="s">
        <v>307</v>
      </c>
      <c r="N520" s="32" t="s">
        <v>307</v>
      </c>
      <c r="O520" s="32">
        <v>4</v>
      </c>
      <c r="P520" s="32">
        <v>1</v>
      </c>
      <c r="Q520" s="32" t="s">
        <v>883</v>
      </c>
      <c r="R520" s="61" t="s">
        <v>884</v>
      </c>
      <c r="S520" s="61">
        <v>2253000</v>
      </c>
      <c r="T520" s="52">
        <f t="shared" si="173"/>
        <v>9012000</v>
      </c>
      <c r="U520" s="32" t="s">
        <v>885</v>
      </c>
      <c r="V520" s="32" t="s">
        <v>122</v>
      </c>
      <c r="W520" s="32" t="s">
        <v>886</v>
      </c>
      <c r="X520" s="32" t="s">
        <v>955</v>
      </c>
      <c r="Y520" s="32" t="s">
        <v>76</v>
      </c>
      <c r="Z520" s="32" t="s">
        <v>77</v>
      </c>
      <c r="AA520" s="74">
        <f>SUMIFS('MOD PAA INVERSIÓN'!M:M,'MOD PAA INVERSIÓN'!B:B,A520,'MOD PAA INVERSIÓN'!A:A,"Modificación propuesta")</f>
        <v>0</v>
      </c>
      <c r="AB520" s="74">
        <f t="shared" si="161"/>
        <v>0</v>
      </c>
      <c r="AC520" s="74">
        <f t="shared" ref="AC520:AC521" si="177">T520</f>
        <v>9012000</v>
      </c>
      <c r="AD520" s="74">
        <f>IFERROR(VLOOKUP(A520,'MOD PAA INVERSIÓN'!$B:$U,20,0),0)</f>
        <v>0</v>
      </c>
      <c r="AE520" s="74">
        <f>SUMIFS('MOD PAA INVERSIÓN'!$M:$M,'MOD PAA INVERSIÓN'!B:B,A520,'MOD PAA INVERSIÓN'!A:A,"Información Actual")</f>
        <v>0</v>
      </c>
      <c r="AF520" s="74" t="e">
        <f>VLOOKUP(A520,'Copia de MOD PAA INVERSIÓN'!$B:$M,12,0)</f>
        <v>#N/A</v>
      </c>
      <c r="AG520" s="27" t="e">
        <f t="shared" si="176"/>
        <v>#REF!</v>
      </c>
      <c r="AH520" s="27" t="e">
        <f t="shared" si="164"/>
        <v>#REF!</v>
      </c>
    </row>
    <row r="521" spans="1:34" ht="162.5">
      <c r="A521" s="31" t="s">
        <v>988</v>
      </c>
      <c r="B521" s="32" t="s">
        <v>70</v>
      </c>
      <c r="C521" s="32" t="s">
        <v>71</v>
      </c>
      <c r="D521" s="32" t="s">
        <v>953</v>
      </c>
      <c r="E521" s="32" t="s">
        <v>877</v>
      </c>
      <c r="F521" s="33">
        <v>8146</v>
      </c>
      <c r="G521" s="33">
        <v>2024110010254</v>
      </c>
      <c r="H521" s="32" t="s">
        <v>17</v>
      </c>
      <c r="I521" s="32" t="s">
        <v>878</v>
      </c>
      <c r="J521" s="32" t="s">
        <v>23</v>
      </c>
      <c r="K521" s="32">
        <v>80111601</v>
      </c>
      <c r="L521" s="32" t="s">
        <v>989</v>
      </c>
      <c r="M521" s="32" t="s">
        <v>307</v>
      </c>
      <c r="N521" s="32" t="s">
        <v>307</v>
      </c>
      <c r="O521" s="32">
        <v>4</v>
      </c>
      <c r="P521" s="32">
        <v>1</v>
      </c>
      <c r="Q521" s="32" t="s">
        <v>883</v>
      </c>
      <c r="R521" s="61" t="s">
        <v>884</v>
      </c>
      <c r="S521" s="61">
        <v>4000000</v>
      </c>
      <c r="T521" s="52">
        <f t="shared" si="173"/>
        <v>16000000</v>
      </c>
      <c r="U521" s="32" t="s">
        <v>885</v>
      </c>
      <c r="V521" s="32" t="s">
        <v>122</v>
      </c>
      <c r="W521" s="32" t="s">
        <v>886</v>
      </c>
      <c r="X521" s="32" t="s">
        <v>955</v>
      </c>
      <c r="Y521" s="32" t="s">
        <v>76</v>
      </c>
      <c r="Z521" s="32" t="s">
        <v>77</v>
      </c>
      <c r="AA521" s="74">
        <f>SUMIFS('MOD PAA INVERSIÓN'!M:M,'MOD PAA INVERSIÓN'!B:B,A521,'MOD PAA INVERSIÓN'!A:A,"Modificación propuesta")</f>
        <v>0</v>
      </c>
      <c r="AB521" s="74">
        <f t="shared" si="161"/>
        <v>0</v>
      </c>
      <c r="AC521" s="74">
        <f t="shared" si="177"/>
        <v>16000000</v>
      </c>
      <c r="AD521" s="74">
        <f>IFERROR(VLOOKUP(A521,'MOD PAA INVERSIÓN'!$B:$U,20,0),0)</f>
        <v>0</v>
      </c>
      <c r="AE521" s="74">
        <f>SUMIFS('MOD PAA INVERSIÓN'!$M:$M,'MOD PAA INVERSIÓN'!B:B,A521,'MOD PAA INVERSIÓN'!A:A,"Información Actual")</f>
        <v>0</v>
      </c>
      <c r="AF521" s="74" t="e">
        <f>VLOOKUP(A521,'Copia de MOD PAA INVERSIÓN'!$B:$M,12,0)</f>
        <v>#N/A</v>
      </c>
      <c r="AG521" s="27" t="e">
        <f t="shared" si="176"/>
        <v>#REF!</v>
      </c>
      <c r="AH521" s="27" t="e">
        <f t="shared" si="164"/>
        <v>#REF!</v>
      </c>
    </row>
    <row r="522" spans="1:34" ht="162.5">
      <c r="A522" s="31" t="s">
        <v>990</v>
      </c>
      <c r="B522" s="32" t="s">
        <v>70</v>
      </c>
      <c r="C522" s="32" t="s">
        <v>71</v>
      </c>
      <c r="D522" s="32" t="s">
        <v>953</v>
      </c>
      <c r="E522" s="32" t="s">
        <v>877</v>
      </c>
      <c r="F522" s="33">
        <v>8146</v>
      </c>
      <c r="G522" s="33">
        <v>2024110010254</v>
      </c>
      <c r="H522" s="32" t="s">
        <v>17</v>
      </c>
      <c r="I522" s="32" t="s">
        <v>878</v>
      </c>
      <c r="J522" s="32" t="s">
        <v>23</v>
      </c>
      <c r="K522" s="32">
        <v>80111601</v>
      </c>
      <c r="L522" s="32" t="s">
        <v>991</v>
      </c>
      <c r="M522" s="32" t="s">
        <v>307</v>
      </c>
      <c r="N522" s="32" t="s">
        <v>307</v>
      </c>
      <c r="O522" s="32">
        <v>4</v>
      </c>
      <c r="P522" s="32">
        <v>1</v>
      </c>
      <c r="Q522" s="32" t="s">
        <v>883</v>
      </c>
      <c r="R522" s="61" t="s">
        <v>884</v>
      </c>
      <c r="S522" s="61">
        <v>5500000</v>
      </c>
      <c r="T522" s="52">
        <f t="shared" si="173"/>
        <v>22000000</v>
      </c>
      <c r="U522" s="32" t="s">
        <v>885</v>
      </c>
      <c r="V522" s="32" t="s">
        <v>122</v>
      </c>
      <c r="W522" s="32" t="s">
        <v>886</v>
      </c>
      <c r="X522" s="32" t="s">
        <v>955</v>
      </c>
      <c r="Y522" s="32" t="s">
        <v>76</v>
      </c>
      <c r="Z522" s="32" t="s">
        <v>77</v>
      </c>
      <c r="AA522" s="74">
        <f>SUMIFS('MOD PAA INVERSIÓN'!M:M,'MOD PAA INVERSIÓN'!B:B,A522,'MOD PAA INVERSIÓN'!A:A,"Modificación propuesta")</f>
        <v>27500000</v>
      </c>
      <c r="AB522" s="74">
        <f t="shared" si="161"/>
        <v>5500000</v>
      </c>
      <c r="AC522" s="93">
        <v>27500000</v>
      </c>
      <c r="AD522" s="74">
        <f>IFERROR(VLOOKUP(A522,'MOD PAA INVERSIÓN'!$B:$U,20,0),0)</f>
        <v>3</v>
      </c>
      <c r="AE522" s="74">
        <f>SUMIFS('MOD PAA INVERSIÓN'!$M:$M,'MOD PAA INVERSIÓN'!B:B,A522,'MOD PAA INVERSIÓN'!A:A,"Información Actual")</f>
        <v>22000000</v>
      </c>
      <c r="AF522" s="74">
        <f>VLOOKUP(A522,'Copia de MOD PAA INVERSIÓN'!$B:$M,12,0)</f>
        <v>27500000</v>
      </c>
      <c r="AG522" s="77" t="e">
        <f t="shared" si="176"/>
        <v>#REF!</v>
      </c>
      <c r="AH522" s="77" t="e">
        <f t="shared" si="164"/>
        <v>#REF!</v>
      </c>
    </row>
    <row r="523" spans="1:34" ht="162.5">
      <c r="A523" s="31" t="s">
        <v>992</v>
      </c>
      <c r="B523" s="32" t="s">
        <v>70</v>
      </c>
      <c r="C523" s="32" t="s">
        <v>71</v>
      </c>
      <c r="D523" s="32" t="s">
        <v>953</v>
      </c>
      <c r="E523" s="32" t="s">
        <v>877</v>
      </c>
      <c r="F523" s="33">
        <v>8146</v>
      </c>
      <c r="G523" s="33">
        <v>2024110010254</v>
      </c>
      <c r="H523" s="32" t="s">
        <v>17</v>
      </c>
      <c r="I523" s="32" t="s">
        <v>878</v>
      </c>
      <c r="J523" s="32" t="s">
        <v>23</v>
      </c>
      <c r="K523" s="32">
        <v>80111601</v>
      </c>
      <c r="L523" s="32" t="s">
        <v>993</v>
      </c>
      <c r="M523" s="32" t="s">
        <v>459</v>
      </c>
      <c r="N523" s="32" t="s">
        <v>459</v>
      </c>
      <c r="O523" s="32">
        <v>6</v>
      </c>
      <c r="P523" s="32">
        <v>1</v>
      </c>
      <c r="Q523" s="32" t="s">
        <v>883</v>
      </c>
      <c r="R523" s="61" t="s">
        <v>884</v>
      </c>
      <c r="S523" s="61">
        <v>5000000</v>
      </c>
      <c r="T523" s="52">
        <f t="shared" si="173"/>
        <v>30000000</v>
      </c>
      <c r="U523" s="32" t="s">
        <v>885</v>
      </c>
      <c r="V523" s="32" t="s">
        <v>122</v>
      </c>
      <c r="W523" s="32" t="s">
        <v>886</v>
      </c>
      <c r="X523" s="32" t="s">
        <v>955</v>
      </c>
      <c r="Y523" s="32" t="s">
        <v>76</v>
      </c>
      <c r="Z523" s="32" t="s">
        <v>77</v>
      </c>
      <c r="AA523" s="74">
        <f>SUMIFS('MOD PAA INVERSIÓN'!M:M,'MOD PAA INVERSIÓN'!B:B,A523,'MOD PAA INVERSIÓN'!A:A,"Modificación propuesta")</f>
        <v>0</v>
      </c>
      <c r="AB523" s="74">
        <f t="shared" si="161"/>
        <v>0</v>
      </c>
      <c r="AC523" s="74">
        <f t="shared" ref="AC523:AC526" si="178">T523</f>
        <v>30000000</v>
      </c>
      <c r="AD523" s="74">
        <f>IFERROR(VLOOKUP(A523,'MOD PAA INVERSIÓN'!$B:$U,20,0),0)</f>
        <v>0</v>
      </c>
      <c r="AE523" s="74">
        <f>SUMIFS('MOD PAA INVERSIÓN'!$M:$M,'MOD PAA INVERSIÓN'!B:B,A523,'MOD PAA INVERSIÓN'!A:A,"Información Actual")</f>
        <v>0</v>
      </c>
      <c r="AF523" s="74" t="e">
        <f>VLOOKUP(A523,'Copia de MOD PAA INVERSIÓN'!$B:$M,12,0)</f>
        <v>#N/A</v>
      </c>
      <c r="AG523" s="27" t="e">
        <f t="shared" si="176"/>
        <v>#REF!</v>
      </c>
      <c r="AH523" s="27" t="e">
        <f t="shared" si="164"/>
        <v>#REF!</v>
      </c>
    </row>
    <row r="524" spans="1:34" ht="162.5">
      <c r="A524" s="31" t="s">
        <v>994</v>
      </c>
      <c r="B524" s="32" t="s">
        <v>70</v>
      </c>
      <c r="C524" s="32" t="s">
        <v>71</v>
      </c>
      <c r="D524" s="32" t="s">
        <v>953</v>
      </c>
      <c r="E524" s="32" t="s">
        <v>877</v>
      </c>
      <c r="F524" s="33">
        <v>8146</v>
      </c>
      <c r="G524" s="33">
        <v>2024110010254</v>
      </c>
      <c r="H524" s="32" t="s">
        <v>17</v>
      </c>
      <c r="I524" s="32" t="s">
        <v>878</v>
      </c>
      <c r="J524" s="32" t="s">
        <v>23</v>
      </c>
      <c r="K524" s="32">
        <v>80111601</v>
      </c>
      <c r="L524" s="32" t="s">
        <v>1450</v>
      </c>
      <c r="M524" s="32" t="s">
        <v>307</v>
      </c>
      <c r="N524" s="32" t="s">
        <v>307</v>
      </c>
      <c r="O524" s="32">
        <v>4</v>
      </c>
      <c r="P524" s="32">
        <v>1</v>
      </c>
      <c r="Q524" s="32" t="s">
        <v>883</v>
      </c>
      <c r="R524" s="61" t="s">
        <v>884</v>
      </c>
      <c r="S524" s="61">
        <v>6000000</v>
      </c>
      <c r="T524" s="52">
        <f t="shared" si="173"/>
        <v>24000000</v>
      </c>
      <c r="U524" s="32" t="s">
        <v>885</v>
      </c>
      <c r="V524" s="32" t="s">
        <v>122</v>
      </c>
      <c r="W524" s="32" t="s">
        <v>886</v>
      </c>
      <c r="X524" s="32" t="s">
        <v>955</v>
      </c>
      <c r="Y524" s="32" t="s">
        <v>76</v>
      </c>
      <c r="Z524" s="32" t="s">
        <v>77</v>
      </c>
      <c r="AA524" s="74">
        <f>SUMIFS('MOD PAA INVERSIÓN'!M:M,'MOD PAA INVERSIÓN'!B:B,A524,'MOD PAA INVERSIÓN'!A:A,"Modificación propuesta")</f>
        <v>0</v>
      </c>
      <c r="AB524" s="74">
        <f t="shared" si="161"/>
        <v>0</v>
      </c>
      <c r="AC524" s="74">
        <f t="shared" si="178"/>
        <v>24000000</v>
      </c>
      <c r="AD524" s="74">
        <f>IFERROR(VLOOKUP(A524,'MOD PAA INVERSIÓN'!$B:$U,20,0),0)</f>
        <v>0</v>
      </c>
      <c r="AE524" s="74">
        <f>SUMIFS('MOD PAA INVERSIÓN'!$M:$M,'MOD PAA INVERSIÓN'!B:B,A524,'MOD PAA INVERSIÓN'!A:A,"Información Actual")</f>
        <v>0</v>
      </c>
      <c r="AF524" s="74" t="e">
        <f>VLOOKUP(A524,'Copia de MOD PAA INVERSIÓN'!$B:$M,12,0)</f>
        <v>#N/A</v>
      </c>
      <c r="AG524" s="27" t="e">
        <f t="shared" si="176"/>
        <v>#REF!</v>
      </c>
      <c r="AH524" s="27" t="e">
        <f t="shared" si="164"/>
        <v>#REF!</v>
      </c>
    </row>
    <row r="525" spans="1:34" ht="162.5">
      <c r="A525" s="31" t="s">
        <v>995</v>
      </c>
      <c r="B525" s="32" t="s">
        <v>70</v>
      </c>
      <c r="C525" s="32" t="s">
        <v>71</v>
      </c>
      <c r="D525" s="32" t="s">
        <v>953</v>
      </c>
      <c r="E525" s="32" t="s">
        <v>877</v>
      </c>
      <c r="F525" s="33">
        <v>8146</v>
      </c>
      <c r="G525" s="33">
        <v>2024110010254</v>
      </c>
      <c r="H525" s="32" t="s">
        <v>17</v>
      </c>
      <c r="I525" s="32" t="s">
        <v>878</v>
      </c>
      <c r="J525" s="32" t="s">
        <v>23</v>
      </c>
      <c r="K525" s="32">
        <v>80111601</v>
      </c>
      <c r="L525" s="32" t="s">
        <v>1451</v>
      </c>
      <c r="M525" s="32" t="s">
        <v>307</v>
      </c>
      <c r="N525" s="32" t="s">
        <v>307</v>
      </c>
      <c r="O525" s="32">
        <v>4</v>
      </c>
      <c r="P525" s="32">
        <v>1</v>
      </c>
      <c r="Q525" s="32" t="s">
        <v>883</v>
      </c>
      <c r="R525" s="61" t="s">
        <v>884</v>
      </c>
      <c r="S525" s="61">
        <v>3157000</v>
      </c>
      <c r="T525" s="52">
        <f t="shared" si="173"/>
        <v>12628000</v>
      </c>
      <c r="U525" s="32" t="s">
        <v>885</v>
      </c>
      <c r="V525" s="32" t="s">
        <v>122</v>
      </c>
      <c r="W525" s="32" t="s">
        <v>886</v>
      </c>
      <c r="X525" s="32" t="s">
        <v>955</v>
      </c>
      <c r="Y525" s="32" t="s">
        <v>76</v>
      </c>
      <c r="Z525" s="32" t="s">
        <v>77</v>
      </c>
      <c r="AA525" s="74">
        <f>SUMIFS('MOD PAA INVERSIÓN'!M:M,'MOD PAA INVERSIÓN'!B:B,A525,'MOD PAA INVERSIÓN'!A:A,"Modificación propuesta")</f>
        <v>0</v>
      </c>
      <c r="AB525" s="74">
        <f t="shared" si="161"/>
        <v>0</v>
      </c>
      <c r="AC525" s="74">
        <f t="shared" si="178"/>
        <v>12628000</v>
      </c>
      <c r="AD525" s="74">
        <f>IFERROR(VLOOKUP(A525,'MOD PAA INVERSIÓN'!$B:$U,20,0),0)</f>
        <v>0</v>
      </c>
      <c r="AE525" s="74">
        <f>SUMIFS('MOD PAA INVERSIÓN'!$M:$M,'MOD PAA INVERSIÓN'!B:B,A525,'MOD PAA INVERSIÓN'!A:A,"Información Actual")</f>
        <v>0</v>
      </c>
      <c r="AF525" s="74" t="e">
        <f>VLOOKUP(A525,'Copia de MOD PAA INVERSIÓN'!$B:$M,12,0)</f>
        <v>#N/A</v>
      </c>
      <c r="AG525" s="27" t="e">
        <f t="shared" si="176"/>
        <v>#REF!</v>
      </c>
      <c r="AH525" s="27" t="e">
        <f t="shared" si="164"/>
        <v>#REF!</v>
      </c>
    </row>
    <row r="526" spans="1:34" ht="162.5">
      <c r="A526" s="31" t="s">
        <v>996</v>
      </c>
      <c r="B526" s="32" t="s">
        <v>70</v>
      </c>
      <c r="C526" s="32" t="s">
        <v>71</v>
      </c>
      <c r="D526" s="32" t="s">
        <v>953</v>
      </c>
      <c r="E526" s="32" t="s">
        <v>877</v>
      </c>
      <c r="F526" s="33">
        <v>8146</v>
      </c>
      <c r="G526" s="33">
        <v>2024110010254</v>
      </c>
      <c r="H526" s="32" t="s">
        <v>17</v>
      </c>
      <c r="I526" s="32" t="s">
        <v>878</v>
      </c>
      <c r="J526" s="32" t="s">
        <v>23</v>
      </c>
      <c r="K526" s="32">
        <v>80111601</v>
      </c>
      <c r="L526" s="32" t="s">
        <v>997</v>
      </c>
      <c r="M526" s="32" t="s">
        <v>307</v>
      </c>
      <c r="N526" s="32" t="s">
        <v>307</v>
      </c>
      <c r="O526" s="32">
        <v>4</v>
      </c>
      <c r="P526" s="32">
        <v>1</v>
      </c>
      <c r="Q526" s="32" t="s">
        <v>883</v>
      </c>
      <c r="R526" s="61" t="s">
        <v>884</v>
      </c>
      <c r="S526" s="61">
        <v>4500000</v>
      </c>
      <c r="T526" s="52">
        <f t="shared" si="173"/>
        <v>18000000</v>
      </c>
      <c r="U526" s="32" t="s">
        <v>885</v>
      </c>
      <c r="V526" s="32" t="s">
        <v>122</v>
      </c>
      <c r="W526" s="32" t="s">
        <v>886</v>
      </c>
      <c r="X526" s="32" t="s">
        <v>955</v>
      </c>
      <c r="Y526" s="32" t="s">
        <v>76</v>
      </c>
      <c r="Z526" s="32" t="s">
        <v>77</v>
      </c>
      <c r="AA526" s="74">
        <f>SUMIFS('MOD PAA INVERSIÓN'!M:M,'MOD PAA INVERSIÓN'!B:B,A526,'MOD PAA INVERSIÓN'!A:A,"Modificación propuesta")</f>
        <v>0</v>
      </c>
      <c r="AB526" s="74">
        <f t="shared" si="161"/>
        <v>0</v>
      </c>
      <c r="AC526" s="74">
        <f t="shared" si="178"/>
        <v>18000000</v>
      </c>
      <c r="AD526" s="74">
        <f>IFERROR(VLOOKUP(A526,'MOD PAA INVERSIÓN'!$B:$U,20,0),0)</f>
        <v>0</v>
      </c>
      <c r="AE526" s="74">
        <f>SUMIFS('MOD PAA INVERSIÓN'!$M:$M,'MOD PAA INVERSIÓN'!B:B,A526,'MOD PAA INVERSIÓN'!A:A,"Información Actual")</f>
        <v>0</v>
      </c>
      <c r="AF526" s="74" t="e">
        <f>VLOOKUP(A526,'Copia de MOD PAA INVERSIÓN'!$B:$M,12,0)</f>
        <v>#N/A</v>
      </c>
      <c r="AG526" s="27" t="e">
        <f t="shared" si="176"/>
        <v>#REF!</v>
      </c>
      <c r="AH526" s="27" t="e">
        <f t="shared" si="164"/>
        <v>#REF!</v>
      </c>
    </row>
    <row r="527" spans="1:34" ht="162.5">
      <c r="A527" s="31" t="s">
        <v>998</v>
      </c>
      <c r="B527" s="32" t="s">
        <v>70</v>
      </c>
      <c r="C527" s="32" t="s">
        <v>71</v>
      </c>
      <c r="D527" s="32" t="s">
        <v>953</v>
      </c>
      <c r="E527" s="32" t="s">
        <v>877</v>
      </c>
      <c r="F527" s="33">
        <v>8146</v>
      </c>
      <c r="G527" s="33">
        <v>2024110010254</v>
      </c>
      <c r="H527" s="32" t="s">
        <v>17</v>
      </c>
      <c r="I527" s="32" t="s">
        <v>878</v>
      </c>
      <c r="J527" s="32" t="s">
        <v>23</v>
      </c>
      <c r="K527" s="32">
        <v>80111601</v>
      </c>
      <c r="L527" s="32" t="s">
        <v>1452</v>
      </c>
      <c r="M527" s="32" t="s">
        <v>459</v>
      </c>
      <c r="N527" s="32" t="s">
        <v>459</v>
      </c>
      <c r="O527" s="32">
        <v>8</v>
      </c>
      <c r="P527" s="32">
        <v>1</v>
      </c>
      <c r="Q527" s="32" t="s">
        <v>883</v>
      </c>
      <c r="R527" s="61" t="s">
        <v>884</v>
      </c>
      <c r="S527" s="61">
        <v>6000000</v>
      </c>
      <c r="T527" s="52">
        <f t="shared" si="173"/>
        <v>48000000</v>
      </c>
      <c r="U527" s="32" t="s">
        <v>885</v>
      </c>
      <c r="V527" s="32" t="s">
        <v>122</v>
      </c>
      <c r="W527" s="32" t="s">
        <v>886</v>
      </c>
      <c r="X527" s="32" t="s">
        <v>955</v>
      </c>
      <c r="Y527" s="32" t="s">
        <v>76</v>
      </c>
      <c r="Z527" s="32" t="s">
        <v>77</v>
      </c>
      <c r="AA527" s="74">
        <f>SUMIFS('MOD PAA INVERSIÓN'!M:M,'MOD PAA INVERSIÓN'!B:B,A527,'MOD PAA INVERSIÓN'!A:A,"Modificación propuesta")</f>
        <v>42000000</v>
      </c>
      <c r="AB527" s="74">
        <f t="shared" si="161"/>
        <v>-6000000</v>
      </c>
      <c r="AC527" s="93">
        <v>42000000</v>
      </c>
      <c r="AD527" s="74">
        <f>IFERROR(VLOOKUP(A527,'MOD PAA INVERSIÓN'!$B:$U,20,0),0)</f>
        <v>3</v>
      </c>
      <c r="AE527" s="74">
        <f>SUMIFS('MOD PAA INVERSIÓN'!$M:$M,'MOD PAA INVERSIÓN'!B:B,A527,'MOD PAA INVERSIÓN'!A:A,"Información Actual")</f>
        <v>48000000</v>
      </c>
      <c r="AF527" s="74">
        <f>VLOOKUP(A527,'Copia de MOD PAA INVERSIÓN'!$B:$M,12,0)</f>
        <v>42000000</v>
      </c>
      <c r="AG527" s="77" t="e">
        <f t="shared" si="176"/>
        <v>#REF!</v>
      </c>
      <c r="AH527" s="77" t="e">
        <f t="shared" si="164"/>
        <v>#REF!</v>
      </c>
    </row>
    <row r="528" spans="1:34" ht="162.5">
      <c r="A528" s="31" t="s">
        <v>1000</v>
      </c>
      <c r="B528" s="32" t="s">
        <v>70</v>
      </c>
      <c r="C528" s="32" t="s">
        <v>71</v>
      </c>
      <c r="D528" s="32" t="s">
        <v>953</v>
      </c>
      <c r="E528" s="32" t="s">
        <v>877</v>
      </c>
      <c r="F528" s="33">
        <v>8146</v>
      </c>
      <c r="G528" s="33">
        <v>2024110010254</v>
      </c>
      <c r="H528" s="32" t="s">
        <v>17</v>
      </c>
      <c r="I528" s="32" t="s">
        <v>878</v>
      </c>
      <c r="J528" s="32" t="s">
        <v>23</v>
      </c>
      <c r="K528" s="32">
        <v>80111601</v>
      </c>
      <c r="L528" s="32" t="s">
        <v>1001</v>
      </c>
      <c r="M528" s="32" t="s">
        <v>307</v>
      </c>
      <c r="N528" s="32" t="s">
        <v>307</v>
      </c>
      <c r="O528" s="32">
        <v>4</v>
      </c>
      <c r="P528" s="32">
        <v>1</v>
      </c>
      <c r="Q528" s="32" t="s">
        <v>883</v>
      </c>
      <c r="R528" s="61" t="s">
        <v>884</v>
      </c>
      <c r="S528" s="61">
        <v>5000000</v>
      </c>
      <c r="T528" s="52">
        <f t="shared" si="173"/>
        <v>20000000</v>
      </c>
      <c r="U528" s="32" t="s">
        <v>885</v>
      </c>
      <c r="V528" s="32" t="s">
        <v>122</v>
      </c>
      <c r="W528" s="32" t="s">
        <v>886</v>
      </c>
      <c r="X528" s="32" t="s">
        <v>955</v>
      </c>
      <c r="Y528" s="32" t="s">
        <v>76</v>
      </c>
      <c r="Z528" s="32" t="s">
        <v>77</v>
      </c>
      <c r="AA528" s="74">
        <f>SUMIFS('MOD PAA INVERSIÓN'!M:M,'MOD PAA INVERSIÓN'!B:B,A528,'MOD PAA INVERSIÓN'!A:A,"Modificación propuesta")</f>
        <v>30000000</v>
      </c>
      <c r="AB528" s="74">
        <f t="shared" si="161"/>
        <v>10000000</v>
      </c>
      <c r="AC528" s="93">
        <v>30000000</v>
      </c>
      <c r="AD528" s="74">
        <f>IFERROR(VLOOKUP(A528,'MOD PAA INVERSIÓN'!$B:$U,20,0),0)</f>
        <v>3</v>
      </c>
      <c r="AE528" s="74">
        <f>SUMIFS('MOD PAA INVERSIÓN'!$M:$M,'MOD PAA INVERSIÓN'!B:B,A528,'MOD PAA INVERSIÓN'!A:A,"Información Actual")</f>
        <v>20000000</v>
      </c>
      <c r="AF528" s="74">
        <f>VLOOKUP(A528,'Copia de MOD PAA INVERSIÓN'!$B:$M,12,0)</f>
        <v>30000000</v>
      </c>
      <c r="AG528" s="77" t="e">
        <f t="shared" si="176"/>
        <v>#REF!</v>
      </c>
      <c r="AH528" s="77" t="e">
        <f t="shared" si="164"/>
        <v>#REF!</v>
      </c>
    </row>
    <row r="529" spans="1:34" ht="162.5">
      <c r="A529" s="31" t="s">
        <v>1002</v>
      </c>
      <c r="B529" s="32" t="s">
        <v>70</v>
      </c>
      <c r="C529" s="32" t="s">
        <v>71</v>
      </c>
      <c r="D529" s="32" t="s">
        <v>953</v>
      </c>
      <c r="E529" s="32" t="s">
        <v>877</v>
      </c>
      <c r="F529" s="33">
        <v>8146</v>
      </c>
      <c r="G529" s="33">
        <v>2024110010254</v>
      </c>
      <c r="H529" s="32" t="s">
        <v>17</v>
      </c>
      <c r="I529" s="32" t="s">
        <v>878</v>
      </c>
      <c r="J529" s="32" t="s">
        <v>23</v>
      </c>
      <c r="K529" s="32">
        <v>80111601</v>
      </c>
      <c r="L529" s="32" t="s">
        <v>1453</v>
      </c>
      <c r="M529" s="32" t="s">
        <v>1421</v>
      </c>
      <c r="N529" s="32" t="s">
        <v>1421</v>
      </c>
      <c r="O529" s="32">
        <v>1</v>
      </c>
      <c r="P529" s="32">
        <v>1</v>
      </c>
      <c r="Q529" s="32" t="s">
        <v>883</v>
      </c>
      <c r="R529" s="61" t="s">
        <v>884</v>
      </c>
      <c r="S529" s="61" t="s">
        <v>257</v>
      </c>
      <c r="T529" s="52">
        <f>430000000+200000000+100000000-T528-T527-T526-T525-T524-T523-T522-T521-T520-T519-T518-T517-T516-T515-T514-T513-T512-T511-T510-T509-T508-T507-T506-T505-T504-T503-T502-T501</f>
        <v>83172000</v>
      </c>
      <c r="U529" s="32" t="s">
        <v>885</v>
      </c>
      <c r="V529" s="32" t="s">
        <v>122</v>
      </c>
      <c r="W529" s="32" t="s">
        <v>886</v>
      </c>
      <c r="X529" s="32" t="s">
        <v>955</v>
      </c>
      <c r="Y529" s="32" t="s">
        <v>76</v>
      </c>
      <c r="Z529" s="32" t="s">
        <v>77</v>
      </c>
      <c r="AA529" s="74">
        <f>SUMIFS('MOD PAA INVERSIÓN'!M:M,'MOD PAA INVERSIÓN'!B:B,A529,'MOD PAA INVERSIÓN'!A:A,"Modificación propuesta")</f>
        <v>41380000</v>
      </c>
      <c r="AB529" s="74">
        <f t="shared" si="161"/>
        <v>-41792000</v>
      </c>
      <c r="AC529" s="93">
        <v>41380000</v>
      </c>
      <c r="AD529" s="74">
        <f>IFERROR(VLOOKUP(A529,'MOD PAA INVERSIÓN'!$B:$U,20,0),0)</f>
        <v>3</v>
      </c>
      <c r="AE529" s="74">
        <f>SUMIFS('MOD PAA INVERSIÓN'!$M:$M,'MOD PAA INVERSIÓN'!B:B,A529,'MOD PAA INVERSIÓN'!A:A,"Información Actual")</f>
        <v>83172000</v>
      </c>
      <c r="AF529" s="74">
        <f>VLOOKUP(A529,'Copia de MOD PAA INVERSIÓN'!$B:$M,12,0)</f>
        <v>41380000</v>
      </c>
      <c r="AG529" s="77" t="e">
        <f t="shared" si="176"/>
        <v>#REF!</v>
      </c>
      <c r="AH529" s="77" t="e">
        <f t="shared" si="164"/>
        <v>#REF!</v>
      </c>
    </row>
    <row r="530" spans="1:34" ht="125">
      <c r="A530" s="31" t="s">
        <v>1003</v>
      </c>
      <c r="B530" s="32" t="s">
        <v>70</v>
      </c>
      <c r="C530" s="32" t="s">
        <v>71</v>
      </c>
      <c r="D530" s="32" t="s">
        <v>1004</v>
      </c>
      <c r="E530" s="32" t="s">
        <v>877</v>
      </c>
      <c r="F530" s="33">
        <v>8146</v>
      </c>
      <c r="G530" s="33">
        <v>2024110010254</v>
      </c>
      <c r="H530" s="32" t="s">
        <v>17</v>
      </c>
      <c r="I530" s="32" t="s">
        <v>878</v>
      </c>
      <c r="J530" s="32" t="s">
        <v>24</v>
      </c>
      <c r="K530" s="32">
        <v>80111600</v>
      </c>
      <c r="L530" s="32" t="s">
        <v>1005</v>
      </c>
      <c r="M530" s="32" t="s">
        <v>459</v>
      </c>
      <c r="N530" s="32" t="s">
        <v>459</v>
      </c>
      <c r="O530" s="32">
        <v>6</v>
      </c>
      <c r="P530" s="32">
        <v>1</v>
      </c>
      <c r="Q530" s="32" t="s">
        <v>883</v>
      </c>
      <c r="R530" s="61" t="s">
        <v>884</v>
      </c>
      <c r="S530" s="61">
        <v>7000000</v>
      </c>
      <c r="T530" s="52">
        <f t="shared" ref="T530:T556" si="179">+S530*O530</f>
        <v>42000000</v>
      </c>
      <c r="U530" s="32" t="s">
        <v>1006</v>
      </c>
      <c r="V530" s="32" t="s">
        <v>122</v>
      </c>
      <c r="W530" s="32" t="s">
        <v>886</v>
      </c>
      <c r="X530" s="32" t="s">
        <v>533</v>
      </c>
      <c r="Y530" s="32" t="s">
        <v>76</v>
      </c>
      <c r="Z530" s="32" t="s">
        <v>77</v>
      </c>
      <c r="AA530" s="74">
        <f>SUMIFS('MOD PAA INVERSIÓN'!M:M,'MOD PAA INVERSIÓN'!B:B,A530,'MOD PAA INVERSIÓN'!A:A,"Modificación propuesta")</f>
        <v>0</v>
      </c>
      <c r="AB530" s="74">
        <f t="shared" si="161"/>
        <v>0</v>
      </c>
      <c r="AC530" s="74">
        <f t="shared" ref="AC530:AC536" si="180">T530</f>
        <v>42000000</v>
      </c>
      <c r="AD530" s="74">
        <f>IFERROR(VLOOKUP(A530,'MOD PAA INVERSIÓN'!$B:$U,20,0),0)</f>
        <v>0</v>
      </c>
      <c r="AE530" s="74">
        <f>SUMIFS('MOD PAA INVERSIÓN'!$M:$M,'MOD PAA INVERSIÓN'!B:B,A530,'MOD PAA INVERSIÓN'!A:A,"Información Actual")</f>
        <v>0</v>
      </c>
      <c r="AF530" s="74" t="e">
        <f>VLOOKUP(A530,'Copia de MOD PAA INVERSIÓN'!$B:$M,12,0)</f>
        <v>#N/A</v>
      </c>
      <c r="AG530" s="27" t="e">
        <f t="shared" si="176"/>
        <v>#REF!</v>
      </c>
      <c r="AH530" s="27" t="e">
        <f t="shared" si="164"/>
        <v>#REF!</v>
      </c>
    </row>
    <row r="531" spans="1:34" ht="125">
      <c r="A531" s="31" t="s">
        <v>1007</v>
      </c>
      <c r="B531" s="32" t="s">
        <v>70</v>
      </c>
      <c r="C531" s="32" t="s">
        <v>71</v>
      </c>
      <c r="D531" s="32" t="s">
        <v>1004</v>
      </c>
      <c r="E531" s="32" t="s">
        <v>877</v>
      </c>
      <c r="F531" s="33">
        <v>8146</v>
      </c>
      <c r="G531" s="33">
        <v>2024110010254</v>
      </c>
      <c r="H531" s="32" t="s">
        <v>17</v>
      </c>
      <c r="I531" s="32" t="s">
        <v>878</v>
      </c>
      <c r="J531" s="32" t="s">
        <v>24</v>
      </c>
      <c r="K531" s="32">
        <v>80111600</v>
      </c>
      <c r="L531" s="32" t="s">
        <v>1454</v>
      </c>
      <c r="M531" s="32" t="s">
        <v>409</v>
      </c>
      <c r="N531" s="32" t="s">
        <v>459</v>
      </c>
      <c r="O531" s="32">
        <v>6</v>
      </c>
      <c r="P531" s="32">
        <v>1</v>
      </c>
      <c r="Q531" s="32" t="s">
        <v>883</v>
      </c>
      <c r="R531" s="61" t="s">
        <v>884</v>
      </c>
      <c r="S531" s="61">
        <v>5300000</v>
      </c>
      <c r="T531" s="52">
        <f t="shared" si="179"/>
        <v>31800000</v>
      </c>
      <c r="U531" s="32" t="s">
        <v>1006</v>
      </c>
      <c r="V531" s="32" t="s">
        <v>122</v>
      </c>
      <c r="W531" s="32" t="s">
        <v>886</v>
      </c>
      <c r="X531" s="32" t="s">
        <v>533</v>
      </c>
      <c r="Y531" s="32" t="s">
        <v>76</v>
      </c>
      <c r="Z531" s="32" t="s">
        <v>77</v>
      </c>
      <c r="AA531" s="74">
        <f>SUMIFS('MOD PAA INVERSIÓN'!M:M,'MOD PAA INVERSIÓN'!B:B,A531,'MOD PAA INVERSIÓN'!A:A,"Modificación propuesta")</f>
        <v>31800000</v>
      </c>
      <c r="AB531" s="74">
        <f t="shared" si="161"/>
        <v>0</v>
      </c>
      <c r="AC531" s="74">
        <f t="shared" si="180"/>
        <v>31800000</v>
      </c>
      <c r="AD531" s="74">
        <f>IFERROR(VLOOKUP(A531,'MOD PAA INVERSIÓN'!$B:$U,20,0),0)</f>
        <v>3</v>
      </c>
      <c r="AE531" s="74">
        <f>SUMIFS('MOD PAA INVERSIÓN'!$M:$M,'MOD PAA INVERSIÓN'!B:B,A531,'MOD PAA INVERSIÓN'!A:A,"Información Actual")</f>
        <v>31800000</v>
      </c>
      <c r="AF531" s="74">
        <f>VLOOKUP(A531,'Copia de MOD PAA INVERSIÓN'!$B:$M,12,0)</f>
        <v>31800000</v>
      </c>
      <c r="AG531" s="77" t="e">
        <f t="shared" si="176"/>
        <v>#REF!</v>
      </c>
      <c r="AH531" s="77" t="e">
        <f t="shared" si="164"/>
        <v>#REF!</v>
      </c>
    </row>
    <row r="532" spans="1:34" ht="125">
      <c r="A532" s="31" t="s">
        <v>1010</v>
      </c>
      <c r="B532" s="32" t="s">
        <v>70</v>
      </c>
      <c r="C532" s="32" t="s">
        <v>71</v>
      </c>
      <c r="D532" s="32" t="s">
        <v>1004</v>
      </c>
      <c r="E532" s="32" t="s">
        <v>877</v>
      </c>
      <c r="F532" s="33">
        <v>8146</v>
      </c>
      <c r="G532" s="33">
        <v>2024110010254</v>
      </c>
      <c r="H532" s="32" t="s">
        <v>17</v>
      </c>
      <c r="I532" s="32" t="s">
        <v>878</v>
      </c>
      <c r="J532" s="32" t="s">
        <v>24</v>
      </c>
      <c r="K532" s="32">
        <v>80111600</v>
      </c>
      <c r="L532" s="32" t="s">
        <v>1011</v>
      </c>
      <c r="M532" s="32" t="s">
        <v>409</v>
      </c>
      <c r="N532" s="32" t="s">
        <v>459</v>
      </c>
      <c r="O532" s="32">
        <v>10</v>
      </c>
      <c r="P532" s="32">
        <v>1</v>
      </c>
      <c r="Q532" s="32" t="s">
        <v>883</v>
      </c>
      <c r="R532" s="61" t="s">
        <v>884</v>
      </c>
      <c r="S532" s="61">
        <v>5500000</v>
      </c>
      <c r="T532" s="52">
        <f t="shared" si="179"/>
        <v>55000000</v>
      </c>
      <c r="U532" s="32" t="s">
        <v>1006</v>
      </c>
      <c r="V532" s="32" t="s">
        <v>122</v>
      </c>
      <c r="W532" s="32" t="s">
        <v>886</v>
      </c>
      <c r="X532" s="32" t="s">
        <v>533</v>
      </c>
      <c r="Y532" s="32" t="s">
        <v>76</v>
      </c>
      <c r="Z532" s="32" t="s">
        <v>77</v>
      </c>
      <c r="AA532" s="74">
        <f>SUMIFS('MOD PAA INVERSIÓN'!M:M,'MOD PAA INVERSIÓN'!B:B,A532,'MOD PAA INVERSIÓN'!A:A,"Modificación propuesta")</f>
        <v>0</v>
      </c>
      <c r="AB532" s="74">
        <f t="shared" si="161"/>
        <v>0</v>
      </c>
      <c r="AC532" s="74">
        <f t="shared" si="180"/>
        <v>55000000</v>
      </c>
      <c r="AD532" s="74">
        <f>IFERROR(VLOOKUP(A532,'MOD PAA INVERSIÓN'!$B:$U,20,0),0)</f>
        <v>0</v>
      </c>
      <c r="AE532" s="74">
        <f>SUMIFS('MOD PAA INVERSIÓN'!$M:$M,'MOD PAA INVERSIÓN'!B:B,A532,'MOD PAA INVERSIÓN'!A:A,"Información Actual")</f>
        <v>0</v>
      </c>
      <c r="AF532" s="74" t="e">
        <f>VLOOKUP(A532,'Copia de MOD PAA INVERSIÓN'!$B:$M,12,0)</f>
        <v>#N/A</v>
      </c>
      <c r="AG532" s="27" t="e">
        <f t="shared" si="176"/>
        <v>#REF!</v>
      </c>
      <c r="AH532" s="27" t="e">
        <f t="shared" si="164"/>
        <v>#REF!</v>
      </c>
    </row>
    <row r="533" spans="1:34" ht="125">
      <c r="A533" s="31" t="s">
        <v>1012</v>
      </c>
      <c r="B533" s="32" t="s">
        <v>70</v>
      </c>
      <c r="C533" s="32" t="s">
        <v>71</v>
      </c>
      <c r="D533" s="32" t="s">
        <v>1004</v>
      </c>
      <c r="E533" s="32" t="s">
        <v>877</v>
      </c>
      <c r="F533" s="33">
        <v>8146</v>
      </c>
      <c r="G533" s="33">
        <v>2024110010254</v>
      </c>
      <c r="H533" s="32" t="s">
        <v>17</v>
      </c>
      <c r="I533" s="32" t="s">
        <v>878</v>
      </c>
      <c r="J533" s="32" t="s">
        <v>24</v>
      </c>
      <c r="K533" s="32">
        <v>80111600</v>
      </c>
      <c r="L533" s="32" t="s">
        <v>1455</v>
      </c>
      <c r="M533" s="32" t="s">
        <v>459</v>
      </c>
      <c r="N533" s="32" t="s">
        <v>459</v>
      </c>
      <c r="O533" s="32">
        <v>6</v>
      </c>
      <c r="P533" s="32">
        <v>1</v>
      </c>
      <c r="Q533" s="32" t="s">
        <v>883</v>
      </c>
      <c r="R533" s="61" t="s">
        <v>884</v>
      </c>
      <c r="S533" s="61">
        <v>4700000</v>
      </c>
      <c r="T533" s="52">
        <f t="shared" si="179"/>
        <v>28200000</v>
      </c>
      <c r="U533" s="32" t="s">
        <v>1006</v>
      </c>
      <c r="V533" s="32" t="s">
        <v>122</v>
      </c>
      <c r="W533" s="32" t="s">
        <v>886</v>
      </c>
      <c r="X533" s="32" t="s">
        <v>533</v>
      </c>
      <c r="Y533" s="32" t="s">
        <v>76</v>
      </c>
      <c r="Z533" s="32" t="s">
        <v>77</v>
      </c>
      <c r="AA533" s="74">
        <f>SUMIFS('MOD PAA INVERSIÓN'!M:M,'MOD PAA INVERSIÓN'!B:B,A533,'MOD PAA INVERSIÓN'!A:A,"Modificación propuesta")</f>
        <v>28200000</v>
      </c>
      <c r="AB533" s="74">
        <f t="shared" si="161"/>
        <v>0</v>
      </c>
      <c r="AC533" s="74">
        <f t="shared" si="180"/>
        <v>28200000</v>
      </c>
      <c r="AD533" s="74">
        <f>IFERROR(VLOOKUP(A533,'MOD PAA INVERSIÓN'!$B:$U,20,0),0)</f>
        <v>3</v>
      </c>
      <c r="AE533" s="74">
        <f>SUMIFS('MOD PAA INVERSIÓN'!$M:$M,'MOD PAA INVERSIÓN'!B:B,A533,'MOD PAA INVERSIÓN'!A:A,"Información Actual")</f>
        <v>28200000</v>
      </c>
      <c r="AF533" s="74">
        <f>VLOOKUP(A533,'Copia de MOD PAA INVERSIÓN'!$B:$M,12,0)</f>
        <v>28200000</v>
      </c>
      <c r="AG533" s="77" t="e">
        <f t="shared" si="176"/>
        <v>#REF!</v>
      </c>
      <c r="AH533" s="77" t="e">
        <f t="shared" si="164"/>
        <v>#REF!</v>
      </c>
    </row>
    <row r="534" spans="1:34" ht="125">
      <c r="A534" s="31" t="s">
        <v>1014</v>
      </c>
      <c r="B534" s="32" t="s">
        <v>70</v>
      </c>
      <c r="C534" s="32" t="s">
        <v>71</v>
      </c>
      <c r="D534" s="32" t="s">
        <v>1004</v>
      </c>
      <c r="E534" s="32" t="s">
        <v>877</v>
      </c>
      <c r="F534" s="33">
        <v>8146</v>
      </c>
      <c r="G534" s="33">
        <v>2024110010254</v>
      </c>
      <c r="H534" s="32" t="s">
        <v>17</v>
      </c>
      <c r="I534" s="32" t="s">
        <v>878</v>
      </c>
      <c r="J534" s="32" t="s">
        <v>24</v>
      </c>
      <c r="K534" s="32">
        <v>80111600</v>
      </c>
      <c r="L534" s="32" t="s">
        <v>1456</v>
      </c>
      <c r="M534" s="32" t="s">
        <v>459</v>
      </c>
      <c r="N534" s="32" t="s">
        <v>459</v>
      </c>
      <c r="O534" s="32">
        <v>6</v>
      </c>
      <c r="P534" s="32">
        <v>1</v>
      </c>
      <c r="Q534" s="32" t="s">
        <v>883</v>
      </c>
      <c r="R534" s="61" t="s">
        <v>884</v>
      </c>
      <c r="S534" s="61">
        <v>3000000</v>
      </c>
      <c r="T534" s="52">
        <f t="shared" si="179"/>
        <v>18000000</v>
      </c>
      <c r="U534" s="32" t="s">
        <v>1006</v>
      </c>
      <c r="V534" s="32" t="s">
        <v>122</v>
      </c>
      <c r="W534" s="32" t="s">
        <v>886</v>
      </c>
      <c r="X534" s="32" t="s">
        <v>533</v>
      </c>
      <c r="Y534" s="32" t="s">
        <v>76</v>
      </c>
      <c r="Z534" s="32" t="s">
        <v>77</v>
      </c>
      <c r="AA534" s="74">
        <f>SUMIFS('MOD PAA INVERSIÓN'!M:M,'MOD PAA INVERSIÓN'!B:B,A534,'MOD PAA INVERSIÓN'!A:A,"Modificación propuesta")</f>
        <v>18000000</v>
      </c>
      <c r="AB534" s="74">
        <f t="shared" si="161"/>
        <v>0</v>
      </c>
      <c r="AC534" s="74">
        <f t="shared" si="180"/>
        <v>18000000</v>
      </c>
      <c r="AD534" s="74">
        <f>IFERROR(VLOOKUP(A534,'MOD PAA INVERSIÓN'!$B:$U,20,0),0)</f>
        <v>3</v>
      </c>
      <c r="AE534" s="74">
        <f>SUMIFS('MOD PAA INVERSIÓN'!$M:$M,'MOD PAA INVERSIÓN'!B:B,A534,'MOD PAA INVERSIÓN'!A:A,"Información Actual")</f>
        <v>18000000</v>
      </c>
      <c r="AF534" s="74">
        <f>VLOOKUP(A534,'Copia de MOD PAA INVERSIÓN'!$B:$M,12,0)</f>
        <v>18000000</v>
      </c>
      <c r="AG534" s="77" t="e">
        <f t="shared" si="176"/>
        <v>#REF!</v>
      </c>
      <c r="AH534" s="77" t="e">
        <f t="shared" si="164"/>
        <v>#REF!</v>
      </c>
    </row>
    <row r="535" spans="1:34" ht="125">
      <c r="A535" s="31" t="s">
        <v>1016</v>
      </c>
      <c r="B535" s="32" t="s">
        <v>70</v>
      </c>
      <c r="C535" s="32" t="s">
        <v>71</v>
      </c>
      <c r="D535" s="32" t="s">
        <v>1004</v>
      </c>
      <c r="E535" s="32" t="s">
        <v>877</v>
      </c>
      <c r="F535" s="33">
        <v>8146</v>
      </c>
      <c r="G535" s="33">
        <v>2024110010254</v>
      </c>
      <c r="H535" s="32" t="s">
        <v>17</v>
      </c>
      <c r="I535" s="32" t="s">
        <v>878</v>
      </c>
      <c r="J535" s="32" t="s">
        <v>24</v>
      </c>
      <c r="K535" s="32">
        <v>80111600</v>
      </c>
      <c r="L535" s="32" t="s">
        <v>1457</v>
      </c>
      <c r="M535" s="32" t="s">
        <v>459</v>
      </c>
      <c r="N535" s="32" t="s">
        <v>459</v>
      </c>
      <c r="O535" s="32">
        <v>6</v>
      </c>
      <c r="P535" s="32">
        <v>1</v>
      </c>
      <c r="Q535" s="32" t="s">
        <v>883</v>
      </c>
      <c r="R535" s="61" t="s">
        <v>884</v>
      </c>
      <c r="S535" s="61">
        <v>3000000</v>
      </c>
      <c r="T535" s="52">
        <f t="shared" si="179"/>
        <v>18000000</v>
      </c>
      <c r="U535" s="32" t="s">
        <v>1006</v>
      </c>
      <c r="V535" s="32" t="s">
        <v>122</v>
      </c>
      <c r="W535" s="32" t="s">
        <v>886</v>
      </c>
      <c r="X535" s="32" t="s">
        <v>533</v>
      </c>
      <c r="Y535" s="32" t="s">
        <v>76</v>
      </c>
      <c r="Z535" s="32" t="s">
        <v>77</v>
      </c>
      <c r="AA535" s="74">
        <f>SUMIFS('MOD PAA INVERSIÓN'!M:M,'MOD PAA INVERSIÓN'!B:B,A535,'MOD PAA INVERSIÓN'!A:A,"Modificación propuesta")</f>
        <v>18000000</v>
      </c>
      <c r="AB535" s="74">
        <f t="shared" si="161"/>
        <v>0</v>
      </c>
      <c r="AC535" s="74">
        <f t="shared" si="180"/>
        <v>18000000</v>
      </c>
      <c r="AD535" s="74">
        <f>IFERROR(VLOOKUP(A535,'MOD PAA INVERSIÓN'!$B:$U,20,0),0)</f>
        <v>3</v>
      </c>
      <c r="AE535" s="74">
        <f>SUMIFS('MOD PAA INVERSIÓN'!$M:$M,'MOD PAA INVERSIÓN'!B:B,A535,'MOD PAA INVERSIÓN'!A:A,"Información Actual")</f>
        <v>18000000</v>
      </c>
      <c r="AF535" s="74">
        <f>VLOOKUP(A535,'Copia de MOD PAA INVERSIÓN'!$B:$M,12,0)</f>
        <v>18000000</v>
      </c>
      <c r="AG535" s="77" t="e">
        <f t="shared" si="176"/>
        <v>#REF!</v>
      </c>
      <c r="AH535" s="77" t="e">
        <f t="shared" si="164"/>
        <v>#REF!</v>
      </c>
    </row>
    <row r="536" spans="1:34" ht="125">
      <c r="A536" s="31" t="s">
        <v>1018</v>
      </c>
      <c r="B536" s="32" t="s">
        <v>70</v>
      </c>
      <c r="C536" s="32" t="s">
        <v>71</v>
      </c>
      <c r="D536" s="32" t="s">
        <v>1004</v>
      </c>
      <c r="E536" s="32" t="s">
        <v>877</v>
      </c>
      <c r="F536" s="33">
        <v>8146</v>
      </c>
      <c r="G536" s="33">
        <v>2024110010254</v>
      </c>
      <c r="H536" s="32" t="s">
        <v>17</v>
      </c>
      <c r="I536" s="32" t="s">
        <v>878</v>
      </c>
      <c r="J536" s="32" t="s">
        <v>24</v>
      </c>
      <c r="K536" s="32">
        <v>80111600</v>
      </c>
      <c r="L536" s="32" t="s">
        <v>1019</v>
      </c>
      <c r="M536" s="32" t="s">
        <v>459</v>
      </c>
      <c r="N536" s="32" t="s">
        <v>459</v>
      </c>
      <c r="O536" s="32">
        <v>10</v>
      </c>
      <c r="P536" s="32">
        <v>1</v>
      </c>
      <c r="Q536" s="32" t="s">
        <v>883</v>
      </c>
      <c r="R536" s="61" t="s">
        <v>884</v>
      </c>
      <c r="S536" s="61">
        <v>3800000</v>
      </c>
      <c r="T536" s="52">
        <f t="shared" si="179"/>
        <v>38000000</v>
      </c>
      <c r="U536" s="32" t="s">
        <v>1006</v>
      </c>
      <c r="V536" s="32" t="s">
        <v>122</v>
      </c>
      <c r="W536" s="32" t="s">
        <v>886</v>
      </c>
      <c r="X536" s="32" t="s">
        <v>533</v>
      </c>
      <c r="Y536" s="32" t="s">
        <v>76</v>
      </c>
      <c r="Z536" s="32" t="s">
        <v>77</v>
      </c>
      <c r="AA536" s="74">
        <f>SUMIFS('MOD PAA INVERSIÓN'!M:M,'MOD PAA INVERSIÓN'!B:B,A536,'MOD PAA INVERSIÓN'!A:A,"Modificación propuesta")</f>
        <v>0</v>
      </c>
      <c r="AB536" s="74">
        <f t="shared" si="161"/>
        <v>0</v>
      </c>
      <c r="AC536" s="74">
        <f t="shared" si="180"/>
        <v>38000000</v>
      </c>
      <c r="AD536" s="74">
        <f>IFERROR(VLOOKUP(A536,'MOD PAA INVERSIÓN'!$B:$U,20,0),0)</f>
        <v>0</v>
      </c>
      <c r="AE536" s="74">
        <f>SUMIFS('MOD PAA INVERSIÓN'!$M:$M,'MOD PAA INVERSIÓN'!B:B,A536,'MOD PAA INVERSIÓN'!A:A,"Información Actual")</f>
        <v>0</v>
      </c>
      <c r="AF536" s="74" t="e">
        <f>VLOOKUP(A536,'Copia de MOD PAA INVERSIÓN'!$B:$M,12,0)</f>
        <v>#N/A</v>
      </c>
      <c r="AG536" s="27" t="e">
        <f t="shared" si="176"/>
        <v>#REF!</v>
      </c>
      <c r="AH536" s="27" t="e">
        <f t="shared" si="164"/>
        <v>#REF!</v>
      </c>
    </row>
    <row r="537" spans="1:34" ht="125">
      <c r="A537" s="31" t="s">
        <v>1020</v>
      </c>
      <c r="B537" s="32" t="s">
        <v>70</v>
      </c>
      <c r="C537" s="32" t="s">
        <v>71</v>
      </c>
      <c r="D537" s="32" t="s">
        <v>1004</v>
      </c>
      <c r="E537" s="32" t="s">
        <v>877</v>
      </c>
      <c r="F537" s="33">
        <v>8146</v>
      </c>
      <c r="G537" s="33">
        <v>2024110010254</v>
      </c>
      <c r="H537" s="32" t="s">
        <v>17</v>
      </c>
      <c r="I537" s="32" t="s">
        <v>878</v>
      </c>
      <c r="J537" s="32" t="s">
        <v>24</v>
      </c>
      <c r="K537" s="32">
        <v>80111600</v>
      </c>
      <c r="L537" s="32" t="s">
        <v>1458</v>
      </c>
      <c r="M537" s="32" t="s">
        <v>459</v>
      </c>
      <c r="N537" s="32" t="s">
        <v>459</v>
      </c>
      <c r="O537" s="32">
        <v>6</v>
      </c>
      <c r="P537" s="32">
        <v>1</v>
      </c>
      <c r="Q537" s="32" t="s">
        <v>883</v>
      </c>
      <c r="R537" s="61" t="s">
        <v>884</v>
      </c>
      <c r="S537" s="61">
        <v>7000000</v>
      </c>
      <c r="T537" s="52">
        <f t="shared" si="179"/>
        <v>42000000</v>
      </c>
      <c r="U537" s="32" t="s">
        <v>1006</v>
      </c>
      <c r="V537" s="32" t="s">
        <v>894</v>
      </c>
      <c r="W537" s="32" t="s">
        <v>886</v>
      </c>
      <c r="X537" s="32" t="s">
        <v>533</v>
      </c>
      <c r="Y537" s="32" t="s">
        <v>76</v>
      </c>
      <c r="Z537" s="32" t="s">
        <v>77</v>
      </c>
      <c r="AA537" s="74">
        <f>SUMIFS('MOD PAA INVERSIÓN'!M:M,'MOD PAA INVERSIÓN'!B:B,A537,'MOD PAA INVERSIÓN'!A:A,"Modificación propuesta")</f>
        <v>70000000</v>
      </c>
      <c r="AB537" s="74">
        <f t="shared" si="161"/>
        <v>28000000</v>
      </c>
      <c r="AC537" s="93">
        <v>70000000</v>
      </c>
      <c r="AD537" s="74">
        <f>IFERROR(VLOOKUP(A537,'MOD PAA INVERSIÓN'!$B:$U,20,0),0)</f>
        <v>3</v>
      </c>
      <c r="AE537" s="74">
        <f>SUMIFS('MOD PAA INVERSIÓN'!$M:$M,'MOD PAA INVERSIÓN'!B:B,A537,'MOD PAA INVERSIÓN'!A:A,"Información Actual")</f>
        <v>42000000</v>
      </c>
      <c r="AF537" s="74">
        <f>VLOOKUP(A537,'Copia de MOD PAA INVERSIÓN'!$B:$M,12,0)</f>
        <v>70000000</v>
      </c>
      <c r="AG537" s="77" t="e">
        <f t="shared" si="176"/>
        <v>#REF!</v>
      </c>
      <c r="AH537" s="77" t="e">
        <f t="shared" si="164"/>
        <v>#REF!</v>
      </c>
    </row>
    <row r="538" spans="1:34" ht="125">
      <c r="A538" s="31" t="s">
        <v>1022</v>
      </c>
      <c r="B538" s="32" t="s">
        <v>70</v>
      </c>
      <c r="C538" s="32" t="s">
        <v>71</v>
      </c>
      <c r="D538" s="32" t="s">
        <v>1004</v>
      </c>
      <c r="E538" s="32" t="s">
        <v>877</v>
      </c>
      <c r="F538" s="33">
        <v>8146</v>
      </c>
      <c r="G538" s="33">
        <v>2024110010254</v>
      </c>
      <c r="H538" s="32" t="s">
        <v>17</v>
      </c>
      <c r="I538" s="32" t="s">
        <v>878</v>
      </c>
      <c r="J538" s="32" t="s">
        <v>24</v>
      </c>
      <c r="K538" s="32">
        <v>80111600</v>
      </c>
      <c r="L538" s="32" t="s">
        <v>1459</v>
      </c>
      <c r="M538" s="32" t="s">
        <v>409</v>
      </c>
      <c r="N538" s="32" t="s">
        <v>459</v>
      </c>
      <c r="O538" s="32">
        <v>6</v>
      </c>
      <c r="P538" s="32">
        <v>1</v>
      </c>
      <c r="Q538" s="32" t="s">
        <v>883</v>
      </c>
      <c r="R538" s="61" t="s">
        <v>884</v>
      </c>
      <c r="S538" s="61">
        <v>4000000</v>
      </c>
      <c r="T538" s="52">
        <f t="shared" si="179"/>
        <v>24000000</v>
      </c>
      <c r="U538" s="32" t="s">
        <v>1006</v>
      </c>
      <c r="V538" s="32" t="s">
        <v>894</v>
      </c>
      <c r="W538" s="32" t="s">
        <v>886</v>
      </c>
      <c r="X538" s="32" t="s">
        <v>533</v>
      </c>
      <c r="Y538" s="32" t="s">
        <v>76</v>
      </c>
      <c r="Z538" s="32" t="s">
        <v>77</v>
      </c>
      <c r="AA538" s="74">
        <f>SUMIFS('MOD PAA INVERSIÓN'!M:M,'MOD PAA INVERSIÓN'!B:B,A538,'MOD PAA INVERSIÓN'!A:A,"Modificación propuesta")</f>
        <v>24000000</v>
      </c>
      <c r="AB538" s="74">
        <f t="shared" si="161"/>
        <v>0</v>
      </c>
      <c r="AC538" s="74">
        <f t="shared" ref="AC538:AC542" si="181">T538</f>
        <v>24000000</v>
      </c>
      <c r="AD538" s="74">
        <f>IFERROR(VLOOKUP(A538,'MOD PAA INVERSIÓN'!$B:$U,20,0),0)</f>
        <v>3</v>
      </c>
      <c r="AE538" s="74">
        <f>SUMIFS('MOD PAA INVERSIÓN'!$M:$M,'MOD PAA INVERSIÓN'!B:B,A538,'MOD PAA INVERSIÓN'!A:A,"Información Actual")</f>
        <v>24000000</v>
      </c>
      <c r="AF538" s="74">
        <f>VLOOKUP(A538,'Copia de MOD PAA INVERSIÓN'!$B:$M,12,0)</f>
        <v>24000000</v>
      </c>
      <c r="AG538" s="77" t="e">
        <f t="shared" si="176"/>
        <v>#REF!</v>
      </c>
      <c r="AH538" s="77" t="e">
        <f t="shared" si="164"/>
        <v>#REF!</v>
      </c>
    </row>
    <row r="539" spans="1:34" ht="125">
      <c r="A539" s="31" t="s">
        <v>1024</v>
      </c>
      <c r="B539" s="32" t="s">
        <v>70</v>
      </c>
      <c r="C539" s="32" t="s">
        <v>71</v>
      </c>
      <c r="D539" s="32" t="s">
        <v>1004</v>
      </c>
      <c r="E539" s="32" t="s">
        <v>877</v>
      </c>
      <c r="F539" s="33">
        <v>8146</v>
      </c>
      <c r="G539" s="33">
        <v>2024110010254</v>
      </c>
      <c r="H539" s="32" t="s">
        <v>17</v>
      </c>
      <c r="I539" s="32" t="s">
        <v>878</v>
      </c>
      <c r="J539" s="32" t="s">
        <v>24</v>
      </c>
      <c r="K539" s="32">
        <v>80111600</v>
      </c>
      <c r="L539" s="32" t="s">
        <v>1460</v>
      </c>
      <c r="M539" s="32" t="s">
        <v>459</v>
      </c>
      <c r="N539" s="32" t="s">
        <v>459</v>
      </c>
      <c r="O539" s="32">
        <v>6</v>
      </c>
      <c r="P539" s="32">
        <v>1</v>
      </c>
      <c r="Q539" s="32" t="s">
        <v>883</v>
      </c>
      <c r="R539" s="61" t="s">
        <v>884</v>
      </c>
      <c r="S539" s="61">
        <v>5000000</v>
      </c>
      <c r="T539" s="52">
        <f t="shared" si="179"/>
        <v>30000000</v>
      </c>
      <c r="U539" s="32" t="s">
        <v>1006</v>
      </c>
      <c r="V539" s="32" t="s">
        <v>894</v>
      </c>
      <c r="W539" s="32" t="s">
        <v>886</v>
      </c>
      <c r="X539" s="32" t="s">
        <v>533</v>
      </c>
      <c r="Y539" s="32" t="s">
        <v>76</v>
      </c>
      <c r="Z539" s="32" t="s">
        <v>77</v>
      </c>
      <c r="AA539" s="74">
        <f>SUMIFS('MOD PAA INVERSIÓN'!M:M,'MOD PAA INVERSIÓN'!B:B,A539,'MOD PAA INVERSIÓN'!A:A,"Modificación propuesta")</f>
        <v>30000000</v>
      </c>
      <c r="AB539" s="74">
        <f t="shared" si="161"/>
        <v>0</v>
      </c>
      <c r="AC539" s="74">
        <f t="shared" si="181"/>
        <v>30000000</v>
      </c>
      <c r="AD539" s="74">
        <f>IFERROR(VLOOKUP(A539,'MOD PAA INVERSIÓN'!$B:$U,20,0),0)</f>
        <v>3</v>
      </c>
      <c r="AE539" s="74">
        <f>SUMIFS('MOD PAA INVERSIÓN'!$M:$M,'MOD PAA INVERSIÓN'!B:B,A539,'MOD PAA INVERSIÓN'!A:A,"Información Actual")</f>
        <v>30000000</v>
      </c>
      <c r="AF539" s="74">
        <f>VLOOKUP(A539,'Copia de MOD PAA INVERSIÓN'!$B:$M,12,0)</f>
        <v>30000000</v>
      </c>
      <c r="AG539" s="77" t="e">
        <f t="shared" si="176"/>
        <v>#REF!</v>
      </c>
      <c r="AH539" s="77" t="e">
        <f t="shared" si="164"/>
        <v>#REF!</v>
      </c>
    </row>
    <row r="540" spans="1:34" ht="125">
      <c r="A540" s="31" t="s">
        <v>1025</v>
      </c>
      <c r="B540" s="32" t="s">
        <v>70</v>
      </c>
      <c r="C540" s="32" t="s">
        <v>71</v>
      </c>
      <c r="D540" s="32" t="s">
        <v>1004</v>
      </c>
      <c r="E540" s="32" t="s">
        <v>877</v>
      </c>
      <c r="F540" s="33">
        <v>8146</v>
      </c>
      <c r="G540" s="33">
        <v>2024110010254</v>
      </c>
      <c r="H540" s="32" t="s">
        <v>17</v>
      </c>
      <c r="I540" s="32" t="s">
        <v>878</v>
      </c>
      <c r="J540" s="32" t="s">
        <v>24</v>
      </c>
      <c r="K540" s="32">
        <v>80111600</v>
      </c>
      <c r="L540" s="32" t="s">
        <v>1461</v>
      </c>
      <c r="M540" s="32" t="s">
        <v>459</v>
      </c>
      <c r="N540" s="32" t="s">
        <v>459</v>
      </c>
      <c r="O540" s="32">
        <v>6</v>
      </c>
      <c r="P540" s="32">
        <v>1</v>
      </c>
      <c r="Q540" s="32" t="s">
        <v>883</v>
      </c>
      <c r="R540" s="61" t="s">
        <v>884</v>
      </c>
      <c r="S540" s="61">
        <v>6300000</v>
      </c>
      <c r="T540" s="52">
        <f t="shared" si="179"/>
        <v>37800000</v>
      </c>
      <c r="U540" s="32" t="s">
        <v>1006</v>
      </c>
      <c r="V540" s="32" t="s">
        <v>894</v>
      </c>
      <c r="W540" s="32" t="s">
        <v>886</v>
      </c>
      <c r="X540" s="32" t="s">
        <v>533</v>
      </c>
      <c r="Y540" s="32" t="s">
        <v>76</v>
      </c>
      <c r="Z540" s="32" t="s">
        <v>77</v>
      </c>
      <c r="AA540" s="74">
        <f>SUMIFS('MOD PAA INVERSIÓN'!M:M,'MOD PAA INVERSIÓN'!B:B,A540,'MOD PAA INVERSIÓN'!A:A,"Modificación propuesta")</f>
        <v>37800000</v>
      </c>
      <c r="AB540" s="74">
        <f t="shared" si="161"/>
        <v>0</v>
      </c>
      <c r="AC540" s="74">
        <f t="shared" si="181"/>
        <v>37800000</v>
      </c>
      <c r="AD540" s="74">
        <f>IFERROR(VLOOKUP(A540,'MOD PAA INVERSIÓN'!$B:$U,20,0),0)</f>
        <v>3</v>
      </c>
      <c r="AE540" s="74">
        <f>SUMIFS('MOD PAA INVERSIÓN'!$M:$M,'MOD PAA INVERSIÓN'!B:B,A540,'MOD PAA INVERSIÓN'!A:A,"Información Actual")</f>
        <v>37800000</v>
      </c>
      <c r="AF540" s="74">
        <f>VLOOKUP(A540,'Copia de MOD PAA INVERSIÓN'!$B:$M,12,0)</f>
        <v>37800000</v>
      </c>
      <c r="AG540" s="77" t="e">
        <f t="shared" si="176"/>
        <v>#REF!</v>
      </c>
      <c r="AH540" s="77" t="e">
        <f t="shared" si="164"/>
        <v>#REF!</v>
      </c>
    </row>
    <row r="541" spans="1:34" ht="125">
      <c r="A541" s="31" t="s">
        <v>1027</v>
      </c>
      <c r="B541" s="32" t="s">
        <v>70</v>
      </c>
      <c r="C541" s="32" t="s">
        <v>71</v>
      </c>
      <c r="D541" s="32" t="s">
        <v>1004</v>
      </c>
      <c r="E541" s="32" t="s">
        <v>877</v>
      </c>
      <c r="F541" s="33">
        <v>8146</v>
      </c>
      <c r="G541" s="33">
        <v>2024110010254</v>
      </c>
      <c r="H541" s="32" t="s">
        <v>17</v>
      </c>
      <c r="I541" s="32" t="s">
        <v>878</v>
      </c>
      <c r="J541" s="32" t="s">
        <v>24</v>
      </c>
      <c r="K541" s="32">
        <v>80111600</v>
      </c>
      <c r="L541" s="32" t="s">
        <v>1462</v>
      </c>
      <c r="M541" s="32" t="s">
        <v>459</v>
      </c>
      <c r="N541" s="32" t="s">
        <v>459</v>
      </c>
      <c r="O541" s="32">
        <v>6</v>
      </c>
      <c r="P541" s="32">
        <v>1</v>
      </c>
      <c r="Q541" s="32" t="s">
        <v>883</v>
      </c>
      <c r="R541" s="61" t="s">
        <v>884</v>
      </c>
      <c r="S541" s="61">
        <v>6000000</v>
      </c>
      <c r="T541" s="52">
        <f t="shared" si="179"/>
        <v>36000000</v>
      </c>
      <c r="U541" s="32" t="s">
        <v>1006</v>
      </c>
      <c r="V541" s="32" t="s">
        <v>894</v>
      </c>
      <c r="W541" s="32" t="s">
        <v>886</v>
      </c>
      <c r="X541" s="32" t="s">
        <v>533</v>
      </c>
      <c r="Y541" s="32" t="s">
        <v>76</v>
      </c>
      <c r="Z541" s="32" t="s">
        <v>77</v>
      </c>
      <c r="AA541" s="74">
        <f>SUMIFS('MOD PAA INVERSIÓN'!M:M,'MOD PAA INVERSIÓN'!B:B,A541,'MOD PAA INVERSIÓN'!A:A,"Modificación propuesta")</f>
        <v>36000000</v>
      </c>
      <c r="AB541" s="74">
        <f t="shared" si="161"/>
        <v>0</v>
      </c>
      <c r="AC541" s="74">
        <f t="shared" si="181"/>
        <v>36000000</v>
      </c>
      <c r="AD541" s="74">
        <f>IFERROR(VLOOKUP(A541,'MOD PAA INVERSIÓN'!$B:$U,20,0),0)</f>
        <v>3</v>
      </c>
      <c r="AE541" s="74">
        <f>SUMIFS('MOD PAA INVERSIÓN'!$M:$M,'MOD PAA INVERSIÓN'!B:B,A541,'MOD PAA INVERSIÓN'!A:A,"Información Actual")</f>
        <v>36000000</v>
      </c>
      <c r="AF541" s="74">
        <f>VLOOKUP(A541,'Copia de MOD PAA INVERSIÓN'!$B:$M,12,0)</f>
        <v>36000000</v>
      </c>
      <c r="AG541" s="77" t="e">
        <f t="shared" si="176"/>
        <v>#REF!</v>
      </c>
      <c r="AH541" s="77" t="e">
        <f t="shared" si="164"/>
        <v>#REF!</v>
      </c>
    </row>
    <row r="542" spans="1:34" ht="125">
      <c r="A542" s="31" t="s">
        <v>1028</v>
      </c>
      <c r="B542" s="32" t="s">
        <v>70</v>
      </c>
      <c r="C542" s="32" t="s">
        <v>71</v>
      </c>
      <c r="D542" s="32" t="s">
        <v>1004</v>
      </c>
      <c r="E542" s="32" t="s">
        <v>877</v>
      </c>
      <c r="F542" s="33">
        <v>8146</v>
      </c>
      <c r="G542" s="33">
        <v>2024110010254</v>
      </c>
      <c r="H542" s="32" t="s">
        <v>17</v>
      </c>
      <c r="I542" s="32" t="s">
        <v>878</v>
      </c>
      <c r="J542" s="32" t="s">
        <v>24</v>
      </c>
      <c r="K542" s="32">
        <v>80111600</v>
      </c>
      <c r="L542" s="32" t="s">
        <v>1463</v>
      </c>
      <c r="M542" s="32" t="s">
        <v>459</v>
      </c>
      <c r="N542" s="32" t="s">
        <v>459</v>
      </c>
      <c r="O542" s="32">
        <v>10</v>
      </c>
      <c r="P542" s="32">
        <v>1</v>
      </c>
      <c r="Q542" s="32" t="s">
        <v>883</v>
      </c>
      <c r="R542" s="61" t="s">
        <v>884</v>
      </c>
      <c r="S542" s="61">
        <v>4700000</v>
      </c>
      <c r="T542" s="52">
        <f t="shared" si="179"/>
        <v>47000000</v>
      </c>
      <c r="U542" s="32" t="s">
        <v>1006</v>
      </c>
      <c r="V542" s="32" t="s">
        <v>894</v>
      </c>
      <c r="W542" s="32" t="s">
        <v>886</v>
      </c>
      <c r="X542" s="32" t="s">
        <v>533</v>
      </c>
      <c r="Y542" s="32" t="s">
        <v>76</v>
      </c>
      <c r="Z542" s="32" t="s">
        <v>77</v>
      </c>
      <c r="AA542" s="74">
        <f>SUMIFS('MOD PAA INVERSIÓN'!M:M,'MOD PAA INVERSIÓN'!B:B,A542,'MOD PAA INVERSIÓN'!A:A,"Modificación propuesta")</f>
        <v>47000000</v>
      </c>
      <c r="AB542" s="74">
        <f t="shared" si="161"/>
        <v>0</v>
      </c>
      <c r="AC542" s="74">
        <f t="shared" si="181"/>
        <v>47000000</v>
      </c>
      <c r="AD542" s="74">
        <f>IFERROR(VLOOKUP(A542,'MOD PAA INVERSIÓN'!$B:$U,20,0),0)</f>
        <v>3</v>
      </c>
      <c r="AE542" s="74">
        <f>SUMIFS('MOD PAA INVERSIÓN'!$M:$M,'MOD PAA INVERSIÓN'!B:B,A542,'MOD PAA INVERSIÓN'!A:A,"Información Actual")</f>
        <v>47000000</v>
      </c>
      <c r="AF542" s="74">
        <f>VLOOKUP(A542,'Copia de MOD PAA INVERSIÓN'!$B:$M,12,0)</f>
        <v>47000000</v>
      </c>
      <c r="AG542" s="77" t="e">
        <f t="shared" si="176"/>
        <v>#REF!</v>
      </c>
      <c r="AH542" s="77" t="e">
        <f t="shared" si="164"/>
        <v>#REF!</v>
      </c>
    </row>
    <row r="543" spans="1:34" ht="125">
      <c r="A543" s="31" t="s">
        <v>1030</v>
      </c>
      <c r="B543" s="32" t="s">
        <v>70</v>
      </c>
      <c r="C543" s="32" t="s">
        <v>71</v>
      </c>
      <c r="D543" s="32" t="s">
        <v>1004</v>
      </c>
      <c r="E543" s="32" t="s">
        <v>877</v>
      </c>
      <c r="F543" s="33">
        <v>8146</v>
      </c>
      <c r="G543" s="33">
        <v>2024110010254</v>
      </c>
      <c r="H543" s="32" t="s">
        <v>17</v>
      </c>
      <c r="I543" s="32" t="s">
        <v>878</v>
      </c>
      <c r="J543" s="32" t="s">
        <v>24</v>
      </c>
      <c r="K543" s="32">
        <v>80111600</v>
      </c>
      <c r="L543" s="32" t="s">
        <v>1463</v>
      </c>
      <c r="M543" s="32" t="s">
        <v>459</v>
      </c>
      <c r="N543" s="32" t="s">
        <v>459</v>
      </c>
      <c r="O543" s="32">
        <v>6</v>
      </c>
      <c r="P543" s="32">
        <v>1</v>
      </c>
      <c r="Q543" s="32" t="s">
        <v>883</v>
      </c>
      <c r="R543" s="61" t="s">
        <v>884</v>
      </c>
      <c r="S543" s="61">
        <v>5000000</v>
      </c>
      <c r="T543" s="52">
        <f t="shared" si="179"/>
        <v>30000000</v>
      </c>
      <c r="U543" s="32" t="s">
        <v>1006</v>
      </c>
      <c r="V543" s="32" t="s">
        <v>894</v>
      </c>
      <c r="W543" s="32" t="s">
        <v>886</v>
      </c>
      <c r="X543" s="32" t="s">
        <v>533</v>
      </c>
      <c r="Y543" s="32" t="s">
        <v>76</v>
      </c>
      <c r="Z543" s="32" t="s">
        <v>77</v>
      </c>
      <c r="AA543" s="74">
        <f>SUMIFS('MOD PAA INVERSIÓN'!M:M,'MOD PAA INVERSIÓN'!B:B,A543,'MOD PAA INVERSIÓN'!A:A,"Modificación propuesta")</f>
        <v>50000000</v>
      </c>
      <c r="AB543" s="74">
        <f t="shared" si="161"/>
        <v>20000000</v>
      </c>
      <c r="AC543" s="93">
        <v>50000000</v>
      </c>
      <c r="AD543" s="74">
        <f>IFERROR(VLOOKUP(A543,'MOD PAA INVERSIÓN'!$B:$U,20,0),0)</f>
        <v>3</v>
      </c>
      <c r="AE543" s="74">
        <f>SUMIFS('MOD PAA INVERSIÓN'!$M:$M,'MOD PAA INVERSIÓN'!B:B,A543,'MOD PAA INVERSIÓN'!A:A,"Información Actual")</f>
        <v>30000000</v>
      </c>
      <c r="AF543" s="74">
        <f>VLOOKUP(A543,'Copia de MOD PAA INVERSIÓN'!$B:$M,12,0)</f>
        <v>50000000</v>
      </c>
      <c r="AG543" s="77" t="e">
        <f t="shared" si="176"/>
        <v>#REF!</v>
      </c>
      <c r="AH543" s="77" t="e">
        <f t="shared" si="164"/>
        <v>#REF!</v>
      </c>
    </row>
    <row r="544" spans="1:34" ht="125">
      <c r="A544" s="31" t="s">
        <v>1031</v>
      </c>
      <c r="B544" s="32" t="s">
        <v>70</v>
      </c>
      <c r="C544" s="32" t="s">
        <v>71</v>
      </c>
      <c r="D544" s="32" t="s">
        <v>1004</v>
      </c>
      <c r="E544" s="32" t="s">
        <v>877</v>
      </c>
      <c r="F544" s="33">
        <v>8146</v>
      </c>
      <c r="G544" s="33">
        <v>2024110010254</v>
      </c>
      <c r="H544" s="32" t="s">
        <v>17</v>
      </c>
      <c r="I544" s="32" t="s">
        <v>878</v>
      </c>
      <c r="J544" s="32" t="s">
        <v>24</v>
      </c>
      <c r="K544" s="32">
        <v>80111600</v>
      </c>
      <c r="L544" s="32" t="s">
        <v>1463</v>
      </c>
      <c r="M544" s="32" t="s">
        <v>459</v>
      </c>
      <c r="N544" s="32" t="s">
        <v>459</v>
      </c>
      <c r="O544" s="32">
        <v>6</v>
      </c>
      <c r="P544" s="32">
        <v>1</v>
      </c>
      <c r="Q544" s="32" t="s">
        <v>883</v>
      </c>
      <c r="R544" s="61" t="s">
        <v>884</v>
      </c>
      <c r="S544" s="61">
        <v>5000000</v>
      </c>
      <c r="T544" s="52">
        <f t="shared" si="179"/>
        <v>30000000</v>
      </c>
      <c r="U544" s="32" t="s">
        <v>1006</v>
      </c>
      <c r="V544" s="32" t="s">
        <v>894</v>
      </c>
      <c r="W544" s="32" t="s">
        <v>886</v>
      </c>
      <c r="X544" s="32" t="s">
        <v>533</v>
      </c>
      <c r="Y544" s="32" t="s">
        <v>76</v>
      </c>
      <c r="Z544" s="32" t="s">
        <v>77</v>
      </c>
      <c r="AA544" s="74">
        <f>SUMIFS('MOD PAA INVERSIÓN'!M:M,'MOD PAA INVERSIÓN'!B:B,A544,'MOD PAA INVERSIÓN'!A:A,"Modificación propuesta")</f>
        <v>30000000</v>
      </c>
      <c r="AB544" s="74">
        <f t="shared" si="161"/>
        <v>0</v>
      </c>
      <c r="AC544" s="74">
        <f t="shared" ref="AC544:AC545" si="182">T544</f>
        <v>30000000</v>
      </c>
      <c r="AD544" s="74">
        <f>IFERROR(VLOOKUP(A544,'MOD PAA INVERSIÓN'!$B:$U,20,0),0)</f>
        <v>3</v>
      </c>
      <c r="AE544" s="74">
        <f>SUMIFS('MOD PAA INVERSIÓN'!$M:$M,'MOD PAA INVERSIÓN'!B:B,A544,'MOD PAA INVERSIÓN'!A:A,"Información Actual")</f>
        <v>30000000</v>
      </c>
      <c r="AF544" s="74">
        <f>VLOOKUP(A544,'Copia de MOD PAA INVERSIÓN'!$B:$M,12,0)</f>
        <v>30000000</v>
      </c>
      <c r="AG544" s="77" t="e">
        <f t="shared" si="176"/>
        <v>#REF!</v>
      </c>
      <c r="AH544" s="77" t="e">
        <f t="shared" si="164"/>
        <v>#REF!</v>
      </c>
    </row>
    <row r="545" spans="1:34" ht="125">
      <c r="A545" s="31" t="s">
        <v>1032</v>
      </c>
      <c r="B545" s="32" t="s">
        <v>70</v>
      </c>
      <c r="C545" s="32" t="s">
        <v>71</v>
      </c>
      <c r="D545" s="32" t="s">
        <v>1004</v>
      </c>
      <c r="E545" s="32" t="s">
        <v>877</v>
      </c>
      <c r="F545" s="33">
        <v>8146</v>
      </c>
      <c r="G545" s="33">
        <v>2024110010254</v>
      </c>
      <c r="H545" s="32" t="s">
        <v>17</v>
      </c>
      <c r="I545" s="32" t="s">
        <v>878</v>
      </c>
      <c r="J545" s="32" t="s">
        <v>24</v>
      </c>
      <c r="K545" s="32">
        <v>80111600</v>
      </c>
      <c r="L545" s="32" t="s">
        <v>1464</v>
      </c>
      <c r="M545" s="32" t="s">
        <v>459</v>
      </c>
      <c r="N545" s="32" t="s">
        <v>459</v>
      </c>
      <c r="O545" s="32">
        <v>6</v>
      </c>
      <c r="P545" s="32">
        <v>1</v>
      </c>
      <c r="Q545" s="32" t="s">
        <v>883</v>
      </c>
      <c r="R545" s="61" t="s">
        <v>884</v>
      </c>
      <c r="S545" s="61">
        <v>6000000</v>
      </c>
      <c r="T545" s="52">
        <f t="shared" si="179"/>
        <v>36000000</v>
      </c>
      <c r="U545" s="32" t="s">
        <v>1006</v>
      </c>
      <c r="V545" s="32" t="s">
        <v>894</v>
      </c>
      <c r="W545" s="32" t="s">
        <v>886</v>
      </c>
      <c r="X545" s="32" t="s">
        <v>533</v>
      </c>
      <c r="Y545" s="32" t="s">
        <v>76</v>
      </c>
      <c r="Z545" s="32" t="s">
        <v>77</v>
      </c>
      <c r="AA545" s="74">
        <f>SUMIFS('MOD PAA INVERSIÓN'!M:M,'MOD PAA INVERSIÓN'!B:B,A545,'MOD PAA INVERSIÓN'!A:A,"Modificación propuesta")</f>
        <v>36000000</v>
      </c>
      <c r="AB545" s="74">
        <f t="shared" si="161"/>
        <v>0</v>
      </c>
      <c r="AC545" s="74">
        <f t="shared" si="182"/>
        <v>36000000</v>
      </c>
      <c r="AD545" s="74">
        <f>IFERROR(VLOOKUP(A545,'MOD PAA INVERSIÓN'!$B:$U,20,0),0)</f>
        <v>3</v>
      </c>
      <c r="AE545" s="74">
        <f>SUMIFS('MOD PAA INVERSIÓN'!$M:$M,'MOD PAA INVERSIÓN'!B:B,A545,'MOD PAA INVERSIÓN'!A:A,"Información Actual")</f>
        <v>36000000</v>
      </c>
      <c r="AF545" s="74">
        <f>VLOOKUP(A545,'Copia de MOD PAA INVERSIÓN'!$B:$M,12,0)</f>
        <v>36000000</v>
      </c>
      <c r="AG545" s="77" t="e">
        <f t="shared" si="176"/>
        <v>#REF!</v>
      </c>
      <c r="AH545" s="77" t="e">
        <f t="shared" si="164"/>
        <v>#REF!</v>
      </c>
    </row>
    <row r="546" spans="1:34" ht="125">
      <c r="A546" s="31" t="s">
        <v>1034</v>
      </c>
      <c r="B546" s="32" t="s">
        <v>70</v>
      </c>
      <c r="C546" s="32" t="s">
        <v>71</v>
      </c>
      <c r="D546" s="32" t="s">
        <v>1004</v>
      </c>
      <c r="E546" s="32" t="s">
        <v>877</v>
      </c>
      <c r="F546" s="33">
        <v>8146</v>
      </c>
      <c r="G546" s="33">
        <v>2024110010254</v>
      </c>
      <c r="H546" s="32" t="s">
        <v>17</v>
      </c>
      <c r="I546" s="32" t="s">
        <v>878</v>
      </c>
      <c r="J546" s="32" t="s">
        <v>24</v>
      </c>
      <c r="K546" s="32">
        <v>80111600</v>
      </c>
      <c r="L546" s="32" t="s">
        <v>1465</v>
      </c>
      <c r="M546" s="32" t="s">
        <v>459</v>
      </c>
      <c r="N546" s="32" t="s">
        <v>459</v>
      </c>
      <c r="O546" s="32">
        <v>6</v>
      </c>
      <c r="P546" s="32">
        <v>1</v>
      </c>
      <c r="Q546" s="32" t="s">
        <v>883</v>
      </c>
      <c r="R546" s="61" t="s">
        <v>884</v>
      </c>
      <c r="S546" s="61">
        <v>4800000</v>
      </c>
      <c r="T546" s="52">
        <f t="shared" si="179"/>
        <v>28800000</v>
      </c>
      <c r="U546" s="32" t="s">
        <v>1006</v>
      </c>
      <c r="V546" s="32" t="s">
        <v>894</v>
      </c>
      <c r="W546" s="32" t="s">
        <v>886</v>
      </c>
      <c r="X546" s="32" t="s">
        <v>533</v>
      </c>
      <c r="Y546" s="32" t="s">
        <v>76</v>
      </c>
      <c r="Z546" s="32" t="s">
        <v>77</v>
      </c>
      <c r="AA546" s="74">
        <f>SUMIFS('MOD PAA INVERSIÓN'!M:M,'MOD PAA INVERSIÓN'!B:B,A546,'MOD PAA INVERSIÓN'!A:A,"Modificación propuesta")</f>
        <v>19200000</v>
      </c>
      <c r="AB546" s="74">
        <f t="shared" si="161"/>
        <v>-9600000</v>
      </c>
      <c r="AC546" s="93">
        <v>19200000</v>
      </c>
      <c r="AD546" s="74">
        <f>IFERROR(VLOOKUP(A546,'MOD PAA INVERSIÓN'!$B:$U,20,0),0)</f>
        <v>3</v>
      </c>
      <c r="AE546" s="74">
        <f>SUMIFS('MOD PAA INVERSIÓN'!$M:$M,'MOD PAA INVERSIÓN'!B:B,A546,'MOD PAA INVERSIÓN'!A:A,"Información Actual")</f>
        <v>28800000</v>
      </c>
      <c r="AF546" s="74">
        <f>VLOOKUP(A546,'Copia de MOD PAA INVERSIÓN'!$B:$M,12,0)</f>
        <v>19200000</v>
      </c>
      <c r="AG546" s="77" t="e">
        <f t="shared" si="176"/>
        <v>#REF!</v>
      </c>
      <c r="AH546" s="77" t="e">
        <f t="shared" si="164"/>
        <v>#REF!</v>
      </c>
    </row>
    <row r="547" spans="1:34" ht="125">
      <c r="A547" s="31" t="s">
        <v>1036</v>
      </c>
      <c r="B547" s="32" t="s">
        <v>70</v>
      </c>
      <c r="C547" s="32" t="s">
        <v>71</v>
      </c>
      <c r="D547" s="32" t="s">
        <v>1004</v>
      </c>
      <c r="E547" s="32" t="s">
        <v>877</v>
      </c>
      <c r="F547" s="33">
        <v>8146</v>
      </c>
      <c r="G547" s="33">
        <v>2024110010254</v>
      </c>
      <c r="H547" s="32" t="s">
        <v>17</v>
      </c>
      <c r="I547" s="32" t="s">
        <v>878</v>
      </c>
      <c r="J547" s="32" t="s">
        <v>24</v>
      </c>
      <c r="K547" s="32">
        <v>80111600</v>
      </c>
      <c r="L547" s="32" t="s">
        <v>1466</v>
      </c>
      <c r="M547" s="32" t="s">
        <v>459</v>
      </c>
      <c r="N547" s="32" t="s">
        <v>459</v>
      </c>
      <c r="O547" s="32">
        <v>6</v>
      </c>
      <c r="P547" s="32">
        <v>1</v>
      </c>
      <c r="Q547" s="32" t="s">
        <v>883</v>
      </c>
      <c r="R547" s="61" t="s">
        <v>884</v>
      </c>
      <c r="S547" s="61">
        <v>4000000</v>
      </c>
      <c r="T547" s="52">
        <f t="shared" si="179"/>
        <v>24000000</v>
      </c>
      <c r="U547" s="32" t="s">
        <v>1006</v>
      </c>
      <c r="V547" s="32" t="s">
        <v>894</v>
      </c>
      <c r="W547" s="32" t="s">
        <v>886</v>
      </c>
      <c r="X547" s="32" t="s">
        <v>533</v>
      </c>
      <c r="Y547" s="32" t="s">
        <v>76</v>
      </c>
      <c r="Z547" s="32" t="s">
        <v>77</v>
      </c>
      <c r="AA547" s="74">
        <f>SUMIFS('MOD PAA INVERSIÓN'!M:M,'MOD PAA INVERSIÓN'!B:B,A547,'MOD PAA INVERSIÓN'!A:A,"Modificación propuesta")</f>
        <v>40000000</v>
      </c>
      <c r="AB547" s="74">
        <f t="shared" si="161"/>
        <v>16000000</v>
      </c>
      <c r="AC547" s="93">
        <v>40000000</v>
      </c>
      <c r="AD547" s="74">
        <f>IFERROR(VLOOKUP(A547,'MOD PAA INVERSIÓN'!$B:$U,20,0),0)</f>
        <v>3</v>
      </c>
      <c r="AE547" s="74">
        <f>SUMIFS('MOD PAA INVERSIÓN'!$M:$M,'MOD PAA INVERSIÓN'!B:B,A547,'MOD PAA INVERSIÓN'!A:A,"Información Actual")</f>
        <v>24000000</v>
      </c>
      <c r="AF547" s="74">
        <f>VLOOKUP(A547,'Copia de MOD PAA INVERSIÓN'!$B:$M,12,0)</f>
        <v>40000000</v>
      </c>
      <c r="AG547" s="77" t="e">
        <f t="shared" si="176"/>
        <v>#REF!</v>
      </c>
      <c r="AH547" s="77" t="e">
        <f t="shared" si="164"/>
        <v>#REF!</v>
      </c>
    </row>
    <row r="548" spans="1:34" ht="125">
      <c r="A548" s="31" t="s">
        <v>1037</v>
      </c>
      <c r="B548" s="32" t="s">
        <v>70</v>
      </c>
      <c r="C548" s="32" t="s">
        <v>71</v>
      </c>
      <c r="D548" s="32" t="s">
        <v>1004</v>
      </c>
      <c r="E548" s="32" t="s">
        <v>877</v>
      </c>
      <c r="F548" s="33">
        <v>8146</v>
      </c>
      <c r="G548" s="33">
        <v>2024110010254</v>
      </c>
      <c r="H548" s="32" t="s">
        <v>17</v>
      </c>
      <c r="I548" s="32" t="s">
        <v>878</v>
      </c>
      <c r="J548" s="32" t="s">
        <v>24</v>
      </c>
      <c r="K548" s="32">
        <v>80111600</v>
      </c>
      <c r="L548" s="32" t="s">
        <v>1466</v>
      </c>
      <c r="M548" s="32" t="s">
        <v>459</v>
      </c>
      <c r="N548" s="32" t="s">
        <v>459</v>
      </c>
      <c r="O548" s="32">
        <v>6</v>
      </c>
      <c r="P548" s="32">
        <v>1</v>
      </c>
      <c r="Q548" s="32" t="s">
        <v>883</v>
      </c>
      <c r="R548" s="61" t="s">
        <v>884</v>
      </c>
      <c r="S548" s="61">
        <v>4000000</v>
      </c>
      <c r="T548" s="52">
        <f t="shared" si="179"/>
        <v>24000000</v>
      </c>
      <c r="U548" s="32" t="s">
        <v>1006</v>
      </c>
      <c r="V548" s="32" t="s">
        <v>894</v>
      </c>
      <c r="W548" s="32" t="s">
        <v>886</v>
      </c>
      <c r="X548" s="32" t="s">
        <v>533</v>
      </c>
      <c r="Y548" s="32" t="s">
        <v>76</v>
      </c>
      <c r="Z548" s="32" t="s">
        <v>77</v>
      </c>
      <c r="AA548" s="74">
        <f>SUMIFS('MOD PAA INVERSIÓN'!M:M,'MOD PAA INVERSIÓN'!B:B,A548,'MOD PAA INVERSIÓN'!A:A,"Modificación propuesta")</f>
        <v>24000000</v>
      </c>
      <c r="AB548" s="74">
        <f t="shared" si="161"/>
        <v>0</v>
      </c>
      <c r="AC548" s="74">
        <f t="shared" ref="AC548:AC549" si="183">T548</f>
        <v>24000000</v>
      </c>
      <c r="AD548" s="74">
        <f>IFERROR(VLOOKUP(A548,'MOD PAA INVERSIÓN'!$B:$U,20,0),0)</f>
        <v>3</v>
      </c>
      <c r="AE548" s="74">
        <f>SUMIFS('MOD PAA INVERSIÓN'!$M:$M,'MOD PAA INVERSIÓN'!B:B,A548,'MOD PAA INVERSIÓN'!A:A,"Información Actual")</f>
        <v>24000000</v>
      </c>
      <c r="AF548" s="74">
        <f>VLOOKUP(A548,'Copia de MOD PAA INVERSIÓN'!$B:$M,12,0)</f>
        <v>24000000</v>
      </c>
      <c r="AG548" s="77" t="e">
        <f t="shared" si="176"/>
        <v>#REF!</v>
      </c>
      <c r="AH548" s="77" t="e">
        <f t="shared" si="164"/>
        <v>#REF!</v>
      </c>
    </row>
    <row r="549" spans="1:34" ht="125">
      <c r="A549" s="31" t="s">
        <v>1039</v>
      </c>
      <c r="B549" s="32" t="s">
        <v>70</v>
      </c>
      <c r="C549" s="32" t="s">
        <v>71</v>
      </c>
      <c r="D549" s="32" t="s">
        <v>1004</v>
      </c>
      <c r="E549" s="32" t="s">
        <v>877</v>
      </c>
      <c r="F549" s="33">
        <v>8146</v>
      </c>
      <c r="G549" s="33">
        <v>2024110010254</v>
      </c>
      <c r="H549" s="32" t="s">
        <v>17</v>
      </c>
      <c r="I549" s="32" t="s">
        <v>878</v>
      </c>
      <c r="J549" s="32" t="s">
        <v>24</v>
      </c>
      <c r="K549" s="32">
        <v>80111600</v>
      </c>
      <c r="L549" s="32" t="s">
        <v>1466</v>
      </c>
      <c r="M549" s="32" t="s">
        <v>459</v>
      </c>
      <c r="N549" s="32" t="s">
        <v>459</v>
      </c>
      <c r="O549" s="32">
        <v>6</v>
      </c>
      <c r="P549" s="32">
        <v>1</v>
      </c>
      <c r="Q549" s="32" t="s">
        <v>883</v>
      </c>
      <c r="R549" s="61" t="s">
        <v>884</v>
      </c>
      <c r="S549" s="61">
        <v>4000000</v>
      </c>
      <c r="T549" s="52">
        <f t="shared" si="179"/>
        <v>24000000</v>
      </c>
      <c r="U549" s="32" t="s">
        <v>1006</v>
      </c>
      <c r="V549" s="32" t="s">
        <v>894</v>
      </c>
      <c r="W549" s="32" t="s">
        <v>886</v>
      </c>
      <c r="X549" s="32" t="s">
        <v>533</v>
      </c>
      <c r="Y549" s="32" t="s">
        <v>76</v>
      </c>
      <c r="Z549" s="32" t="s">
        <v>77</v>
      </c>
      <c r="AA549" s="74">
        <f>SUMIFS('MOD PAA INVERSIÓN'!M:M,'MOD PAA INVERSIÓN'!B:B,A549,'MOD PAA INVERSIÓN'!A:A,"Modificación propuesta")</f>
        <v>24000000</v>
      </c>
      <c r="AB549" s="74">
        <f t="shared" si="161"/>
        <v>0</v>
      </c>
      <c r="AC549" s="74">
        <f t="shared" si="183"/>
        <v>24000000</v>
      </c>
      <c r="AD549" s="74">
        <f>IFERROR(VLOOKUP(A549,'MOD PAA INVERSIÓN'!$B:$U,20,0),0)</f>
        <v>3</v>
      </c>
      <c r="AE549" s="74">
        <f>SUMIFS('MOD PAA INVERSIÓN'!$M:$M,'MOD PAA INVERSIÓN'!B:B,A549,'MOD PAA INVERSIÓN'!A:A,"Información Actual")</f>
        <v>24000000</v>
      </c>
      <c r="AF549" s="74">
        <f>VLOOKUP(A549,'Copia de MOD PAA INVERSIÓN'!$B:$M,12,0)</f>
        <v>24000000</v>
      </c>
      <c r="AG549" s="77" t="e">
        <f t="shared" si="176"/>
        <v>#REF!</v>
      </c>
      <c r="AH549" s="77" t="e">
        <f t="shared" si="164"/>
        <v>#REF!</v>
      </c>
    </row>
    <row r="550" spans="1:34" ht="125">
      <c r="A550" s="31" t="s">
        <v>1041</v>
      </c>
      <c r="B550" s="32" t="s">
        <v>70</v>
      </c>
      <c r="C550" s="32" t="s">
        <v>71</v>
      </c>
      <c r="D550" s="32" t="s">
        <v>1004</v>
      </c>
      <c r="E550" s="32" t="s">
        <v>877</v>
      </c>
      <c r="F550" s="33">
        <v>8146</v>
      </c>
      <c r="G550" s="33">
        <v>2024110010254</v>
      </c>
      <c r="H550" s="32" t="s">
        <v>17</v>
      </c>
      <c r="I550" s="32" t="s">
        <v>878</v>
      </c>
      <c r="J550" s="32" t="s">
        <v>24</v>
      </c>
      <c r="K550" s="32">
        <v>80111600</v>
      </c>
      <c r="L550" s="32" t="s">
        <v>1467</v>
      </c>
      <c r="M550" s="32" t="s">
        <v>459</v>
      </c>
      <c r="N550" s="32" t="s">
        <v>459</v>
      </c>
      <c r="O550" s="32">
        <v>6</v>
      </c>
      <c r="P550" s="32">
        <v>1</v>
      </c>
      <c r="Q550" s="32" t="s">
        <v>883</v>
      </c>
      <c r="R550" s="61" t="s">
        <v>884</v>
      </c>
      <c r="S550" s="61">
        <v>3600000</v>
      </c>
      <c r="T550" s="52">
        <f t="shared" si="179"/>
        <v>21600000</v>
      </c>
      <c r="U550" s="32" t="s">
        <v>1006</v>
      </c>
      <c r="V550" s="32" t="s">
        <v>894</v>
      </c>
      <c r="W550" s="32" t="s">
        <v>886</v>
      </c>
      <c r="X550" s="32" t="s">
        <v>533</v>
      </c>
      <c r="Y550" s="32" t="s">
        <v>76</v>
      </c>
      <c r="Z550" s="32" t="s">
        <v>77</v>
      </c>
      <c r="AA550" s="74">
        <f>SUMIFS('MOD PAA INVERSIÓN'!M:M,'MOD PAA INVERSIÓN'!B:B,A550,'MOD PAA INVERSIÓN'!A:A,"Modificación propuesta")</f>
        <v>18000000</v>
      </c>
      <c r="AB550" s="74">
        <f t="shared" si="161"/>
        <v>-3600000</v>
      </c>
      <c r="AC550" s="93">
        <v>18000000</v>
      </c>
      <c r="AD550" s="74">
        <f>IFERROR(VLOOKUP(A550,'MOD PAA INVERSIÓN'!$B:$U,20,0),0)</f>
        <v>3</v>
      </c>
      <c r="AE550" s="74">
        <f>SUMIFS('MOD PAA INVERSIÓN'!$M:$M,'MOD PAA INVERSIÓN'!B:B,A550,'MOD PAA INVERSIÓN'!A:A,"Información Actual")</f>
        <v>21600000</v>
      </c>
      <c r="AF550" s="74">
        <f>VLOOKUP(A550,'Copia de MOD PAA INVERSIÓN'!$B:$M,12,0)</f>
        <v>18000000</v>
      </c>
      <c r="AG550" s="77" t="e">
        <f t="shared" si="176"/>
        <v>#REF!</v>
      </c>
      <c r="AH550" s="77" t="e">
        <f t="shared" si="164"/>
        <v>#REF!</v>
      </c>
    </row>
    <row r="551" spans="1:34" ht="125">
      <c r="A551" s="31" t="s">
        <v>1043</v>
      </c>
      <c r="B551" s="32" t="s">
        <v>70</v>
      </c>
      <c r="C551" s="32" t="s">
        <v>71</v>
      </c>
      <c r="D551" s="32" t="s">
        <v>1004</v>
      </c>
      <c r="E551" s="32" t="s">
        <v>877</v>
      </c>
      <c r="F551" s="33">
        <v>8146</v>
      </c>
      <c r="G551" s="33">
        <v>2024110010254</v>
      </c>
      <c r="H551" s="32" t="s">
        <v>17</v>
      </c>
      <c r="I551" s="32" t="s">
        <v>878</v>
      </c>
      <c r="J551" s="32" t="s">
        <v>24</v>
      </c>
      <c r="K551" s="32">
        <v>80111600</v>
      </c>
      <c r="L551" s="32" t="s">
        <v>1468</v>
      </c>
      <c r="M551" s="32" t="s">
        <v>459</v>
      </c>
      <c r="N551" s="32" t="s">
        <v>459</v>
      </c>
      <c r="O551" s="32">
        <v>6</v>
      </c>
      <c r="P551" s="32">
        <v>1</v>
      </c>
      <c r="Q551" s="32" t="s">
        <v>883</v>
      </c>
      <c r="R551" s="61" t="s">
        <v>884</v>
      </c>
      <c r="S551" s="61">
        <v>3600000</v>
      </c>
      <c r="T551" s="52">
        <f t="shared" si="179"/>
        <v>21600000</v>
      </c>
      <c r="U551" s="32" t="s">
        <v>1006</v>
      </c>
      <c r="V551" s="32" t="s">
        <v>894</v>
      </c>
      <c r="W551" s="32" t="s">
        <v>886</v>
      </c>
      <c r="X551" s="32" t="s">
        <v>533</v>
      </c>
      <c r="Y551" s="32" t="s">
        <v>76</v>
      </c>
      <c r="Z551" s="32" t="s">
        <v>77</v>
      </c>
      <c r="AA551" s="74">
        <f>SUMIFS('MOD PAA INVERSIÓN'!M:M,'MOD PAA INVERSIÓN'!B:B,A551,'MOD PAA INVERSIÓN'!A:A,"Modificación propuesta")</f>
        <v>21600000</v>
      </c>
      <c r="AB551" s="74">
        <f t="shared" si="161"/>
        <v>0</v>
      </c>
      <c r="AC551" s="74">
        <f>T551</f>
        <v>21600000</v>
      </c>
      <c r="AD551" s="74">
        <f>IFERROR(VLOOKUP(A551,'MOD PAA INVERSIÓN'!$B:$U,20,0),0)</f>
        <v>3</v>
      </c>
      <c r="AE551" s="74">
        <f>SUMIFS('MOD PAA INVERSIÓN'!$M:$M,'MOD PAA INVERSIÓN'!B:B,A551,'MOD PAA INVERSIÓN'!A:A,"Información Actual")</f>
        <v>21600000</v>
      </c>
      <c r="AF551" s="74">
        <f>VLOOKUP(A551,'Copia de MOD PAA INVERSIÓN'!$B:$M,12,0)</f>
        <v>21600000</v>
      </c>
      <c r="AG551" s="77" t="e">
        <f t="shared" si="176"/>
        <v>#REF!</v>
      </c>
      <c r="AH551" s="77" t="e">
        <f t="shared" si="164"/>
        <v>#REF!</v>
      </c>
    </row>
    <row r="552" spans="1:34" ht="125">
      <c r="A552" s="31" t="s">
        <v>1045</v>
      </c>
      <c r="B552" s="32" t="s">
        <v>70</v>
      </c>
      <c r="C552" s="32" t="s">
        <v>71</v>
      </c>
      <c r="D552" s="32" t="s">
        <v>1004</v>
      </c>
      <c r="E552" s="32" t="s">
        <v>877</v>
      </c>
      <c r="F552" s="33">
        <v>8146</v>
      </c>
      <c r="G552" s="33">
        <v>2024110010254</v>
      </c>
      <c r="H552" s="32" t="s">
        <v>17</v>
      </c>
      <c r="I552" s="32" t="s">
        <v>878</v>
      </c>
      <c r="J552" s="32" t="s">
        <v>24</v>
      </c>
      <c r="K552" s="32">
        <v>80111600</v>
      </c>
      <c r="L552" s="32" t="s">
        <v>1469</v>
      </c>
      <c r="M552" s="32" t="s">
        <v>459</v>
      </c>
      <c r="N552" s="32" t="s">
        <v>459</v>
      </c>
      <c r="O552" s="32">
        <v>6</v>
      </c>
      <c r="P552" s="32">
        <v>1</v>
      </c>
      <c r="Q552" s="32" t="s">
        <v>883</v>
      </c>
      <c r="R552" s="61" t="s">
        <v>884</v>
      </c>
      <c r="S552" s="61">
        <v>3000000</v>
      </c>
      <c r="T552" s="52">
        <f t="shared" si="179"/>
        <v>18000000</v>
      </c>
      <c r="U552" s="32" t="s">
        <v>1006</v>
      </c>
      <c r="V552" s="32" t="s">
        <v>894</v>
      </c>
      <c r="W552" s="32" t="s">
        <v>886</v>
      </c>
      <c r="X552" s="32" t="s">
        <v>533</v>
      </c>
      <c r="Y552" s="32" t="s">
        <v>76</v>
      </c>
      <c r="Z552" s="32" t="s">
        <v>77</v>
      </c>
      <c r="AA552" s="74">
        <f>SUMIFS('MOD PAA INVERSIÓN'!M:M,'MOD PAA INVERSIÓN'!B:B,A552,'MOD PAA INVERSIÓN'!A:A,"Modificación propuesta")</f>
        <v>30000000</v>
      </c>
      <c r="AB552" s="74">
        <f t="shared" si="161"/>
        <v>12000000</v>
      </c>
      <c r="AC552" s="93">
        <v>30000000</v>
      </c>
      <c r="AD552" s="74">
        <f>IFERROR(VLOOKUP(A552,'MOD PAA INVERSIÓN'!$B:$U,20,0),0)</f>
        <v>3</v>
      </c>
      <c r="AE552" s="74">
        <f>SUMIFS('MOD PAA INVERSIÓN'!$M:$M,'MOD PAA INVERSIÓN'!B:B,A552,'MOD PAA INVERSIÓN'!A:A,"Información Actual")</f>
        <v>18000000</v>
      </c>
      <c r="AF552" s="74">
        <f>VLOOKUP(A552,'Copia de MOD PAA INVERSIÓN'!$B:$M,12,0)</f>
        <v>30000000</v>
      </c>
      <c r="AG552" s="77" t="e">
        <f t="shared" si="176"/>
        <v>#REF!</v>
      </c>
      <c r="AH552" s="77" t="e">
        <f t="shared" si="164"/>
        <v>#REF!</v>
      </c>
    </row>
    <row r="553" spans="1:34" ht="125">
      <c r="A553" s="31" t="s">
        <v>1047</v>
      </c>
      <c r="B553" s="32" t="s">
        <v>70</v>
      </c>
      <c r="C553" s="32" t="s">
        <v>71</v>
      </c>
      <c r="D553" s="32" t="s">
        <v>1004</v>
      </c>
      <c r="E553" s="32" t="s">
        <v>877</v>
      </c>
      <c r="F553" s="33">
        <v>8146</v>
      </c>
      <c r="G553" s="33">
        <v>2024110010254</v>
      </c>
      <c r="H553" s="32" t="s">
        <v>17</v>
      </c>
      <c r="I553" s="32" t="s">
        <v>878</v>
      </c>
      <c r="J553" s="32" t="s">
        <v>24</v>
      </c>
      <c r="K553" s="32">
        <v>80111600</v>
      </c>
      <c r="L553" s="32" t="s">
        <v>1469</v>
      </c>
      <c r="M553" s="32" t="s">
        <v>459</v>
      </c>
      <c r="N553" s="32" t="s">
        <v>459</v>
      </c>
      <c r="O553" s="32">
        <v>6</v>
      </c>
      <c r="P553" s="32">
        <v>1</v>
      </c>
      <c r="Q553" s="32" t="s">
        <v>883</v>
      </c>
      <c r="R553" s="61" t="s">
        <v>884</v>
      </c>
      <c r="S553" s="61">
        <v>3000000</v>
      </c>
      <c r="T553" s="52">
        <f t="shared" si="179"/>
        <v>18000000</v>
      </c>
      <c r="U553" s="32" t="s">
        <v>1006</v>
      </c>
      <c r="V553" s="32" t="s">
        <v>894</v>
      </c>
      <c r="W553" s="32" t="s">
        <v>886</v>
      </c>
      <c r="X553" s="32" t="s">
        <v>533</v>
      </c>
      <c r="Y553" s="32" t="s">
        <v>76</v>
      </c>
      <c r="Z553" s="32" t="s">
        <v>77</v>
      </c>
      <c r="AA553" s="74">
        <f>SUMIFS('MOD PAA INVERSIÓN'!M:M,'MOD PAA INVERSIÓN'!B:B,A553,'MOD PAA INVERSIÓN'!A:A,"Modificación propuesta")</f>
        <v>18000000</v>
      </c>
      <c r="AB553" s="74">
        <f t="shared" si="161"/>
        <v>0</v>
      </c>
      <c r="AC553" s="74">
        <f t="shared" ref="AC553:AC555" si="184">T553</f>
        <v>18000000</v>
      </c>
      <c r="AD553" s="74">
        <f>IFERROR(VLOOKUP(A553,'MOD PAA INVERSIÓN'!$B:$U,20,0),0)</f>
        <v>3</v>
      </c>
      <c r="AE553" s="74">
        <f>SUMIFS('MOD PAA INVERSIÓN'!$M:$M,'MOD PAA INVERSIÓN'!B:B,A553,'MOD PAA INVERSIÓN'!A:A,"Información Actual")</f>
        <v>18000000</v>
      </c>
      <c r="AF553" s="74">
        <f>VLOOKUP(A553,'Copia de MOD PAA INVERSIÓN'!$B:$M,12,0)</f>
        <v>18000000</v>
      </c>
      <c r="AG553" s="77" t="e">
        <f t="shared" si="176"/>
        <v>#REF!</v>
      </c>
      <c r="AH553" s="77" t="e">
        <f t="shared" si="164"/>
        <v>#REF!</v>
      </c>
    </row>
    <row r="554" spans="1:34" ht="125">
      <c r="A554" s="31" t="s">
        <v>1049</v>
      </c>
      <c r="B554" s="32" t="s">
        <v>70</v>
      </c>
      <c r="C554" s="32" t="s">
        <v>71</v>
      </c>
      <c r="D554" s="32" t="s">
        <v>1004</v>
      </c>
      <c r="E554" s="32" t="s">
        <v>877</v>
      </c>
      <c r="F554" s="33">
        <v>8146</v>
      </c>
      <c r="G554" s="33">
        <v>2024110010254</v>
      </c>
      <c r="H554" s="32" t="s">
        <v>17</v>
      </c>
      <c r="I554" s="32" t="s">
        <v>878</v>
      </c>
      <c r="J554" s="32" t="s">
        <v>24</v>
      </c>
      <c r="K554" s="32">
        <v>80111600</v>
      </c>
      <c r="L554" s="32" t="s">
        <v>1469</v>
      </c>
      <c r="M554" s="32" t="s">
        <v>459</v>
      </c>
      <c r="N554" s="32" t="s">
        <v>459</v>
      </c>
      <c r="O554" s="32">
        <v>6</v>
      </c>
      <c r="P554" s="32">
        <v>1</v>
      </c>
      <c r="Q554" s="32" t="s">
        <v>883</v>
      </c>
      <c r="R554" s="61" t="s">
        <v>884</v>
      </c>
      <c r="S554" s="61">
        <v>3000000</v>
      </c>
      <c r="T554" s="52">
        <f t="shared" si="179"/>
        <v>18000000</v>
      </c>
      <c r="U554" s="32" t="s">
        <v>1006</v>
      </c>
      <c r="V554" s="32" t="s">
        <v>894</v>
      </c>
      <c r="W554" s="32" t="s">
        <v>886</v>
      </c>
      <c r="X554" s="32" t="s">
        <v>533</v>
      </c>
      <c r="Y554" s="32" t="s">
        <v>76</v>
      </c>
      <c r="Z554" s="32" t="s">
        <v>77</v>
      </c>
      <c r="AA554" s="74">
        <f>SUMIFS('MOD PAA INVERSIÓN'!M:M,'MOD PAA INVERSIÓN'!B:B,A554,'MOD PAA INVERSIÓN'!A:A,"Modificación propuesta")</f>
        <v>18000000</v>
      </c>
      <c r="AB554" s="74">
        <f t="shared" si="161"/>
        <v>0</v>
      </c>
      <c r="AC554" s="74">
        <f t="shared" si="184"/>
        <v>18000000</v>
      </c>
      <c r="AD554" s="74">
        <f>IFERROR(VLOOKUP(A554,'MOD PAA INVERSIÓN'!$B:$U,20,0),0)</f>
        <v>3</v>
      </c>
      <c r="AE554" s="74">
        <f>SUMIFS('MOD PAA INVERSIÓN'!$M:$M,'MOD PAA INVERSIÓN'!B:B,A554,'MOD PAA INVERSIÓN'!A:A,"Información Actual")</f>
        <v>18000000</v>
      </c>
      <c r="AF554" s="74">
        <f>VLOOKUP(A554,'Copia de MOD PAA INVERSIÓN'!$B:$M,12,0)</f>
        <v>18000000</v>
      </c>
      <c r="AG554" s="77" t="e">
        <f t="shared" si="176"/>
        <v>#REF!</v>
      </c>
      <c r="AH554" s="77" t="e">
        <f t="shared" si="164"/>
        <v>#REF!</v>
      </c>
    </row>
    <row r="555" spans="1:34" ht="125">
      <c r="A555" s="31" t="s">
        <v>1051</v>
      </c>
      <c r="B555" s="32" t="s">
        <v>70</v>
      </c>
      <c r="C555" s="32" t="s">
        <v>71</v>
      </c>
      <c r="D555" s="32" t="s">
        <v>1004</v>
      </c>
      <c r="E555" s="32" t="s">
        <v>877</v>
      </c>
      <c r="F555" s="33">
        <v>8146</v>
      </c>
      <c r="G555" s="33">
        <v>2024110010254</v>
      </c>
      <c r="H555" s="32" t="s">
        <v>17</v>
      </c>
      <c r="I555" s="32" t="s">
        <v>878</v>
      </c>
      <c r="J555" s="32" t="s">
        <v>24</v>
      </c>
      <c r="K555" s="32">
        <v>80111600</v>
      </c>
      <c r="L555" s="32" t="s">
        <v>1470</v>
      </c>
      <c r="M555" s="32" t="s">
        <v>459</v>
      </c>
      <c r="N555" s="32" t="s">
        <v>459</v>
      </c>
      <c r="O555" s="32">
        <v>6</v>
      </c>
      <c r="P555" s="32">
        <v>1</v>
      </c>
      <c r="Q555" s="32" t="s">
        <v>883</v>
      </c>
      <c r="R555" s="61" t="s">
        <v>884</v>
      </c>
      <c r="S555" s="61">
        <v>2500000</v>
      </c>
      <c r="T555" s="52">
        <f t="shared" si="179"/>
        <v>15000000</v>
      </c>
      <c r="U555" s="32" t="s">
        <v>1006</v>
      </c>
      <c r="V555" s="32" t="s">
        <v>894</v>
      </c>
      <c r="W555" s="32" t="s">
        <v>886</v>
      </c>
      <c r="X555" s="32" t="s">
        <v>533</v>
      </c>
      <c r="Y555" s="32" t="s">
        <v>76</v>
      </c>
      <c r="Z555" s="32" t="s">
        <v>77</v>
      </c>
      <c r="AA555" s="74">
        <f>SUMIFS('MOD PAA INVERSIÓN'!M:M,'MOD PAA INVERSIÓN'!B:B,A555,'MOD PAA INVERSIÓN'!A:A,"Modificación propuesta")</f>
        <v>15000000</v>
      </c>
      <c r="AB555" s="74">
        <f t="shared" si="161"/>
        <v>0</v>
      </c>
      <c r="AC555" s="74">
        <f t="shared" si="184"/>
        <v>15000000</v>
      </c>
      <c r="AD555" s="74">
        <f>IFERROR(VLOOKUP(A555,'MOD PAA INVERSIÓN'!$B:$U,20,0),0)</f>
        <v>3</v>
      </c>
      <c r="AE555" s="74">
        <f>SUMIFS('MOD PAA INVERSIÓN'!$M:$M,'MOD PAA INVERSIÓN'!B:B,A555,'MOD PAA INVERSIÓN'!A:A,"Información Actual")</f>
        <v>15000000</v>
      </c>
      <c r="AF555" s="74">
        <f>VLOOKUP(A555,'Copia de MOD PAA INVERSIÓN'!$B:$M,12,0)</f>
        <v>15000000</v>
      </c>
      <c r="AG555" s="77" t="e">
        <f t="shared" si="176"/>
        <v>#REF!</v>
      </c>
      <c r="AH555" s="77" t="e">
        <f t="shared" si="164"/>
        <v>#REF!</v>
      </c>
    </row>
    <row r="556" spans="1:34" ht="125">
      <c r="A556" s="31" t="s">
        <v>1052</v>
      </c>
      <c r="B556" s="32" t="s">
        <v>70</v>
      </c>
      <c r="C556" s="32" t="s">
        <v>71</v>
      </c>
      <c r="D556" s="32" t="s">
        <v>1004</v>
      </c>
      <c r="E556" s="32" t="s">
        <v>877</v>
      </c>
      <c r="F556" s="33">
        <v>8146</v>
      </c>
      <c r="G556" s="33">
        <v>2024110010254</v>
      </c>
      <c r="H556" s="32" t="s">
        <v>17</v>
      </c>
      <c r="I556" s="32" t="s">
        <v>878</v>
      </c>
      <c r="J556" s="32" t="s">
        <v>24</v>
      </c>
      <c r="K556" s="32">
        <v>80111600</v>
      </c>
      <c r="L556" s="32" t="s">
        <v>1471</v>
      </c>
      <c r="M556" s="32" t="s">
        <v>459</v>
      </c>
      <c r="N556" s="32" t="s">
        <v>459</v>
      </c>
      <c r="O556" s="32">
        <v>6</v>
      </c>
      <c r="P556" s="32">
        <v>1</v>
      </c>
      <c r="Q556" s="32" t="s">
        <v>883</v>
      </c>
      <c r="R556" s="61" t="s">
        <v>884</v>
      </c>
      <c r="S556" s="61">
        <v>2250000</v>
      </c>
      <c r="T556" s="52">
        <f t="shared" si="179"/>
        <v>13500000</v>
      </c>
      <c r="U556" s="32" t="s">
        <v>1006</v>
      </c>
      <c r="V556" s="32" t="s">
        <v>894</v>
      </c>
      <c r="W556" s="32" t="s">
        <v>886</v>
      </c>
      <c r="X556" s="32" t="s">
        <v>533</v>
      </c>
      <c r="Y556" s="32" t="s">
        <v>76</v>
      </c>
      <c r="Z556" s="32" t="s">
        <v>77</v>
      </c>
      <c r="AA556" s="74">
        <f>SUMIFS('MOD PAA INVERSIÓN'!M:M,'MOD PAA INVERSIÓN'!B:B,A556,'MOD PAA INVERSIÓN'!A:A,"Modificación propuesta")</f>
        <v>11250000</v>
      </c>
      <c r="AB556" s="74">
        <f t="shared" si="161"/>
        <v>-2250000</v>
      </c>
      <c r="AC556" s="93">
        <v>11250000</v>
      </c>
      <c r="AD556" s="74">
        <f>IFERROR(VLOOKUP(A556,'MOD PAA INVERSIÓN'!$B:$U,20,0),0)</f>
        <v>3</v>
      </c>
      <c r="AE556" s="74">
        <f>SUMIFS('MOD PAA INVERSIÓN'!$M:$M,'MOD PAA INVERSIÓN'!B:B,A556,'MOD PAA INVERSIÓN'!A:A,"Información Actual")</f>
        <v>13500000</v>
      </c>
      <c r="AF556" s="74">
        <f>VLOOKUP(A556,'Copia de MOD PAA INVERSIÓN'!$B:$M,12,0)</f>
        <v>11250000</v>
      </c>
      <c r="AG556" s="77" t="e">
        <f t="shared" si="176"/>
        <v>#REF!</v>
      </c>
      <c r="AH556" s="77" t="e">
        <f t="shared" si="164"/>
        <v>#REF!</v>
      </c>
    </row>
    <row r="557" spans="1:34" ht="125">
      <c r="A557" s="31" t="s">
        <v>1054</v>
      </c>
      <c r="B557" s="32" t="s">
        <v>70</v>
      </c>
      <c r="C557" s="32" t="s">
        <v>71</v>
      </c>
      <c r="D557" s="32" t="s">
        <v>1004</v>
      </c>
      <c r="E557" s="32" t="s">
        <v>877</v>
      </c>
      <c r="F557" s="33">
        <v>8146</v>
      </c>
      <c r="G557" s="33">
        <v>2024110010254</v>
      </c>
      <c r="H557" s="32" t="s">
        <v>17</v>
      </c>
      <c r="I557" s="32" t="s">
        <v>878</v>
      </c>
      <c r="J557" s="32" t="s">
        <v>24</v>
      </c>
      <c r="K557" s="32" t="s">
        <v>1055</v>
      </c>
      <c r="L557" s="32" t="s">
        <v>1056</v>
      </c>
      <c r="M557" s="32" t="s">
        <v>307</v>
      </c>
      <c r="N557" s="32" t="s">
        <v>673</v>
      </c>
      <c r="O557" s="32">
        <v>4</v>
      </c>
      <c r="P557" s="32">
        <v>1</v>
      </c>
      <c r="Q557" s="32" t="s">
        <v>1057</v>
      </c>
      <c r="R557" s="61" t="s">
        <v>884</v>
      </c>
      <c r="S557" s="61" t="s">
        <v>257</v>
      </c>
      <c r="T557" s="52">
        <v>144000000</v>
      </c>
      <c r="U557" s="32" t="s">
        <v>1006</v>
      </c>
      <c r="V557" s="32" t="s">
        <v>894</v>
      </c>
      <c r="W557" s="32" t="s">
        <v>886</v>
      </c>
      <c r="X557" s="32" t="s">
        <v>533</v>
      </c>
      <c r="Y557" s="32" t="s">
        <v>76</v>
      </c>
      <c r="Z557" s="32" t="s">
        <v>77</v>
      </c>
      <c r="AA557" s="74">
        <f>SUMIFS('MOD PAA INVERSIÓN'!M:M,'MOD PAA INVERSIÓN'!B:B,A557,'MOD PAA INVERSIÓN'!A:A,"Modificación propuesta")</f>
        <v>0</v>
      </c>
      <c r="AB557" s="74">
        <f t="shared" si="161"/>
        <v>0</v>
      </c>
      <c r="AC557" s="74">
        <f t="shared" ref="AC557:AC559" si="185">T557</f>
        <v>144000000</v>
      </c>
      <c r="AD557" s="74">
        <f>IFERROR(VLOOKUP(A557,'MOD PAA INVERSIÓN'!$B:$U,20,0),0)</f>
        <v>0</v>
      </c>
      <c r="AE557" s="74">
        <f>SUMIFS('MOD PAA INVERSIÓN'!$M:$M,'MOD PAA INVERSIÓN'!B:B,A557,'MOD PAA INVERSIÓN'!A:A,"Información Actual")</f>
        <v>0</v>
      </c>
      <c r="AF557" s="74" t="e">
        <f>VLOOKUP(A557,'Copia de MOD PAA INVERSIÓN'!$B:$M,12,0)</f>
        <v>#N/A</v>
      </c>
      <c r="AG557" s="27" t="e">
        <f t="shared" si="176"/>
        <v>#REF!</v>
      </c>
      <c r="AH557" s="27" t="e">
        <f t="shared" si="164"/>
        <v>#REF!</v>
      </c>
    </row>
    <row r="558" spans="1:34" ht="125">
      <c r="A558" s="31" t="s">
        <v>1058</v>
      </c>
      <c r="B558" s="32" t="s">
        <v>70</v>
      </c>
      <c r="C558" s="32" t="s">
        <v>71</v>
      </c>
      <c r="D558" s="32" t="s">
        <v>1004</v>
      </c>
      <c r="E558" s="32" t="s">
        <v>877</v>
      </c>
      <c r="F558" s="33">
        <v>8146</v>
      </c>
      <c r="G558" s="33">
        <v>2024110010254</v>
      </c>
      <c r="H558" s="32" t="s">
        <v>17</v>
      </c>
      <c r="I558" s="32" t="s">
        <v>878</v>
      </c>
      <c r="J558" s="32" t="s">
        <v>24</v>
      </c>
      <c r="K558" s="32" t="s">
        <v>407</v>
      </c>
      <c r="L558" s="32" t="s">
        <v>1059</v>
      </c>
      <c r="M558" s="32" t="s">
        <v>777</v>
      </c>
      <c r="N558" s="32" t="s">
        <v>1060</v>
      </c>
      <c r="O558" s="32">
        <v>6</v>
      </c>
      <c r="P558" s="32">
        <v>1</v>
      </c>
      <c r="Q558" s="32" t="s">
        <v>1061</v>
      </c>
      <c r="R558" s="61" t="s">
        <v>884</v>
      </c>
      <c r="S558" s="61" t="s">
        <v>257</v>
      </c>
      <c r="T558" s="52">
        <v>21150000</v>
      </c>
      <c r="U558" s="32" t="s">
        <v>1006</v>
      </c>
      <c r="V558" s="32" t="s">
        <v>894</v>
      </c>
      <c r="W558" s="32" t="s">
        <v>886</v>
      </c>
      <c r="X558" s="32" t="s">
        <v>533</v>
      </c>
      <c r="Y558" s="32" t="s">
        <v>76</v>
      </c>
      <c r="Z558" s="32" t="s">
        <v>77</v>
      </c>
      <c r="AA558" s="74">
        <f>SUMIFS('MOD PAA INVERSIÓN'!M:M,'MOD PAA INVERSIÓN'!B:B,A558,'MOD PAA INVERSIÓN'!A:A,"Modificación propuesta")</f>
        <v>0</v>
      </c>
      <c r="AB558" s="74">
        <f t="shared" si="161"/>
        <v>0</v>
      </c>
      <c r="AC558" s="74">
        <f t="shared" si="185"/>
        <v>21150000</v>
      </c>
      <c r="AD558" s="74">
        <f>IFERROR(VLOOKUP(A558,'MOD PAA INVERSIÓN'!$B:$U,20,0),0)</f>
        <v>0</v>
      </c>
      <c r="AE558" s="74">
        <f>SUMIFS('MOD PAA INVERSIÓN'!$M:$M,'MOD PAA INVERSIÓN'!B:B,A558,'MOD PAA INVERSIÓN'!A:A,"Información Actual")</f>
        <v>0</v>
      </c>
      <c r="AF558" s="74" t="e">
        <f>VLOOKUP(A558,'Copia de MOD PAA INVERSIÓN'!$B:$M,12,0)</f>
        <v>#N/A</v>
      </c>
      <c r="AG558" s="27" t="e">
        <f t="shared" si="176"/>
        <v>#REF!</v>
      </c>
      <c r="AH558" s="27" t="e">
        <f t="shared" si="164"/>
        <v>#REF!</v>
      </c>
    </row>
    <row r="559" spans="1:34" ht="125">
      <c r="A559" s="31" t="s">
        <v>1062</v>
      </c>
      <c r="B559" s="32" t="s">
        <v>70</v>
      </c>
      <c r="C559" s="32" t="s">
        <v>71</v>
      </c>
      <c r="D559" s="32" t="s">
        <v>1004</v>
      </c>
      <c r="E559" s="32" t="s">
        <v>877</v>
      </c>
      <c r="F559" s="33">
        <v>8146</v>
      </c>
      <c r="G559" s="33">
        <v>2024110010254</v>
      </c>
      <c r="H559" s="32" t="s">
        <v>17</v>
      </c>
      <c r="I559" s="32" t="s">
        <v>878</v>
      </c>
      <c r="J559" s="32" t="s">
        <v>24</v>
      </c>
      <c r="K559" s="32">
        <v>80111600</v>
      </c>
      <c r="L559" s="32" t="s">
        <v>1063</v>
      </c>
      <c r="M559" s="32" t="s">
        <v>459</v>
      </c>
      <c r="N559" s="32" t="s">
        <v>459</v>
      </c>
      <c r="O559" s="32">
        <v>6</v>
      </c>
      <c r="P559" s="32">
        <v>1</v>
      </c>
      <c r="Q559" s="32" t="s">
        <v>883</v>
      </c>
      <c r="R559" s="61" t="s">
        <v>884</v>
      </c>
      <c r="S559" s="61">
        <v>2358333</v>
      </c>
      <c r="T559" s="52">
        <v>14150000</v>
      </c>
      <c r="U559" s="32" t="s">
        <v>1006</v>
      </c>
      <c r="V559" s="32" t="s">
        <v>894</v>
      </c>
      <c r="W559" s="32" t="s">
        <v>886</v>
      </c>
      <c r="X559" s="32" t="s">
        <v>533</v>
      </c>
      <c r="Y559" s="32" t="s">
        <v>76</v>
      </c>
      <c r="Z559" s="32" t="s">
        <v>77</v>
      </c>
      <c r="AA559" s="74">
        <f>SUMIFS('MOD PAA INVERSIÓN'!M:M,'MOD PAA INVERSIÓN'!B:B,A559,'MOD PAA INVERSIÓN'!A:A,"Modificación propuesta")</f>
        <v>0</v>
      </c>
      <c r="AB559" s="74">
        <f t="shared" si="161"/>
        <v>0</v>
      </c>
      <c r="AC559" s="74">
        <f t="shared" si="185"/>
        <v>14150000</v>
      </c>
      <c r="AD559" s="74">
        <f>IFERROR(VLOOKUP(A559,'MOD PAA INVERSIÓN'!$B:$U,20,0),0)</f>
        <v>0</v>
      </c>
      <c r="AE559" s="74">
        <f>SUMIFS('MOD PAA INVERSIÓN'!$M:$M,'MOD PAA INVERSIÓN'!B:B,A559,'MOD PAA INVERSIÓN'!A:A,"Información Actual")</f>
        <v>0</v>
      </c>
      <c r="AF559" s="74" t="e">
        <f>VLOOKUP(A559,'Copia de MOD PAA INVERSIÓN'!$B:$M,12,0)</f>
        <v>#N/A</v>
      </c>
      <c r="AG559" s="27" t="e">
        <f t="shared" si="176"/>
        <v>#REF!</v>
      </c>
      <c r="AH559" s="27" t="e">
        <f t="shared" si="164"/>
        <v>#REF!</v>
      </c>
    </row>
    <row r="560" spans="1:34" ht="125">
      <c r="A560" s="31" t="s">
        <v>1064</v>
      </c>
      <c r="B560" s="32" t="s">
        <v>70</v>
      </c>
      <c r="C560" s="32" t="s">
        <v>71</v>
      </c>
      <c r="D560" s="32" t="s">
        <v>1004</v>
      </c>
      <c r="E560" s="32" t="s">
        <v>877</v>
      </c>
      <c r="F560" s="33">
        <v>8146</v>
      </c>
      <c r="G560" s="33">
        <v>2024110010254</v>
      </c>
      <c r="H560" s="32" t="s">
        <v>17</v>
      </c>
      <c r="I560" s="32" t="s">
        <v>878</v>
      </c>
      <c r="J560" s="32" t="s">
        <v>24</v>
      </c>
      <c r="K560" s="32" t="s">
        <v>1055</v>
      </c>
      <c r="L560" s="32" t="s">
        <v>1066</v>
      </c>
      <c r="M560" s="32" t="s">
        <v>1472</v>
      </c>
      <c r="N560" s="32" t="s">
        <v>1472</v>
      </c>
      <c r="O560" s="32">
        <v>1</v>
      </c>
      <c r="P560" s="32">
        <v>1</v>
      </c>
      <c r="Q560" s="32" t="s">
        <v>883</v>
      </c>
      <c r="R560" s="61" t="s">
        <v>884</v>
      </c>
      <c r="S560" s="61" t="s">
        <v>257</v>
      </c>
      <c r="T560" s="52">
        <f>1227663000-T641-T559-T558-T557-T556-T555-T554-T553-T552-T551-T550-T549-T548-T547-T546-T545-T544-T543-T542-T541-T540-T539-T538-T537-T536-T535-T534-T533-T531-T532-T530</f>
        <v>240100000</v>
      </c>
      <c r="U560" s="32" t="s">
        <v>1006</v>
      </c>
      <c r="V560" s="32" t="s">
        <v>894</v>
      </c>
      <c r="W560" s="32" t="s">
        <v>886</v>
      </c>
      <c r="X560" s="32" t="s">
        <v>533</v>
      </c>
      <c r="Y560" s="32" t="s">
        <v>76</v>
      </c>
      <c r="Z560" s="32" t="s">
        <v>77</v>
      </c>
      <c r="AA560" s="74">
        <f>SUMIFS('MOD PAA INVERSIÓN'!M:M,'MOD PAA INVERSIÓN'!B:B,A560,'MOD PAA INVERSIÓN'!A:A,"Modificación propuesta")</f>
        <v>179550000</v>
      </c>
      <c r="AB560" s="74">
        <f t="shared" si="161"/>
        <v>-60550000</v>
      </c>
      <c r="AC560" s="93">
        <v>179550000</v>
      </c>
      <c r="AD560" s="74">
        <f>IFERROR(VLOOKUP(A560,'MOD PAA INVERSIÓN'!$B:$U,20,0),0)</f>
        <v>3</v>
      </c>
      <c r="AE560" s="74">
        <f>SUMIFS('MOD PAA INVERSIÓN'!$M:$M,'MOD PAA INVERSIÓN'!B:B,A560,'MOD PAA INVERSIÓN'!A:A,"Información Actual")</f>
        <v>240100000</v>
      </c>
      <c r="AF560" s="74">
        <f>VLOOKUP(A560,'Copia de MOD PAA INVERSIÓN'!$B:$M,12,0)</f>
        <v>179550000</v>
      </c>
      <c r="AG560" s="77" t="e">
        <f t="shared" si="176"/>
        <v>#REF!</v>
      </c>
      <c r="AH560" s="77" t="e">
        <f t="shared" si="164"/>
        <v>#REF!</v>
      </c>
    </row>
    <row r="561" spans="1:34" ht="125">
      <c r="A561" s="31" t="s">
        <v>1065</v>
      </c>
      <c r="B561" s="32" t="s">
        <v>70</v>
      </c>
      <c r="C561" s="32" t="s">
        <v>71</v>
      </c>
      <c r="D561" s="32" t="s">
        <v>1004</v>
      </c>
      <c r="E561" s="32" t="s">
        <v>877</v>
      </c>
      <c r="F561" s="33">
        <v>8146</v>
      </c>
      <c r="G561" s="33">
        <v>2024110010254</v>
      </c>
      <c r="H561" s="32" t="s">
        <v>17</v>
      </c>
      <c r="I561" s="32" t="s">
        <v>878</v>
      </c>
      <c r="J561" s="32" t="s">
        <v>24</v>
      </c>
      <c r="K561" s="32" t="s">
        <v>1055</v>
      </c>
      <c r="L561" s="32" t="s">
        <v>1066</v>
      </c>
      <c r="M561" s="32" t="s">
        <v>777</v>
      </c>
      <c r="N561" s="32" t="s">
        <v>1060</v>
      </c>
      <c r="O561" s="32">
        <v>2</v>
      </c>
      <c r="P561" s="32">
        <v>1</v>
      </c>
      <c r="Q561" s="32" t="s">
        <v>883</v>
      </c>
      <c r="R561" s="61" t="s">
        <v>884</v>
      </c>
      <c r="S561" s="61" t="s">
        <v>257</v>
      </c>
      <c r="T561" s="52">
        <v>20000000</v>
      </c>
      <c r="U561" s="32" t="s">
        <v>1006</v>
      </c>
      <c r="V561" s="32" t="s">
        <v>894</v>
      </c>
      <c r="W561" s="32" t="s">
        <v>886</v>
      </c>
      <c r="X561" s="32" t="s">
        <v>533</v>
      </c>
      <c r="Y561" s="32" t="s">
        <v>76</v>
      </c>
      <c r="Z561" s="32" t="s">
        <v>77</v>
      </c>
      <c r="AA561" s="74">
        <f>SUMIFS('MOD PAA INVERSIÓN'!M:M,'MOD PAA INVERSIÓN'!B:B,A561,'MOD PAA INVERSIÓN'!A:A,"Modificación propuesta")</f>
        <v>0</v>
      </c>
      <c r="AB561" s="74">
        <f t="shared" si="161"/>
        <v>0</v>
      </c>
      <c r="AC561" s="74">
        <f t="shared" ref="AC561:AC642" si="186">T561</f>
        <v>20000000</v>
      </c>
      <c r="AD561" s="74">
        <f>IFERROR(VLOOKUP(A561,'MOD PAA INVERSIÓN'!$B:$U,20,0),0)</f>
        <v>0</v>
      </c>
      <c r="AE561" s="74">
        <f>SUMIFS('MOD PAA INVERSIÓN'!$M:$M,'MOD PAA INVERSIÓN'!B:B,A561,'MOD PAA INVERSIÓN'!A:A,"Información Actual")</f>
        <v>0</v>
      </c>
      <c r="AF561" s="74" t="e">
        <f>VLOOKUP(A561,'Copia de MOD PAA INVERSIÓN'!$B:$M,12,0)</f>
        <v>#N/A</v>
      </c>
      <c r="AG561" s="27" t="e">
        <f t="shared" si="176"/>
        <v>#REF!</v>
      </c>
      <c r="AH561" s="27" t="e">
        <f t="shared" si="164"/>
        <v>#REF!</v>
      </c>
    </row>
    <row r="562" spans="1:34" ht="125">
      <c r="A562" s="31" t="s">
        <v>1067</v>
      </c>
      <c r="B562" s="32" t="s">
        <v>70</v>
      </c>
      <c r="C562" s="32" t="s">
        <v>71</v>
      </c>
      <c r="D562" s="32" t="s">
        <v>1004</v>
      </c>
      <c r="E562" s="32" t="s">
        <v>877</v>
      </c>
      <c r="F562" s="33">
        <v>8146</v>
      </c>
      <c r="G562" s="33">
        <v>2024110010254</v>
      </c>
      <c r="H562" s="32" t="s">
        <v>17</v>
      </c>
      <c r="I562" s="32" t="s">
        <v>878</v>
      </c>
      <c r="J562" s="32" t="s">
        <v>24</v>
      </c>
      <c r="K562" s="32" t="s">
        <v>1055</v>
      </c>
      <c r="L562" s="32" t="s">
        <v>1066</v>
      </c>
      <c r="M562" s="32" t="s">
        <v>777</v>
      </c>
      <c r="N562" s="32" t="s">
        <v>1060</v>
      </c>
      <c r="O562" s="32">
        <v>2</v>
      </c>
      <c r="P562" s="32">
        <v>1</v>
      </c>
      <c r="Q562" s="32" t="s">
        <v>883</v>
      </c>
      <c r="R562" s="61" t="s">
        <v>884</v>
      </c>
      <c r="S562" s="61" t="s">
        <v>257</v>
      </c>
      <c r="T562" s="52">
        <v>20000000</v>
      </c>
      <c r="U562" s="32" t="s">
        <v>1006</v>
      </c>
      <c r="V562" s="32" t="s">
        <v>894</v>
      </c>
      <c r="W562" s="32" t="s">
        <v>886</v>
      </c>
      <c r="X562" s="32" t="s">
        <v>533</v>
      </c>
      <c r="Y562" s="32" t="s">
        <v>76</v>
      </c>
      <c r="Z562" s="32" t="s">
        <v>77</v>
      </c>
      <c r="AA562" s="74">
        <f>SUMIFS('MOD PAA INVERSIÓN'!M:M,'MOD PAA INVERSIÓN'!B:B,A562,'MOD PAA INVERSIÓN'!A:A,"Modificación propuesta")</f>
        <v>0</v>
      </c>
      <c r="AB562" s="74">
        <f t="shared" si="161"/>
        <v>0</v>
      </c>
      <c r="AC562" s="74">
        <f t="shared" si="186"/>
        <v>20000000</v>
      </c>
      <c r="AD562" s="74">
        <f>IFERROR(VLOOKUP(A562,'MOD PAA INVERSIÓN'!$B:$U,20,0),0)</f>
        <v>0</v>
      </c>
      <c r="AE562" s="74">
        <f>SUMIFS('MOD PAA INVERSIÓN'!$M:$M,'MOD PAA INVERSIÓN'!B:B,A562,'MOD PAA INVERSIÓN'!A:A,"Información Actual")</f>
        <v>0</v>
      </c>
      <c r="AF562" s="74" t="e">
        <f>VLOOKUP(A562,'Copia de MOD PAA INVERSIÓN'!$B:$M,12,0)</f>
        <v>#N/A</v>
      </c>
      <c r="AG562" s="27" t="e">
        <f t="shared" si="176"/>
        <v>#REF!</v>
      </c>
      <c r="AH562" s="27" t="e">
        <f t="shared" si="164"/>
        <v>#REF!</v>
      </c>
    </row>
    <row r="563" spans="1:34" ht="125">
      <c r="A563" s="31" t="s">
        <v>1068</v>
      </c>
      <c r="B563" s="32" t="s">
        <v>70</v>
      </c>
      <c r="C563" s="32" t="s">
        <v>71</v>
      </c>
      <c r="D563" s="32" t="s">
        <v>1004</v>
      </c>
      <c r="E563" s="32" t="s">
        <v>877</v>
      </c>
      <c r="F563" s="33">
        <v>8146</v>
      </c>
      <c r="G563" s="33">
        <v>2024110010254</v>
      </c>
      <c r="H563" s="32" t="s">
        <v>17</v>
      </c>
      <c r="I563" s="32" t="s">
        <v>878</v>
      </c>
      <c r="J563" s="32" t="s">
        <v>24</v>
      </c>
      <c r="K563" s="32" t="s">
        <v>1055</v>
      </c>
      <c r="L563" s="32" t="s">
        <v>1066</v>
      </c>
      <c r="M563" s="32" t="s">
        <v>777</v>
      </c>
      <c r="N563" s="32" t="s">
        <v>1060</v>
      </c>
      <c r="O563" s="32">
        <v>2</v>
      </c>
      <c r="P563" s="32">
        <v>1</v>
      </c>
      <c r="Q563" s="32" t="s">
        <v>883</v>
      </c>
      <c r="R563" s="61" t="s">
        <v>884</v>
      </c>
      <c r="S563" s="61" t="s">
        <v>257</v>
      </c>
      <c r="T563" s="52">
        <v>20000000</v>
      </c>
      <c r="U563" s="32" t="s">
        <v>1006</v>
      </c>
      <c r="V563" s="32" t="s">
        <v>894</v>
      </c>
      <c r="W563" s="32" t="s">
        <v>886</v>
      </c>
      <c r="X563" s="32" t="s">
        <v>533</v>
      </c>
      <c r="Y563" s="32" t="s">
        <v>76</v>
      </c>
      <c r="Z563" s="32" t="s">
        <v>77</v>
      </c>
      <c r="AA563" s="74">
        <f>SUMIFS('MOD PAA INVERSIÓN'!M:M,'MOD PAA INVERSIÓN'!B:B,A563,'MOD PAA INVERSIÓN'!A:A,"Modificación propuesta")</f>
        <v>0</v>
      </c>
      <c r="AB563" s="74">
        <f t="shared" si="161"/>
        <v>0</v>
      </c>
      <c r="AC563" s="74">
        <f t="shared" si="186"/>
        <v>20000000</v>
      </c>
      <c r="AD563" s="74">
        <f>IFERROR(VLOOKUP(A563,'MOD PAA INVERSIÓN'!$B:$U,20,0),0)</f>
        <v>0</v>
      </c>
      <c r="AE563" s="74">
        <f>SUMIFS('MOD PAA INVERSIÓN'!$M:$M,'MOD PAA INVERSIÓN'!B:B,A563,'MOD PAA INVERSIÓN'!A:A,"Información Actual")</f>
        <v>0</v>
      </c>
      <c r="AF563" s="74" t="e">
        <f>VLOOKUP(A563,'Copia de MOD PAA INVERSIÓN'!$B:$M,12,0)</f>
        <v>#N/A</v>
      </c>
      <c r="AG563" s="27" t="e">
        <f t="shared" si="176"/>
        <v>#REF!</v>
      </c>
      <c r="AH563" s="27" t="e">
        <f t="shared" si="164"/>
        <v>#REF!</v>
      </c>
    </row>
    <row r="564" spans="1:34" ht="125">
      <c r="A564" s="31" t="s">
        <v>1069</v>
      </c>
      <c r="B564" s="32" t="s">
        <v>70</v>
      </c>
      <c r="C564" s="32" t="s">
        <v>71</v>
      </c>
      <c r="D564" s="32" t="s">
        <v>1004</v>
      </c>
      <c r="E564" s="32" t="s">
        <v>877</v>
      </c>
      <c r="F564" s="33">
        <v>8146</v>
      </c>
      <c r="G564" s="33">
        <v>2024110010254</v>
      </c>
      <c r="H564" s="32" t="s">
        <v>17</v>
      </c>
      <c r="I564" s="32" t="s">
        <v>878</v>
      </c>
      <c r="J564" s="32" t="s">
        <v>24</v>
      </c>
      <c r="K564" s="32" t="s">
        <v>1055</v>
      </c>
      <c r="L564" s="32" t="s">
        <v>1066</v>
      </c>
      <c r="M564" s="32" t="s">
        <v>777</v>
      </c>
      <c r="N564" s="32" t="s">
        <v>1060</v>
      </c>
      <c r="O564" s="32">
        <v>2</v>
      </c>
      <c r="P564" s="32">
        <v>1</v>
      </c>
      <c r="Q564" s="32" t="s">
        <v>883</v>
      </c>
      <c r="R564" s="61" t="s">
        <v>884</v>
      </c>
      <c r="S564" s="61" t="s">
        <v>257</v>
      </c>
      <c r="T564" s="52">
        <v>20000000</v>
      </c>
      <c r="U564" s="32" t="s">
        <v>1006</v>
      </c>
      <c r="V564" s="32" t="s">
        <v>894</v>
      </c>
      <c r="W564" s="32" t="s">
        <v>886</v>
      </c>
      <c r="X564" s="32" t="s">
        <v>533</v>
      </c>
      <c r="Y564" s="32" t="s">
        <v>76</v>
      </c>
      <c r="Z564" s="32" t="s">
        <v>77</v>
      </c>
      <c r="AA564" s="74">
        <f>SUMIFS('MOD PAA INVERSIÓN'!M:M,'MOD PAA INVERSIÓN'!B:B,A564,'MOD PAA INVERSIÓN'!A:A,"Modificación propuesta")</f>
        <v>0</v>
      </c>
      <c r="AB564" s="74">
        <f t="shared" si="161"/>
        <v>0</v>
      </c>
      <c r="AC564" s="74">
        <f t="shared" si="186"/>
        <v>20000000</v>
      </c>
      <c r="AD564" s="74">
        <f>IFERROR(VLOOKUP(A564,'MOD PAA INVERSIÓN'!$B:$U,20,0),0)</f>
        <v>0</v>
      </c>
      <c r="AE564" s="74">
        <f>SUMIFS('MOD PAA INVERSIÓN'!$M:$M,'MOD PAA INVERSIÓN'!B:B,A564,'MOD PAA INVERSIÓN'!A:A,"Información Actual")</f>
        <v>0</v>
      </c>
      <c r="AF564" s="74" t="e">
        <f>VLOOKUP(A564,'Copia de MOD PAA INVERSIÓN'!$B:$M,12,0)</f>
        <v>#N/A</v>
      </c>
      <c r="AG564" s="27" t="e">
        <f t="shared" si="176"/>
        <v>#REF!</v>
      </c>
      <c r="AH564" s="27" t="e">
        <f t="shared" si="164"/>
        <v>#REF!</v>
      </c>
    </row>
    <row r="565" spans="1:34" ht="125">
      <c r="A565" s="31" t="s">
        <v>1070</v>
      </c>
      <c r="B565" s="32" t="s">
        <v>70</v>
      </c>
      <c r="C565" s="32" t="s">
        <v>71</v>
      </c>
      <c r="D565" s="32" t="s">
        <v>1004</v>
      </c>
      <c r="E565" s="32" t="s">
        <v>877</v>
      </c>
      <c r="F565" s="33">
        <v>8146</v>
      </c>
      <c r="G565" s="33">
        <v>2024110010254</v>
      </c>
      <c r="H565" s="32" t="s">
        <v>17</v>
      </c>
      <c r="I565" s="32" t="s">
        <v>878</v>
      </c>
      <c r="J565" s="32" t="s">
        <v>24</v>
      </c>
      <c r="K565" s="32" t="s">
        <v>1055</v>
      </c>
      <c r="L565" s="32" t="s">
        <v>1066</v>
      </c>
      <c r="M565" s="32" t="s">
        <v>777</v>
      </c>
      <c r="N565" s="32" t="s">
        <v>1060</v>
      </c>
      <c r="O565" s="32">
        <v>2</v>
      </c>
      <c r="P565" s="32">
        <v>1</v>
      </c>
      <c r="Q565" s="32" t="s">
        <v>883</v>
      </c>
      <c r="R565" s="61" t="s">
        <v>884</v>
      </c>
      <c r="S565" s="61" t="s">
        <v>257</v>
      </c>
      <c r="T565" s="52">
        <v>20000000</v>
      </c>
      <c r="U565" s="32" t="s">
        <v>1006</v>
      </c>
      <c r="V565" s="32" t="s">
        <v>894</v>
      </c>
      <c r="W565" s="32" t="s">
        <v>886</v>
      </c>
      <c r="X565" s="32" t="s">
        <v>533</v>
      </c>
      <c r="Y565" s="32" t="s">
        <v>76</v>
      </c>
      <c r="Z565" s="32" t="s">
        <v>77</v>
      </c>
      <c r="AA565" s="74">
        <f>SUMIFS('MOD PAA INVERSIÓN'!M:M,'MOD PAA INVERSIÓN'!B:B,A565,'MOD PAA INVERSIÓN'!A:A,"Modificación propuesta")</f>
        <v>0</v>
      </c>
      <c r="AB565" s="74">
        <f t="shared" si="161"/>
        <v>0</v>
      </c>
      <c r="AC565" s="74">
        <f t="shared" si="186"/>
        <v>20000000</v>
      </c>
      <c r="AD565" s="74">
        <f>IFERROR(VLOOKUP(A565,'MOD PAA INVERSIÓN'!$B:$U,20,0),0)</f>
        <v>0</v>
      </c>
      <c r="AE565" s="74">
        <f>SUMIFS('MOD PAA INVERSIÓN'!$M:$M,'MOD PAA INVERSIÓN'!B:B,A565,'MOD PAA INVERSIÓN'!A:A,"Información Actual")</f>
        <v>0</v>
      </c>
      <c r="AF565" s="74" t="e">
        <f>VLOOKUP(A565,'Copia de MOD PAA INVERSIÓN'!$B:$M,12,0)</f>
        <v>#N/A</v>
      </c>
      <c r="AG565" s="27" t="e">
        <f t="shared" si="176"/>
        <v>#REF!</v>
      </c>
      <c r="AH565" s="27" t="e">
        <f t="shared" si="164"/>
        <v>#REF!</v>
      </c>
    </row>
    <row r="566" spans="1:34" ht="125">
      <c r="A566" s="31" t="s">
        <v>1071</v>
      </c>
      <c r="B566" s="32" t="s">
        <v>70</v>
      </c>
      <c r="C566" s="32" t="s">
        <v>71</v>
      </c>
      <c r="D566" s="32" t="s">
        <v>1004</v>
      </c>
      <c r="E566" s="32" t="s">
        <v>877</v>
      </c>
      <c r="F566" s="33">
        <v>8146</v>
      </c>
      <c r="G566" s="33">
        <v>2024110010254</v>
      </c>
      <c r="H566" s="32" t="s">
        <v>17</v>
      </c>
      <c r="I566" s="32" t="s">
        <v>878</v>
      </c>
      <c r="J566" s="32" t="s">
        <v>24</v>
      </c>
      <c r="K566" s="32" t="s">
        <v>1055</v>
      </c>
      <c r="L566" s="32" t="s">
        <v>1066</v>
      </c>
      <c r="M566" s="32" t="s">
        <v>777</v>
      </c>
      <c r="N566" s="32" t="s">
        <v>1060</v>
      </c>
      <c r="O566" s="32">
        <v>2</v>
      </c>
      <c r="P566" s="32">
        <v>1</v>
      </c>
      <c r="Q566" s="32" t="s">
        <v>883</v>
      </c>
      <c r="R566" s="61" t="s">
        <v>884</v>
      </c>
      <c r="S566" s="61" t="s">
        <v>257</v>
      </c>
      <c r="T566" s="52">
        <v>20000000</v>
      </c>
      <c r="U566" s="32" t="s">
        <v>1006</v>
      </c>
      <c r="V566" s="32" t="s">
        <v>894</v>
      </c>
      <c r="W566" s="32" t="s">
        <v>886</v>
      </c>
      <c r="X566" s="32" t="s">
        <v>533</v>
      </c>
      <c r="Y566" s="32" t="s">
        <v>76</v>
      </c>
      <c r="Z566" s="32" t="s">
        <v>77</v>
      </c>
      <c r="AA566" s="74">
        <f>SUMIFS('MOD PAA INVERSIÓN'!M:M,'MOD PAA INVERSIÓN'!B:B,A566,'MOD PAA INVERSIÓN'!A:A,"Modificación propuesta")</f>
        <v>0</v>
      </c>
      <c r="AB566" s="74">
        <f t="shared" si="161"/>
        <v>0</v>
      </c>
      <c r="AC566" s="74">
        <f t="shared" si="186"/>
        <v>20000000</v>
      </c>
      <c r="AD566" s="74">
        <f>IFERROR(VLOOKUP(A566,'MOD PAA INVERSIÓN'!$B:$U,20,0),0)</f>
        <v>0</v>
      </c>
      <c r="AE566" s="74">
        <f>SUMIFS('MOD PAA INVERSIÓN'!$M:$M,'MOD PAA INVERSIÓN'!B:B,A566,'MOD PAA INVERSIÓN'!A:A,"Información Actual")</f>
        <v>0</v>
      </c>
      <c r="AF566" s="74" t="e">
        <f>VLOOKUP(A566,'Copia de MOD PAA INVERSIÓN'!$B:$M,12,0)</f>
        <v>#N/A</v>
      </c>
      <c r="AG566" s="27" t="e">
        <f t="shared" si="176"/>
        <v>#REF!</v>
      </c>
      <c r="AH566" s="27" t="e">
        <f t="shared" si="164"/>
        <v>#REF!</v>
      </c>
    </row>
    <row r="567" spans="1:34" ht="125">
      <c r="A567" s="31" t="s">
        <v>1072</v>
      </c>
      <c r="B567" s="32" t="s">
        <v>70</v>
      </c>
      <c r="C567" s="32" t="s">
        <v>71</v>
      </c>
      <c r="D567" s="32" t="s">
        <v>1004</v>
      </c>
      <c r="E567" s="32" t="s">
        <v>877</v>
      </c>
      <c r="F567" s="33">
        <v>8146</v>
      </c>
      <c r="G567" s="33">
        <v>2024110010254</v>
      </c>
      <c r="H567" s="32" t="s">
        <v>17</v>
      </c>
      <c r="I567" s="32" t="s">
        <v>878</v>
      </c>
      <c r="J567" s="32" t="s">
        <v>24</v>
      </c>
      <c r="K567" s="32" t="s">
        <v>1055</v>
      </c>
      <c r="L567" s="32" t="s">
        <v>1066</v>
      </c>
      <c r="M567" s="32" t="s">
        <v>777</v>
      </c>
      <c r="N567" s="32" t="s">
        <v>1060</v>
      </c>
      <c r="O567" s="32">
        <v>2</v>
      </c>
      <c r="P567" s="32">
        <v>1</v>
      </c>
      <c r="Q567" s="32" t="s">
        <v>883</v>
      </c>
      <c r="R567" s="61" t="s">
        <v>884</v>
      </c>
      <c r="S567" s="61" t="s">
        <v>257</v>
      </c>
      <c r="T567" s="52">
        <v>20000000</v>
      </c>
      <c r="U567" s="32" t="s">
        <v>1006</v>
      </c>
      <c r="V567" s="32" t="s">
        <v>894</v>
      </c>
      <c r="W567" s="32" t="s">
        <v>886</v>
      </c>
      <c r="X567" s="32" t="s">
        <v>533</v>
      </c>
      <c r="Y567" s="32" t="s">
        <v>76</v>
      </c>
      <c r="Z567" s="32" t="s">
        <v>77</v>
      </c>
      <c r="AA567" s="74">
        <f>SUMIFS('MOD PAA INVERSIÓN'!M:M,'MOD PAA INVERSIÓN'!B:B,A567,'MOD PAA INVERSIÓN'!A:A,"Modificación propuesta")</f>
        <v>0</v>
      </c>
      <c r="AB567" s="74">
        <f t="shared" si="161"/>
        <v>0</v>
      </c>
      <c r="AC567" s="74">
        <f t="shared" si="186"/>
        <v>20000000</v>
      </c>
      <c r="AD567" s="74">
        <f>IFERROR(VLOOKUP(A567,'MOD PAA INVERSIÓN'!$B:$U,20,0),0)</f>
        <v>0</v>
      </c>
      <c r="AE567" s="74">
        <f>SUMIFS('MOD PAA INVERSIÓN'!$M:$M,'MOD PAA INVERSIÓN'!B:B,A567,'MOD PAA INVERSIÓN'!A:A,"Información Actual")</f>
        <v>0</v>
      </c>
      <c r="AF567" s="74" t="e">
        <f>VLOOKUP(A567,'Copia de MOD PAA INVERSIÓN'!$B:$M,12,0)</f>
        <v>#N/A</v>
      </c>
      <c r="AG567" s="27" t="e">
        <f t="shared" si="176"/>
        <v>#REF!</v>
      </c>
      <c r="AH567" s="27" t="e">
        <f t="shared" si="164"/>
        <v>#REF!</v>
      </c>
    </row>
    <row r="568" spans="1:34" ht="125">
      <c r="A568" s="31" t="s">
        <v>1073</v>
      </c>
      <c r="B568" s="32" t="s">
        <v>70</v>
      </c>
      <c r="C568" s="32" t="s">
        <v>71</v>
      </c>
      <c r="D568" s="32" t="s">
        <v>1004</v>
      </c>
      <c r="E568" s="32" t="s">
        <v>877</v>
      </c>
      <c r="F568" s="33">
        <v>8146</v>
      </c>
      <c r="G568" s="33">
        <v>2024110010254</v>
      </c>
      <c r="H568" s="32" t="s">
        <v>17</v>
      </c>
      <c r="I568" s="32" t="s">
        <v>878</v>
      </c>
      <c r="J568" s="32" t="s">
        <v>24</v>
      </c>
      <c r="K568" s="32" t="s">
        <v>1055</v>
      </c>
      <c r="L568" s="32" t="s">
        <v>1066</v>
      </c>
      <c r="M568" s="32" t="s">
        <v>777</v>
      </c>
      <c r="N568" s="32" t="s">
        <v>1060</v>
      </c>
      <c r="O568" s="32">
        <v>2</v>
      </c>
      <c r="P568" s="32">
        <v>1</v>
      </c>
      <c r="Q568" s="32" t="s">
        <v>883</v>
      </c>
      <c r="R568" s="61" t="s">
        <v>884</v>
      </c>
      <c r="S568" s="61" t="s">
        <v>257</v>
      </c>
      <c r="T568" s="52">
        <v>20000000</v>
      </c>
      <c r="U568" s="32" t="s">
        <v>1006</v>
      </c>
      <c r="V568" s="32" t="s">
        <v>894</v>
      </c>
      <c r="W568" s="32" t="s">
        <v>886</v>
      </c>
      <c r="X568" s="32" t="s">
        <v>533</v>
      </c>
      <c r="Y568" s="32" t="s">
        <v>76</v>
      </c>
      <c r="Z568" s="32" t="s">
        <v>77</v>
      </c>
      <c r="AA568" s="74">
        <f>SUMIFS('MOD PAA INVERSIÓN'!M:M,'MOD PAA INVERSIÓN'!B:B,A568,'MOD PAA INVERSIÓN'!A:A,"Modificación propuesta")</f>
        <v>0</v>
      </c>
      <c r="AB568" s="74">
        <f t="shared" si="161"/>
        <v>0</v>
      </c>
      <c r="AC568" s="74">
        <f t="shared" si="186"/>
        <v>20000000</v>
      </c>
      <c r="AD568" s="74">
        <f>IFERROR(VLOOKUP(A568,'MOD PAA INVERSIÓN'!$B:$U,20,0),0)</f>
        <v>0</v>
      </c>
      <c r="AE568" s="74">
        <f>SUMIFS('MOD PAA INVERSIÓN'!$M:$M,'MOD PAA INVERSIÓN'!B:B,A568,'MOD PAA INVERSIÓN'!A:A,"Información Actual")</f>
        <v>0</v>
      </c>
      <c r="AF568" s="74" t="e">
        <f>VLOOKUP(A568,'Copia de MOD PAA INVERSIÓN'!$B:$M,12,0)</f>
        <v>#N/A</v>
      </c>
      <c r="AG568" s="27" t="e">
        <f t="shared" si="176"/>
        <v>#REF!</v>
      </c>
      <c r="AH568" s="27" t="e">
        <f t="shared" si="164"/>
        <v>#REF!</v>
      </c>
    </row>
    <row r="569" spans="1:34" ht="125">
      <c r="A569" s="31" t="s">
        <v>1074</v>
      </c>
      <c r="B569" s="32" t="s">
        <v>70</v>
      </c>
      <c r="C569" s="32" t="s">
        <v>71</v>
      </c>
      <c r="D569" s="32" t="s">
        <v>1004</v>
      </c>
      <c r="E569" s="32" t="s">
        <v>877</v>
      </c>
      <c r="F569" s="33">
        <v>8146</v>
      </c>
      <c r="G569" s="33">
        <v>2024110010254</v>
      </c>
      <c r="H569" s="32" t="s">
        <v>17</v>
      </c>
      <c r="I569" s="32" t="s">
        <v>878</v>
      </c>
      <c r="J569" s="32" t="s">
        <v>24</v>
      </c>
      <c r="K569" s="32" t="s">
        <v>1055</v>
      </c>
      <c r="L569" s="32" t="s">
        <v>1066</v>
      </c>
      <c r="M569" s="32" t="s">
        <v>777</v>
      </c>
      <c r="N569" s="32" t="s">
        <v>1060</v>
      </c>
      <c r="O569" s="32">
        <v>2</v>
      </c>
      <c r="P569" s="32">
        <v>1</v>
      </c>
      <c r="Q569" s="32" t="s">
        <v>883</v>
      </c>
      <c r="R569" s="61" t="s">
        <v>884</v>
      </c>
      <c r="S569" s="61" t="s">
        <v>257</v>
      </c>
      <c r="T569" s="52">
        <v>20000000</v>
      </c>
      <c r="U569" s="32" t="s">
        <v>1006</v>
      </c>
      <c r="V569" s="32" t="s">
        <v>894</v>
      </c>
      <c r="W569" s="32" t="s">
        <v>886</v>
      </c>
      <c r="X569" s="32" t="s">
        <v>533</v>
      </c>
      <c r="Y569" s="32" t="s">
        <v>76</v>
      </c>
      <c r="Z569" s="32" t="s">
        <v>77</v>
      </c>
      <c r="AA569" s="74">
        <f>SUMIFS('MOD PAA INVERSIÓN'!M:M,'MOD PAA INVERSIÓN'!B:B,A569,'MOD PAA INVERSIÓN'!A:A,"Modificación propuesta")</f>
        <v>0</v>
      </c>
      <c r="AB569" s="74">
        <f t="shared" si="161"/>
        <v>0</v>
      </c>
      <c r="AC569" s="74">
        <f t="shared" si="186"/>
        <v>20000000</v>
      </c>
      <c r="AD569" s="74">
        <f>IFERROR(VLOOKUP(A569,'MOD PAA INVERSIÓN'!$B:$U,20,0),0)</f>
        <v>0</v>
      </c>
      <c r="AE569" s="74">
        <f>SUMIFS('MOD PAA INVERSIÓN'!$M:$M,'MOD PAA INVERSIÓN'!B:B,A569,'MOD PAA INVERSIÓN'!A:A,"Información Actual")</f>
        <v>0</v>
      </c>
      <c r="AF569" s="74" t="e">
        <f>VLOOKUP(A569,'Copia de MOD PAA INVERSIÓN'!$B:$M,12,0)</f>
        <v>#N/A</v>
      </c>
      <c r="AG569" s="27" t="e">
        <f t="shared" si="176"/>
        <v>#REF!</v>
      </c>
      <c r="AH569" s="27" t="e">
        <f t="shared" si="164"/>
        <v>#REF!</v>
      </c>
    </row>
    <row r="570" spans="1:34" ht="125">
      <c r="A570" s="31" t="s">
        <v>1075</v>
      </c>
      <c r="B570" s="32" t="s">
        <v>70</v>
      </c>
      <c r="C570" s="32" t="s">
        <v>71</v>
      </c>
      <c r="D570" s="32" t="s">
        <v>1004</v>
      </c>
      <c r="E570" s="32" t="s">
        <v>877</v>
      </c>
      <c r="F570" s="33">
        <v>8146</v>
      </c>
      <c r="G570" s="33">
        <v>2024110010254</v>
      </c>
      <c r="H570" s="32" t="s">
        <v>17</v>
      </c>
      <c r="I570" s="32" t="s">
        <v>878</v>
      </c>
      <c r="J570" s="32" t="s">
        <v>24</v>
      </c>
      <c r="K570" s="32" t="s">
        <v>1055</v>
      </c>
      <c r="L570" s="32" t="s">
        <v>1066</v>
      </c>
      <c r="M570" s="32" t="s">
        <v>777</v>
      </c>
      <c r="N570" s="32" t="s">
        <v>1060</v>
      </c>
      <c r="O570" s="32">
        <v>2</v>
      </c>
      <c r="P570" s="32">
        <v>1</v>
      </c>
      <c r="Q570" s="32" t="s">
        <v>883</v>
      </c>
      <c r="R570" s="61" t="s">
        <v>884</v>
      </c>
      <c r="S570" s="61" t="s">
        <v>257</v>
      </c>
      <c r="T570" s="52">
        <v>20000000</v>
      </c>
      <c r="U570" s="32" t="s">
        <v>1006</v>
      </c>
      <c r="V570" s="32" t="s">
        <v>894</v>
      </c>
      <c r="W570" s="32" t="s">
        <v>886</v>
      </c>
      <c r="X570" s="32" t="s">
        <v>533</v>
      </c>
      <c r="Y570" s="32" t="s">
        <v>76</v>
      </c>
      <c r="Z570" s="32" t="s">
        <v>77</v>
      </c>
      <c r="AA570" s="74">
        <f>SUMIFS('MOD PAA INVERSIÓN'!M:M,'MOD PAA INVERSIÓN'!B:B,A570,'MOD PAA INVERSIÓN'!A:A,"Modificación propuesta")</f>
        <v>0</v>
      </c>
      <c r="AB570" s="74">
        <f t="shared" si="161"/>
        <v>0</v>
      </c>
      <c r="AC570" s="74">
        <f t="shared" si="186"/>
        <v>20000000</v>
      </c>
      <c r="AD570" s="74">
        <f>IFERROR(VLOOKUP(A570,'MOD PAA INVERSIÓN'!$B:$U,20,0),0)</f>
        <v>0</v>
      </c>
      <c r="AE570" s="74">
        <f>SUMIFS('MOD PAA INVERSIÓN'!$M:$M,'MOD PAA INVERSIÓN'!B:B,A570,'MOD PAA INVERSIÓN'!A:A,"Información Actual")</f>
        <v>0</v>
      </c>
      <c r="AF570" s="74" t="e">
        <f>VLOOKUP(A570,'Copia de MOD PAA INVERSIÓN'!$B:$M,12,0)</f>
        <v>#N/A</v>
      </c>
      <c r="AG570" s="27" t="e">
        <f t="shared" si="176"/>
        <v>#REF!</v>
      </c>
      <c r="AH570" s="27" t="e">
        <f t="shared" si="164"/>
        <v>#REF!</v>
      </c>
    </row>
    <row r="571" spans="1:34" ht="125">
      <c r="A571" s="31" t="s">
        <v>1076</v>
      </c>
      <c r="B571" s="32" t="s">
        <v>70</v>
      </c>
      <c r="C571" s="32" t="s">
        <v>71</v>
      </c>
      <c r="D571" s="32" t="s">
        <v>1004</v>
      </c>
      <c r="E571" s="32" t="s">
        <v>877</v>
      </c>
      <c r="F571" s="33">
        <v>8146</v>
      </c>
      <c r="G571" s="33">
        <v>2024110010254</v>
      </c>
      <c r="H571" s="32" t="s">
        <v>17</v>
      </c>
      <c r="I571" s="32" t="s">
        <v>878</v>
      </c>
      <c r="J571" s="32" t="s">
        <v>24</v>
      </c>
      <c r="K571" s="32" t="s">
        <v>1055</v>
      </c>
      <c r="L571" s="32" t="s">
        <v>1066</v>
      </c>
      <c r="M571" s="32" t="s">
        <v>777</v>
      </c>
      <c r="N571" s="32" t="s">
        <v>1060</v>
      </c>
      <c r="O571" s="32">
        <v>2</v>
      </c>
      <c r="P571" s="32">
        <v>1</v>
      </c>
      <c r="Q571" s="32" t="s">
        <v>883</v>
      </c>
      <c r="R571" s="61" t="s">
        <v>884</v>
      </c>
      <c r="S571" s="61" t="s">
        <v>257</v>
      </c>
      <c r="T571" s="52">
        <v>20000000</v>
      </c>
      <c r="U571" s="32" t="s">
        <v>1006</v>
      </c>
      <c r="V571" s="32" t="s">
        <v>894</v>
      </c>
      <c r="W571" s="32" t="s">
        <v>886</v>
      </c>
      <c r="X571" s="32" t="s">
        <v>533</v>
      </c>
      <c r="Y571" s="32" t="s">
        <v>76</v>
      </c>
      <c r="Z571" s="32" t="s">
        <v>77</v>
      </c>
      <c r="AA571" s="74">
        <f>SUMIFS('MOD PAA INVERSIÓN'!M:M,'MOD PAA INVERSIÓN'!B:B,A571,'MOD PAA INVERSIÓN'!A:A,"Modificación propuesta")</f>
        <v>0</v>
      </c>
      <c r="AB571" s="74">
        <f t="shared" si="161"/>
        <v>0</v>
      </c>
      <c r="AC571" s="74">
        <f t="shared" si="186"/>
        <v>20000000</v>
      </c>
      <c r="AD571" s="74">
        <f>IFERROR(VLOOKUP(A571,'MOD PAA INVERSIÓN'!$B:$U,20,0),0)</f>
        <v>0</v>
      </c>
      <c r="AE571" s="74">
        <f>SUMIFS('MOD PAA INVERSIÓN'!$M:$M,'MOD PAA INVERSIÓN'!B:B,A571,'MOD PAA INVERSIÓN'!A:A,"Información Actual")</f>
        <v>0</v>
      </c>
      <c r="AF571" s="74" t="e">
        <f>VLOOKUP(A571,'Copia de MOD PAA INVERSIÓN'!$B:$M,12,0)</f>
        <v>#N/A</v>
      </c>
      <c r="AG571" s="27" t="e">
        <f t="shared" si="176"/>
        <v>#REF!</v>
      </c>
      <c r="AH571" s="27" t="e">
        <f t="shared" si="164"/>
        <v>#REF!</v>
      </c>
    </row>
    <row r="572" spans="1:34" ht="125">
      <c r="A572" s="31" t="s">
        <v>1077</v>
      </c>
      <c r="B572" s="32" t="s">
        <v>70</v>
      </c>
      <c r="C572" s="32" t="s">
        <v>71</v>
      </c>
      <c r="D572" s="32" t="s">
        <v>1004</v>
      </c>
      <c r="E572" s="32" t="s">
        <v>877</v>
      </c>
      <c r="F572" s="33">
        <v>8146</v>
      </c>
      <c r="G572" s="33">
        <v>2024110010254</v>
      </c>
      <c r="H572" s="32" t="s">
        <v>17</v>
      </c>
      <c r="I572" s="32" t="s">
        <v>878</v>
      </c>
      <c r="J572" s="32" t="s">
        <v>24</v>
      </c>
      <c r="K572" s="32" t="s">
        <v>1055</v>
      </c>
      <c r="L572" s="32" t="s">
        <v>1066</v>
      </c>
      <c r="M572" s="32" t="s">
        <v>777</v>
      </c>
      <c r="N572" s="32" t="s">
        <v>1060</v>
      </c>
      <c r="O572" s="32">
        <v>2</v>
      </c>
      <c r="P572" s="32">
        <v>1</v>
      </c>
      <c r="Q572" s="32" t="s">
        <v>883</v>
      </c>
      <c r="R572" s="61" t="s">
        <v>884</v>
      </c>
      <c r="S572" s="61" t="s">
        <v>257</v>
      </c>
      <c r="T572" s="52">
        <v>20000000</v>
      </c>
      <c r="U572" s="32" t="s">
        <v>1006</v>
      </c>
      <c r="V572" s="32" t="s">
        <v>894</v>
      </c>
      <c r="W572" s="32" t="s">
        <v>886</v>
      </c>
      <c r="X572" s="32" t="s">
        <v>533</v>
      </c>
      <c r="Y572" s="32" t="s">
        <v>76</v>
      </c>
      <c r="Z572" s="32" t="s">
        <v>77</v>
      </c>
      <c r="AA572" s="74">
        <f>SUMIFS('MOD PAA INVERSIÓN'!M:M,'MOD PAA INVERSIÓN'!B:B,A572,'MOD PAA INVERSIÓN'!A:A,"Modificación propuesta")</f>
        <v>0</v>
      </c>
      <c r="AB572" s="74">
        <f t="shared" si="161"/>
        <v>0</v>
      </c>
      <c r="AC572" s="74">
        <f t="shared" si="186"/>
        <v>20000000</v>
      </c>
      <c r="AD572" s="74">
        <f>IFERROR(VLOOKUP(A572,'MOD PAA INVERSIÓN'!$B:$U,20,0),0)</f>
        <v>0</v>
      </c>
      <c r="AE572" s="74">
        <f>SUMIFS('MOD PAA INVERSIÓN'!$M:$M,'MOD PAA INVERSIÓN'!B:B,A572,'MOD PAA INVERSIÓN'!A:A,"Información Actual")</f>
        <v>0</v>
      </c>
      <c r="AF572" s="74" t="e">
        <f>VLOOKUP(A572,'Copia de MOD PAA INVERSIÓN'!$B:$M,12,0)</f>
        <v>#N/A</v>
      </c>
      <c r="AG572" s="27" t="e">
        <f t="shared" si="176"/>
        <v>#REF!</v>
      </c>
      <c r="AH572" s="27" t="e">
        <f t="shared" si="164"/>
        <v>#REF!</v>
      </c>
    </row>
    <row r="573" spans="1:34" ht="125">
      <c r="A573" s="31" t="s">
        <v>1078</v>
      </c>
      <c r="B573" s="32" t="s">
        <v>70</v>
      </c>
      <c r="C573" s="32" t="s">
        <v>71</v>
      </c>
      <c r="D573" s="32" t="s">
        <v>1004</v>
      </c>
      <c r="E573" s="32" t="s">
        <v>877</v>
      </c>
      <c r="F573" s="33">
        <v>8146</v>
      </c>
      <c r="G573" s="33">
        <v>2024110010254</v>
      </c>
      <c r="H573" s="32" t="s">
        <v>17</v>
      </c>
      <c r="I573" s="32" t="s">
        <v>878</v>
      </c>
      <c r="J573" s="32" t="s">
        <v>24</v>
      </c>
      <c r="K573" s="32" t="s">
        <v>1055</v>
      </c>
      <c r="L573" s="32" t="s">
        <v>1066</v>
      </c>
      <c r="M573" s="32" t="s">
        <v>777</v>
      </c>
      <c r="N573" s="32" t="s">
        <v>1060</v>
      </c>
      <c r="O573" s="32">
        <v>2</v>
      </c>
      <c r="P573" s="32">
        <v>1</v>
      </c>
      <c r="Q573" s="32" t="s">
        <v>883</v>
      </c>
      <c r="R573" s="61" t="s">
        <v>884</v>
      </c>
      <c r="S573" s="61" t="s">
        <v>257</v>
      </c>
      <c r="T573" s="52">
        <v>20000000</v>
      </c>
      <c r="U573" s="32" t="s">
        <v>1006</v>
      </c>
      <c r="V573" s="32" t="s">
        <v>894</v>
      </c>
      <c r="W573" s="32" t="s">
        <v>886</v>
      </c>
      <c r="X573" s="32" t="s">
        <v>533</v>
      </c>
      <c r="Y573" s="32" t="s">
        <v>76</v>
      </c>
      <c r="Z573" s="32" t="s">
        <v>77</v>
      </c>
      <c r="AA573" s="74">
        <f>SUMIFS('MOD PAA INVERSIÓN'!M:M,'MOD PAA INVERSIÓN'!B:B,A573,'MOD PAA INVERSIÓN'!A:A,"Modificación propuesta")</f>
        <v>0</v>
      </c>
      <c r="AB573" s="74">
        <f t="shared" si="161"/>
        <v>0</v>
      </c>
      <c r="AC573" s="74">
        <f t="shared" si="186"/>
        <v>20000000</v>
      </c>
      <c r="AD573" s="74">
        <f>IFERROR(VLOOKUP(A573,'MOD PAA INVERSIÓN'!$B:$U,20,0),0)</f>
        <v>0</v>
      </c>
      <c r="AE573" s="74">
        <f>SUMIFS('MOD PAA INVERSIÓN'!$M:$M,'MOD PAA INVERSIÓN'!B:B,A573,'MOD PAA INVERSIÓN'!A:A,"Información Actual")</f>
        <v>0</v>
      </c>
      <c r="AF573" s="74" t="e">
        <f>VLOOKUP(A573,'Copia de MOD PAA INVERSIÓN'!$B:$M,12,0)</f>
        <v>#N/A</v>
      </c>
      <c r="AG573" s="27" t="e">
        <f t="shared" si="176"/>
        <v>#REF!</v>
      </c>
      <c r="AH573" s="27" t="e">
        <f t="shared" si="164"/>
        <v>#REF!</v>
      </c>
    </row>
    <row r="574" spans="1:34" ht="125">
      <c r="A574" s="31" t="s">
        <v>1079</v>
      </c>
      <c r="B574" s="32" t="s">
        <v>70</v>
      </c>
      <c r="C574" s="32" t="s">
        <v>71</v>
      </c>
      <c r="D574" s="32" t="s">
        <v>1004</v>
      </c>
      <c r="E574" s="32" t="s">
        <v>877</v>
      </c>
      <c r="F574" s="33">
        <v>8146</v>
      </c>
      <c r="G574" s="33">
        <v>2024110010254</v>
      </c>
      <c r="H574" s="32" t="s">
        <v>17</v>
      </c>
      <c r="I574" s="32" t="s">
        <v>878</v>
      </c>
      <c r="J574" s="32" t="s">
        <v>24</v>
      </c>
      <c r="K574" s="32" t="s">
        <v>1055</v>
      </c>
      <c r="L574" s="32" t="s">
        <v>1066</v>
      </c>
      <c r="M574" s="32" t="s">
        <v>777</v>
      </c>
      <c r="N574" s="32" t="s">
        <v>1060</v>
      </c>
      <c r="O574" s="32">
        <v>2</v>
      </c>
      <c r="P574" s="32">
        <v>1</v>
      </c>
      <c r="Q574" s="32" t="s">
        <v>883</v>
      </c>
      <c r="R574" s="61" t="s">
        <v>884</v>
      </c>
      <c r="S574" s="61" t="s">
        <v>257</v>
      </c>
      <c r="T574" s="52">
        <v>20000000</v>
      </c>
      <c r="U574" s="32" t="s">
        <v>1006</v>
      </c>
      <c r="V574" s="32" t="s">
        <v>894</v>
      </c>
      <c r="W574" s="32" t="s">
        <v>886</v>
      </c>
      <c r="X574" s="32" t="s">
        <v>533</v>
      </c>
      <c r="Y574" s="32" t="s">
        <v>76</v>
      </c>
      <c r="Z574" s="32" t="s">
        <v>77</v>
      </c>
      <c r="AA574" s="74">
        <f>SUMIFS('MOD PAA INVERSIÓN'!M:M,'MOD PAA INVERSIÓN'!B:B,A574,'MOD PAA INVERSIÓN'!A:A,"Modificación propuesta")</f>
        <v>0</v>
      </c>
      <c r="AB574" s="74">
        <f t="shared" si="161"/>
        <v>0</v>
      </c>
      <c r="AC574" s="74">
        <f t="shared" si="186"/>
        <v>20000000</v>
      </c>
      <c r="AD574" s="74">
        <f>IFERROR(VLOOKUP(A574,'MOD PAA INVERSIÓN'!$B:$U,20,0),0)</f>
        <v>0</v>
      </c>
      <c r="AE574" s="74">
        <f>SUMIFS('MOD PAA INVERSIÓN'!$M:$M,'MOD PAA INVERSIÓN'!B:B,A574,'MOD PAA INVERSIÓN'!A:A,"Información Actual")</f>
        <v>0</v>
      </c>
      <c r="AF574" s="74" t="e">
        <f>VLOOKUP(A574,'Copia de MOD PAA INVERSIÓN'!$B:$M,12,0)</f>
        <v>#N/A</v>
      </c>
      <c r="AG574" s="27" t="e">
        <f t="shared" si="176"/>
        <v>#REF!</v>
      </c>
      <c r="AH574" s="27" t="e">
        <f t="shared" si="164"/>
        <v>#REF!</v>
      </c>
    </row>
    <row r="575" spans="1:34" ht="125">
      <c r="A575" s="31" t="s">
        <v>1080</v>
      </c>
      <c r="B575" s="32" t="s">
        <v>70</v>
      </c>
      <c r="C575" s="32" t="s">
        <v>71</v>
      </c>
      <c r="D575" s="32" t="s">
        <v>1004</v>
      </c>
      <c r="E575" s="32" t="s">
        <v>877</v>
      </c>
      <c r="F575" s="33">
        <v>8146</v>
      </c>
      <c r="G575" s="33">
        <v>2024110010254</v>
      </c>
      <c r="H575" s="32" t="s">
        <v>17</v>
      </c>
      <c r="I575" s="32" t="s">
        <v>878</v>
      </c>
      <c r="J575" s="32" t="s">
        <v>24</v>
      </c>
      <c r="K575" s="32" t="s">
        <v>1055</v>
      </c>
      <c r="L575" s="32" t="s">
        <v>1066</v>
      </c>
      <c r="M575" s="32" t="s">
        <v>777</v>
      </c>
      <c r="N575" s="32" t="s">
        <v>1060</v>
      </c>
      <c r="O575" s="32">
        <v>2</v>
      </c>
      <c r="P575" s="32">
        <v>1</v>
      </c>
      <c r="Q575" s="32" t="s">
        <v>883</v>
      </c>
      <c r="R575" s="61" t="s">
        <v>884</v>
      </c>
      <c r="S575" s="61" t="s">
        <v>257</v>
      </c>
      <c r="T575" s="52">
        <v>20000000</v>
      </c>
      <c r="U575" s="32" t="s">
        <v>1006</v>
      </c>
      <c r="V575" s="32" t="s">
        <v>894</v>
      </c>
      <c r="W575" s="32" t="s">
        <v>886</v>
      </c>
      <c r="X575" s="32" t="s">
        <v>533</v>
      </c>
      <c r="Y575" s="32" t="s">
        <v>76</v>
      </c>
      <c r="Z575" s="32" t="s">
        <v>77</v>
      </c>
      <c r="AA575" s="74">
        <f>SUMIFS('MOD PAA INVERSIÓN'!M:M,'MOD PAA INVERSIÓN'!B:B,A575,'MOD PAA INVERSIÓN'!A:A,"Modificación propuesta")</f>
        <v>0</v>
      </c>
      <c r="AB575" s="74">
        <f t="shared" si="161"/>
        <v>0</v>
      </c>
      <c r="AC575" s="74">
        <f t="shared" si="186"/>
        <v>20000000</v>
      </c>
      <c r="AD575" s="74">
        <f>IFERROR(VLOOKUP(A575,'MOD PAA INVERSIÓN'!$B:$U,20,0),0)</f>
        <v>0</v>
      </c>
      <c r="AE575" s="74">
        <f>SUMIFS('MOD PAA INVERSIÓN'!$M:$M,'MOD PAA INVERSIÓN'!B:B,A575,'MOD PAA INVERSIÓN'!A:A,"Información Actual")</f>
        <v>0</v>
      </c>
      <c r="AF575" s="74" t="e">
        <f>VLOOKUP(A575,'Copia de MOD PAA INVERSIÓN'!$B:$M,12,0)</f>
        <v>#N/A</v>
      </c>
      <c r="AG575" s="27" t="e">
        <f t="shared" si="176"/>
        <v>#REF!</v>
      </c>
      <c r="AH575" s="27" t="e">
        <f t="shared" si="164"/>
        <v>#REF!</v>
      </c>
    </row>
    <row r="576" spans="1:34" ht="125">
      <c r="A576" s="31" t="s">
        <v>1081</v>
      </c>
      <c r="B576" s="32" t="s">
        <v>70</v>
      </c>
      <c r="C576" s="32" t="s">
        <v>71</v>
      </c>
      <c r="D576" s="32" t="s">
        <v>1004</v>
      </c>
      <c r="E576" s="32" t="s">
        <v>877</v>
      </c>
      <c r="F576" s="33">
        <v>8146</v>
      </c>
      <c r="G576" s="33">
        <v>2024110010254</v>
      </c>
      <c r="H576" s="32" t="s">
        <v>17</v>
      </c>
      <c r="I576" s="32" t="s">
        <v>878</v>
      </c>
      <c r="J576" s="32" t="s">
        <v>24</v>
      </c>
      <c r="K576" s="32" t="s">
        <v>1055</v>
      </c>
      <c r="L576" s="32" t="s">
        <v>1066</v>
      </c>
      <c r="M576" s="32" t="s">
        <v>777</v>
      </c>
      <c r="N576" s="32" t="s">
        <v>1060</v>
      </c>
      <c r="O576" s="32">
        <v>2</v>
      </c>
      <c r="P576" s="32">
        <v>1</v>
      </c>
      <c r="Q576" s="32" t="s">
        <v>883</v>
      </c>
      <c r="R576" s="61" t="s">
        <v>884</v>
      </c>
      <c r="S576" s="61" t="s">
        <v>257</v>
      </c>
      <c r="T576" s="52">
        <v>20000000</v>
      </c>
      <c r="U576" s="32" t="s">
        <v>1006</v>
      </c>
      <c r="V576" s="32" t="s">
        <v>894</v>
      </c>
      <c r="W576" s="32" t="s">
        <v>886</v>
      </c>
      <c r="X576" s="32" t="s">
        <v>533</v>
      </c>
      <c r="Y576" s="32" t="s">
        <v>76</v>
      </c>
      <c r="Z576" s="32" t="s">
        <v>77</v>
      </c>
      <c r="AA576" s="74">
        <f>SUMIFS('MOD PAA INVERSIÓN'!M:M,'MOD PAA INVERSIÓN'!B:B,A576,'MOD PAA INVERSIÓN'!A:A,"Modificación propuesta")</f>
        <v>0</v>
      </c>
      <c r="AB576" s="74">
        <f t="shared" si="161"/>
        <v>0</v>
      </c>
      <c r="AC576" s="74">
        <f t="shared" si="186"/>
        <v>20000000</v>
      </c>
      <c r="AD576" s="74">
        <f>IFERROR(VLOOKUP(A576,'MOD PAA INVERSIÓN'!$B:$U,20,0),0)</f>
        <v>0</v>
      </c>
      <c r="AE576" s="74">
        <f>SUMIFS('MOD PAA INVERSIÓN'!$M:$M,'MOD PAA INVERSIÓN'!B:B,A576,'MOD PAA INVERSIÓN'!A:A,"Información Actual")</f>
        <v>0</v>
      </c>
      <c r="AF576" s="74" t="e">
        <f>VLOOKUP(A576,'Copia de MOD PAA INVERSIÓN'!$B:$M,12,0)</f>
        <v>#N/A</v>
      </c>
      <c r="AG576" s="27" t="e">
        <f t="shared" si="176"/>
        <v>#REF!</v>
      </c>
      <c r="AH576" s="27" t="e">
        <f t="shared" si="164"/>
        <v>#REF!</v>
      </c>
    </row>
    <row r="577" spans="1:34" ht="125">
      <c r="A577" s="31" t="s">
        <v>1082</v>
      </c>
      <c r="B577" s="32" t="s">
        <v>70</v>
      </c>
      <c r="C577" s="32" t="s">
        <v>71</v>
      </c>
      <c r="D577" s="32" t="s">
        <v>1004</v>
      </c>
      <c r="E577" s="32" t="s">
        <v>877</v>
      </c>
      <c r="F577" s="33">
        <v>8146</v>
      </c>
      <c r="G577" s="33">
        <v>2024110010254</v>
      </c>
      <c r="H577" s="32" t="s">
        <v>17</v>
      </c>
      <c r="I577" s="32" t="s">
        <v>878</v>
      </c>
      <c r="J577" s="32" t="s">
        <v>24</v>
      </c>
      <c r="K577" s="32" t="s">
        <v>1055</v>
      </c>
      <c r="L577" s="32" t="s">
        <v>1066</v>
      </c>
      <c r="M577" s="32" t="s">
        <v>777</v>
      </c>
      <c r="N577" s="32" t="s">
        <v>1060</v>
      </c>
      <c r="O577" s="32">
        <v>2</v>
      </c>
      <c r="P577" s="32">
        <v>1</v>
      </c>
      <c r="Q577" s="32" t="s">
        <v>883</v>
      </c>
      <c r="R577" s="61" t="s">
        <v>884</v>
      </c>
      <c r="S577" s="61" t="s">
        <v>257</v>
      </c>
      <c r="T577" s="52">
        <v>20000000</v>
      </c>
      <c r="U577" s="32" t="s">
        <v>1006</v>
      </c>
      <c r="V577" s="32" t="s">
        <v>894</v>
      </c>
      <c r="W577" s="32" t="s">
        <v>886</v>
      </c>
      <c r="X577" s="32" t="s">
        <v>533</v>
      </c>
      <c r="Y577" s="32" t="s">
        <v>76</v>
      </c>
      <c r="Z577" s="32" t="s">
        <v>77</v>
      </c>
      <c r="AA577" s="74">
        <f>SUMIFS('MOD PAA INVERSIÓN'!M:M,'MOD PAA INVERSIÓN'!B:B,A577,'MOD PAA INVERSIÓN'!A:A,"Modificación propuesta")</f>
        <v>0</v>
      </c>
      <c r="AB577" s="74">
        <f t="shared" si="161"/>
        <v>0</v>
      </c>
      <c r="AC577" s="74">
        <f t="shared" si="186"/>
        <v>20000000</v>
      </c>
      <c r="AD577" s="74">
        <f>IFERROR(VLOOKUP(A577,'MOD PAA INVERSIÓN'!$B:$U,20,0),0)</f>
        <v>0</v>
      </c>
      <c r="AE577" s="74">
        <f>SUMIFS('MOD PAA INVERSIÓN'!$M:$M,'MOD PAA INVERSIÓN'!B:B,A577,'MOD PAA INVERSIÓN'!A:A,"Información Actual")</f>
        <v>0</v>
      </c>
      <c r="AF577" s="74" t="e">
        <f>VLOOKUP(A577,'Copia de MOD PAA INVERSIÓN'!$B:$M,12,0)</f>
        <v>#N/A</v>
      </c>
      <c r="AG577" s="27" t="e">
        <f t="shared" si="176"/>
        <v>#REF!</v>
      </c>
      <c r="AH577" s="27" t="e">
        <f t="shared" si="164"/>
        <v>#REF!</v>
      </c>
    </row>
    <row r="578" spans="1:34" ht="125">
      <c r="A578" s="31" t="s">
        <v>1083</v>
      </c>
      <c r="B578" s="32" t="s">
        <v>70</v>
      </c>
      <c r="C578" s="32" t="s">
        <v>71</v>
      </c>
      <c r="D578" s="32" t="s">
        <v>1004</v>
      </c>
      <c r="E578" s="32" t="s">
        <v>877</v>
      </c>
      <c r="F578" s="33">
        <v>8146</v>
      </c>
      <c r="G578" s="33">
        <v>2024110010254</v>
      </c>
      <c r="H578" s="32" t="s">
        <v>17</v>
      </c>
      <c r="I578" s="32" t="s">
        <v>878</v>
      </c>
      <c r="J578" s="32" t="s">
        <v>24</v>
      </c>
      <c r="K578" s="32" t="s">
        <v>1055</v>
      </c>
      <c r="L578" s="32" t="s">
        <v>1066</v>
      </c>
      <c r="M578" s="32" t="s">
        <v>777</v>
      </c>
      <c r="N578" s="32" t="s">
        <v>1060</v>
      </c>
      <c r="O578" s="32">
        <v>2</v>
      </c>
      <c r="P578" s="32">
        <v>1</v>
      </c>
      <c r="Q578" s="32" t="s">
        <v>883</v>
      </c>
      <c r="R578" s="61" t="s">
        <v>884</v>
      </c>
      <c r="S578" s="61" t="s">
        <v>257</v>
      </c>
      <c r="T578" s="52">
        <v>20000000</v>
      </c>
      <c r="U578" s="32" t="s">
        <v>1006</v>
      </c>
      <c r="V578" s="32" t="s">
        <v>894</v>
      </c>
      <c r="W578" s="32" t="s">
        <v>886</v>
      </c>
      <c r="X578" s="32" t="s">
        <v>533</v>
      </c>
      <c r="Y578" s="32" t="s">
        <v>76</v>
      </c>
      <c r="Z578" s="32" t="s">
        <v>77</v>
      </c>
      <c r="AA578" s="74">
        <f>SUMIFS('MOD PAA INVERSIÓN'!M:M,'MOD PAA INVERSIÓN'!B:B,A578,'MOD PAA INVERSIÓN'!A:A,"Modificación propuesta")</f>
        <v>0</v>
      </c>
      <c r="AB578" s="74">
        <f t="shared" si="161"/>
        <v>0</v>
      </c>
      <c r="AC578" s="74">
        <f t="shared" si="186"/>
        <v>20000000</v>
      </c>
      <c r="AD578" s="74">
        <f>IFERROR(VLOOKUP(A578,'MOD PAA INVERSIÓN'!$B:$U,20,0),0)</f>
        <v>0</v>
      </c>
      <c r="AE578" s="74">
        <f>SUMIFS('MOD PAA INVERSIÓN'!$M:$M,'MOD PAA INVERSIÓN'!B:B,A578,'MOD PAA INVERSIÓN'!A:A,"Información Actual")</f>
        <v>0</v>
      </c>
      <c r="AF578" s="74" t="e">
        <f>VLOOKUP(A578,'Copia de MOD PAA INVERSIÓN'!$B:$M,12,0)</f>
        <v>#N/A</v>
      </c>
      <c r="AG578" s="27" t="e">
        <f t="shared" si="176"/>
        <v>#REF!</v>
      </c>
      <c r="AH578" s="27" t="e">
        <f t="shared" si="164"/>
        <v>#REF!</v>
      </c>
    </row>
    <row r="579" spans="1:34" ht="125">
      <c r="A579" s="31" t="s">
        <v>1084</v>
      </c>
      <c r="B579" s="32" t="s">
        <v>70</v>
      </c>
      <c r="C579" s="32" t="s">
        <v>71</v>
      </c>
      <c r="D579" s="32" t="s">
        <v>1004</v>
      </c>
      <c r="E579" s="32" t="s">
        <v>877</v>
      </c>
      <c r="F579" s="33">
        <v>8146</v>
      </c>
      <c r="G579" s="33">
        <v>2024110010254</v>
      </c>
      <c r="H579" s="32" t="s">
        <v>17</v>
      </c>
      <c r="I579" s="32" t="s">
        <v>878</v>
      </c>
      <c r="J579" s="32" t="s">
        <v>24</v>
      </c>
      <c r="K579" s="32" t="s">
        <v>1055</v>
      </c>
      <c r="L579" s="32" t="s">
        <v>1066</v>
      </c>
      <c r="M579" s="32" t="s">
        <v>777</v>
      </c>
      <c r="N579" s="32" t="s">
        <v>1060</v>
      </c>
      <c r="O579" s="32">
        <v>2</v>
      </c>
      <c r="P579" s="32">
        <v>1</v>
      </c>
      <c r="Q579" s="32" t="s">
        <v>883</v>
      </c>
      <c r="R579" s="61" t="s">
        <v>884</v>
      </c>
      <c r="S579" s="61" t="s">
        <v>257</v>
      </c>
      <c r="T579" s="52">
        <v>20000000</v>
      </c>
      <c r="U579" s="32" t="s">
        <v>1006</v>
      </c>
      <c r="V579" s="32" t="s">
        <v>894</v>
      </c>
      <c r="W579" s="32" t="s">
        <v>886</v>
      </c>
      <c r="X579" s="32" t="s">
        <v>533</v>
      </c>
      <c r="Y579" s="32" t="s">
        <v>76</v>
      </c>
      <c r="Z579" s="32" t="s">
        <v>77</v>
      </c>
      <c r="AA579" s="74">
        <f>SUMIFS('MOD PAA INVERSIÓN'!M:M,'MOD PAA INVERSIÓN'!B:B,A579,'MOD PAA INVERSIÓN'!A:A,"Modificación propuesta")</f>
        <v>0</v>
      </c>
      <c r="AB579" s="74">
        <f t="shared" si="161"/>
        <v>0</v>
      </c>
      <c r="AC579" s="74">
        <f t="shared" si="186"/>
        <v>20000000</v>
      </c>
      <c r="AD579" s="74">
        <f>IFERROR(VLOOKUP(A579,'MOD PAA INVERSIÓN'!$B:$U,20,0),0)</f>
        <v>0</v>
      </c>
      <c r="AE579" s="74">
        <f>SUMIFS('MOD PAA INVERSIÓN'!$M:$M,'MOD PAA INVERSIÓN'!B:B,A579,'MOD PAA INVERSIÓN'!A:A,"Información Actual")</f>
        <v>0</v>
      </c>
      <c r="AF579" s="74" t="e">
        <f>VLOOKUP(A579,'Copia de MOD PAA INVERSIÓN'!$B:$M,12,0)</f>
        <v>#N/A</v>
      </c>
      <c r="AG579" s="27" t="e">
        <f t="shared" si="176"/>
        <v>#REF!</v>
      </c>
      <c r="AH579" s="27" t="e">
        <f t="shared" si="164"/>
        <v>#REF!</v>
      </c>
    </row>
    <row r="580" spans="1:34" ht="125">
      <c r="A580" s="31" t="s">
        <v>1085</v>
      </c>
      <c r="B580" s="32" t="s">
        <v>70</v>
      </c>
      <c r="C580" s="32" t="s">
        <v>71</v>
      </c>
      <c r="D580" s="32" t="s">
        <v>1004</v>
      </c>
      <c r="E580" s="32" t="s">
        <v>877</v>
      </c>
      <c r="F580" s="33">
        <v>8146</v>
      </c>
      <c r="G580" s="33">
        <v>2024110010254</v>
      </c>
      <c r="H580" s="32" t="s">
        <v>17</v>
      </c>
      <c r="I580" s="32" t="s">
        <v>878</v>
      </c>
      <c r="J580" s="32" t="s">
        <v>24</v>
      </c>
      <c r="K580" s="32" t="s">
        <v>1055</v>
      </c>
      <c r="L580" s="32" t="s">
        <v>1066</v>
      </c>
      <c r="M580" s="32" t="s">
        <v>777</v>
      </c>
      <c r="N580" s="32" t="s">
        <v>1060</v>
      </c>
      <c r="O580" s="32">
        <v>2</v>
      </c>
      <c r="P580" s="32">
        <v>1</v>
      </c>
      <c r="Q580" s="32" t="s">
        <v>883</v>
      </c>
      <c r="R580" s="61" t="s">
        <v>884</v>
      </c>
      <c r="S580" s="61" t="s">
        <v>257</v>
      </c>
      <c r="T580" s="52">
        <v>20000000</v>
      </c>
      <c r="U580" s="32" t="s">
        <v>1006</v>
      </c>
      <c r="V580" s="32" t="s">
        <v>894</v>
      </c>
      <c r="W580" s="32" t="s">
        <v>886</v>
      </c>
      <c r="X580" s="32" t="s">
        <v>533</v>
      </c>
      <c r="Y580" s="32" t="s">
        <v>76</v>
      </c>
      <c r="Z580" s="32" t="s">
        <v>77</v>
      </c>
      <c r="AA580" s="74">
        <f>SUMIFS('MOD PAA INVERSIÓN'!M:M,'MOD PAA INVERSIÓN'!B:B,A580,'MOD PAA INVERSIÓN'!A:A,"Modificación propuesta")</f>
        <v>0</v>
      </c>
      <c r="AB580" s="74">
        <f t="shared" si="161"/>
        <v>0</v>
      </c>
      <c r="AC580" s="74">
        <f t="shared" si="186"/>
        <v>20000000</v>
      </c>
      <c r="AD580" s="74">
        <f>IFERROR(VLOOKUP(A580,'MOD PAA INVERSIÓN'!$B:$U,20,0),0)</f>
        <v>0</v>
      </c>
      <c r="AE580" s="74">
        <f>SUMIFS('MOD PAA INVERSIÓN'!$M:$M,'MOD PAA INVERSIÓN'!B:B,A580,'MOD PAA INVERSIÓN'!A:A,"Información Actual")</f>
        <v>0</v>
      </c>
      <c r="AF580" s="74" t="e">
        <f>VLOOKUP(A580,'Copia de MOD PAA INVERSIÓN'!$B:$M,12,0)</f>
        <v>#N/A</v>
      </c>
      <c r="AG580" s="27" t="e">
        <f t="shared" si="176"/>
        <v>#REF!</v>
      </c>
      <c r="AH580" s="27" t="e">
        <f t="shared" si="164"/>
        <v>#REF!</v>
      </c>
    </row>
    <row r="581" spans="1:34" ht="125">
      <c r="A581" s="31" t="s">
        <v>1086</v>
      </c>
      <c r="B581" s="32" t="s">
        <v>70</v>
      </c>
      <c r="C581" s="32" t="s">
        <v>71</v>
      </c>
      <c r="D581" s="32" t="s">
        <v>1004</v>
      </c>
      <c r="E581" s="32" t="s">
        <v>877</v>
      </c>
      <c r="F581" s="33">
        <v>8146</v>
      </c>
      <c r="G581" s="33">
        <v>2024110010254</v>
      </c>
      <c r="H581" s="32" t="s">
        <v>17</v>
      </c>
      <c r="I581" s="32" t="s">
        <v>878</v>
      </c>
      <c r="J581" s="32" t="s">
        <v>24</v>
      </c>
      <c r="K581" s="32" t="s">
        <v>1055</v>
      </c>
      <c r="L581" s="32" t="s">
        <v>1066</v>
      </c>
      <c r="M581" s="32" t="s">
        <v>777</v>
      </c>
      <c r="N581" s="32" t="s">
        <v>1060</v>
      </c>
      <c r="O581" s="32">
        <v>2</v>
      </c>
      <c r="P581" s="32">
        <v>1</v>
      </c>
      <c r="Q581" s="32" t="s">
        <v>883</v>
      </c>
      <c r="R581" s="61" t="s">
        <v>884</v>
      </c>
      <c r="S581" s="61" t="s">
        <v>257</v>
      </c>
      <c r="T581" s="52">
        <v>20000000</v>
      </c>
      <c r="U581" s="32" t="s">
        <v>1006</v>
      </c>
      <c r="V581" s="32" t="s">
        <v>894</v>
      </c>
      <c r="W581" s="32" t="s">
        <v>886</v>
      </c>
      <c r="X581" s="32" t="s">
        <v>533</v>
      </c>
      <c r="Y581" s="32" t="s">
        <v>76</v>
      </c>
      <c r="Z581" s="32" t="s">
        <v>77</v>
      </c>
      <c r="AA581" s="74">
        <f>SUMIFS('MOD PAA INVERSIÓN'!M:M,'MOD PAA INVERSIÓN'!B:B,A581,'MOD PAA INVERSIÓN'!A:A,"Modificación propuesta")</f>
        <v>0</v>
      </c>
      <c r="AB581" s="74">
        <f t="shared" si="161"/>
        <v>0</v>
      </c>
      <c r="AC581" s="74">
        <f t="shared" si="186"/>
        <v>20000000</v>
      </c>
      <c r="AD581" s="74">
        <f>IFERROR(VLOOKUP(A581,'MOD PAA INVERSIÓN'!$B:$U,20,0),0)</f>
        <v>0</v>
      </c>
      <c r="AE581" s="74">
        <f>SUMIFS('MOD PAA INVERSIÓN'!$M:$M,'MOD PAA INVERSIÓN'!B:B,A581,'MOD PAA INVERSIÓN'!A:A,"Información Actual")</f>
        <v>0</v>
      </c>
      <c r="AF581" s="74" t="e">
        <f>VLOOKUP(A581,'Copia de MOD PAA INVERSIÓN'!$B:$M,12,0)</f>
        <v>#N/A</v>
      </c>
      <c r="AG581" s="27" t="e">
        <f t="shared" si="176"/>
        <v>#REF!</v>
      </c>
      <c r="AH581" s="27" t="e">
        <f t="shared" si="164"/>
        <v>#REF!</v>
      </c>
    </row>
    <row r="582" spans="1:34" ht="125">
      <c r="A582" s="31" t="s">
        <v>1087</v>
      </c>
      <c r="B582" s="32" t="s">
        <v>70</v>
      </c>
      <c r="C582" s="32" t="s">
        <v>71</v>
      </c>
      <c r="D582" s="32" t="s">
        <v>1004</v>
      </c>
      <c r="E582" s="32" t="s">
        <v>877</v>
      </c>
      <c r="F582" s="33">
        <v>8146</v>
      </c>
      <c r="G582" s="33">
        <v>2024110010254</v>
      </c>
      <c r="H582" s="32" t="s">
        <v>17</v>
      </c>
      <c r="I582" s="32" t="s">
        <v>878</v>
      </c>
      <c r="J582" s="32" t="s">
        <v>24</v>
      </c>
      <c r="K582" s="32" t="s">
        <v>1055</v>
      </c>
      <c r="L582" s="32" t="s">
        <v>1066</v>
      </c>
      <c r="M582" s="32" t="s">
        <v>777</v>
      </c>
      <c r="N582" s="32" t="s">
        <v>1060</v>
      </c>
      <c r="O582" s="32">
        <v>2</v>
      </c>
      <c r="P582" s="32">
        <v>1</v>
      </c>
      <c r="Q582" s="32" t="s">
        <v>883</v>
      </c>
      <c r="R582" s="61" t="s">
        <v>884</v>
      </c>
      <c r="S582" s="61" t="s">
        <v>257</v>
      </c>
      <c r="T582" s="52">
        <v>20000000</v>
      </c>
      <c r="U582" s="32" t="s">
        <v>1006</v>
      </c>
      <c r="V582" s="32" t="s">
        <v>894</v>
      </c>
      <c r="W582" s="32" t="s">
        <v>886</v>
      </c>
      <c r="X582" s="32" t="s">
        <v>533</v>
      </c>
      <c r="Y582" s="32" t="s">
        <v>76</v>
      </c>
      <c r="Z582" s="32" t="s">
        <v>77</v>
      </c>
      <c r="AA582" s="74">
        <f>SUMIFS('MOD PAA INVERSIÓN'!M:M,'MOD PAA INVERSIÓN'!B:B,A582,'MOD PAA INVERSIÓN'!A:A,"Modificación propuesta")</f>
        <v>0</v>
      </c>
      <c r="AB582" s="74">
        <f t="shared" si="161"/>
        <v>0</v>
      </c>
      <c r="AC582" s="74">
        <f t="shared" si="186"/>
        <v>20000000</v>
      </c>
      <c r="AD582" s="74">
        <f>IFERROR(VLOOKUP(A582,'MOD PAA INVERSIÓN'!$B:$U,20,0),0)</f>
        <v>0</v>
      </c>
      <c r="AE582" s="74">
        <f>SUMIFS('MOD PAA INVERSIÓN'!$M:$M,'MOD PAA INVERSIÓN'!B:B,A582,'MOD PAA INVERSIÓN'!A:A,"Información Actual")</f>
        <v>0</v>
      </c>
      <c r="AF582" s="74" t="e">
        <f>VLOOKUP(A582,'Copia de MOD PAA INVERSIÓN'!$B:$M,12,0)</f>
        <v>#N/A</v>
      </c>
      <c r="AG582" s="27" t="e">
        <f t="shared" si="176"/>
        <v>#REF!</v>
      </c>
      <c r="AH582" s="27" t="e">
        <f t="shared" si="164"/>
        <v>#REF!</v>
      </c>
    </row>
    <row r="583" spans="1:34" ht="125">
      <c r="A583" s="31" t="s">
        <v>1088</v>
      </c>
      <c r="B583" s="32" t="s">
        <v>70</v>
      </c>
      <c r="C583" s="32" t="s">
        <v>71</v>
      </c>
      <c r="D583" s="32" t="s">
        <v>1004</v>
      </c>
      <c r="E583" s="32" t="s">
        <v>877</v>
      </c>
      <c r="F583" s="33">
        <v>8146</v>
      </c>
      <c r="G583" s="33">
        <v>2024110010254</v>
      </c>
      <c r="H583" s="32" t="s">
        <v>17</v>
      </c>
      <c r="I583" s="32" t="s">
        <v>878</v>
      </c>
      <c r="J583" s="32" t="s">
        <v>24</v>
      </c>
      <c r="K583" s="32" t="s">
        <v>1055</v>
      </c>
      <c r="L583" s="32" t="s">
        <v>1066</v>
      </c>
      <c r="M583" s="32" t="s">
        <v>777</v>
      </c>
      <c r="N583" s="32" t="s">
        <v>1060</v>
      </c>
      <c r="O583" s="32">
        <v>2</v>
      </c>
      <c r="P583" s="32">
        <v>1</v>
      </c>
      <c r="Q583" s="32" t="s">
        <v>883</v>
      </c>
      <c r="R583" s="61" t="s">
        <v>884</v>
      </c>
      <c r="S583" s="61" t="s">
        <v>257</v>
      </c>
      <c r="T583" s="52">
        <v>20000000</v>
      </c>
      <c r="U583" s="32" t="s">
        <v>1006</v>
      </c>
      <c r="V583" s="32" t="s">
        <v>894</v>
      </c>
      <c r="W583" s="32" t="s">
        <v>886</v>
      </c>
      <c r="X583" s="32" t="s">
        <v>533</v>
      </c>
      <c r="Y583" s="32" t="s">
        <v>76</v>
      </c>
      <c r="Z583" s="32" t="s">
        <v>77</v>
      </c>
      <c r="AA583" s="74">
        <f>SUMIFS('MOD PAA INVERSIÓN'!M:M,'MOD PAA INVERSIÓN'!B:B,A583,'MOD PAA INVERSIÓN'!A:A,"Modificación propuesta")</f>
        <v>0</v>
      </c>
      <c r="AB583" s="74">
        <f t="shared" si="161"/>
        <v>0</v>
      </c>
      <c r="AC583" s="74">
        <f t="shared" si="186"/>
        <v>20000000</v>
      </c>
      <c r="AD583" s="74">
        <f>IFERROR(VLOOKUP(A583,'MOD PAA INVERSIÓN'!$B:$U,20,0),0)</f>
        <v>0</v>
      </c>
      <c r="AE583" s="74">
        <f>SUMIFS('MOD PAA INVERSIÓN'!$M:$M,'MOD PAA INVERSIÓN'!B:B,A583,'MOD PAA INVERSIÓN'!A:A,"Información Actual")</f>
        <v>0</v>
      </c>
      <c r="AF583" s="74" t="e">
        <f>VLOOKUP(A583,'Copia de MOD PAA INVERSIÓN'!$B:$M,12,0)</f>
        <v>#N/A</v>
      </c>
      <c r="AG583" s="27" t="e">
        <f t="shared" si="176"/>
        <v>#REF!</v>
      </c>
      <c r="AH583" s="27" t="e">
        <f t="shared" si="164"/>
        <v>#REF!</v>
      </c>
    </row>
    <row r="584" spans="1:34" ht="125">
      <c r="A584" s="31" t="s">
        <v>1089</v>
      </c>
      <c r="B584" s="32" t="s">
        <v>70</v>
      </c>
      <c r="C584" s="32" t="s">
        <v>71</v>
      </c>
      <c r="D584" s="32" t="s">
        <v>1004</v>
      </c>
      <c r="E584" s="32" t="s">
        <v>877</v>
      </c>
      <c r="F584" s="33">
        <v>8146</v>
      </c>
      <c r="G584" s="33">
        <v>2024110010254</v>
      </c>
      <c r="H584" s="32" t="s">
        <v>17</v>
      </c>
      <c r="I584" s="32" t="s">
        <v>878</v>
      </c>
      <c r="J584" s="32" t="s">
        <v>24</v>
      </c>
      <c r="K584" s="32" t="s">
        <v>1055</v>
      </c>
      <c r="L584" s="32" t="s">
        <v>1066</v>
      </c>
      <c r="M584" s="32" t="s">
        <v>777</v>
      </c>
      <c r="N584" s="32" t="s">
        <v>1060</v>
      </c>
      <c r="O584" s="32">
        <v>2</v>
      </c>
      <c r="P584" s="32">
        <v>1</v>
      </c>
      <c r="Q584" s="32" t="s">
        <v>883</v>
      </c>
      <c r="R584" s="61" t="s">
        <v>884</v>
      </c>
      <c r="S584" s="61" t="s">
        <v>257</v>
      </c>
      <c r="T584" s="52">
        <v>20000000</v>
      </c>
      <c r="U584" s="32" t="s">
        <v>1006</v>
      </c>
      <c r="V584" s="32" t="s">
        <v>894</v>
      </c>
      <c r="W584" s="32" t="s">
        <v>886</v>
      </c>
      <c r="X584" s="32" t="s">
        <v>533</v>
      </c>
      <c r="Y584" s="32" t="s">
        <v>76</v>
      </c>
      <c r="Z584" s="32" t="s">
        <v>77</v>
      </c>
      <c r="AA584" s="74">
        <f>SUMIFS('MOD PAA INVERSIÓN'!M:M,'MOD PAA INVERSIÓN'!B:B,A584,'MOD PAA INVERSIÓN'!A:A,"Modificación propuesta")</f>
        <v>0</v>
      </c>
      <c r="AB584" s="74">
        <f t="shared" si="161"/>
        <v>0</v>
      </c>
      <c r="AC584" s="74">
        <f t="shared" si="186"/>
        <v>20000000</v>
      </c>
      <c r="AD584" s="74">
        <f>IFERROR(VLOOKUP(A584,'MOD PAA INVERSIÓN'!$B:$U,20,0),0)</f>
        <v>0</v>
      </c>
      <c r="AE584" s="74">
        <f>SUMIFS('MOD PAA INVERSIÓN'!$M:$M,'MOD PAA INVERSIÓN'!B:B,A584,'MOD PAA INVERSIÓN'!A:A,"Información Actual")</f>
        <v>0</v>
      </c>
      <c r="AF584" s="74" t="e">
        <f>VLOOKUP(A584,'Copia de MOD PAA INVERSIÓN'!$B:$M,12,0)</f>
        <v>#N/A</v>
      </c>
      <c r="AG584" s="27" t="e">
        <f t="shared" si="176"/>
        <v>#REF!</v>
      </c>
      <c r="AH584" s="27" t="e">
        <f t="shared" si="164"/>
        <v>#REF!</v>
      </c>
    </row>
    <row r="585" spans="1:34" ht="125">
      <c r="A585" s="31" t="s">
        <v>1090</v>
      </c>
      <c r="B585" s="32" t="s">
        <v>70</v>
      </c>
      <c r="C585" s="32" t="s">
        <v>71</v>
      </c>
      <c r="D585" s="32" t="s">
        <v>1004</v>
      </c>
      <c r="E585" s="32" t="s">
        <v>877</v>
      </c>
      <c r="F585" s="33">
        <v>8146</v>
      </c>
      <c r="G585" s="33">
        <v>2024110010254</v>
      </c>
      <c r="H585" s="32" t="s">
        <v>17</v>
      </c>
      <c r="I585" s="32" t="s">
        <v>878</v>
      </c>
      <c r="J585" s="32" t="s">
        <v>24</v>
      </c>
      <c r="K585" s="32" t="s">
        <v>1055</v>
      </c>
      <c r="L585" s="32" t="s">
        <v>1066</v>
      </c>
      <c r="M585" s="32" t="s">
        <v>777</v>
      </c>
      <c r="N585" s="32" t="s">
        <v>1060</v>
      </c>
      <c r="O585" s="32">
        <v>2</v>
      </c>
      <c r="P585" s="32">
        <v>1</v>
      </c>
      <c r="Q585" s="32" t="s">
        <v>883</v>
      </c>
      <c r="R585" s="61" t="s">
        <v>884</v>
      </c>
      <c r="S585" s="61" t="s">
        <v>257</v>
      </c>
      <c r="T585" s="52">
        <v>20000000</v>
      </c>
      <c r="U585" s="32" t="s">
        <v>1006</v>
      </c>
      <c r="V585" s="32" t="s">
        <v>894</v>
      </c>
      <c r="W585" s="32" t="s">
        <v>886</v>
      </c>
      <c r="X585" s="32" t="s">
        <v>533</v>
      </c>
      <c r="Y585" s="32" t="s">
        <v>76</v>
      </c>
      <c r="Z585" s="32" t="s">
        <v>77</v>
      </c>
      <c r="AA585" s="74">
        <f>SUMIFS('MOD PAA INVERSIÓN'!M:M,'MOD PAA INVERSIÓN'!B:B,A585,'MOD PAA INVERSIÓN'!A:A,"Modificación propuesta")</f>
        <v>0</v>
      </c>
      <c r="AB585" s="74">
        <f t="shared" si="161"/>
        <v>0</v>
      </c>
      <c r="AC585" s="74">
        <f t="shared" si="186"/>
        <v>20000000</v>
      </c>
      <c r="AD585" s="74">
        <f>IFERROR(VLOOKUP(A585,'MOD PAA INVERSIÓN'!$B:$U,20,0),0)</f>
        <v>0</v>
      </c>
      <c r="AE585" s="74">
        <f>SUMIFS('MOD PAA INVERSIÓN'!$M:$M,'MOD PAA INVERSIÓN'!B:B,A585,'MOD PAA INVERSIÓN'!A:A,"Información Actual")</f>
        <v>0</v>
      </c>
      <c r="AF585" s="74" t="e">
        <f>VLOOKUP(A585,'Copia de MOD PAA INVERSIÓN'!$B:$M,12,0)</f>
        <v>#N/A</v>
      </c>
      <c r="AG585" s="27" t="e">
        <f t="shared" si="176"/>
        <v>#REF!</v>
      </c>
      <c r="AH585" s="27" t="e">
        <f t="shared" si="164"/>
        <v>#REF!</v>
      </c>
    </row>
    <row r="586" spans="1:34" ht="125">
      <c r="A586" s="31" t="s">
        <v>1091</v>
      </c>
      <c r="B586" s="32" t="s">
        <v>70</v>
      </c>
      <c r="C586" s="32" t="s">
        <v>71</v>
      </c>
      <c r="D586" s="32" t="s">
        <v>1004</v>
      </c>
      <c r="E586" s="32" t="s">
        <v>877</v>
      </c>
      <c r="F586" s="33">
        <v>8146</v>
      </c>
      <c r="G586" s="33">
        <v>2024110010254</v>
      </c>
      <c r="H586" s="32" t="s">
        <v>17</v>
      </c>
      <c r="I586" s="32" t="s">
        <v>878</v>
      </c>
      <c r="J586" s="32" t="s">
        <v>24</v>
      </c>
      <c r="K586" s="32" t="s">
        <v>1055</v>
      </c>
      <c r="L586" s="32" t="s">
        <v>1066</v>
      </c>
      <c r="M586" s="32" t="s">
        <v>777</v>
      </c>
      <c r="N586" s="32" t="s">
        <v>1060</v>
      </c>
      <c r="O586" s="32">
        <v>2</v>
      </c>
      <c r="P586" s="32">
        <v>1</v>
      </c>
      <c r="Q586" s="32" t="s">
        <v>883</v>
      </c>
      <c r="R586" s="61" t="s">
        <v>884</v>
      </c>
      <c r="S586" s="61" t="s">
        <v>257</v>
      </c>
      <c r="T586" s="52">
        <v>20000000</v>
      </c>
      <c r="U586" s="32" t="s">
        <v>1006</v>
      </c>
      <c r="V586" s="32" t="s">
        <v>894</v>
      </c>
      <c r="W586" s="32" t="s">
        <v>886</v>
      </c>
      <c r="X586" s="32" t="s">
        <v>533</v>
      </c>
      <c r="Y586" s="32" t="s">
        <v>76</v>
      </c>
      <c r="Z586" s="32" t="s">
        <v>77</v>
      </c>
      <c r="AA586" s="74">
        <f>SUMIFS('MOD PAA INVERSIÓN'!M:M,'MOD PAA INVERSIÓN'!B:B,A586,'MOD PAA INVERSIÓN'!A:A,"Modificación propuesta")</f>
        <v>0</v>
      </c>
      <c r="AB586" s="74">
        <f t="shared" si="161"/>
        <v>0</v>
      </c>
      <c r="AC586" s="74">
        <f t="shared" si="186"/>
        <v>20000000</v>
      </c>
      <c r="AD586" s="74">
        <f>IFERROR(VLOOKUP(A586,'MOD PAA INVERSIÓN'!$B:$U,20,0),0)</f>
        <v>0</v>
      </c>
      <c r="AE586" s="74">
        <f>SUMIFS('MOD PAA INVERSIÓN'!$M:$M,'MOD PAA INVERSIÓN'!B:B,A586,'MOD PAA INVERSIÓN'!A:A,"Información Actual")</f>
        <v>0</v>
      </c>
      <c r="AF586" s="74" t="e">
        <f>VLOOKUP(A586,'Copia de MOD PAA INVERSIÓN'!$B:$M,12,0)</f>
        <v>#N/A</v>
      </c>
      <c r="AG586" s="27" t="e">
        <f t="shared" si="176"/>
        <v>#REF!</v>
      </c>
      <c r="AH586" s="27" t="e">
        <f t="shared" si="164"/>
        <v>#REF!</v>
      </c>
    </row>
    <row r="587" spans="1:34" ht="125">
      <c r="A587" s="31" t="s">
        <v>1092</v>
      </c>
      <c r="B587" s="32" t="s">
        <v>70</v>
      </c>
      <c r="C587" s="32" t="s">
        <v>71</v>
      </c>
      <c r="D587" s="32" t="s">
        <v>1004</v>
      </c>
      <c r="E587" s="32" t="s">
        <v>877</v>
      </c>
      <c r="F587" s="33">
        <v>8146</v>
      </c>
      <c r="G587" s="33">
        <v>2024110010254</v>
      </c>
      <c r="H587" s="32" t="s">
        <v>17</v>
      </c>
      <c r="I587" s="32" t="s">
        <v>878</v>
      </c>
      <c r="J587" s="32" t="s">
        <v>24</v>
      </c>
      <c r="K587" s="32" t="s">
        <v>1055</v>
      </c>
      <c r="L587" s="32" t="s">
        <v>1066</v>
      </c>
      <c r="M587" s="32" t="s">
        <v>777</v>
      </c>
      <c r="N587" s="32" t="s">
        <v>1060</v>
      </c>
      <c r="O587" s="32">
        <v>2</v>
      </c>
      <c r="P587" s="32">
        <v>1</v>
      </c>
      <c r="Q587" s="32" t="s">
        <v>883</v>
      </c>
      <c r="R587" s="61" t="s">
        <v>884</v>
      </c>
      <c r="S587" s="61" t="s">
        <v>257</v>
      </c>
      <c r="T587" s="52">
        <v>20000000</v>
      </c>
      <c r="U587" s="32" t="s">
        <v>1006</v>
      </c>
      <c r="V587" s="32" t="s">
        <v>894</v>
      </c>
      <c r="W587" s="32" t="s">
        <v>886</v>
      </c>
      <c r="X587" s="32" t="s">
        <v>533</v>
      </c>
      <c r="Y587" s="32" t="s">
        <v>76</v>
      </c>
      <c r="Z587" s="32" t="s">
        <v>77</v>
      </c>
      <c r="AA587" s="74">
        <f>SUMIFS('MOD PAA INVERSIÓN'!M:M,'MOD PAA INVERSIÓN'!B:B,A587,'MOD PAA INVERSIÓN'!A:A,"Modificación propuesta")</f>
        <v>0</v>
      </c>
      <c r="AB587" s="74">
        <f t="shared" si="161"/>
        <v>0</v>
      </c>
      <c r="AC587" s="74">
        <f t="shared" si="186"/>
        <v>20000000</v>
      </c>
      <c r="AD587" s="74">
        <f>IFERROR(VLOOKUP(A587,'MOD PAA INVERSIÓN'!$B:$U,20,0),0)</f>
        <v>0</v>
      </c>
      <c r="AE587" s="74">
        <f>SUMIFS('MOD PAA INVERSIÓN'!$M:$M,'MOD PAA INVERSIÓN'!B:B,A587,'MOD PAA INVERSIÓN'!A:A,"Información Actual")</f>
        <v>0</v>
      </c>
      <c r="AF587" s="74" t="e">
        <f>VLOOKUP(A587,'Copia de MOD PAA INVERSIÓN'!$B:$M,12,0)</f>
        <v>#N/A</v>
      </c>
      <c r="AG587" s="27" t="e">
        <f t="shared" si="176"/>
        <v>#REF!</v>
      </c>
      <c r="AH587" s="27" t="e">
        <f t="shared" si="164"/>
        <v>#REF!</v>
      </c>
    </row>
    <row r="588" spans="1:34" ht="125">
      <c r="A588" s="31" t="s">
        <v>1093</v>
      </c>
      <c r="B588" s="32" t="s">
        <v>70</v>
      </c>
      <c r="C588" s="32" t="s">
        <v>71</v>
      </c>
      <c r="D588" s="32" t="s">
        <v>1004</v>
      </c>
      <c r="E588" s="32" t="s">
        <v>877</v>
      </c>
      <c r="F588" s="33">
        <v>8146</v>
      </c>
      <c r="G588" s="33">
        <v>2024110010254</v>
      </c>
      <c r="H588" s="32" t="s">
        <v>17</v>
      </c>
      <c r="I588" s="32" t="s">
        <v>878</v>
      </c>
      <c r="J588" s="32" t="s">
        <v>24</v>
      </c>
      <c r="K588" s="32" t="s">
        <v>1055</v>
      </c>
      <c r="L588" s="32" t="s">
        <v>1066</v>
      </c>
      <c r="M588" s="32" t="s">
        <v>777</v>
      </c>
      <c r="N588" s="32" t="s">
        <v>1060</v>
      </c>
      <c r="O588" s="32">
        <v>2</v>
      </c>
      <c r="P588" s="32">
        <v>1</v>
      </c>
      <c r="Q588" s="32" t="s">
        <v>883</v>
      </c>
      <c r="R588" s="61" t="s">
        <v>884</v>
      </c>
      <c r="S588" s="61" t="s">
        <v>257</v>
      </c>
      <c r="T588" s="52">
        <v>20000000</v>
      </c>
      <c r="U588" s="32" t="s">
        <v>1006</v>
      </c>
      <c r="V588" s="32" t="s">
        <v>894</v>
      </c>
      <c r="W588" s="32" t="s">
        <v>886</v>
      </c>
      <c r="X588" s="32" t="s">
        <v>533</v>
      </c>
      <c r="Y588" s="32" t="s">
        <v>76</v>
      </c>
      <c r="Z588" s="32" t="s">
        <v>77</v>
      </c>
      <c r="AA588" s="74">
        <f>SUMIFS('MOD PAA INVERSIÓN'!M:M,'MOD PAA INVERSIÓN'!B:B,A588,'MOD PAA INVERSIÓN'!A:A,"Modificación propuesta")</f>
        <v>0</v>
      </c>
      <c r="AB588" s="74">
        <f t="shared" si="161"/>
        <v>0</v>
      </c>
      <c r="AC588" s="74">
        <f t="shared" si="186"/>
        <v>20000000</v>
      </c>
      <c r="AD588" s="74">
        <f>IFERROR(VLOOKUP(A588,'MOD PAA INVERSIÓN'!$B:$U,20,0),0)</f>
        <v>0</v>
      </c>
      <c r="AE588" s="74">
        <f>SUMIFS('MOD PAA INVERSIÓN'!$M:$M,'MOD PAA INVERSIÓN'!B:B,A588,'MOD PAA INVERSIÓN'!A:A,"Información Actual")</f>
        <v>0</v>
      </c>
      <c r="AF588" s="74" t="e">
        <f>VLOOKUP(A588,'Copia de MOD PAA INVERSIÓN'!$B:$M,12,0)</f>
        <v>#N/A</v>
      </c>
      <c r="AG588" s="27" t="e">
        <f t="shared" si="176"/>
        <v>#REF!</v>
      </c>
      <c r="AH588" s="27" t="e">
        <f t="shared" si="164"/>
        <v>#REF!</v>
      </c>
    </row>
    <row r="589" spans="1:34" ht="125">
      <c r="A589" s="31" t="s">
        <v>1094</v>
      </c>
      <c r="B589" s="32" t="s">
        <v>70</v>
      </c>
      <c r="C589" s="32" t="s">
        <v>71</v>
      </c>
      <c r="D589" s="32" t="s">
        <v>1004</v>
      </c>
      <c r="E589" s="32" t="s">
        <v>877</v>
      </c>
      <c r="F589" s="33">
        <v>8146</v>
      </c>
      <c r="G589" s="33">
        <v>2024110010254</v>
      </c>
      <c r="H589" s="32" t="s">
        <v>17</v>
      </c>
      <c r="I589" s="32" t="s">
        <v>878</v>
      </c>
      <c r="J589" s="32" t="s">
        <v>24</v>
      </c>
      <c r="K589" s="32" t="s">
        <v>1055</v>
      </c>
      <c r="L589" s="32" t="s">
        <v>1066</v>
      </c>
      <c r="M589" s="32" t="s">
        <v>777</v>
      </c>
      <c r="N589" s="32" t="s">
        <v>1060</v>
      </c>
      <c r="O589" s="32">
        <v>2</v>
      </c>
      <c r="P589" s="32">
        <v>1</v>
      </c>
      <c r="Q589" s="32" t="s">
        <v>883</v>
      </c>
      <c r="R589" s="61" t="s">
        <v>884</v>
      </c>
      <c r="S589" s="61" t="s">
        <v>257</v>
      </c>
      <c r="T589" s="52">
        <v>20000000</v>
      </c>
      <c r="U589" s="32" t="s">
        <v>1006</v>
      </c>
      <c r="V589" s="32" t="s">
        <v>894</v>
      </c>
      <c r="W589" s="32" t="s">
        <v>886</v>
      </c>
      <c r="X589" s="32" t="s">
        <v>533</v>
      </c>
      <c r="Y589" s="32" t="s">
        <v>76</v>
      </c>
      <c r="Z589" s="32" t="s">
        <v>77</v>
      </c>
      <c r="AA589" s="74">
        <f>SUMIFS('MOD PAA INVERSIÓN'!M:M,'MOD PAA INVERSIÓN'!B:B,A589,'MOD PAA INVERSIÓN'!A:A,"Modificación propuesta")</f>
        <v>0</v>
      </c>
      <c r="AB589" s="74">
        <f t="shared" si="161"/>
        <v>0</v>
      </c>
      <c r="AC589" s="74">
        <f t="shared" si="186"/>
        <v>20000000</v>
      </c>
      <c r="AD589" s="74">
        <f>IFERROR(VLOOKUP(A589,'MOD PAA INVERSIÓN'!$B:$U,20,0),0)</f>
        <v>0</v>
      </c>
      <c r="AE589" s="74">
        <f>SUMIFS('MOD PAA INVERSIÓN'!$M:$M,'MOD PAA INVERSIÓN'!B:B,A589,'MOD PAA INVERSIÓN'!A:A,"Información Actual")</f>
        <v>0</v>
      </c>
      <c r="AF589" s="74" t="e">
        <f>VLOOKUP(A589,'Copia de MOD PAA INVERSIÓN'!$B:$M,12,0)</f>
        <v>#N/A</v>
      </c>
      <c r="AG589" s="27" t="e">
        <f t="shared" si="176"/>
        <v>#REF!</v>
      </c>
      <c r="AH589" s="27" t="e">
        <f t="shared" si="164"/>
        <v>#REF!</v>
      </c>
    </row>
    <row r="590" spans="1:34" ht="125">
      <c r="A590" s="31" t="s">
        <v>1095</v>
      </c>
      <c r="B590" s="32" t="s">
        <v>70</v>
      </c>
      <c r="C590" s="32" t="s">
        <v>71</v>
      </c>
      <c r="D590" s="32" t="s">
        <v>1004</v>
      </c>
      <c r="E590" s="32" t="s">
        <v>877</v>
      </c>
      <c r="F590" s="33">
        <v>8146</v>
      </c>
      <c r="G590" s="33">
        <v>2024110010254</v>
      </c>
      <c r="H590" s="32" t="s">
        <v>17</v>
      </c>
      <c r="I590" s="32" t="s">
        <v>878</v>
      </c>
      <c r="J590" s="32" t="s">
        <v>24</v>
      </c>
      <c r="K590" s="32" t="s">
        <v>1055</v>
      </c>
      <c r="L590" s="32" t="s">
        <v>1066</v>
      </c>
      <c r="M590" s="32" t="s">
        <v>777</v>
      </c>
      <c r="N590" s="32" t="s">
        <v>1060</v>
      </c>
      <c r="O590" s="32">
        <v>2</v>
      </c>
      <c r="P590" s="32">
        <v>1</v>
      </c>
      <c r="Q590" s="32" t="s">
        <v>883</v>
      </c>
      <c r="R590" s="61" t="s">
        <v>884</v>
      </c>
      <c r="S590" s="61" t="s">
        <v>257</v>
      </c>
      <c r="T590" s="52">
        <v>20000000</v>
      </c>
      <c r="U590" s="32" t="s">
        <v>1006</v>
      </c>
      <c r="V590" s="32" t="s">
        <v>894</v>
      </c>
      <c r="W590" s="32" t="s">
        <v>886</v>
      </c>
      <c r="X590" s="32" t="s">
        <v>533</v>
      </c>
      <c r="Y590" s="32" t="s">
        <v>76</v>
      </c>
      <c r="Z590" s="32" t="s">
        <v>77</v>
      </c>
      <c r="AA590" s="74">
        <f>SUMIFS('MOD PAA INVERSIÓN'!M:M,'MOD PAA INVERSIÓN'!B:B,A590,'MOD PAA INVERSIÓN'!A:A,"Modificación propuesta")</f>
        <v>0</v>
      </c>
      <c r="AB590" s="74">
        <f t="shared" si="161"/>
        <v>0</v>
      </c>
      <c r="AC590" s="74">
        <f t="shared" si="186"/>
        <v>20000000</v>
      </c>
      <c r="AD590" s="74">
        <f>IFERROR(VLOOKUP(A590,'MOD PAA INVERSIÓN'!$B:$U,20,0),0)</f>
        <v>0</v>
      </c>
      <c r="AE590" s="74">
        <f>SUMIFS('MOD PAA INVERSIÓN'!$M:$M,'MOD PAA INVERSIÓN'!B:B,A590,'MOD PAA INVERSIÓN'!A:A,"Información Actual")</f>
        <v>0</v>
      </c>
      <c r="AF590" s="74" t="e">
        <f>VLOOKUP(A590,'Copia de MOD PAA INVERSIÓN'!$B:$M,12,0)</f>
        <v>#N/A</v>
      </c>
      <c r="AG590" s="27" t="e">
        <f t="shared" si="176"/>
        <v>#REF!</v>
      </c>
      <c r="AH590" s="27" t="e">
        <f t="shared" si="164"/>
        <v>#REF!</v>
      </c>
    </row>
    <row r="591" spans="1:34" ht="125">
      <c r="A591" s="31" t="s">
        <v>1096</v>
      </c>
      <c r="B591" s="32" t="s">
        <v>70</v>
      </c>
      <c r="C591" s="32" t="s">
        <v>71</v>
      </c>
      <c r="D591" s="32" t="s">
        <v>1004</v>
      </c>
      <c r="E591" s="32" t="s">
        <v>877</v>
      </c>
      <c r="F591" s="33">
        <v>8146</v>
      </c>
      <c r="G591" s="33">
        <v>2024110010254</v>
      </c>
      <c r="H591" s="32" t="s">
        <v>17</v>
      </c>
      <c r="I591" s="32" t="s">
        <v>878</v>
      </c>
      <c r="J591" s="32" t="s">
        <v>24</v>
      </c>
      <c r="K591" s="32" t="s">
        <v>1055</v>
      </c>
      <c r="L591" s="32" t="s">
        <v>1066</v>
      </c>
      <c r="M591" s="32" t="s">
        <v>777</v>
      </c>
      <c r="N591" s="32" t="s">
        <v>1060</v>
      </c>
      <c r="O591" s="32">
        <v>2</v>
      </c>
      <c r="P591" s="32">
        <v>1</v>
      </c>
      <c r="Q591" s="32" t="s">
        <v>883</v>
      </c>
      <c r="R591" s="61" t="s">
        <v>884</v>
      </c>
      <c r="S591" s="61" t="s">
        <v>257</v>
      </c>
      <c r="T591" s="52">
        <v>20000000</v>
      </c>
      <c r="U591" s="32" t="s">
        <v>1006</v>
      </c>
      <c r="V591" s="32" t="s">
        <v>894</v>
      </c>
      <c r="W591" s="32" t="s">
        <v>886</v>
      </c>
      <c r="X591" s="32" t="s">
        <v>533</v>
      </c>
      <c r="Y591" s="32" t="s">
        <v>76</v>
      </c>
      <c r="Z591" s="32" t="s">
        <v>77</v>
      </c>
      <c r="AA591" s="74">
        <f>SUMIFS('MOD PAA INVERSIÓN'!M:M,'MOD PAA INVERSIÓN'!B:B,A591,'MOD PAA INVERSIÓN'!A:A,"Modificación propuesta")</f>
        <v>0</v>
      </c>
      <c r="AB591" s="74">
        <f t="shared" si="161"/>
        <v>0</v>
      </c>
      <c r="AC591" s="74">
        <f t="shared" si="186"/>
        <v>20000000</v>
      </c>
      <c r="AD591" s="74">
        <f>IFERROR(VLOOKUP(A591,'MOD PAA INVERSIÓN'!$B:$U,20,0),0)</f>
        <v>0</v>
      </c>
      <c r="AE591" s="74">
        <f>SUMIFS('MOD PAA INVERSIÓN'!$M:$M,'MOD PAA INVERSIÓN'!B:B,A591,'MOD PAA INVERSIÓN'!A:A,"Información Actual")</f>
        <v>0</v>
      </c>
      <c r="AF591" s="74" t="e">
        <f>VLOOKUP(A591,'Copia de MOD PAA INVERSIÓN'!$B:$M,12,0)</f>
        <v>#N/A</v>
      </c>
      <c r="AG591" s="27" t="e">
        <f t="shared" si="176"/>
        <v>#REF!</v>
      </c>
      <c r="AH591" s="27" t="e">
        <f t="shared" si="164"/>
        <v>#REF!</v>
      </c>
    </row>
    <row r="592" spans="1:34" ht="125">
      <c r="A592" s="31" t="s">
        <v>1097</v>
      </c>
      <c r="B592" s="32" t="s">
        <v>70</v>
      </c>
      <c r="C592" s="32" t="s">
        <v>71</v>
      </c>
      <c r="D592" s="32" t="s">
        <v>1004</v>
      </c>
      <c r="E592" s="32" t="s">
        <v>877</v>
      </c>
      <c r="F592" s="33">
        <v>8146</v>
      </c>
      <c r="G592" s="33">
        <v>2024110010254</v>
      </c>
      <c r="H592" s="32" t="s">
        <v>17</v>
      </c>
      <c r="I592" s="32" t="s">
        <v>878</v>
      </c>
      <c r="J592" s="32" t="s">
        <v>24</v>
      </c>
      <c r="K592" s="32" t="s">
        <v>1055</v>
      </c>
      <c r="L592" s="32" t="s">
        <v>1066</v>
      </c>
      <c r="M592" s="32" t="s">
        <v>777</v>
      </c>
      <c r="N592" s="32" t="s">
        <v>1060</v>
      </c>
      <c r="O592" s="32">
        <v>2</v>
      </c>
      <c r="P592" s="32">
        <v>1</v>
      </c>
      <c r="Q592" s="32" t="s">
        <v>883</v>
      </c>
      <c r="R592" s="61" t="s">
        <v>884</v>
      </c>
      <c r="S592" s="61" t="s">
        <v>257</v>
      </c>
      <c r="T592" s="52">
        <v>20000000</v>
      </c>
      <c r="U592" s="32" t="s">
        <v>1006</v>
      </c>
      <c r="V592" s="32" t="s">
        <v>894</v>
      </c>
      <c r="W592" s="32" t="s">
        <v>886</v>
      </c>
      <c r="X592" s="32" t="s">
        <v>533</v>
      </c>
      <c r="Y592" s="32" t="s">
        <v>76</v>
      </c>
      <c r="Z592" s="32" t="s">
        <v>77</v>
      </c>
      <c r="AA592" s="74">
        <f>SUMIFS('MOD PAA INVERSIÓN'!M:M,'MOD PAA INVERSIÓN'!B:B,A592,'MOD PAA INVERSIÓN'!A:A,"Modificación propuesta")</f>
        <v>0</v>
      </c>
      <c r="AB592" s="74">
        <f t="shared" si="161"/>
        <v>0</v>
      </c>
      <c r="AC592" s="74">
        <f t="shared" si="186"/>
        <v>20000000</v>
      </c>
      <c r="AD592" s="74">
        <f>IFERROR(VLOOKUP(A592,'MOD PAA INVERSIÓN'!$B:$U,20,0),0)</f>
        <v>0</v>
      </c>
      <c r="AE592" s="74">
        <f>SUMIFS('MOD PAA INVERSIÓN'!$M:$M,'MOD PAA INVERSIÓN'!B:B,A592,'MOD PAA INVERSIÓN'!A:A,"Información Actual")</f>
        <v>0</v>
      </c>
      <c r="AF592" s="74" t="e">
        <f>VLOOKUP(A592,'Copia de MOD PAA INVERSIÓN'!$B:$M,12,0)</f>
        <v>#N/A</v>
      </c>
      <c r="AG592" s="27" t="e">
        <f t="shared" si="176"/>
        <v>#REF!</v>
      </c>
      <c r="AH592" s="27" t="e">
        <f t="shared" si="164"/>
        <v>#REF!</v>
      </c>
    </row>
    <row r="593" spans="1:34" ht="125">
      <c r="A593" s="31" t="s">
        <v>1098</v>
      </c>
      <c r="B593" s="32" t="s">
        <v>70</v>
      </c>
      <c r="C593" s="32" t="s">
        <v>71</v>
      </c>
      <c r="D593" s="32" t="s">
        <v>1004</v>
      </c>
      <c r="E593" s="32" t="s">
        <v>877</v>
      </c>
      <c r="F593" s="33">
        <v>8146</v>
      </c>
      <c r="G593" s="33">
        <v>2024110010254</v>
      </c>
      <c r="H593" s="32" t="s">
        <v>17</v>
      </c>
      <c r="I593" s="32" t="s">
        <v>878</v>
      </c>
      <c r="J593" s="32" t="s">
        <v>24</v>
      </c>
      <c r="K593" s="32" t="s">
        <v>1055</v>
      </c>
      <c r="L593" s="32" t="s">
        <v>1066</v>
      </c>
      <c r="M593" s="32" t="s">
        <v>777</v>
      </c>
      <c r="N593" s="32" t="s">
        <v>1060</v>
      </c>
      <c r="O593" s="32">
        <v>2</v>
      </c>
      <c r="P593" s="32">
        <v>1</v>
      </c>
      <c r="Q593" s="32" t="s">
        <v>883</v>
      </c>
      <c r="R593" s="61" t="s">
        <v>884</v>
      </c>
      <c r="S593" s="61" t="s">
        <v>257</v>
      </c>
      <c r="T593" s="52">
        <v>20000000</v>
      </c>
      <c r="U593" s="32" t="s">
        <v>1006</v>
      </c>
      <c r="V593" s="32" t="s">
        <v>894</v>
      </c>
      <c r="W593" s="32" t="s">
        <v>886</v>
      </c>
      <c r="X593" s="32" t="s">
        <v>533</v>
      </c>
      <c r="Y593" s="32" t="s">
        <v>76</v>
      </c>
      <c r="Z593" s="32" t="s">
        <v>77</v>
      </c>
      <c r="AA593" s="74">
        <f>SUMIFS('MOD PAA INVERSIÓN'!M:M,'MOD PAA INVERSIÓN'!B:B,A593,'MOD PAA INVERSIÓN'!A:A,"Modificación propuesta")</f>
        <v>0</v>
      </c>
      <c r="AB593" s="74">
        <f t="shared" si="161"/>
        <v>0</v>
      </c>
      <c r="AC593" s="74">
        <f t="shared" si="186"/>
        <v>20000000</v>
      </c>
      <c r="AD593" s="74">
        <f>IFERROR(VLOOKUP(A593,'MOD PAA INVERSIÓN'!$B:$U,20,0),0)</f>
        <v>0</v>
      </c>
      <c r="AE593" s="74">
        <f>SUMIFS('MOD PAA INVERSIÓN'!$M:$M,'MOD PAA INVERSIÓN'!B:B,A593,'MOD PAA INVERSIÓN'!A:A,"Información Actual")</f>
        <v>0</v>
      </c>
      <c r="AF593" s="74" t="e">
        <f>VLOOKUP(A593,'Copia de MOD PAA INVERSIÓN'!$B:$M,12,0)</f>
        <v>#N/A</v>
      </c>
      <c r="AG593" s="27" t="e">
        <f t="shared" si="176"/>
        <v>#REF!</v>
      </c>
      <c r="AH593" s="27" t="e">
        <f t="shared" si="164"/>
        <v>#REF!</v>
      </c>
    </row>
    <row r="594" spans="1:34" ht="125">
      <c r="A594" s="31" t="s">
        <v>1099</v>
      </c>
      <c r="B594" s="32" t="s">
        <v>70</v>
      </c>
      <c r="C594" s="32" t="s">
        <v>71</v>
      </c>
      <c r="D594" s="32" t="s">
        <v>1004</v>
      </c>
      <c r="E594" s="32" t="s">
        <v>877</v>
      </c>
      <c r="F594" s="33">
        <v>8146</v>
      </c>
      <c r="G594" s="33">
        <v>2024110010254</v>
      </c>
      <c r="H594" s="32" t="s">
        <v>17</v>
      </c>
      <c r="I594" s="32" t="s">
        <v>878</v>
      </c>
      <c r="J594" s="32" t="s">
        <v>24</v>
      </c>
      <c r="K594" s="32" t="s">
        <v>1055</v>
      </c>
      <c r="L594" s="32" t="s">
        <v>1066</v>
      </c>
      <c r="M594" s="32" t="s">
        <v>777</v>
      </c>
      <c r="N594" s="32" t="s">
        <v>1060</v>
      </c>
      <c r="O594" s="32">
        <v>2</v>
      </c>
      <c r="P594" s="32">
        <v>1</v>
      </c>
      <c r="Q594" s="32" t="s">
        <v>883</v>
      </c>
      <c r="R594" s="61" t="s">
        <v>884</v>
      </c>
      <c r="S594" s="61" t="s">
        <v>257</v>
      </c>
      <c r="T594" s="52">
        <v>20000000</v>
      </c>
      <c r="U594" s="32" t="s">
        <v>1006</v>
      </c>
      <c r="V594" s="32" t="s">
        <v>894</v>
      </c>
      <c r="W594" s="32" t="s">
        <v>886</v>
      </c>
      <c r="X594" s="32" t="s">
        <v>533</v>
      </c>
      <c r="Y594" s="32" t="s">
        <v>76</v>
      </c>
      <c r="Z594" s="32" t="s">
        <v>77</v>
      </c>
      <c r="AA594" s="74">
        <f>SUMIFS('MOD PAA INVERSIÓN'!M:M,'MOD PAA INVERSIÓN'!B:B,A594,'MOD PAA INVERSIÓN'!A:A,"Modificación propuesta")</f>
        <v>0</v>
      </c>
      <c r="AB594" s="74">
        <f t="shared" si="161"/>
        <v>0</v>
      </c>
      <c r="AC594" s="74">
        <f t="shared" si="186"/>
        <v>20000000</v>
      </c>
      <c r="AD594" s="74">
        <f>IFERROR(VLOOKUP(A594,'MOD PAA INVERSIÓN'!$B:$U,20,0),0)</f>
        <v>0</v>
      </c>
      <c r="AE594" s="74">
        <f>SUMIFS('MOD PAA INVERSIÓN'!$M:$M,'MOD PAA INVERSIÓN'!B:B,A594,'MOD PAA INVERSIÓN'!A:A,"Información Actual")</f>
        <v>0</v>
      </c>
      <c r="AF594" s="74" t="e">
        <f>VLOOKUP(A594,'Copia de MOD PAA INVERSIÓN'!$B:$M,12,0)</f>
        <v>#N/A</v>
      </c>
      <c r="AG594" s="27" t="e">
        <f t="shared" si="176"/>
        <v>#REF!</v>
      </c>
      <c r="AH594" s="27" t="e">
        <f t="shared" si="164"/>
        <v>#REF!</v>
      </c>
    </row>
    <row r="595" spans="1:34" ht="125">
      <c r="A595" s="31" t="s">
        <v>1100</v>
      </c>
      <c r="B595" s="32" t="s">
        <v>70</v>
      </c>
      <c r="C595" s="32" t="s">
        <v>71</v>
      </c>
      <c r="D595" s="32" t="s">
        <v>1004</v>
      </c>
      <c r="E595" s="32" t="s">
        <v>877</v>
      </c>
      <c r="F595" s="33">
        <v>8146</v>
      </c>
      <c r="G595" s="33">
        <v>2024110010254</v>
      </c>
      <c r="H595" s="32" t="s">
        <v>17</v>
      </c>
      <c r="I595" s="32" t="s">
        <v>878</v>
      </c>
      <c r="J595" s="32" t="s">
        <v>24</v>
      </c>
      <c r="K595" s="32" t="s">
        <v>1055</v>
      </c>
      <c r="L595" s="32" t="s">
        <v>1066</v>
      </c>
      <c r="M595" s="32" t="s">
        <v>777</v>
      </c>
      <c r="N595" s="32" t="s">
        <v>1060</v>
      </c>
      <c r="O595" s="32">
        <v>2</v>
      </c>
      <c r="P595" s="32">
        <v>1</v>
      </c>
      <c r="Q595" s="32" t="s">
        <v>883</v>
      </c>
      <c r="R595" s="61" t="s">
        <v>884</v>
      </c>
      <c r="S595" s="61" t="s">
        <v>257</v>
      </c>
      <c r="T595" s="52">
        <v>20000000</v>
      </c>
      <c r="U595" s="32" t="s">
        <v>1006</v>
      </c>
      <c r="V595" s="32" t="s">
        <v>894</v>
      </c>
      <c r="W595" s="32" t="s">
        <v>886</v>
      </c>
      <c r="X595" s="32" t="s">
        <v>533</v>
      </c>
      <c r="Y595" s="32" t="s">
        <v>76</v>
      </c>
      <c r="Z595" s="32" t="s">
        <v>77</v>
      </c>
      <c r="AA595" s="74">
        <f>SUMIFS('MOD PAA INVERSIÓN'!M:M,'MOD PAA INVERSIÓN'!B:B,A595,'MOD PAA INVERSIÓN'!A:A,"Modificación propuesta")</f>
        <v>0</v>
      </c>
      <c r="AB595" s="74">
        <f t="shared" si="161"/>
        <v>0</v>
      </c>
      <c r="AC595" s="74">
        <f t="shared" si="186"/>
        <v>20000000</v>
      </c>
      <c r="AD595" s="74">
        <f>IFERROR(VLOOKUP(A595,'MOD PAA INVERSIÓN'!$B:$U,20,0),0)</f>
        <v>0</v>
      </c>
      <c r="AE595" s="74">
        <f>SUMIFS('MOD PAA INVERSIÓN'!$M:$M,'MOD PAA INVERSIÓN'!B:B,A595,'MOD PAA INVERSIÓN'!A:A,"Información Actual")</f>
        <v>0</v>
      </c>
      <c r="AF595" s="74" t="e">
        <f>VLOOKUP(A595,'Copia de MOD PAA INVERSIÓN'!$B:$M,12,0)</f>
        <v>#N/A</v>
      </c>
      <c r="AG595" s="27" t="e">
        <f t="shared" si="176"/>
        <v>#REF!</v>
      </c>
      <c r="AH595" s="27" t="e">
        <f t="shared" si="164"/>
        <v>#REF!</v>
      </c>
    </row>
    <row r="596" spans="1:34" ht="125">
      <c r="A596" s="31" t="s">
        <v>1101</v>
      </c>
      <c r="B596" s="32" t="s">
        <v>70</v>
      </c>
      <c r="C596" s="32" t="s">
        <v>71</v>
      </c>
      <c r="D596" s="32" t="s">
        <v>1004</v>
      </c>
      <c r="E596" s="32" t="s">
        <v>877</v>
      </c>
      <c r="F596" s="33">
        <v>8146</v>
      </c>
      <c r="G596" s="33">
        <v>2024110010254</v>
      </c>
      <c r="H596" s="32" t="s">
        <v>17</v>
      </c>
      <c r="I596" s="32" t="s">
        <v>878</v>
      </c>
      <c r="J596" s="32" t="s">
        <v>24</v>
      </c>
      <c r="K596" s="32" t="s">
        <v>1055</v>
      </c>
      <c r="L596" s="32" t="s">
        <v>1066</v>
      </c>
      <c r="M596" s="32" t="s">
        <v>777</v>
      </c>
      <c r="N596" s="32" t="s">
        <v>1060</v>
      </c>
      <c r="O596" s="32">
        <v>2</v>
      </c>
      <c r="P596" s="32">
        <v>1</v>
      </c>
      <c r="Q596" s="32" t="s">
        <v>883</v>
      </c>
      <c r="R596" s="61" t="s">
        <v>884</v>
      </c>
      <c r="S596" s="61" t="s">
        <v>257</v>
      </c>
      <c r="T596" s="52">
        <v>20000000</v>
      </c>
      <c r="U596" s="32" t="s">
        <v>1006</v>
      </c>
      <c r="V596" s="32" t="s">
        <v>894</v>
      </c>
      <c r="W596" s="32" t="s">
        <v>886</v>
      </c>
      <c r="X596" s="32" t="s">
        <v>533</v>
      </c>
      <c r="Y596" s="32" t="s">
        <v>76</v>
      </c>
      <c r="Z596" s="32" t="s">
        <v>77</v>
      </c>
      <c r="AA596" s="74">
        <f>SUMIFS('MOD PAA INVERSIÓN'!M:M,'MOD PAA INVERSIÓN'!B:B,A596,'MOD PAA INVERSIÓN'!A:A,"Modificación propuesta")</f>
        <v>0</v>
      </c>
      <c r="AB596" s="74">
        <f t="shared" si="161"/>
        <v>0</v>
      </c>
      <c r="AC596" s="74">
        <f t="shared" si="186"/>
        <v>20000000</v>
      </c>
      <c r="AD596" s="74">
        <f>IFERROR(VLOOKUP(A596,'MOD PAA INVERSIÓN'!$B:$U,20,0),0)</f>
        <v>0</v>
      </c>
      <c r="AE596" s="74">
        <f>SUMIFS('MOD PAA INVERSIÓN'!$M:$M,'MOD PAA INVERSIÓN'!B:B,A596,'MOD PAA INVERSIÓN'!A:A,"Información Actual")</f>
        <v>0</v>
      </c>
      <c r="AF596" s="74" t="e">
        <f>VLOOKUP(A596,'Copia de MOD PAA INVERSIÓN'!$B:$M,12,0)</f>
        <v>#N/A</v>
      </c>
      <c r="AG596" s="27" t="e">
        <f t="shared" si="176"/>
        <v>#REF!</v>
      </c>
      <c r="AH596" s="27" t="e">
        <f t="shared" si="164"/>
        <v>#REF!</v>
      </c>
    </row>
    <row r="597" spans="1:34" ht="125">
      <c r="A597" s="31" t="s">
        <v>1102</v>
      </c>
      <c r="B597" s="32" t="s">
        <v>70</v>
      </c>
      <c r="C597" s="32" t="s">
        <v>71</v>
      </c>
      <c r="D597" s="32" t="s">
        <v>1004</v>
      </c>
      <c r="E597" s="32" t="s">
        <v>877</v>
      </c>
      <c r="F597" s="33">
        <v>8146</v>
      </c>
      <c r="G597" s="33">
        <v>2024110010254</v>
      </c>
      <c r="H597" s="32" t="s">
        <v>17</v>
      </c>
      <c r="I597" s="32" t="s">
        <v>878</v>
      </c>
      <c r="J597" s="32" t="s">
        <v>24</v>
      </c>
      <c r="K597" s="32" t="s">
        <v>1055</v>
      </c>
      <c r="L597" s="32" t="s">
        <v>1066</v>
      </c>
      <c r="M597" s="32" t="s">
        <v>777</v>
      </c>
      <c r="N597" s="32" t="s">
        <v>1060</v>
      </c>
      <c r="O597" s="32">
        <v>2</v>
      </c>
      <c r="P597" s="32">
        <v>1</v>
      </c>
      <c r="Q597" s="32" t="s">
        <v>883</v>
      </c>
      <c r="R597" s="61" t="s">
        <v>884</v>
      </c>
      <c r="S597" s="61" t="s">
        <v>257</v>
      </c>
      <c r="T597" s="52">
        <v>20000000</v>
      </c>
      <c r="U597" s="32" t="s">
        <v>1006</v>
      </c>
      <c r="V597" s="32" t="s">
        <v>894</v>
      </c>
      <c r="W597" s="32" t="s">
        <v>886</v>
      </c>
      <c r="X597" s="32" t="s">
        <v>533</v>
      </c>
      <c r="Y597" s="32" t="s">
        <v>76</v>
      </c>
      <c r="Z597" s="32" t="s">
        <v>77</v>
      </c>
      <c r="AA597" s="74">
        <f>SUMIFS('MOD PAA INVERSIÓN'!M:M,'MOD PAA INVERSIÓN'!B:B,A597,'MOD PAA INVERSIÓN'!A:A,"Modificación propuesta")</f>
        <v>0</v>
      </c>
      <c r="AB597" s="74">
        <f t="shared" si="161"/>
        <v>0</v>
      </c>
      <c r="AC597" s="74">
        <f t="shared" si="186"/>
        <v>20000000</v>
      </c>
      <c r="AD597" s="74">
        <f>IFERROR(VLOOKUP(A597,'MOD PAA INVERSIÓN'!$B:$U,20,0),0)</f>
        <v>0</v>
      </c>
      <c r="AE597" s="74">
        <f>SUMIFS('MOD PAA INVERSIÓN'!$M:$M,'MOD PAA INVERSIÓN'!B:B,A597,'MOD PAA INVERSIÓN'!A:A,"Información Actual")</f>
        <v>0</v>
      </c>
      <c r="AF597" s="74" t="e">
        <f>VLOOKUP(A597,'Copia de MOD PAA INVERSIÓN'!$B:$M,12,0)</f>
        <v>#N/A</v>
      </c>
      <c r="AG597" s="27" t="e">
        <f t="shared" si="176"/>
        <v>#REF!</v>
      </c>
      <c r="AH597" s="27" t="e">
        <f t="shared" si="164"/>
        <v>#REF!</v>
      </c>
    </row>
    <row r="598" spans="1:34" ht="125">
      <c r="A598" s="31" t="s">
        <v>1103</v>
      </c>
      <c r="B598" s="32" t="s">
        <v>70</v>
      </c>
      <c r="C598" s="32" t="s">
        <v>71</v>
      </c>
      <c r="D598" s="32" t="s">
        <v>1004</v>
      </c>
      <c r="E598" s="32" t="s">
        <v>877</v>
      </c>
      <c r="F598" s="33">
        <v>8146</v>
      </c>
      <c r="G598" s="33">
        <v>2024110010254</v>
      </c>
      <c r="H598" s="32" t="s">
        <v>17</v>
      </c>
      <c r="I598" s="32" t="s">
        <v>878</v>
      </c>
      <c r="J598" s="32" t="s">
        <v>24</v>
      </c>
      <c r="K598" s="32" t="s">
        <v>1055</v>
      </c>
      <c r="L598" s="32" t="s">
        <v>1066</v>
      </c>
      <c r="M598" s="32" t="s">
        <v>777</v>
      </c>
      <c r="N598" s="32" t="s">
        <v>1060</v>
      </c>
      <c r="O598" s="32">
        <v>2</v>
      </c>
      <c r="P598" s="32">
        <v>1</v>
      </c>
      <c r="Q598" s="32" t="s">
        <v>883</v>
      </c>
      <c r="R598" s="61" t="s">
        <v>884</v>
      </c>
      <c r="S598" s="61" t="s">
        <v>257</v>
      </c>
      <c r="T598" s="52">
        <v>20000000</v>
      </c>
      <c r="U598" s="32" t="s">
        <v>1006</v>
      </c>
      <c r="V598" s="32" t="s">
        <v>894</v>
      </c>
      <c r="W598" s="32" t="s">
        <v>886</v>
      </c>
      <c r="X598" s="32" t="s">
        <v>533</v>
      </c>
      <c r="Y598" s="32" t="s">
        <v>76</v>
      </c>
      <c r="Z598" s="32" t="s">
        <v>77</v>
      </c>
      <c r="AA598" s="74">
        <f>SUMIFS('MOD PAA INVERSIÓN'!M:M,'MOD PAA INVERSIÓN'!B:B,A598,'MOD PAA INVERSIÓN'!A:A,"Modificación propuesta")</f>
        <v>0</v>
      </c>
      <c r="AB598" s="74">
        <f t="shared" si="161"/>
        <v>0</v>
      </c>
      <c r="AC598" s="74">
        <f t="shared" si="186"/>
        <v>20000000</v>
      </c>
      <c r="AD598" s="74">
        <f>IFERROR(VLOOKUP(A598,'MOD PAA INVERSIÓN'!$B:$U,20,0),0)</f>
        <v>0</v>
      </c>
      <c r="AE598" s="74">
        <f>SUMIFS('MOD PAA INVERSIÓN'!$M:$M,'MOD PAA INVERSIÓN'!B:B,A598,'MOD PAA INVERSIÓN'!A:A,"Información Actual")</f>
        <v>0</v>
      </c>
      <c r="AF598" s="74" t="e">
        <f>VLOOKUP(A598,'Copia de MOD PAA INVERSIÓN'!$B:$M,12,0)</f>
        <v>#N/A</v>
      </c>
      <c r="AG598" s="27" t="e">
        <f t="shared" si="176"/>
        <v>#REF!</v>
      </c>
      <c r="AH598" s="27" t="e">
        <f t="shared" si="164"/>
        <v>#REF!</v>
      </c>
    </row>
    <row r="599" spans="1:34" ht="125">
      <c r="A599" s="31" t="s">
        <v>1104</v>
      </c>
      <c r="B599" s="32" t="s">
        <v>70</v>
      </c>
      <c r="C599" s="32" t="s">
        <v>71</v>
      </c>
      <c r="D599" s="32" t="s">
        <v>1004</v>
      </c>
      <c r="E599" s="32" t="s">
        <v>877</v>
      </c>
      <c r="F599" s="33">
        <v>8146</v>
      </c>
      <c r="G599" s="33">
        <v>2024110010254</v>
      </c>
      <c r="H599" s="32" t="s">
        <v>17</v>
      </c>
      <c r="I599" s="32" t="s">
        <v>878</v>
      </c>
      <c r="J599" s="32" t="s">
        <v>24</v>
      </c>
      <c r="K599" s="32" t="s">
        <v>1055</v>
      </c>
      <c r="L599" s="32" t="s">
        <v>1066</v>
      </c>
      <c r="M599" s="32" t="s">
        <v>777</v>
      </c>
      <c r="N599" s="32" t="s">
        <v>1060</v>
      </c>
      <c r="O599" s="32">
        <v>2</v>
      </c>
      <c r="P599" s="32">
        <v>1</v>
      </c>
      <c r="Q599" s="32" t="s">
        <v>883</v>
      </c>
      <c r="R599" s="61" t="s">
        <v>884</v>
      </c>
      <c r="S599" s="61" t="s">
        <v>257</v>
      </c>
      <c r="T599" s="52">
        <v>20000000</v>
      </c>
      <c r="U599" s="32" t="s">
        <v>1006</v>
      </c>
      <c r="V599" s="32" t="s">
        <v>894</v>
      </c>
      <c r="W599" s="32" t="s">
        <v>886</v>
      </c>
      <c r="X599" s="32" t="s">
        <v>533</v>
      </c>
      <c r="Y599" s="32" t="s">
        <v>76</v>
      </c>
      <c r="Z599" s="32" t="s">
        <v>77</v>
      </c>
      <c r="AA599" s="74">
        <f>SUMIFS('MOD PAA INVERSIÓN'!M:M,'MOD PAA INVERSIÓN'!B:B,A599,'MOD PAA INVERSIÓN'!A:A,"Modificación propuesta")</f>
        <v>0</v>
      </c>
      <c r="AB599" s="74">
        <f t="shared" si="161"/>
        <v>0</v>
      </c>
      <c r="AC599" s="74">
        <f t="shared" si="186"/>
        <v>20000000</v>
      </c>
      <c r="AD599" s="74">
        <f>IFERROR(VLOOKUP(A599,'MOD PAA INVERSIÓN'!$B:$U,20,0),0)</f>
        <v>0</v>
      </c>
      <c r="AE599" s="74">
        <f>SUMIFS('MOD PAA INVERSIÓN'!$M:$M,'MOD PAA INVERSIÓN'!B:B,A599,'MOD PAA INVERSIÓN'!A:A,"Información Actual")</f>
        <v>0</v>
      </c>
      <c r="AF599" s="74" t="e">
        <f>VLOOKUP(A599,'Copia de MOD PAA INVERSIÓN'!$B:$M,12,0)</f>
        <v>#N/A</v>
      </c>
      <c r="AG599" s="27" t="e">
        <f t="shared" si="176"/>
        <v>#REF!</v>
      </c>
      <c r="AH599" s="27" t="e">
        <f t="shared" si="164"/>
        <v>#REF!</v>
      </c>
    </row>
    <row r="600" spans="1:34" ht="125">
      <c r="A600" s="31" t="s">
        <v>1105</v>
      </c>
      <c r="B600" s="32" t="s">
        <v>70</v>
      </c>
      <c r="C600" s="32" t="s">
        <v>71</v>
      </c>
      <c r="D600" s="32" t="s">
        <v>1004</v>
      </c>
      <c r="E600" s="32" t="s">
        <v>877</v>
      </c>
      <c r="F600" s="33">
        <v>8146</v>
      </c>
      <c r="G600" s="33">
        <v>2024110010254</v>
      </c>
      <c r="H600" s="32" t="s">
        <v>17</v>
      </c>
      <c r="I600" s="32" t="s">
        <v>878</v>
      </c>
      <c r="J600" s="32" t="s">
        <v>24</v>
      </c>
      <c r="K600" s="32" t="s">
        <v>1055</v>
      </c>
      <c r="L600" s="32" t="s">
        <v>1066</v>
      </c>
      <c r="M600" s="32" t="s">
        <v>777</v>
      </c>
      <c r="N600" s="32" t="s">
        <v>1060</v>
      </c>
      <c r="O600" s="32">
        <v>2</v>
      </c>
      <c r="P600" s="32">
        <v>1</v>
      </c>
      <c r="Q600" s="32" t="s">
        <v>883</v>
      </c>
      <c r="R600" s="61" t="s">
        <v>884</v>
      </c>
      <c r="S600" s="61" t="s">
        <v>257</v>
      </c>
      <c r="T600" s="52">
        <v>20000000</v>
      </c>
      <c r="U600" s="32" t="s">
        <v>1006</v>
      </c>
      <c r="V600" s="32" t="s">
        <v>894</v>
      </c>
      <c r="W600" s="32" t="s">
        <v>886</v>
      </c>
      <c r="X600" s="32" t="s">
        <v>533</v>
      </c>
      <c r="Y600" s="32" t="s">
        <v>76</v>
      </c>
      <c r="Z600" s="32" t="s">
        <v>77</v>
      </c>
      <c r="AA600" s="74">
        <f>SUMIFS('MOD PAA INVERSIÓN'!M:M,'MOD PAA INVERSIÓN'!B:B,A600,'MOD PAA INVERSIÓN'!A:A,"Modificación propuesta")</f>
        <v>0</v>
      </c>
      <c r="AB600" s="74">
        <f t="shared" si="161"/>
        <v>0</v>
      </c>
      <c r="AC600" s="74">
        <f t="shared" si="186"/>
        <v>20000000</v>
      </c>
      <c r="AD600" s="74">
        <f>IFERROR(VLOOKUP(A600,'MOD PAA INVERSIÓN'!$B:$U,20,0),0)</f>
        <v>0</v>
      </c>
      <c r="AE600" s="74">
        <f>SUMIFS('MOD PAA INVERSIÓN'!$M:$M,'MOD PAA INVERSIÓN'!B:B,A600,'MOD PAA INVERSIÓN'!A:A,"Información Actual")</f>
        <v>0</v>
      </c>
      <c r="AF600" s="74" t="e">
        <f>VLOOKUP(A600,'Copia de MOD PAA INVERSIÓN'!$B:$M,12,0)</f>
        <v>#N/A</v>
      </c>
      <c r="AG600" s="27" t="e">
        <f t="shared" si="176"/>
        <v>#REF!</v>
      </c>
      <c r="AH600" s="27" t="e">
        <f t="shared" si="164"/>
        <v>#REF!</v>
      </c>
    </row>
    <row r="601" spans="1:34" ht="125">
      <c r="A601" s="31" t="s">
        <v>1106</v>
      </c>
      <c r="B601" s="32" t="s">
        <v>70</v>
      </c>
      <c r="C601" s="32" t="s">
        <v>71</v>
      </c>
      <c r="D601" s="32" t="s">
        <v>1004</v>
      </c>
      <c r="E601" s="32" t="s">
        <v>877</v>
      </c>
      <c r="F601" s="33">
        <v>8146</v>
      </c>
      <c r="G601" s="33">
        <v>2024110010254</v>
      </c>
      <c r="H601" s="32" t="s">
        <v>17</v>
      </c>
      <c r="I601" s="32" t="s">
        <v>878</v>
      </c>
      <c r="J601" s="32" t="s">
        <v>24</v>
      </c>
      <c r="K601" s="32" t="s">
        <v>1055</v>
      </c>
      <c r="L601" s="32" t="s">
        <v>1066</v>
      </c>
      <c r="M601" s="32" t="s">
        <v>777</v>
      </c>
      <c r="N601" s="32" t="s">
        <v>1060</v>
      </c>
      <c r="O601" s="32">
        <v>2</v>
      </c>
      <c r="P601" s="32">
        <v>1</v>
      </c>
      <c r="Q601" s="32" t="s">
        <v>883</v>
      </c>
      <c r="R601" s="61" t="s">
        <v>884</v>
      </c>
      <c r="S601" s="61" t="s">
        <v>257</v>
      </c>
      <c r="T601" s="52">
        <v>20000000</v>
      </c>
      <c r="U601" s="32" t="s">
        <v>1006</v>
      </c>
      <c r="V601" s="32" t="s">
        <v>894</v>
      </c>
      <c r="W601" s="32" t="s">
        <v>886</v>
      </c>
      <c r="X601" s="32" t="s">
        <v>533</v>
      </c>
      <c r="Y601" s="32" t="s">
        <v>76</v>
      </c>
      <c r="Z601" s="32" t="s">
        <v>77</v>
      </c>
      <c r="AA601" s="74">
        <f>SUMIFS('MOD PAA INVERSIÓN'!M:M,'MOD PAA INVERSIÓN'!B:B,A601,'MOD PAA INVERSIÓN'!A:A,"Modificación propuesta")</f>
        <v>0</v>
      </c>
      <c r="AB601" s="74">
        <f t="shared" si="161"/>
        <v>0</v>
      </c>
      <c r="AC601" s="74">
        <f t="shared" si="186"/>
        <v>20000000</v>
      </c>
      <c r="AD601" s="74">
        <f>IFERROR(VLOOKUP(A601,'MOD PAA INVERSIÓN'!$B:$U,20,0),0)</f>
        <v>0</v>
      </c>
      <c r="AE601" s="74">
        <f>SUMIFS('MOD PAA INVERSIÓN'!$M:$M,'MOD PAA INVERSIÓN'!B:B,A601,'MOD PAA INVERSIÓN'!A:A,"Información Actual")</f>
        <v>0</v>
      </c>
      <c r="AF601" s="74" t="e">
        <f>VLOOKUP(A601,'Copia de MOD PAA INVERSIÓN'!$B:$M,12,0)</f>
        <v>#N/A</v>
      </c>
      <c r="AG601" s="27" t="e">
        <f t="shared" si="176"/>
        <v>#REF!</v>
      </c>
      <c r="AH601" s="27" t="e">
        <f t="shared" si="164"/>
        <v>#REF!</v>
      </c>
    </row>
    <row r="602" spans="1:34" ht="125">
      <c r="A602" s="31" t="s">
        <v>1107</v>
      </c>
      <c r="B602" s="32" t="s">
        <v>70</v>
      </c>
      <c r="C602" s="32" t="s">
        <v>71</v>
      </c>
      <c r="D602" s="32" t="s">
        <v>1004</v>
      </c>
      <c r="E602" s="32" t="s">
        <v>877</v>
      </c>
      <c r="F602" s="33">
        <v>8146</v>
      </c>
      <c r="G602" s="33">
        <v>2024110010254</v>
      </c>
      <c r="H602" s="32" t="s">
        <v>17</v>
      </c>
      <c r="I602" s="32" t="s">
        <v>878</v>
      </c>
      <c r="J602" s="32" t="s">
        <v>24</v>
      </c>
      <c r="K602" s="32" t="s">
        <v>1055</v>
      </c>
      <c r="L602" s="32" t="s">
        <v>1066</v>
      </c>
      <c r="M602" s="32" t="s">
        <v>777</v>
      </c>
      <c r="N602" s="32" t="s">
        <v>1060</v>
      </c>
      <c r="O602" s="32">
        <v>2</v>
      </c>
      <c r="P602" s="32">
        <v>1</v>
      </c>
      <c r="Q602" s="32" t="s">
        <v>883</v>
      </c>
      <c r="R602" s="61" t="s">
        <v>884</v>
      </c>
      <c r="S602" s="61" t="s">
        <v>257</v>
      </c>
      <c r="T602" s="52">
        <v>20000000</v>
      </c>
      <c r="U602" s="32" t="s">
        <v>1006</v>
      </c>
      <c r="V602" s="32" t="s">
        <v>894</v>
      </c>
      <c r="W602" s="32" t="s">
        <v>886</v>
      </c>
      <c r="X602" s="32" t="s">
        <v>533</v>
      </c>
      <c r="Y602" s="32" t="s">
        <v>76</v>
      </c>
      <c r="Z602" s="32" t="s">
        <v>77</v>
      </c>
      <c r="AA602" s="74">
        <f>SUMIFS('MOD PAA INVERSIÓN'!M:M,'MOD PAA INVERSIÓN'!B:B,A602,'MOD PAA INVERSIÓN'!A:A,"Modificación propuesta")</f>
        <v>0</v>
      </c>
      <c r="AB602" s="74">
        <f t="shared" si="161"/>
        <v>0</v>
      </c>
      <c r="AC602" s="74">
        <f t="shared" si="186"/>
        <v>20000000</v>
      </c>
      <c r="AD602" s="74">
        <f>IFERROR(VLOOKUP(A602,'MOD PAA INVERSIÓN'!$B:$U,20,0),0)</f>
        <v>0</v>
      </c>
      <c r="AE602" s="74">
        <f>SUMIFS('MOD PAA INVERSIÓN'!$M:$M,'MOD PAA INVERSIÓN'!B:B,A602,'MOD PAA INVERSIÓN'!A:A,"Información Actual")</f>
        <v>0</v>
      </c>
      <c r="AF602" s="74" t="e">
        <f>VLOOKUP(A602,'Copia de MOD PAA INVERSIÓN'!$B:$M,12,0)</f>
        <v>#N/A</v>
      </c>
      <c r="AG602" s="27" t="e">
        <f t="shared" si="176"/>
        <v>#REF!</v>
      </c>
      <c r="AH602" s="27" t="e">
        <f t="shared" si="164"/>
        <v>#REF!</v>
      </c>
    </row>
    <row r="603" spans="1:34" ht="125">
      <c r="A603" s="31" t="s">
        <v>1108</v>
      </c>
      <c r="B603" s="32" t="s">
        <v>70</v>
      </c>
      <c r="C603" s="32" t="s">
        <v>71</v>
      </c>
      <c r="D603" s="32" t="s">
        <v>1004</v>
      </c>
      <c r="E603" s="32" t="s">
        <v>877</v>
      </c>
      <c r="F603" s="33">
        <v>8146</v>
      </c>
      <c r="G603" s="33">
        <v>2024110010254</v>
      </c>
      <c r="H603" s="32" t="s">
        <v>17</v>
      </c>
      <c r="I603" s="32" t="s">
        <v>878</v>
      </c>
      <c r="J603" s="32" t="s">
        <v>24</v>
      </c>
      <c r="K603" s="32" t="s">
        <v>1055</v>
      </c>
      <c r="L603" s="32" t="s">
        <v>1066</v>
      </c>
      <c r="M603" s="32" t="s">
        <v>777</v>
      </c>
      <c r="N603" s="32" t="s">
        <v>1060</v>
      </c>
      <c r="O603" s="32">
        <v>2</v>
      </c>
      <c r="P603" s="32">
        <v>1</v>
      </c>
      <c r="Q603" s="32" t="s">
        <v>883</v>
      </c>
      <c r="R603" s="61" t="s">
        <v>884</v>
      </c>
      <c r="S603" s="61" t="s">
        <v>257</v>
      </c>
      <c r="T603" s="52">
        <v>20000000</v>
      </c>
      <c r="U603" s="32" t="s">
        <v>1006</v>
      </c>
      <c r="V603" s="32" t="s">
        <v>894</v>
      </c>
      <c r="W603" s="32" t="s">
        <v>886</v>
      </c>
      <c r="X603" s="32" t="s">
        <v>533</v>
      </c>
      <c r="Y603" s="32" t="s">
        <v>76</v>
      </c>
      <c r="Z603" s="32" t="s">
        <v>77</v>
      </c>
      <c r="AA603" s="74">
        <f>SUMIFS('MOD PAA INVERSIÓN'!M:M,'MOD PAA INVERSIÓN'!B:B,A603,'MOD PAA INVERSIÓN'!A:A,"Modificación propuesta")</f>
        <v>0</v>
      </c>
      <c r="AB603" s="74">
        <f t="shared" si="161"/>
        <v>0</v>
      </c>
      <c r="AC603" s="74">
        <f t="shared" si="186"/>
        <v>20000000</v>
      </c>
      <c r="AD603" s="74">
        <f>IFERROR(VLOOKUP(A603,'MOD PAA INVERSIÓN'!$B:$U,20,0),0)</f>
        <v>0</v>
      </c>
      <c r="AE603" s="74">
        <f>SUMIFS('MOD PAA INVERSIÓN'!$M:$M,'MOD PAA INVERSIÓN'!B:B,A603,'MOD PAA INVERSIÓN'!A:A,"Información Actual")</f>
        <v>0</v>
      </c>
      <c r="AF603" s="74" t="e">
        <f>VLOOKUP(A603,'Copia de MOD PAA INVERSIÓN'!$B:$M,12,0)</f>
        <v>#N/A</v>
      </c>
      <c r="AG603" s="27" t="e">
        <f t="shared" si="176"/>
        <v>#REF!</v>
      </c>
      <c r="AH603" s="27" t="e">
        <f t="shared" si="164"/>
        <v>#REF!</v>
      </c>
    </row>
    <row r="604" spans="1:34" ht="125">
      <c r="A604" s="31" t="s">
        <v>1109</v>
      </c>
      <c r="B604" s="32" t="s">
        <v>70</v>
      </c>
      <c r="C604" s="32" t="s">
        <v>71</v>
      </c>
      <c r="D604" s="32" t="s">
        <v>1004</v>
      </c>
      <c r="E604" s="32" t="s">
        <v>877</v>
      </c>
      <c r="F604" s="33">
        <v>8146</v>
      </c>
      <c r="G604" s="33">
        <v>2024110010254</v>
      </c>
      <c r="H604" s="32" t="s">
        <v>17</v>
      </c>
      <c r="I604" s="32" t="s">
        <v>878</v>
      </c>
      <c r="J604" s="32" t="s">
        <v>24</v>
      </c>
      <c r="K604" s="32" t="s">
        <v>1055</v>
      </c>
      <c r="L604" s="32" t="s">
        <v>1066</v>
      </c>
      <c r="M604" s="32" t="s">
        <v>777</v>
      </c>
      <c r="N604" s="32" t="s">
        <v>1060</v>
      </c>
      <c r="O604" s="32">
        <v>2</v>
      </c>
      <c r="P604" s="32">
        <v>1</v>
      </c>
      <c r="Q604" s="32" t="s">
        <v>883</v>
      </c>
      <c r="R604" s="61" t="s">
        <v>884</v>
      </c>
      <c r="S604" s="61" t="s">
        <v>257</v>
      </c>
      <c r="T604" s="52">
        <v>20000000</v>
      </c>
      <c r="U604" s="32" t="s">
        <v>1006</v>
      </c>
      <c r="V604" s="32" t="s">
        <v>894</v>
      </c>
      <c r="W604" s="32" t="s">
        <v>886</v>
      </c>
      <c r="X604" s="32" t="s">
        <v>533</v>
      </c>
      <c r="Y604" s="32" t="s">
        <v>76</v>
      </c>
      <c r="Z604" s="32" t="s">
        <v>77</v>
      </c>
      <c r="AA604" s="74">
        <f>SUMIFS('MOD PAA INVERSIÓN'!M:M,'MOD PAA INVERSIÓN'!B:B,A604,'MOD PAA INVERSIÓN'!A:A,"Modificación propuesta")</f>
        <v>0</v>
      </c>
      <c r="AB604" s="74">
        <f t="shared" si="161"/>
        <v>0</v>
      </c>
      <c r="AC604" s="74">
        <f t="shared" si="186"/>
        <v>20000000</v>
      </c>
      <c r="AD604" s="74">
        <f>IFERROR(VLOOKUP(A604,'MOD PAA INVERSIÓN'!$B:$U,20,0),0)</f>
        <v>0</v>
      </c>
      <c r="AE604" s="74">
        <f>SUMIFS('MOD PAA INVERSIÓN'!$M:$M,'MOD PAA INVERSIÓN'!B:B,A604,'MOD PAA INVERSIÓN'!A:A,"Información Actual")</f>
        <v>0</v>
      </c>
      <c r="AF604" s="74" t="e">
        <f>VLOOKUP(A604,'Copia de MOD PAA INVERSIÓN'!$B:$M,12,0)</f>
        <v>#N/A</v>
      </c>
      <c r="AG604" s="27" t="e">
        <f t="shared" si="176"/>
        <v>#REF!</v>
      </c>
      <c r="AH604" s="27" t="e">
        <f t="shared" si="164"/>
        <v>#REF!</v>
      </c>
    </row>
    <row r="605" spans="1:34" ht="125">
      <c r="A605" s="31" t="s">
        <v>1110</v>
      </c>
      <c r="B605" s="32" t="s">
        <v>70</v>
      </c>
      <c r="C605" s="32" t="s">
        <v>71</v>
      </c>
      <c r="D605" s="32" t="s">
        <v>1004</v>
      </c>
      <c r="E605" s="32" t="s">
        <v>877</v>
      </c>
      <c r="F605" s="33">
        <v>8146</v>
      </c>
      <c r="G605" s="33">
        <v>2024110010254</v>
      </c>
      <c r="H605" s="32" t="s">
        <v>17</v>
      </c>
      <c r="I605" s="32" t="s">
        <v>878</v>
      </c>
      <c r="J605" s="32" t="s">
        <v>24</v>
      </c>
      <c r="K605" s="32" t="s">
        <v>1055</v>
      </c>
      <c r="L605" s="32" t="s">
        <v>1066</v>
      </c>
      <c r="M605" s="32" t="s">
        <v>777</v>
      </c>
      <c r="N605" s="32" t="s">
        <v>1060</v>
      </c>
      <c r="O605" s="32">
        <v>2</v>
      </c>
      <c r="P605" s="32">
        <v>1</v>
      </c>
      <c r="Q605" s="32" t="s">
        <v>883</v>
      </c>
      <c r="R605" s="61" t="s">
        <v>884</v>
      </c>
      <c r="S605" s="61" t="s">
        <v>257</v>
      </c>
      <c r="T605" s="52">
        <v>20000000</v>
      </c>
      <c r="U605" s="32" t="s">
        <v>1006</v>
      </c>
      <c r="V605" s="32" t="s">
        <v>894</v>
      </c>
      <c r="W605" s="32" t="s">
        <v>886</v>
      </c>
      <c r="X605" s="32" t="s">
        <v>533</v>
      </c>
      <c r="Y605" s="32" t="s">
        <v>76</v>
      </c>
      <c r="Z605" s="32" t="s">
        <v>77</v>
      </c>
      <c r="AA605" s="74">
        <f>SUMIFS('MOD PAA INVERSIÓN'!M:M,'MOD PAA INVERSIÓN'!B:B,A605,'MOD PAA INVERSIÓN'!A:A,"Modificación propuesta")</f>
        <v>0</v>
      </c>
      <c r="AB605" s="74">
        <f t="shared" si="161"/>
        <v>0</v>
      </c>
      <c r="AC605" s="74">
        <f t="shared" si="186"/>
        <v>20000000</v>
      </c>
      <c r="AD605" s="74">
        <f>IFERROR(VLOOKUP(A605,'MOD PAA INVERSIÓN'!$B:$U,20,0),0)</f>
        <v>0</v>
      </c>
      <c r="AE605" s="74">
        <f>SUMIFS('MOD PAA INVERSIÓN'!$M:$M,'MOD PAA INVERSIÓN'!B:B,A605,'MOD PAA INVERSIÓN'!A:A,"Información Actual")</f>
        <v>0</v>
      </c>
      <c r="AF605" s="74" t="e">
        <f>VLOOKUP(A605,'Copia de MOD PAA INVERSIÓN'!$B:$M,12,0)</f>
        <v>#N/A</v>
      </c>
      <c r="AG605" s="27" t="e">
        <f t="shared" si="176"/>
        <v>#REF!</v>
      </c>
      <c r="AH605" s="27" t="e">
        <f t="shared" si="164"/>
        <v>#REF!</v>
      </c>
    </row>
    <row r="606" spans="1:34" ht="125">
      <c r="A606" s="31" t="s">
        <v>1111</v>
      </c>
      <c r="B606" s="32" t="s">
        <v>70</v>
      </c>
      <c r="C606" s="32" t="s">
        <v>71</v>
      </c>
      <c r="D606" s="32" t="s">
        <v>1004</v>
      </c>
      <c r="E606" s="32" t="s">
        <v>877</v>
      </c>
      <c r="F606" s="33">
        <v>8146</v>
      </c>
      <c r="G606" s="33">
        <v>2024110010254</v>
      </c>
      <c r="H606" s="32" t="s">
        <v>17</v>
      </c>
      <c r="I606" s="32" t="s">
        <v>878</v>
      </c>
      <c r="J606" s="32" t="s">
        <v>24</v>
      </c>
      <c r="K606" s="32" t="s">
        <v>1055</v>
      </c>
      <c r="L606" s="32" t="s">
        <v>1066</v>
      </c>
      <c r="M606" s="32" t="s">
        <v>777</v>
      </c>
      <c r="N606" s="32" t="s">
        <v>1060</v>
      </c>
      <c r="O606" s="32">
        <v>2</v>
      </c>
      <c r="P606" s="32">
        <v>1</v>
      </c>
      <c r="Q606" s="32" t="s">
        <v>883</v>
      </c>
      <c r="R606" s="61" t="s">
        <v>884</v>
      </c>
      <c r="S606" s="61" t="s">
        <v>257</v>
      </c>
      <c r="T606" s="52">
        <v>20000000</v>
      </c>
      <c r="U606" s="32" t="s">
        <v>1006</v>
      </c>
      <c r="V606" s="32" t="s">
        <v>894</v>
      </c>
      <c r="W606" s="32" t="s">
        <v>886</v>
      </c>
      <c r="X606" s="32" t="s">
        <v>533</v>
      </c>
      <c r="Y606" s="32" t="s">
        <v>76</v>
      </c>
      <c r="Z606" s="32" t="s">
        <v>77</v>
      </c>
      <c r="AA606" s="74">
        <f>SUMIFS('MOD PAA INVERSIÓN'!M:M,'MOD PAA INVERSIÓN'!B:B,A606,'MOD PAA INVERSIÓN'!A:A,"Modificación propuesta")</f>
        <v>0</v>
      </c>
      <c r="AB606" s="74">
        <f t="shared" si="161"/>
        <v>0</v>
      </c>
      <c r="AC606" s="74">
        <f t="shared" si="186"/>
        <v>20000000</v>
      </c>
      <c r="AD606" s="74">
        <f>IFERROR(VLOOKUP(A606,'MOD PAA INVERSIÓN'!$B:$U,20,0),0)</f>
        <v>0</v>
      </c>
      <c r="AE606" s="74">
        <f>SUMIFS('MOD PAA INVERSIÓN'!$M:$M,'MOD PAA INVERSIÓN'!B:B,A606,'MOD PAA INVERSIÓN'!A:A,"Información Actual")</f>
        <v>0</v>
      </c>
      <c r="AF606" s="74" t="e">
        <f>VLOOKUP(A606,'Copia de MOD PAA INVERSIÓN'!$B:$M,12,0)</f>
        <v>#N/A</v>
      </c>
      <c r="AG606" s="27" t="e">
        <f t="shared" si="176"/>
        <v>#REF!</v>
      </c>
      <c r="AH606" s="27" t="e">
        <f t="shared" si="164"/>
        <v>#REF!</v>
      </c>
    </row>
    <row r="607" spans="1:34" ht="125">
      <c r="A607" s="31" t="s">
        <v>1112</v>
      </c>
      <c r="B607" s="32" t="s">
        <v>70</v>
      </c>
      <c r="C607" s="32" t="s">
        <v>71</v>
      </c>
      <c r="D607" s="32" t="s">
        <v>1004</v>
      </c>
      <c r="E607" s="32" t="s">
        <v>877</v>
      </c>
      <c r="F607" s="33">
        <v>8146</v>
      </c>
      <c r="G607" s="33">
        <v>2024110010254</v>
      </c>
      <c r="H607" s="32" t="s">
        <v>17</v>
      </c>
      <c r="I607" s="32" t="s">
        <v>878</v>
      </c>
      <c r="J607" s="32" t="s">
        <v>24</v>
      </c>
      <c r="K607" s="32" t="s">
        <v>1055</v>
      </c>
      <c r="L607" s="32" t="s">
        <v>1066</v>
      </c>
      <c r="M607" s="32" t="s">
        <v>777</v>
      </c>
      <c r="N607" s="32" t="s">
        <v>1060</v>
      </c>
      <c r="O607" s="32">
        <v>2</v>
      </c>
      <c r="P607" s="32">
        <v>1</v>
      </c>
      <c r="Q607" s="32" t="s">
        <v>883</v>
      </c>
      <c r="R607" s="61" t="s">
        <v>884</v>
      </c>
      <c r="S607" s="61" t="s">
        <v>257</v>
      </c>
      <c r="T607" s="52">
        <v>20000000</v>
      </c>
      <c r="U607" s="32" t="s">
        <v>1006</v>
      </c>
      <c r="V607" s="32" t="s">
        <v>894</v>
      </c>
      <c r="W607" s="32" t="s">
        <v>886</v>
      </c>
      <c r="X607" s="32" t="s">
        <v>533</v>
      </c>
      <c r="Y607" s="32" t="s">
        <v>76</v>
      </c>
      <c r="Z607" s="32" t="s">
        <v>77</v>
      </c>
      <c r="AA607" s="74">
        <f>SUMIFS('MOD PAA INVERSIÓN'!M:M,'MOD PAA INVERSIÓN'!B:B,A607,'MOD PAA INVERSIÓN'!A:A,"Modificación propuesta")</f>
        <v>0</v>
      </c>
      <c r="AB607" s="74">
        <f t="shared" si="161"/>
        <v>0</v>
      </c>
      <c r="AC607" s="74">
        <f t="shared" si="186"/>
        <v>20000000</v>
      </c>
      <c r="AD607" s="74">
        <f>IFERROR(VLOOKUP(A607,'MOD PAA INVERSIÓN'!$B:$U,20,0),0)</f>
        <v>0</v>
      </c>
      <c r="AE607" s="74">
        <f>SUMIFS('MOD PAA INVERSIÓN'!$M:$M,'MOD PAA INVERSIÓN'!B:B,A607,'MOD PAA INVERSIÓN'!A:A,"Información Actual")</f>
        <v>0</v>
      </c>
      <c r="AF607" s="74" t="e">
        <f>VLOOKUP(A607,'Copia de MOD PAA INVERSIÓN'!$B:$M,12,0)</f>
        <v>#N/A</v>
      </c>
      <c r="AG607" s="27" t="e">
        <f t="shared" si="176"/>
        <v>#REF!</v>
      </c>
      <c r="AH607" s="27" t="e">
        <f t="shared" si="164"/>
        <v>#REF!</v>
      </c>
    </row>
    <row r="608" spans="1:34" ht="125">
      <c r="A608" s="31" t="s">
        <v>1113</v>
      </c>
      <c r="B608" s="32" t="s">
        <v>70</v>
      </c>
      <c r="C608" s="32" t="s">
        <v>71</v>
      </c>
      <c r="D608" s="32" t="s">
        <v>1004</v>
      </c>
      <c r="E608" s="32" t="s">
        <v>877</v>
      </c>
      <c r="F608" s="33">
        <v>8146</v>
      </c>
      <c r="G608" s="33">
        <v>2024110010254</v>
      </c>
      <c r="H608" s="32" t="s">
        <v>17</v>
      </c>
      <c r="I608" s="32" t="s">
        <v>878</v>
      </c>
      <c r="J608" s="32" t="s">
        <v>24</v>
      </c>
      <c r="K608" s="32" t="s">
        <v>1055</v>
      </c>
      <c r="L608" s="32" t="s">
        <v>1066</v>
      </c>
      <c r="M608" s="32" t="s">
        <v>777</v>
      </c>
      <c r="N608" s="32" t="s">
        <v>1060</v>
      </c>
      <c r="O608" s="32">
        <v>2</v>
      </c>
      <c r="P608" s="32">
        <v>1</v>
      </c>
      <c r="Q608" s="32" t="s">
        <v>883</v>
      </c>
      <c r="R608" s="61" t="s">
        <v>884</v>
      </c>
      <c r="S608" s="61" t="s">
        <v>257</v>
      </c>
      <c r="T608" s="52">
        <v>20000000</v>
      </c>
      <c r="U608" s="32" t="s">
        <v>1006</v>
      </c>
      <c r="V608" s="32" t="s">
        <v>894</v>
      </c>
      <c r="W608" s="32" t="s">
        <v>886</v>
      </c>
      <c r="X608" s="32" t="s">
        <v>533</v>
      </c>
      <c r="Y608" s="32" t="s">
        <v>76</v>
      </c>
      <c r="Z608" s="32" t="s">
        <v>77</v>
      </c>
      <c r="AA608" s="74">
        <f>SUMIFS('MOD PAA INVERSIÓN'!M:M,'MOD PAA INVERSIÓN'!B:B,A608,'MOD PAA INVERSIÓN'!A:A,"Modificación propuesta")</f>
        <v>0</v>
      </c>
      <c r="AB608" s="74">
        <f t="shared" si="161"/>
        <v>0</v>
      </c>
      <c r="AC608" s="74">
        <f t="shared" si="186"/>
        <v>20000000</v>
      </c>
      <c r="AD608" s="74">
        <f>IFERROR(VLOOKUP(A608,'MOD PAA INVERSIÓN'!$B:$U,20,0),0)</f>
        <v>0</v>
      </c>
      <c r="AE608" s="74">
        <f>SUMIFS('MOD PAA INVERSIÓN'!$M:$M,'MOD PAA INVERSIÓN'!B:B,A608,'MOD PAA INVERSIÓN'!A:A,"Información Actual")</f>
        <v>0</v>
      </c>
      <c r="AF608" s="74" t="e">
        <f>VLOOKUP(A608,'Copia de MOD PAA INVERSIÓN'!$B:$M,12,0)</f>
        <v>#N/A</v>
      </c>
      <c r="AG608" s="27" t="e">
        <f t="shared" si="176"/>
        <v>#REF!</v>
      </c>
      <c r="AH608" s="27" t="e">
        <f t="shared" si="164"/>
        <v>#REF!</v>
      </c>
    </row>
    <row r="609" spans="1:34" ht="125">
      <c r="A609" s="31" t="s">
        <v>1114</v>
      </c>
      <c r="B609" s="32" t="s">
        <v>70</v>
      </c>
      <c r="C609" s="32" t="s">
        <v>71</v>
      </c>
      <c r="D609" s="32" t="s">
        <v>1004</v>
      </c>
      <c r="E609" s="32" t="s">
        <v>877</v>
      </c>
      <c r="F609" s="33">
        <v>8146</v>
      </c>
      <c r="G609" s="33">
        <v>2024110010254</v>
      </c>
      <c r="H609" s="32" t="s">
        <v>17</v>
      </c>
      <c r="I609" s="32" t="s">
        <v>878</v>
      </c>
      <c r="J609" s="32" t="s">
        <v>24</v>
      </c>
      <c r="K609" s="32" t="s">
        <v>1055</v>
      </c>
      <c r="L609" s="32" t="s">
        <v>1066</v>
      </c>
      <c r="M609" s="32" t="s">
        <v>777</v>
      </c>
      <c r="N609" s="32" t="s">
        <v>1060</v>
      </c>
      <c r="O609" s="32">
        <v>2</v>
      </c>
      <c r="P609" s="32">
        <v>1</v>
      </c>
      <c r="Q609" s="32" t="s">
        <v>883</v>
      </c>
      <c r="R609" s="61" t="s">
        <v>884</v>
      </c>
      <c r="S609" s="61" t="s">
        <v>257</v>
      </c>
      <c r="T609" s="52">
        <v>20000000</v>
      </c>
      <c r="U609" s="32" t="s">
        <v>1006</v>
      </c>
      <c r="V609" s="32" t="s">
        <v>894</v>
      </c>
      <c r="W609" s="32" t="s">
        <v>886</v>
      </c>
      <c r="X609" s="32" t="s">
        <v>533</v>
      </c>
      <c r="Y609" s="32" t="s">
        <v>76</v>
      </c>
      <c r="Z609" s="32" t="s">
        <v>77</v>
      </c>
      <c r="AA609" s="74">
        <f>SUMIFS('MOD PAA INVERSIÓN'!M:M,'MOD PAA INVERSIÓN'!B:B,A609,'MOD PAA INVERSIÓN'!A:A,"Modificación propuesta")</f>
        <v>0</v>
      </c>
      <c r="AB609" s="74">
        <f t="shared" si="161"/>
        <v>0</v>
      </c>
      <c r="AC609" s="74">
        <f t="shared" si="186"/>
        <v>20000000</v>
      </c>
      <c r="AD609" s="74">
        <f>IFERROR(VLOOKUP(A609,'MOD PAA INVERSIÓN'!$B:$U,20,0),0)</f>
        <v>0</v>
      </c>
      <c r="AE609" s="74">
        <f>SUMIFS('MOD PAA INVERSIÓN'!$M:$M,'MOD PAA INVERSIÓN'!B:B,A609,'MOD PAA INVERSIÓN'!A:A,"Información Actual")</f>
        <v>0</v>
      </c>
      <c r="AF609" s="74" t="e">
        <f>VLOOKUP(A609,'Copia de MOD PAA INVERSIÓN'!$B:$M,12,0)</f>
        <v>#N/A</v>
      </c>
      <c r="AG609" s="27" t="e">
        <f t="shared" si="176"/>
        <v>#REF!</v>
      </c>
      <c r="AH609" s="27" t="e">
        <f t="shared" si="164"/>
        <v>#REF!</v>
      </c>
    </row>
    <row r="610" spans="1:34" ht="125">
      <c r="A610" s="31" t="s">
        <v>1115</v>
      </c>
      <c r="B610" s="32" t="s">
        <v>70</v>
      </c>
      <c r="C610" s="32" t="s">
        <v>71</v>
      </c>
      <c r="D610" s="32" t="s">
        <v>1004</v>
      </c>
      <c r="E610" s="32" t="s">
        <v>877</v>
      </c>
      <c r="F610" s="33">
        <v>8146</v>
      </c>
      <c r="G610" s="33">
        <v>2024110010254</v>
      </c>
      <c r="H610" s="32" t="s">
        <v>17</v>
      </c>
      <c r="I610" s="32" t="s">
        <v>878</v>
      </c>
      <c r="J610" s="32" t="s">
        <v>24</v>
      </c>
      <c r="K610" s="32" t="s">
        <v>1055</v>
      </c>
      <c r="L610" s="32" t="s">
        <v>1066</v>
      </c>
      <c r="M610" s="32" t="s">
        <v>777</v>
      </c>
      <c r="N610" s="32" t="s">
        <v>1060</v>
      </c>
      <c r="O610" s="32">
        <v>2</v>
      </c>
      <c r="P610" s="32">
        <v>1</v>
      </c>
      <c r="Q610" s="32" t="s">
        <v>883</v>
      </c>
      <c r="R610" s="61" t="s">
        <v>884</v>
      </c>
      <c r="S610" s="61" t="s">
        <v>257</v>
      </c>
      <c r="T610" s="52">
        <v>20000000</v>
      </c>
      <c r="U610" s="32" t="s">
        <v>1006</v>
      </c>
      <c r="V610" s="32" t="s">
        <v>894</v>
      </c>
      <c r="W610" s="32" t="s">
        <v>886</v>
      </c>
      <c r="X610" s="32" t="s">
        <v>533</v>
      </c>
      <c r="Y610" s="32" t="s">
        <v>76</v>
      </c>
      <c r="Z610" s="32" t="s">
        <v>77</v>
      </c>
      <c r="AA610" s="74">
        <f>SUMIFS('MOD PAA INVERSIÓN'!M:M,'MOD PAA INVERSIÓN'!B:B,A610,'MOD PAA INVERSIÓN'!A:A,"Modificación propuesta")</f>
        <v>0</v>
      </c>
      <c r="AB610" s="74">
        <f t="shared" si="161"/>
        <v>0</v>
      </c>
      <c r="AC610" s="74">
        <f t="shared" si="186"/>
        <v>20000000</v>
      </c>
      <c r="AD610" s="74">
        <f>IFERROR(VLOOKUP(A610,'MOD PAA INVERSIÓN'!$B:$U,20,0),0)</f>
        <v>0</v>
      </c>
      <c r="AE610" s="74">
        <f>SUMIFS('MOD PAA INVERSIÓN'!$M:$M,'MOD PAA INVERSIÓN'!B:B,A610,'MOD PAA INVERSIÓN'!A:A,"Información Actual")</f>
        <v>0</v>
      </c>
      <c r="AF610" s="74" t="e">
        <f>VLOOKUP(A610,'Copia de MOD PAA INVERSIÓN'!$B:$M,12,0)</f>
        <v>#N/A</v>
      </c>
      <c r="AG610" s="27" t="e">
        <f t="shared" si="176"/>
        <v>#REF!</v>
      </c>
      <c r="AH610" s="27" t="e">
        <f t="shared" si="164"/>
        <v>#REF!</v>
      </c>
    </row>
    <row r="611" spans="1:34" ht="125">
      <c r="A611" s="31" t="s">
        <v>1116</v>
      </c>
      <c r="B611" s="32" t="s">
        <v>70</v>
      </c>
      <c r="C611" s="32" t="s">
        <v>71</v>
      </c>
      <c r="D611" s="32" t="s">
        <v>1004</v>
      </c>
      <c r="E611" s="32" t="s">
        <v>877</v>
      </c>
      <c r="F611" s="33">
        <v>8146</v>
      </c>
      <c r="G611" s="33">
        <v>2024110010254</v>
      </c>
      <c r="H611" s="32" t="s">
        <v>17</v>
      </c>
      <c r="I611" s="32" t="s">
        <v>878</v>
      </c>
      <c r="J611" s="32" t="s">
        <v>24</v>
      </c>
      <c r="K611" s="32" t="s">
        <v>1055</v>
      </c>
      <c r="L611" s="32" t="s">
        <v>1066</v>
      </c>
      <c r="M611" s="32" t="s">
        <v>777</v>
      </c>
      <c r="N611" s="32" t="s">
        <v>1060</v>
      </c>
      <c r="O611" s="32">
        <v>2</v>
      </c>
      <c r="P611" s="32">
        <v>1</v>
      </c>
      <c r="Q611" s="32" t="s">
        <v>883</v>
      </c>
      <c r="R611" s="61" t="s">
        <v>884</v>
      </c>
      <c r="S611" s="61" t="s">
        <v>257</v>
      </c>
      <c r="T611" s="52">
        <v>20000000</v>
      </c>
      <c r="U611" s="32" t="s">
        <v>1006</v>
      </c>
      <c r="V611" s="32" t="s">
        <v>894</v>
      </c>
      <c r="W611" s="32" t="s">
        <v>886</v>
      </c>
      <c r="X611" s="32" t="s">
        <v>533</v>
      </c>
      <c r="Y611" s="32" t="s">
        <v>76</v>
      </c>
      <c r="Z611" s="32" t="s">
        <v>77</v>
      </c>
      <c r="AA611" s="74">
        <f>SUMIFS('MOD PAA INVERSIÓN'!M:M,'MOD PAA INVERSIÓN'!B:B,A611,'MOD PAA INVERSIÓN'!A:A,"Modificación propuesta")</f>
        <v>0</v>
      </c>
      <c r="AB611" s="74">
        <f t="shared" si="161"/>
        <v>0</v>
      </c>
      <c r="AC611" s="74">
        <f t="shared" si="186"/>
        <v>20000000</v>
      </c>
      <c r="AD611" s="74">
        <f>IFERROR(VLOOKUP(A611,'MOD PAA INVERSIÓN'!$B:$U,20,0),0)</f>
        <v>0</v>
      </c>
      <c r="AE611" s="74">
        <f>SUMIFS('MOD PAA INVERSIÓN'!$M:$M,'MOD PAA INVERSIÓN'!B:B,A611,'MOD PAA INVERSIÓN'!A:A,"Información Actual")</f>
        <v>0</v>
      </c>
      <c r="AF611" s="74" t="e">
        <f>VLOOKUP(A611,'Copia de MOD PAA INVERSIÓN'!$B:$M,12,0)</f>
        <v>#N/A</v>
      </c>
      <c r="AG611" s="27" t="e">
        <f t="shared" si="176"/>
        <v>#REF!</v>
      </c>
      <c r="AH611" s="27" t="e">
        <f t="shared" si="164"/>
        <v>#REF!</v>
      </c>
    </row>
    <row r="612" spans="1:34" ht="125">
      <c r="A612" s="31" t="s">
        <v>1117</v>
      </c>
      <c r="B612" s="32" t="s">
        <v>70</v>
      </c>
      <c r="C612" s="32" t="s">
        <v>71</v>
      </c>
      <c r="D612" s="32" t="s">
        <v>1004</v>
      </c>
      <c r="E612" s="32" t="s">
        <v>877</v>
      </c>
      <c r="F612" s="33">
        <v>8146</v>
      </c>
      <c r="G612" s="33">
        <v>2024110010254</v>
      </c>
      <c r="H612" s="32" t="s">
        <v>17</v>
      </c>
      <c r="I612" s="32" t="s">
        <v>878</v>
      </c>
      <c r="J612" s="32" t="s">
        <v>24</v>
      </c>
      <c r="K612" s="32" t="s">
        <v>1055</v>
      </c>
      <c r="L612" s="32" t="s">
        <v>1066</v>
      </c>
      <c r="M612" s="32" t="s">
        <v>777</v>
      </c>
      <c r="N612" s="32" t="s">
        <v>1060</v>
      </c>
      <c r="O612" s="32">
        <v>2</v>
      </c>
      <c r="P612" s="32">
        <v>1</v>
      </c>
      <c r="Q612" s="32" t="s">
        <v>883</v>
      </c>
      <c r="R612" s="61" t="s">
        <v>884</v>
      </c>
      <c r="S612" s="61" t="s">
        <v>257</v>
      </c>
      <c r="T612" s="52">
        <v>20000000</v>
      </c>
      <c r="U612" s="32" t="s">
        <v>1006</v>
      </c>
      <c r="V612" s="32" t="s">
        <v>894</v>
      </c>
      <c r="W612" s="32" t="s">
        <v>886</v>
      </c>
      <c r="X612" s="32" t="s">
        <v>533</v>
      </c>
      <c r="Y612" s="32" t="s">
        <v>76</v>
      </c>
      <c r="Z612" s="32" t="s">
        <v>77</v>
      </c>
      <c r="AA612" s="74">
        <f>SUMIFS('MOD PAA INVERSIÓN'!M:M,'MOD PAA INVERSIÓN'!B:B,A612,'MOD PAA INVERSIÓN'!A:A,"Modificación propuesta")</f>
        <v>0</v>
      </c>
      <c r="AB612" s="74">
        <f t="shared" si="161"/>
        <v>0</v>
      </c>
      <c r="AC612" s="74">
        <f t="shared" si="186"/>
        <v>20000000</v>
      </c>
      <c r="AD612" s="74">
        <f>IFERROR(VLOOKUP(A612,'MOD PAA INVERSIÓN'!$B:$U,20,0),0)</f>
        <v>0</v>
      </c>
      <c r="AE612" s="74">
        <f>SUMIFS('MOD PAA INVERSIÓN'!$M:$M,'MOD PAA INVERSIÓN'!B:B,A612,'MOD PAA INVERSIÓN'!A:A,"Información Actual")</f>
        <v>0</v>
      </c>
      <c r="AF612" s="74" t="e">
        <f>VLOOKUP(A612,'Copia de MOD PAA INVERSIÓN'!$B:$M,12,0)</f>
        <v>#N/A</v>
      </c>
      <c r="AG612" s="27" t="e">
        <f t="shared" si="176"/>
        <v>#REF!</v>
      </c>
      <c r="AH612" s="27" t="e">
        <f t="shared" si="164"/>
        <v>#REF!</v>
      </c>
    </row>
    <row r="613" spans="1:34" ht="125">
      <c r="A613" s="31" t="s">
        <v>1118</v>
      </c>
      <c r="B613" s="32" t="s">
        <v>70</v>
      </c>
      <c r="C613" s="32" t="s">
        <v>71</v>
      </c>
      <c r="D613" s="32" t="s">
        <v>1004</v>
      </c>
      <c r="E613" s="32" t="s">
        <v>877</v>
      </c>
      <c r="F613" s="33">
        <v>8146</v>
      </c>
      <c r="G613" s="33">
        <v>2024110010254</v>
      </c>
      <c r="H613" s="32" t="s">
        <v>17</v>
      </c>
      <c r="I613" s="32" t="s">
        <v>878</v>
      </c>
      <c r="J613" s="32" t="s">
        <v>24</v>
      </c>
      <c r="K613" s="32" t="s">
        <v>1055</v>
      </c>
      <c r="L613" s="32" t="s">
        <v>1066</v>
      </c>
      <c r="M613" s="32" t="s">
        <v>777</v>
      </c>
      <c r="N613" s="32" t="s">
        <v>1060</v>
      </c>
      <c r="O613" s="32">
        <v>2</v>
      </c>
      <c r="P613" s="32">
        <v>1</v>
      </c>
      <c r="Q613" s="32" t="s">
        <v>883</v>
      </c>
      <c r="R613" s="61" t="s">
        <v>884</v>
      </c>
      <c r="S613" s="61" t="s">
        <v>257</v>
      </c>
      <c r="T613" s="52">
        <v>20000000</v>
      </c>
      <c r="U613" s="32" t="s">
        <v>1006</v>
      </c>
      <c r="V613" s="32" t="s">
        <v>894</v>
      </c>
      <c r="W613" s="32" t="s">
        <v>886</v>
      </c>
      <c r="X613" s="32" t="s">
        <v>533</v>
      </c>
      <c r="Y613" s="32" t="s">
        <v>76</v>
      </c>
      <c r="Z613" s="32" t="s">
        <v>77</v>
      </c>
      <c r="AA613" s="74">
        <f>SUMIFS('MOD PAA INVERSIÓN'!M:M,'MOD PAA INVERSIÓN'!B:B,A613,'MOD PAA INVERSIÓN'!A:A,"Modificación propuesta")</f>
        <v>0</v>
      </c>
      <c r="AB613" s="74">
        <f t="shared" si="161"/>
        <v>0</v>
      </c>
      <c r="AC613" s="74">
        <f t="shared" si="186"/>
        <v>20000000</v>
      </c>
      <c r="AD613" s="74">
        <f>IFERROR(VLOOKUP(A613,'MOD PAA INVERSIÓN'!$B:$U,20,0),0)</f>
        <v>0</v>
      </c>
      <c r="AE613" s="74">
        <f>SUMIFS('MOD PAA INVERSIÓN'!$M:$M,'MOD PAA INVERSIÓN'!B:B,A613,'MOD PAA INVERSIÓN'!A:A,"Información Actual")</f>
        <v>0</v>
      </c>
      <c r="AF613" s="74" t="e">
        <f>VLOOKUP(A613,'Copia de MOD PAA INVERSIÓN'!$B:$M,12,0)</f>
        <v>#N/A</v>
      </c>
      <c r="AG613" s="27" t="e">
        <f t="shared" si="176"/>
        <v>#REF!</v>
      </c>
      <c r="AH613" s="27" t="e">
        <f t="shared" si="164"/>
        <v>#REF!</v>
      </c>
    </row>
    <row r="614" spans="1:34" ht="125">
      <c r="A614" s="31" t="s">
        <v>1119</v>
      </c>
      <c r="B614" s="32" t="s">
        <v>70</v>
      </c>
      <c r="C614" s="32" t="s">
        <v>71</v>
      </c>
      <c r="D614" s="32" t="s">
        <v>1004</v>
      </c>
      <c r="E614" s="32" t="s">
        <v>877</v>
      </c>
      <c r="F614" s="33">
        <v>8146</v>
      </c>
      <c r="G614" s="33">
        <v>2024110010254</v>
      </c>
      <c r="H614" s="32" t="s">
        <v>17</v>
      </c>
      <c r="I614" s="32" t="s">
        <v>878</v>
      </c>
      <c r="J614" s="32" t="s">
        <v>24</v>
      </c>
      <c r="K614" s="32" t="s">
        <v>1055</v>
      </c>
      <c r="L614" s="32" t="s">
        <v>1066</v>
      </c>
      <c r="M614" s="32" t="s">
        <v>777</v>
      </c>
      <c r="N614" s="32" t="s">
        <v>1060</v>
      </c>
      <c r="O614" s="32">
        <v>2</v>
      </c>
      <c r="P614" s="32">
        <v>1</v>
      </c>
      <c r="Q614" s="32" t="s">
        <v>883</v>
      </c>
      <c r="R614" s="61" t="s">
        <v>884</v>
      </c>
      <c r="S614" s="61" t="s">
        <v>257</v>
      </c>
      <c r="T614" s="52">
        <v>20000000</v>
      </c>
      <c r="U614" s="32" t="s">
        <v>1006</v>
      </c>
      <c r="V614" s="32" t="s">
        <v>894</v>
      </c>
      <c r="W614" s="32" t="s">
        <v>886</v>
      </c>
      <c r="X614" s="32" t="s">
        <v>533</v>
      </c>
      <c r="Y614" s="32" t="s">
        <v>76</v>
      </c>
      <c r="Z614" s="32" t="s">
        <v>77</v>
      </c>
      <c r="AA614" s="74">
        <f>SUMIFS('MOD PAA INVERSIÓN'!M:M,'MOD PAA INVERSIÓN'!B:B,A614,'MOD PAA INVERSIÓN'!A:A,"Modificación propuesta")</f>
        <v>0</v>
      </c>
      <c r="AB614" s="74">
        <f t="shared" si="161"/>
        <v>0</v>
      </c>
      <c r="AC614" s="74">
        <f t="shared" si="186"/>
        <v>20000000</v>
      </c>
      <c r="AD614" s="74">
        <f>IFERROR(VLOOKUP(A614,'MOD PAA INVERSIÓN'!$B:$U,20,0),0)</f>
        <v>0</v>
      </c>
      <c r="AE614" s="74">
        <f>SUMIFS('MOD PAA INVERSIÓN'!$M:$M,'MOD PAA INVERSIÓN'!B:B,A614,'MOD PAA INVERSIÓN'!A:A,"Información Actual")</f>
        <v>0</v>
      </c>
      <c r="AF614" s="74" t="e">
        <f>VLOOKUP(A614,'Copia de MOD PAA INVERSIÓN'!$B:$M,12,0)</f>
        <v>#N/A</v>
      </c>
      <c r="AG614" s="27" t="e">
        <f t="shared" si="176"/>
        <v>#REF!</v>
      </c>
      <c r="AH614" s="27" t="e">
        <f t="shared" si="164"/>
        <v>#REF!</v>
      </c>
    </row>
    <row r="615" spans="1:34" ht="125">
      <c r="A615" s="31" t="s">
        <v>1120</v>
      </c>
      <c r="B615" s="32" t="s">
        <v>70</v>
      </c>
      <c r="C615" s="32" t="s">
        <v>71</v>
      </c>
      <c r="D615" s="32" t="s">
        <v>1004</v>
      </c>
      <c r="E615" s="32" t="s">
        <v>877</v>
      </c>
      <c r="F615" s="33">
        <v>8146</v>
      </c>
      <c r="G615" s="33">
        <v>2024110010254</v>
      </c>
      <c r="H615" s="32" t="s">
        <v>17</v>
      </c>
      <c r="I615" s="32" t="s">
        <v>878</v>
      </c>
      <c r="J615" s="32" t="s">
        <v>24</v>
      </c>
      <c r="K615" s="32" t="s">
        <v>1055</v>
      </c>
      <c r="L615" s="32" t="s">
        <v>1066</v>
      </c>
      <c r="M615" s="32" t="s">
        <v>777</v>
      </c>
      <c r="N615" s="32" t="s">
        <v>1060</v>
      </c>
      <c r="O615" s="32">
        <v>2</v>
      </c>
      <c r="P615" s="32">
        <v>1</v>
      </c>
      <c r="Q615" s="32" t="s">
        <v>883</v>
      </c>
      <c r="R615" s="61" t="s">
        <v>884</v>
      </c>
      <c r="S615" s="61" t="s">
        <v>257</v>
      </c>
      <c r="T615" s="52">
        <v>20000000</v>
      </c>
      <c r="U615" s="32" t="s">
        <v>1006</v>
      </c>
      <c r="V615" s="32" t="s">
        <v>894</v>
      </c>
      <c r="W615" s="32" t="s">
        <v>886</v>
      </c>
      <c r="X615" s="32" t="s">
        <v>533</v>
      </c>
      <c r="Y615" s="32" t="s">
        <v>76</v>
      </c>
      <c r="Z615" s="32" t="s">
        <v>77</v>
      </c>
      <c r="AA615" s="74">
        <f>SUMIFS('MOD PAA INVERSIÓN'!M:M,'MOD PAA INVERSIÓN'!B:B,A615,'MOD PAA INVERSIÓN'!A:A,"Modificación propuesta")</f>
        <v>0</v>
      </c>
      <c r="AB615" s="74">
        <f t="shared" si="161"/>
        <v>0</v>
      </c>
      <c r="AC615" s="74">
        <f t="shared" si="186"/>
        <v>20000000</v>
      </c>
      <c r="AD615" s="74">
        <f>IFERROR(VLOOKUP(A615,'MOD PAA INVERSIÓN'!$B:$U,20,0),0)</f>
        <v>0</v>
      </c>
      <c r="AE615" s="74">
        <f>SUMIFS('MOD PAA INVERSIÓN'!$M:$M,'MOD PAA INVERSIÓN'!B:B,A615,'MOD PAA INVERSIÓN'!A:A,"Información Actual")</f>
        <v>0</v>
      </c>
      <c r="AF615" s="74" t="e">
        <f>VLOOKUP(A615,'Copia de MOD PAA INVERSIÓN'!$B:$M,12,0)</f>
        <v>#N/A</v>
      </c>
      <c r="AG615" s="27" t="e">
        <f t="shared" si="176"/>
        <v>#REF!</v>
      </c>
      <c r="AH615" s="27" t="e">
        <f t="shared" si="164"/>
        <v>#REF!</v>
      </c>
    </row>
    <row r="616" spans="1:34" ht="125">
      <c r="A616" s="31" t="s">
        <v>1121</v>
      </c>
      <c r="B616" s="32" t="s">
        <v>70</v>
      </c>
      <c r="C616" s="32" t="s">
        <v>71</v>
      </c>
      <c r="D616" s="32" t="s">
        <v>1004</v>
      </c>
      <c r="E616" s="32" t="s">
        <v>877</v>
      </c>
      <c r="F616" s="33">
        <v>8146</v>
      </c>
      <c r="G616" s="33">
        <v>2024110010254</v>
      </c>
      <c r="H616" s="32" t="s">
        <v>17</v>
      </c>
      <c r="I616" s="32" t="s">
        <v>878</v>
      </c>
      <c r="J616" s="32" t="s">
        <v>24</v>
      </c>
      <c r="K616" s="32" t="s">
        <v>1055</v>
      </c>
      <c r="L616" s="32" t="s">
        <v>1066</v>
      </c>
      <c r="M616" s="32" t="s">
        <v>777</v>
      </c>
      <c r="N616" s="32" t="s">
        <v>1060</v>
      </c>
      <c r="O616" s="32">
        <v>2</v>
      </c>
      <c r="P616" s="32">
        <v>1</v>
      </c>
      <c r="Q616" s="32" t="s">
        <v>883</v>
      </c>
      <c r="R616" s="61" t="s">
        <v>884</v>
      </c>
      <c r="S616" s="61" t="s">
        <v>257</v>
      </c>
      <c r="T616" s="52">
        <v>20000000</v>
      </c>
      <c r="U616" s="32" t="s">
        <v>1006</v>
      </c>
      <c r="V616" s="32" t="s">
        <v>894</v>
      </c>
      <c r="W616" s="32" t="s">
        <v>886</v>
      </c>
      <c r="X616" s="32" t="s">
        <v>533</v>
      </c>
      <c r="Y616" s="32" t="s">
        <v>76</v>
      </c>
      <c r="Z616" s="32" t="s">
        <v>77</v>
      </c>
      <c r="AA616" s="74">
        <f>SUMIFS('MOD PAA INVERSIÓN'!M:M,'MOD PAA INVERSIÓN'!B:B,A616,'MOD PAA INVERSIÓN'!A:A,"Modificación propuesta")</f>
        <v>0</v>
      </c>
      <c r="AB616" s="74">
        <f t="shared" si="161"/>
        <v>0</v>
      </c>
      <c r="AC616" s="74">
        <f t="shared" si="186"/>
        <v>20000000</v>
      </c>
      <c r="AD616" s="74">
        <f>IFERROR(VLOOKUP(A616,'MOD PAA INVERSIÓN'!$B:$U,20,0),0)</f>
        <v>0</v>
      </c>
      <c r="AE616" s="74">
        <f>SUMIFS('MOD PAA INVERSIÓN'!$M:$M,'MOD PAA INVERSIÓN'!B:B,A616,'MOD PAA INVERSIÓN'!A:A,"Información Actual")</f>
        <v>0</v>
      </c>
      <c r="AF616" s="74" t="e">
        <f>VLOOKUP(A616,'Copia de MOD PAA INVERSIÓN'!$B:$M,12,0)</f>
        <v>#N/A</v>
      </c>
      <c r="AG616" s="27" t="e">
        <f t="shared" si="176"/>
        <v>#REF!</v>
      </c>
      <c r="AH616" s="27" t="e">
        <f t="shared" si="164"/>
        <v>#REF!</v>
      </c>
    </row>
    <row r="617" spans="1:34" ht="125">
      <c r="A617" s="31" t="s">
        <v>1122</v>
      </c>
      <c r="B617" s="32" t="s">
        <v>70</v>
      </c>
      <c r="C617" s="32" t="s">
        <v>71</v>
      </c>
      <c r="D617" s="32" t="s">
        <v>1004</v>
      </c>
      <c r="E617" s="32" t="s">
        <v>877</v>
      </c>
      <c r="F617" s="33">
        <v>8146</v>
      </c>
      <c r="G617" s="33">
        <v>2024110010254</v>
      </c>
      <c r="H617" s="32" t="s">
        <v>17</v>
      </c>
      <c r="I617" s="32" t="s">
        <v>878</v>
      </c>
      <c r="J617" s="32" t="s">
        <v>24</v>
      </c>
      <c r="K617" s="32" t="s">
        <v>1055</v>
      </c>
      <c r="L617" s="32" t="s">
        <v>1066</v>
      </c>
      <c r="M617" s="32" t="s">
        <v>777</v>
      </c>
      <c r="N617" s="32" t="s">
        <v>1060</v>
      </c>
      <c r="O617" s="32">
        <v>2</v>
      </c>
      <c r="P617" s="32">
        <v>1</v>
      </c>
      <c r="Q617" s="32" t="s">
        <v>883</v>
      </c>
      <c r="R617" s="61" t="s">
        <v>884</v>
      </c>
      <c r="S617" s="61" t="s">
        <v>257</v>
      </c>
      <c r="T617" s="52">
        <v>20000000</v>
      </c>
      <c r="U617" s="32" t="s">
        <v>1006</v>
      </c>
      <c r="V617" s="32" t="s">
        <v>894</v>
      </c>
      <c r="W617" s="32" t="s">
        <v>886</v>
      </c>
      <c r="X617" s="32" t="s">
        <v>533</v>
      </c>
      <c r="Y617" s="32" t="s">
        <v>76</v>
      </c>
      <c r="Z617" s="32" t="s">
        <v>77</v>
      </c>
      <c r="AA617" s="74">
        <f>SUMIFS('MOD PAA INVERSIÓN'!M:M,'MOD PAA INVERSIÓN'!B:B,A617,'MOD PAA INVERSIÓN'!A:A,"Modificación propuesta")</f>
        <v>0</v>
      </c>
      <c r="AB617" s="74">
        <f t="shared" si="161"/>
        <v>0</v>
      </c>
      <c r="AC617" s="74">
        <f t="shared" si="186"/>
        <v>20000000</v>
      </c>
      <c r="AD617" s="74">
        <f>IFERROR(VLOOKUP(A617,'MOD PAA INVERSIÓN'!$B:$U,20,0),0)</f>
        <v>0</v>
      </c>
      <c r="AE617" s="74">
        <f>SUMIFS('MOD PAA INVERSIÓN'!$M:$M,'MOD PAA INVERSIÓN'!B:B,A617,'MOD PAA INVERSIÓN'!A:A,"Información Actual")</f>
        <v>0</v>
      </c>
      <c r="AF617" s="74" t="e">
        <f>VLOOKUP(A617,'Copia de MOD PAA INVERSIÓN'!$B:$M,12,0)</f>
        <v>#N/A</v>
      </c>
      <c r="AG617" s="27" t="e">
        <f t="shared" si="176"/>
        <v>#REF!</v>
      </c>
      <c r="AH617" s="27" t="e">
        <f t="shared" si="164"/>
        <v>#REF!</v>
      </c>
    </row>
    <row r="618" spans="1:34" ht="125">
      <c r="A618" s="31" t="s">
        <v>1123</v>
      </c>
      <c r="B618" s="32" t="s">
        <v>70</v>
      </c>
      <c r="C618" s="32" t="s">
        <v>71</v>
      </c>
      <c r="D618" s="32" t="s">
        <v>1004</v>
      </c>
      <c r="E618" s="32" t="s">
        <v>877</v>
      </c>
      <c r="F618" s="33">
        <v>8146</v>
      </c>
      <c r="G618" s="33">
        <v>2024110010254</v>
      </c>
      <c r="H618" s="32" t="s">
        <v>17</v>
      </c>
      <c r="I618" s="32" t="s">
        <v>878</v>
      </c>
      <c r="J618" s="32" t="s">
        <v>24</v>
      </c>
      <c r="K618" s="32" t="s">
        <v>1055</v>
      </c>
      <c r="L618" s="32" t="s">
        <v>1066</v>
      </c>
      <c r="M618" s="32" t="s">
        <v>777</v>
      </c>
      <c r="N618" s="32" t="s">
        <v>1060</v>
      </c>
      <c r="O618" s="32">
        <v>2</v>
      </c>
      <c r="P618" s="32">
        <v>1</v>
      </c>
      <c r="Q618" s="32" t="s">
        <v>883</v>
      </c>
      <c r="R618" s="61" t="s">
        <v>884</v>
      </c>
      <c r="S618" s="61" t="s">
        <v>257</v>
      </c>
      <c r="T618" s="52">
        <v>20000000</v>
      </c>
      <c r="U618" s="32" t="s">
        <v>1006</v>
      </c>
      <c r="V618" s="32" t="s">
        <v>894</v>
      </c>
      <c r="W618" s="32" t="s">
        <v>886</v>
      </c>
      <c r="X618" s="32" t="s">
        <v>533</v>
      </c>
      <c r="Y618" s="32" t="s">
        <v>76</v>
      </c>
      <c r="Z618" s="32" t="s">
        <v>77</v>
      </c>
      <c r="AA618" s="74">
        <f>SUMIFS('MOD PAA INVERSIÓN'!M:M,'MOD PAA INVERSIÓN'!B:B,A618,'MOD PAA INVERSIÓN'!A:A,"Modificación propuesta")</f>
        <v>0</v>
      </c>
      <c r="AB618" s="74">
        <f t="shared" si="161"/>
        <v>0</v>
      </c>
      <c r="AC618" s="74">
        <f t="shared" si="186"/>
        <v>20000000</v>
      </c>
      <c r="AD618" s="74">
        <f>IFERROR(VLOOKUP(A618,'MOD PAA INVERSIÓN'!$B:$U,20,0),0)</f>
        <v>0</v>
      </c>
      <c r="AE618" s="74">
        <f>SUMIFS('MOD PAA INVERSIÓN'!$M:$M,'MOD PAA INVERSIÓN'!B:B,A618,'MOD PAA INVERSIÓN'!A:A,"Información Actual")</f>
        <v>0</v>
      </c>
      <c r="AF618" s="74" t="e">
        <f>VLOOKUP(A618,'Copia de MOD PAA INVERSIÓN'!$B:$M,12,0)</f>
        <v>#N/A</v>
      </c>
      <c r="AG618" s="27" t="e">
        <f t="shared" si="176"/>
        <v>#REF!</v>
      </c>
      <c r="AH618" s="27" t="e">
        <f t="shared" si="164"/>
        <v>#REF!</v>
      </c>
    </row>
    <row r="619" spans="1:34" ht="125">
      <c r="A619" s="31" t="s">
        <v>1124</v>
      </c>
      <c r="B619" s="32" t="s">
        <v>70</v>
      </c>
      <c r="C619" s="32" t="s">
        <v>71</v>
      </c>
      <c r="D619" s="32" t="s">
        <v>1004</v>
      </c>
      <c r="E619" s="32" t="s">
        <v>877</v>
      </c>
      <c r="F619" s="33">
        <v>8146</v>
      </c>
      <c r="G619" s="33">
        <v>2024110010254</v>
      </c>
      <c r="H619" s="32" t="s">
        <v>17</v>
      </c>
      <c r="I619" s="32" t="s">
        <v>878</v>
      </c>
      <c r="J619" s="32" t="s">
        <v>24</v>
      </c>
      <c r="K619" s="32" t="s">
        <v>1055</v>
      </c>
      <c r="L619" s="32" t="s">
        <v>1066</v>
      </c>
      <c r="M619" s="32" t="s">
        <v>777</v>
      </c>
      <c r="N619" s="32" t="s">
        <v>1060</v>
      </c>
      <c r="O619" s="32">
        <v>2</v>
      </c>
      <c r="P619" s="32">
        <v>1</v>
      </c>
      <c r="Q619" s="32" t="s">
        <v>883</v>
      </c>
      <c r="R619" s="61" t="s">
        <v>884</v>
      </c>
      <c r="S619" s="61" t="s">
        <v>257</v>
      </c>
      <c r="T619" s="52">
        <v>20000000</v>
      </c>
      <c r="U619" s="32" t="s">
        <v>1006</v>
      </c>
      <c r="V619" s="32" t="s">
        <v>894</v>
      </c>
      <c r="W619" s="32" t="s">
        <v>886</v>
      </c>
      <c r="X619" s="32" t="s">
        <v>533</v>
      </c>
      <c r="Y619" s="32" t="s">
        <v>76</v>
      </c>
      <c r="Z619" s="32" t="s">
        <v>77</v>
      </c>
      <c r="AA619" s="74">
        <f>SUMIFS('MOD PAA INVERSIÓN'!M:M,'MOD PAA INVERSIÓN'!B:B,A619,'MOD PAA INVERSIÓN'!A:A,"Modificación propuesta")</f>
        <v>0</v>
      </c>
      <c r="AB619" s="74">
        <f t="shared" si="161"/>
        <v>0</v>
      </c>
      <c r="AC619" s="74">
        <f t="shared" si="186"/>
        <v>20000000</v>
      </c>
      <c r="AD619" s="74">
        <f>IFERROR(VLOOKUP(A619,'MOD PAA INVERSIÓN'!$B:$U,20,0),0)</f>
        <v>0</v>
      </c>
      <c r="AE619" s="74">
        <f>SUMIFS('MOD PAA INVERSIÓN'!$M:$M,'MOD PAA INVERSIÓN'!B:B,A619,'MOD PAA INVERSIÓN'!A:A,"Información Actual")</f>
        <v>0</v>
      </c>
      <c r="AF619" s="74" t="e">
        <f>VLOOKUP(A619,'Copia de MOD PAA INVERSIÓN'!$B:$M,12,0)</f>
        <v>#N/A</v>
      </c>
      <c r="AG619" s="27" t="e">
        <f t="shared" si="176"/>
        <v>#REF!</v>
      </c>
      <c r="AH619" s="27" t="e">
        <f t="shared" si="164"/>
        <v>#REF!</v>
      </c>
    </row>
    <row r="620" spans="1:34" ht="125">
      <c r="A620" s="31" t="s">
        <v>1125</v>
      </c>
      <c r="B620" s="32" t="s">
        <v>70</v>
      </c>
      <c r="C620" s="32" t="s">
        <v>71</v>
      </c>
      <c r="D620" s="32" t="s">
        <v>1004</v>
      </c>
      <c r="E620" s="32" t="s">
        <v>877</v>
      </c>
      <c r="F620" s="33">
        <v>8146</v>
      </c>
      <c r="G620" s="33">
        <v>2024110010254</v>
      </c>
      <c r="H620" s="32" t="s">
        <v>17</v>
      </c>
      <c r="I620" s="32" t="s">
        <v>878</v>
      </c>
      <c r="J620" s="32" t="s">
        <v>24</v>
      </c>
      <c r="K620" s="32" t="s">
        <v>1055</v>
      </c>
      <c r="L620" s="32" t="s">
        <v>1066</v>
      </c>
      <c r="M620" s="32" t="s">
        <v>777</v>
      </c>
      <c r="N620" s="32" t="s">
        <v>1060</v>
      </c>
      <c r="O620" s="32">
        <v>2</v>
      </c>
      <c r="P620" s="32">
        <v>1</v>
      </c>
      <c r="Q620" s="32" t="s">
        <v>883</v>
      </c>
      <c r="R620" s="61" t="s">
        <v>884</v>
      </c>
      <c r="S620" s="61" t="s">
        <v>257</v>
      </c>
      <c r="T620" s="52">
        <v>20000000</v>
      </c>
      <c r="U620" s="32" t="s">
        <v>1006</v>
      </c>
      <c r="V620" s="32" t="s">
        <v>894</v>
      </c>
      <c r="W620" s="32" t="s">
        <v>886</v>
      </c>
      <c r="X620" s="32" t="s">
        <v>533</v>
      </c>
      <c r="Y620" s="32" t="s">
        <v>76</v>
      </c>
      <c r="Z620" s="32" t="s">
        <v>77</v>
      </c>
      <c r="AA620" s="74">
        <f>SUMIFS('MOD PAA INVERSIÓN'!M:M,'MOD PAA INVERSIÓN'!B:B,A620,'MOD PAA INVERSIÓN'!A:A,"Modificación propuesta")</f>
        <v>0</v>
      </c>
      <c r="AB620" s="74">
        <f t="shared" si="161"/>
        <v>0</v>
      </c>
      <c r="AC620" s="74">
        <f t="shared" si="186"/>
        <v>20000000</v>
      </c>
      <c r="AD620" s="74">
        <f>IFERROR(VLOOKUP(A620,'MOD PAA INVERSIÓN'!$B:$U,20,0),0)</f>
        <v>0</v>
      </c>
      <c r="AE620" s="74">
        <f>SUMIFS('MOD PAA INVERSIÓN'!$M:$M,'MOD PAA INVERSIÓN'!B:B,A620,'MOD PAA INVERSIÓN'!A:A,"Información Actual")</f>
        <v>0</v>
      </c>
      <c r="AF620" s="74" t="e">
        <f>VLOOKUP(A620,'Copia de MOD PAA INVERSIÓN'!$B:$M,12,0)</f>
        <v>#N/A</v>
      </c>
      <c r="AG620" s="27" t="e">
        <f t="shared" si="176"/>
        <v>#REF!</v>
      </c>
      <c r="AH620" s="27" t="e">
        <f t="shared" si="164"/>
        <v>#REF!</v>
      </c>
    </row>
    <row r="621" spans="1:34" ht="125">
      <c r="A621" s="31" t="s">
        <v>1126</v>
      </c>
      <c r="B621" s="32" t="s">
        <v>70</v>
      </c>
      <c r="C621" s="32" t="s">
        <v>71</v>
      </c>
      <c r="D621" s="32" t="s">
        <v>1004</v>
      </c>
      <c r="E621" s="32" t="s">
        <v>877</v>
      </c>
      <c r="F621" s="33">
        <v>8146</v>
      </c>
      <c r="G621" s="33">
        <v>2024110010254</v>
      </c>
      <c r="H621" s="32" t="s">
        <v>17</v>
      </c>
      <c r="I621" s="32" t="s">
        <v>878</v>
      </c>
      <c r="J621" s="32" t="s">
        <v>24</v>
      </c>
      <c r="K621" s="32" t="s">
        <v>1055</v>
      </c>
      <c r="L621" s="32" t="s">
        <v>1066</v>
      </c>
      <c r="M621" s="32" t="s">
        <v>777</v>
      </c>
      <c r="N621" s="32" t="s">
        <v>1060</v>
      </c>
      <c r="O621" s="32">
        <v>2</v>
      </c>
      <c r="P621" s="32">
        <v>1</v>
      </c>
      <c r="Q621" s="32" t="s">
        <v>883</v>
      </c>
      <c r="R621" s="61" t="s">
        <v>884</v>
      </c>
      <c r="S621" s="61" t="s">
        <v>257</v>
      </c>
      <c r="T621" s="52">
        <v>20000000</v>
      </c>
      <c r="U621" s="32" t="s">
        <v>1006</v>
      </c>
      <c r="V621" s="32" t="s">
        <v>894</v>
      </c>
      <c r="W621" s="32" t="s">
        <v>886</v>
      </c>
      <c r="X621" s="32" t="s">
        <v>533</v>
      </c>
      <c r="Y621" s="32" t="s">
        <v>76</v>
      </c>
      <c r="Z621" s="32" t="s">
        <v>77</v>
      </c>
      <c r="AA621" s="74">
        <f>SUMIFS('MOD PAA INVERSIÓN'!M:M,'MOD PAA INVERSIÓN'!B:B,A621,'MOD PAA INVERSIÓN'!A:A,"Modificación propuesta")</f>
        <v>0</v>
      </c>
      <c r="AB621" s="74">
        <f t="shared" si="161"/>
        <v>0</v>
      </c>
      <c r="AC621" s="74">
        <f t="shared" si="186"/>
        <v>20000000</v>
      </c>
      <c r="AD621" s="74">
        <f>IFERROR(VLOOKUP(A621,'MOD PAA INVERSIÓN'!$B:$U,20,0),0)</f>
        <v>0</v>
      </c>
      <c r="AE621" s="74">
        <f>SUMIFS('MOD PAA INVERSIÓN'!$M:$M,'MOD PAA INVERSIÓN'!B:B,A621,'MOD PAA INVERSIÓN'!A:A,"Información Actual")</f>
        <v>0</v>
      </c>
      <c r="AF621" s="74" t="e">
        <f>VLOOKUP(A621,'Copia de MOD PAA INVERSIÓN'!$B:$M,12,0)</f>
        <v>#N/A</v>
      </c>
      <c r="AG621" s="27" t="e">
        <f t="shared" si="176"/>
        <v>#REF!</v>
      </c>
      <c r="AH621" s="27" t="e">
        <f t="shared" si="164"/>
        <v>#REF!</v>
      </c>
    </row>
    <row r="622" spans="1:34" ht="125">
      <c r="A622" s="31" t="s">
        <v>1127</v>
      </c>
      <c r="B622" s="32" t="s">
        <v>70</v>
      </c>
      <c r="C622" s="32" t="s">
        <v>71</v>
      </c>
      <c r="D622" s="32" t="s">
        <v>1004</v>
      </c>
      <c r="E622" s="32" t="s">
        <v>877</v>
      </c>
      <c r="F622" s="33">
        <v>8146</v>
      </c>
      <c r="G622" s="33">
        <v>2024110010254</v>
      </c>
      <c r="H622" s="32" t="s">
        <v>17</v>
      </c>
      <c r="I622" s="32" t="s">
        <v>878</v>
      </c>
      <c r="J622" s="32" t="s">
        <v>24</v>
      </c>
      <c r="K622" s="32" t="s">
        <v>1055</v>
      </c>
      <c r="L622" s="32" t="s">
        <v>1066</v>
      </c>
      <c r="M622" s="32" t="s">
        <v>777</v>
      </c>
      <c r="N622" s="32" t="s">
        <v>1060</v>
      </c>
      <c r="O622" s="32">
        <v>2</v>
      </c>
      <c r="P622" s="32">
        <v>1</v>
      </c>
      <c r="Q622" s="32" t="s">
        <v>883</v>
      </c>
      <c r="R622" s="61" t="s">
        <v>884</v>
      </c>
      <c r="S622" s="61" t="s">
        <v>257</v>
      </c>
      <c r="T622" s="52">
        <v>20000000</v>
      </c>
      <c r="U622" s="32" t="s">
        <v>1006</v>
      </c>
      <c r="V622" s="32" t="s">
        <v>894</v>
      </c>
      <c r="W622" s="32" t="s">
        <v>886</v>
      </c>
      <c r="X622" s="32" t="s">
        <v>533</v>
      </c>
      <c r="Y622" s="32" t="s">
        <v>76</v>
      </c>
      <c r="Z622" s="32" t="s">
        <v>77</v>
      </c>
      <c r="AA622" s="74">
        <f>SUMIFS('MOD PAA INVERSIÓN'!M:M,'MOD PAA INVERSIÓN'!B:B,A622,'MOD PAA INVERSIÓN'!A:A,"Modificación propuesta")</f>
        <v>0</v>
      </c>
      <c r="AB622" s="74">
        <f t="shared" si="161"/>
        <v>0</v>
      </c>
      <c r="AC622" s="74">
        <f t="shared" si="186"/>
        <v>20000000</v>
      </c>
      <c r="AD622" s="74">
        <f>IFERROR(VLOOKUP(A622,'MOD PAA INVERSIÓN'!$B:$U,20,0),0)</f>
        <v>0</v>
      </c>
      <c r="AE622" s="74">
        <f>SUMIFS('MOD PAA INVERSIÓN'!$M:$M,'MOD PAA INVERSIÓN'!B:B,A622,'MOD PAA INVERSIÓN'!A:A,"Información Actual")</f>
        <v>0</v>
      </c>
      <c r="AF622" s="74" t="e">
        <f>VLOOKUP(A622,'Copia de MOD PAA INVERSIÓN'!$B:$M,12,0)</f>
        <v>#N/A</v>
      </c>
      <c r="AG622" s="27" t="e">
        <f t="shared" si="176"/>
        <v>#REF!</v>
      </c>
      <c r="AH622" s="27" t="e">
        <f t="shared" si="164"/>
        <v>#REF!</v>
      </c>
    </row>
    <row r="623" spans="1:34" ht="125">
      <c r="A623" s="31" t="s">
        <v>1128</v>
      </c>
      <c r="B623" s="32" t="s">
        <v>70</v>
      </c>
      <c r="C623" s="32" t="s">
        <v>71</v>
      </c>
      <c r="D623" s="32" t="s">
        <v>1004</v>
      </c>
      <c r="E623" s="32" t="s">
        <v>877</v>
      </c>
      <c r="F623" s="33">
        <v>8146</v>
      </c>
      <c r="G623" s="33">
        <v>2024110010254</v>
      </c>
      <c r="H623" s="32" t="s">
        <v>17</v>
      </c>
      <c r="I623" s="32" t="s">
        <v>878</v>
      </c>
      <c r="J623" s="32" t="s">
        <v>24</v>
      </c>
      <c r="K623" s="32" t="s">
        <v>1055</v>
      </c>
      <c r="L623" s="32" t="s">
        <v>1066</v>
      </c>
      <c r="M623" s="32" t="s">
        <v>777</v>
      </c>
      <c r="N623" s="32" t="s">
        <v>1060</v>
      </c>
      <c r="O623" s="32">
        <v>2</v>
      </c>
      <c r="P623" s="32">
        <v>1</v>
      </c>
      <c r="Q623" s="32" t="s">
        <v>883</v>
      </c>
      <c r="R623" s="61" t="s">
        <v>884</v>
      </c>
      <c r="S623" s="61" t="s">
        <v>257</v>
      </c>
      <c r="T623" s="52">
        <v>20000000</v>
      </c>
      <c r="U623" s="32" t="s">
        <v>1006</v>
      </c>
      <c r="V623" s="32" t="s">
        <v>894</v>
      </c>
      <c r="W623" s="32" t="s">
        <v>886</v>
      </c>
      <c r="X623" s="32" t="s">
        <v>533</v>
      </c>
      <c r="Y623" s="32" t="s">
        <v>76</v>
      </c>
      <c r="Z623" s="32" t="s">
        <v>77</v>
      </c>
      <c r="AA623" s="74">
        <f>SUMIFS('MOD PAA INVERSIÓN'!M:M,'MOD PAA INVERSIÓN'!B:B,A623,'MOD PAA INVERSIÓN'!A:A,"Modificación propuesta")</f>
        <v>0</v>
      </c>
      <c r="AB623" s="74">
        <f t="shared" si="161"/>
        <v>0</v>
      </c>
      <c r="AC623" s="74">
        <f t="shared" si="186"/>
        <v>20000000</v>
      </c>
      <c r="AD623" s="74">
        <f>IFERROR(VLOOKUP(A623,'MOD PAA INVERSIÓN'!$B:$U,20,0),0)</f>
        <v>0</v>
      </c>
      <c r="AE623" s="74">
        <f>SUMIFS('MOD PAA INVERSIÓN'!$M:$M,'MOD PAA INVERSIÓN'!B:B,A623,'MOD PAA INVERSIÓN'!A:A,"Información Actual")</f>
        <v>0</v>
      </c>
      <c r="AF623" s="74" t="e">
        <f>VLOOKUP(A623,'Copia de MOD PAA INVERSIÓN'!$B:$M,12,0)</f>
        <v>#N/A</v>
      </c>
      <c r="AG623" s="27" t="e">
        <f t="shared" si="176"/>
        <v>#REF!</v>
      </c>
      <c r="AH623" s="27" t="e">
        <f t="shared" si="164"/>
        <v>#REF!</v>
      </c>
    </row>
    <row r="624" spans="1:34" ht="125">
      <c r="A624" s="31" t="s">
        <v>1129</v>
      </c>
      <c r="B624" s="32" t="s">
        <v>70</v>
      </c>
      <c r="C624" s="32" t="s">
        <v>71</v>
      </c>
      <c r="D624" s="32" t="s">
        <v>1004</v>
      </c>
      <c r="E624" s="32" t="s">
        <v>877</v>
      </c>
      <c r="F624" s="33">
        <v>8146</v>
      </c>
      <c r="G624" s="33">
        <v>2024110010254</v>
      </c>
      <c r="H624" s="32" t="s">
        <v>17</v>
      </c>
      <c r="I624" s="32" t="s">
        <v>878</v>
      </c>
      <c r="J624" s="32" t="s">
        <v>24</v>
      </c>
      <c r="K624" s="32" t="s">
        <v>1055</v>
      </c>
      <c r="L624" s="32" t="s">
        <v>1066</v>
      </c>
      <c r="M624" s="32" t="s">
        <v>777</v>
      </c>
      <c r="N624" s="32" t="s">
        <v>1060</v>
      </c>
      <c r="O624" s="32">
        <v>2</v>
      </c>
      <c r="P624" s="32">
        <v>1</v>
      </c>
      <c r="Q624" s="32" t="s">
        <v>883</v>
      </c>
      <c r="R624" s="61" t="s">
        <v>884</v>
      </c>
      <c r="S624" s="61" t="s">
        <v>257</v>
      </c>
      <c r="T624" s="52">
        <v>20000000</v>
      </c>
      <c r="U624" s="32" t="s">
        <v>1006</v>
      </c>
      <c r="V624" s="32" t="s">
        <v>894</v>
      </c>
      <c r="W624" s="32" t="s">
        <v>886</v>
      </c>
      <c r="X624" s="32" t="s">
        <v>533</v>
      </c>
      <c r="Y624" s="32" t="s">
        <v>76</v>
      </c>
      <c r="Z624" s="32" t="s">
        <v>77</v>
      </c>
      <c r="AA624" s="74">
        <f>SUMIFS('MOD PAA INVERSIÓN'!M:M,'MOD PAA INVERSIÓN'!B:B,A624,'MOD PAA INVERSIÓN'!A:A,"Modificación propuesta")</f>
        <v>0</v>
      </c>
      <c r="AB624" s="74">
        <f t="shared" si="161"/>
        <v>0</v>
      </c>
      <c r="AC624" s="74">
        <f t="shared" si="186"/>
        <v>20000000</v>
      </c>
      <c r="AD624" s="74">
        <f>IFERROR(VLOOKUP(A624,'MOD PAA INVERSIÓN'!$B:$U,20,0),0)</f>
        <v>0</v>
      </c>
      <c r="AE624" s="74">
        <f>SUMIFS('MOD PAA INVERSIÓN'!$M:$M,'MOD PAA INVERSIÓN'!B:B,A624,'MOD PAA INVERSIÓN'!A:A,"Información Actual")</f>
        <v>0</v>
      </c>
      <c r="AF624" s="74" t="e">
        <f>VLOOKUP(A624,'Copia de MOD PAA INVERSIÓN'!$B:$M,12,0)</f>
        <v>#N/A</v>
      </c>
      <c r="AG624" s="27" t="e">
        <f t="shared" si="176"/>
        <v>#REF!</v>
      </c>
      <c r="AH624" s="27" t="e">
        <f t="shared" si="164"/>
        <v>#REF!</v>
      </c>
    </row>
    <row r="625" spans="1:34" ht="125">
      <c r="A625" s="31" t="s">
        <v>1130</v>
      </c>
      <c r="B625" s="32" t="s">
        <v>70</v>
      </c>
      <c r="C625" s="32" t="s">
        <v>71</v>
      </c>
      <c r="D625" s="32" t="s">
        <v>1004</v>
      </c>
      <c r="E625" s="32" t="s">
        <v>877</v>
      </c>
      <c r="F625" s="33">
        <v>8146</v>
      </c>
      <c r="G625" s="33">
        <v>2024110010254</v>
      </c>
      <c r="H625" s="32" t="s">
        <v>17</v>
      </c>
      <c r="I625" s="32" t="s">
        <v>878</v>
      </c>
      <c r="J625" s="32" t="s">
        <v>24</v>
      </c>
      <c r="K625" s="32" t="s">
        <v>1055</v>
      </c>
      <c r="L625" s="32" t="s">
        <v>1066</v>
      </c>
      <c r="M625" s="32" t="s">
        <v>777</v>
      </c>
      <c r="N625" s="32" t="s">
        <v>1060</v>
      </c>
      <c r="O625" s="32">
        <v>2</v>
      </c>
      <c r="P625" s="32">
        <v>1</v>
      </c>
      <c r="Q625" s="32" t="s">
        <v>883</v>
      </c>
      <c r="R625" s="61" t="s">
        <v>884</v>
      </c>
      <c r="S625" s="61" t="s">
        <v>257</v>
      </c>
      <c r="T625" s="52">
        <v>20000000</v>
      </c>
      <c r="U625" s="32" t="s">
        <v>1006</v>
      </c>
      <c r="V625" s="32" t="s">
        <v>894</v>
      </c>
      <c r="W625" s="32" t="s">
        <v>886</v>
      </c>
      <c r="X625" s="32" t="s">
        <v>533</v>
      </c>
      <c r="Y625" s="32" t="s">
        <v>76</v>
      </c>
      <c r="Z625" s="32" t="s">
        <v>77</v>
      </c>
      <c r="AA625" s="74">
        <f>SUMIFS('MOD PAA INVERSIÓN'!M:M,'MOD PAA INVERSIÓN'!B:B,A625,'MOD PAA INVERSIÓN'!A:A,"Modificación propuesta")</f>
        <v>0</v>
      </c>
      <c r="AB625" s="74">
        <f t="shared" si="161"/>
        <v>0</v>
      </c>
      <c r="AC625" s="74">
        <f t="shared" si="186"/>
        <v>20000000</v>
      </c>
      <c r="AD625" s="74">
        <f>IFERROR(VLOOKUP(A625,'MOD PAA INVERSIÓN'!$B:$U,20,0),0)</f>
        <v>0</v>
      </c>
      <c r="AE625" s="74">
        <f>SUMIFS('MOD PAA INVERSIÓN'!$M:$M,'MOD PAA INVERSIÓN'!B:B,A625,'MOD PAA INVERSIÓN'!A:A,"Información Actual")</f>
        <v>0</v>
      </c>
      <c r="AF625" s="74" t="e">
        <f>VLOOKUP(A625,'Copia de MOD PAA INVERSIÓN'!$B:$M,12,0)</f>
        <v>#N/A</v>
      </c>
      <c r="AG625" s="27" t="e">
        <f t="shared" si="176"/>
        <v>#REF!</v>
      </c>
      <c r="AH625" s="27" t="e">
        <f t="shared" si="164"/>
        <v>#REF!</v>
      </c>
    </row>
    <row r="626" spans="1:34" ht="125">
      <c r="A626" s="31" t="s">
        <v>1131</v>
      </c>
      <c r="B626" s="32" t="s">
        <v>70</v>
      </c>
      <c r="C626" s="32" t="s">
        <v>71</v>
      </c>
      <c r="D626" s="32" t="s">
        <v>1004</v>
      </c>
      <c r="E626" s="32" t="s">
        <v>877</v>
      </c>
      <c r="F626" s="33">
        <v>8146</v>
      </c>
      <c r="G626" s="33">
        <v>2024110010254</v>
      </c>
      <c r="H626" s="32" t="s">
        <v>17</v>
      </c>
      <c r="I626" s="32" t="s">
        <v>878</v>
      </c>
      <c r="J626" s="32" t="s">
        <v>24</v>
      </c>
      <c r="K626" s="32" t="s">
        <v>1055</v>
      </c>
      <c r="L626" s="32" t="s">
        <v>1066</v>
      </c>
      <c r="M626" s="32" t="s">
        <v>777</v>
      </c>
      <c r="N626" s="32" t="s">
        <v>1060</v>
      </c>
      <c r="O626" s="32">
        <v>2</v>
      </c>
      <c r="P626" s="32">
        <v>1</v>
      </c>
      <c r="Q626" s="32" t="s">
        <v>883</v>
      </c>
      <c r="R626" s="61" t="s">
        <v>884</v>
      </c>
      <c r="S626" s="61" t="s">
        <v>257</v>
      </c>
      <c r="T626" s="52">
        <v>20000000</v>
      </c>
      <c r="U626" s="32" t="s">
        <v>1006</v>
      </c>
      <c r="V626" s="32" t="s">
        <v>894</v>
      </c>
      <c r="W626" s="32" t="s">
        <v>886</v>
      </c>
      <c r="X626" s="32" t="s">
        <v>533</v>
      </c>
      <c r="Y626" s="32" t="s">
        <v>76</v>
      </c>
      <c r="Z626" s="32" t="s">
        <v>77</v>
      </c>
      <c r="AA626" s="74">
        <f>SUMIFS('MOD PAA INVERSIÓN'!M:M,'MOD PAA INVERSIÓN'!B:B,A626,'MOD PAA INVERSIÓN'!A:A,"Modificación propuesta")</f>
        <v>0</v>
      </c>
      <c r="AB626" s="74">
        <f t="shared" si="161"/>
        <v>0</v>
      </c>
      <c r="AC626" s="74">
        <f t="shared" si="186"/>
        <v>20000000</v>
      </c>
      <c r="AD626" s="74">
        <f>IFERROR(VLOOKUP(A626,'MOD PAA INVERSIÓN'!$B:$U,20,0),0)</f>
        <v>0</v>
      </c>
      <c r="AE626" s="74">
        <f>SUMIFS('MOD PAA INVERSIÓN'!$M:$M,'MOD PAA INVERSIÓN'!B:B,A626,'MOD PAA INVERSIÓN'!A:A,"Información Actual")</f>
        <v>0</v>
      </c>
      <c r="AF626" s="74" t="e">
        <f>VLOOKUP(A626,'Copia de MOD PAA INVERSIÓN'!$B:$M,12,0)</f>
        <v>#N/A</v>
      </c>
      <c r="AG626" s="27" t="e">
        <f t="shared" si="176"/>
        <v>#REF!</v>
      </c>
      <c r="AH626" s="27" t="e">
        <f t="shared" si="164"/>
        <v>#REF!</v>
      </c>
    </row>
    <row r="627" spans="1:34" ht="125">
      <c r="A627" s="31" t="s">
        <v>1132</v>
      </c>
      <c r="B627" s="32" t="s">
        <v>70</v>
      </c>
      <c r="C627" s="32" t="s">
        <v>71</v>
      </c>
      <c r="D627" s="32" t="s">
        <v>1004</v>
      </c>
      <c r="E627" s="32" t="s">
        <v>877</v>
      </c>
      <c r="F627" s="33">
        <v>8146</v>
      </c>
      <c r="G627" s="33">
        <v>2024110010254</v>
      </c>
      <c r="H627" s="32" t="s">
        <v>17</v>
      </c>
      <c r="I627" s="32" t="s">
        <v>878</v>
      </c>
      <c r="J627" s="32" t="s">
        <v>24</v>
      </c>
      <c r="K627" s="32" t="s">
        <v>1055</v>
      </c>
      <c r="L627" s="32" t="s">
        <v>1066</v>
      </c>
      <c r="M627" s="32" t="s">
        <v>777</v>
      </c>
      <c r="N627" s="32" t="s">
        <v>1060</v>
      </c>
      <c r="O627" s="32">
        <v>2</v>
      </c>
      <c r="P627" s="32">
        <v>1</v>
      </c>
      <c r="Q627" s="32" t="s">
        <v>883</v>
      </c>
      <c r="R627" s="61" t="s">
        <v>884</v>
      </c>
      <c r="S627" s="61" t="s">
        <v>257</v>
      </c>
      <c r="T627" s="52">
        <v>20000000</v>
      </c>
      <c r="U627" s="32" t="s">
        <v>1006</v>
      </c>
      <c r="V627" s="32" t="s">
        <v>894</v>
      </c>
      <c r="W627" s="32" t="s">
        <v>886</v>
      </c>
      <c r="X627" s="32" t="s">
        <v>533</v>
      </c>
      <c r="Y627" s="32" t="s">
        <v>76</v>
      </c>
      <c r="Z627" s="32" t="s">
        <v>77</v>
      </c>
      <c r="AA627" s="74">
        <f>SUMIFS('MOD PAA INVERSIÓN'!M:M,'MOD PAA INVERSIÓN'!B:B,A627,'MOD PAA INVERSIÓN'!A:A,"Modificación propuesta")</f>
        <v>0</v>
      </c>
      <c r="AB627" s="74">
        <f t="shared" si="161"/>
        <v>0</v>
      </c>
      <c r="AC627" s="74">
        <f t="shared" si="186"/>
        <v>20000000</v>
      </c>
      <c r="AD627" s="74">
        <f>IFERROR(VLOOKUP(A627,'MOD PAA INVERSIÓN'!$B:$U,20,0),0)</f>
        <v>0</v>
      </c>
      <c r="AE627" s="74">
        <f>SUMIFS('MOD PAA INVERSIÓN'!$M:$M,'MOD PAA INVERSIÓN'!B:B,A627,'MOD PAA INVERSIÓN'!A:A,"Información Actual")</f>
        <v>0</v>
      </c>
      <c r="AF627" s="74" t="e">
        <f>VLOOKUP(A627,'Copia de MOD PAA INVERSIÓN'!$B:$M,12,0)</f>
        <v>#N/A</v>
      </c>
      <c r="AG627" s="27" t="e">
        <f t="shared" si="176"/>
        <v>#REF!</v>
      </c>
      <c r="AH627" s="27" t="e">
        <f t="shared" si="164"/>
        <v>#REF!</v>
      </c>
    </row>
    <row r="628" spans="1:34" ht="125">
      <c r="A628" s="31" t="s">
        <v>1133</v>
      </c>
      <c r="B628" s="32" t="s">
        <v>70</v>
      </c>
      <c r="C628" s="32" t="s">
        <v>71</v>
      </c>
      <c r="D628" s="32" t="s">
        <v>1004</v>
      </c>
      <c r="E628" s="32" t="s">
        <v>877</v>
      </c>
      <c r="F628" s="33">
        <v>8146</v>
      </c>
      <c r="G628" s="33">
        <v>2024110010254</v>
      </c>
      <c r="H628" s="32" t="s">
        <v>17</v>
      </c>
      <c r="I628" s="32" t="s">
        <v>878</v>
      </c>
      <c r="J628" s="32" t="s">
        <v>24</v>
      </c>
      <c r="K628" s="32" t="s">
        <v>1055</v>
      </c>
      <c r="L628" s="32" t="s">
        <v>1066</v>
      </c>
      <c r="M628" s="32" t="s">
        <v>777</v>
      </c>
      <c r="N628" s="32" t="s">
        <v>1060</v>
      </c>
      <c r="O628" s="32">
        <v>2</v>
      </c>
      <c r="P628" s="32">
        <v>1</v>
      </c>
      <c r="Q628" s="32" t="s">
        <v>883</v>
      </c>
      <c r="R628" s="61" t="s">
        <v>884</v>
      </c>
      <c r="S628" s="61" t="s">
        <v>257</v>
      </c>
      <c r="T628" s="52">
        <v>20000000</v>
      </c>
      <c r="U628" s="32" t="s">
        <v>1006</v>
      </c>
      <c r="V628" s="32" t="s">
        <v>894</v>
      </c>
      <c r="W628" s="32" t="s">
        <v>886</v>
      </c>
      <c r="X628" s="32" t="s">
        <v>533</v>
      </c>
      <c r="Y628" s="32" t="s">
        <v>76</v>
      </c>
      <c r="Z628" s="32" t="s">
        <v>77</v>
      </c>
      <c r="AA628" s="74">
        <f>SUMIFS('MOD PAA INVERSIÓN'!M:M,'MOD PAA INVERSIÓN'!B:B,A628,'MOD PAA INVERSIÓN'!A:A,"Modificación propuesta")</f>
        <v>0</v>
      </c>
      <c r="AB628" s="74">
        <f t="shared" si="161"/>
        <v>0</v>
      </c>
      <c r="AC628" s="74">
        <f t="shared" si="186"/>
        <v>20000000</v>
      </c>
      <c r="AD628" s="74">
        <f>IFERROR(VLOOKUP(A628,'MOD PAA INVERSIÓN'!$B:$U,20,0),0)</f>
        <v>0</v>
      </c>
      <c r="AE628" s="74">
        <f>SUMIFS('MOD PAA INVERSIÓN'!$M:$M,'MOD PAA INVERSIÓN'!B:B,A628,'MOD PAA INVERSIÓN'!A:A,"Información Actual")</f>
        <v>0</v>
      </c>
      <c r="AF628" s="74" t="e">
        <f>VLOOKUP(A628,'Copia de MOD PAA INVERSIÓN'!$B:$M,12,0)</f>
        <v>#N/A</v>
      </c>
      <c r="AG628" s="27" t="e">
        <f t="shared" si="176"/>
        <v>#REF!</v>
      </c>
      <c r="AH628" s="27" t="e">
        <f t="shared" si="164"/>
        <v>#REF!</v>
      </c>
    </row>
    <row r="629" spans="1:34" ht="125">
      <c r="A629" s="31" t="s">
        <v>1134</v>
      </c>
      <c r="B629" s="32" t="s">
        <v>70</v>
      </c>
      <c r="C629" s="32" t="s">
        <v>71</v>
      </c>
      <c r="D629" s="32" t="s">
        <v>1004</v>
      </c>
      <c r="E629" s="32" t="s">
        <v>877</v>
      </c>
      <c r="F629" s="33">
        <v>8146</v>
      </c>
      <c r="G629" s="33">
        <v>2024110010254</v>
      </c>
      <c r="H629" s="32" t="s">
        <v>17</v>
      </c>
      <c r="I629" s="32" t="s">
        <v>878</v>
      </c>
      <c r="J629" s="32" t="s">
        <v>24</v>
      </c>
      <c r="K629" s="32" t="s">
        <v>1055</v>
      </c>
      <c r="L629" s="32" t="s">
        <v>1066</v>
      </c>
      <c r="M629" s="32" t="s">
        <v>777</v>
      </c>
      <c r="N629" s="32" t="s">
        <v>1060</v>
      </c>
      <c r="O629" s="32">
        <v>2</v>
      </c>
      <c r="P629" s="32">
        <v>1</v>
      </c>
      <c r="Q629" s="32" t="s">
        <v>883</v>
      </c>
      <c r="R629" s="61" t="s">
        <v>884</v>
      </c>
      <c r="S629" s="61" t="s">
        <v>257</v>
      </c>
      <c r="T629" s="52">
        <v>20000000</v>
      </c>
      <c r="U629" s="32" t="s">
        <v>1006</v>
      </c>
      <c r="V629" s="32" t="s">
        <v>894</v>
      </c>
      <c r="W629" s="32" t="s">
        <v>886</v>
      </c>
      <c r="X629" s="32" t="s">
        <v>533</v>
      </c>
      <c r="Y629" s="32" t="s">
        <v>76</v>
      </c>
      <c r="Z629" s="32" t="s">
        <v>77</v>
      </c>
      <c r="AA629" s="74">
        <f>SUMIFS('MOD PAA INVERSIÓN'!M:M,'MOD PAA INVERSIÓN'!B:B,A629,'MOD PAA INVERSIÓN'!A:A,"Modificación propuesta")</f>
        <v>0</v>
      </c>
      <c r="AB629" s="74">
        <f t="shared" si="161"/>
        <v>0</v>
      </c>
      <c r="AC629" s="74">
        <f t="shared" si="186"/>
        <v>20000000</v>
      </c>
      <c r="AD629" s="74">
        <f>IFERROR(VLOOKUP(A629,'MOD PAA INVERSIÓN'!$B:$U,20,0),0)</f>
        <v>0</v>
      </c>
      <c r="AE629" s="74">
        <f>SUMIFS('MOD PAA INVERSIÓN'!$M:$M,'MOD PAA INVERSIÓN'!B:B,A629,'MOD PAA INVERSIÓN'!A:A,"Información Actual")</f>
        <v>0</v>
      </c>
      <c r="AF629" s="74" t="e">
        <f>VLOOKUP(A629,'Copia de MOD PAA INVERSIÓN'!$B:$M,12,0)</f>
        <v>#N/A</v>
      </c>
      <c r="AG629" s="27" t="e">
        <f t="shared" si="176"/>
        <v>#REF!</v>
      </c>
      <c r="AH629" s="27" t="e">
        <f t="shared" si="164"/>
        <v>#REF!</v>
      </c>
    </row>
    <row r="630" spans="1:34" ht="125">
      <c r="A630" s="31" t="s">
        <v>1135</v>
      </c>
      <c r="B630" s="32" t="s">
        <v>70</v>
      </c>
      <c r="C630" s="32" t="s">
        <v>71</v>
      </c>
      <c r="D630" s="32" t="s">
        <v>1004</v>
      </c>
      <c r="E630" s="32" t="s">
        <v>877</v>
      </c>
      <c r="F630" s="33">
        <v>8146</v>
      </c>
      <c r="G630" s="33">
        <v>2024110010254</v>
      </c>
      <c r="H630" s="32" t="s">
        <v>17</v>
      </c>
      <c r="I630" s="32" t="s">
        <v>878</v>
      </c>
      <c r="J630" s="32" t="s">
        <v>24</v>
      </c>
      <c r="K630" s="32" t="s">
        <v>1055</v>
      </c>
      <c r="L630" s="32" t="s">
        <v>1066</v>
      </c>
      <c r="M630" s="32" t="s">
        <v>777</v>
      </c>
      <c r="N630" s="32" t="s">
        <v>1060</v>
      </c>
      <c r="O630" s="32">
        <v>2</v>
      </c>
      <c r="P630" s="32">
        <v>1</v>
      </c>
      <c r="Q630" s="32" t="s">
        <v>883</v>
      </c>
      <c r="R630" s="61" t="s">
        <v>884</v>
      </c>
      <c r="S630" s="61" t="s">
        <v>257</v>
      </c>
      <c r="T630" s="52">
        <v>20000000</v>
      </c>
      <c r="U630" s="32" t="s">
        <v>1006</v>
      </c>
      <c r="V630" s="32" t="s">
        <v>894</v>
      </c>
      <c r="W630" s="32" t="s">
        <v>886</v>
      </c>
      <c r="X630" s="32" t="s">
        <v>533</v>
      </c>
      <c r="Y630" s="32" t="s">
        <v>76</v>
      </c>
      <c r="Z630" s="32" t="s">
        <v>77</v>
      </c>
      <c r="AA630" s="74">
        <f>SUMIFS('MOD PAA INVERSIÓN'!M:M,'MOD PAA INVERSIÓN'!B:B,A630,'MOD PAA INVERSIÓN'!A:A,"Modificación propuesta")</f>
        <v>0</v>
      </c>
      <c r="AB630" s="74">
        <f t="shared" si="161"/>
        <v>0</v>
      </c>
      <c r="AC630" s="74">
        <f t="shared" si="186"/>
        <v>20000000</v>
      </c>
      <c r="AD630" s="74">
        <f>IFERROR(VLOOKUP(A630,'MOD PAA INVERSIÓN'!$B:$U,20,0),0)</f>
        <v>0</v>
      </c>
      <c r="AE630" s="74">
        <f>SUMIFS('MOD PAA INVERSIÓN'!$M:$M,'MOD PAA INVERSIÓN'!B:B,A630,'MOD PAA INVERSIÓN'!A:A,"Información Actual")</f>
        <v>0</v>
      </c>
      <c r="AF630" s="74" t="e">
        <f>VLOOKUP(A630,'Copia de MOD PAA INVERSIÓN'!$B:$M,12,0)</f>
        <v>#N/A</v>
      </c>
      <c r="AG630" s="27" t="e">
        <f t="shared" si="176"/>
        <v>#REF!</v>
      </c>
      <c r="AH630" s="27" t="e">
        <f t="shared" si="164"/>
        <v>#REF!</v>
      </c>
    </row>
    <row r="631" spans="1:34" ht="125">
      <c r="A631" s="31" t="s">
        <v>1136</v>
      </c>
      <c r="B631" s="32" t="s">
        <v>70</v>
      </c>
      <c r="C631" s="32" t="s">
        <v>71</v>
      </c>
      <c r="D631" s="32" t="s">
        <v>1004</v>
      </c>
      <c r="E631" s="32" t="s">
        <v>877</v>
      </c>
      <c r="F631" s="33">
        <v>8146</v>
      </c>
      <c r="G631" s="33">
        <v>2024110010254</v>
      </c>
      <c r="H631" s="32" t="s">
        <v>17</v>
      </c>
      <c r="I631" s="32" t="s">
        <v>878</v>
      </c>
      <c r="J631" s="32" t="s">
        <v>24</v>
      </c>
      <c r="K631" s="32" t="s">
        <v>1055</v>
      </c>
      <c r="L631" s="32" t="s">
        <v>1066</v>
      </c>
      <c r="M631" s="32" t="s">
        <v>777</v>
      </c>
      <c r="N631" s="32" t="s">
        <v>1060</v>
      </c>
      <c r="O631" s="32">
        <v>2</v>
      </c>
      <c r="P631" s="32">
        <v>1</v>
      </c>
      <c r="Q631" s="32" t="s">
        <v>883</v>
      </c>
      <c r="R631" s="61" t="s">
        <v>884</v>
      </c>
      <c r="S631" s="61" t="s">
        <v>257</v>
      </c>
      <c r="T631" s="52">
        <v>20000000</v>
      </c>
      <c r="U631" s="32" t="s">
        <v>1006</v>
      </c>
      <c r="V631" s="32" t="s">
        <v>894</v>
      </c>
      <c r="W631" s="32" t="s">
        <v>886</v>
      </c>
      <c r="X631" s="32" t="s">
        <v>533</v>
      </c>
      <c r="Y631" s="32" t="s">
        <v>76</v>
      </c>
      <c r="Z631" s="32" t="s">
        <v>77</v>
      </c>
      <c r="AA631" s="74">
        <f>SUMIFS('MOD PAA INVERSIÓN'!M:M,'MOD PAA INVERSIÓN'!B:B,A631,'MOD PAA INVERSIÓN'!A:A,"Modificación propuesta")</f>
        <v>0</v>
      </c>
      <c r="AB631" s="74">
        <f t="shared" si="161"/>
        <v>0</v>
      </c>
      <c r="AC631" s="74">
        <f t="shared" si="186"/>
        <v>20000000</v>
      </c>
      <c r="AD631" s="74">
        <f>IFERROR(VLOOKUP(A631,'MOD PAA INVERSIÓN'!$B:$U,20,0),0)</f>
        <v>0</v>
      </c>
      <c r="AE631" s="74">
        <f>SUMIFS('MOD PAA INVERSIÓN'!$M:$M,'MOD PAA INVERSIÓN'!B:B,A631,'MOD PAA INVERSIÓN'!A:A,"Información Actual")</f>
        <v>0</v>
      </c>
      <c r="AF631" s="74" t="e">
        <f>VLOOKUP(A631,'Copia de MOD PAA INVERSIÓN'!$B:$M,12,0)</f>
        <v>#N/A</v>
      </c>
      <c r="AG631" s="27" t="e">
        <f t="shared" si="176"/>
        <v>#REF!</v>
      </c>
      <c r="AH631" s="27" t="e">
        <f t="shared" si="164"/>
        <v>#REF!</v>
      </c>
    </row>
    <row r="632" spans="1:34" ht="125">
      <c r="A632" s="31" t="s">
        <v>1137</v>
      </c>
      <c r="B632" s="32" t="s">
        <v>70</v>
      </c>
      <c r="C632" s="32" t="s">
        <v>71</v>
      </c>
      <c r="D632" s="32" t="s">
        <v>1004</v>
      </c>
      <c r="E632" s="32" t="s">
        <v>877</v>
      </c>
      <c r="F632" s="33">
        <v>8146</v>
      </c>
      <c r="G632" s="33">
        <v>2024110010254</v>
      </c>
      <c r="H632" s="32" t="s">
        <v>17</v>
      </c>
      <c r="I632" s="32" t="s">
        <v>878</v>
      </c>
      <c r="J632" s="32" t="s">
        <v>24</v>
      </c>
      <c r="K632" s="32" t="s">
        <v>1055</v>
      </c>
      <c r="L632" s="32" t="s">
        <v>1066</v>
      </c>
      <c r="M632" s="32" t="s">
        <v>777</v>
      </c>
      <c r="N632" s="32" t="s">
        <v>1060</v>
      </c>
      <c r="O632" s="32">
        <v>2</v>
      </c>
      <c r="P632" s="32">
        <v>1</v>
      </c>
      <c r="Q632" s="32" t="s">
        <v>883</v>
      </c>
      <c r="R632" s="61" t="s">
        <v>884</v>
      </c>
      <c r="S632" s="61" t="s">
        <v>257</v>
      </c>
      <c r="T632" s="52">
        <v>20000000</v>
      </c>
      <c r="U632" s="32" t="s">
        <v>1006</v>
      </c>
      <c r="V632" s="32" t="s">
        <v>894</v>
      </c>
      <c r="W632" s="32" t="s">
        <v>886</v>
      </c>
      <c r="X632" s="32" t="s">
        <v>533</v>
      </c>
      <c r="Y632" s="32" t="s">
        <v>76</v>
      </c>
      <c r="Z632" s="32" t="s">
        <v>77</v>
      </c>
      <c r="AA632" s="74">
        <f>SUMIFS('MOD PAA INVERSIÓN'!M:M,'MOD PAA INVERSIÓN'!B:B,A632,'MOD PAA INVERSIÓN'!A:A,"Modificación propuesta")</f>
        <v>0</v>
      </c>
      <c r="AB632" s="74">
        <f t="shared" si="161"/>
        <v>0</v>
      </c>
      <c r="AC632" s="74">
        <f t="shared" si="186"/>
        <v>20000000</v>
      </c>
      <c r="AD632" s="74">
        <f>IFERROR(VLOOKUP(A632,'MOD PAA INVERSIÓN'!$B:$U,20,0),0)</f>
        <v>0</v>
      </c>
      <c r="AE632" s="74">
        <f>SUMIFS('MOD PAA INVERSIÓN'!$M:$M,'MOD PAA INVERSIÓN'!B:B,A632,'MOD PAA INVERSIÓN'!A:A,"Información Actual")</f>
        <v>0</v>
      </c>
      <c r="AF632" s="74" t="e">
        <f>VLOOKUP(A632,'Copia de MOD PAA INVERSIÓN'!$B:$M,12,0)</f>
        <v>#N/A</v>
      </c>
      <c r="AG632" s="27" t="e">
        <f t="shared" si="176"/>
        <v>#REF!</v>
      </c>
      <c r="AH632" s="27" t="e">
        <f t="shared" si="164"/>
        <v>#REF!</v>
      </c>
    </row>
    <row r="633" spans="1:34" ht="125">
      <c r="A633" s="31" t="s">
        <v>1138</v>
      </c>
      <c r="B633" s="32" t="s">
        <v>70</v>
      </c>
      <c r="C633" s="32" t="s">
        <v>71</v>
      </c>
      <c r="D633" s="32" t="s">
        <v>1004</v>
      </c>
      <c r="E633" s="32" t="s">
        <v>877</v>
      </c>
      <c r="F633" s="33">
        <v>8146</v>
      </c>
      <c r="G633" s="33">
        <v>2024110010254</v>
      </c>
      <c r="H633" s="32" t="s">
        <v>17</v>
      </c>
      <c r="I633" s="32" t="s">
        <v>878</v>
      </c>
      <c r="J633" s="32" t="s">
        <v>24</v>
      </c>
      <c r="K633" s="32" t="s">
        <v>1055</v>
      </c>
      <c r="L633" s="32" t="s">
        <v>1066</v>
      </c>
      <c r="M633" s="32" t="s">
        <v>777</v>
      </c>
      <c r="N633" s="32" t="s">
        <v>1060</v>
      </c>
      <c r="O633" s="32">
        <v>2</v>
      </c>
      <c r="P633" s="32">
        <v>1</v>
      </c>
      <c r="Q633" s="32" t="s">
        <v>883</v>
      </c>
      <c r="R633" s="61" t="s">
        <v>884</v>
      </c>
      <c r="S633" s="61" t="s">
        <v>257</v>
      </c>
      <c r="T633" s="52">
        <v>20000000</v>
      </c>
      <c r="U633" s="32" t="s">
        <v>1006</v>
      </c>
      <c r="V633" s="32" t="s">
        <v>894</v>
      </c>
      <c r="W633" s="32" t="s">
        <v>886</v>
      </c>
      <c r="X633" s="32" t="s">
        <v>533</v>
      </c>
      <c r="Y633" s="32" t="s">
        <v>76</v>
      </c>
      <c r="Z633" s="32" t="s">
        <v>77</v>
      </c>
      <c r="AA633" s="74">
        <f>SUMIFS('MOD PAA INVERSIÓN'!M:M,'MOD PAA INVERSIÓN'!B:B,A633,'MOD PAA INVERSIÓN'!A:A,"Modificación propuesta")</f>
        <v>0</v>
      </c>
      <c r="AB633" s="74">
        <f t="shared" si="161"/>
        <v>0</v>
      </c>
      <c r="AC633" s="74">
        <f t="shared" si="186"/>
        <v>20000000</v>
      </c>
      <c r="AD633" s="74">
        <f>IFERROR(VLOOKUP(A633,'MOD PAA INVERSIÓN'!$B:$U,20,0),0)</f>
        <v>0</v>
      </c>
      <c r="AE633" s="74">
        <f>SUMIFS('MOD PAA INVERSIÓN'!$M:$M,'MOD PAA INVERSIÓN'!B:B,A633,'MOD PAA INVERSIÓN'!A:A,"Información Actual")</f>
        <v>0</v>
      </c>
      <c r="AF633" s="74" t="e">
        <f>VLOOKUP(A633,'Copia de MOD PAA INVERSIÓN'!$B:$M,12,0)</f>
        <v>#N/A</v>
      </c>
      <c r="AG633" s="27" t="e">
        <f t="shared" si="176"/>
        <v>#REF!</v>
      </c>
      <c r="AH633" s="27" t="e">
        <f t="shared" si="164"/>
        <v>#REF!</v>
      </c>
    </row>
    <row r="634" spans="1:34" ht="125">
      <c r="A634" s="31" t="s">
        <v>1139</v>
      </c>
      <c r="B634" s="32" t="s">
        <v>70</v>
      </c>
      <c r="C634" s="32" t="s">
        <v>71</v>
      </c>
      <c r="D634" s="32" t="s">
        <v>1004</v>
      </c>
      <c r="E634" s="32" t="s">
        <v>877</v>
      </c>
      <c r="F634" s="33">
        <v>8146</v>
      </c>
      <c r="G634" s="33">
        <v>2024110010254</v>
      </c>
      <c r="H634" s="32" t="s">
        <v>17</v>
      </c>
      <c r="I634" s="32" t="s">
        <v>878</v>
      </c>
      <c r="J634" s="32" t="s">
        <v>24</v>
      </c>
      <c r="K634" s="32" t="s">
        <v>1055</v>
      </c>
      <c r="L634" s="32" t="s">
        <v>1066</v>
      </c>
      <c r="M634" s="32" t="s">
        <v>777</v>
      </c>
      <c r="N634" s="32" t="s">
        <v>1060</v>
      </c>
      <c r="O634" s="32">
        <v>2</v>
      </c>
      <c r="P634" s="32">
        <v>1</v>
      </c>
      <c r="Q634" s="32" t="s">
        <v>883</v>
      </c>
      <c r="R634" s="61" t="s">
        <v>884</v>
      </c>
      <c r="S634" s="61" t="s">
        <v>257</v>
      </c>
      <c r="T634" s="52">
        <v>20000000</v>
      </c>
      <c r="U634" s="32" t="s">
        <v>1006</v>
      </c>
      <c r="V634" s="32" t="s">
        <v>894</v>
      </c>
      <c r="W634" s="32" t="s">
        <v>886</v>
      </c>
      <c r="X634" s="32" t="s">
        <v>533</v>
      </c>
      <c r="Y634" s="32" t="s">
        <v>76</v>
      </c>
      <c r="Z634" s="32" t="s">
        <v>77</v>
      </c>
      <c r="AA634" s="74">
        <f>SUMIFS('MOD PAA INVERSIÓN'!M:M,'MOD PAA INVERSIÓN'!B:B,A634,'MOD PAA INVERSIÓN'!A:A,"Modificación propuesta")</f>
        <v>0</v>
      </c>
      <c r="AB634" s="74">
        <f t="shared" si="161"/>
        <v>0</v>
      </c>
      <c r="AC634" s="74">
        <f t="shared" si="186"/>
        <v>20000000</v>
      </c>
      <c r="AD634" s="74">
        <f>IFERROR(VLOOKUP(A634,'MOD PAA INVERSIÓN'!$B:$U,20,0),0)</f>
        <v>0</v>
      </c>
      <c r="AE634" s="74">
        <f>SUMIFS('MOD PAA INVERSIÓN'!$M:$M,'MOD PAA INVERSIÓN'!B:B,A634,'MOD PAA INVERSIÓN'!A:A,"Información Actual")</f>
        <v>0</v>
      </c>
      <c r="AF634" s="74" t="e">
        <f>VLOOKUP(A634,'Copia de MOD PAA INVERSIÓN'!$B:$M,12,0)</f>
        <v>#N/A</v>
      </c>
      <c r="AG634" s="27" t="e">
        <f t="shared" si="176"/>
        <v>#REF!</v>
      </c>
      <c r="AH634" s="27" t="e">
        <f t="shared" si="164"/>
        <v>#REF!</v>
      </c>
    </row>
    <row r="635" spans="1:34" ht="125">
      <c r="A635" s="31" t="s">
        <v>1140</v>
      </c>
      <c r="B635" s="32" t="s">
        <v>70</v>
      </c>
      <c r="C635" s="32" t="s">
        <v>71</v>
      </c>
      <c r="D635" s="32" t="s">
        <v>1004</v>
      </c>
      <c r="E635" s="32" t="s">
        <v>877</v>
      </c>
      <c r="F635" s="33">
        <v>8146</v>
      </c>
      <c r="G635" s="33">
        <v>2024110010254</v>
      </c>
      <c r="H635" s="32" t="s">
        <v>17</v>
      </c>
      <c r="I635" s="32" t="s">
        <v>878</v>
      </c>
      <c r="J635" s="32" t="s">
        <v>24</v>
      </c>
      <c r="K635" s="32" t="s">
        <v>1055</v>
      </c>
      <c r="L635" s="32" t="s">
        <v>1066</v>
      </c>
      <c r="M635" s="32" t="s">
        <v>777</v>
      </c>
      <c r="N635" s="32" t="s">
        <v>1060</v>
      </c>
      <c r="O635" s="32">
        <v>2</v>
      </c>
      <c r="P635" s="32">
        <v>1</v>
      </c>
      <c r="Q635" s="32" t="s">
        <v>883</v>
      </c>
      <c r="R635" s="61" t="s">
        <v>884</v>
      </c>
      <c r="S635" s="61" t="s">
        <v>257</v>
      </c>
      <c r="T635" s="52">
        <v>20000000</v>
      </c>
      <c r="U635" s="32" t="s">
        <v>1006</v>
      </c>
      <c r="V635" s="32" t="s">
        <v>894</v>
      </c>
      <c r="W635" s="32" t="s">
        <v>886</v>
      </c>
      <c r="X635" s="32" t="s">
        <v>533</v>
      </c>
      <c r="Y635" s="32" t="s">
        <v>76</v>
      </c>
      <c r="Z635" s="32" t="s">
        <v>77</v>
      </c>
      <c r="AA635" s="74">
        <f>SUMIFS('MOD PAA INVERSIÓN'!M:M,'MOD PAA INVERSIÓN'!B:B,A635,'MOD PAA INVERSIÓN'!A:A,"Modificación propuesta")</f>
        <v>0</v>
      </c>
      <c r="AB635" s="74">
        <f t="shared" si="161"/>
        <v>0</v>
      </c>
      <c r="AC635" s="74">
        <f t="shared" si="186"/>
        <v>20000000</v>
      </c>
      <c r="AD635" s="74">
        <f>IFERROR(VLOOKUP(A635,'MOD PAA INVERSIÓN'!$B:$U,20,0),0)</f>
        <v>0</v>
      </c>
      <c r="AE635" s="74">
        <f>SUMIFS('MOD PAA INVERSIÓN'!$M:$M,'MOD PAA INVERSIÓN'!B:B,A635,'MOD PAA INVERSIÓN'!A:A,"Información Actual")</f>
        <v>0</v>
      </c>
      <c r="AF635" s="74" t="e">
        <f>VLOOKUP(A635,'Copia de MOD PAA INVERSIÓN'!$B:$M,12,0)</f>
        <v>#N/A</v>
      </c>
      <c r="AG635" s="27" t="e">
        <f t="shared" si="176"/>
        <v>#REF!</v>
      </c>
      <c r="AH635" s="27" t="e">
        <f t="shared" si="164"/>
        <v>#REF!</v>
      </c>
    </row>
    <row r="636" spans="1:34" ht="125">
      <c r="A636" s="31" t="s">
        <v>1141</v>
      </c>
      <c r="B636" s="32" t="s">
        <v>70</v>
      </c>
      <c r="C636" s="32" t="s">
        <v>71</v>
      </c>
      <c r="D636" s="32" t="s">
        <v>1004</v>
      </c>
      <c r="E636" s="32" t="s">
        <v>877</v>
      </c>
      <c r="F636" s="33">
        <v>8146</v>
      </c>
      <c r="G636" s="33">
        <v>2024110010254</v>
      </c>
      <c r="H636" s="32" t="s">
        <v>17</v>
      </c>
      <c r="I636" s="32" t="s">
        <v>878</v>
      </c>
      <c r="J636" s="32" t="s">
        <v>24</v>
      </c>
      <c r="K636" s="32" t="s">
        <v>1055</v>
      </c>
      <c r="L636" s="32" t="s">
        <v>1066</v>
      </c>
      <c r="M636" s="32" t="s">
        <v>777</v>
      </c>
      <c r="N636" s="32" t="s">
        <v>1060</v>
      </c>
      <c r="O636" s="32">
        <v>2</v>
      </c>
      <c r="P636" s="32">
        <v>1</v>
      </c>
      <c r="Q636" s="32" t="s">
        <v>883</v>
      </c>
      <c r="R636" s="61" t="s">
        <v>884</v>
      </c>
      <c r="S636" s="61" t="s">
        <v>257</v>
      </c>
      <c r="T636" s="52">
        <v>20000000</v>
      </c>
      <c r="U636" s="32" t="s">
        <v>1006</v>
      </c>
      <c r="V636" s="32" t="s">
        <v>894</v>
      </c>
      <c r="W636" s="32" t="s">
        <v>886</v>
      </c>
      <c r="X636" s="32" t="s">
        <v>533</v>
      </c>
      <c r="Y636" s="32" t="s">
        <v>76</v>
      </c>
      <c r="Z636" s="32" t="s">
        <v>77</v>
      </c>
      <c r="AA636" s="74">
        <f>SUMIFS('MOD PAA INVERSIÓN'!M:M,'MOD PAA INVERSIÓN'!B:B,A636,'MOD PAA INVERSIÓN'!A:A,"Modificación propuesta")</f>
        <v>0</v>
      </c>
      <c r="AB636" s="74">
        <f t="shared" si="161"/>
        <v>0</v>
      </c>
      <c r="AC636" s="74">
        <f t="shared" si="186"/>
        <v>20000000</v>
      </c>
      <c r="AD636" s="74">
        <f>IFERROR(VLOOKUP(A636,'MOD PAA INVERSIÓN'!$B:$U,20,0),0)</f>
        <v>0</v>
      </c>
      <c r="AE636" s="74">
        <f>SUMIFS('MOD PAA INVERSIÓN'!$M:$M,'MOD PAA INVERSIÓN'!B:B,A636,'MOD PAA INVERSIÓN'!A:A,"Información Actual")</f>
        <v>0</v>
      </c>
      <c r="AF636" s="74" t="e">
        <f>VLOOKUP(A636,'Copia de MOD PAA INVERSIÓN'!$B:$M,12,0)</f>
        <v>#N/A</v>
      </c>
      <c r="AG636" s="27" t="e">
        <f t="shared" si="176"/>
        <v>#REF!</v>
      </c>
      <c r="AH636" s="27" t="e">
        <f t="shared" si="164"/>
        <v>#REF!</v>
      </c>
    </row>
    <row r="637" spans="1:34" ht="125">
      <c r="A637" s="31" t="s">
        <v>1142</v>
      </c>
      <c r="B637" s="32" t="s">
        <v>70</v>
      </c>
      <c r="C637" s="32" t="s">
        <v>71</v>
      </c>
      <c r="D637" s="32" t="s">
        <v>1004</v>
      </c>
      <c r="E637" s="32" t="s">
        <v>877</v>
      </c>
      <c r="F637" s="33">
        <v>8146</v>
      </c>
      <c r="G637" s="33">
        <v>2024110010254</v>
      </c>
      <c r="H637" s="32" t="s">
        <v>17</v>
      </c>
      <c r="I637" s="32" t="s">
        <v>878</v>
      </c>
      <c r="J637" s="32" t="s">
        <v>24</v>
      </c>
      <c r="K637" s="32" t="s">
        <v>1055</v>
      </c>
      <c r="L637" s="32" t="s">
        <v>1066</v>
      </c>
      <c r="M637" s="32" t="s">
        <v>777</v>
      </c>
      <c r="N637" s="32" t="s">
        <v>1060</v>
      </c>
      <c r="O637" s="32">
        <v>2</v>
      </c>
      <c r="P637" s="32">
        <v>1</v>
      </c>
      <c r="Q637" s="32" t="s">
        <v>883</v>
      </c>
      <c r="R637" s="61" t="s">
        <v>884</v>
      </c>
      <c r="S637" s="61" t="s">
        <v>257</v>
      </c>
      <c r="T637" s="52">
        <v>20000000</v>
      </c>
      <c r="U637" s="32" t="s">
        <v>1006</v>
      </c>
      <c r="V637" s="32" t="s">
        <v>894</v>
      </c>
      <c r="W637" s="32" t="s">
        <v>886</v>
      </c>
      <c r="X637" s="32" t="s">
        <v>533</v>
      </c>
      <c r="Y637" s="32" t="s">
        <v>76</v>
      </c>
      <c r="Z637" s="32" t="s">
        <v>77</v>
      </c>
      <c r="AA637" s="74">
        <f>SUMIFS('MOD PAA INVERSIÓN'!M:M,'MOD PAA INVERSIÓN'!B:B,A637,'MOD PAA INVERSIÓN'!A:A,"Modificación propuesta")</f>
        <v>0</v>
      </c>
      <c r="AB637" s="74">
        <f t="shared" si="161"/>
        <v>0</v>
      </c>
      <c r="AC637" s="74">
        <f t="shared" si="186"/>
        <v>20000000</v>
      </c>
      <c r="AD637" s="74">
        <f>IFERROR(VLOOKUP(A637,'MOD PAA INVERSIÓN'!$B:$U,20,0),0)</f>
        <v>0</v>
      </c>
      <c r="AE637" s="74">
        <f>SUMIFS('MOD PAA INVERSIÓN'!$M:$M,'MOD PAA INVERSIÓN'!B:B,A637,'MOD PAA INVERSIÓN'!A:A,"Información Actual")</f>
        <v>0</v>
      </c>
      <c r="AF637" s="74" t="e">
        <f>VLOOKUP(A637,'Copia de MOD PAA INVERSIÓN'!$B:$M,12,0)</f>
        <v>#N/A</v>
      </c>
      <c r="AG637" s="27" t="e">
        <f t="shared" si="176"/>
        <v>#REF!</v>
      </c>
      <c r="AH637" s="27" t="e">
        <f t="shared" si="164"/>
        <v>#REF!</v>
      </c>
    </row>
    <row r="638" spans="1:34" ht="125">
      <c r="A638" s="31" t="s">
        <v>1143</v>
      </c>
      <c r="B638" s="32" t="s">
        <v>70</v>
      </c>
      <c r="C638" s="32" t="s">
        <v>71</v>
      </c>
      <c r="D638" s="32" t="s">
        <v>1004</v>
      </c>
      <c r="E638" s="32" t="s">
        <v>877</v>
      </c>
      <c r="F638" s="33">
        <v>8146</v>
      </c>
      <c r="G638" s="33">
        <v>2024110010254</v>
      </c>
      <c r="H638" s="32" t="s">
        <v>17</v>
      </c>
      <c r="I638" s="32" t="s">
        <v>878</v>
      </c>
      <c r="J638" s="32" t="s">
        <v>24</v>
      </c>
      <c r="K638" s="32" t="s">
        <v>1055</v>
      </c>
      <c r="L638" s="32" t="s">
        <v>1066</v>
      </c>
      <c r="M638" s="32" t="s">
        <v>777</v>
      </c>
      <c r="N638" s="32" t="s">
        <v>1060</v>
      </c>
      <c r="O638" s="32">
        <v>2</v>
      </c>
      <c r="P638" s="32">
        <v>1</v>
      </c>
      <c r="Q638" s="32" t="s">
        <v>883</v>
      </c>
      <c r="R638" s="61" t="s">
        <v>884</v>
      </c>
      <c r="S638" s="61" t="s">
        <v>257</v>
      </c>
      <c r="T638" s="52">
        <v>20000000</v>
      </c>
      <c r="U638" s="32" t="s">
        <v>1006</v>
      </c>
      <c r="V638" s="32" t="s">
        <v>894</v>
      </c>
      <c r="W638" s="32" t="s">
        <v>886</v>
      </c>
      <c r="X638" s="32" t="s">
        <v>533</v>
      </c>
      <c r="Y638" s="32" t="s">
        <v>76</v>
      </c>
      <c r="Z638" s="32" t="s">
        <v>77</v>
      </c>
      <c r="AA638" s="74">
        <f>SUMIFS('MOD PAA INVERSIÓN'!M:M,'MOD PAA INVERSIÓN'!B:B,A638,'MOD PAA INVERSIÓN'!A:A,"Modificación propuesta")</f>
        <v>0</v>
      </c>
      <c r="AB638" s="74">
        <f t="shared" si="161"/>
        <v>0</v>
      </c>
      <c r="AC638" s="74">
        <f t="shared" si="186"/>
        <v>20000000</v>
      </c>
      <c r="AD638" s="74">
        <f>IFERROR(VLOOKUP(A638,'MOD PAA INVERSIÓN'!$B:$U,20,0),0)</f>
        <v>0</v>
      </c>
      <c r="AE638" s="74">
        <f>SUMIFS('MOD PAA INVERSIÓN'!$M:$M,'MOD PAA INVERSIÓN'!B:B,A638,'MOD PAA INVERSIÓN'!A:A,"Información Actual")</f>
        <v>0</v>
      </c>
      <c r="AF638" s="74" t="e">
        <f>VLOOKUP(A638,'Copia de MOD PAA INVERSIÓN'!$B:$M,12,0)</f>
        <v>#N/A</v>
      </c>
      <c r="AG638" s="27" t="e">
        <f t="shared" si="176"/>
        <v>#REF!</v>
      </c>
      <c r="AH638" s="27" t="e">
        <f t="shared" si="164"/>
        <v>#REF!</v>
      </c>
    </row>
    <row r="639" spans="1:34" ht="125">
      <c r="A639" s="31" t="s">
        <v>1144</v>
      </c>
      <c r="B639" s="32" t="s">
        <v>70</v>
      </c>
      <c r="C639" s="32" t="s">
        <v>71</v>
      </c>
      <c r="D639" s="32" t="s">
        <v>1004</v>
      </c>
      <c r="E639" s="32" t="s">
        <v>877</v>
      </c>
      <c r="F639" s="33">
        <v>8146</v>
      </c>
      <c r="G639" s="33">
        <v>2024110010254</v>
      </c>
      <c r="H639" s="32" t="s">
        <v>17</v>
      </c>
      <c r="I639" s="32" t="s">
        <v>878</v>
      </c>
      <c r="J639" s="32" t="s">
        <v>24</v>
      </c>
      <c r="K639" s="32" t="s">
        <v>1055</v>
      </c>
      <c r="L639" s="32" t="s">
        <v>1066</v>
      </c>
      <c r="M639" s="32" t="s">
        <v>777</v>
      </c>
      <c r="N639" s="32" t="s">
        <v>1060</v>
      </c>
      <c r="O639" s="32">
        <v>2</v>
      </c>
      <c r="P639" s="32">
        <v>1</v>
      </c>
      <c r="Q639" s="32" t="s">
        <v>883</v>
      </c>
      <c r="R639" s="61" t="s">
        <v>884</v>
      </c>
      <c r="S639" s="61" t="s">
        <v>257</v>
      </c>
      <c r="T639" s="52">
        <v>20000000</v>
      </c>
      <c r="U639" s="32" t="s">
        <v>1006</v>
      </c>
      <c r="V639" s="32" t="s">
        <v>894</v>
      </c>
      <c r="W639" s="32" t="s">
        <v>886</v>
      </c>
      <c r="X639" s="32" t="s">
        <v>533</v>
      </c>
      <c r="Y639" s="32" t="s">
        <v>76</v>
      </c>
      <c r="Z639" s="32" t="s">
        <v>77</v>
      </c>
      <c r="AA639" s="74">
        <f>SUMIFS('MOD PAA INVERSIÓN'!M:M,'MOD PAA INVERSIÓN'!B:B,A639,'MOD PAA INVERSIÓN'!A:A,"Modificación propuesta")</f>
        <v>0</v>
      </c>
      <c r="AB639" s="74">
        <f t="shared" si="161"/>
        <v>0</v>
      </c>
      <c r="AC639" s="74">
        <f t="shared" si="186"/>
        <v>20000000</v>
      </c>
      <c r="AD639" s="74">
        <f>IFERROR(VLOOKUP(A639,'MOD PAA INVERSIÓN'!$B:$U,20,0),0)</f>
        <v>0</v>
      </c>
      <c r="AE639" s="74">
        <f>SUMIFS('MOD PAA INVERSIÓN'!$M:$M,'MOD PAA INVERSIÓN'!B:B,A639,'MOD PAA INVERSIÓN'!A:A,"Información Actual")</f>
        <v>0</v>
      </c>
      <c r="AF639" s="74" t="e">
        <f>VLOOKUP(A639,'Copia de MOD PAA INVERSIÓN'!$B:$M,12,0)</f>
        <v>#N/A</v>
      </c>
      <c r="AG639" s="27" t="e">
        <f t="shared" si="176"/>
        <v>#REF!</v>
      </c>
      <c r="AH639" s="27" t="e">
        <f t="shared" si="164"/>
        <v>#REF!</v>
      </c>
    </row>
    <row r="640" spans="1:34" ht="125">
      <c r="A640" s="31" t="s">
        <v>1145</v>
      </c>
      <c r="B640" s="32" t="s">
        <v>70</v>
      </c>
      <c r="C640" s="32" t="s">
        <v>71</v>
      </c>
      <c r="D640" s="32" t="s">
        <v>1004</v>
      </c>
      <c r="E640" s="32" t="s">
        <v>877</v>
      </c>
      <c r="F640" s="33">
        <v>8146</v>
      </c>
      <c r="G640" s="33">
        <v>2024110010254</v>
      </c>
      <c r="H640" s="32" t="s">
        <v>17</v>
      </c>
      <c r="I640" s="32" t="s">
        <v>878</v>
      </c>
      <c r="J640" s="32" t="s">
        <v>24</v>
      </c>
      <c r="K640" s="32" t="s">
        <v>1055</v>
      </c>
      <c r="L640" s="32" t="s">
        <v>1066</v>
      </c>
      <c r="M640" s="32" t="s">
        <v>777</v>
      </c>
      <c r="N640" s="32" t="s">
        <v>1060</v>
      </c>
      <c r="O640" s="32">
        <v>2</v>
      </c>
      <c r="P640" s="32">
        <v>1</v>
      </c>
      <c r="Q640" s="32" t="s">
        <v>883</v>
      </c>
      <c r="R640" s="61" t="s">
        <v>884</v>
      </c>
      <c r="S640" s="61" t="s">
        <v>257</v>
      </c>
      <c r="T640" s="52">
        <v>20000000</v>
      </c>
      <c r="U640" s="32" t="s">
        <v>1006</v>
      </c>
      <c r="V640" s="32" t="s">
        <v>894</v>
      </c>
      <c r="W640" s="32" t="s">
        <v>886</v>
      </c>
      <c r="X640" s="32" t="s">
        <v>533</v>
      </c>
      <c r="Y640" s="32" t="s">
        <v>76</v>
      </c>
      <c r="Z640" s="32" t="s">
        <v>77</v>
      </c>
      <c r="AA640" s="74">
        <f>SUMIFS('MOD PAA INVERSIÓN'!M:M,'MOD PAA INVERSIÓN'!B:B,A640,'MOD PAA INVERSIÓN'!A:A,"Modificación propuesta")</f>
        <v>0</v>
      </c>
      <c r="AB640" s="74">
        <f t="shared" si="161"/>
        <v>0</v>
      </c>
      <c r="AC640" s="74">
        <f t="shared" si="186"/>
        <v>20000000</v>
      </c>
      <c r="AD640" s="74">
        <f>IFERROR(VLOOKUP(A640,'MOD PAA INVERSIÓN'!$B:$U,20,0),0)</f>
        <v>0</v>
      </c>
      <c r="AE640" s="74">
        <f>SUMIFS('MOD PAA INVERSIÓN'!$M:$M,'MOD PAA INVERSIÓN'!B:B,A640,'MOD PAA INVERSIÓN'!A:A,"Información Actual")</f>
        <v>0</v>
      </c>
      <c r="AF640" s="74" t="e">
        <f>VLOOKUP(A640,'Copia de MOD PAA INVERSIÓN'!$B:$M,12,0)</f>
        <v>#N/A</v>
      </c>
      <c r="AG640" s="27" t="e">
        <f t="shared" si="176"/>
        <v>#REF!</v>
      </c>
      <c r="AH640" s="27" t="e">
        <f t="shared" si="164"/>
        <v>#REF!</v>
      </c>
    </row>
    <row r="641" spans="1:34" ht="125">
      <c r="A641" s="31" t="s">
        <v>1146</v>
      </c>
      <c r="B641" s="32" t="s">
        <v>70</v>
      </c>
      <c r="C641" s="32" t="s">
        <v>71</v>
      </c>
      <c r="D641" s="32" t="s">
        <v>1004</v>
      </c>
      <c r="E641" s="32" t="s">
        <v>877</v>
      </c>
      <c r="F641" s="33">
        <v>8146</v>
      </c>
      <c r="G641" s="33">
        <v>2024110010254</v>
      </c>
      <c r="H641" s="32" t="s">
        <v>17</v>
      </c>
      <c r="I641" s="32" t="s">
        <v>878</v>
      </c>
      <c r="J641" s="32" t="s">
        <v>24</v>
      </c>
      <c r="K641" s="32">
        <v>80111600</v>
      </c>
      <c r="L641" s="32" t="s">
        <v>1147</v>
      </c>
      <c r="M641" s="32" t="s">
        <v>82</v>
      </c>
      <c r="N641" s="32" t="s">
        <v>313</v>
      </c>
      <c r="O641" s="32">
        <v>8</v>
      </c>
      <c r="P641" s="32">
        <v>1</v>
      </c>
      <c r="Q641" s="32" t="s">
        <v>555</v>
      </c>
      <c r="R641" s="61" t="s">
        <v>84</v>
      </c>
      <c r="S641" s="61" t="s">
        <v>257</v>
      </c>
      <c r="T641" s="52">
        <v>37963000</v>
      </c>
      <c r="U641" s="32" t="s">
        <v>1006</v>
      </c>
      <c r="V641" s="32" t="s">
        <v>1148</v>
      </c>
      <c r="W641" s="32" t="s">
        <v>886</v>
      </c>
      <c r="X641" s="32" t="s">
        <v>533</v>
      </c>
      <c r="Y641" s="32" t="s">
        <v>76</v>
      </c>
      <c r="Z641" s="32" t="s">
        <v>77</v>
      </c>
      <c r="AA641" s="74">
        <f>SUMIFS('MOD PAA INVERSIÓN'!M:M,'MOD PAA INVERSIÓN'!B:B,A641,'MOD PAA INVERSIÓN'!A:A,"Modificación propuesta")</f>
        <v>0</v>
      </c>
      <c r="AB641" s="74">
        <f t="shared" si="161"/>
        <v>0</v>
      </c>
      <c r="AC641" s="74">
        <f t="shared" si="186"/>
        <v>37963000</v>
      </c>
      <c r="AD641" s="74">
        <f>IFERROR(VLOOKUP(A641,'MOD PAA INVERSIÓN'!$B:$U,20,0),0)</f>
        <v>0</v>
      </c>
      <c r="AE641" s="74">
        <f>SUMIFS('MOD PAA INVERSIÓN'!$M:$M,'MOD PAA INVERSIÓN'!B:B,A641,'MOD PAA INVERSIÓN'!A:A,"Información Actual")</f>
        <v>0</v>
      </c>
      <c r="AF641" s="74" t="e">
        <f>VLOOKUP(A641,'Copia de MOD PAA INVERSIÓN'!$B:$M,12,0)</f>
        <v>#N/A</v>
      </c>
      <c r="AG641" s="27" t="e">
        <f t="shared" si="176"/>
        <v>#REF!</v>
      </c>
      <c r="AH641" s="27" t="e">
        <f t="shared" si="164"/>
        <v>#REF!</v>
      </c>
    </row>
    <row r="642" spans="1:34" ht="125">
      <c r="A642" s="31" t="s">
        <v>1149</v>
      </c>
      <c r="B642" s="32" t="s">
        <v>70</v>
      </c>
      <c r="C642" s="32" t="s">
        <v>71</v>
      </c>
      <c r="D642" s="32" t="s">
        <v>1150</v>
      </c>
      <c r="E642" s="32" t="s">
        <v>877</v>
      </c>
      <c r="F642" s="33">
        <v>8146</v>
      </c>
      <c r="G642" s="33">
        <v>2024110010254</v>
      </c>
      <c r="H642" s="32" t="s">
        <v>17</v>
      </c>
      <c r="I642" s="32" t="s">
        <v>878</v>
      </c>
      <c r="J642" s="32" t="s">
        <v>21</v>
      </c>
      <c r="K642" s="32">
        <v>80111600</v>
      </c>
      <c r="L642" s="32" t="s">
        <v>1151</v>
      </c>
      <c r="M642" s="32" t="s">
        <v>459</v>
      </c>
      <c r="N642" s="32" t="s">
        <v>459</v>
      </c>
      <c r="O642" s="32">
        <v>5</v>
      </c>
      <c r="P642" s="32">
        <v>1</v>
      </c>
      <c r="Q642" s="32" t="s">
        <v>883</v>
      </c>
      <c r="R642" s="61" t="s">
        <v>84</v>
      </c>
      <c r="S642" s="61">
        <v>4800000</v>
      </c>
      <c r="T642" s="52">
        <f t="shared" ref="T642:T662" si="187">+S642*O642</f>
        <v>24000000</v>
      </c>
      <c r="U642" s="32" t="s">
        <v>1152</v>
      </c>
      <c r="V642" s="32" t="s">
        <v>78</v>
      </c>
      <c r="W642" s="32" t="s">
        <v>1153</v>
      </c>
      <c r="X642" s="32" t="s">
        <v>533</v>
      </c>
      <c r="Y642" s="32" t="s">
        <v>76</v>
      </c>
      <c r="Z642" s="32" t="s">
        <v>77</v>
      </c>
      <c r="AA642" s="74">
        <f>SUMIFS('MOD PAA INVERSIÓN'!M:M,'MOD PAA INVERSIÓN'!B:B,A642,'MOD PAA INVERSIÓN'!A:A,"Modificación propuesta")</f>
        <v>0</v>
      </c>
      <c r="AB642" s="74">
        <f t="shared" si="161"/>
        <v>0</v>
      </c>
      <c r="AC642" s="74">
        <f t="shared" si="186"/>
        <v>24000000</v>
      </c>
      <c r="AD642" s="74">
        <f>IFERROR(VLOOKUP(A642,'MOD PAA INVERSIÓN'!$B:$U,20,0),0)</f>
        <v>0</v>
      </c>
      <c r="AE642" s="74">
        <f>SUMIFS('MOD PAA INVERSIÓN'!$M:$M,'MOD PAA INVERSIÓN'!B:B,A642,'MOD PAA INVERSIÓN'!A:A,"Información Actual")</f>
        <v>0</v>
      </c>
      <c r="AF642" s="74" t="e">
        <f>VLOOKUP(A642,'Copia de MOD PAA INVERSIÓN'!$B:$M,12,0)</f>
        <v>#N/A</v>
      </c>
      <c r="AG642" s="27" t="e">
        <f t="shared" si="176"/>
        <v>#REF!</v>
      </c>
      <c r="AH642" s="27" t="e">
        <f t="shared" si="164"/>
        <v>#REF!</v>
      </c>
    </row>
    <row r="643" spans="1:34" ht="125">
      <c r="A643" s="31" t="s">
        <v>1154</v>
      </c>
      <c r="B643" s="32" t="s">
        <v>70</v>
      </c>
      <c r="C643" s="32" t="s">
        <v>71</v>
      </c>
      <c r="D643" s="32" t="s">
        <v>1150</v>
      </c>
      <c r="E643" s="32" t="s">
        <v>877</v>
      </c>
      <c r="F643" s="33">
        <v>8146</v>
      </c>
      <c r="G643" s="33">
        <v>2024110010254</v>
      </c>
      <c r="H643" s="32" t="s">
        <v>17</v>
      </c>
      <c r="I643" s="32" t="s">
        <v>878</v>
      </c>
      <c r="J643" s="32" t="s">
        <v>21</v>
      </c>
      <c r="K643" s="32">
        <v>80111600</v>
      </c>
      <c r="L643" s="32" t="s">
        <v>1473</v>
      </c>
      <c r="M643" s="32" t="s">
        <v>459</v>
      </c>
      <c r="N643" s="32" t="s">
        <v>459</v>
      </c>
      <c r="O643" s="32">
        <v>5</v>
      </c>
      <c r="P643" s="32">
        <v>1</v>
      </c>
      <c r="Q643" s="32" t="s">
        <v>883</v>
      </c>
      <c r="R643" s="61" t="s">
        <v>84</v>
      </c>
      <c r="S643" s="61">
        <v>5500000</v>
      </c>
      <c r="T643" s="52">
        <f t="shared" si="187"/>
        <v>27500000</v>
      </c>
      <c r="U643" s="32" t="s">
        <v>1152</v>
      </c>
      <c r="V643" s="32" t="s">
        <v>78</v>
      </c>
      <c r="W643" s="32" t="s">
        <v>1153</v>
      </c>
      <c r="X643" s="32" t="s">
        <v>533</v>
      </c>
      <c r="Y643" s="32" t="s">
        <v>76</v>
      </c>
      <c r="Z643" s="32" t="s">
        <v>77</v>
      </c>
      <c r="AA643" s="74">
        <f>SUMIFS('MOD PAA INVERSIÓN'!M:M,'MOD PAA INVERSIÓN'!B:B,A643,'MOD PAA INVERSIÓN'!A:A,"Modificación propuesta")</f>
        <v>32500000</v>
      </c>
      <c r="AB643" s="74">
        <f t="shared" si="161"/>
        <v>5000000</v>
      </c>
      <c r="AC643" s="93">
        <v>32500000</v>
      </c>
      <c r="AD643" s="74">
        <f>IFERROR(VLOOKUP(A643,'MOD PAA INVERSIÓN'!$B:$U,20,0),0)</f>
        <v>3</v>
      </c>
      <c r="AE643" s="74">
        <f>SUMIFS('MOD PAA INVERSIÓN'!$M:$M,'MOD PAA INVERSIÓN'!B:B,A643,'MOD PAA INVERSIÓN'!A:A,"Información Actual")</f>
        <v>27500000</v>
      </c>
      <c r="AF643" s="74">
        <f>VLOOKUP(A643,'Copia de MOD PAA INVERSIÓN'!$B:$M,12,0)</f>
        <v>32500000</v>
      </c>
      <c r="AG643" s="77" t="e">
        <f t="shared" si="176"/>
        <v>#REF!</v>
      </c>
      <c r="AH643" s="77" t="e">
        <f t="shared" si="164"/>
        <v>#REF!</v>
      </c>
    </row>
    <row r="644" spans="1:34" ht="125">
      <c r="A644" s="31" t="s">
        <v>1156</v>
      </c>
      <c r="B644" s="32" t="s">
        <v>70</v>
      </c>
      <c r="C644" s="32" t="s">
        <v>71</v>
      </c>
      <c r="D644" s="32" t="s">
        <v>1150</v>
      </c>
      <c r="E644" s="32" t="s">
        <v>877</v>
      </c>
      <c r="F644" s="33">
        <v>8146</v>
      </c>
      <c r="G644" s="33">
        <v>2024110010254</v>
      </c>
      <c r="H644" s="32" t="s">
        <v>17</v>
      </c>
      <c r="I644" s="32" t="s">
        <v>878</v>
      </c>
      <c r="J644" s="32" t="s">
        <v>21</v>
      </c>
      <c r="K644" s="32">
        <v>80111600</v>
      </c>
      <c r="L644" s="32" t="s">
        <v>1157</v>
      </c>
      <c r="M644" s="32" t="s">
        <v>459</v>
      </c>
      <c r="N644" s="32" t="s">
        <v>459</v>
      </c>
      <c r="O644" s="32">
        <v>5</v>
      </c>
      <c r="P644" s="32">
        <v>1</v>
      </c>
      <c r="Q644" s="32" t="s">
        <v>883</v>
      </c>
      <c r="R644" s="61" t="s">
        <v>84</v>
      </c>
      <c r="S644" s="61">
        <v>2440007</v>
      </c>
      <c r="T644" s="52">
        <f t="shared" si="187"/>
        <v>12200035</v>
      </c>
      <c r="U644" s="32" t="s">
        <v>1152</v>
      </c>
      <c r="V644" s="32" t="s">
        <v>78</v>
      </c>
      <c r="W644" s="32" t="s">
        <v>1153</v>
      </c>
      <c r="X644" s="32" t="s">
        <v>533</v>
      </c>
      <c r="Y644" s="32" t="s">
        <v>76</v>
      </c>
      <c r="Z644" s="32" t="s">
        <v>77</v>
      </c>
      <c r="AA644" s="74">
        <f>SUMIFS('MOD PAA INVERSIÓN'!M:M,'MOD PAA INVERSIÓN'!B:B,A644,'MOD PAA INVERSIÓN'!A:A,"Modificación propuesta")</f>
        <v>0</v>
      </c>
      <c r="AB644" s="74">
        <f t="shared" si="161"/>
        <v>0</v>
      </c>
      <c r="AC644" s="74">
        <f>T644</f>
        <v>12200035</v>
      </c>
      <c r="AD644" s="74">
        <f>IFERROR(VLOOKUP(A644,'MOD PAA INVERSIÓN'!$B:$U,20,0),0)</f>
        <v>0</v>
      </c>
      <c r="AE644" s="74">
        <f>SUMIFS('MOD PAA INVERSIÓN'!$M:$M,'MOD PAA INVERSIÓN'!B:B,A644,'MOD PAA INVERSIÓN'!A:A,"Información Actual")</f>
        <v>0</v>
      </c>
      <c r="AF644" s="74" t="e">
        <f>VLOOKUP(A644,'Copia de MOD PAA INVERSIÓN'!$B:$M,12,0)</f>
        <v>#N/A</v>
      </c>
      <c r="AG644" s="27" t="e">
        <f t="shared" si="176"/>
        <v>#REF!</v>
      </c>
      <c r="AH644" s="27" t="e">
        <f t="shared" si="164"/>
        <v>#REF!</v>
      </c>
    </row>
    <row r="645" spans="1:34" ht="125">
      <c r="A645" s="31" t="s">
        <v>1158</v>
      </c>
      <c r="B645" s="32" t="s">
        <v>70</v>
      </c>
      <c r="C645" s="32" t="s">
        <v>71</v>
      </c>
      <c r="D645" s="32" t="s">
        <v>1150</v>
      </c>
      <c r="E645" s="32" t="s">
        <v>877</v>
      </c>
      <c r="F645" s="33">
        <v>8146</v>
      </c>
      <c r="G645" s="33">
        <v>2024110010254</v>
      </c>
      <c r="H645" s="32" t="s">
        <v>17</v>
      </c>
      <c r="I645" s="32" t="s">
        <v>878</v>
      </c>
      <c r="J645" s="32" t="s">
        <v>21</v>
      </c>
      <c r="K645" s="32">
        <v>80111600</v>
      </c>
      <c r="L645" s="32" t="s">
        <v>1474</v>
      </c>
      <c r="M645" s="32" t="s">
        <v>459</v>
      </c>
      <c r="N645" s="32" t="s">
        <v>459</v>
      </c>
      <c r="O645" s="32">
        <v>5</v>
      </c>
      <c r="P645" s="32">
        <v>1</v>
      </c>
      <c r="Q645" s="32" t="s">
        <v>883</v>
      </c>
      <c r="R645" s="61" t="s">
        <v>84</v>
      </c>
      <c r="S645" s="61">
        <v>4508000</v>
      </c>
      <c r="T645" s="52">
        <f t="shared" si="187"/>
        <v>22540000</v>
      </c>
      <c r="U645" s="32" t="s">
        <v>1152</v>
      </c>
      <c r="V645" s="32" t="s">
        <v>78</v>
      </c>
      <c r="W645" s="32" t="s">
        <v>1153</v>
      </c>
      <c r="X645" s="32" t="s">
        <v>533</v>
      </c>
      <c r="Y645" s="32" t="s">
        <v>76</v>
      </c>
      <c r="Z645" s="32" t="s">
        <v>77</v>
      </c>
      <c r="AA645" s="74">
        <f>SUMIFS('MOD PAA INVERSIÓN'!M:M,'MOD PAA INVERSIÓN'!B:B,A645,'MOD PAA INVERSIÓN'!A:A,"Modificación propuesta")</f>
        <v>9016000</v>
      </c>
      <c r="AB645" s="94">
        <f t="shared" si="161"/>
        <v>-13524000</v>
      </c>
      <c r="AC645" s="95">
        <v>9016000</v>
      </c>
      <c r="AD645" s="94">
        <f>IFERROR(VLOOKUP(A645,'MOD PAA INVERSIÓN'!$B:$U,20,0),0)</f>
        <v>3</v>
      </c>
      <c r="AE645" s="94">
        <f>SUMIFS('MOD PAA INVERSIÓN'!$M:$M,'MOD PAA INVERSIÓN'!B:B,A645,'MOD PAA INVERSIÓN'!A:A,"Información Actual")</f>
        <v>22540000</v>
      </c>
      <c r="AF645" s="94">
        <f>VLOOKUP(A645,'Copia de MOD PAA INVERSIÓN'!$B:$M,12,0)</f>
        <v>9016000</v>
      </c>
      <c r="AG645" s="96" t="e">
        <f t="shared" si="176"/>
        <v>#REF!</v>
      </c>
      <c r="AH645" s="77" t="e">
        <f t="shared" si="164"/>
        <v>#REF!</v>
      </c>
    </row>
    <row r="646" spans="1:34" ht="125">
      <c r="A646" s="31" t="s">
        <v>1159</v>
      </c>
      <c r="B646" s="32" t="s">
        <v>70</v>
      </c>
      <c r="C646" s="32" t="s">
        <v>71</v>
      </c>
      <c r="D646" s="32" t="s">
        <v>1150</v>
      </c>
      <c r="E646" s="32" t="s">
        <v>877</v>
      </c>
      <c r="F646" s="33">
        <v>8146</v>
      </c>
      <c r="G646" s="33">
        <v>2024110010254</v>
      </c>
      <c r="H646" s="32" t="s">
        <v>17</v>
      </c>
      <c r="I646" s="32" t="s">
        <v>878</v>
      </c>
      <c r="J646" s="32" t="s">
        <v>21</v>
      </c>
      <c r="K646" s="32">
        <v>80111600</v>
      </c>
      <c r="L646" s="32" t="s">
        <v>1475</v>
      </c>
      <c r="M646" s="32" t="s">
        <v>459</v>
      </c>
      <c r="N646" s="32" t="s">
        <v>459</v>
      </c>
      <c r="O646" s="32">
        <v>5</v>
      </c>
      <c r="P646" s="32">
        <v>1</v>
      </c>
      <c r="Q646" s="32" t="s">
        <v>883</v>
      </c>
      <c r="R646" s="61" t="s">
        <v>84</v>
      </c>
      <c r="S646" s="61">
        <v>4350000</v>
      </c>
      <c r="T646" s="52">
        <f t="shared" si="187"/>
        <v>21750000</v>
      </c>
      <c r="U646" s="32" t="s">
        <v>1152</v>
      </c>
      <c r="V646" s="32" t="s">
        <v>78</v>
      </c>
      <c r="W646" s="32" t="s">
        <v>1153</v>
      </c>
      <c r="X646" s="32" t="s">
        <v>533</v>
      </c>
      <c r="Y646" s="32" t="s">
        <v>76</v>
      </c>
      <c r="Z646" s="32" t="s">
        <v>77</v>
      </c>
      <c r="AA646" s="74">
        <f>SUMIFS('MOD PAA INVERSIÓN'!M:M,'MOD PAA INVERSIÓN'!B:B,A646,'MOD PAA INVERSIÓN'!A:A,"Modificación propuesta")</f>
        <v>0</v>
      </c>
      <c r="AB646" s="74">
        <f t="shared" si="161"/>
        <v>0</v>
      </c>
      <c r="AC646" s="74">
        <f t="shared" ref="AC646:AC653" si="188">T646</f>
        <v>21750000</v>
      </c>
      <c r="AD646" s="74">
        <f>IFERROR(VLOOKUP(A646,'MOD PAA INVERSIÓN'!$B:$U,20,0),0)</f>
        <v>0</v>
      </c>
      <c r="AE646" s="74">
        <f>SUMIFS('MOD PAA INVERSIÓN'!$M:$M,'MOD PAA INVERSIÓN'!B:B,A646,'MOD PAA INVERSIÓN'!A:A,"Información Actual")</f>
        <v>0</v>
      </c>
      <c r="AF646" s="74" t="e">
        <f>VLOOKUP(A646,'Copia de MOD PAA INVERSIÓN'!$B:$M,12,0)</f>
        <v>#N/A</v>
      </c>
      <c r="AG646" s="27" t="e">
        <f t="shared" si="176"/>
        <v>#REF!</v>
      </c>
      <c r="AH646" s="27" t="e">
        <f t="shared" si="164"/>
        <v>#REF!</v>
      </c>
    </row>
    <row r="647" spans="1:34" ht="125">
      <c r="A647" s="31" t="s">
        <v>1160</v>
      </c>
      <c r="B647" s="32" t="s">
        <v>70</v>
      </c>
      <c r="C647" s="32" t="s">
        <v>71</v>
      </c>
      <c r="D647" s="32" t="s">
        <v>1150</v>
      </c>
      <c r="E647" s="32" t="s">
        <v>877</v>
      </c>
      <c r="F647" s="33">
        <v>8146</v>
      </c>
      <c r="G647" s="33">
        <v>2024110010254</v>
      </c>
      <c r="H647" s="32" t="s">
        <v>17</v>
      </c>
      <c r="I647" s="32" t="s">
        <v>878</v>
      </c>
      <c r="J647" s="32" t="s">
        <v>21</v>
      </c>
      <c r="K647" s="32">
        <v>80111600</v>
      </c>
      <c r="L647" s="32" t="s">
        <v>1161</v>
      </c>
      <c r="M647" s="32" t="s">
        <v>459</v>
      </c>
      <c r="N647" s="32" t="s">
        <v>459</v>
      </c>
      <c r="O647" s="32">
        <v>5</v>
      </c>
      <c r="P647" s="32">
        <v>1</v>
      </c>
      <c r="Q647" s="32" t="s">
        <v>883</v>
      </c>
      <c r="R647" s="61" t="s">
        <v>84</v>
      </c>
      <c r="S647" s="61">
        <v>4350000</v>
      </c>
      <c r="T647" s="52">
        <f t="shared" si="187"/>
        <v>21750000</v>
      </c>
      <c r="U647" s="32" t="s">
        <v>1152</v>
      </c>
      <c r="V647" s="32" t="s">
        <v>78</v>
      </c>
      <c r="W647" s="32" t="s">
        <v>1153</v>
      </c>
      <c r="X647" s="32" t="s">
        <v>533</v>
      </c>
      <c r="Y647" s="32" t="s">
        <v>76</v>
      </c>
      <c r="Z647" s="32" t="s">
        <v>77</v>
      </c>
      <c r="AA647" s="74">
        <f>SUMIFS('MOD PAA INVERSIÓN'!M:M,'MOD PAA INVERSIÓN'!B:B,A647,'MOD PAA INVERSIÓN'!A:A,"Modificación propuesta")</f>
        <v>0</v>
      </c>
      <c r="AB647" s="74">
        <f t="shared" si="161"/>
        <v>0</v>
      </c>
      <c r="AC647" s="74">
        <f t="shared" si="188"/>
        <v>21750000</v>
      </c>
      <c r="AD647" s="74">
        <f>IFERROR(VLOOKUP(A647,'MOD PAA INVERSIÓN'!$B:$U,20,0),0)</f>
        <v>0</v>
      </c>
      <c r="AE647" s="74">
        <f>SUMIFS('MOD PAA INVERSIÓN'!$M:$M,'MOD PAA INVERSIÓN'!B:B,A647,'MOD PAA INVERSIÓN'!A:A,"Información Actual")</f>
        <v>0</v>
      </c>
      <c r="AF647" s="74" t="e">
        <f>VLOOKUP(A647,'Copia de MOD PAA INVERSIÓN'!$B:$M,12,0)</f>
        <v>#N/A</v>
      </c>
      <c r="AG647" s="27" t="e">
        <f t="shared" si="176"/>
        <v>#REF!</v>
      </c>
      <c r="AH647" s="27" t="e">
        <f t="shared" si="164"/>
        <v>#REF!</v>
      </c>
    </row>
    <row r="648" spans="1:34" ht="125">
      <c r="A648" s="31" t="s">
        <v>1162</v>
      </c>
      <c r="B648" s="32" t="s">
        <v>70</v>
      </c>
      <c r="C648" s="32" t="s">
        <v>71</v>
      </c>
      <c r="D648" s="32" t="s">
        <v>1150</v>
      </c>
      <c r="E648" s="32" t="s">
        <v>877</v>
      </c>
      <c r="F648" s="33">
        <v>8146</v>
      </c>
      <c r="G648" s="33">
        <v>2024110010254</v>
      </c>
      <c r="H648" s="32" t="s">
        <v>17</v>
      </c>
      <c r="I648" s="32" t="s">
        <v>878</v>
      </c>
      <c r="J648" s="32" t="s">
        <v>21</v>
      </c>
      <c r="K648" s="32">
        <v>80111600</v>
      </c>
      <c r="L648" s="32" t="s">
        <v>1476</v>
      </c>
      <c r="M648" s="32" t="s">
        <v>673</v>
      </c>
      <c r="N648" s="32" t="s">
        <v>673</v>
      </c>
      <c r="O648" s="32">
        <v>5</v>
      </c>
      <c r="P648" s="32">
        <v>1</v>
      </c>
      <c r="Q648" s="32" t="s">
        <v>883</v>
      </c>
      <c r="R648" s="61" t="s">
        <v>84</v>
      </c>
      <c r="S648" s="61">
        <v>4700000</v>
      </c>
      <c r="T648" s="52">
        <f t="shared" si="187"/>
        <v>23500000</v>
      </c>
      <c r="U648" s="32" t="s">
        <v>1152</v>
      </c>
      <c r="V648" s="32" t="s">
        <v>78</v>
      </c>
      <c r="W648" s="32" t="s">
        <v>1153</v>
      </c>
      <c r="X648" s="32" t="s">
        <v>533</v>
      </c>
      <c r="Y648" s="32" t="s">
        <v>76</v>
      </c>
      <c r="Z648" s="32" t="s">
        <v>77</v>
      </c>
      <c r="AA648" s="74">
        <f>SUMIFS('MOD PAA INVERSIÓN'!M:M,'MOD PAA INVERSIÓN'!B:B,A648,'MOD PAA INVERSIÓN'!A:A,"Modificación propuesta")</f>
        <v>23500000</v>
      </c>
      <c r="AB648" s="74">
        <f t="shared" si="161"/>
        <v>0</v>
      </c>
      <c r="AC648" s="74">
        <f t="shared" si="188"/>
        <v>23500000</v>
      </c>
      <c r="AD648" s="74">
        <f>IFERROR(VLOOKUP(A648,'MOD PAA INVERSIÓN'!$B:$U,20,0),0)</f>
        <v>3</v>
      </c>
      <c r="AE648" s="74">
        <f>SUMIFS('MOD PAA INVERSIÓN'!$M:$M,'MOD PAA INVERSIÓN'!B:B,A648,'MOD PAA INVERSIÓN'!A:A,"Información Actual")</f>
        <v>23500000</v>
      </c>
      <c r="AF648" s="74">
        <f>VLOOKUP(A648,'Copia de MOD PAA INVERSIÓN'!$B:$M,12,0)</f>
        <v>23500000</v>
      </c>
      <c r="AG648" s="77" t="e">
        <f t="shared" si="176"/>
        <v>#REF!</v>
      </c>
      <c r="AH648" s="77" t="e">
        <f t="shared" si="164"/>
        <v>#REF!</v>
      </c>
    </row>
    <row r="649" spans="1:34" ht="125">
      <c r="A649" s="31" t="s">
        <v>1164</v>
      </c>
      <c r="B649" s="32" t="s">
        <v>70</v>
      </c>
      <c r="C649" s="32" t="s">
        <v>71</v>
      </c>
      <c r="D649" s="32" t="s">
        <v>1150</v>
      </c>
      <c r="E649" s="32" t="s">
        <v>877</v>
      </c>
      <c r="F649" s="33">
        <v>8146</v>
      </c>
      <c r="G649" s="33">
        <v>2024110010254</v>
      </c>
      <c r="H649" s="32" t="s">
        <v>17</v>
      </c>
      <c r="I649" s="32" t="s">
        <v>878</v>
      </c>
      <c r="J649" s="32" t="s">
        <v>21</v>
      </c>
      <c r="K649" s="32">
        <v>80111600</v>
      </c>
      <c r="L649" s="32" t="s">
        <v>1165</v>
      </c>
      <c r="M649" s="32" t="s">
        <v>459</v>
      </c>
      <c r="N649" s="32" t="s">
        <v>459</v>
      </c>
      <c r="O649" s="32">
        <v>5</v>
      </c>
      <c r="P649" s="32">
        <v>1</v>
      </c>
      <c r="Q649" s="32" t="s">
        <v>883</v>
      </c>
      <c r="R649" s="61" t="s">
        <v>84</v>
      </c>
      <c r="S649" s="61">
        <v>3600000</v>
      </c>
      <c r="T649" s="52">
        <f t="shared" si="187"/>
        <v>18000000</v>
      </c>
      <c r="U649" s="32" t="s">
        <v>1152</v>
      </c>
      <c r="V649" s="32" t="s">
        <v>78</v>
      </c>
      <c r="W649" s="32" t="s">
        <v>1153</v>
      </c>
      <c r="X649" s="32" t="s">
        <v>533</v>
      </c>
      <c r="Y649" s="32" t="s">
        <v>76</v>
      </c>
      <c r="Z649" s="32" t="s">
        <v>77</v>
      </c>
      <c r="AA649" s="74">
        <f>SUMIFS('MOD PAA INVERSIÓN'!M:M,'MOD PAA INVERSIÓN'!B:B,A649,'MOD PAA INVERSIÓN'!A:A,"Modificación propuesta")</f>
        <v>0</v>
      </c>
      <c r="AB649" s="74">
        <f t="shared" si="161"/>
        <v>0</v>
      </c>
      <c r="AC649" s="74">
        <f t="shared" si="188"/>
        <v>18000000</v>
      </c>
      <c r="AD649" s="74">
        <f>IFERROR(VLOOKUP(A649,'MOD PAA INVERSIÓN'!$B:$U,20,0),0)</f>
        <v>0</v>
      </c>
      <c r="AE649" s="74">
        <f>SUMIFS('MOD PAA INVERSIÓN'!$M:$M,'MOD PAA INVERSIÓN'!B:B,A649,'MOD PAA INVERSIÓN'!A:A,"Información Actual")</f>
        <v>0</v>
      </c>
      <c r="AF649" s="74" t="e">
        <f>VLOOKUP(A649,'Copia de MOD PAA INVERSIÓN'!$B:$M,12,0)</f>
        <v>#N/A</v>
      </c>
      <c r="AG649" s="27" t="e">
        <f t="shared" si="176"/>
        <v>#REF!</v>
      </c>
      <c r="AH649" s="27" t="e">
        <f t="shared" si="164"/>
        <v>#REF!</v>
      </c>
    </row>
    <row r="650" spans="1:34" ht="125">
      <c r="A650" s="31" t="s">
        <v>1166</v>
      </c>
      <c r="B650" s="32" t="s">
        <v>70</v>
      </c>
      <c r="C650" s="32" t="s">
        <v>71</v>
      </c>
      <c r="D650" s="32" t="s">
        <v>1150</v>
      </c>
      <c r="E650" s="32" t="s">
        <v>877</v>
      </c>
      <c r="F650" s="33">
        <v>8146</v>
      </c>
      <c r="G650" s="33">
        <v>2024110010254</v>
      </c>
      <c r="H650" s="32" t="s">
        <v>17</v>
      </c>
      <c r="I650" s="32" t="s">
        <v>878</v>
      </c>
      <c r="J650" s="32" t="s">
        <v>21</v>
      </c>
      <c r="K650" s="32">
        <v>80111600</v>
      </c>
      <c r="L650" s="32" t="s">
        <v>1167</v>
      </c>
      <c r="M650" s="32" t="s">
        <v>459</v>
      </c>
      <c r="N650" s="32" t="s">
        <v>459</v>
      </c>
      <c r="O650" s="32">
        <v>5</v>
      </c>
      <c r="P650" s="32">
        <v>1</v>
      </c>
      <c r="Q650" s="32" t="s">
        <v>883</v>
      </c>
      <c r="R650" s="61" t="s">
        <v>84</v>
      </c>
      <c r="S650" s="61">
        <v>4350000</v>
      </c>
      <c r="T650" s="52">
        <f t="shared" si="187"/>
        <v>21750000</v>
      </c>
      <c r="U650" s="32" t="s">
        <v>1152</v>
      </c>
      <c r="V650" s="32" t="s">
        <v>78</v>
      </c>
      <c r="W650" s="32" t="s">
        <v>1153</v>
      </c>
      <c r="X650" s="32" t="s">
        <v>533</v>
      </c>
      <c r="Y650" s="32" t="s">
        <v>76</v>
      </c>
      <c r="Z650" s="32" t="s">
        <v>77</v>
      </c>
      <c r="AA650" s="74">
        <f>SUMIFS('MOD PAA INVERSIÓN'!M:M,'MOD PAA INVERSIÓN'!B:B,A650,'MOD PAA INVERSIÓN'!A:A,"Modificación propuesta")</f>
        <v>0</v>
      </c>
      <c r="AB650" s="74">
        <f t="shared" si="161"/>
        <v>0</v>
      </c>
      <c r="AC650" s="74">
        <f t="shared" si="188"/>
        <v>21750000</v>
      </c>
      <c r="AD650" s="74">
        <f>IFERROR(VLOOKUP(A650,'MOD PAA INVERSIÓN'!$B:$U,20,0),0)</f>
        <v>0</v>
      </c>
      <c r="AE650" s="74">
        <f>SUMIFS('MOD PAA INVERSIÓN'!$M:$M,'MOD PAA INVERSIÓN'!B:B,A650,'MOD PAA INVERSIÓN'!A:A,"Información Actual")</f>
        <v>0</v>
      </c>
      <c r="AF650" s="74" t="e">
        <f>VLOOKUP(A650,'Copia de MOD PAA INVERSIÓN'!$B:$M,12,0)</f>
        <v>#N/A</v>
      </c>
      <c r="AG650" s="27" t="e">
        <f t="shared" si="176"/>
        <v>#REF!</v>
      </c>
      <c r="AH650" s="27" t="e">
        <f t="shared" si="164"/>
        <v>#REF!</v>
      </c>
    </row>
    <row r="651" spans="1:34" ht="125">
      <c r="A651" s="31" t="s">
        <v>1168</v>
      </c>
      <c r="B651" s="32" t="s">
        <v>70</v>
      </c>
      <c r="C651" s="32" t="s">
        <v>71</v>
      </c>
      <c r="D651" s="32" t="s">
        <v>1150</v>
      </c>
      <c r="E651" s="32" t="s">
        <v>877</v>
      </c>
      <c r="F651" s="33">
        <v>8146</v>
      </c>
      <c r="G651" s="33">
        <v>2024110010254</v>
      </c>
      <c r="H651" s="32" t="s">
        <v>17</v>
      </c>
      <c r="I651" s="32" t="s">
        <v>878</v>
      </c>
      <c r="J651" s="32" t="s">
        <v>21</v>
      </c>
      <c r="K651" s="32">
        <v>80111600</v>
      </c>
      <c r="L651" s="32" t="s">
        <v>1169</v>
      </c>
      <c r="M651" s="32" t="s">
        <v>459</v>
      </c>
      <c r="N651" s="32" t="s">
        <v>459</v>
      </c>
      <c r="O651" s="32">
        <v>5</v>
      </c>
      <c r="P651" s="32">
        <v>1</v>
      </c>
      <c r="Q651" s="32" t="s">
        <v>883</v>
      </c>
      <c r="R651" s="61" t="s">
        <v>84</v>
      </c>
      <c r="S651" s="61">
        <v>4508000</v>
      </c>
      <c r="T651" s="52">
        <f t="shared" si="187"/>
        <v>22540000</v>
      </c>
      <c r="U651" s="32" t="s">
        <v>1152</v>
      </c>
      <c r="V651" s="32" t="s">
        <v>78</v>
      </c>
      <c r="W651" s="32" t="s">
        <v>1153</v>
      </c>
      <c r="X651" s="32" t="s">
        <v>533</v>
      </c>
      <c r="Y651" s="32" t="s">
        <v>76</v>
      </c>
      <c r="Z651" s="32" t="s">
        <v>77</v>
      </c>
      <c r="AA651" s="74">
        <f>SUMIFS('MOD PAA INVERSIÓN'!M:M,'MOD PAA INVERSIÓN'!B:B,A651,'MOD PAA INVERSIÓN'!A:A,"Modificación propuesta")</f>
        <v>0</v>
      </c>
      <c r="AB651" s="74">
        <f t="shared" si="161"/>
        <v>0</v>
      </c>
      <c r="AC651" s="74">
        <f t="shared" si="188"/>
        <v>22540000</v>
      </c>
      <c r="AD651" s="74">
        <f>IFERROR(VLOOKUP(A651,'MOD PAA INVERSIÓN'!$B:$U,20,0),0)</f>
        <v>0</v>
      </c>
      <c r="AE651" s="74">
        <f>SUMIFS('MOD PAA INVERSIÓN'!$M:$M,'MOD PAA INVERSIÓN'!B:B,A651,'MOD PAA INVERSIÓN'!A:A,"Información Actual")</f>
        <v>0</v>
      </c>
      <c r="AF651" s="74" t="e">
        <f>VLOOKUP(A651,'Copia de MOD PAA INVERSIÓN'!$B:$M,12,0)</f>
        <v>#N/A</v>
      </c>
      <c r="AG651" s="27" t="e">
        <f t="shared" si="176"/>
        <v>#REF!</v>
      </c>
      <c r="AH651" s="27" t="e">
        <f t="shared" si="164"/>
        <v>#REF!</v>
      </c>
    </row>
    <row r="652" spans="1:34" ht="125">
      <c r="A652" s="31" t="s">
        <v>1170</v>
      </c>
      <c r="B652" s="32" t="s">
        <v>70</v>
      </c>
      <c r="C652" s="32" t="s">
        <v>71</v>
      </c>
      <c r="D652" s="32" t="s">
        <v>1150</v>
      </c>
      <c r="E652" s="32" t="s">
        <v>877</v>
      </c>
      <c r="F652" s="33">
        <v>8146</v>
      </c>
      <c r="G652" s="33">
        <v>2024110010254</v>
      </c>
      <c r="H652" s="32" t="s">
        <v>17</v>
      </c>
      <c r="I652" s="32" t="s">
        <v>878</v>
      </c>
      <c r="J652" s="32" t="s">
        <v>21</v>
      </c>
      <c r="K652" s="32">
        <v>80111600</v>
      </c>
      <c r="L652" s="32" t="s">
        <v>1477</v>
      </c>
      <c r="M652" s="32" t="s">
        <v>673</v>
      </c>
      <c r="N652" s="32" t="s">
        <v>307</v>
      </c>
      <c r="O652" s="32">
        <v>3</v>
      </c>
      <c r="P652" s="32">
        <v>1</v>
      </c>
      <c r="Q652" s="32" t="s">
        <v>883</v>
      </c>
      <c r="R652" s="61" t="s">
        <v>84</v>
      </c>
      <c r="S652" s="61">
        <v>4500000</v>
      </c>
      <c r="T652" s="52">
        <f t="shared" si="187"/>
        <v>13500000</v>
      </c>
      <c r="U652" s="32" t="s">
        <v>1152</v>
      </c>
      <c r="V652" s="32" t="s">
        <v>78</v>
      </c>
      <c r="W652" s="32" t="s">
        <v>1153</v>
      </c>
      <c r="X652" s="32" t="s">
        <v>533</v>
      </c>
      <c r="Y652" s="32" t="s">
        <v>76</v>
      </c>
      <c r="Z652" s="32" t="s">
        <v>77</v>
      </c>
      <c r="AA652" s="74">
        <f>SUMIFS('MOD PAA INVERSIÓN'!M:M,'MOD PAA INVERSIÓN'!B:B,A652,'MOD PAA INVERSIÓN'!A:A,"Modificación propuesta")</f>
        <v>0</v>
      </c>
      <c r="AB652" s="74">
        <f t="shared" si="161"/>
        <v>0</v>
      </c>
      <c r="AC652" s="74">
        <f t="shared" si="188"/>
        <v>13500000</v>
      </c>
      <c r="AD652" s="74">
        <f>IFERROR(VLOOKUP(A652,'MOD PAA INVERSIÓN'!$B:$U,20,0),0)</f>
        <v>0</v>
      </c>
      <c r="AE652" s="74">
        <f>SUMIFS('MOD PAA INVERSIÓN'!$M:$M,'MOD PAA INVERSIÓN'!B:B,A652,'MOD PAA INVERSIÓN'!A:A,"Información Actual")</f>
        <v>0</v>
      </c>
      <c r="AF652" s="74" t="e">
        <f>VLOOKUP(A652,'Copia de MOD PAA INVERSIÓN'!$B:$M,12,0)</f>
        <v>#N/A</v>
      </c>
      <c r="AG652" s="27" t="e">
        <f t="shared" si="176"/>
        <v>#REF!</v>
      </c>
      <c r="AH652" s="27" t="e">
        <f t="shared" si="164"/>
        <v>#REF!</v>
      </c>
    </row>
    <row r="653" spans="1:34" ht="125">
      <c r="A653" s="31" t="s">
        <v>1171</v>
      </c>
      <c r="B653" s="32" t="s">
        <v>70</v>
      </c>
      <c r="C653" s="32" t="s">
        <v>71</v>
      </c>
      <c r="D653" s="32" t="s">
        <v>1150</v>
      </c>
      <c r="E653" s="32" t="s">
        <v>877</v>
      </c>
      <c r="F653" s="33">
        <v>8146</v>
      </c>
      <c r="G653" s="33">
        <v>2024110010254</v>
      </c>
      <c r="H653" s="32" t="s">
        <v>17</v>
      </c>
      <c r="I653" s="32" t="s">
        <v>878</v>
      </c>
      <c r="J653" s="32" t="s">
        <v>21</v>
      </c>
      <c r="K653" s="32">
        <v>80111600</v>
      </c>
      <c r="L653" s="32" t="s">
        <v>1478</v>
      </c>
      <c r="M653" s="32" t="s">
        <v>459</v>
      </c>
      <c r="N653" s="32" t="s">
        <v>459</v>
      </c>
      <c r="O653" s="32">
        <v>5</v>
      </c>
      <c r="P653" s="32">
        <v>1</v>
      </c>
      <c r="Q653" s="32" t="s">
        <v>883</v>
      </c>
      <c r="R653" s="61" t="s">
        <v>84</v>
      </c>
      <c r="S653" s="61">
        <v>4350000</v>
      </c>
      <c r="T653" s="52">
        <f t="shared" si="187"/>
        <v>21750000</v>
      </c>
      <c r="U653" s="32" t="s">
        <v>1152</v>
      </c>
      <c r="V653" s="32" t="s">
        <v>78</v>
      </c>
      <c r="W653" s="32" t="s">
        <v>1153</v>
      </c>
      <c r="X653" s="32" t="s">
        <v>533</v>
      </c>
      <c r="Y653" s="32" t="s">
        <v>76</v>
      </c>
      <c r="Z653" s="32" t="s">
        <v>77</v>
      </c>
      <c r="AA653" s="74">
        <f>SUMIFS('MOD PAA INVERSIÓN'!M:M,'MOD PAA INVERSIÓN'!B:B,A653,'MOD PAA INVERSIÓN'!A:A,"Modificación propuesta")</f>
        <v>0</v>
      </c>
      <c r="AB653" s="74">
        <f t="shared" si="161"/>
        <v>0</v>
      </c>
      <c r="AC653" s="74">
        <f t="shared" si="188"/>
        <v>21750000</v>
      </c>
      <c r="AD653" s="74">
        <f>IFERROR(VLOOKUP(A653,'MOD PAA INVERSIÓN'!$B:$U,20,0),0)</f>
        <v>0</v>
      </c>
      <c r="AE653" s="74">
        <f>SUMIFS('MOD PAA INVERSIÓN'!$M:$M,'MOD PAA INVERSIÓN'!B:B,A653,'MOD PAA INVERSIÓN'!A:A,"Información Actual")</f>
        <v>0</v>
      </c>
      <c r="AF653" s="74" t="e">
        <f>VLOOKUP(A653,'Copia de MOD PAA INVERSIÓN'!$B:$M,12,0)</f>
        <v>#N/A</v>
      </c>
      <c r="AG653" s="27" t="e">
        <f t="shared" si="176"/>
        <v>#REF!</v>
      </c>
      <c r="AH653" s="27" t="e">
        <f t="shared" si="164"/>
        <v>#REF!</v>
      </c>
    </row>
    <row r="654" spans="1:34" ht="125">
      <c r="A654" s="31" t="s">
        <v>1172</v>
      </c>
      <c r="B654" s="32" t="s">
        <v>70</v>
      </c>
      <c r="C654" s="32" t="s">
        <v>71</v>
      </c>
      <c r="D654" s="32" t="s">
        <v>1150</v>
      </c>
      <c r="E654" s="32" t="s">
        <v>877</v>
      </c>
      <c r="F654" s="33">
        <v>8146</v>
      </c>
      <c r="G654" s="33">
        <v>2024110010254</v>
      </c>
      <c r="H654" s="32" t="s">
        <v>17</v>
      </c>
      <c r="I654" s="32" t="s">
        <v>878</v>
      </c>
      <c r="J654" s="32" t="s">
        <v>21</v>
      </c>
      <c r="K654" s="32">
        <v>80111600</v>
      </c>
      <c r="L654" s="32" t="s">
        <v>1479</v>
      </c>
      <c r="M654" s="32" t="s">
        <v>459</v>
      </c>
      <c r="N654" s="32" t="s">
        <v>459</v>
      </c>
      <c r="O654" s="32">
        <v>5</v>
      </c>
      <c r="P654" s="32">
        <v>1</v>
      </c>
      <c r="Q654" s="32" t="s">
        <v>883</v>
      </c>
      <c r="R654" s="61" t="s">
        <v>84</v>
      </c>
      <c r="S654" s="61">
        <v>6500000</v>
      </c>
      <c r="T654" s="52">
        <f t="shared" si="187"/>
        <v>32500000</v>
      </c>
      <c r="U654" s="32" t="s">
        <v>1152</v>
      </c>
      <c r="V654" s="32" t="s">
        <v>78</v>
      </c>
      <c r="W654" s="32" t="s">
        <v>1153</v>
      </c>
      <c r="X654" s="32" t="s">
        <v>533</v>
      </c>
      <c r="Y654" s="32" t="s">
        <v>76</v>
      </c>
      <c r="Z654" s="32" t="s">
        <v>77</v>
      </c>
      <c r="AA654" s="74">
        <f>SUMIFS('MOD PAA INVERSIÓN'!M:M,'MOD PAA INVERSIÓN'!B:B,A654,'MOD PAA INVERSIÓN'!A:A,"Modificación propuesta")</f>
        <v>19500000</v>
      </c>
      <c r="AB654" s="74">
        <f t="shared" si="161"/>
        <v>-13000000</v>
      </c>
      <c r="AC654" s="93">
        <v>19500000</v>
      </c>
      <c r="AD654" s="74">
        <f>IFERROR(VLOOKUP(A654,'MOD PAA INVERSIÓN'!$B:$U,20,0),0)</f>
        <v>3</v>
      </c>
      <c r="AE654" s="74">
        <f>SUMIFS('MOD PAA INVERSIÓN'!$M:$M,'MOD PAA INVERSIÓN'!B:B,A654,'MOD PAA INVERSIÓN'!A:A,"Información Actual")</f>
        <v>32500000</v>
      </c>
      <c r="AF654" s="74">
        <f>VLOOKUP(A654,'Copia de MOD PAA INVERSIÓN'!$B:$M,12,0)</f>
        <v>19500000</v>
      </c>
      <c r="AG654" s="77" t="e">
        <f t="shared" si="176"/>
        <v>#REF!</v>
      </c>
      <c r="AH654" s="77" t="e">
        <f t="shared" si="164"/>
        <v>#REF!</v>
      </c>
    </row>
    <row r="655" spans="1:34" ht="125">
      <c r="A655" s="31" t="s">
        <v>1174</v>
      </c>
      <c r="B655" s="32" t="s">
        <v>70</v>
      </c>
      <c r="C655" s="32" t="s">
        <v>71</v>
      </c>
      <c r="D655" s="32" t="s">
        <v>1150</v>
      </c>
      <c r="E655" s="32" t="s">
        <v>877</v>
      </c>
      <c r="F655" s="33">
        <v>8146</v>
      </c>
      <c r="G655" s="33">
        <v>2024110010254</v>
      </c>
      <c r="H655" s="32" t="s">
        <v>17</v>
      </c>
      <c r="I655" s="32" t="s">
        <v>878</v>
      </c>
      <c r="J655" s="32" t="s">
        <v>21</v>
      </c>
      <c r="K655" s="32">
        <v>80111600</v>
      </c>
      <c r="L655" s="32" t="s">
        <v>1480</v>
      </c>
      <c r="M655" s="32" t="s">
        <v>459</v>
      </c>
      <c r="N655" s="32" t="s">
        <v>459</v>
      </c>
      <c r="O655" s="32">
        <v>5</v>
      </c>
      <c r="P655" s="32">
        <v>1</v>
      </c>
      <c r="Q655" s="32" t="s">
        <v>883</v>
      </c>
      <c r="R655" s="61" t="s">
        <v>84</v>
      </c>
      <c r="S655" s="61">
        <v>4500000</v>
      </c>
      <c r="T655" s="52">
        <f t="shared" si="187"/>
        <v>22500000</v>
      </c>
      <c r="U655" s="32" t="s">
        <v>1152</v>
      </c>
      <c r="V655" s="32" t="s">
        <v>78</v>
      </c>
      <c r="W655" s="32" t="s">
        <v>1153</v>
      </c>
      <c r="X655" s="32" t="s">
        <v>533</v>
      </c>
      <c r="Y655" s="32" t="s">
        <v>76</v>
      </c>
      <c r="Z655" s="32" t="s">
        <v>77</v>
      </c>
      <c r="AA655" s="74">
        <f>SUMIFS('MOD PAA INVERSIÓN'!M:M,'MOD PAA INVERSIÓN'!B:B,A655,'MOD PAA INVERSIÓN'!A:A,"Modificación propuesta")</f>
        <v>24000000</v>
      </c>
      <c r="AB655" s="74">
        <f t="shared" si="161"/>
        <v>1500000</v>
      </c>
      <c r="AC655" s="93">
        <v>24000000</v>
      </c>
      <c r="AD655" s="74">
        <f>IFERROR(VLOOKUP(A655,'MOD PAA INVERSIÓN'!$B:$U,20,0),0)</f>
        <v>3</v>
      </c>
      <c r="AE655" s="74">
        <f>SUMIFS('MOD PAA INVERSIÓN'!$M:$M,'MOD PAA INVERSIÓN'!B:B,A655,'MOD PAA INVERSIÓN'!A:A,"Información Actual")</f>
        <v>22500000</v>
      </c>
      <c r="AF655" s="74">
        <f>VLOOKUP(A655,'Copia de MOD PAA INVERSIÓN'!$B:$M,12,0)</f>
        <v>24000000</v>
      </c>
      <c r="AG655" s="77" t="e">
        <f t="shared" si="176"/>
        <v>#REF!</v>
      </c>
      <c r="AH655" s="77" t="e">
        <f t="shared" si="164"/>
        <v>#REF!</v>
      </c>
    </row>
    <row r="656" spans="1:34" ht="125">
      <c r="A656" s="31" t="s">
        <v>1176</v>
      </c>
      <c r="B656" s="32" t="s">
        <v>70</v>
      </c>
      <c r="C656" s="32" t="s">
        <v>71</v>
      </c>
      <c r="D656" s="32" t="s">
        <v>1150</v>
      </c>
      <c r="E656" s="32" t="s">
        <v>877</v>
      </c>
      <c r="F656" s="33">
        <v>8146</v>
      </c>
      <c r="G656" s="33">
        <v>2024110010254</v>
      </c>
      <c r="H656" s="32" t="s">
        <v>17</v>
      </c>
      <c r="I656" s="32" t="s">
        <v>878</v>
      </c>
      <c r="J656" s="32" t="s">
        <v>21</v>
      </c>
      <c r="K656" s="32">
        <v>80111600</v>
      </c>
      <c r="L656" s="32" t="s">
        <v>1177</v>
      </c>
      <c r="M656" s="32" t="s">
        <v>459</v>
      </c>
      <c r="N656" s="32" t="s">
        <v>459</v>
      </c>
      <c r="O656" s="32">
        <v>5</v>
      </c>
      <c r="P656" s="32">
        <v>1</v>
      </c>
      <c r="Q656" s="32" t="s">
        <v>883</v>
      </c>
      <c r="R656" s="61" t="s">
        <v>84</v>
      </c>
      <c r="S656" s="61">
        <v>4700000</v>
      </c>
      <c r="T656" s="52">
        <f t="shared" si="187"/>
        <v>23500000</v>
      </c>
      <c r="U656" s="32" t="s">
        <v>1152</v>
      </c>
      <c r="V656" s="32" t="s">
        <v>78</v>
      </c>
      <c r="W656" s="32" t="s">
        <v>1153</v>
      </c>
      <c r="X656" s="32" t="s">
        <v>533</v>
      </c>
      <c r="Y656" s="32" t="s">
        <v>76</v>
      </c>
      <c r="Z656" s="32" t="s">
        <v>77</v>
      </c>
      <c r="AA656" s="74">
        <f>SUMIFS('MOD PAA INVERSIÓN'!M:M,'MOD PAA INVERSIÓN'!B:B,A656,'MOD PAA INVERSIÓN'!A:A,"Modificación propuesta")</f>
        <v>0</v>
      </c>
      <c r="AB656" s="74">
        <f t="shared" si="161"/>
        <v>0</v>
      </c>
      <c r="AC656" s="74">
        <f t="shared" ref="AC656:AC669" si="189">T656</f>
        <v>23500000</v>
      </c>
      <c r="AD656" s="74">
        <f>IFERROR(VLOOKUP(A656,'MOD PAA INVERSIÓN'!$B:$U,20,0),0)</f>
        <v>0</v>
      </c>
      <c r="AE656" s="74">
        <f>SUMIFS('MOD PAA INVERSIÓN'!$M:$M,'MOD PAA INVERSIÓN'!B:B,A656,'MOD PAA INVERSIÓN'!A:A,"Información Actual")</f>
        <v>0</v>
      </c>
      <c r="AF656" s="74" t="e">
        <f>VLOOKUP(A656,'Copia de MOD PAA INVERSIÓN'!$B:$M,12,0)</f>
        <v>#N/A</v>
      </c>
      <c r="AG656" s="27" t="e">
        <f t="shared" si="176"/>
        <v>#REF!</v>
      </c>
      <c r="AH656" s="27" t="e">
        <f t="shared" si="164"/>
        <v>#REF!</v>
      </c>
    </row>
    <row r="657" spans="1:34" ht="125">
      <c r="A657" s="31" t="s">
        <v>1178</v>
      </c>
      <c r="B657" s="32" t="s">
        <v>70</v>
      </c>
      <c r="C657" s="32" t="s">
        <v>71</v>
      </c>
      <c r="D657" s="32" t="s">
        <v>1150</v>
      </c>
      <c r="E657" s="32" t="s">
        <v>877</v>
      </c>
      <c r="F657" s="33">
        <v>8146</v>
      </c>
      <c r="G657" s="33">
        <v>2024110010254</v>
      </c>
      <c r="H657" s="32" t="s">
        <v>17</v>
      </c>
      <c r="I657" s="32" t="s">
        <v>878</v>
      </c>
      <c r="J657" s="32" t="s">
        <v>21</v>
      </c>
      <c r="K657" s="32">
        <v>80111600</v>
      </c>
      <c r="L657" s="32" t="s">
        <v>1179</v>
      </c>
      <c r="M657" s="32" t="s">
        <v>459</v>
      </c>
      <c r="N657" s="32" t="s">
        <v>459</v>
      </c>
      <c r="O657" s="32">
        <v>5</v>
      </c>
      <c r="P657" s="32">
        <v>1</v>
      </c>
      <c r="Q657" s="32" t="s">
        <v>883</v>
      </c>
      <c r="R657" s="61" t="s">
        <v>84</v>
      </c>
      <c r="S657" s="61">
        <v>3000000</v>
      </c>
      <c r="T657" s="52">
        <f t="shared" si="187"/>
        <v>15000000</v>
      </c>
      <c r="U657" s="32" t="s">
        <v>1152</v>
      </c>
      <c r="V657" s="32" t="s">
        <v>78</v>
      </c>
      <c r="W657" s="32" t="s">
        <v>1153</v>
      </c>
      <c r="X657" s="32" t="s">
        <v>533</v>
      </c>
      <c r="Y657" s="32" t="s">
        <v>76</v>
      </c>
      <c r="Z657" s="32" t="s">
        <v>77</v>
      </c>
      <c r="AA657" s="74">
        <f>SUMIFS('MOD PAA INVERSIÓN'!M:M,'MOD PAA INVERSIÓN'!B:B,A657,'MOD PAA INVERSIÓN'!A:A,"Modificación propuesta")</f>
        <v>0</v>
      </c>
      <c r="AB657" s="74">
        <f t="shared" si="161"/>
        <v>0</v>
      </c>
      <c r="AC657" s="74">
        <f t="shared" si="189"/>
        <v>15000000</v>
      </c>
      <c r="AD657" s="74">
        <f>IFERROR(VLOOKUP(A657,'MOD PAA INVERSIÓN'!$B:$U,20,0),0)</f>
        <v>0</v>
      </c>
      <c r="AE657" s="74">
        <f>SUMIFS('MOD PAA INVERSIÓN'!$M:$M,'MOD PAA INVERSIÓN'!B:B,A657,'MOD PAA INVERSIÓN'!A:A,"Información Actual")</f>
        <v>0</v>
      </c>
      <c r="AF657" s="74" t="e">
        <f>VLOOKUP(A657,'Copia de MOD PAA INVERSIÓN'!$B:$M,12,0)</f>
        <v>#N/A</v>
      </c>
      <c r="AG657" s="27" t="e">
        <f t="shared" si="176"/>
        <v>#REF!</v>
      </c>
      <c r="AH657" s="27" t="e">
        <f t="shared" si="164"/>
        <v>#REF!</v>
      </c>
    </row>
    <row r="658" spans="1:34" ht="125">
      <c r="A658" s="31" t="s">
        <v>1180</v>
      </c>
      <c r="B658" s="32" t="s">
        <v>70</v>
      </c>
      <c r="C658" s="32" t="s">
        <v>71</v>
      </c>
      <c r="D658" s="32" t="s">
        <v>1150</v>
      </c>
      <c r="E658" s="32" t="s">
        <v>877</v>
      </c>
      <c r="F658" s="33">
        <v>8146</v>
      </c>
      <c r="G658" s="33">
        <v>2024110010254</v>
      </c>
      <c r="H658" s="32" t="s">
        <v>17</v>
      </c>
      <c r="I658" s="32" t="s">
        <v>878</v>
      </c>
      <c r="J658" s="32" t="s">
        <v>21</v>
      </c>
      <c r="K658" s="32">
        <v>80111600</v>
      </c>
      <c r="L658" s="32" t="s">
        <v>1181</v>
      </c>
      <c r="M658" s="32" t="s">
        <v>459</v>
      </c>
      <c r="N658" s="32" t="s">
        <v>459</v>
      </c>
      <c r="O658" s="32">
        <v>5</v>
      </c>
      <c r="P658" s="32">
        <v>1</v>
      </c>
      <c r="Q658" s="32" t="s">
        <v>883</v>
      </c>
      <c r="R658" s="61" t="s">
        <v>84</v>
      </c>
      <c r="S658" s="61">
        <v>4350000</v>
      </c>
      <c r="T658" s="52">
        <f t="shared" si="187"/>
        <v>21750000</v>
      </c>
      <c r="U658" s="32" t="s">
        <v>1152</v>
      </c>
      <c r="V658" s="32" t="s">
        <v>78</v>
      </c>
      <c r="W658" s="32" t="s">
        <v>1153</v>
      </c>
      <c r="X658" s="32" t="s">
        <v>533</v>
      </c>
      <c r="Y658" s="32" t="s">
        <v>76</v>
      </c>
      <c r="Z658" s="32" t="s">
        <v>77</v>
      </c>
      <c r="AA658" s="74">
        <f>SUMIFS('MOD PAA INVERSIÓN'!M:M,'MOD PAA INVERSIÓN'!B:B,A658,'MOD PAA INVERSIÓN'!A:A,"Modificación propuesta")</f>
        <v>0</v>
      </c>
      <c r="AB658" s="74">
        <f t="shared" si="161"/>
        <v>0</v>
      </c>
      <c r="AC658" s="74">
        <f t="shared" si="189"/>
        <v>21750000</v>
      </c>
      <c r="AD658" s="74">
        <f>IFERROR(VLOOKUP(A658,'MOD PAA INVERSIÓN'!$B:$U,20,0),0)</f>
        <v>0</v>
      </c>
      <c r="AE658" s="74">
        <f>SUMIFS('MOD PAA INVERSIÓN'!$M:$M,'MOD PAA INVERSIÓN'!B:B,A658,'MOD PAA INVERSIÓN'!A:A,"Información Actual")</f>
        <v>0</v>
      </c>
      <c r="AF658" s="74" t="e">
        <f>VLOOKUP(A658,'Copia de MOD PAA INVERSIÓN'!$B:$M,12,0)</f>
        <v>#N/A</v>
      </c>
      <c r="AG658" s="27" t="e">
        <f t="shared" si="176"/>
        <v>#REF!</v>
      </c>
      <c r="AH658" s="27" t="e">
        <f t="shared" si="164"/>
        <v>#REF!</v>
      </c>
    </row>
    <row r="659" spans="1:34" ht="125">
      <c r="A659" s="31" t="s">
        <v>1182</v>
      </c>
      <c r="B659" s="32" t="s">
        <v>70</v>
      </c>
      <c r="C659" s="32" t="s">
        <v>71</v>
      </c>
      <c r="D659" s="32" t="s">
        <v>1150</v>
      </c>
      <c r="E659" s="32" t="s">
        <v>877</v>
      </c>
      <c r="F659" s="33">
        <v>8146</v>
      </c>
      <c r="G659" s="33">
        <v>2024110010254</v>
      </c>
      <c r="H659" s="32" t="s">
        <v>17</v>
      </c>
      <c r="I659" s="32" t="s">
        <v>878</v>
      </c>
      <c r="J659" s="32" t="s">
        <v>21</v>
      </c>
      <c r="K659" s="32">
        <v>80111600</v>
      </c>
      <c r="L659" s="32" t="s">
        <v>1183</v>
      </c>
      <c r="M659" s="32" t="s">
        <v>459</v>
      </c>
      <c r="N659" s="32" t="s">
        <v>459</v>
      </c>
      <c r="O659" s="32">
        <v>5</v>
      </c>
      <c r="P659" s="32">
        <v>1</v>
      </c>
      <c r="Q659" s="32" t="s">
        <v>883</v>
      </c>
      <c r="R659" s="61" t="s">
        <v>84</v>
      </c>
      <c r="S659" s="61">
        <v>3600000</v>
      </c>
      <c r="T659" s="52">
        <f t="shared" si="187"/>
        <v>18000000</v>
      </c>
      <c r="U659" s="32" t="s">
        <v>1152</v>
      </c>
      <c r="V659" s="32" t="s">
        <v>78</v>
      </c>
      <c r="W659" s="32" t="s">
        <v>1153</v>
      </c>
      <c r="X659" s="32" t="s">
        <v>533</v>
      </c>
      <c r="Y659" s="32" t="s">
        <v>76</v>
      </c>
      <c r="Z659" s="32" t="s">
        <v>77</v>
      </c>
      <c r="AA659" s="74">
        <f>SUMIFS('MOD PAA INVERSIÓN'!M:M,'MOD PAA INVERSIÓN'!B:B,A659,'MOD PAA INVERSIÓN'!A:A,"Modificación propuesta")</f>
        <v>0</v>
      </c>
      <c r="AB659" s="74">
        <f t="shared" si="161"/>
        <v>0</v>
      </c>
      <c r="AC659" s="74">
        <f t="shared" si="189"/>
        <v>18000000</v>
      </c>
      <c r="AD659" s="74">
        <f>IFERROR(VLOOKUP(A659,'MOD PAA INVERSIÓN'!$B:$U,20,0),0)</f>
        <v>0</v>
      </c>
      <c r="AE659" s="74">
        <f>SUMIFS('MOD PAA INVERSIÓN'!$M:$M,'MOD PAA INVERSIÓN'!B:B,A659,'MOD PAA INVERSIÓN'!A:A,"Información Actual")</f>
        <v>0</v>
      </c>
      <c r="AF659" s="74" t="e">
        <f>VLOOKUP(A659,'Copia de MOD PAA INVERSIÓN'!$B:$M,12,0)</f>
        <v>#N/A</v>
      </c>
      <c r="AG659" s="27" t="e">
        <f t="shared" si="176"/>
        <v>#REF!</v>
      </c>
      <c r="AH659" s="27" t="e">
        <f t="shared" si="164"/>
        <v>#REF!</v>
      </c>
    </row>
    <row r="660" spans="1:34" ht="125">
      <c r="A660" s="31" t="s">
        <v>1184</v>
      </c>
      <c r="B660" s="32" t="s">
        <v>70</v>
      </c>
      <c r="C660" s="32" t="s">
        <v>71</v>
      </c>
      <c r="D660" s="32" t="s">
        <v>1150</v>
      </c>
      <c r="E660" s="32" t="s">
        <v>877</v>
      </c>
      <c r="F660" s="33">
        <v>8146</v>
      </c>
      <c r="G660" s="33">
        <v>2024110010254</v>
      </c>
      <c r="H660" s="32" t="s">
        <v>17</v>
      </c>
      <c r="I660" s="32" t="s">
        <v>878</v>
      </c>
      <c r="J660" s="32" t="s">
        <v>21</v>
      </c>
      <c r="K660" s="32">
        <v>80111600</v>
      </c>
      <c r="L660" s="32" t="s">
        <v>1185</v>
      </c>
      <c r="M660" s="32" t="s">
        <v>459</v>
      </c>
      <c r="N660" s="32" t="s">
        <v>459</v>
      </c>
      <c r="O660" s="32">
        <v>5</v>
      </c>
      <c r="P660" s="32">
        <v>1</v>
      </c>
      <c r="Q660" s="32" t="s">
        <v>883</v>
      </c>
      <c r="R660" s="61" t="s">
        <v>84</v>
      </c>
      <c r="S660" s="61">
        <v>5500000</v>
      </c>
      <c r="T660" s="52">
        <f t="shared" si="187"/>
        <v>27500000</v>
      </c>
      <c r="U660" s="32" t="s">
        <v>1152</v>
      </c>
      <c r="V660" s="32" t="s">
        <v>78</v>
      </c>
      <c r="W660" s="32" t="s">
        <v>1153</v>
      </c>
      <c r="X660" s="32" t="s">
        <v>533</v>
      </c>
      <c r="Y660" s="32" t="s">
        <v>76</v>
      </c>
      <c r="Z660" s="32" t="s">
        <v>77</v>
      </c>
      <c r="AA660" s="74">
        <f>SUMIFS('MOD PAA INVERSIÓN'!M:M,'MOD PAA INVERSIÓN'!B:B,A660,'MOD PAA INVERSIÓN'!A:A,"Modificación propuesta")</f>
        <v>0</v>
      </c>
      <c r="AB660" s="74">
        <f t="shared" si="161"/>
        <v>0</v>
      </c>
      <c r="AC660" s="74">
        <f t="shared" si="189"/>
        <v>27500000</v>
      </c>
      <c r="AD660" s="74">
        <f>IFERROR(VLOOKUP(A660,'MOD PAA INVERSIÓN'!$B:$U,20,0),0)</f>
        <v>0</v>
      </c>
      <c r="AE660" s="74">
        <f>SUMIFS('MOD PAA INVERSIÓN'!$M:$M,'MOD PAA INVERSIÓN'!B:B,A660,'MOD PAA INVERSIÓN'!A:A,"Información Actual")</f>
        <v>0</v>
      </c>
      <c r="AF660" s="74" t="e">
        <f>VLOOKUP(A660,'Copia de MOD PAA INVERSIÓN'!$B:$M,12,0)</f>
        <v>#N/A</v>
      </c>
      <c r="AG660" s="27" t="e">
        <f t="shared" si="176"/>
        <v>#REF!</v>
      </c>
      <c r="AH660" s="27" t="e">
        <f t="shared" si="164"/>
        <v>#REF!</v>
      </c>
    </row>
    <row r="661" spans="1:34" ht="125">
      <c r="A661" s="31" t="s">
        <v>1186</v>
      </c>
      <c r="B661" s="32" t="s">
        <v>70</v>
      </c>
      <c r="C661" s="32" t="s">
        <v>71</v>
      </c>
      <c r="D661" s="32" t="s">
        <v>1150</v>
      </c>
      <c r="E661" s="32" t="s">
        <v>877</v>
      </c>
      <c r="F661" s="33">
        <v>8146</v>
      </c>
      <c r="G661" s="33">
        <v>2024110010254</v>
      </c>
      <c r="H661" s="32" t="s">
        <v>17</v>
      </c>
      <c r="I661" s="32" t="s">
        <v>878</v>
      </c>
      <c r="J661" s="32" t="s">
        <v>21</v>
      </c>
      <c r="K661" s="32">
        <v>80111600</v>
      </c>
      <c r="L661" s="32" t="s">
        <v>1187</v>
      </c>
      <c r="M661" s="32" t="s">
        <v>459</v>
      </c>
      <c r="N661" s="32" t="s">
        <v>459</v>
      </c>
      <c r="O661" s="32">
        <v>5</v>
      </c>
      <c r="P661" s="32">
        <v>1</v>
      </c>
      <c r="Q661" s="32" t="s">
        <v>883</v>
      </c>
      <c r="R661" s="61" t="s">
        <v>84</v>
      </c>
      <c r="S661" s="61">
        <v>4350000</v>
      </c>
      <c r="T661" s="52">
        <f t="shared" si="187"/>
        <v>21750000</v>
      </c>
      <c r="U661" s="32" t="s">
        <v>1152</v>
      </c>
      <c r="V661" s="32" t="s">
        <v>78</v>
      </c>
      <c r="W661" s="32" t="s">
        <v>1153</v>
      </c>
      <c r="X661" s="32" t="s">
        <v>533</v>
      </c>
      <c r="Y661" s="32" t="s">
        <v>76</v>
      </c>
      <c r="Z661" s="32" t="s">
        <v>77</v>
      </c>
      <c r="AA661" s="74">
        <f>SUMIFS('MOD PAA INVERSIÓN'!M:M,'MOD PAA INVERSIÓN'!B:B,A661,'MOD PAA INVERSIÓN'!A:A,"Modificación propuesta")</f>
        <v>0</v>
      </c>
      <c r="AB661" s="74">
        <f t="shared" si="161"/>
        <v>0</v>
      </c>
      <c r="AC661" s="74">
        <f t="shared" si="189"/>
        <v>21750000</v>
      </c>
      <c r="AD661" s="74">
        <f>IFERROR(VLOOKUP(A661,'MOD PAA INVERSIÓN'!$B:$U,20,0),0)</f>
        <v>0</v>
      </c>
      <c r="AE661" s="74">
        <f>SUMIFS('MOD PAA INVERSIÓN'!$M:$M,'MOD PAA INVERSIÓN'!B:B,A661,'MOD PAA INVERSIÓN'!A:A,"Información Actual")</f>
        <v>0</v>
      </c>
      <c r="AF661" s="74" t="e">
        <f>VLOOKUP(A661,'Copia de MOD PAA INVERSIÓN'!$B:$M,12,0)</f>
        <v>#N/A</v>
      </c>
      <c r="AG661" s="27" t="e">
        <f t="shared" si="176"/>
        <v>#REF!</v>
      </c>
      <c r="AH661" s="27" t="e">
        <f t="shared" si="164"/>
        <v>#REF!</v>
      </c>
    </row>
    <row r="662" spans="1:34" ht="125">
      <c r="A662" s="31" t="s">
        <v>1188</v>
      </c>
      <c r="B662" s="32" t="s">
        <v>70</v>
      </c>
      <c r="C662" s="32" t="s">
        <v>71</v>
      </c>
      <c r="D662" s="32" t="s">
        <v>1150</v>
      </c>
      <c r="E662" s="32" t="s">
        <v>877</v>
      </c>
      <c r="F662" s="33">
        <v>8146</v>
      </c>
      <c r="G662" s="33">
        <v>2024110010254</v>
      </c>
      <c r="H662" s="32" t="s">
        <v>17</v>
      </c>
      <c r="I662" s="32" t="s">
        <v>878</v>
      </c>
      <c r="J662" s="32" t="s">
        <v>21</v>
      </c>
      <c r="K662" s="32">
        <v>80111600</v>
      </c>
      <c r="L662" s="32" t="s">
        <v>1189</v>
      </c>
      <c r="M662" s="32" t="s">
        <v>307</v>
      </c>
      <c r="N662" s="32" t="s">
        <v>307</v>
      </c>
      <c r="O662" s="32">
        <v>5</v>
      </c>
      <c r="P662" s="32">
        <v>1</v>
      </c>
      <c r="Q662" s="32" t="s">
        <v>883</v>
      </c>
      <c r="R662" s="61" t="s">
        <v>84</v>
      </c>
      <c r="S662" s="61">
        <v>4500000</v>
      </c>
      <c r="T662" s="52">
        <f t="shared" si="187"/>
        <v>22500000</v>
      </c>
      <c r="U662" s="32" t="s">
        <v>1152</v>
      </c>
      <c r="V662" s="32" t="s">
        <v>78</v>
      </c>
      <c r="W662" s="32" t="s">
        <v>1153</v>
      </c>
      <c r="X662" s="32" t="s">
        <v>533</v>
      </c>
      <c r="Y662" s="32" t="s">
        <v>76</v>
      </c>
      <c r="Z662" s="32" t="s">
        <v>77</v>
      </c>
      <c r="AA662" s="74">
        <f>SUMIFS('MOD PAA INVERSIÓN'!M:M,'MOD PAA INVERSIÓN'!B:B,A662,'MOD PAA INVERSIÓN'!A:A,"Modificación propuesta")</f>
        <v>0</v>
      </c>
      <c r="AB662" s="74">
        <f t="shared" si="161"/>
        <v>0</v>
      </c>
      <c r="AC662" s="74">
        <f t="shared" si="189"/>
        <v>22500000</v>
      </c>
      <c r="AD662" s="74">
        <f>IFERROR(VLOOKUP(A662,'MOD PAA INVERSIÓN'!$B:$U,20,0),0)</f>
        <v>0</v>
      </c>
      <c r="AE662" s="74">
        <f>SUMIFS('MOD PAA INVERSIÓN'!$M:$M,'MOD PAA INVERSIÓN'!B:B,A662,'MOD PAA INVERSIÓN'!A:A,"Información Actual")</f>
        <v>0</v>
      </c>
      <c r="AF662" s="74" t="e">
        <f>VLOOKUP(A662,'Copia de MOD PAA INVERSIÓN'!$B:$M,12,0)</f>
        <v>#N/A</v>
      </c>
      <c r="AG662" s="27" t="e">
        <f t="shared" si="176"/>
        <v>#REF!</v>
      </c>
      <c r="AH662" s="27" t="e">
        <f t="shared" si="164"/>
        <v>#REF!</v>
      </c>
    </row>
    <row r="663" spans="1:34" ht="125">
      <c r="A663" s="31" t="s">
        <v>1190</v>
      </c>
      <c r="B663" s="32" t="s">
        <v>70</v>
      </c>
      <c r="C663" s="32" t="s">
        <v>71</v>
      </c>
      <c r="D663" s="32" t="s">
        <v>1150</v>
      </c>
      <c r="E663" s="32" t="s">
        <v>877</v>
      </c>
      <c r="F663" s="33">
        <v>8146</v>
      </c>
      <c r="G663" s="33">
        <v>2024110010254</v>
      </c>
      <c r="H663" s="32" t="s">
        <v>17</v>
      </c>
      <c r="I663" s="32" t="s">
        <v>878</v>
      </c>
      <c r="J663" s="32" t="s">
        <v>21</v>
      </c>
      <c r="K663" s="32" t="s">
        <v>1191</v>
      </c>
      <c r="L663" s="32" t="s">
        <v>1192</v>
      </c>
      <c r="M663" s="32" t="s">
        <v>307</v>
      </c>
      <c r="N663" s="32" t="s">
        <v>307</v>
      </c>
      <c r="O663" s="32">
        <v>1</v>
      </c>
      <c r="P663" s="32">
        <v>1</v>
      </c>
      <c r="Q663" s="32" t="s">
        <v>1061</v>
      </c>
      <c r="R663" s="61" t="s">
        <v>84</v>
      </c>
      <c r="S663" s="61" t="s">
        <v>257</v>
      </c>
      <c r="T663" s="52">
        <v>18000000</v>
      </c>
      <c r="U663" s="32" t="s">
        <v>1152</v>
      </c>
      <c r="V663" s="32" t="s">
        <v>78</v>
      </c>
      <c r="W663" s="32" t="s">
        <v>1153</v>
      </c>
      <c r="X663" s="32" t="s">
        <v>533</v>
      </c>
      <c r="Y663" s="32" t="s">
        <v>76</v>
      </c>
      <c r="Z663" s="32" t="s">
        <v>77</v>
      </c>
      <c r="AA663" s="74">
        <f>SUMIFS('MOD PAA INVERSIÓN'!M:M,'MOD PAA INVERSIÓN'!B:B,A663,'MOD PAA INVERSIÓN'!A:A,"Modificación propuesta")</f>
        <v>0</v>
      </c>
      <c r="AB663" s="74">
        <f t="shared" si="161"/>
        <v>0</v>
      </c>
      <c r="AC663" s="74">
        <f t="shared" si="189"/>
        <v>18000000</v>
      </c>
      <c r="AD663" s="74">
        <f>IFERROR(VLOOKUP(A663,'MOD PAA INVERSIÓN'!$B:$U,20,0),0)</f>
        <v>0</v>
      </c>
      <c r="AE663" s="74">
        <f>SUMIFS('MOD PAA INVERSIÓN'!$M:$M,'MOD PAA INVERSIÓN'!B:B,A663,'MOD PAA INVERSIÓN'!A:A,"Información Actual")</f>
        <v>0</v>
      </c>
      <c r="AF663" s="74" t="e">
        <f>VLOOKUP(A663,'Copia de MOD PAA INVERSIÓN'!$B:$M,12,0)</f>
        <v>#N/A</v>
      </c>
      <c r="AG663" s="27" t="e">
        <f t="shared" si="176"/>
        <v>#REF!</v>
      </c>
      <c r="AH663" s="27" t="e">
        <f t="shared" si="164"/>
        <v>#REF!</v>
      </c>
    </row>
    <row r="664" spans="1:34" ht="125">
      <c r="A664" s="31" t="s">
        <v>1193</v>
      </c>
      <c r="B664" s="32" t="s">
        <v>70</v>
      </c>
      <c r="C664" s="32" t="s">
        <v>71</v>
      </c>
      <c r="D664" s="32" t="s">
        <v>1150</v>
      </c>
      <c r="E664" s="32" t="s">
        <v>877</v>
      </c>
      <c r="F664" s="33">
        <v>8146</v>
      </c>
      <c r="G664" s="33">
        <v>2024110010254</v>
      </c>
      <c r="H664" s="32" t="s">
        <v>17</v>
      </c>
      <c r="I664" s="32" t="s">
        <v>878</v>
      </c>
      <c r="J664" s="32" t="s">
        <v>21</v>
      </c>
      <c r="K664" s="32">
        <v>83121703</v>
      </c>
      <c r="L664" s="32" t="s">
        <v>1194</v>
      </c>
      <c r="M664" s="32" t="s">
        <v>307</v>
      </c>
      <c r="N664" s="32" t="s">
        <v>307</v>
      </c>
      <c r="O664" s="32">
        <v>5</v>
      </c>
      <c r="P664" s="32">
        <v>1</v>
      </c>
      <c r="Q664" s="32" t="s">
        <v>1061</v>
      </c>
      <c r="R664" s="61" t="s">
        <v>84</v>
      </c>
      <c r="S664" s="61" t="s">
        <v>1195</v>
      </c>
      <c r="T664" s="52">
        <f>28000000-1665495</f>
        <v>26334505</v>
      </c>
      <c r="U664" s="32" t="s">
        <v>1152</v>
      </c>
      <c r="V664" s="32" t="s">
        <v>78</v>
      </c>
      <c r="W664" s="32" t="s">
        <v>1153</v>
      </c>
      <c r="X664" s="32" t="s">
        <v>533</v>
      </c>
      <c r="Y664" s="32" t="s">
        <v>76</v>
      </c>
      <c r="Z664" s="32" t="s">
        <v>77</v>
      </c>
      <c r="AA664" s="74">
        <f>SUMIFS('MOD PAA INVERSIÓN'!M:M,'MOD PAA INVERSIÓN'!B:B,A664,'MOD PAA INVERSIÓN'!A:A,"Modificación propuesta")</f>
        <v>0</v>
      </c>
      <c r="AB664" s="74">
        <f t="shared" si="161"/>
        <v>0</v>
      </c>
      <c r="AC664" s="74">
        <f t="shared" si="189"/>
        <v>26334505</v>
      </c>
      <c r="AD664" s="74">
        <f>IFERROR(VLOOKUP(A664,'MOD PAA INVERSIÓN'!$B:$U,20,0),0)</f>
        <v>0</v>
      </c>
      <c r="AE664" s="74">
        <f>SUMIFS('MOD PAA INVERSIÓN'!$M:$M,'MOD PAA INVERSIÓN'!B:B,A664,'MOD PAA INVERSIÓN'!A:A,"Información Actual")</f>
        <v>0</v>
      </c>
      <c r="AF664" s="74" t="e">
        <f>VLOOKUP(A664,'Copia de MOD PAA INVERSIÓN'!$B:$M,12,0)</f>
        <v>#N/A</v>
      </c>
      <c r="AG664" s="27" t="e">
        <f t="shared" si="176"/>
        <v>#REF!</v>
      </c>
      <c r="AH664" s="27" t="e">
        <f t="shared" si="164"/>
        <v>#REF!</v>
      </c>
    </row>
    <row r="665" spans="1:34" ht="125">
      <c r="A665" s="31" t="s">
        <v>1196</v>
      </c>
      <c r="B665" s="32" t="s">
        <v>70</v>
      </c>
      <c r="C665" s="32" t="s">
        <v>71</v>
      </c>
      <c r="D665" s="32" t="s">
        <v>1150</v>
      </c>
      <c r="E665" s="32" t="s">
        <v>877</v>
      </c>
      <c r="F665" s="33">
        <v>8146</v>
      </c>
      <c r="G665" s="33">
        <v>2024110010254</v>
      </c>
      <c r="H665" s="32" t="s">
        <v>17</v>
      </c>
      <c r="I665" s="32" t="s">
        <v>878</v>
      </c>
      <c r="J665" s="32" t="s">
        <v>21</v>
      </c>
      <c r="K665" s="32" t="s">
        <v>407</v>
      </c>
      <c r="L665" s="32" t="s">
        <v>1197</v>
      </c>
      <c r="M665" s="32" t="s">
        <v>307</v>
      </c>
      <c r="N665" s="32" t="s">
        <v>307</v>
      </c>
      <c r="O665" s="32">
        <v>1</v>
      </c>
      <c r="P665" s="32">
        <v>1</v>
      </c>
      <c r="Q665" s="32" t="s">
        <v>1198</v>
      </c>
      <c r="R665" s="61" t="s">
        <v>84</v>
      </c>
      <c r="S665" s="61" t="s">
        <v>1195</v>
      </c>
      <c r="T665" s="52">
        <v>22000000</v>
      </c>
      <c r="U665" s="32" t="s">
        <v>1152</v>
      </c>
      <c r="V665" s="32" t="s">
        <v>78</v>
      </c>
      <c r="W665" s="32" t="s">
        <v>1153</v>
      </c>
      <c r="X665" s="32" t="s">
        <v>533</v>
      </c>
      <c r="Y665" s="32" t="s">
        <v>76</v>
      </c>
      <c r="Z665" s="32" t="s">
        <v>77</v>
      </c>
      <c r="AA665" s="74">
        <f>SUMIFS('MOD PAA INVERSIÓN'!M:M,'MOD PAA INVERSIÓN'!B:B,A665,'MOD PAA INVERSIÓN'!A:A,"Modificación propuesta")</f>
        <v>0</v>
      </c>
      <c r="AB665" s="74">
        <f t="shared" si="161"/>
        <v>0</v>
      </c>
      <c r="AC665" s="74">
        <f t="shared" si="189"/>
        <v>22000000</v>
      </c>
      <c r="AD665" s="74">
        <f>IFERROR(VLOOKUP(A665,'MOD PAA INVERSIÓN'!$B:$U,20,0),0)</f>
        <v>0</v>
      </c>
      <c r="AE665" s="74">
        <f>SUMIFS('MOD PAA INVERSIÓN'!$M:$M,'MOD PAA INVERSIÓN'!B:B,A665,'MOD PAA INVERSIÓN'!A:A,"Información Actual")</f>
        <v>0</v>
      </c>
      <c r="AF665" s="74" t="e">
        <f>VLOOKUP(A665,'Copia de MOD PAA INVERSIÓN'!$B:$M,12,0)</f>
        <v>#N/A</v>
      </c>
      <c r="AG665" s="27" t="e">
        <f t="shared" si="176"/>
        <v>#REF!</v>
      </c>
      <c r="AH665" s="27" t="e">
        <f t="shared" si="164"/>
        <v>#REF!</v>
      </c>
    </row>
    <row r="666" spans="1:34" ht="125">
      <c r="A666" s="31" t="s">
        <v>1199</v>
      </c>
      <c r="B666" s="32" t="s">
        <v>70</v>
      </c>
      <c r="C666" s="32" t="s">
        <v>71</v>
      </c>
      <c r="D666" s="32" t="s">
        <v>1150</v>
      </c>
      <c r="E666" s="32" t="s">
        <v>877</v>
      </c>
      <c r="F666" s="33">
        <v>8146</v>
      </c>
      <c r="G666" s="33">
        <v>2024110010254</v>
      </c>
      <c r="H666" s="32" t="s">
        <v>17</v>
      </c>
      <c r="I666" s="32" t="s">
        <v>878</v>
      </c>
      <c r="J666" s="32" t="s">
        <v>21</v>
      </c>
      <c r="K666" s="32" t="s">
        <v>1200</v>
      </c>
      <c r="L666" s="32" t="s">
        <v>1201</v>
      </c>
      <c r="M666" s="32" t="s">
        <v>307</v>
      </c>
      <c r="N666" s="32" t="s">
        <v>307</v>
      </c>
      <c r="O666" s="32">
        <v>1</v>
      </c>
      <c r="P666" s="32">
        <v>1</v>
      </c>
      <c r="Q666" s="32" t="s">
        <v>1061</v>
      </c>
      <c r="R666" s="61" t="s">
        <v>84</v>
      </c>
      <c r="S666" s="61" t="s">
        <v>1195</v>
      </c>
      <c r="T666" s="52">
        <v>100000000</v>
      </c>
      <c r="U666" s="32" t="s">
        <v>1152</v>
      </c>
      <c r="V666" s="32" t="s">
        <v>78</v>
      </c>
      <c r="W666" s="32" t="s">
        <v>1153</v>
      </c>
      <c r="X666" s="32" t="s">
        <v>533</v>
      </c>
      <c r="Y666" s="32" t="s">
        <v>76</v>
      </c>
      <c r="Z666" s="32" t="s">
        <v>77</v>
      </c>
      <c r="AA666" s="74">
        <f>SUMIFS('MOD PAA INVERSIÓN'!M:M,'MOD PAA INVERSIÓN'!B:B,A666,'MOD PAA INVERSIÓN'!A:A,"Modificación propuesta")</f>
        <v>0</v>
      </c>
      <c r="AB666" s="74">
        <f t="shared" si="161"/>
        <v>0</v>
      </c>
      <c r="AC666" s="74">
        <f t="shared" si="189"/>
        <v>100000000</v>
      </c>
      <c r="AD666" s="74">
        <f>IFERROR(VLOOKUP(A666,'MOD PAA INVERSIÓN'!$B:$U,20,0),0)</f>
        <v>0</v>
      </c>
      <c r="AE666" s="74">
        <f>SUMIFS('MOD PAA INVERSIÓN'!$M:$M,'MOD PAA INVERSIÓN'!B:B,A666,'MOD PAA INVERSIÓN'!A:A,"Información Actual")</f>
        <v>0</v>
      </c>
      <c r="AF666" s="74" t="e">
        <f>VLOOKUP(A666,'Copia de MOD PAA INVERSIÓN'!$B:$M,12,0)</f>
        <v>#N/A</v>
      </c>
      <c r="AG666" s="27" t="e">
        <f t="shared" si="176"/>
        <v>#REF!</v>
      </c>
      <c r="AH666" s="27" t="e">
        <f t="shared" si="164"/>
        <v>#REF!</v>
      </c>
    </row>
    <row r="667" spans="1:34" ht="125">
      <c r="A667" s="31" t="s">
        <v>1202</v>
      </c>
      <c r="B667" s="32" t="s">
        <v>70</v>
      </c>
      <c r="C667" s="32" t="s">
        <v>71</v>
      </c>
      <c r="D667" s="32" t="s">
        <v>1150</v>
      </c>
      <c r="E667" s="32" t="s">
        <v>877</v>
      </c>
      <c r="F667" s="33">
        <v>8146</v>
      </c>
      <c r="G667" s="33">
        <v>2024110010254</v>
      </c>
      <c r="H667" s="32" t="s">
        <v>17</v>
      </c>
      <c r="I667" s="32" t="s">
        <v>878</v>
      </c>
      <c r="J667" s="32" t="s">
        <v>21</v>
      </c>
      <c r="K667" s="32">
        <v>81112101</v>
      </c>
      <c r="L667" s="32" t="s">
        <v>1203</v>
      </c>
      <c r="M667" s="32" t="s">
        <v>307</v>
      </c>
      <c r="N667" s="32" t="s">
        <v>307</v>
      </c>
      <c r="O667" s="32">
        <v>5</v>
      </c>
      <c r="P667" s="32">
        <v>1</v>
      </c>
      <c r="Q667" s="32" t="s">
        <v>1061</v>
      </c>
      <c r="R667" s="61" t="s">
        <v>84</v>
      </c>
      <c r="S667" s="61" t="s">
        <v>1195</v>
      </c>
      <c r="T667" s="52">
        <v>15000000</v>
      </c>
      <c r="U667" s="32" t="s">
        <v>1152</v>
      </c>
      <c r="V667" s="32" t="s">
        <v>78</v>
      </c>
      <c r="W667" s="32" t="s">
        <v>1153</v>
      </c>
      <c r="X667" s="32" t="s">
        <v>533</v>
      </c>
      <c r="Y667" s="32" t="s">
        <v>76</v>
      </c>
      <c r="Z667" s="32" t="s">
        <v>77</v>
      </c>
      <c r="AA667" s="74">
        <f>SUMIFS('MOD PAA INVERSIÓN'!M:M,'MOD PAA INVERSIÓN'!B:B,A667,'MOD PAA INVERSIÓN'!A:A,"Modificación propuesta")</f>
        <v>0</v>
      </c>
      <c r="AB667" s="74">
        <f t="shared" si="161"/>
        <v>0</v>
      </c>
      <c r="AC667" s="74">
        <f t="shared" si="189"/>
        <v>15000000</v>
      </c>
      <c r="AD667" s="74">
        <f>IFERROR(VLOOKUP(A667,'MOD PAA INVERSIÓN'!$B:$U,20,0),0)</f>
        <v>0</v>
      </c>
      <c r="AE667" s="74">
        <f>SUMIFS('MOD PAA INVERSIÓN'!$M:$M,'MOD PAA INVERSIÓN'!B:B,A667,'MOD PAA INVERSIÓN'!A:A,"Información Actual")</f>
        <v>0</v>
      </c>
      <c r="AF667" s="74" t="e">
        <f>VLOOKUP(A667,'Copia de MOD PAA INVERSIÓN'!$B:$M,12,0)</f>
        <v>#N/A</v>
      </c>
      <c r="AG667" s="27" t="e">
        <f t="shared" si="176"/>
        <v>#REF!</v>
      </c>
      <c r="AH667" s="27" t="e">
        <f t="shared" si="164"/>
        <v>#REF!</v>
      </c>
    </row>
    <row r="668" spans="1:34" ht="225">
      <c r="A668" s="31" t="s">
        <v>1204</v>
      </c>
      <c r="B668" s="32" t="s">
        <v>70</v>
      </c>
      <c r="C668" s="32" t="s">
        <v>71</v>
      </c>
      <c r="D668" s="32" t="s">
        <v>1150</v>
      </c>
      <c r="E668" s="32" t="s">
        <v>877</v>
      </c>
      <c r="F668" s="33">
        <v>8146</v>
      </c>
      <c r="G668" s="33">
        <v>2024110010254</v>
      </c>
      <c r="H668" s="32" t="s">
        <v>17</v>
      </c>
      <c r="I668" s="32" t="s">
        <v>878</v>
      </c>
      <c r="J668" s="32" t="s">
        <v>21</v>
      </c>
      <c r="K668" s="32">
        <v>43222610</v>
      </c>
      <c r="L668" s="32" t="s">
        <v>1481</v>
      </c>
      <c r="M668" s="32" t="s">
        <v>307</v>
      </c>
      <c r="N668" s="32" t="s">
        <v>307</v>
      </c>
      <c r="O668" s="32">
        <v>5</v>
      </c>
      <c r="P668" s="32">
        <v>1</v>
      </c>
      <c r="Q668" s="32" t="s">
        <v>1061</v>
      </c>
      <c r="R668" s="61" t="s">
        <v>84</v>
      </c>
      <c r="S668" s="61" t="s">
        <v>1195</v>
      </c>
      <c r="T668" s="52">
        <v>5500000</v>
      </c>
      <c r="U668" s="32" t="s">
        <v>1152</v>
      </c>
      <c r="V668" s="32" t="s">
        <v>78</v>
      </c>
      <c r="W668" s="32" t="s">
        <v>1153</v>
      </c>
      <c r="X668" s="32" t="s">
        <v>533</v>
      </c>
      <c r="Y668" s="32" t="s">
        <v>76</v>
      </c>
      <c r="Z668" s="32" t="s">
        <v>77</v>
      </c>
      <c r="AA668" s="74">
        <f>SUMIFS('MOD PAA INVERSIÓN'!M:M,'MOD PAA INVERSIÓN'!B:B,A668,'MOD PAA INVERSIÓN'!A:A,"Modificación propuesta")</f>
        <v>5500000</v>
      </c>
      <c r="AB668" s="74">
        <f t="shared" si="161"/>
        <v>0</v>
      </c>
      <c r="AC668" s="74">
        <f t="shared" si="189"/>
        <v>5500000</v>
      </c>
      <c r="AD668" s="74">
        <f>IFERROR(VLOOKUP(A668,'MOD PAA INVERSIÓN'!$B:$U,20,0),0)</f>
        <v>3</v>
      </c>
      <c r="AE668" s="74">
        <f>SUMIFS('MOD PAA INVERSIÓN'!$M:$M,'MOD PAA INVERSIÓN'!B:B,A668,'MOD PAA INVERSIÓN'!A:A,"Información Actual")</f>
        <v>5500000</v>
      </c>
      <c r="AF668" s="74">
        <f>VLOOKUP(A668,'Copia de MOD PAA INVERSIÓN'!$B:$M,12,0)</f>
        <v>5500000</v>
      </c>
      <c r="AG668" s="77" t="e">
        <f t="shared" si="176"/>
        <v>#REF!</v>
      </c>
      <c r="AH668" s="77" t="e">
        <f t="shared" si="164"/>
        <v>#REF!</v>
      </c>
    </row>
    <row r="669" spans="1:34" ht="125">
      <c r="A669" s="31" t="s">
        <v>1206</v>
      </c>
      <c r="B669" s="32" t="s">
        <v>70</v>
      </c>
      <c r="C669" s="32" t="s">
        <v>71</v>
      </c>
      <c r="D669" s="32" t="s">
        <v>1150</v>
      </c>
      <c r="E669" s="32" t="s">
        <v>877</v>
      </c>
      <c r="F669" s="33">
        <v>8146</v>
      </c>
      <c r="G669" s="33">
        <v>2024110010254</v>
      </c>
      <c r="H669" s="32" t="s">
        <v>17</v>
      </c>
      <c r="I669" s="32" t="s">
        <v>878</v>
      </c>
      <c r="J669" s="32" t="s">
        <v>21</v>
      </c>
      <c r="K669" s="32">
        <v>43222610</v>
      </c>
      <c r="L669" s="32" t="s">
        <v>1207</v>
      </c>
      <c r="M669" s="32" t="s">
        <v>307</v>
      </c>
      <c r="N669" s="32" t="s">
        <v>307</v>
      </c>
      <c r="O669" s="32">
        <v>5</v>
      </c>
      <c r="P669" s="32">
        <v>1</v>
      </c>
      <c r="Q669" s="32" t="s">
        <v>1061</v>
      </c>
      <c r="R669" s="61" t="s">
        <v>84</v>
      </c>
      <c r="S669" s="61" t="s">
        <v>1195</v>
      </c>
      <c r="T669" s="52">
        <v>16500000</v>
      </c>
      <c r="U669" s="32" t="s">
        <v>1152</v>
      </c>
      <c r="V669" s="32" t="s">
        <v>78</v>
      </c>
      <c r="W669" s="32" t="s">
        <v>1153</v>
      </c>
      <c r="X669" s="32" t="s">
        <v>533</v>
      </c>
      <c r="Y669" s="32" t="s">
        <v>76</v>
      </c>
      <c r="Z669" s="32" t="s">
        <v>77</v>
      </c>
      <c r="AA669" s="74">
        <f>SUMIFS('MOD PAA INVERSIÓN'!M:M,'MOD PAA INVERSIÓN'!B:B,A669,'MOD PAA INVERSIÓN'!A:A,"Modificación propuesta")</f>
        <v>0</v>
      </c>
      <c r="AB669" s="74">
        <f t="shared" si="161"/>
        <v>0</v>
      </c>
      <c r="AC669" s="74">
        <f t="shared" si="189"/>
        <v>16500000</v>
      </c>
      <c r="AD669" s="74">
        <f>IFERROR(VLOOKUP(A669,'MOD PAA INVERSIÓN'!$B:$U,20,0),0)</f>
        <v>0</v>
      </c>
      <c r="AE669" s="74">
        <f>SUMIFS('MOD PAA INVERSIÓN'!$M:$M,'MOD PAA INVERSIÓN'!B:B,A669,'MOD PAA INVERSIÓN'!A:A,"Información Actual")</f>
        <v>0</v>
      </c>
      <c r="AF669" s="74" t="e">
        <f>VLOOKUP(A669,'Copia de MOD PAA INVERSIÓN'!$B:$M,12,0)</f>
        <v>#N/A</v>
      </c>
      <c r="AG669" s="27" t="e">
        <f t="shared" si="176"/>
        <v>#REF!</v>
      </c>
      <c r="AH669" s="27" t="e">
        <f t="shared" si="164"/>
        <v>#REF!</v>
      </c>
    </row>
    <row r="670" spans="1:34" ht="125">
      <c r="A670" s="31" t="s">
        <v>1208</v>
      </c>
      <c r="B670" s="32" t="s">
        <v>70</v>
      </c>
      <c r="C670" s="32" t="s">
        <v>71</v>
      </c>
      <c r="D670" s="32" t="s">
        <v>1150</v>
      </c>
      <c r="E670" s="32" t="s">
        <v>877</v>
      </c>
      <c r="F670" s="33">
        <v>8146</v>
      </c>
      <c r="G670" s="33">
        <v>2024110010254</v>
      </c>
      <c r="H670" s="32" t="s">
        <v>17</v>
      </c>
      <c r="I670" s="32" t="s">
        <v>878</v>
      </c>
      <c r="J670" s="32" t="s">
        <v>21</v>
      </c>
      <c r="K670" s="32">
        <v>80111600</v>
      </c>
      <c r="L670" s="32" t="s">
        <v>1482</v>
      </c>
      <c r="M670" s="32" t="s">
        <v>673</v>
      </c>
      <c r="N670" s="32" t="s">
        <v>673</v>
      </c>
      <c r="O670" s="32">
        <v>1</v>
      </c>
      <c r="P670" s="32">
        <v>1</v>
      </c>
      <c r="Q670" s="32" t="s">
        <v>883</v>
      </c>
      <c r="R670" s="61" t="s">
        <v>84</v>
      </c>
      <c r="S670" s="61" t="s">
        <v>257</v>
      </c>
      <c r="T670" s="52">
        <v>17885460</v>
      </c>
      <c r="U670" s="32" t="s">
        <v>1152</v>
      </c>
      <c r="V670" s="32" t="s">
        <v>78</v>
      </c>
      <c r="W670" s="32" t="s">
        <v>1153</v>
      </c>
      <c r="X670" s="32" t="s">
        <v>533</v>
      </c>
      <c r="Y670" s="32" t="s">
        <v>76</v>
      </c>
      <c r="Z670" s="32" t="s">
        <v>77</v>
      </c>
      <c r="AA670" s="74">
        <f>SUMIFS('MOD PAA INVERSIÓN'!M:M,'MOD PAA INVERSIÓN'!B:B,A670,'MOD PAA INVERSIÓN'!A:A,"Modificación propuesta")</f>
        <v>19909460</v>
      </c>
      <c r="AB670" s="74">
        <f t="shared" si="161"/>
        <v>2024000</v>
      </c>
      <c r="AC670" s="93">
        <v>19909460</v>
      </c>
      <c r="AD670" s="74">
        <f>IFERROR(VLOOKUP(A670,'MOD PAA INVERSIÓN'!$B:$U,20,0),0)</f>
        <v>3</v>
      </c>
      <c r="AE670" s="74">
        <f>SUMIFS('MOD PAA INVERSIÓN'!$M:$M,'MOD PAA INVERSIÓN'!B:B,A670,'MOD PAA INVERSIÓN'!A:A,"Información Actual")</f>
        <v>17885460</v>
      </c>
      <c r="AF670" s="74">
        <f>VLOOKUP(A670,'Copia de MOD PAA INVERSIÓN'!$B:$M,12,0)</f>
        <v>19909460</v>
      </c>
      <c r="AG670" s="77" t="e">
        <f t="shared" si="176"/>
        <v>#REF!</v>
      </c>
      <c r="AH670" s="77" t="e">
        <f t="shared" si="164"/>
        <v>#REF!</v>
      </c>
    </row>
    <row r="671" spans="1:34" ht="75">
      <c r="A671" s="31" t="s">
        <v>1209</v>
      </c>
      <c r="B671" s="32" t="s">
        <v>70</v>
      </c>
      <c r="C671" s="32" t="s">
        <v>1210</v>
      </c>
      <c r="D671" s="32" t="s">
        <v>1211</v>
      </c>
      <c r="E671" s="32" t="s">
        <v>1212</v>
      </c>
      <c r="F671" s="33">
        <v>8238</v>
      </c>
      <c r="G671" s="33">
        <v>2024110010322</v>
      </c>
      <c r="H671" s="32" t="s">
        <v>25</v>
      </c>
      <c r="I671" s="32" t="s">
        <v>1213</v>
      </c>
      <c r="J671" s="32" t="s">
        <v>26</v>
      </c>
      <c r="K671" s="32">
        <v>80111600</v>
      </c>
      <c r="L671" s="32" t="s">
        <v>1483</v>
      </c>
      <c r="M671" s="32" t="s">
        <v>459</v>
      </c>
      <c r="N671" s="32" t="s">
        <v>459</v>
      </c>
      <c r="O671" s="32">
        <v>6</v>
      </c>
      <c r="P671" s="31">
        <v>1</v>
      </c>
      <c r="Q671" s="32" t="s">
        <v>83</v>
      </c>
      <c r="R671" s="45" t="s">
        <v>84</v>
      </c>
      <c r="S671" s="45">
        <v>9000000</v>
      </c>
      <c r="T671" s="45">
        <f t="shared" ref="T671:T680" si="190">+S671*O671</f>
        <v>54000000</v>
      </c>
      <c r="U671" s="45" t="s">
        <v>286</v>
      </c>
      <c r="V671" s="32" t="s">
        <v>78</v>
      </c>
      <c r="W671" s="31" t="s">
        <v>1215</v>
      </c>
      <c r="X671" s="32" t="s">
        <v>315</v>
      </c>
      <c r="Y671" s="32" t="s">
        <v>76</v>
      </c>
      <c r="Z671" s="32" t="s">
        <v>77</v>
      </c>
      <c r="AA671" s="74">
        <f>SUMIFS('MOD PAA INVERSIÓN'!M:M,'MOD PAA INVERSIÓN'!B:B,A671,'MOD PAA INVERSIÓN'!A:A,"Modificación propuesta")</f>
        <v>54000000</v>
      </c>
      <c r="AB671" s="97">
        <f t="shared" si="161"/>
        <v>0</v>
      </c>
      <c r="AC671" s="97">
        <f t="shared" ref="AC671:AC674" si="191">T671</f>
        <v>54000000</v>
      </c>
      <c r="AD671" s="74">
        <f>IFERROR(VLOOKUP(A671,'MOD PAA INVERSIÓN'!$B:$U,20,0),0)</f>
        <v>2</v>
      </c>
      <c r="AE671" s="74">
        <f>SUMIFS('MOD PAA INVERSIÓN'!$M:$M,'MOD PAA INVERSIÓN'!B:B,A671,'MOD PAA INVERSIÓN'!A:A,"Información Actual")</f>
        <v>-54000000</v>
      </c>
      <c r="AF671" s="74">
        <f>VLOOKUP(A671,'Copia de MOD PAA INVERSIÓN'!$B:$M,12,0)</f>
        <v>54000000</v>
      </c>
      <c r="AG671" s="97" t="e">
        <f t="shared" si="176"/>
        <v>#REF!</v>
      </c>
      <c r="AH671" s="27"/>
    </row>
    <row r="672" spans="1:34" ht="75">
      <c r="A672" s="31" t="s">
        <v>1216</v>
      </c>
      <c r="B672" s="32" t="s">
        <v>70</v>
      </c>
      <c r="C672" s="32" t="s">
        <v>1210</v>
      </c>
      <c r="D672" s="32" t="s">
        <v>1211</v>
      </c>
      <c r="E672" s="32" t="s">
        <v>1212</v>
      </c>
      <c r="F672" s="33">
        <v>8238</v>
      </c>
      <c r="G672" s="33">
        <v>2024110010322</v>
      </c>
      <c r="H672" s="32" t="s">
        <v>25</v>
      </c>
      <c r="I672" s="32" t="s">
        <v>1213</v>
      </c>
      <c r="J672" s="32" t="s">
        <v>26</v>
      </c>
      <c r="K672" s="32">
        <v>80111601</v>
      </c>
      <c r="L672" s="32" t="s">
        <v>1484</v>
      </c>
      <c r="M672" s="32" t="s">
        <v>81</v>
      </c>
      <c r="N672" s="32" t="s">
        <v>81</v>
      </c>
      <c r="O672" s="32">
        <v>6</v>
      </c>
      <c r="P672" s="31">
        <v>1</v>
      </c>
      <c r="Q672" s="32" t="s">
        <v>83</v>
      </c>
      <c r="R672" s="45" t="s">
        <v>84</v>
      </c>
      <c r="S672" s="45">
        <v>5500000</v>
      </c>
      <c r="T672" s="45">
        <f t="shared" si="190"/>
        <v>33000000</v>
      </c>
      <c r="U672" s="45" t="s">
        <v>286</v>
      </c>
      <c r="V672" s="32" t="s">
        <v>78</v>
      </c>
      <c r="W672" s="31" t="s">
        <v>1215</v>
      </c>
      <c r="X672" s="32" t="s">
        <v>315</v>
      </c>
      <c r="Y672" s="32" t="s">
        <v>76</v>
      </c>
      <c r="Z672" s="32" t="s">
        <v>77</v>
      </c>
      <c r="AA672" s="74">
        <f>SUMIFS('MOD PAA INVERSIÓN'!M:M,'MOD PAA INVERSIÓN'!B:B,A672,'MOD PAA INVERSIÓN'!A:A,"Modificación propuesta")</f>
        <v>0</v>
      </c>
      <c r="AB672" s="97">
        <f t="shared" si="161"/>
        <v>0</v>
      </c>
      <c r="AC672" s="97">
        <f t="shared" si="191"/>
        <v>33000000</v>
      </c>
      <c r="AD672" s="74">
        <f>IFERROR(VLOOKUP(A672,'MOD PAA INVERSIÓN'!$B:$U,20,0),0)</f>
        <v>0</v>
      </c>
      <c r="AE672" s="74">
        <f>SUMIFS('MOD PAA INVERSIÓN'!$M:$M,'MOD PAA INVERSIÓN'!B:B,A672,'MOD PAA INVERSIÓN'!A:A,"Información Actual")</f>
        <v>0</v>
      </c>
      <c r="AF672" s="74" t="e">
        <f>VLOOKUP(A672,'Copia de MOD PAA INVERSIÓN'!$B:$M,12,0)</f>
        <v>#N/A</v>
      </c>
      <c r="AG672" s="27" t="e">
        <f t="shared" si="176"/>
        <v>#REF!</v>
      </c>
      <c r="AH672" s="27"/>
    </row>
    <row r="673" spans="1:34" ht="75">
      <c r="A673" s="31" t="s">
        <v>1217</v>
      </c>
      <c r="B673" s="32" t="s">
        <v>70</v>
      </c>
      <c r="C673" s="32" t="s">
        <v>1210</v>
      </c>
      <c r="D673" s="32" t="s">
        <v>1211</v>
      </c>
      <c r="E673" s="32" t="s">
        <v>1212</v>
      </c>
      <c r="F673" s="33">
        <v>8238</v>
      </c>
      <c r="G673" s="33">
        <v>2024110010322</v>
      </c>
      <c r="H673" s="32" t="s">
        <v>25</v>
      </c>
      <c r="I673" s="32" t="s">
        <v>1213</v>
      </c>
      <c r="J673" s="32" t="s">
        <v>26</v>
      </c>
      <c r="K673" s="32">
        <v>80111602</v>
      </c>
      <c r="L673" s="32" t="s">
        <v>1485</v>
      </c>
      <c r="M673" s="32" t="s">
        <v>459</v>
      </c>
      <c r="N673" s="32" t="s">
        <v>459</v>
      </c>
      <c r="O673" s="32">
        <v>5</v>
      </c>
      <c r="P673" s="31">
        <v>1</v>
      </c>
      <c r="Q673" s="32" t="s">
        <v>83</v>
      </c>
      <c r="R673" s="45" t="s">
        <v>84</v>
      </c>
      <c r="S673" s="45">
        <v>3600000</v>
      </c>
      <c r="T673" s="45">
        <f t="shared" si="190"/>
        <v>18000000</v>
      </c>
      <c r="U673" s="45" t="s">
        <v>286</v>
      </c>
      <c r="V673" s="32" t="s">
        <v>78</v>
      </c>
      <c r="W673" s="31" t="s">
        <v>1215</v>
      </c>
      <c r="X673" s="32" t="s">
        <v>315</v>
      </c>
      <c r="Y673" s="32" t="s">
        <v>76</v>
      </c>
      <c r="Z673" s="32" t="s">
        <v>77</v>
      </c>
      <c r="AA673" s="74">
        <f>SUMIFS('MOD PAA INVERSIÓN'!M:M,'MOD PAA INVERSIÓN'!B:B,A673,'MOD PAA INVERSIÓN'!A:A,"Modificación propuesta")</f>
        <v>18000000</v>
      </c>
      <c r="AB673" s="97">
        <f t="shared" si="161"/>
        <v>0</v>
      </c>
      <c r="AC673" s="97">
        <f t="shared" si="191"/>
        <v>18000000</v>
      </c>
      <c r="AD673" s="74">
        <f>IFERROR(VLOOKUP(A673,'MOD PAA INVERSIÓN'!$B:$U,20,0),0)</f>
        <v>2</v>
      </c>
      <c r="AE673" s="74">
        <f>SUMIFS('MOD PAA INVERSIÓN'!$M:$M,'MOD PAA INVERSIÓN'!B:B,A673,'MOD PAA INVERSIÓN'!A:A,"Información Actual")</f>
        <v>-18000000</v>
      </c>
      <c r="AF673" s="74">
        <f>VLOOKUP(A673,'Copia de MOD PAA INVERSIÓN'!$B:$M,12,0)</f>
        <v>18000000</v>
      </c>
      <c r="AG673" s="97" t="e">
        <f t="shared" si="176"/>
        <v>#REF!</v>
      </c>
      <c r="AH673" s="27"/>
    </row>
    <row r="674" spans="1:34" ht="75">
      <c r="A674" s="31" t="s">
        <v>1218</v>
      </c>
      <c r="B674" s="32" t="s">
        <v>70</v>
      </c>
      <c r="C674" s="32" t="s">
        <v>1210</v>
      </c>
      <c r="D674" s="32" t="s">
        <v>1211</v>
      </c>
      <c r="E674" s="32" t="s">
        <v>1212</v>
      </c>
      <c r="F674" s="33">
        <v>8238</v>
      </c>
      <c r="G674" s="33">
        <v>2024110010322</v>
      </c>
      <c r="H674" s="32" t="s">
        <v>25</v>
      </c>
      <c r="I674" s="32" t="s">
        <v>1213</v>
      </c>
      <c r="J674" s="32" t="s">
        <v>26</v>
      </c>
      <c r="K674" s="32">
        <v>80111603</v>
      </c>
      <c r="L674" s="32" t="s">
        <v>1486</v>
      </c>
      <c r="M674" s="32" t="s">
        <v>459</v>
      </c>
      <c r="N674" s="32" t="s">
        <v>459</v>
      </c>
      <c r="O674" s="32">
        <v>5</v>
      </c>
      <c r="P674" s="31">
        <v>1</v>
      </c>
      <c r="Q674" s="32" t="s">
        <v>83</v>
      </c>
      <c r="R674" s="45" t="s">
        <v>84</v>
      </c>
      <c r="S674" s="45">
        <v>5500000</v>
      </c>
      <c r="T674" s="45">
        <f t="shared" si="190"/>
        <v>27500000</v>
      </c>
      <c r="U674" s="45" t="s">
        <v>286</v>
      </c>
      <c r="V674" s="32" t="s">
        <v>78</v>
      </c>
      <c r="W674" s="31" t="s">
        <v>1215</v>
      </c>
      <c r="X674" s="32" t="s">
        <v>315</v>
      </c>
      <c r="Y674" s="32" t="s">
        <v>76</v>
      </c>
      <c r="Z674" s="32" t="s">
        <v>77</v>
      </c>
      <c r="AA674" s="74">
        <f>SUMIFS('MOD PAA INVERSIÓN'!M:M,'MOD PAA INVERSIÓN'!B:B,A674,'MOD PAA INVERSIÓN'!A:A,"Modificación propuesta")</f>
        <v>27500000</v>
      </c>
      <c r="AB674" s="97">
        <f t="shared" si="161"/>
        <v>0</v>
      </c>
      <c r="AC674" s="97">
        <f t="shared" si="191"/>
        <v>27500000</v>
      </c>
      <c r="AD674" s="74">
        <f>IFERROR(VLOOKUP(A674,'MOD PAA INVERSIÓN'!$B:$U,20,0),0)</f>
        <v>2</v>
      </c>
      <c r="AE674" s="74">
        <f>SUMIFS('MOD PAA INVERSIÓN'!$M:$M,'MOD PAA INVERSIÓN'!B:B,A674,'MOD PAA INVERSIÓN'!A:A,"Información Actual")</f>
        <v>-27500000</v>
      </c>
      <c r="AF674" s="74">
        <f>VLOOKUP(A674,'Copia de MOD PAA INVERSIÓN'!$B:$M,12,0)</f>
        <v>27500000</v>
      </c>
      <c r="AG674" s="97" t="e">
        <f t="shared" si="176"/>
        <v>#REF!</v>
      </c>
      <c r="AH674" s="27"/>
    </row>
    <row r="675" spans="1:34" ht="75">
      <c r="A675" s="31" t="s">
        <v>1219</v>
      </c>
      <c r="B675" s="32" t="s">
        <v>70</v>
      </c>
      <c r="C675" s="32" t="s">
        <v>1210</v>
      </c>
      <c r="D675" s="32" t="s">
        <v>1211</v>
      </c>
      <c r="E675" s="32" t="s">
        <v>1212</v>
      </c>
      <c r="F675" s="33">
        <v>8238</v>
      </c>
      <c r="G675" s="33">
        <v>2024110010322</v>
      </c>
      <c r="H675" s="32" t="s">
        <v>25</v>
      </c>
      <c r="I675" s="32" t="s">
        <v>1213</v>
      </c>
      <c r="J675" s="32" t="s">
        <v>26</v>
      </c>
      <c r="K675" s="32">
        <v>80111604</v>
      </c>
      <c r="L675" s="32" t="s">
        <v>1487</v>
      </c>
      <c r="M675" s="32" t="s">
        <v>313</v>
      </c>
      <c r="N675" s="32" t="s">
        <v>313</v>
      </c>
      <c r="O675" s="32">
        <v>5</v>
      </c>
      <c r="P675" s="31">
        <v>1</v>
      </c>
      <c r="Q675" s="32" t="s">
        <v>83</v>
      </c>
      <c r="R675" s="45" t="s">
        <v>84</v>
      </c>
      <c r="S675" s="45">
        <v>5500000</v>
      </c>
      <c r="T675" s="45">
        <f t="shared" si="190"/>
        <v>27500000</v>
      </c>
      <c r="U675" s="45" t="s">
        <v>286</v>
      </c>
      <c r="V675" s="32" t="s">
        <v>78</v>
      </c>
      <c r="W675" s="31" t="s">
        <v>1215</v>
      </c>
      <c r="X675" s="32" t="s">
        <v>315</v>
      </c>
      <c r="Y675" s="32" t="s">
        <v>76</v>
      </c>
      <c r="Z675" s="32" t="s">
        <v>77</v>
      </c>
      <c r="AA675" s="74">
        <f>SUMIFS('MOD PAA INVERSIÓN'!M:M,'MOD PAA INVERSIÓN'!B:B,A675,'MOD PAA INVERSIÓN'!A:A,"Modificación propuesta")</f>
        <v>33000000</v>
      </c>
      <c r="AB675" s="74">
        <f>AA675-T675</f>
        <v>5500000</v>
      </c>
      <c r="AC675" s="74">
        <f>AA675</f>
        <v>33000000</v>
      </c>
      <c r="AD675" s="74">
        <f>IFERROR(VLOOKUP(A675,'MOD PAA INVERSIÓN'!$B:$U,20,0),0)</f>
        <v>5</v>
      </c>
      <c r="AE675" s="74">
        <f>SUMIFS('MOD PAA INVERSIÓN'!$M:$M,'MOD PAA INVERSIÓN'!B:B,A675,'MOD PAA INVERSIÓN'!A:A,"Información Actual")</f>
        <v>-27500000</v>
      </c>
      <c r="AF675" s="74">
        <f>VLOOKUP(A675,'Copia de MOD PAA INVERSIÓN'!$B:$M,12,0)</f>
        <v>33000000</v>
      </c>
      <c r="AG675" s="97" t="e">
        <f t="shared" si="176"/>
        <v>#REF!</v>
      </c>
      <c r="AH675" s="27"/>
    </row>
    <row r="676" spans="1:34" ht="75">
      <c r="A676" s="31" t="s">
        <v>1221</v>
      </c>
      <c r="B676" s="32" t="s">
        <v>70</v>
      </c>
      <c r="C676" s="32" t="s">
        <v>1210</v>
      </c>
      <c r="D676" s="32" t="s">
        <v>1211</v>
      </c>
      <c r="E676" s="32" t="s">
        <v>1212</v>
      </c>
      <c r="F676" s="33">
        <v>8238</v>
      </c>
      <c r="G676" s="33">
        <v>2024110010322</v>
      </c>
      <c r="H676" s="32" t="s">
        <v>25</v>
      </c>
      <c r="I676" s="32" t="s">
        <v>1213</v>
      </c>
      <c r="J676" s="32" t="s">
        <v>26</v>
      </c>
      <c r="K676" s="32">
        <v>80111605</v>
      </c>
      <c r="L676" s="32" t="s">
        <v>1488</v>
      </c>
      <c r="M676" s="32" t="s">
        <v>313</v>
      </c>
      <c r="N676" s="32" t="s">
        <v>313</v>
      </c>
      <c r="O676" s="32">
        <v>4</v>
      </c>
      <c r="P676" s="31">
        <v>1</v>
      </c>
      <c r="Q676" s="32" t="s">
        <v>83</v>
      </c>
      <c r="R676" s="45" t="s">
        <v>84</v>
      </c>
      <c r="S676" s="45">
        <v>5500000</v>
      </c>
      <c r="T676" s="45">
        <f t="shared" si="190"/>
        <v>22000000</v>
      </c>
      <c r="U676" s="45" t="s">
        <v>286</v>
      </c>
      <c r="V676" s="32" t="s">
        <v>78</v>
      </c>
      <c r="W676" s="31" t="s">
        <v>1215</v>
      </c>
      <c r="X676" s="32" t="s">
        <v>315</v>
      </c>
      <c r="Y676" s="32" t="s">
        <v>76</v>
      </c>
      <c r="Z676" s="32" t="s">
        <v>77</v>
      </c>
      <c r="AA676" s="74">
        <f>SUMIFS('MOD PAA INVERSIÓN'!M:M,'MOD PAA INVERSIÓN'!B:B,A676,'MOD PAA INVERSIÓN'!A:A,"Modificación propuesta")</f>
        <v>22000000</v>
      </c>
      <c r="AB676" s="97">
        <f t="shared" ref="AB676:AB680" si="192">AC676-T676</f>
        <v>0</v>
      </c>
      <c r="AC676" s="97">
        <f t="shared" ref="AC676:AC680" si="193">T676</f>
        <v>22000000</v>
      </c>
      <c r="AD676" s="74">
        <f>IFERROR(VLOOKUP(A676,'MOD PAA INVERSIÓN'!$B:$U,20,0),0)</f>
        <v>2</v>
      </c>
      <c r="AE676" s="74">
        <f>SUMIFS('MOD PAA INVERSIÓN'!$M:$M,'MOD PAA INVERSIÓN'!B:B,A676,'MOD PAA INVERSIÓN'!A:A,"Información Actual")</f>
        <v>-22000000</v>
      </c>
      <c r="AF676" s="74">
        <f>VLOOKUP(A676,'Copia de MOD PAA INVERSIÓN'!$B:$M,12,0)</f>
        <v>22000000</v>
      </c>
      <c r="AG676" s="97" t="e">
        <f t="shared" si="176"/>
        <v>#REF!</v>
      </c>
      <c r="AH676" s="27"/>
    </row>
    <row r="677" spans="1:34" ht="75">
      <c r="A677" s="31" t="s">
        <v>1222</v>
      </c>
      <c r="B677" s="32" t="s">
        <v>70</v>
      </c>
      <c r="C677" s="32" t="s">
        <v>1210</v>
      </c>
      <c r="D677" s="32" t="s">
        <v>1211</v>
      </c>
      <c r="E677" s="32" t="s">
        <v>1212</v>
      </c>
      <c r="F677" s="33">
        <v>8238</v>
      </c>
      <c r="G677" s="33">
        <v>2024110010322</v>
      </c>
      <c r="H677" s="32" t="s">
        <v>25</v>
      </c>
      <c r="I677" s="32" t="s">
        <v>1213</v>
      </c>
      <c r="J677" s="32" t="s">
        <v>26</v>
      </c>
      <c r="K677" s="32">
        <v>80111606</v>
      </c>
      <c r="L677" s="32" t="s">
        <v>1489</v>
      </c>
      <c r="M677" s="32" t="s">
        <v>459</v>
      </c>
      <c r="N677" s="32" t="s">
        <v>459</v>
      </c>
      <c r="O677" s="32">
        <v>4</v>
      </c>
      <c r="P677" s="31">
        <v>1</v>
      </c>
      <c r="Q677" s="32" t="s">
        <v>83</v>
      </c>
      <c r="R677" s="45" t="s">
        <v>84</v>
      </c>
      <c r="S677" s="45">
        <v>3600000</v>
      </c>
      <c r="T677" s="45">
        <f t="shared" si="190"/>
        <v>14400000</v>
      </c>
      <c r="U677" s="45" t="s">
        <v>286</v>
      </c>
      <c r="V677" s="32" t="s">
        <v>78</v>
      </c>
      <c r="W677" s="31" t="s">
        <v>1215</v>
      </c>
      <c r="X677" s="32" t="s">
        <v>315</v>
      </c>
      <c r="Y677" s="32" t="s">
        <v>76</v>
      </c>
      <c r="Z677" s="32" t="s">
        <v>77</v>
      </c>
      <c r="AA677" s="74">
        <f>SUMIFS('MOD PAA INVERSIÓN'!M:M,'MOD PAA INVERSIÓN'!B:B,A677,'MOD PAA INVERSIÓN'!A:A,"Modificación propuesta")</f>
        <v>14400000</v>
      </c>
      <c r="AB677" s="97">
        <f t="shared" si="192"/>
        <v>0</v>
      </c>
      <c r="AC677" s="97">
        <f t="shared" si="193"/>
        <v>14400000</v>
      </c>
      <c r="AD677" s="74">
        <f>IFERROR(VLOOKUP(A677,'MOD PAA INVERSIÓN'!$B:$U,20,0),0)</f>
        <v>2</v>
      </c>
      <c r="AE677" s="74">
        <f>SUMIFS('MOD PAA INVERSIÓN'!$M:$M,'MOD PAA INVERSIÓN'!B:B,A677,'MOD PAA INVERSIÓN'!A:A,"Información Actual")</f>
        <v>-14400000</v>
      </c>
      <c r="AF677" s="74">
        <f>VLOOKUP(A677,'Copia de MOD PAA INVERSIÓN'!$B:$M,12,0)</f>
        <v>14400000</v>
      </c>
      <c r="AG677" s="97" t="e">
        <f t="shared" si="176"/>
        <v>#REF!</v>
      </c>
      <c r="AH677" s="27"/>
    </row>
    <row r="678" spans="1:34" ht="75">
      <c r="A678" s="31" t="s">
        <v>1223</v>
      </c>
      <c r="B678" s="32" t="s">
        <v>70</v>
      </c>
      <c r="C678" s="32" t="s">
        <v>1210</v>
      </c>
      <c r="D678" s="32" t="s">
        <v>1211</v>
      </c>
      <c r="E678" s="32" t="s">
        <v>1212</v>
      </c>
      <c r="F678" s="33">
        <v>8238</v>
      </c>
      <c r="G678" s="33">
        <v>2024110010322</v>
      </c>
      <c r="H678" s="32" t="s">
        <v>25</v>
      </c>
      <c r="I678" s="32" t="s">
        <v>1213</v>
      </c>
      <c r="J678" s="32" t="s">
        <v>26</v>
      </c>
      <c r="K678" s="32">
        <v>80111607</v>
      </c>
      <c r="L678" s="32" t="s">
        <v>1490</v>
      </c>
      <c r="M678" s="32" t="s">
        <v>459</v>
      </c>
      <c r="N678" s="32" t="s">
        <v>459</v>
      </c>
      <c r="O678" s="32">
        <v>4</v>
      </c>
      <c r="P678" s="31">
        <v>1</v>
      </c>
      <c r="Q678" s="32" t="s">
        <v>83</v>
      </c>
      <c r="R678" s="45" t="s">
        <v>84</v>
      </c>
      <c r="S678" s="45">
        <v>3150000</v>
      </c>
      <c r="T678" s="45">
        <f t="shared" si="190"/>
        <v>12600000</v>
      </c>
      <c r="U678" s="45" t="s">
        <v>286</v>
      </c>
      <c r="V678" s="32" t="s">
        <v>78</v>
      </c>
      <c r="W678" s="31" t="s">
        <v>1215</v>
      </c>
      <c r="X678" s="32" t="s">
        <v>315</v>
      </c>
      <c r="Y678" s="32" t="s">
        <v>76</v>
      </c>
      <c r="Z678" s="32" t="s">
        <v>77</v>
      </c>
      <c r="AA678" s="74">
        <f>SUMIFS('MOD PAA INVERSIÓN'!M:M,'MOD PAA INVERSIÓN'!B:B,A678,'MOD PAA INVERSIÓN'!A:A,"Modificación propuesta")</f>
        <v>12600000</v>
      </c>
      <c r="AB678" s="97">
        <f t="shared" si="192"/>
        <v>0</v>
      </c>
      <c r="AC678" s="97">
        <f t="shared" si="193"/>
        <v>12600000</v>
      </c>
      <c r="AD678" s="74">
        <f>IFERROR(VLOOKUP(A678,'MOD PAA INVERSIÓN'!$B:$U,20,0),0)</f>
        <v>2</v>
      </c>
      <c r="AE678" s="74">
        <f>SUMIFS('MOD PAA INVERSIÓN'!$M:$M,'MOD PAA INVERSIÓN'!B:B,A678,'MOD PAA INVERSIÓN'!A:A,"Información Actual")</f>
        <v>-12600000</v>
      </c>
      <c r="AF678" s="74">
        <f>VLOOKUP(A678,'Copia de MOD PAA INVERSIÓN'!$B:$M,12,0)</f>
        <v>12600000</v>
      </c>
      <c r="AG678" s="97" t="e">
        <f t="shared" si="176"/>
        <v>#REF!</v>
      </c>
      <c r="AH678" s="27"/>
    </row>
    <row r="679" spans="1:34" ht="75">
      <c r="A679" s="31" t="s">
        <v>1225</v>
      </c>
      <c r="B679" s="32" t="s">
        <v>70</v>
      </c>
      <c r="C679" s="32" t="s">
        <v>1210</v>
      </c>
      <c r="D679" s="32" t="s">
        <v>1211</v>
      </c>
      <c r="E679" s="32" t="s">
        <v>1212</v>
      </c>
      <c r="F679" s="33">
        <v>8238</v>
      </c>
      <c r="G679" s="33">
        <v>2024110010322</v>
      </c>
      <c r="H679" s="32" t="s">
        <v>25</v>
      </c>
      <c r="I679" s="32" t="s">
        <v>1213</v>
      </c>
      <c r="J679" s="32" t="s">
        <v>26</v>
      </c>
      <c r="K679" s="32">
        <v>80111608</v>
      </c>
      <c r="L679" s="32" t="s">
        <v>1491</v>
      </c>
      <c r="M679" s="32" t="s">
        <v>459</v>
      </c>
      <c r="N679" s="32" t="s">
        <v>459</v>
      </c>
      <c r="O679" s="32">
        <v>5</v>
      </c>
      <c r="P679" s="32">
        <v>1</v>
      </c>
      <c r="Q679" s="32" t="s">
        <v>83</v>
      </c>
      <c r="R679" s="39" t="s">
        <v>84</v>
      </c>
      <c r="S679" s="39">
        <v>3500000</v>
      </c>
      <c r="T679" s="45">
        <f t="shared" si="190"/>
        <v>17500000</v>
      </c>
      <c r="U679" s="45" t="s">
        <v>286</v>
      </c>
      <c r="V679" s="32" t="s">
        <v>78</v>
      </c>
      <c r="W679" s="31" t="s">
        <v>1215</v>
      </c>
      <c r="X679" s="32" t="s">
        <v>315</v>
      </c>
      <c r="Y679" s="32" t="s">
        <v>76</v>
      </c>
      <c r="Z679" s="32" t="s">
        <v>77</v>
      </c>
      <c r="AA679" s="74">
        <f>SUMIFS('MOD PAA INVERSIÓN'!M:M,'MOD PAA INVERSIÓN'!B:B,A679,'MOD PAA INVERSIÓN'!A:A,"Modificación propuesta")</f>
        <v>17500000</v>
      </c>
      <c r="AB679" s="97">
        <f t="shared" si="192"/>
        <v>0</v>
      </c>
      <c r="AC679" s="97">
        <f t="shared" si="193"/>
        <v>17500000</v>
      </c>
      <c r="AD679" s="74">
        <f>IFERROR(VLOOKUP(A679,'MOD PAA INVERSIÓN'!$B:$U,20,0),0)</f>
        <v>2</v>
      </c>
      <c r="AE679" s="74">
        <f>SUMIFS('MOD PAA INVERSIÓN'!$M:$M,'MOD PAA INVERSIÓN'!B:B,A679,'MOD PAA INVERSIÓN'!A:A,"Información Actual")</f>
        <v>-17500000</v>
      </c>
      <c r="AF679" s="74">
        <f>VLOOKUP(A679,'Copia de MOD PAA INVERSIÓN'!$B:$M,12,0)</f>
        <v>17500000</v>
      </c>
      <c r="AG679" s="97" t="e">
        <f t="shared" si="176"/>
        <v>#REF!</v>
      </c>
      <c r="AH679" s="27"/>
    </row>
    <row r="680" spans="1:34" ht="75">
      <c r="A680" s="31" t="s">
        <v>1226</v>
      </c>
      <c r="B680" s="32" t="s">
        <v>70</v>
      </c>
      <c r="C680" s="32" t="s">
        <v>1210</v>
      </c>
      <c r="D680" s="32" t="s">
        <v>1211</v>
      </c>
      <c r="E680" s="32" t="s">
        <v>1212</v>
      </c>
      <c r="F680" s="33">
        <v>8238</v>
      </c>
      <c r="G680" s="33">
        <v>2024110010322</v>
      </c>
      <c r="H680" s="32" t="s">
        <v>25</v>
      </c>
      <c r="I680" s="32" t="s">
        <v>1213</v>
      </c>
      <c r="J680" s="32" t="s">
        <v>26</v>
      </c>
      <c r="K680" s="32">
        <v>80111609</v>
      </c>
      <c r="L680" s="32" t="s">
        <v>1492</v>
      </c>
      <c r="M680" s="32" t="s">
        <v>313</v>
      </c>
      <c r="N680" s="32" t="s">
        <v>313</v>
      </c>
      <c r="O680" s="32">
        <v>4</v>
      </c>
      <c r="P680" s="32">
        <v>1</v>
      </c>
      <c r="Q680" s="32" t="s">
        <v>83</v>
      </c>
      <c r="R680" s="39" t="s">
        <v>84</v>
      </c>
      <c r="S680" s="39">
        <v>3000000</v>
      </c>
      <c r="T680" s="45">
        <f t="shared" si="190"/>
        <v>12000000</v>
      </c>
      <c r="U680" s="45" t="s">
        <v>286</v>
      </c>
      <c r="V680" s="32" t="s">
        <v>78</v>
      </c>
      <c r="W680" s="31" t="s">
        <v>1215</v>
      </c>
      <c r="X680" s="32" t="s">
        <v>315</v>
      </c>
      <c r="Y680" s="32" t="s">
        <v>76</v>
      </c>
      <c r="Z680" s="32" t="s">
        <v>77</v>
      </c>
      <c r="AA680" s="74">
        <f>SUMIFS('MOD PAA INVERSIÓN'!M:M,'MOD PAA INVERSIÓN'!B:B,A680,'MOD PAA INVERSIÓN'!A:A,"Modificación propuesta")</f>
        <v>12000000</v>
      </c>
      <c r="AB680" s="97">
        <f t="shared" si="192"/>
        <v>0</v>
      </c>
      <c r="AC680" s="97">
        <f t="shared" si="193"/>
        <v>12000000</v>
      </c>
      <c r="AD680" s="74">
        <f>IFERROR(VLOOKUP(A680,'MOD PAA INVERSIÓN'!$B:$U,20,0),0)</f>
        <v>2</v>
      </c>
      <c r="AE680" s="74">
        <f>SUMIFS('MOD PAA INVERSIÓN'!$M:$M,'MOD PAA INVERSIÓN'!B:B,A680,'MOD PAA INVERSIÓN'!A:A,"Información Actual")</f>
        <v>-12000000</v>
      </c>
      <c r="AF680" s="74">
        <f>VLOOKUP(A680,'Copia de MOD PAA INVERSIÓN'!$B:$M,12,0)</f>
        <v>12000000</v>
      </c>
      <c r="AG680" s="97" t="e">
        <f t="shared" si="176"/>
        <v>#REF!</v>
      </c>
      <c r="AH680" s="27"/>
    </row>
    <row r="681" spans="1:34" ht="75">
      <c r="A681" s="31" t="s">
        <v>1228</v>
      </c>
      <c r="B681" s="32" t="s">
        <v>70</v>
      </c>
      <c r="C681" s="32" t="s">
        <v>1210</v>
      </c>
      <c r="D681" s="32" t="s">
        <v>1211</v>
      </c>
      <c r="E681" s="32" t="s">
        <v>1212</v>
      </c>
      <c r="F681" s="33">
        <v>8238</v>
      </c>
      <c r="G681" s="33">
        <v>2024110010322</v>
      </c>
      <c r="H681" s="32" t="s">
        <v>25</v>
      </c>
      <c r="I681" s="32" t="s">
        <v>1213</v>
      </c>
      <c r="J681" s="32" t="s">
        <v>26</v>
      </c>
      <c r="K681" s="32">
        <v>80111610</v>
      </c>
      <c r="L681" s="32" t="s">
        <v>1493</v>
      </c>
      <c r="M681" s="32" t="s">
        <v>459</v>
      </c>
      <c r="N681" s="32" t="s">
        <v>459</v>
      </c>
      <c r="O681" s="32">
        <v>6</v>
      </c>
      <c r="P681" s="32">
        <v>1</v>
      </c>
      <c r="Q681" s="32" t="s">
        <v>83</v>
      </c>
      <c r="R681" s="47" t="s">
        <v>84</v>
      </c>
      <c r="S681" s="47">
        <v>61590000</v>
      </c>
      <c r="T681" s="45">
        <f>+S681</f>
        <v>61590000</v>
      </c>
      <c r="U681" s="45" t="s">
        <v>286</v>
      </c>
      <c r="V681" s="32" t="s">
        <v>78</v>
      </c>
      <c r="W681" s="31" t="s">
        <v>1215</v>
      </c>
      <c r="X681" s="32" t="s">
        <v>315</v>
      </c>
      <c r="Y681" s="32" t="s">
        <v>76</v>
      </c>
      <c r="Z681" s="32" t="s">
        <v>77</v>
      </c>
      <c r="AA681" s="74">
        <f>SUMIFS('MOD PAA INVERSIÓN'!M:M,'MOD PAA INVERSIÓN'!B:B,A681,'MOD PAA INVERSIÓN'!A:A,"Modificación propuesta")</f>
        <v>33590000</v>
      </c>
      <c r="AB681" s="74">
        <f>AA681-T681</f>
        <v>-28000000</v>
      </c>
      <c r="AC681" s="74">
        <f>AA681</f>
        <v>33590000</v>
      </c>
      <c r="AD681" s="74">
        <f>IFERROR(VLOOKUP(A681,'MOD PAA INVERSIÓN'!$B:$U,20,0),0)</f>
        <v>5</v>
      </c>
      <c r="AE681" s="74">
        <f>SUMIFS('MOD PAA INVERSIÓN'!$M:$M,'MOD PAA INVERSIÓN'!B:B,A681,'MOD PAA INVERSIÓN'!A:A,"Información Actual")</f>
        <v>-39090000</v>
      </c>
      <c r="AF681" s="74">
        <f>VLOOKUP(A681,'Copia de MOD PAA INVERSIÓN'!$B:$M,12,0)</f>
        <v>33590000</v>
      </c>
      <c r="AG681" s="97" t="e">
        <f t="shared" si="176"/>
        <v>#REF!</v>
      </c>
      <c r="AH681" s="27"/>
    </row>
    <row r="682" spans="1:34" ht="75">
      <c r="A682" s="31" t="s">
        <v>1229</v>
      </c>
      <c r="B682" s="32" t="s">
        <v>70</v>
      </c>
      <c r="C682" s="32" t="s">
        <v>1210</v>
      </c>
      <c r="D682" s="32" t="s">
        <v>1211</v>
      </c>
      <c r="E682" s="32" t="s">
        <v>1212</v>
      </c>
      <c r="F682" s="33">
        <v>8238</v>
      </c>
      <c r="G682" s="33">
        <v>2024110010322</v>
      </c>
      <c r="H682" s="32" t="s">
        <v>25</v>
      </c>
      <c r="I682" s="32" t="s">
        <v>1213</v>
      </c>
      <c r="J682" s="32" t="s">
        <v>27</v>
      </c>
      <c r="K682" s="32">
        <v>80111600</v>
      </c>
      <c r="L682" s="32" t="s">
        <v>1494</v>
      </c>
      <c r="M682" s="32" t="s">
        <v>459</v>
      </c>
      <c r="N682" s="32" t="s">
        <v>459</v>
      </c>
      <c r="O682" s="32">
        <v>6</v>
      </c>
      <c r="P682" s="31">
        <v>1</v>
      </c>
      <c r="Q682" s="32" t="s">
        <v>83</v>
      </c>
      <c r="R682" s="72" t="s">
        <v>84</v>
      </c>
      <c r="S682" s="72">
        <v>3310000</v>
      </c>
      <c r="T682" s="45">
        <f t="shared" ref="T682:T683" si="194">+S682*O682</f>
        <v>19860000</v>
      </c>
      <c r="U682" s="45" t="s">
        <v>286</v>
      </c>
      <c r="V682" s="32" t="s">
        <v>78</v>
      </c>
      <c r="W682" s="31" t="s">
        <v>1215</v>
      </c>
      <c r="X682" s="32" t="s">
        <v>315</v>
      </c>
      <c r="Y682" s="32" t="s">
        <v>76</v>
      </c>
      <c r="Z682" s="32" t="s">
        <v>77</v>
      </c>
      <c r="AA682" s="74">
        <f>SUMIFS('MOD PAA INVERSIÓN'!M:M,'MOD PAA INVERSIÓN'!B:B,A682,'MOD PAA INVERSIÓN'!A:A,"Modificación propuesta")</f>
        <v>19860000</v>
      </c>
      <c r="AB682" s="97">
        <f t="shared" ref="AB682:AB683" si="195">AC682-T682</f>
        <v>0</v>
      </c>
      <c r="AC682" s="97">
        <f t="shared" ref="AC682:AC683" si="196">T682</f>
        <v>19860000</v>
      </c>
      <c r="AD682" s="74">
        <f>IFERROR(VLOOKUP(A682,'MOD PAA INVERSIÓN'!$B:$U,20,0),0)</f>
        <v>2</v>
      </c>
      <c r="AE682" s="74">
        <f>SUMIFS('MOD PAA INVERSIÓN'!$M:$M,'MOD PAA INVERSIÓN'!B:B,A682,'MOD PAA INVERSIÓN'!A:A,"Información Actual")</f>
        <v>-19860000</v>
      </c>
      <c r="AF682" s="74">
        <f>VLOOKUP(A682,'Copia de MOD PAA INVERSIÓN'!$B:$M,12,0)</f>
        <v>19860000</v>
      </c>
      <c r="AG682" s="97" t="e">
        <f t="shared" si="176"/>
        <v>#REF!</v>
      </c>
      <c r="AH682" s="27"/>
    </row>
    <row r="683" spans="1:34" ht="75">
      <c r="A683" s="31" t="s">
        <v>1231</v>
      </c>
      <c r="B683" s="32" t="s">
        <v>70</v>
      </c>
      <c r="C683" s="32" t="s">
        <v>1210</v>
      </c>
      <c r="D683" s="32" t="s">
        <v>1211</v>
      </c>
      <c r="E683" s="32" t="s">
        <v>1212</v>
      </c>
      <c r="F683" s="33">
        <v>8238</v>
      </c>
      <c r="G683" s="33">
        <v>2024110010322</v>
      </c>
      <c r="H683" s="32" t="s">
        <v>25</v>
      </c>
      <c r="I683" s="32" t="s">
        <v>1213</v>
      </c>
      <c r="J683" s="32" t="s">
        <v>27</v>
      </c>
      <c r="K683" s="32" t="s">
        <v>1232</v>
      </c>
      <c r="L683" s="32" t="s">
        <v>1233</v>
      </c>
      <c r="M683" s="32" t="s">
        <v>459</v>
      </c>
      <c r="N683" s="32" t="s">
        <v>459</v>
      </c>
      <c r="O683" s="32">
        <v>1</v>
      </c>
      <c r="P683" s="31">
        <v>1</v>
      </c>
      <c r="Q683" s="32" t="s">
        <v>555</v>
      </c>
      <c r="R683" s="45" t="s">
        <v>84</v>
      </c>
      <c r="S683" s="45">
        <v>30050000</v>
      </c>
      <c r="T683" s="45">
        <f t="shared" si="194"/>
        <v>30050000</v>
      </c>
      <c r="U683" s="45" t="s">
        <v>286</v>
      </c>
      <c r="V683" s="32" t="s">
        <v>78</v>
      </c>
      <c r="W683" s="31" t="s">
        <v>1215</v>
      </c>
      <c r="X683" s="32" t="s">
        <v>315</v>
      </c>
      <c r="Y683" s="32" t="s">
        <v>76</v>
      </c>
      <c r="Z683" s="32" t="s">
        <v>77</v>
      </c>
      <c r="AA683" s="74">
        <f>SUMIFS('MOD PAA INVERSIÓN'!M:M,'MOD PAA INVERSIÓN'!B:B,A683,'MOD PAA INVERSIÓN'!A:A,"Modificación propuesta")</f>
        <v>0</v>
      </c>
      <c r="AB683" s="97">
        <f t="shared" si="195"/>
        <v>0</v>
      </c>
      <c r="AC683" s="97">
        <f t="shared" si="196"/>
        <v>30050000</v>
      </c>
      <c r="AD683" s="74">
        <f>IFERROR(VLOOKUP(A683,'MOD PAA INVERSIÓN'!$B:$U,20,0),0)</f>
        <v>0</v>
      </c>
      <c r="AE683" s="74">
        <f>SUMIFS('MOD PAA INVERSIÓN'!$M:$M,'MOD PAA INVERSIÓN'!B:B,A683,'MOD PAA INVERSIÓN'!A:A,"Información Actual")</f>
        <v>0</v>
      </c>
      <c r="AF683" s="74" t="e">
        <f>VLOOKUP(A683,'Copia de MOD PAA INVERSIÓN'!$B:$M,12,0)</f>
        <v>#N/A</v>
      </c>
      <c r="AG683" s="27" t="e">
        <f t="shared" si="176"/>
        <v>#REF!</v>
      </c>
      <c r="AH683" s="27"/>
    </row>
    <row r="684" spans="1:34" ht="50">
      <c r="A684" s="98">
        <v>1</v>
      </c>
      <c r="B684" s="99" t="s">
        <v>70</v>
      </c>
      <c r="C684" s="99" t="s">
        <v>115</v>
      </c>
      <c r="D684" s="99"/>
      <c r="E684" s="99"/>
      <c r="F684" s="100">
        <v>8066</v>
      </c>
      <c r="G684" s="100">
        <v>2024110010194</v>
      </c>
      <c r="H684" s="101" t="s">
        <v>13</v>
      </c>
      <c r="I684" s="99" t="s">
        <v>118</v>
      </c>
      <c r="J684" s="99" t="s">
        <v>16</v>
      </c>
      <c r="K684" s="99">
        <v>80111600</v>
      </c>
      <c r="L684" s="102" t="s">
        <v>1235</v>
      </c>
      <c r="M684" s="99" t="s">
        <v>120</v>
      </c>
      <c r="N684" s="99" t="s">
        <v>120</v>
      </c>
      <c r="O684" s="99">
        <v>6</v>
      </c>
      <c r="P684" s="98">
        <v>1</v>
      </c>
      <c r="Q684" s="99" t="s">
        <v>83</v>
      </c>
      <c r="R684" s="99" t="s">
        <v>84</v>
      </c>
      <c r="S684" s="103">
        <v>6000000</v>
      </c>
      <c r="T684" s="103">
        <v>0</v>
      </c>
      <c r="U684" s="99" t="s">
        <v>171</v>
      </c>
      <c r="V684" s="99" t="s">
        <v>168</v>
      </c>
      <c r="W684" s="99" t="s">
        <v>123</v>
      </c>
      <c r="X684" s="99"/>
      <c r="Y684" s="99"/>
      <c r="Z684" s="99"/>
      <c r="AA684" s="93">
        <v>36000000</v>
      </c>
      <c r="AB684" s="74">
        <f t="shared" ref="AB684:AB694" si="197">AA684-T684</f>
        <v>36000000</v>
      </c>
      <c r="AC684" s="74">
        <f t="shared" ref="AC684:AC685" si="198">AA684</f>
        <v>36000000</v>
      </c>
      <c r="AD684" s="74">
        <f>IFERROR(VLOOKUP(A684,'MOD PAA INVERSIÓN'!$B:$U,20,0),0)</f>
        <v>6</v>
      </c>
      <c r="AE684" s="74">
        <f>SUMIFS('MOD PAA INVERSIÓN'!$M:$M,'MOD PAA INVERSIÓN'!B:B,A684,'MOD PAA INVERSIÓN'!A:A,"Información Actual")</f>
        <v>0</v>
      </c>
      <c r="AF684" s="74">
        <f>VLOOKUP(A684,'Copia de MOD PAA INVERSIÓN'!$B:$M,12,0)</f>
        <v>36000000</v>
      </c>
      <c r="AG684" s="78" t="e">
        <f t="shared" si="176"/>
        <v>#REF!</v>
      </c>
      <c r="AH684" s="27"/>
    </row>
    <row r="685" spans="1:34" ht="43.5" customHeight="1">
      <c r="A685" s="98">
        <v>2</v>
      </c>
      <c r="B685" s="99"/>
      <c r="C685" s="99"/>
      <c r="D685" s="99"/>
      <c r="E685" s="99"/>
      <c r="F685" s="99">
        <v>8238</v>
      </c>
      <c r="G685" s="99">
        <v>2024110010322</v>
      </c>
      <c r="H685" s="99" t="s">
        <v>25</v>
      </c>
      <c r="I685" s="99"/>
      <c r="J685" s="99" t="s">
        <v>26</v>
      </c>
      <c r="K685" s="99"/>
      <c r="L685" s="102" t="s">
        <v>1237</v>
      </c>
      <c r="M685" s="99"/>
      <c r="N685" s="99"/>
      <c r="O685" s="99"/>
      <c r="P685" s="98"/>
      <c r="Q685" s="99"/>
      <c r="R685" s="99"/>
      <c r="S685" s="103"/>
      <c r="T685" s="103"/>
      <c r="U685" s="104" t="s">
        <v>286</v>
      </c>
      <c r="V685" s="99"/>
      <c r="W685" s="99"/>
      <c r="X685" s="99"/>
      <c r="Y685" s="99"/>
      <c r="Z685" s="99"/>
      <c r="AA685" s="105">
        <v>22500000</v>
      </c>
      <c r="AB685" s="97">
        <f t="shared" si="197"/>
        <v>22500000</v>
      </c>
      <c r="AC685" s="97">
        <f t="shared" si="198"/>
        <v>22500000</v>
      </c>
      <c r="AD685" s="74">
        <f>IFERROR(VLOOKUP(A685,'MOD PAA INVERSIÓN'!$B:$U,20,0),0)</f>
        <v>2</v>
      </c>
      <c r="AE685" s="74">
        <f>SUMIFS('MOD PAA INVERSIÓN'!$M:$M,'MOD PAA INVERSIÓN'!B:B,A685,'MOD PAA INVERSIÓN'!A:A,"Información Actual")</f>
        <v>0</v>
      </c>
      <c r="AF685" s="74">
        <f>VLOOKUP(A685,'Copia de MOD PAA INVERSIÓN'!$B:$M,12,0)</f>
        <v>22500000</v>
      </c>
      <c r="AG685" s="97" t="e">
        <f t="shared" si="176"/>
        <v>#REF!</v>
      </c>
      <c r="AH685" s="27"/>
    </row>
    <row r="686" spans="1:34" ht="43.5" customHeight="1">
      <c r="A686" s="98">
        <v>3</v>
      </c>
      <c r="B686" s="99"/>
      <c r="C686" s="99"/>
      <c r="D686" s="99"/>
      <c r="E686" s="99"/>
      <c r="F686" s="99">
        <v>8131</v>
      </c>
      <c r="G686" s="99">
        <v>2024110010238</v>
      </c>
      <c r="H686" s="99" t="s">
        <v>28</v>
      </c>
      <c r="I686" s="99"/>
      <c r="J686" s="99" t="s">
        <v>32</v>
      </c>
      <c r="K686" s="99">
        <v>80111600</v>
      </c>
      <c r="L686" s="102" t="s">
        <v>797</v>
      </c>
      <c r="M686" s="99"/>
      <c r="N686" s="99"/>
      <c r="O686" s="99"/>
      <c r="P686" s="98"/>
      <c r="Q686" s="99"/>
      <c r="R686" s="99"/>
      <c r="S686" s="103"/>
      <c r="T686" s="103"/>
      <c r="U686" s="99" t="s">
        <v>85</v>
      </c>
      <c r="V686" s="99"/>
      <c r="W686" s="99"/>
      <c r="X686" s="99"/>
      <c r="Y686" s="99"/>
      <c r="Z686" s="99"/>
      <c r="AA686" s="106">
        <v>21500000</v>
      </c>
      <c r="AB686" s="80">
        <f t="shared" si="197"/>
        <v>21500000</v>
      </c>
      <c r="AC686" s="80">
        <v>21500000</v>
      </c>
      <c r="AD686" s="74">
        <f>IFERROR(VLOOKUP(A686,'MOD PAA INVERSIÓN'!$B:$U,20,0),0)</f>
        <v>7</v>
      </c>
      <c r="AE686" s="74"/>
      <c r="AF686" s="74">
        <f>VLOOKUP(A686,'Copia de MOD PAA INVERSIÓN'!$B:$M,12,0)</f>
        <v>21500000</v>
      </c>
      <c r="AG686" s="80" t="e">
        <f t="shared" si="176"/>
        <v>#REF!</v>
      </c>
      <c r="AH686" s="27"/>
    </row>
    <row r="687" spans="1:34" ht="43.5" customHeight="1">
      <c r="A687" s="98">
        <v>4</v>
      </c>
      <c r="B687" s="99"/>
      <c r="C687" s="99"/>
      <c r="D687" s="99"/>
      <c r="E687" s="99"/>
      <c r="F687" s="99">
        <v>8131</v>
      </c>
      <c r="G687" s="99">
        <v>2024110010238</v>
      </c>
      <c r="H687" s="99" t="s">
        <v>28</v>
      </c>
      <c r="I687" s="99"/>
      <c r="J687" s="99" t="s">
        <v>31</v>
      </c>
      <c r="K687" s="99">
        <v>80111600</v>
      </c>
      <c r="L687" s="102" t="s">
        <v>789</v>
      </c>
      <c r="M687" s="99"/>
      <c r="N687" s="99"/>
      <c r="O687" s="99"/>
      <c r="P687" s="98"/>
      <c r="Q687" s="99"/>
      <c r="R687" s="99"/>
      <c r="S687" s="103"/>
      <c r="T687" s="103"/>
      <c r="U687" s="99" t="s">
        <v>85</v>
      </c>
      <c r="V687" s="99"/>
      <c r="W687" s="99"/>
      <c r="X687" s="99"/>
      <c r="Y687" s="99"/>
      <c r="Z687" s="99"/>
      <c r="AA687" s="106">
        <v>17400000</v>
      </c>
      <c r="AB687" s="80">
        <f t="shared" si="197"/>
        <v>17400000</v>
      </c>
      <c r="AC687" s="80">
        <v>17400000</v>
      </c>
      <c r="AD687" s="74">
        <f>IFERROR(VLOOKUP(A687,'MOD PAA INVERSIÓN'!$B:$U,20,0),0)</f>
        <v>7</v>
      </c>
      <c r="AE687" s="74"/>
      <c r="AF687" s="74">
        <f>VLOOKUP(A687,'Copia de MOD PAA INVERSIÓN'!$B:$M,12,0)</f>
        <v>17400000</v>
      </c>
      <c r="AG687" s="80" t="e">
        <f t="shared" si="176"/>
        <v>#REF!</v>
      </c>
      <c r="AH687" s="27"/>
    </row>
    <row r="688" spans="1:34" ht="43.5" customHeight="1">
      <c r="A688" s="98">
        <v>5</v>
      </c>
      <c r="B688" s="99"/>
      <c r="C688" s="99"/>
      <c r="D688" s="99"/>
      <c r="E688" s="99"/>
      <c r="F688" s="99">
        <v>8131</v>
      </c>
      <c r="G688" s="99">
        <v>2024110010238</v>
      </c>
      <c r="H688" s="99" t="s">
        <v>28</v>
      </c>
      <c r="I688" s="99"/>
      <c r="J688" s="99" t="s">
        <v>31</v>
      </c>
      <c r="K688" s="99">
        <v>80111600</v>
      </c>
      <c r="L688" s="102" t="s">
        <v>789</v>
      </c>
      <c r="M688" s="99"/>
      <c r="N688" s="99"/>
      <c r="O688" s="99"/>
      <c r="P688" s="98"/>
      <c r="Q688" s="99"/>
      <c r="R688" s="99"/>
      <c r="S688" s="103"/>
      <c r="T688" s="103"/>
      <c r="U688" s="99" t="s">
        <v>85</v>
      </c>
      <c r="V688" s="99"/>
      <c r="W688" s="99"/>
      <c r="X688" s="99"/>
      <c r="Y688" s="99"/>
      <c r="Z688" s="99"/>
      <c r="AA688" s="106">
        <v>17784000</v>
      </c>
      <c r="AB688" s="80">
        <f t="shared" si="197"/>
        <v>17784000</v>
      </c>
      <c r="AC688" s="80">
        <v>17784000</v>
      </c>
      <c r="AD688" s="74">
        <f>IFERROR(VLOOKUP(A688,'MOD PAA INVERSIÓN'!$B:$U,20,0),0)</f>
        <v>7</v>
      </c>
      <c r="AE688" s="74"/>
      <c r="AF688" s="74">
        <f>VLOOKUP(A688,'Copia de MOD PAA INVERSIÓN'!$B:$M,12,0)</f>
        <v>17784000</v>
      </c>
      <c r="AG688" s="80" t="e">
        <f t="shared" si="176"/>
        <v>#REF!</v>
      </c>
      <c r="AH688" s="27"/>
    </row>
    <row r="689" spans="1:34" ht="43.5" customHeight="1">
      <c r="A689" s="98">
        <v>6</v>
      </c>
      <c r="B689" s="99"/>
      <c r="C689" s="99"/>
      <c r="D689" s="99"/>
      <c r="E689" s="99"/>
      <c r="F689" s="99">
        <v>8131</v>
      </c>
      <c r="G689" s="99">
        <v>2024110010238</v>
      </c>
      <c r="H689" s="99" t="s">
        <v>28</v>
      </c>
      <c r="I689" s="99"/>
      <c r="J689" s="99" t="s">
        <v>32</v>
      </c>
      <c r="K689" s="99">
        <v>80111600</v>
      </c>
      <c r="L689" s="102" t="s">
        <v>797</v>
      </c>
      <c r="M689" s="99"/>
      <c r="N689" s="99"/>
      <c r="O689" s="99"/>
      <c r="P689" s="98"/>
      <c r="Q689" s="99"/>
      <c r="R689" s="99"/>
      <c r="S689" s="103"/>
      <c r="T689" s="103"/>
      <c r="U689" s="99" t="s">
        <v>85</v>
      </c>
      <c r="V689" s="99"/>
      <c r="W689" s="99"/>
      <c r="X689" s="99"/>
      <c r="Y689" s="99"/>
      <c r="Z689" s="99"/>
      <c r="AA689" s="106">
        <v>22500000</v>
      </c>
      <c r="AB689" s="80">
        <f t="shared" si="197"/>
        <v>22500000</v>
      </c>
      <c r="AC689" s="80">
        <v>22500000</v>
      </c>
      <c r="AD689" s="74">
        <f>IFERROR(VLOOKUP(A689,'MOD PAA INVERSIÓN'!$B:$U,20,0),0)</f>
        <v>7</v>
      </c>
      <c r="AE689" s="74"/>
      <c r="AF689" s="74">
        <f>VLOOKUP(A689,'Copia de MOD PAA INVERSIÓN'!$B:$M,12,0)</f>
        <v>22500000</v>
      </c>
      <c r="AG689" s="80" t="e">
        <f t="shared" si="176"/>
        <v>#REF!</v>
      </c>
      <c r="AH689" s="27"/>
    </row>
    <row r="690" spans="1:34" ht="43.5" customHeight="1">
      <c r="A690" s="98">
        <v>7</v>
      </c>
      <c r="B690" s="99"/>
      <c r="C690" s="99"/>
      <c r="D690" s="99"/>
      <c r="E690" s="99"/>
      <c r="F690" s="99">
        <v>8131</v>
      </c>
      <c r="G690" s="99">
        <v>2024110010238</v>
      </c>
      <c r="H690" s="99" t="s">
        <v>28</v>
      </c>
      <c r="I690" s="99"/>
      <c r="J690" s="99" t="s">
        <v>30</v>
      </c>
      <c r="K690" s="99">
        <v>80111600</v>
      </c>
      <c r="L690" s="102" t="s">
        <v>1495</v>
      </c>
      <c r="M690" s="99"/>
      <c r="N690" s="99"/>
      <c r="O690" s="99"/>
      <c r="P690" s="98"/>
      <c r="Q690" s="99"/>
      <c r="R690" s="99"/>
      <c r="S690" s="103"/>
      <c r="T690" s="103"/>
      <c r="U690" s="99" t="s">
        <v>698</v>
      </c>
      <c r="V690" s="99"/>
      <c r="W690" s="99"/>
      <c r="X690" s="99"/>
      <c r="Y690" s="99"/>
      <c r="Z690" s="99"/>
      <c r="AA690" s="106">
        <v>44382256</v>
      </c>
      <c r="AB690" s="80">
        <f t="shared" si="197"/>
        <v>44382256</v>
      </c>
      <c r="AC690" s="80">
        <v>44382256</v>
      </c>
      <c r="AD690" s="74">
        <f>IFERROR(VLOOKUP(A690,'MOD PAA INVERSIÓN'!$B:$U,20,0),0)</f>
        <v>7</v>
      </c>
      <c r="AE690" s="74"/>
      <c r="AF690" s="74">
        <f>VLOOKUP(A690,'Copia de MOD PAA INVERSIÓN'!$B:$M,12,0)</f>
        <v>44382256</v>
      </c>
      <c r="AG690" s="80" t="e">
        <f t="shared" si="176"/>
        <v>#REF!</v>
      </c>
      <c r="AH690" s="27"/>
    </row>
    <row r="691" spans="1:34" ht="43.5" customHeight="1">
      <c r="A691" s="98">
        <v>8</v>
      </c>
      <c r="B691" s="99"/>
      <c r="C691" s="99"/>
      <c r="D691" s="99"/>
      <c r="E691" s="99"/>
      <c r="F691" s="99">
        <v>8080</v>
      </c>
      <c r="G691" s="99">
        <v>2024110010212</v>
      </c>
      <c r="H691" s="99" t="s">
        <v>10</v>
      </c>
      <c r="I691" s="99"/>
      <c r="J691" s="99" t="s">
        <v>12</v>
      </c>
      <c r="K691" s="99"/>
      <c r="L691" s="102" t="s">
        <v>1244</v>
      </c>
      <c r="M691" s="99"/>
      <c r="N691" s="99"/>
      <c r="O691" s="99"/>
      <c r="P691" s="98"/>
      <c r="Q691" s="99"/>
      <c r="R691" s="99"/>
      <c r="S691" s="103"/>
      <c r="T691" s="103"/>
      <c r="U691" s="99" t="s">
        <v>286</v>
      </c>
      <c r="V691" s="99"/>
      <c r="W691" s="99"/>
      <c r="X691" s="99"/>
      <c r="Y691" s="99"/>
      <c r="Z691" s="99"/>
      <c r="AA691" s="107">
        <v>24000000</v>
      </c>
      <c r="AB691" s="77">
        <f t="shared" si="197"/>
        <v>24000000</v>
      </c>
      <c r="AC691" s="77">
        <f t="shared" ref="AC691:AC694" si="199">AA691</f>
        <v>24000000</v>
      </c>
      <c r="AD691" s="74">
        <f>IFERROR(VLOOKUP(A691,'MOD PAA INVERSIÓN'!$B:$U,20,0),0)</f>
        <v>1</v>
      </c>
      <c r="AE691" s="74"/>
      <c r="AF691" s="74">
        <f>VLOOKUP(A691,'Copia de MOD PAA INVERSIÓN'!$B:$M,12,0)</f>
        <v>24000000</v>
      </c>
      <c r="AG691" s="77" t="e">
        <f t="shared" si="176"/>
        <v>#REF!</v>
      </c>
      <c r="AH691" s="78">
        <f>T691+AE691</f>
        <v>0</v>
      </c>
    </row>
    <row r="692" spans="1:34" ht="43.5" customHeight="1">
      <c r="A692" s="98">
        <v>9</v>
      </c>
      <c r="B692" s="99"/>
      <c r="C692" s="99"/>
      <c r="D692" s="99"/>
      <c r="E692" s="99"/>
      <c r="F692" s="99">
        <v>8146</v>
      </c>
      <c r="G692" s="108" t="s">
        <v>18</v>
      </c>
      <c r="H692" s="99" t="s">
        <v>17</v>
      </c>
      <c r="I692" s="99"/>
      <c r="J692" s="99" t="s">
        <v>21</v>
      </c>
      <c r="K692" s="99"/>
      <c r="L692" s="102" t="s">
        <v>1496</v>
      </c>
      <c r="M692" s="99"/>
      <c r="N692" s="99"/>
      <c r="O692" s="99"/>
      <c r="P692" s="98"/>
      <c r="Q692" s="99"/>
      <c r="R692" s="99"/>
      <c r="S692" s="103"/>
      <c r="T692" s="103"/>
      <c r="U692" s="99" t="s">
        <v>1152</v>
      </c>
      <c r="V692" s="99"/>
      <c r="W692" s="99"/>
      <c r="X692" s="99"/>
      <c r="Y692" s="99"/>
      <c r="Z692" s="99"/>
      <c r="AA692" s="107">
        <v>18000000</v>
      </c>
      <c r="AB692" s="77">
        <f t="shared" si="197"/>
        <v>18000000</v>
      </c>
      <c r="AC692" s="74">
        <f t="shared" si="199"/>
        <v>18000000</v>
      </c>
      <c r="AD692" s="74">
        <f>IFERROR(VLOOKUP(A692,'MOD PAA INVERSIÓN'!$B:$U,20,0),0)</f>
        <v>3</v>
      </c>
      <c r="AE692" s="74"/>
      <c r="AF692" s="74">
        <f>VLOOKUP(A692,'Copia de MOD PAA INVERSIÓN'!$B:$M,12,0)</f>
        <v>18000000</v>
      </c>
      <c r="AG692" s="77" t="e">
        <f t="shared" si="176"/>
        <v>#REF!</v>
      </c>
      <c r="AH692" s="77" t="e">
        <f>AG692-AC692</f>
        <v>#REF!</v>
      </c>
    </row>
    <row r="693" spans="1:34" ht="43.5" customHeight="1">
      <c r="A693" s="98">
        <v>10</v>
      </c>
      <c r="B693" s="99"/>
      <c r="C693" s="99"/>
      <c r="D693" s="99"/>
      <c r="E693" s="99"/>
      <c r="F693" s="99">
        <v>8080</v>
      </c>
      <c r="G693" s="100">
        <v>2024110010212</v>
      </c>
      <c r="H693" s="99" t="s">
        <v>10</v>
      </c>
      <c r="I693" s="99"/>
      <c r="J693" s="99" t="s">
        <v>11</v>
      </c>
      <c r="K693" s="99"/>
      <c r="L693" s="102" t="s">
        <v>1247</v>
      </c>
      <c r="M693" s="99"/>
      <c r="N693" s="99"/>
      <c r="O693" s="99"/>
      <c r="P693" s="98"/>
      <c r="Q693" s="99"/>
      <c r="R693" s="99"/>
      <c r="S693" s="103"/>
      <c r="T693" s="103"/>
      <c r="U693" s="99" t="s">
        <v>286</v>
      </c>
      <c r="V693" s="99"/>
      <c r="W693" s="99"/>
      <c r="X693" s="99"/>
      <c r="Y693" s="99"/>
      <c r="Z693" s="99"/>
      <c r="AA693" s="107">
        <v>42000000</v>
      </c>
      <c r="AB693" s="77">
        <f t="shared" si="197"/>
        <v>42000000</v>
      </c>
      <c r="AC693" s="77">
        <f t="shared" si="199"/>
        <v>42000000</v>
      </c>
      <c r="AD693" s="74">
        <f>IFERROR(VLOOKUP(A693,'MOD PAA INVERSIÓN'!$B:$U,20,0),0)</f>
        <v>4</v>
      </c>
      <c r="AE693" s="74"/>
      <c r="AF693" s="74">
        <f>VLOOKUP(A693,'Copia de MOD PAA INVERSIÓN'!$B:$M,12,0)</f>
        <v>42000000</v>
      </c>
      <c r="AG693" s="77" t="e">
        <f t="shared" si="176"/>
        <v>#REF!</v>
      </c>
      <c r="AH693" s="78">
        <f t="shared" ref="AH693:AH694" si="200">T693+AE693</f>
        <v>0</v>
      </c>
    </row>
    <row r="694" spans="1:34" ht="43.5" customHeight="1">
      <c r="A694" s="98">
        <v>11</v>
      </c>
      <c r="B694" s="99"/>
      <c r="C694" s="99"/>
      <c r="D694" s="99"/>
      <c r="E694" s="99"/>
      <c r="F694" s="99">
        <v>8080</v>
      </c>
      <c r="G694" s="100">
        <v>2024110010212</v>
      </c>
      <c r="H694" s="99" t="s">
        <v>10</v>
      </c>
      <c r="I694" s="99"/>
      <c r="J694" s="99" t="s">
        <v>11</v>
      </c>
      <c r="K694" s="99"/>
      <c r="L694" s="102" t="s">
        <v>1249</v>
      </c>
      <c r="M694" s="99"/>
      <c r="N694" s="99"/>
      <c r="O694" s="99"/>
      <c r="P694" s="98"/>
      <c r="Q694" s="99"/>
      <c r="R694" s="99"/>
      <c r="S694" s="103"/>
      <c r="T694" s="103"/>
      <c r="U694" s="99" t="s">
        <v>286</v>
      </c>
      <c r="V694" s="99"/>
      <c r="W694" s="99"/>
      <c r="X694" s="99"/>
      <c r="Y694" s="99"/>
      <c r="Z694" s="99"/>
      <c r="AA694" s="107">
        <v>25000000</v>
      </c>
      <c r="AB694" s="77">
        <f t="shared" si="197"/>
        <v>25000000</v>
      </c>
      <c r="AC694" s="77">
        <f t="shared" si="199"/>
        <v>25000000</v>
      </c>
      <c r="AD694" s="74">
        <f>IFERROR(VLOOKUP(A694,'MOD PAA INVERSIÓN'!$B:$U,20,0),0)</f>
        <v>4</v>
      </c>
      <c r="AE694" s="74"/>
      <c r="AF694" s="74">
        <f>VLOOKUP(A694,'Copia de MOD PAA INVERSIÓN'!$B:$M,12,0)</f>
        <v>25000000</v>
      </c>
      <c r="AG694" s="77" t="e">
        <f t="shared" si="176"/>
        <v>#REF!</v>
      </c>
      <c r="AH694" s="78">
        <f t="shared" si="200"/>
        <v>0</v>
      </c>
    </row>
  </sheetData>
  <conditionalFormatting sqref="AA1:AA694">
    <cfRule type="notContainsBlanks" dxfId="3" priority="1">
      <formula>LEN(TRIM(AA1))&gt;0</formula>
    </cfRule>
  </conditionalFormatting>
  <pageMargins left="0" right="0" top="0" bottom="0"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1:X876"/>
  <sheetViews>
    <sheetView workbookViewId="0">
      <pane ySplit="3" topLeftCell="A4" activePane="bottomLeft" state="frozen"/>
      <selection pane="bottomLeft" activeCell="B5" sqref="B5"/>
    </sheetView>
  </sheetViews>
  <sheetFormatPr baseColWidth="10" defaultColWidth="12.6640625" defaultRowHeight="15" customHeight="1"/>
  <cols>
    <col min="1" max="1" width="28.1640625" customWidth="1"/>
    <col min="2" max="2" width="20" customWidth="1"/>
    <col min="3" max="3" width="31.33203125" customWidth="1"/>
    <col min="4" max="4" width="14" customWidth="1"/>
    <col min="5" max="5" width="70.1640625" customWidth="1"/>
    <col min="6" max="6" width="22.33203125" customWidth="1"/>
    <col min="7" max="7" width="25.33203125" customWidth="1"/>
    <col min="8" max="8" width="33" customWidth="1"/>
    <col min="9" max="9" width="24.33203125" customWidth="1"/>
    <col min="10" max="10" width="26.33203125" customWidth="1"/>
    <col min="11" max="11" width="21.1640625" customWidth="1"/>
    <col min="12" max="12" width="26" customWidth="1"/>
    <col min="13" max="13" width="22.33203125" customWidth="1"/>
    <col min="14" max="14" width="20.33203125" customWidth="1"/>
    <col min="15" max="15" width="19.33203125" customWidth="1"/>
    <col min="16" max="16" width="32.1640625" customWidth="1"/>
    <col min="17" max="17" width="73.1640625" customWidth="1"/>
    <col min="18" max="18" width="28.1640625" customWidth="1"/>
    <col min="19" max="19" width="16.33203125" customWidth="1"/>
    <col min="20" max="20" width="17" customWidth="1"/>
    <col min="21" max="23" width="16.33203125" customWidth="1"/>
    <col min="24" max="24" width="28.1640625" customWidth="1"/>
    <col min="25" max="37" width="11.33203125" customWidth="1"/>
  </cols>
  <sheetData>
    <row r="1" spans="1:24" ht="54" customHeight="1">
      <c r="A1" s="629"/>
      <c r="B1" s="630"/>
      <c r="C1" s="631"/>
      <c r="D1" s="635" t="s">
        <v>1497</v>
      </c>
      <c r="E1" s="622"/>
      <c r="F1" s="622"/>
      <c r="G1" s="622"/>
      <c r="H1" s="622"/>
      <c r="I1" s="622"/>
      <c r="J1" s="622"/>
      <c r="K1" s="622"/>
      <c r="L1" s="622"/>
      <c r="M1" s="622"/>
      <c r="N1" s="622"/>
      <c r="O1" s="622"/>
      <c r="P1" s="623"/>
      <c r="Q1" s="636" t="s">
        <v>1498</v>
      </c>
      <c r="R1" s="109"/>
      <c r="S1" s="110"/>
      <c r="T1" s="110"/>
      <c r="U1" s="110"/>
      <c r="V1" s="111"/>
      <c r="W1" s="111"/>
      <c r="X1" s="112"/>
    </row>
    <row r="2" spans="1:24" ht="54" customHeight="1">
      <c r="A2" s="632"/>
      <c r="B2" s="633"/>
      <c r="C2" s="634"/>
      <c r="D2" s="635" t="s">
        <v>1499</v>
      </c>
      <c r="E2" s="622"/>
      <c r="F2" s="622"/>
      <c r="G2" s="622"/>
      <c r="H2" s="622"/>
      <c r="I2" s="622"/>
      <c r="J2" s="622"/>
      <c r="K2" s="622"/>
      <c r="L2" s="622"/>
      <c r="M2" s="622"/>
      <c r="N2" s="622"/>
      <c r="O2" s="622"/>
      <c r="P2" s="623"/>
      <c r="Q2" s="605"/>
      <c r="R2" s="109"/>
      <c r="S2" s="110"/>
      <c r="T2" s="110"/>
      <c r="U2" s="110"/>
      <c r="V2" s="111"/>
      <c r="W2" s="111"/>
    </row>
    <row r="3" spans="1:24" ht="12.75" customHeight="1">
      <c r="A3" s="113" t="s">
        <v>1500</v>
      </c>
      <c r="B3" s="114" t="s">
        <v>1501</v>
      </c>
      <c r="C3" s="114" t="s">
        <v>46</v>
      </c>
      <c r="D3" s="114" t="s">
        <v>47</v>
      </c>
      <c r="E3" s="114" t="s">
        <v>1502</v>
      </c>
      <c r="F3" s="114" t="s">
        <v>49</v>
      </c>
      <c r="G3" s="114" t="s">
        <v>50</v>
      </c>
      <c r="H3" s="114" t="s">
        <v>1503</v>
      </c>
      <c r="I3" s="114" t="s">
        <v>1504</v>
      </c>
      <c r="J3" s="114" t="s">
        <v>1505</v>
      </c>
      <c r="K3" s="114" t="s">
        <v>1506</v>
      </c>
      <c r="L3" s="114" t="s">
        <v>1507</v>
      </c>
      <c r="M3" s="114" t="s">
        <v>1508</v>
      </c>
      <c r="N3" s="114" t="s">
        <v>56</v>
      </c>
      <c r="O3" s="114" t="s">
        <v>1509</v>
      </c>
      <c r="P3" s="114" t="s">
        <v>1510</v>
      </c>
      <c r="Q3" s="114" t="s">
        <v>1511</v>
      </c>
      <c r="R3" s="115" t="s">
        <v>1512</v>
      </c>
      <c r="S3" s="116" t="s">
        <v>1513</v>
      </c>
      <c r="T3" s="116" t="s">
        <v>1</v>
      </c>
      <c r="U3" s="116" t="s">
        <v>1514</v>
      </c>
      <c r="V3" s="117" t="s">
        <v>1515</v>
      </c>
      <c r="W3" s="118"/>
      <c r="X3" s="113" t="s">
        <v>1500</v>
      </c>
    </row>
    <row r="4" spans="1:24" ht="12.75" hidden="1" customHeight="1">
      <c r="A4" s="119" t="s">
        <v>1516</v>
      </c>
      <c r="B4" s="120" t="s">
        <v>289</v>
      </c>
      <c r="C4" s="119" t="s">
        <v>11</v>
      </c>
      <c r="D4" s="119">
        <v>80111600</v>
      </c>
      <c r="E4" s="119" t="s">
        <v>1517</v>
      </c>
      <c r="F4" s="119" t="s">
        <v>82</v>
      </c>
      <c r="G4" s="119" t="str">
        <f t="shared" ref="G4:G55" si="0">+F4</f>
        <v>FEBRERO</v>
      </c>
      <c r="H4" s="119">
        <v>6</v>
      </c>
      <c r="I4" s="119">
        <v>1</v>
      </c>
      <c r="J4" s="119" t="s">
        <v>83</v>
      </c>
      <c r="K4" s="119" t="s">
        <v>84</v>
      </c>
      <c r="L4" s="121">
        <v>5000000</v>
      </c>
      <c r="M4" s="121">
        <f t="shared" ref="M4:M5" si="1">+L4*H4</f>
        <v>30000000</v>
      </c>
      <c r="N4" s="119" t="s">
        <v>286</v>
      </c>
      <c r="O4" s="119" t="s">
        <v>308</v>
      </c>
      <c r="P4" s="119" t="s">
        <v>287</v>
      </c>
      <c r="Q4" s="119"/>
      <c r="R4" s="119" t="s">
        <v>1518</v>
      </c>
      <c r="S4" s="119">
        <v>8080</v>
      </c>
      <c r="T4" s="119">
        <v>2024110010212</v>
      </c>
      <c r="U4" s="119">
        <v>1</v>
      </c>
      <c r="V4" s="122"/>
      <c r="W4" s="122">
        <f t="shared" ref="W4:W235" si="2">COUNTIF($B$4:$B$235,B4)</f>
        <v>1</v>
      </c>
      <c r="X4" s="119" t="s">
        <v>1516</v>
      </c>
    </row>
    <row r="5" spans="1:24" ht="12.75" hidden="1" customHeight="1">
      <c r="A5" s="119" t="s">
        <v>1516</v>
      </c>
      <c r="B5" s="120" t="s">
        <v>294</v>
      </c>
      <c r="C5" s="119" t="s">
        <v>11</v>
      </c>
      <c r="D5" s="119">
        <v>80111600</v>
      </c>
      <c r="E5" s="119" t="s">
        <v>1519</v>
      </c>
      <c r="F5" s="119" t="s">
        <v>313</v>
      </c>
      <c r="G5" s="119" t="str">
        <f t="shared" si="0"/>
        <v>MARZO</v>
      </c>
      <c r="H5" s="119">
        <v>4</v>
      </c>
      <c r="I5" s="119">
        <v>1</v>
      </c>
      <c r="J5" s="119" t="s">
        <v>83</v>
      </c>
      <c r="K5" s="119" t="s">
        <v>84</v>
      </c>
      <c r="L5" s="121">
        <v>4000000</v>
      </c>
      <c r="M5" s="121">
        <f t="shared" si="1"/>
        <v>16000000</v>
      </c>
      <c r="N5" s="119" t="s">
        <v>286</v>
      </c>
      <c r="O5" s="119" t="s">
        <v>308</v>
      </c>
      <c r="P5" s="119" t="s">
        <v>287</v>
      </c>
      <c r="Q5" s="119"/>
      <c r="R5" s="119" t="s">
        <v>1518</v>
      </c>
      <c r="S5" s="119">
        <v>8080</v>
      </c>
      <c r="T5" s="119">
        <v>2024110010212</v>
      </c>
      <c r="U5" s="119">
        <v>1</v>
      </c>
      <c r="V5" s="122"/>
      <c r="W5" s="122">
        <f t="shared" si="2"/>
        <v>1</v>
      </c>
      <c r="X5" s="119" t="s">
        <v>1516</v>
      </c>
    </row>
    <row r="6" spans="1:24" ht="12.75" hidden="1" customHeight="1">
      <c r="A6" s="119" t="s">
        <v>1516</v>
      </c>
      <c r="B6" s="120" t="s">
        <v>297</v>
      </c>
      <c r="C6" s="119" t="s">
        <v>11</v>
      </c>
      <c r="D6" s="119">
        <v>80111600</v>
      </c>
      <c r="E6" s="119" t="s">
        <v>1520</v>
      </c>
      <c r="F6" s="119" t="s">
        <v>82</v>
      </c>
      <c r="G6" s="119" t="str">
        <f t="shared" si="0"/>
        <v>FEBRERO</v>
      </c>
      <c r="H6" s="119">
        <v>5</v>
      </c>
      <c r="I6" s="119">
        <v>1</v>
      </c>
      <c r="J6" s="119" t="s">
        <v>83</v>
      </c>
      <c r="K6" s="119" t="s">
        <v>84</v>
      </c>
      <c r="L6" s="121">
        <v>5000000</v>
      </c>
      <c r="M6" s="121">
        <f>L6*H6</f>
        <v>25000000</v>
      </c>
      <c r="N6" s="119" t="s">
        <v>286</v>
      </c>
      <c r="O6" s="119" t="s">
        <v>314</v>
      </c>
      <c r="P6" s="119" t="s">
        <v>287</v>
      </c>
      <c r="Q6" s="119"/>
      <c r="R6" s="119" t="s">
        <v>1518</v>
      </c>
      <c r="S6" s="119">
        <v>8080</v>
      </c>
      <c r="T6" s="119">
        <v>2024110010212</v>
      </c>
      <c r="U6" s="119">
        <v>1</v>
      </c>
      <c r="V6" s="122"/>
      <c r="W6" s="122">
        <f t="shared" si="2"/>
        <v>1</v>
      </c>
      <c r="X6" s="119" t="s">
        <v>1516</v>
      </c>
    </row>
    <row r="7" spans="1:24" ht="12.75" hidden="1" customHeight="1">
      <c r="A7" s="119" t="s">
        <v>1516</v>
      </c>
      <c r="B7" s="120" t="s">
        <v>300</v>
      </c>
      <c r="C7" s="119" t="s">
        <v>11</v>
      </c>
      <c r="D7" s="119">
        <v>80111600</v>
      </c>
      <c r="E7" s="119" t="s">
        <v>1521</v>
      </c>
      <c r="F7" s="119" t="s">
        <v>313</v>
      </c>
      <c r="G7" s="119" t="str">
        <f t="shared" si="0"/>
        <v>MARZO</v>
      </c>
      <c r="H7" s="119">
        <v>4</v>
      </c>
      <c r="I7" s="119">
        <v>1</v>
      </c>
      <c r="J7" s="119" t="s">
        <v>83</v>
      </c>
      <c r="K7" s="119" t="s">
        <v>84</v>
      </c>
      <c r="L7" s="121">
        <v>4000000</v>
      </c>
      <c r="M7" s="121">
        <f t="shared" ref="M7:M9" si="3">+L7*H7</f>
        <v>16000000</v>
      </c>
      <c r="N7" s="119" t="s">
        <v>286</v>
      </c>
      <c r="O7" s="119" t="s">
        <v>308</v>
      </c>
      <c r="P7" s="119" t="s">
        <v>287</v>
      </c>
      <c r="Q7" s="119"/>
      <c r="R7" s="119" t="s">
        <v>1518</v>
      </c>
      <c r="S7" s="119">
        <v>8080</v>
      </c>
      <c r="T7" s="119">
        <v>2024110010212</v>
      </c>
      <c r="U7" s="119">
        <v>1</v>
      </c>
      <c r="V7" s="122"/>
      <c r="W7" s="122">
        <f t="shared" si="2"/>
        <v>1</v>
      </c>
      <c r="X7" s="119" t="s">
        <v>1516</v>
      </c>
    </row>
    <row r="8" spans="1:24" ht="12.75" hidden="1" customHeight="1">
      <c r="A8" s="119" t="s">
        <v>1516</v>
      </c>
      <c r="B8" s="120" t="s">
        <v>305</v>
      </c>
      <c r="C8" s="119" t="s">
        <v>11</v>
      </c>
      <c r="D8" s="119">
        <v>80111600</v>
      </c>
      <c r="E8" s="119" t="s">
        <v>306</v>
      </c>
      <c r="F8" s="119" t="s">
        <v>307</v>
      </c>
      <c r="G8" s="119" t="str">
        <f t="shared" si="0"/>
        <v>Marzo</v>
      </c>
      <c r="H8" s="119">
        <v>4</v>
      </c>
      <c r="I8" s="119">
        <v>1</v>
      </c>
      <c r="J8" s="119" t="s">
        <v>83</v>
      </c>
      <c r="K8" s="119" t="s">
        <v>84</v>
      </c>
      <c r="L8" s="121">
        <v>4000000</v>
      </c>
      <c r="M8" s="121">
        <f t="shared" si="3"/>
        <v>16000000</v>
      </c>
      <c r="N8" s="119" t="s">
        <v>286</v>
      </c>
      <c r="O8" s="119" t="s">
        <v>308</v>
      </c>
      <c r="P8" s="119" t="s">
        <v>287</v>
      </c>
      <c r="Q8" s="119"/>
      <c r="R8" s="119" t="s">
        <v>1518</v>
      </c>
      <c r="S8" s="119">
        <v>8080</v>
      </c>
      <c r="T8" s="119">
        <v>2024110010212</v>
      </c>
      <c r="U8" s="119">
        <v>1</v>
      </c>
      <c r="V8" s="122"/>
      <c r="W8" s="122">
        <f t="shared" si="2"/>
        <v>1</v>
      </c>
      <c r="X8" s="119" t="s">
        <v>1516</v>
      </c>
    </row>
    <row r="9" spans="1:24" ht="12.75" hidden="1" customHeight="1">
      <c r="A9" s="119" t="s">
        <v>1516</v>
      </c>
      <c r="B9" s="120" t="s">
        <v>309</v>
      </c>
      <c r="C9" s="119" t="s">
        <v>11</v>
      </c>
      <c r="D9" s="119">
        <v>80111600</v>
      </c>
      <c r="E9" s="119" t="s">
        <v>310</v>
      </c>
      <c r="F9" s="119" t="s">
        <v>82</v>
      </c>
      <c r="G9" s="119" t="str">
        <f t="shared" si="0"/>
        <v>FEBRERO</v>
      </c>
      <c r="H9" s="119">
        <v>5</v>
      </c>
      <c r="I9" s="119">
        <v>1</v>
      </c>
      <c r="J9" s="119" t="s">
        <v>83</v>
      </c>
      <c r="K9" s="119" t="s">
        <v>84</v>
      </c>
      <c r="L9" s="121">
        <v>6000000</v>
      </c>
      <c r="M9" s="121">
        <f t="shared" si="3"/>
        <v>30000000</v>
      </c>
      <c r="N9" s="119" t="s">
        <v>286</v>
      </c>
      <c r="O9" s="119" t="s">
        <v>308</v>
      </c>
      <c r="P9" s="119" t="s">
        <v>287</v>
      </c>
      <c r="Q9" s="119"/>
      <c r="R9" s="119" t="s">
        <v>1518</v>
      </c>
      <c r="S9" s="119">
        <v>8080</v>
      </c>
      <c r="T9" s="119">
        <v>2024110010212</v>
      </c>
      <c r="U9" s="119">
        <v>1</v>
      </c>
      <c r="V9" s="122"/>
      <c r="W9" s="122">
        <f t="shared" si="2"/>
        <v>1</v>
      </c>
      <c r="X9" s="119" t="s">
        <v>1516</v>
      </c>
    </row>
    <row r="10" spans="1:24" ht="12.75" hidden="1" customHeight="1">
      <c r="A10" s="119" t="s">
        <v>1516</v>
      </c>
      <c r="B10" s="120" t="s">
        <v>311</v>
      </c>
      <c r="C10" s="119" t="s">
        <v>11</v>
      </c>
      <c r="D10" s="119">
        <v>80111600</v>
      </c>
      <c r="E10" s="119" t="s">
        <v>312</v>
      </c>
      <c r="F10" s="119" t="s">
        <v>313</v>
      </c>
      <c r="G10" s="119" t="str">
        <f t="shared" si="0"/>
        <v>MARZO</v>
      </c>
      <c r="H10" s="119">
        <v>10</v>
      </c>
      <c r="I10" s="119">
        <v>1</v>
      </c>
      <c r="J10" s="119" t="s">
        <v>83</v>
      </c>
      <c r="K10" s="119" t="s">
        <v>84</v>
      </c>
      <c r="L10" s="121">
        <v>6000000</v>
      </c>
      <c r="M10" s="121">
        <f>L10*H10</f>
        <v>60000000</v>
      </c>
      <c r="N10" s="119" t="s">
        <v>286</v>
      </c>
      <c r="O10" s="119" t="s">
        <v>314</v>
      </c>
      <c r="P10" s="119" t="s">
        <v>287</v>
      </c>
      <c r="Q10" s="119"/>
      <c r="R10" s="119" t="s">
        <v>1518</v>
      </c>
      <c r="S10" s="119">
        <v>8080</v>
      </c>
      <c r="T10" s="119">
        <v>2024110010212</v>
      </c>
      <c r="U10" s="119">
        <v>1</v>
      </c>
      <c r="V10" s="122"/>
      <c r="W10" s="122">
        <f t="shared" si="2"/>
        <v>1</v>
      </c>
      <c r="X10" s="119" t="s">
        <v>1516</v>
      </c>
    </row>
    <row r="11" spans="1:24" ht="12.75" hidden="1" customHeight="1">
      <c r="A11" s="119" t="s">
        <v>1516</v>
      </c>
      <c r="B11" s="120" t="s">
        <v>316</v>
      </c>
      <c r="C11" s="119" t="s">
        <v>11</v>
      </c>
      <c r="D11" s="119">
        <v>80111600</v>
      </c>
      <c r="E11" s="119" t="s">
        <v>317</v>
      </c>
      <c r="F11" s="119" t="s">
        <v>82</v>
      </c>
      <c r="G11" s="119" t="str">
        <f t="shared" si="0"/>
        <v>FEBRERO</v>
      </c>
      <c r="H11" s="119">
        <v>10</v>
      </c>
      <c r="I11" s="119">
        <v>1</v>
      </c>
      <c r="J11" s="119" t="s">
        <v>83</v>
      </c>
      <c r="K11" s="119" t="s">
        <v>84</v>
      </c>
      <c r="L11" s="121">
        <v>6000000</v>
      </c>
      <c r="M11" s="121">
        <f t="shared" ref="M11:M22" si="4">+L11*H11</f>
        <v>60000000</v>
      </c>
      <c r="N11" s="119" t="s">
        <v>286</v>
      </c>
      <c r="O11" s="119" t="s">
        <v>308</v>
      </c>
      <c r="P11" s="119" t="s">
        <v>287</v>
      </c>
      <c r="Q11" s="119"/>
      <c r="R11" s="119" t="s">
        <v>1518</v>
      </c>
      <c r="S11" s="119">
        <v>8080</v>
      </c>
      <c r="T11" s="119">
        <v>2024110010212</v>
      </c>
      <c r="U11" s="119">
        <v>1</v>
      </c>
      <c r="V11" s="122"/>
      <c r="W11" s="122">
        <f t="shared" si="2"/>
        <v>1</v>
      </c>
      <c r="X11" s="119" t="s">
        <v>1516</v>
      </c>
    </row>
    <row r="12" spans="1:24" ht="12.75" hidden="1" customHeight="1">
      <c r="A12" s="119" t="s">
        <v>1516</v>
      </c>
      <c r="B12" s="120" t="s">
        <v>320</v>
      </c>
      <c r="C12" s="119" t="s">
        <v>11</v>
      </c>
      <c r="D12" s="119">
        <v>80111600</v>
      </c>
      <c r="E12" s="119" t="s">
        <v>321</v>
      </c>
      <c r="F12" s="119" t="s">
        <v>81</v>
      </c>
      <c r="G12" s="119" t="str">
        <f t="shared" si="0"/>
        <v>ENERO</v>
      </c>
      <c r="H12" s="119">
        <v>6</v>
      </c>
      <c r="I12" s="119">
        <v>1</v>
      </c>
      <c r="J12" s="119" t="s">
        <v>83</v>
      </c>
      <c r="K12" s="119" t="s">
        <v>84</v>
      </c>
      <c r="L12" s="121">
        <v>7300000</v>
      </c>
      <c r="M12" s="121">
        <f t="shared" si="4"/>
        <v>43800000</v>
      </c>
      <c r="N12" s="119" t="s">
        <v>286</v>
      </c>
      <c r="O12" s="119" t="s">
        <v>314</v>
      </c>
      <c r="P12" s="119" t="s">
        <v>287</v>
      </c>
      <c r="Q12" s="119"/>
      <c r="R12" s="119" t="s">
        <v>1518</v>
      </c>
      <c r="S12" s="119">
        <v>8080</v>
      </c>
      <c r="T12" s="119">
        <v>2024110010212</v>
      </c>
      <c r="U12" s="119">
        <v>1</v>
      </c>
      <c r="V12" s="122"/>
      <c r="W12" s="122">
        <f t="shared" si="2"/>
        <v>1</v>
      </c>
      <c r="X12" s="119" t="s">
        <v>1516</v>
      </c>
    </row>
    <row r="13" spans="1:24" ht="12.75" hidden="1" customHeight="1">
      <c r="A13" s="119" t="s">
        <v>1516</v>
      </c>
      <c r="B13" s="120" t="s">
        <v>322</v>
      </c>
      <c r="C13" s="119" t="s">
        <v>11</v>
      </c>
      <c r="D13" s="119">
        <v>80111600</v>
      </c>
      <c r="E13" s="119" t="s">
        <v>323</v>
      </c>
      <c r="F13" s="119" t="s">
        <v>82</v>
      </c>
      <c r="G13" s="119" t="str">
        <f t="shared" si="0"/>
        <v>FEBRERO</v>
      </c>
      <c r="H13" s="119">
        <v>5</v>
      </c>
      <c r="I13" s="119">
        <v>1</v>
      </c>
      <c r="J13" s="119" t="s">
        <v>83</v>
      </c>
      <c r="K13" s="119" t="s">
        <v>84</v>
      </c>
      <c r="L13" s="121">
        <v>5000000</v>
      </c>
      <c r="M13" s="121">
        <f t="shared" si="4"/>
        <v>25000000</v>
      </c>
      <c r="N13" s="119" t="s">
        <v>286</v>
      </c>
      <c r="O13" s="119" t="s">
        <v>308</v>
      </c>
      <c r="P13" s="119" t="s">
        <v>287</v>
      </c>
      <c r="Q13" s="119"/>
      <c r="R13" s="119" t="s">
        <v>1518</v>
      </c>
      <c r="S13" s="119">
        <v>8080</v>
      </c>
      <c r="T13" s="119">
        <v>2024110010212</v>
      </c>
      <c r="U13" s="119">
        <v>1</v>
      </c>
      <c r="V13" s="122"/>
      <c r="W13" s="122">
        <f t="shared" si="2"/>
        <v>1</v>
      </c>
      <c r="X13" s="119" t="s">
        <v>1516</v>
      </c>
    </row>
    <row r="14" spans="1:24" ht="12.75" hidden="1" customHeight="1">
      <c r="A14" s="119" t="s">
        <v>1516</v>
      </c>
      <c r="B14" s="120" t="s">
        <v>324</v>
      </c>
      <c r="C14" s="119" t="s">
        <v>11</v>
      </c>
      <c r="D14" s="119">
        <v>80111600</v>
      </c>
      <c r="E14" s="119" t="s">
        <v>1522</v>
      </c>
      <c r="F14" s="119" t="s">
        <v>307</v>
      </c>
      <c r="G14" s="119" t="str">
        <f t="shared" si="0"/>
        <v>Marzo</v>
      </c>
      <c r="H14" s="119">
        <v>5</v>
      </c>
      <c r="I14" s="119">
        <v>1</v>
      </c>
      <c r="J14" s="119" t="s">
        <v>83</v>
      </c>
      <c r="K14" s="119" t="s">
        <v>84</v>
      </c>
      <c r="L14" s="121">
        <v>7000000</v>
      </c>
      <c r="M14" s="121">
        <f t="shared" si="4"/>
        <v>35000000</v>
      </c>
      <c r="N14" s="119" t="s">
        <v>286</v>
      </c>
      <c r="O14" s="119" t="s">
        <v>308</v>
      </c>
      <c r="P14" s="119" t="s">
        <v>287</v>
      </c>
      <c r="Q14" s="119"/>
      <c r="R14" s="119" t="s">
        <v>1518</v>
      </c>
      <c r="S14" s="119">
        <v>8080</v>
      </c>
      <c r="T14" s="119">
        <v>2024110010212</v>
      </c>
      <c r="U14" s="119">
        <v>1</v>
      </c>
      <c r="V14" s="122"/>
      <c r="W14" s="122">
        <f t="shared" si="2"/>
        <v>1</v>
      </c>
      <c r="X14" s="119" t="s">
        <v>1516</v>
      </c>
    </row>
    <row r="15" spans="1:24" ht="12.75" hidden="1" customHeight="1">
      <c r="A15" s="119" t="s">
        <v>1516</v>
      </c>
      <c r="B15" s="120" t="s">
        <v>331</v>
      </c>
      <c r="C15" s="119" t="s">
        <v>11</v>
      </c>
      <c r="D15" s="119">
        <v>80111600</v>
      </c>
      <c r="E15" s="119" t="s">
        <v>332</v>
      </c>
      <c r="F15" s="119" t="s">
        <v>313</v>
      </c>
      <c r="G15" s="119" t="str">
        <f t="shared" si="0"/>
        <v>MARZO</v>
      </c>
      <c r="H15" s="119">
        <v>4</v>
      </c>
      <c r="I15" s="119">
        <v>1</v>
      </c>
      <c r="J15" s="119" t="s">
        <v>83</v>
      </c>
      <c r="K15" s="119" t="s">
        <v>84</v>
      </c>
      <c r="L15" s="121">
        <v>4000000</v>
      </c>
      <c r="M15" s="121">
        <f t="shared" si="4"/>
        <v>16000000</v>
      </c>
      <c r="N15" s="119" t="s">
        <v>286</v>
      </c>
      <c r="O15" s="119" t="s">
        <v>308</v>
      </c>
      <c r="P15" s="119" t="s">
        <v>287</v>
      </c>
      <c r="Q15" s="119"/>
      <c r="R15" s="119" t="s">
        <v>1518</v>
      </c>
      <c r="S15" s="119">
        <v>8080</v>
      </c>
      <c r="T15" s="119">
        <v>2024110010212</v>
      </c>
      <c r="U15" s="119">
        <v>1</v>
      </c>
      <c r="V15" s="122"/>
      <c r="W15" s="122">
        <f t="shared" si="2"/>
        <v>1</v>
      </c>
      <c r="X15" s="119" t="s">
        <v>1516</v>
      </c>
    </row>
    <row r="16" spans="1:24" ht="12.75" hidden="1" customHeight="1">
      <c r="A16" s="119" t="s">
        <v>1516</v>
      </c>
      <c r="B16" s="120" t="s">
        <v>340</v>
      </c>
      <c r="C16" s="119" t="s">
        <v>11</v>
      </c>
      <c r="D16" s="119">
        <v>80111600</v>
      </c>
      <c r="E16" s="119" t="s">
        <v>1523</v>
      </c>
      <c r="F16" s="119" t="s">
        <v>82</v>
      </c>
      <c r="G16" s="119" t="str">
        <f t="shared" si="0"/>
        <v>FEBRERO</v>
      </c>
      <c r="H16" s="119">
        <v>5</v>
      </c>
      <c r="I16" s="119">
        <v>1</v>
      </c>
      <c r="J16" s="119" t="s">
        <v>83</v>
      </c>
      <c r="K16" s="119" t="s">
        <v>84</v>
      </c>
      <c r="L16" s="121">
        <v>3600000</v>
      </c>
      <c r="M16" s="121">
        <f t="shared" si="4"/>
        <v>18000000</v>
      </c>
      <c r="N16" s="119" t="s">
        <v>286</v>
      </c>
      <c r="O16" s="119" t="s">
        <v>308</v>
      </c>
      <c r="P16" s="119" t="s">
        <v>287</v>
      </c>
      <c r="Q16" s="119"/>
      <c r="R16" s="119" t="s">
        <v>1518</v>
      </c>
      <c r="S16" s="119">
        <v>8080</v>
      </c>
      <c r="T16" s="119">
        <v>2024110010212</v>
      </c>
      <c r="U16" s="119">
        <v>1</v>
      </c>
      <c r="V16" s="122"/>
      <c r="W16" s="122">
        <f t="shared" si="2"/>
        <v>1</v>
      </c>
      <c r="X16" s="119" t="s">
        <v>1516</v>
      </c>
    </row>
    <row r="17" spans="1:24" ht="12.75" hidden="1" customHeight="1">
      <c r="A17" s="119" t="s">
        <v>1516</v>
      </c>
      <c r="B17" s="120" t="s">
        <v>341</v>
      </c>
      <c r="C17" s="119" t="s">
        <v>11</v>
      </c>
      <c r="D17" s="119">
        <v>80111600</v>
      </c>
      <c r="E17" s="119" t="s">
        <v>1524</v>
      </c>
      <c r="F17" s="119" t="s">
        <v>82</v>
      </c>
      <c r="G17" s="119" t="str">
        <f t="shared" si="0"/>
        <v>FEBRERO</v>
      </c>
      <c r="H17" s="119">
        <v>5</v>
      </c>
      <c r="I17" s="119">
        <v>1</v>
      </c>
      <c r="J17" s="119" t="s">
        <v>83</v>
      </c>
      <c r="K17" s="119" t="s">
        <v>84</v>
      </c>
      <c r="L17" s="121">
        <v>5500000</v>
      </c>
      <c r="M17" s="121">
        <f t="shared" si="4"/>
        <v>27500000</v>
      </c>
      <c r="N17" s="119" t="s">
        <v>286</v>
      </c>
      <c r="O17" s="119" t="s">
        <v>78</v>
      </c>
      <c r="P17" s="119" t="s">
        <v>287</v>
      </c>
      <c r="Q17" s="119"/>
      <c r="R17" s="119" t="s">
        <v>1518</v>
      </c>
      <c r="S17" s="119">
        <v>8080</v>
      </c>
      <c r="T17" s="119">
        <v>2024110010212</v>
      </c>
      <c r="U17" s="119">
        <v>1</v>
      </c>
      <c r="V17" s="122"/>
      <c r="W17" s="122">
        <f t="shared" si="2"/>
        <v>1</v>
      </c>
      <c r="X17" s="119" t="s">
        <v>1516</v>
      </c>
    </row>
    <row r="18" spans="1:24" ht="12.75" hidden="1" customHeight="1">
      <c r="A18" s="119" t="s">
        <v>1516</v>
      </c>
      <c r="B18" s="120" t="s">
        <v>344</v>
      </c>
      <c r="C18" s="119" t="s">
        <v>11</v>
      </c>
      <c r="D18" s="119">
        <v>80111600</v>
      </c>
      <c r="E18" s="119" t="s">
        <v>1525</v>
      </c>
      <c r="F18" s="119" t="s">
        <v>82</v>
      </c>
      <c r="G18" s="119" t="str">
        <f t="shared" si="0"/>
        <v>FEBRERO</v>
      </c>
      <c r="H18" s="119">
        <v>4</v>
      </c>
      <c r="I18" s="119">
        <v>1</v>
      </c>
      <c r="J18" s="119" t="s">
        <v>83</v>
      </c>
      <c r="K18" s="119" t="s">
        <v>84</v>
      </c>
      <c r="L18" s="121">
        <v>4500000</v>
      </c>
      <c r="M18" s="121">
        <f t="shared" si="4"/>
        <v>18000000</v>
      </c>
      <c r="N18" s="119" t="s">
        <v>286</v>
      </c>
      <c r="O18" s="119" t="s">
        <v>308</v>
      </c>
      <c r="P18" s="119" t="s">
        <v>287</v>
      </c>
      <c r="Q18" s="119"/>
      <c r="R18" s="119" t="s">
        <v>1518</v>
      </c>
      <c r="S18" s="119">
        <v>8080</v>
      </c>
      <c r="T18" s="119">
        <v>2024110010212</v>
      </c>
      <c r="U18" s="119">
        <v>1</v>
      </c>
      <c r="V18" s="122"/>
      <c r="W18" s="122">
        <f t="shared" si="2"/>
        <v>1</v>
      </c>
      <c r="X18" s="119" t="s">
        <v>1516</v>
      </c>
    </row>
    <row r="19" spans="1:24" ht="12.75" hidden="1" customHeight="1">
      <c r="A19" s="119" t="s">
        <v>1516</v>
      </c>
      <c r="B19" s="120" t="s">
        <v>345</v>
      </c>
      <c r="C19" s="119" t="s">
        <v>11</v>
      </c>
      <c r="D19" s="119">
        <v>80111600</v>
      </c>
      <c r="E19" s="119" t="s">
        <v>346</v>
      </c>
      <c r="F19" s="119" t="s">
        <v>82</v>
      </c>
      <c r="G19" s="119" t="str">
        <f t="shared" si="0"/>
        <v>FEBRERO</v>
      </c>
      <c r="H19" s="119">
        <v>10</v>
      </c>
      <c r="I19" s="119">
        <v>1</v>
      </c>
      <c r="J19" s="119" t="s">
        <v>83</v>
      </c>
      <c r="K19" s="119" t="s">
        <v>84</v>
      </c>
      <c r="L19" s="121">
        <v>6000000</v>
      </c>
      <c r="M19" s="121">
        <f t="shared" si="4"/>
        <v>60000000</v>
      </c>
      <c r="N19" s="119" t="s">
        <v>286</v>
      </c>
      <c r="O19" s="119" t="s">
        <v>314</v>
      </c>
      <c r="P19" s="119" t="s">
        <v>287</v>
      </c>
      <c r="Q19" s="119"/>
      <c r="R19" s="119" t="s">
        <v>1518</v>
      </c>
      <c r="S19" s="119">
        <v>8080</v>
      </c>
      <c r="T19" s="119">
        <v>2024110010212</v>
      </c>
      <c r="U19" s="119">
        <v>1</v>
      </c>
      <c r="V19" s="122"/>
      <c r="W19" s="122">
        <f t="shared" si="2"/>
        <v>1</v>
      </c>
      <c r="X19" s="119" t="s">
        <v>1516</v>
      </c>
    </row>
    <row r="20" spans="1:24" ht="12.75" hidden="1" customHeight="1">
      <c r="A20" s="119" t="s">
        <v>1516</v>
      </c>
      <c r="B20" s="120" t="s">
        <v>349</v>
      </c>
      <c r="C20" s="119" t="s">
        <v>11</v>
      </c>
      <c r="D20" s="119">
        <v>80111600</v>
      </c>
      <c r="E20" s="119" t="s">
        <v>350</v>
      </c>
      <c r="F20" s="119" t="s">
        <v>82</v>
      </c>
      <c r="G20" s="119" t="str">
        <f t="shared" si="0"/>
        <v>FEBRERO</v>
      </c>
      <c r="H20" s="119">
        <v>5</v>
      </c>
      <c r="I20" s="119">
        <v>1</v>
      </c>
      <c r="J20" s="119" t="s">
        <v>83</v>
      </c>
      <c r="K20" s="119" t="s">
        <v>84</v>
      </c>
      <c r="L20" s="121">
        <v>3600000</v>
      </c>
      <c r="M20" s="121">
        <f t="shared" si="4"/>
        <v>18000000</v>
      </c>
      <c r="N20" s="119" t="s">
        <v>286</v>
      </c>
      <c r="O20" s="119" t="s">
        <v>308</v>
      </c>
      <c r="P20" s="119" t="s">
        <v>287</v>
      </c>
      <c r="Q20" s="119"/>
      <c r="R20" s="119" t="s">
        <v>1518</v>
      </c>
      <c r="S20" s="119">
        <v>8080</v>
      </c>
      <c r="T20" s="119">
        <v>2024110010212</v>
      </c>
      <c r="U20" s="119">
        <v>1</v>
      </c>
      <c r="V20" s="122"/>
      <c r="W20" s="122">
        <f t="shared" si="2"/>
        <v>1</v>
      </c>
      <c r="X20" s="119" t="s">
        <v>1516</v>
      </c>
    </row>
    <row r="21" spans="1:24" ht="12.75" hidden="1" customHeight="1">
      <c r="A21" s="119" t="s">
        <v>1516</v>
      </c>
      <c r="B21" s="120" t="s">
        <v>353</v>
      </c>
      <c r="C21" s="119" t="s">
        <v>11</v>
      </c>
      <c r="D21" s="119">
        <v>80111600</v>
      </c>
      <c r="E21" s="119" t="s">
        <v>354</v>
      </c>
      <c r="F21" s="119" t="s">
        <v>313</v>
      </c>
      <c r="G21" s="119" t="str">
        <f t="shared" si="0"/>
        <v>MARZO</v>
      </c>
      <c r="H21" s="119">
        <v>4</v>
      </c>
      <c r="I21" s="119">
        <v>1</v>
      </c>
      <c r="J21" s="119" t="s">
        <v>83</v>
      </c>
      <c r="K21" s="119" t="s">
        <v>84</v>
      </c>
      <c r="L21" s="121">
        <v>5000000</v>
      </c>
      <c r="M21" s="121">
        <f t="shared" si="4"/>
        <v>20000000</v>
      </c>
      <c r="N21" s="119" t="s">
        <v>286</v>
      </c>
      <c r="O21" s="119" t="s">
        <v>308</v>
      </c>
      <c r="P21" s="119" t="s">
        <v>287</v>
      </c>
      <c r="Q21" s="119"/>
      <c r="R21" s="119" t="s">
        <v>1518</v>
      </c>
      <c r="S21" s="119">
        <v>8080</v>
      </c>
      <c r="T21" s="119">
        <v>2024110010212</v>
      </c>
      <c r="U21" s="119">
        <v>1</v>
      </c>
      <c r="V21" s="122"/>
      <c r="W21" s="122">
        <f t="shared" si="2"/>
        <v>1</v>
      </c>
      <c r="X21" s="119" t="s">
        <v>1516</v>
      </c>
    </row>
    <row r="22" spans="1:24" ht="12.75" hidden="1" customHeight="1">
      <c r="A22" s="119" t="s">
        <v>1516</v>
      </c>
      <c r="B22" s="120" t="s">
        <v>360</v>
      </c>
      <c r="C22" s="119" t="s">
        <v>11</v>
      </c>
      <c r="D22" s="119">
        <v>80111600</v>
      </c>
      <c r="E22" s="119" t="s">
        <v>361</v>
      </c>
      <c r="F22" s="119" t="s">
        <v>82</v>
      </c>
      <c r="G22" s="119" t="str">
        <f t="shared" si="0"/>
        <v>FEBRERO</v>
      </c>
      <c r="H22" s="119">
        <v>8</v>
      </c>
      <c r="I22" s="119">
        <v>1</v>
      </c>
      <c r="J22" s="119" t="s">
        <v>83</v>
      </c>
      <c r="K22" s="119" t="s">
        <v>84</v>
      </c>
      <c r="L22" s="121">
        <v>7000000</v>
      </c>
      <c r="M22" s="121">
        <f t="shared" si="4"/>
        <v>56000000</v>
      </c>
      <c r="N22" s="119" t="s">
        <v>286</v>
      </c>
      <c r="O22" s="119" t="s">
        <v>308</v>
      </c>
      <c r="P22" s="119" t="s">
        <v>287</v>
      </c>
      <c r="Q22" s="119"/>
      <c r="R22" s="119" t="s">
        <v>1518</v>
      </c>
      <c r="S22" s="119">
        <v>8080</v>
      </c>
      <c r="T22" s="119">
        <v>2024110010212</v>
      </c>
      <c r="U22" s="119">
        <v>1</v>
      </c>
      <c r="V22" s="122"/>
      <c r="W22" s="122">
        <f t="shared" si="2"/>
        <v>1</v>
      </c>
      <c r="X22" s="119" t="s">
        <v>1516</v>
      </c>
    </row>
    <row r="23" spans="1:24" ht="12.75" hidden="1" customHeight="1">
      <c r="A23" s="119" t="s">
        <v>1516</v>
      </c>
      <c r="B23" s="120" t="s">
        <v>362</v>
      </c>
      <c r="C23" s="119" t="s">
        <v>11</v>
      </c>
      <c r="D23" s="119">
        <v>80111600</v>
      </c>
      <c r="E23" s="119" t="s">
        <v>1526</v>
      </c>
      <c r="F23" s="119" t="s">
        <v>313</v>
      </c>
      <c r="G23" s="119" t="str">
        <f t="shared" si="0"/>
        <v>MARZO</v>
      </c>
      <c r="H23" s="119">
        <v>4</v>
      </c>
      <c r="I23" s="119">
        <v>1</v>
      </c>
      <c r="J23" s="119" t="s">
        <v>83</v>
      </c>
      <c r="K23" s="119" t="s">
        <v>84</v>
      </c>
      <c r="L23" s="121">
        <v>2253000</v>
      </c>
      <c r="M23" s="121">
        <f>L23*H23</f>
        <v>9012000</v>
      </c>
      <c r="N23" s="119" t="s">
        <v>286</v>
      </c>
      <c r="O23" s="119" t="s">
        <v>308</v>
      </c>
      <c r="P23" s="119" t="s">
        <v>287</v>
      </c>
      <c r="Q23" s="119"/>
      <c r="R23" s="119" t="s">
        <v>1518</v>
      </c>
      <c r="S23" s="119">
        <v>8080</v>
      </c>
      <c r="T23" s="119">
        <v>2024110010212</v>
      </c>
      <c r="U23" s="119">
        <v>1</v>
      </c>
      <c r="V23" s="122"/>
      <c r="W23" s="122">
        <f t="shared" si="2"/>
        <v>1</v>
      </c>
      <c r="X23" s="119" t="s">
        <v>1516</v>
      </c>
    </row>
    <row r="24" spans="1:24" ht="12.75" hidden="1" customHeight="1">
      <c r="A24" s="119" t="s">
        <v>1516</v>
      </c>
      <c r="B24" s="120" t="s">
        <v>363</v>
      </c>
      <c r="C24" s="119" t="s">
        <v>11</v>
      </c>
      <c r="D24" s="119">
        <v>80111600</v>
      </c>
      <c r="E24" s="119" t="s">
        <v>1527</v>
      </c>
      <c r="F24" s="119" t="s">
        <v>313</v>
      </c>
      <c r="G24" s="119" t="str">
        <f t="shared" si="0"/>
        <v>MARZO</v>
      </c>
      <c r="H24" s="119">
        <v>4</v>
      </c>
      <c r="I24" s="119">
        <v>1</v>
      </c>
      <c r="J24" s="119" t="s">
        <v>83</v>
      </c>
      <c r="K24" s="119" t="s">
        <v>84</v>
      </c>
      <c r="L24" s="121">
        <v>2253000</v>
      </c>
      <c r="M24" s="121">
        <f t="shared" ref="M24:M41" si="5">+L24*H24</f>
        <v>9012000</v>
      </c>
      <c r="N24" s="119" t="s">
        <v>286</v>
      </c>
      <c r="O24" s="119" t="s">
        <v>314</v>
      </c>
      <c r="P24" s="119" t="s">
        <v>287</v>
      </c>
      <c r="Q24" s="119"/>
      <c r="R24" s="119" t="s">
        <v>1518</v>
      </c>
      <c r="S24" s="119">
        <v>8080</v>
      </c>
      <c r="T24" s="119">
        <v>2024110010212</v>
      </c>
      <c r="U24" s="119">
        <v>1</v>
      </c>
      <c r="V24" s="122"/>
      <c r="W24" s="122">
        <f t="shared" si="2"/>
        <v>1</v>
      </c>
      <c r="X24" s="119" t="s">
        <v>1516</v>
      </c>
    </row>
    <row r="25" spans="1:24" ht="12.75" hidden="1" customHeight="1">
      <c r="A25" s="119" t="s">
        <v>1516</v>
      </c>
      <c r="B25" s="120" t="s">
        <v>367</v>
      </c>
      <c r="C25" s="119" t="s">
        <v>11</v>
      </c>
      <c r="D25" s="119">
        <v>80111600</v>
      </c>
      <c r="E25" s="119" t="s">
        <v>368</v>
      </c>
      <c r="F25" s="119" t="s">
        <v>82</v>
      </c>
      <c r="G25" s="119" t="str">
        <f t="shared" si="0"/>
        <v>FEBRERO</v>
      </c>
      <c r="H25" s="119">
        <v>5</v>
      </c>
      <c r="I25" s="119">
        <v>1</v>
      </c>
      <c r="J25" s="119" t="s">
        <v>83</v>
      </c>
      <c r="K25" s="119" t="s">
        <v>84</v>
      </c>
      <c r="L25" s="121">
        <v>7000000</v>
      </c>
      <c r="M25" s="121">
        <f t="shared" si="5"/>
        <v>35000000</v>
      </c>
      <c r="N25" s="119" t="s">
        <v>286</v>
      </c>
      <c r="O25" s="119" t="s">
        <v>308</v>
      </c>
      <c r="P25" s="119" t="s">
        <v>287</v>
      </c>
      <c r="Q25" s="119"/>
      <c r="R25" s="119" t="s">
        <v>1518</v>
      </c>
      <c r="S25" s="119">
        <v>8080</v>
      </c>
      <c r="T25" s="119">
        <v>2024110010212</v>
      </c>
      <c r="U25" s="119">
        <v>1</v>
      </c>
      <c r="V25" s="122"/>
      <c r="W25" s="122">
        <f t="shared" si="2"/>
        <v>1</v>
      </c>
      <c r="X25" s="119" t="s">
        <v>1516</v>
      </c>
    </row>
    <row r="26" spans="1:24" ht="12.75" hidden="1" customHeight="1">
      <c r="A26" s="119" t="s">
        <v>1516</v>
      </c>
      <c r="B26" s="120" t="s">
        <v>369</v>
      </c>
      <c r="C26" s="119" t="s">
        <v>11</v>
      </c>
      <c r="D26" s="119">
        <v>80111600</v>
      </c>
      <c r="E26" s="119" t="s">
        <v>370</v>
      </c>
      <c r="F26" s="119" t="s">
        <v>82</v>
      </c>
      <c r="G26" s="119" t="str">
        <f t="shared" si="0"/>
        <v>FEBRERO</v>
      </c>
      <c r="H26" s="119">
        <v>5</v>
      </c>
      <c r="I26" s="119">
        <v>1</v>
      </c>
      <c r="J26" s="119" t="s">
        <v>83</v>
      </c>
      <c r="K26" s="119" t="s">
        <v>84</v>
      </c>
      <c r="L26" s="121">
        <v>5000000</v>
      </c>
      <c r="M26" s="121">
        <f t="shared" si="5"/>
        <v>25000000</v>
      </c>
      <c r="N26" s="119" t="s">
        <v>286</v>
      </c>
      <c r="O26" s="119" t="s">
        <v>314</v>
      </c>
      <c r="P26" s="119" t="s">
        <v>287</v>
      </c>
      <c r="Q26" s="119"/>
      <c r="R26" s="119" t="s">
        <v>1518</v>
      </c>
      <c r="S26" s="119">
        <v>8080</v>
      </c>
      <c r="T26" s="119">
        <v>2024110010212</v>
      </c>
      <c r="U26" s="119">
        <v>1</v>
      </c>
      <c r="V26" s="122"/>
      <c r="W26" s="122">
        <f t="shared" si="2"/>
        <v>1</v>
      </c>
      <c r="X26" s="119" t="s">
        <v>1516</v>
      </c>
    </row>
    <row r="27" spans="1:24" ht="12.75" hidden="1" customHeight="1">
      <c r="A27" s="119" t="s">
        <v>1516</v>
      </c>
      <c r="B27" s="120" t="s">
        <v>371</v>
      </c>
      <c r="C27" s="119" t="s">
        <v>11</v>
      </c>
      <c r="D27" s="119">
        <v>80111600</v>
      </c>
      <c r="E27" s="119" t="s">
        <v>1528</v>
      </c>
      <c r="F27" s="119" t="s">
        <v>82</v>
      </c>
      <c r="G27" s="119" t="str">
        <f t="shared" si="0"/>
        <v>FEBRERO</v>
      </c>
      <c r="H27" s="119">
        <v>5</v>
      </c>
      <c r="I27" s="119">
        <v>1</v>
      </c>
      <c r="J27" s="119" t="s">
        <v>83</v>
      </c>
      <c r="K27" s="119" t="s">
        <v>84</v>
      </c>
      <c r="L27" s="121">
        <v>3600000</v>
      </c>
      <c r="M27" s="121">
        <f t="shared" si="5"/>
        <v>18000000</v>
      </c>
      <c r="N27" s="119" t="s">
        <v>286</v>
      </c>
      <c r="O27" s="119" t="s">
        <v>78</v>
      </c>
      <c r="P27" s="119" t="s">
        <v>287</v>
      </c>
      <c r="Q27" s="119"/>
      <c r="R27" s="119" t="s">
        <v>1518</v>
      </c>
      <c r="S27" s="119">
        <v>8080</v>
      </c>
      <c r="T27" s="119">
        <v>2024110010212</v>
      </c>
      <c r="U27" s="119">
        <v>1</v>
      </c>
      <c r="V27" s="122"/>
      <c r="W27" s="122">
        <f t="shared" si="2"/>
        <v>1</v>
      </c>
      <c r="X27" s="119" t="s">
        <v>1516</v>
      </c>
    </row>
    <row r="28" spans="1:24" ht="12.75" hidden="1" customHeight="1">
      <c r="A28" s="119" t="s">
        <v>1516</v>
      </c>
      <c r="B28" s="120" t="s">
        <v>372</v>
      </c>
      <c r="C28" s="119" t="s">
        <v>11</v>
      </c>
      <c r="D28" s="119">
        <v>80111600</v>
      </c>
      <c r="E28" s="119" t="s">
        <v>373</v>
      </c>
      <c r="F28" s="119" t="s">
        <v>81</v>
      </c>
      <c r="G28" s="119" t="str">
        <f t="shared" si="0"/>
        <v>ENERO</v>
      </c>
      <c r="H28" s="119">
        <v>6</v>
      </c>
      <c r="I28" s="119">
        <v>1</v>
      </c>
      <c r="J28" s="119" t="s">
        <v>83</v>
      </c>
      <c r="K28" s="119" t="s">
        <v>84</v>
      </c>
      <c r="L28" s="121">
        <v>5860000</v>
      </c>
      <c r="M28" s="121">
        <f t="shared" si="5"/>
        <v>35160000</v>
      </c>
      <c r="N28" s="119" t="s">
        <v>286</v>
      </c>
      <c r="O28" s="119" t="s">
        <v>308</v>
      </c>
      <c r="P28" s="119" t="s">
        <v>287</v>
      </c>
      <c r="Q28" s="119"/>
      <c r="R28" s="119" t="s">
        <v>1518</v>
      </c>
      <c r="S28" s="119">
        <v>8080</v>
      </c>
      <c r="T28" s="119">
        <v>2024110010212</v>
      </c>
      <c r="U28" s="119">
        <v>1</v>
      </c>
      <c r="V28" s="122"/>
      <c r="W28" s="122">
        <f t="shared" si="2"/>
        <v>1</v>
      </c>
      <c r="X28" s="119" t="s">
        <v>1516</v>
      </c>
    </row>
    <row r="29" spans="1:24" ht="12.75" hidden="1" customHeight="1">
      <c r="A29" s="119" t="s">
        <v>1516</v>
      </c>
      <c r="B29" s="120" t="s">
        <v>375</v>
      </c>
      <c r="C29" s="119" t="s">
        <v>11</v>
      </c>
      <c r="D29" s="119">
        <v>80111600</v>
      </c>
      <c r="E29" s="119" t="s">
        <v>376</v>
      </c>
      <c r="F29" s="119" t="s">
        <v>82</v>
      </c>
      <c r="G29" s="119" t="str">
        <f t="shared" si="0"/>
        <v>FEBRERO</v>
      </c>
      <c r="H29" s="119">
        <v>5</v>
      </c>
      <c r="I29" s="119">
        <v>1</v>
      </c>
      <c r="J29" s="119" t="s">
        <v>83</v>
      </c>
      <c r="K29" s="119" t="s">
        <v>84</v>
      </c>
      <c r="L29" s="121">
        <v>7000000</v>
      </c>
      <c r="M29" s="121">
        <f t="shared" si="5"/>
        <v>35000000</v>
      </c>
      <c r="N29" s="119" t="s">
        <v>286</v>
      </c>
      <c r="O29" s="119" t="s">
        <v>78</v>
      </c>
      <c r="P29" s="119" t="s">
        <v>287</v>
      </c>
      <c r="Q29" s="119"/>
      <c r="R29" s="119" t="s">
        <v>1518</v>
      </c>
      <c r="S29" s="119">
        <v>8080</v>
      </c>
      <c r="T29" s="119">
        <v>2024110010212</v>
      </c>
      <c r="U29" s="119">
        <v>1</v>
      </c>
      <c r="V29" s="122"/>
      <c r="W29" s="122">
        <f t="shared" si="2"/>
        <v>1</v>
      </c>
      <c r="X29" s="119" t="s">
        <v>1516</v>
      </c>
    </row>
    <row r="30" spans="1:24" ht="12.75" hidden="1" customHeight="1">
      <c r="A30" s="119" t="s">
        <v>1516</v>
      </c>
      <c r="B30" s="120" t="s">
        <v>378</v>
      </c>
      <c r="C30" s="119" t="s">
        <v>11</v>
      </c>
      <c r="D30" s="119">
        <v>80111600</v>
      </c>
      <c r="E30" s="119" t="s">
        <v>379</v>
      </c>
      <c r="F30" s="119" t="s">
        <v>82</v>
      </c>
      <c r="G30" s="119" t="str">
        <f t="shared" si="0"/>
        <v>FEBRERO</v>
      </c>
      <c r="H30" s="119">
        <v>5</v>
      </c>
      <c r="I30" s="119">
        <v>1</v>
      </c>
      <c r="J30" s="119" t="s">
        <v>83</v>
      </c>
      <c r="K30" s="119" t="s">
        <v>84</v>
      </c>
      <c r="L30" s="121">
        <v>3600000</v>
      </c>
      <c r="M30" s="121">
        <f t="shared" si="5"/>
        <v>18000000</v>
      </c>
      <c r="N30" s="119" t="s">
        <v>286</v>
      </c>
      <c r="O30" s="119" t="s">
        <v>78</v>
      </c>
      <c r="P30" s="119" t="s">
        <v>287</v>
      </c>
      <c r="Q30" s="119"/>
      <c r="R30" s="119" t="s">
        <v>1518</v>
      </c>
      <c r="S30" s="119">
        <v>8080</v>
      </c>
      <c r="T30" s="119">
        <v>2024110010212</v>
      </c>
      <c r="U30" s="119">
        <v>1</v>
      </c>
      <c r="V30" s="122"/>
      <c r="W30" s="122">
        <f t="shared" si="2"/>
        <v>1</v>
      </c>
      <c r="X30" s="119" t="s">
        <v>1516</v>
      </c>
    </row>
    <row r="31" spans="1:24" ht="12.75" hidden="1" customHeight="1">
      <c r="A31" s="119" t="s">
        <v>1516</v>
      </c>
      <c r="B31" s="120" t="s">
        <v>380</v>
      </c>
      <c r="C31" s="119" t="s">
        <v>11</v>
      </c>
      <c r="D31" s="119">
        <v>80111600</v>
      </c>
      <c r="E31" s="119" t="s">
        <v>1529</v>
      </c>
      <c r="F31" s="119" t="s">
        <v>82</v>
      </c>
      <c r="G31" s="119" t="str">
        <f t="shared" si="0"/>
        <v>FEBRERO</v>
      </c>
      <c r="H31" s="119">
        <v>5</v>
      </c>
      <c r="I31" s="119">
        <v>1</v>
      </c>
      <c r="J31" s="119" t="s">
        <v>83</v>
      </c>
      <c r="K31" s="119" t="s">
        <v>84</v>
      </c>
      <c r="L31" s="121">
        <v>2253000</v>
      </c>
      <c r="M31" s="121">
        <f t="shared" si="5"/>
        <v>11265000</v>
      </c>
      <c r="N31" s="119" t="s">
        <v>286</v>
      </c>
      <c r="O31" s="119" t="s">
        <v>78</v>
      </c>
      <c r="P31" s="119" t="s">
        <v>287</v>
      </c>
      <c r="Q31" s="119"/>
      <c r="R31" s="119" t="s">
        <v>1518</v>
      </c>
      <c r="S31" s="119">
        <v>8080</v>
      </c>
      <c r="T31" s="119">
        <v>2024110010212</v>
      </c>
      <c r="U31" s="119">
        <v>1</v>
      </c>
      <c r="V31" s="122"/>
      <c r="W31" s="122">
        <f t="shared" si="2"/>
        <v>1</v>
      </c>
      <c r="X31" s="119" t="s">
        <v>1516</v>
      </c>
    </row>
    <row r="32" spans="1:24" ht="12.75" hidden="1" customHeight="1">
      <c r="A32" s="119" t="s">
        <v>1516</v>
      </c>
      <c r="B32" s="120" t="s">
        <v>381</v>
      </c>
      <c r="C32" s="119" t="s">
        <v>11</v>
      </c>
      <c r="D32" s="119">
        <v>80111600</v>
      </c>
      <c r="E32" s="119" t="s">
        <v>382</v>
      </c>
      <c r="F32" s="119" t="s">
        <v>82</v>
      </c>
      <c r="G32" s="119" t="str">
        <f t="shared" si="0"/>
        <v>FEBRERO</v>
      </c>
      <c r="H32" s="119">
        <v>5</v>
      </c>
      <c r="I32" s="119">
        <v>1</v>
      </c>
      <c r="J32" s="119" t="s">
        <v>83</v>
      </c>
      <c r="K32" s="119" t="s">
        <v>84</v>
      </c>
      <c r="L32" s="121">
        <v>4000000</v>
      </c>
      <c r="M32" s="121">
        <f t="shared" si="5"/>
        <v>20000000</v>
      </c>
      <c r="N32" s="119" t="s">
        <v>286</v>
      </c>
      <c r="O32" s="119" t="s">
        <v>308</v>
      </c>
      <c r="P32" s="119" t="s">
        <v>287</v>
      </c>
      <c r="Q32" s="119"/>
      <c r="R32" s="119" t="s">
        <v>1518</v>
      </c>
      <c r="S32" s="119">
        <v>8080</v>
      </c>
      <c r="T32" s="119">
        <v>2024110010212</v>
      </c>
      <c r="U32" s="119">
        <v>1</v>
      </c>
      <c r="V32" s="122"/>
      <c r="W32" s="122">
        <f t="shared" si="2"/>
        <v>1</v>
      </c>
      <c r="X32" s="119" t="s">
        <v>1516</v>
      </c>
    </row>
    <row r="33" spans="1:24" ht="12.75" hidden="1" customHeight="1">
      <c r="A33" s="119" t="s">
        <v>1516</v>
      </c>
      <c r="B33" s="120" t="s">
        <v>384</v>
      </c>
      <c r="C33" s="119" t="s">
        <v>11</v>
      </c>
      <c r="D33" s="119">
        <v>80111600</v>
      </c>
      <c r="E33" s="119" t="s">
        <v>1530</v>
      </c>
      <c r="F33" s="119" t="s">
        <v>82</v>
      </c>
      <c r="G33" s="119" t="str">
        <f t="shared" si="0"/>
        <v>FEBRERO</v>
      </c>
      <c r="H33" s="119">
        <v>4</v>
      </c>
      <c r="I33" s="119">
        <v>1</v>
      </c>
      <c r="J33" s="119" t="s">
        <v>83</v>
      </c>
      <c r="K33" s="119" t="s">
        <v>84</v>
      </c>
      <c r="L33" s="121">
        <v>3500000</v>
      </c>
      <c r="M33" s="121">
        <f t="shared" si="5"/>
        <v>14000000</v>
      </c>
      <c r="N33" s="119" t="s">
        <v>286</v>
      </c>
      <c r="O33" s="119" t="s">
        <v>308</v>
      </c>
      <c r="P33" s="119" t="s">
        <v>287</v>
      </c>
      <c r="Q33" s="119"/>
      <c r="R33" s="119" t="s">
        <v>1518</v>
      </c>
      <c r="S33" s="119">
        <v>8080</v>
      </c>
      <c r="T33" s="119">
        <v>2024110010212</v>
      </c>
      <c r="U33" s="119">
        <v>1</v>
      </c>
      <c r="V33" s="122"/>
      <c r="W33" s="122">
        <f t="shared" si="2"/>
        <v>1</v>
      </c>
      <c r="X33" s="119" t="s">
        <v>1516</v>
      </c>
    </row>
    <row r="34" spans="1:24" ht="12.75" hidden="1" customHeight="1">
      <c r="A34" s="119" t="s">
        <v>1516</v>
      </c>
      <c r="B34" s="120" t="s">
        <v>386</v>
      </c>
      <c r="C34" s="119" t="s">
        <v>11</v>
      </c>
      <c r="D34" s="119">
        <v>80111600</v>
      </c>
      <c r="E34" s="119" t="s">
        <v>1531</v>
      </c>
      <c r="F34" s="119" t="s">
        <v>82</v>
      </c>
      <c r="G34" s="119" t="str">
        <f t="shared" si="0"/>
        <v>FEBRERO</v>
      </c>
      <c r="H34" s="119">
        <v>5</v>
      </c>
      <c r="I34" s="119">
        <v>1</v>
      </c>
      <c r="J34" s="119" t="s">
        <v>83</v>
      </c>
      <c r="K34" s="119" t="s">
        <v>84</v>
      </c>
      <c r="L34" s="121">
        <v>2800000</v>
      </c>
      <c r="M34" s="121">
        <f t="shared" si="5"/>
        <v>14000000</v>
      </c>
      <c r="N34" s="119" t="s">
        <v>286</v>
      </c>
      <c r="O34" s="119" t="s">
        <v>308</v>
      </c>
      <c r="P34" s="119" t="s">
        <v>287</v>
      </c>
      <c r="Q34" s="119"/>
      <c r="R34" s="119" t="s">
        <v>1518</v>
      </c>
      <c r="S34" s="119">
        <v>8080</v>
      </c>
      <c r="T34" s="119">
        <v>2024110010212</v>
      </c>
      <c r="U34" s="119">
        <v>1</v>
      </c>
      <c r="V34" s="122"/>
      <c r="W34" s="122">
        <f t="shared" si="2"/>
        <v>1</v>
      </c>
      <c r="X34" s="119" t="s">
        <v>1516</v>
      </c>
    </row>
    <row r="35" spans="1:24" ht="12.75" hidden="1" customHeight="1">
      <c r="A35" s="119" t="s">
        <v>1516</v>
      </c>
      <c r="B35" s="120" t="s">
        <v>387</v>
      </c>
      <c r="C35" s="119" t="s">
        <v>11</v>
      </c>
      <c r="D35" s="119">
        <v>80111600</v>
      </c>
      <c r="E35" s="119" t="s">
        <v>388</v>
      </c>
      <c r="F35" s="119" t="s">
        <v>82</v>
      </c>
      <c r="G35" s="119" t="str">
        <f t="shared" si="0"/>
        <v>FEBRERO</v>
      </c>
      <c r="H35" s="119">
        <v>5</v>
      </c>
      <c r="I35" s="119">
        <v>1</v>
      </c>
      <c r="J35" s="119" t="s">
        <v>83</v>
      </c>
      <c r="K35" s="119" t="s">
        <v>84</v>
      </c>
      <c r="L35" s="121">
        <v>2253000</v>
      </c>
      <c r="M35" s="121">
        <f t="shared" si="5"/>
        <v>11265000</v>
      </c>
      <c r="N35" s="119" t="s">
        <v>286</v>
      </c>
      <c r="O35" s="119" t="s">
        <v>308</v>
      </c>
      <c r="P35" s="119" t="s">
        <v>287</v>
      </c>
      <c r="Q35" s="119"/>
      <c r="R35" s="119" t="s">
        <v>1518</v>
      </c>
      <c r="S35" s="119">
        <v>8080</v>
      </c>
      <c r="T35" s="119">
        <v>2024110010212</v>
      </c>
      <c r="U35" s="119">
        <v>1</v>
      </c>
      <c r="V35" s="122"/>
      <c r="W35" s="122">
        <f t="shared" si="2"/>
        <v>1</v>
      </c>
      <c r="X35" s="119" t="s">
        <v>1516</v>
      </c>
    </row>
    <row r="36" spans="1:24" ht="12.75" hidden="1" customHeight="1">
      <c r="A36" s="119" t="s">
        <v>1516</v>
      </c>
      <c r="B36" s="120" t="s">
        <v>390</v>
      </c>
      <c r="C36" s="119" t="s">
        <v>11</v>
      </c>
      <c r="D36" s="119">
        <v>80111600</v>
      </c>
      <c r="E36" s="119" t="s">
        <v>1532</v>
      </c>
      <c r="F36" s="119" t="s">
        <v>313</v>
      </c>
      <c r="G36" s="119" t="str">
        <f t="shared" si="0"/>
        <v>MARZO</v>
      </c>
      <c r="H36" s="119">
        <v>4</v>
      </c>
      <c r="I36" s="119">
        <v>1</v>
      </c>
      <c r="J36" s="119" t="s">
        <v>83</v>
      </c>
      <c r="K36" s="119" t="s">
        <v>84</v>
      </c>
      <c r="L36" s="121">
        <v>3000000</v>
      </c>
      <c r="M36" s="121">
        <f t="shared" si="5"/>
        <v>12000000</v>
      </c>
      <c r="N36" s="119" t="s">
        <v>286</v>
      </c>
      <c r="O36" s="119" t="s">
        <v>308</v>
      </c>
      <c r="P36" s="119" t="s">
        <v>287</v>
      </c>
      <c r="Q36" s="119"/>
      <c r="R36" s="119" t="s">
        <v>1518</v>
      </c>
      <c r="S36" s="119">
        <v>8080</v>
      </c>
      <c r="T36" s="119">
        <v>2024110010212</v>
      </c>
      <c r="U36" s="119">
        <v>1</v>
      </c>
      <c r="V36" s="122"/>
      <c r="W36" s="122">
        <f t="shared" si="2"/>
        <v>1</v>
      </c>
      <c r="X36" s="119" t="s">
        <v>1516</v>
      </c>
    </row>
    <row r="37" spans="1:24" ht="12.75" hidden="1" customHeight="1">
      <c r="A37" s="119" t="s">
        <v>1516</v>
      </c>
      <c r="B37" s="120" t="s">
        <v>391</v>
      </c>
      <c r="C37" s="119" t="s">
        <v>11</v>
      </c>
      <c r="D37" s="119">
        <v>80111600</v>
      </c>
      <c r="E37" s="119" t="s">
        <v>1533</v>
      </c>
      <c r="F37" s="119" t="s">
        <v>82</v>
      </c>
      <c r="G37" s="119" t="str">
        <f t="shared" si="0"/>
        <v>FEBRERO</v>
      </c>
      <c r="H37" s="119">
        <v>8</v>
      </c>
      <c r="I37" s="119">
        <v>1</v>
      </c>
      <c r="J37" s="119" t="s">
        <v>83</v>
      </c>
      <c r="K37" s="119" t="s">
        <v>84</v>
      </c>
      <c r="L37" s="121">
        <v>5500000</v>
      </c>
      <c r="M37" s="121">
        <f t="shared" si="5"/>
        <v>44000000</v>
      </c>
      <c r="N37" s="119" t="s">
        <v>286</v>
      </c>
      <c r="O37" s="119" t="s">
        <v>308</v>
      </c>
      <c r="P37" s="119" t="s">
        <v>287</v>
      </c>
      <c r="Q37" s="119"/>
      <c r="R37" s="119" t="s">
        <v>1518</v>
      </c>
      <c r="S37" s="119">
        <v>8080</v>
      </c>
      <c r="T37" s="119">
        <v>2024110010212</v>
      </c>
      <c r="U37" s="119">
        <v>1</v>
      </c>
      <c r="V37" s="122"/>
      <c r="W37" s="122">
        <f t="shared" si="2"/>
        <v>1</v>
      </c>
      <c r="X37" s="119" t="s">
        <v>1516</v>
      </c>
    </row>
    <row r="38" spans="1:24" ht="12.75" hidden="1" customHeight="1">
      <c r="A38" s="119" t="s">
        <v>1516</v>
      </c>
      <c r="B38" s="120" t="s">
        <v>395</v>
      </c>
      <c r="C38" s="119" t="s">
        <v>11</v>
      </c>
      <c r="D38" s="119">
        <v>80111600</v>
      </c>
      <c r="E38" s="119" t="s">
        <v>1534</v>
      </c>
      <c r="F38" s="119" t="s">
        <v>313</v>
      </c>
      <c r="G38" s="119" t="str">
        <f t="shared" si="0"/>
        <v>MARZO</v>
      </c>
      <c r="H38" s="119">
        <v>4</v>
      </c>
      <c r="I38" s="119">
        <v>1</v>
      </c>
      <c r="J38" s="119" t="s">
        <v>83</v>
      </c>
      <c r="K38" s="119" t="s">
        <v>84</v>
      </c>
      <c r="L38" s="121">
        <v>7000000</v>
      </c>
      <c r="M38" s="121">
        <f t="shared" si="5"/>
        <v>28000000</v>
      </c>
      <c r="N38" s="119" t="s">
        <v>286</v>
      </c>
      <c r="O38" s="119" t="s">
        <v>308</v>
      </c>
      <c r="P38" s="119" t="s">
        <v>287</v>
      </c>
      <c r="Q38" s="119"/>
      <c r="R38" s="119" t="s">
        <v>1518</v>
      </c>
      <c r="S38" s="119">
        <v>8080</v>
      </c>
      <c r="T38" s="119">
        <v>2024110010212</v>
      </c>
      <c r="U38" s="119">
        <v>1</v>
      </c>
      <c r="V38" s="122"/>
      <c r="W38" s="122">
        <f t="shared" si="2"/>
        <v>1</v>
      </c>
      <c r="X38" s="119" t="s">
        <v>1516</v>
      </c>
    </row>
    <row r="39" spans="1:24" ht="12.75" hidden="1" customHeight="1">
      <c r="A39" s="119" t="s">
        <v>1516</v>
      </c>
      <c r="B39" s="120" t="s">
        <v>396</v>
      </c>
      <c r="C39" s="119" t="s">
        <v>11</v>
      </c>
      <c r="D39" s="119">
        <v>80111600</v>
      </c>
      <c r="E39" s="119" t="s">
        <v>1535</v>
      </c>
      <c r="F39" s="119" t="s">
        <v>313</v>
      </c>
      <c r="G39" s="119" t="str">
        <f t="shared" si="0"/>
        <v>MARZO</v>
      </c>
      <c r="H39" s="119">
        <v>4</v>
      </c>
      <c r="I39" s="119">
        <v>1</v>
      </c>
      <c r="J39" s="119" t="s">
        <v>83</v>
      </c>
      <c r="K39" s="119" t="s">
        <v>84</v>
      </c>
      <c r="L39" s="121">
        <v>5000000</v>
      </c>
      <c r="M39" s="121">
        <f t="shared" si="5"/>
        <v>20000000</v>
      </c>
      <c r="N39" s="119" t="s">
        <v>286</v>
      </c>
      <c r="O39" s="119" t="s">
        <v>308</v>
      </c>
      <c r="P39" s="119" t="s">
        <v>287</v>
      </c>
      <c r="Q39" s="119"/>
      <c r="R39" s="119" t="s">
        <v>1518</v>
      </c>
      <c r="S39" s="119">
        <v>8080</v>
      </c>
      <c r="T39" s="119">
        <v>2024110010212</v>
      </c>
      <c r="U39" s="119">
        <v>1</v>
      </c>
      <c r="V39" s="122"/>
      <c r="W39" s="122">
        <f t="shared" si="2"/>
        <v>1</v>
      </c>
      <c r="X39" s="119" t="s">
        <v>1516</v>
      </c>
    </row>
    <row r="40" spans="1:24" ht="12.75" hidden="1" customHeight="1">
      <c r="A40" s="119" t="s">
        <v>1516</v>
      </c>
      <c r="B40" s="120" t="s">
        <v>399</v>
      </c>
      <c r="C40" s="119" t="s">
        <v>11</v>
      </c>
      <c r="D40" s="119">
        <v>80111600</v>
      </c>
      <c r="E40" s="119" t="s">
        <v>400</v>
      </c>
      <c r="F40" s="119" t="s">
        <v>81</v>
      </c>
      <c r="G40" s="119" t="str">
        <f t="shared" si="0"/>
        <v>ENERO</v>
      </c>
      <c r="H40" s="119">
        <v>6</v>
      </c>
      <c r="I40" s="119">
        <v>1</v>
      </c>
      <c r="J40" s="119" t="s">
        <v>83</v>
      </c>
      <c r="K40" s="119" t="s">
        <v>84</v>
      </c>
      <c r="L40" s="121">
        <v>7000000</v>
      </c>
      <c r="M40" s="121">
        <f t="shared" si="5"/>
        <v>42000000</v>
      </c>
      <c r="N40" s="119" t="s">
        <v>286</v>
      </c>
      <c r="O40" s="119" t="s">
        <v>308</v>
      </c>
      <c r="P40" s="119" t="s">
        <v>287</v>
      </c>
      <c r="Q40" s="119"/>
      <c r="R40" s="119" t="s">
        <v>1518</v>
      </c>
      <c r="S40" s="119">
        <v>8080</v>
      </c>
      <c r="T40" s="119">
        <v>2024110010212</v>
      </c>
      <c r="U40" s="119">
        <v>1</v>
      </c>
      <c r="V40" s="122"/>
      <c r="W40" s="122">
        <f t="shared" si="2"/>
        <v>1</v>
      </c>
      <c r="X40" s="119" t="s">
        <v>1516</v>
      </c>
    </row>
    <row r="41" spans="1:24" ht="12.75" hidden="1" customHeight="1">
      <c r="A41" s="119" t="s">
        <v>1516</v>
      </c>
      <c r="B41" s="120" t="s">
        <v>401</v>
      </c>
      <c r="C41" s="119" t="s">
        <v>11</v>
      </c>
      <c r="D41" s="119">
        <v>80111600</v>
      </c>
      <c r="E41" s="119" t="s">
        <v>402</v>
      </c>
      <c r="F41" s="119" t="s">
        <v>82</v>
      </c>
      <c r="G41" s="119" t="str">
        <f t="shared" si="0"/>
        <v>FEBRERO</v>
      </c>
      <c r="H41" s="119">
        <v>6</v>
      </c>
      <c r="I41" s="119">
        <v>1</v>
      </c>
      <c r="J41" s="119" t="s">
        <v>83</v>
      </c>
      <c r="K41" s="119" t="s">
        <v>84</v>
      </c>
      <c r="L41" s="121">
        <v>9000000</v>
      </c>
      <c r="M41" s="121">
        <f t="shared" si="5"/>
        <v>54000000</v>
      </c>
      <c r="N41" s="119" t="s">
        <v>286</v>
      </c>
      <c r="O41" s="119" t="s">
        <v>308</v>
      </c>
      <c r="P41" s="119" t="s">
        <v>287</v>
      </c>
      <c r="Q41" s="119"/>
      <c r="R41" s="119" t="s">
        <v>1518</v>
      </c>
      <c r="S41" s="119">
        <v>8080</v>
      </c>
      <c r="T41" s="119">
        <v>2024110010212</v>
      </c>
      <c r="U41" s="119">
        <v>1</v>
      </c>
      <c r="V41" s="122"/>
      <c r="W41" s="122">
        <f t="shared" si="2"/>
        <v>1</v>
      </c>
      <c r="X41" s="119" t="s">
        <v>1516</v>
      </c>
    </row>
    <row r="42" spans="1:24" ht="12.75" hidden="1" customHeight="1">
      <c r="A42" s="119" t="s">
        <v>1516</v>
      </c>
      <c r="B42" s="120" t="s">
        <v>411</v>
      </c>
      <c r="C42" s="119" t="s">
        <v>11</v>
      </c>
      <c r="D42" s="119">
        <v>80111671</v>
      </c>
      <c r="E42" s="119" t="s">
        <v>1342</v>
      </c>
      <c r="F42" s="119" t="s">
        <v>409</v>
      </c>
      <c r="G42" s="119" t="str">
        <f t="shared" si="0"/>
        <v>Enero</v>
      </c>
      <c r="H42" s="119">
        <v>1</v>
      </c>
      <c r="I42" s="119">
        <v>1</v>
      </c>
      <c r="J42" s="119" t="s">
        <v>83</v>
      </c>
      <c r="K42" s="119" t="s">
        <v>84</v>
      </c>
      <c r="L42" s="123">
        <v>210486000</v>
      </c>
      <c r="M42" s="124">
        <f>+L42</f>
        <v>210486000</v>
      </c>
      <c r="N42" s="119" t="s">
        <v>286</v>
      </c>
      <c r="O42" s="119" t="s">
        <v>78</v>
      </c>
      <c r="P42" s="119" t="s">
        <v>287</v>
      </c>
      <c r="Q42" s="119"/>
      <c r="R42" s="119" t="s">
        <v>1518</v>
      </c>
      <c r="S42" s="119">
        <v>8080</v>
      </c>
      <c r="T42" s="125">
        <v>2024110010212</v>
      </c>
      <c r="U42" s="126">
        <v>4</v>
      </c>
      <c r="V42" s="127"/>
      <c r="W42" s="122">
        <f t="shared" si="2"/>
        <v>1</v>
      </c>
      <c r="X42" s="119" t="s">
        <v>1516</v>
      </c>
    </row>
    <row r="43" spans="1:24" ht="12.75" hidden="1" customHeight="1">
      <c r="A43" s="119" t="s">
        <v>1516</v>
      </c>
      <c r="B43" s="120" t="s">
        <v>415</v>
      </c>
      <c r="C43" s="119" t="s">
        <v>12</v>
      </c>
      <c r="D43" s="119">
        <v>80111600</v>
      </c>
      <c r="E43" s="119" t="s">
        <v>416</v>
      </c>
      <c r="F43" s="119" t="s">
        <v>82</v>
      </c>
      <c r="G43" s="119" t="str">
        <f t="shared" si="0"/>
        <v>FEBRERO</v>
      </c>
      <c r="H43" s="119">
        <v>5</v>
      </c>
      <c r="I43" s="119">
        <v>1</v>
      </c>
      <c r="J43" s="119" t="s">
        <v>83</v>
      </c>
      <c r="K43" s="119" t="s">
        <v>84</v>
      </c>
      <c r="L43" s="121">
        <v>8000000</v>
      </c>
      <c r="M43" s="121">
        <f t="shared" ref="M43:M54" si="6">+L43*H43</f>
        <v>40000000</v>
      </c>
      <c r="N43" s="119" t="s">
        <v>286</v>
      </c>
      <c r="O43" s="119" t="s">
        <v>78</v>
      </c>
      <c r="P43" s="119" t="s">
        <v>287</v>
      </c>
      <c r="Q43" s="119"/>
      <c r="R43" s="119" t="s">
        <v>1518</v>
      </c>
      <c r="S43" s="119">
        <v>8080</v>
      </c>
      <c r="T43" s="119">
        <v>2024110010212</v>
      </c>
      <c r="U43" s="119">
        <v>1</v>
      </c>
      <c r="V43" s="122"/>
      <c r="W43" s="122">
        <f t="shared" si="2"/>
        <v>1</v>
      </c>
      <c r="X43" s="119" t="s">
        <v>1516</v>
      </c>
    </row>
    <row r="44" spans="1:24" ht="12.75" hidden="1" customHeight="1">
      <c r="A44" s="119" t="s">
        <v>1516</v>
      </c>
      <c r="B44" s="120" t="s">
        <v>417</v>
      </c>
      <c r="C44" s="119" t="s">
        <v>12</v>
      </c>
      <c r="D44" s="119">
        <v>80111600</v>
      </c>
      <c r="E44" s="119" t="s">
        <v>418</v>
      </c>
      <c r="F44" s="119" t="s">
        <v>313</v>
      </c>
      <c r="G44" s="119" t="str">
        <f t="shared" si="0"/>
        <v>MARZO</v>
      </c>
      <c r="H44" s="119">
        <v>4</v>
      </c>
      <c r="I44" s="119">
        <v>1</v>
      </c>
      <c r="J44" s="119" t="s">
        <v>83</v>
      </c>
      <c r="K44" s="119" t="s">
        <v>84</v>
      </c>
      <c r="L44" s="121">
        <v>6400000</v>
      </c>
      <c r="M44" s="121">
        <f t="shared" si="6"/>
        <v>25600000</v>
      </c>
      <c r="N44" s="119" t="s">
        <v>286</v>
      </c>
      <c r="O44" s="119" t="s">
        <v>314</v>
      </c>
      <c r="P44" s="119" t="s">
        <v>287</v>
      </c>
      <c r="Q44" s="119"/>
      <c r="R44" s="119" t="s">
        <v>1518</v>
      </c>
      <c r="S44" s="119">
        <v>8080</v>
      </c>
      <c r="T44" s="119">
        <v>2024110010212</v>
      </c>
      <c r="U44" s="119">
        <v>1</v>
      </c>
      <c r="V44" s="122"/>
      <c r="W44" s="122">
        <f t="shared" si="2"/>
        <v>1</v>
      </c>
      <c r="X44" s="119" t="s">
        <v>1516</v>
      </c>
    </row>
    <row r="45" spans="1:24" ht="12.75" hidden="1" customHeight="1">
      <c r="A45" s="119" t="s">
        <v>1516</v>
      </c>
      <c r="B45" s="120" t="s">
        <v>422</v>
      </c>
      <c r="C45" s="119" t="s">
        <v>12</v>
      </c>
      <c r="D45" s="119">
        <v>80111600</v>
      </c>
      <c r="E45" s="119" t="s">
        <v>423</v>
      </c>
      <c r="F45" s="119" t="s">
        <v>82</v>
      </c>
      <c r="G45" s="119" t="str">
        <f t="shared" si="0"/>
        <v>FEBRERO</v>
      </c>
      <c r="H45" s="119">
        <v>5</v>
      </c>
      <c r="I45" s="119">
        <v>1</v>
      </c>
      <c r="J45" s="119" t="s">
        <v>83</v>
      </c>
      <c r="K45" s="119" t="s">
        <v>84</v>
      </c>
      <c r="L45" s="121">
        <v>6400000</v>
      </c>
      <c r="M45" s="121">
        <f t="shared" si="6"/>
        <v>32000000</v>
      </c>
      <c r="N45" s="119" t="s">
        <v>286</v>
      </c>
      <c r="O45" s="119" t="s">
        <v>78</v>
      </c>
      <c r="P45" s="119" t="s">
        <v>287</v>
      </c>
      <c r="Q45" s="119"/>
      <c r="R45" s="119" t="s">
        <v>1518</v>
      </c>
      <c r="S45" s="119">
        <v>8080</v>
      </c>
      <c r="T45" s="119">
        <v>2024110010212</v>
      </c>
      <c r="U45" s="119">
        <v>1</v>
      </c>
      <c r="V45" s="122"/>
      <c r="W45" s="122">
        <f t="shared" si="2"/>
        <v>1</v>
      </c>
      <c r="X45" s="119" t="s">
        <v>1516</v>
      </c>
    </row>
    <row r="46" spans="1:24" ht="12.75" hidden="1" customHeight="1">
      <c r="A46" s="119" t="s">
        <v>1516</v>
      </c>
      <c r="B46" s="120" t="s">
        <v>424</v>
      </c>
      <c r="C46" s="119" t="s">
        <v>12</v>
      </c>
      <c r="D46" s="119">
        <v>80111600</v>
      </c>
      <c r="E46" s="119" t="s">
        <v>425</v>
      </c>
      <c r="F46" s="119" t="s">
        <v>82</v>
      </c>
      <c r="G46" s="119" t="str">
        <f t="shared" si="0"/>
        <v>FEBRERO</v>
      </c>
      <c r="H46" s="119">
        <v>5</v>
      </c>
      <c r="I46" s="119">
        <v>1</v>
      </c>
      <c r="J46" s="119" t="s">
        <v>83</v>
      </c>
      <c r="K46" s="119" t="s">
        <v>84</v>
      </c>
      <c r="L46" s="121">
        <v>8000000</v>
      </c>
      <c r="M46" s="121">
        <f t="shared" si="6"/>
        <v>40000000</v>
      </c>
      <c r="N46" s="119" t="s">
        <v>286</v>
      </c>
      <c r="O46" s="119" t="s">
        <v>78</v>
      </c>
      <c r="P46" s="119" t="s">
        <v>287</v>
      </c>
      <c r="Q46" s="119"/>
      <c r="R46" s="119" t="s">
        <v>1518</v>
      </c>
      <c r="S46" s="119">
        <v>8080</v>
      </c>
      <c r="T46" s="119">
        <v>2024110010212</v>
      </c>
      <c r="U46" s="119">
        <v>1</v>
      </c>
      <c r="V46" s="122"/>
      <c r="W46" s="122">
        <f t="shared" si="2"/>
        <v>1</v>
      </c>
      <c r="X46" s="119" t="s">
        <v>1516</v>
      </c>
    </row>
    <row r="47" spans="1:24" ht="12.75" hidden="1" customHeight="1">
      <c r="A47" s="119" t="s">
        <v>1516</v>
      </c>
      <c r="B47" s="120" t="s">
        <v>428</v>
      </c>
      <c r="C47" s="119" t="s">
        <v>12</v>
      </c>
      <c r="D47" s="119">
        <v>80111600</v>
      </c>
      <c r="E47" s="119" t="s">
        <v>429</v>
      </c>
      <c r="F47" s="119" t="s">
        <v>313</v>
      </c>
      <c r="G47" s="119" t="str">
        <f t="shared" si="0"/>
        <v>MARZO</v>
      </c>
      <c r="H47" s="119">
        <v>4</v>
      </c>
      <c r="I47" s="119">
        <v>1</v>
      </c>
      <c r="J47" s="119" t="s">
        <v>83</v>
      </c>
      <c r="K47" s="119" t="s">
        <v>84</v>
      </c>
      <c r="L47" s="121">
        <v>4500000</v>
      </c>
      <c r="M47" s="121">
        <f t="shared" si="6"/>
        <v>18000000</v>
      </c>
      <c r="N47" s="119" t="s">
        <v>286</v>
      </c>
      <c r="O47" s="119" t="s">
        <v>314</v>
      </c>
      <c r="P47" s="119" t="s">
        <v>287</v>
      </c>
      <c r="Q47" s="119"/>
      <c r="R47" s="119" t="s">
        <v>1518</v>
      </c>
      <c r="S47" s="119">
        <v>8080</v>
      </c>
      <c r="T47" s="119">
        <v>2024110010212</v>
      </c>
      <c r="U47" s="119">
        <v>1</v>
      </c>
      <c r="V47" s="122"/>
      <c r="W47" s="122">
        <f t="shared" si="2"/>
        <v>1</v>
      </c>
      <c r="X47" s="119" t="s">
        <v>1516</v>
      </c>
    </row>
    <row r="48" spans="1:24" ht="12.75" hidden="1" customHeight="1">
      <c r="A48" s="119" t="s">
        <v>1516</v>
      </c>
      <c r="B48" s="120" t="s">
        <v>430</v>
      </c>
      <c r="C48" s="119" t="s">
        <v>12</v>
      </c>
      <c r="D48" s="119">
        <v>80111600</v>
      </c>
      <c r="E48" s="119" t="s">
        <v>431</v>
      </c>
      <c r="F48" s="119" t="s">
        <v>313</v>
      </c>
      <c r="G48" s="119" t="str">
        <f t="shared" si="0"/>
        <v>MARZO</v>
      </c>
      <c r="H48" s="119">
        <v>4</v>
      </c>
      <c r="I48" s="119">
        <v>1</v>
      </c>
      <c r="J48" s="119" t="s">
        <v>83</v>
      </c>
      <c r="K48" s="119" t="s">
        <v>84</v>
      </c>
      <c r="L48" s="121">
        <v>6500000</v>
      </c>
      <c r="M48" s="121">
        <f t="shared" si="6"/>
        <v>26000000</v>
      </c>
      <c r="N48" s="119" t="s">
        <v>286</v>
      </c>
      <c r="O48" s="119" t="s">
        <v>314</v>
      </c>
      <c r="P48" s="119" t="s">
        <v>287</v>
      </c>
      <c r="Q48" s="119"/>
      <c r="R48" s="119" t="s">
        <v>1518</v>
      </c>
      <c r="S48" s="119">
        <v>8080</v>
      </c>
      <c r="T48" s="119">
        <v>2024110010212</v>
      </c>
      <c r="U48" s="119">
        <v>1</v>
      </c>
      <c r="V48" s="122"/>
      <c r="W48" s="122">
        <f t="shared" si="2"/>
        <v>1</v>
      </c>
      <c r="X48" s="119" t="s">
        <v>1516</v>
      </c>
    </row>
    <row r="49" spans="1:24" ht="12.75" hidden="1" customHeight="1">
      <c r="A49" s="119" t="s">
        <v>1516</v>
      </c>
      <c r="B49" s="120" t="s">
        <v>436</v>
      </c>
      <c r="C49" s="119" t="s">
        <v>12</v>
      </c>
      <c r="D49" s="119">
        <v>80111600</v>
      </c>
      <c r="E49" s="119" t="s">
        <v>437</v>
      </c>
      <c r="F49" s="119" t="s">
        <v>313</v>
      </c>
      <c r="G49" s="119" t="str">
        <f t="shared" si="0"/>
        <v>MARZO</v>
      </c>
      <c r="H49" s="119">
        <v>4</v>
      </c>
      <c r="I49" s="119">
        <v>1</v>
      </c>
      <c r="J49" s="119" t="s">
        <v>83</v>
      </c>
      <c r="K49" s="119" t="s">
        <v>84</v>
      </c>
      <c r="L49" s="121">
        <v>4500000</v>
      </c>
      <c r="M49" s="121">
        <f t="shared" si="6"/>
        <v>18000000</v>
      </c>
      <c r="N49" s="119" t="s">
        <v>286</v>
      </c>
      <c r="O49" s="119" t="s">
        <v>78</v>
      </c>
      <c r="P49" s="119" t="s">
        <v>287</v>
      </c>
      <c r="Q49" s="119"/>
      <c r="R49" s="119" t="s">
        <v>1518</v>
      </c>
      <c r="S49" s="119">
        <v>8080</v>
      </c>
      <c r="T49" s="119">
        <v>2024110010212</v>
      </c>
      <c r="U49" s="119">
        <v>1</v>
      </c>
      <c r="V49" s="122"/>
      <c r="W49" s="122">
        <f t="shared" si="2"/>
        <v>1</v>
      </c>
      <c r="X49" s="119" t="s">
        <v>1516</v>
      </c>
    </row>
    <row r="50" spans="1:24" ht="12.75" hidden="1" customHeight="1">
      <c r="A50" s="119" t="s">
        <v>1516</v>
      </c>
      <c r="B50" s="120" t="s">
        <v>438</v>
      </c>
      <c r="C50" s="119" t="s">
        <v>12</v>
      </c>
      <c r="D50" s="119">
        <v>80111600</v>
      </c>
      <c r="E50" s="119" t="s">
        <v>439</v>
      </c>
      <c r="F50" s="119" t="s">
        <v>81</v>
      </c>
      <c r="G50" s="119" t="str">
        <f t="shared" si="0"/>
        <v>ENERO</v>
      </c>
      <c r="H50" s="119">
        <v>4</v>
      </c>
      <c r="I50" s="119">
        <v>1</v>
      </c>
      <c r="J50" s="119" t="s">
        <v>83</v>
      </c>
      <c r="K50" s="119" t="s">
        <v>84</v>
      </c>
      <c r="L50" s="121">
        <v>5000000</v>
      </c>
      <c r="M50" s="121">
        <f t="shared" si="6"/>
        <v>20000000</v>
      </c>
      <c r="N50" s="119" t="s">
        <v>286</v>
      </c>
      <c r="O50" s="119" t="s">
        <v>78</v>
      </c>
      <c r="P50" s="119" t="s">
        <v>287</v>
      </c>
      <c r="Q50" s="119"/>
      <c r="R50" s="119" t="s">
        <v>1518</v>
      </c>
      <c r="S50" s="119">
        <v>8080</v>
      </c>
      <c r="T50" s="119">
        <v>2024110010212</v>
      </c>
      <c r="U50" s="119">
        <v>1</v>
      </c>
      <c r="V50" s="122"/>
      <c r="W50" s="122">
        <f t="shared" si="2"/>
        <v>1</v>
      </c>
      <c r="X50" s="119" t="s">
        <v>1516</v>
      </c>
    </row>
    <row r="51" spans="1:24" ht="12.75" hidden="1" customHeight="1">
      <c r="A51" s="119" t="s">
        <v>1516</v>
      </c>
      <c r="B51" s="120" t="s">
        <v>442</v>
      </c>
      <c r="C51" s="119" t="s">
        <v>12</v>
      </c>
      <c r="D51" s="119">
        <v>80111600</v>
      </c>
      <c r="E51" s="119" t="s">
        <v>443</v>
      </c>
      <c r="F51" s="119" t="s">
        <v>313</v>
      </c>
      <c r="G51" s="119" t="str">
        <f t="shared" si="0"/>
        <v>MARZO</v>
      </c>
      <c r="H51" s="119">
        <v>5</v>
      </c>
      <c r="I51" s="119">
        <v>1</v>
      </c>
      <c r="J51" s="119" t="s">
        <v>83</v>
      </c>
      <c r="K51" s="119" t="s">
        <v>84</v>
      </c>
      <c r="L51" s="121">
        <v>4500000</v>
      </c>
      <c r="M51" s="121">
        <f t="shared" si="6"/>
        <v>22500000</v>
      </c>
      <c r="N51" s="119" t="s">
        <v>286</v>
      </c>
      <c r="O51" s="119" t="s">
        <v>78</v>
      </c>
      <c r="P51" s="119" t="s">
        <v>287</v>
      </c>
      <c r="Q51" s="119"/>
      <c r="R51" s="119" t="s">
        <v>1518</v>
      </c>
      <c r="S51" s="119">
        <v>8080</v>
      </c>
      <c r="T51" s="119">
        <v>2024110010212</v>
      </c>
      <c r="U51" s="119">
        <v>1</v>
      </c>
      <c r="V51" s="122"/>
      <c r="W51" s="122">
        <f t="shared" si="2"/>
        <v>1</v>
      </c>
      <c r="X51" s="119" t="s">
        <v>1516</v>
      </c>
    </row>
    <row r="52" spans="1:24" ht="12.75" hidden="1" customHeight="1">
      <c r="A52" s="119" t="s">
        <v>1516</v>
      </c>
      <c r="B52" s="120" t="s">
        <v>445</v>
      </c>
      <c r="C52" s="119" t="s">
        <v>12</v>
      </c>
      <c r="D52" s="119">
        <v>80111600</v>
      </c>
      <c r="E52" s="119" t="s">
        <v>1536</v>
      </c>
      <c r="F52" s="119" t="s">
        <v>82</v>
      </c>
      <c r="G52" s="119" t="str">
        <f t="shared" si="0"/>
        <v>FEBRERO</v>
      </c>
      <c r="H52" s="119">
        <v>4</v>
      </c>
      <c r="I52" s="119">
        <v>1</v>
      </c>
      <c r="J52" s="119" t="s">
        <v>83</v>
      </c>
      <c r="K52" s="119" t="s">
        <v>84</v>
      </c>
      <c r="L52" s="121">
        <v>7000000</v>
      </c>
      <c r="M52" s="121">
        <f t="shared" si="6"/>
        <v>28000000</v>
      </c>
      <c r="N52" s="119" t="s">
        <v>286</v>
      </c>
      <c r="O52" s="119" t="s">
        <v>78</v>
      </c>
      <c r="P52" s="119" t="s">
        <v>287</v>
      </c>
      <c r="Q52" s="119"/>
      <c r="R52" s="119" t="s">
        <v>1518</v>
      </c>
      <c r="S52" s="119">
        <v>8080</v>
      </c>
      <c r="T52" s="119">
        <v>2024110010212</v>
      </c>
      <c r="U52" s="119">
        <v>1</v>
      </c>
      <c r="V52" s="122"/>
      <c r="W52" s="122">
        <f t="shared" si="2"/>
        <v>1</v>
      </c>
      <c r="X52" s="119" t="s">
        <v>1516</v>
      </c>
    </row>
    <row r="53" spans="1:24" ht="12.75" hidden="1" customHeight="1">
      <c r="A53" s="119" t="s">
        <v>1516</v>
      </c>
      <c r="B53" s="120" t="s">
        <v>446</v>
      </c>
      <c r="C53" s="119" t="s">
        <v>12</v>
      </c>
      <c r="D53" s="119">
        <v>80111600</v>
      </c>
      <c r="E53" s="119" t="s">
        <v>447</v>
      </c>
      <c r="F53" s="119" t="s">
        <v>82</v>
      </c>
      <c r="G53" s="119" t="str">
        <f t="shared" si="0"/>
        <v>FEBRERO</v>
      </c>
      <c r="H53" s="119">
        <v>5</v>
      </c>
      <c r="I53" s="119">
        <v>1</v>
      </c>
      <c r="J53" s="119" t="s">
        <v>83</v>
      </c>
      <c r="K53" s="119" t="s">
        <v>84</v>
      </c>
      <c r="L53" s="121">
        <v>5000000</v>
      </c>
      <c r="M53" s="121">
        <f t="shared" si="6"/>
        <v>25000000</v>
      </c>
      <c r="N53" s="119" t="s">
        <v>286</v>
      </c>
      <c r="O53" s="119" t="s">
        <v>314</v>
      </c>
      <c r="P53" s="119" t="s">
        <v>287</v>
      </c>
      <c r="Q53" s="119"/>
      <c r="R53" s="119" t="s">
        <v>1518</v>
      </c>
      <c r="S53" s="119">
        <v>8080</v>
      </c>
      <c r="T53" s="119">
        <v>2024110010212</v>
      </c>
      <c r="U53" s="119">
        <v>1</v>
      </c>
      <c r="V53" s="122"/>
      <c r="W53" s="122">
        <f t="shared" si="2"/>
        <v>1</v>
      </c>
      <c r="X53" s="119" t="s">
        <v>1516</v>
      </c>
    </row>
    <row r="54" spans="1:24" ht="12.75" hidden="1" customHeight="1">
      <c r="A54" s="119" t="s">
        <v>1537</v>
      </c>
      <c r="B54" s="120" t="s">
        <v>1243</v>
      </c>
      <c r="C54" s="119" t="s">
        <v>12</v>
      </c>
      <c r="D54" s="119">
        <v>80111600</v>
      </c>
      <c r="E54" s="119" t="s">
        <v>1244</v>
      </c>
      <c r="F54" s="119" t="s">
        <v>82</v>
      </c>
      <c r="G54" s="119" t="str">
        <f t="shared" si="0"/>
        <v>FEBRERO</v>
      </c>
      <c r="H54" s="119">
        <v>6</v>
      </c>
      <c r="I54" s="119">
        <v>1</v>
      </c>
      <c r="J54" s="119" t="s">
        <v>83</v>
      </c>
      <c r="K54" s="119" t="s">
        <v>84</v>
      </c>
      <c r="L54" s="121">
        <v>4000000</v>
      </c>
      <c r="M54" s="121">
        <f t="shared" si="6"/>
        <v>24000000</v>
      </c>
      <c r="N54" s="119" t="s">
        <v>286</v>
      </c>
      <c r="O54" s="119" t="s">
        <v>314</v>
      </c>
      <c r="P54" s="119" t="s">
        <v>287</v>
      </c>
      <c r="Q54" s="128" t="s">
        <v>1538</v>
      </c>
      <c r="R54" s="119" t="s">
        <v>1518</v>
      </c>
      <c r="S54" s="119">
        <v>8080</v>
      </c>
      <c r="T54" s="119">
        <v>2024110010212</v>
      </c>
      <c r="U54" s="119">
        <v>1</v>
      </c>
      <c r="V54" s="122"/>
      <c r="W54" s="122">
        <f t="shared" si="2"/>
        <v>1</v>
      </c>
      <c r="X54" s="119" t="s">
        <v>1537</v>
      </c>
    </row>
    <row r="55" spans="1:24" ht="12.75" hidden="1" customHeight="1">
      <c r="A55" s="119" t="s">
        <v>1516</v>
      </c>
      <c r="B55" s="120" t="s">
        <v>453</v>
      </c>
      <c r="C55" s="119" t="s">
        <v>12</v>
      </c>
      <c r="D55" s="119">
        <v>80111600</v>
      </c>
      <c r="E55" s="119" t="s">
        <v>1359</v>
      </c>
      <c r="F55" s="119" t="s">
        <v>409</v>
      </c>
      <c r="G55" s="119" t="str">
        <f t="shared" si="0"/>
        <v>Enero</v>
      </c>
      <c r="H55" s="119">
        <v>1</v>
      </c>
      <c r="I55" s="119">
        <v>1</v>
      </c>
      <c r="J55" s="119" t="s">
        <v>83</v>
      </c>
      <c r="K55" s="119" t="s">
        <v>84</v>
      </c>
      <c r="L55" s="121">
        <v>41900000</v>
      </c>
      <c r="M55" s="121">
        <v>41900000</v>
      </c>
      <c r="N55" s="119" t="s">
        <v>286</v>
      </c>
      <c r="O55" s="119" t="s">
        <v>78</v>
      </c>
      <c r="P55" s="119" t="s">
        <v>287</v>
      </c>
      <c r="Q55" s="119"/>
      <c r="R55" s="119" t="s">
        <v>1518</v>
      </c>
      <c r="S55" s="119">
        <v>8080</v>
      </c>
      <c r="T55" s="125">
        <v>2024110010212</v>
      </c>
      <c r="U55" s="126">
        <v>4</v>
      </c>
      <c r="V55" s="127"/>
      <c r="W55" s="122">
        <f t="shared" si="2"/>
        <v>1</v>
      </c>
      <c r="X55" s="119" t="s">
        <v>1516</v>
      </c>
    </row>
    <row r="56" spans="1:24" ht="12.75" hidden="1" customHeight="1">
      <c r="A56" s="119" t="s">
        <v>1516</v>
      </c>
      <c r="B56" s="120" t="s">
        <v>1209</v>
      </c>
      <c r="C56" s="119" t="s">
        <v>26</v>
      </c>
      <c r="D56" s="119">
        <v>80111600</v>
      </c>
      <c r="E56" s="116" t="s">
        <v>1214</v>
      </c>
      <c r="F56" s="119" t="s">
        <v>459</v>
      </c>
      <c r="G56" s="119" t="s">
        <v>459</v>
      </c>
      <c r="H56" s="119">
        <v>6</v>
      </c>
      <c r="I56" s="120">
        <v>1</v>
      </c>
      <c r="J56" s="119" t="s">
        <v>83</v>
      </c>
      <c r="K56" s="119" t="s">
        <v>84</v>
      </c>
      <c r="L56" s="129">
        <v>9000000</v>
      </c>
      <c r="M56" s="129">
        <f t="shared" ref="M56:M65" si="7">+L56*H56</f>
        <v>54000000</v>
      </c>
      <c r="N56" s="129" t="s">
        <v>286</v>
      </c>
      <c r="O56" s="119" t="s">
        <v>78</v>
      </c>
      <c r="P56" s="120" t="s">
        <v>1215</v>
      </c>
      <c r="Q56" s="119"/>
      <c r="R56" s="119" t="s">
        <v>25</v>
      </c>
      <c r="S56" s="130">
        <v>8238</v>
      </c>
      <c r="T56" s="130">
        <v>2024110010322</v>
      </c>
      <c r="U56" s="126">
        <v>2</v>
      </c>
      <c r="V56" s="127"/>
      <c r="W56" s="122">
        <f t="shared" si="2"/>
        <v>1</v>
      </c>
      <c r="X56" s="119" t="s">
        <v>1516</v>
      </c>
    </row>
    <row r="57" spans="1:24" ht="12.75" hidden="1" customHeight="1">
      <c r="A57" s="119" t="s">
        <v>1516</v>
      </c>
      <c r="B57" s="120" t="s">
        <v>1217</v>
      </c>
      <c r="C57" s="119" t="s">
        <v>26</v>
      </c>
      <c r="D57" s="119">
        <v>80111602</v>
      </c>
      <c r="E57" s="116" t="s">
        <v>1539</v>
      </c>
      <c r="F57" s="119" t="s">
        <v>459</v>
      </c>
      <c r="G57" s="119" t="s">
        <v>459</v>
      </c>
      <c r="H57" s="119">
        <v>5</v>
      </c>
      <c r="I57" s="120">
        <v>1</v>
      </c>
      <c r="J57" s="119" t="s">
        <v>83</v>
      </c>
      <c r="K57" s="119" t="s">
        <v>84</v>
      </c>
      <c r="L57" s="129">
        <v>3600000</v>
      </c>
      <c r="M57" s="129">
        <f t="shared" si="7"/>
        <v>18000000</v>
      </c>
      <c r="N57" s="129" t="s">
        <v>286</v>
      </c>
      <c r="O57" s="119" t="s">
        <v>78</v>
      </c>
      <c r="P57" s="120" t="s">
        <v>1215</v>
      </c>
      <c r="Q57" s="119"/>
      <c r="R57" s="119" t="s">
        <v>25</v>
      </c>
      <c r="S57" s="130">
        <v>8238</v>
      </c>
      <c r="T57" s="130">
        <v>2024110010322</v>
      </c>
      <c r="U57" s="126">
        <v>2</v>
      </c>
      <c r="V57" s="127"/>
      <c r="W57" s="122">
        <f t="shared" si="2"/>
        <v>1</v>
      </c>
      <c r="X57" s="119" t="s">
        <v>1516</v>
      </c>
    </row>
    <row r="58" spans="1:24" ht="12.75" hidden="1" customHeight="1">
      <c r="A58" s="119" t="s">
        <v>1516</v>
      </c>
      <c r="B58" s="120" t="s">
        <v>1218</v>
      </c>
      <c r="C58" s="119" t="s">
        <v>26</v>
      </c>
      <c r="D58" s="119">
        <v>80111603</v>
      </c>
      <c r="E58" s="116" t="s">
        <v>1540</v>
      </c>
      <c r="F58" s="119" t="s">
        <v>459</v>
      </c>
      <c r="G58" s="119" t="s">
        <v>459</v>
      </c>
      <c r="H58" s="119">
        <v>5</v>
      </c>
      <c r="I58" s="120">
        <v>1</v>
      </c>
      <c r="J58" s="119" t="s">
        <v>83</v>
      </c>
      <c r="K58" s="119" t="s">
        <v>84</v>
      </c>
      <c r="L58" s="129">
        <v>5500000</v>
      </c>
      <c r="M58" s="129">
        <f t="shared" si="7"/>
        <v>27500000</v>
      </c>
      <c r="N58" s="129" t="s">
        <v>286</v>
      </c>
      <c r="O58" s="119" t="s">
        <v>78</v>
      </c>
      <c r="P58" s="120" t="s">
        <v>1215</v>
      </c>
      <c r="Q58" s="119"/>
      <c r="R58" s="119" t="s">
        <v>25</v>
      </c>
      <c r="S58" s="130">
        <v>8238</v>
      </c>
      <c r="T58" s="130">
        <v>2024110010322</v>
      </c>
      <c r="U58" s="126">
        <v>2</v>
      </c>
      <c r="V58" s="127"/>
      <c r="W58" s="122">
        <f t="shared" si="2"/>
        <v>1</v>
      </c>
      <c r="X58" s="119" t="s">
        <v>1516</v>
      </c>
    </row>
    <row r="59" spans="1:24" ht="12.75" hidden="1" customHeight="1">
      <c r="A59" s="119" t="s">
        <v>1516</v>
      </c>
      <c r="B59" s="120" t="s">
        <v>1221</v>
      </c>
      <c r="C59" s="119" t="s">
        <v>26</v>
      </c>
      <c r="D59" s="119">
        <v>80111605</v>
      </c>
      <c r="E59" s="116" t="s">
        <v>1541</v>
      </c>
      <c r="F59" s="119" t="s">
        <v>313</v>
      </c>
      <c r="G59" s="119" t="s">
        <v>313</v>
      </c>
      <c r="H59" s="119">
        <v>4</v>
      </c>
      <c r="I59" s="120">
        <v>1</v>
      </c>
      <c r="J59" s="119" t="s">
        <v>83</v>
      </c>
      <c r="K59" s="119" t="s">
        <v>84</v>
      </c>
      <c r="L59" s="129">
        <v>5500000</v>
      </c>
      <c r="M59" s="129">
        <f t="shared" si="7"/>
        <v>22000000</v>
      </c>
      <c r="N59" s="129" t="s">
        <v>286</v>
      </c>
      <c r="O59" s="119" t="s">
        <v>78</v>
      </c>
      <c r="P59" s="120" t="s">
        <v>1215</v>
      </c>
      <c r="Q59" s="119"/>
      <c r="R59" s="119" t="s">
        <v>25</v>
      </c>
      <c r="S59" s="130">
        <v>8238</v>
      </c>
      <c r="T59" s="130">
        <v>2024110010322</v>
      </c>
      <c r="U59" s="126">
        <v>2</v>
      </c>
      <c r="V59" s="127"/>
      <c r="W59" s="122">
        <f t="shared" si="2"/>
        <v>1</v>
      </c>
      <c r="X59" s="119" t="s">
        <v>1516</v>
      </c>
    </row>
    <row r="60" spans="1:24" ht="12.75" hidden="1" customHeight="1">
      <c r="A60" s="119" t="s">
        <v>1516</v>
      </c>
      <c r="B60" s="120" t="s">
        <v>1222</v>
      </c>
      <c r="C60" s="119" t="s">
        <v>26</v>
      </c>
      <c r="D60" s="119">
        <v>80111606</v>
      </c>
      <c r="E60" s="116" t="s">
        <v>1542</v>
      </c>
      <c r="F60" s="119" t="s">
        <v>459</v>
      </c>
      <c r="G60" s="119" t="s">
        <v>459</v>
      </c>
      <c r="H60" s="119">
        <v>4</v>
      </c>
      <c r="I60" s="120">
        <v>1</v>
      </c>
      <c r="J60" s="119" t="s">
        <v>83</v>
      </c>
      <c r="K60" s="119" t="s">
        <v>84</v>
      </c>
      <c r="L60" s="129">
        <v>3600000</v>
      </c>
      <c r="M60" s="129">
        <f t="shared" si="7"/>
        <v>14400000</v>
      </c>
      <c r="N60" s="129" t="s">
        <v>286</v>
      </c>
      <c r="O60" s="119" t="s">
        <v>78</v>
      </c>
      <c r="P60" s="120" t="s">
        <v>1215</v>
      </c>
      <c r="Q60" s="119"/>
      <c r="R60" s="119" t="s">
        <v>25</v>
      </c>
      <c r="S60" s="130">
        <v>8238</v>
      </c>
      <c r="T60" s="130">
        <v>2024110010322</v>
      </c>
      <c r="U60" s="126">
        <v>2</v>
      </c>
      <c r="V60" s="127"/>
      <c r="W60" s="122">
        <f t="shared" si="2"/>
        <v>1</v>
      </c>
      <c r="X60" s="119" t="s">
        <v>1516</v>
      </c>
    </row>
    <row r="61" spans="1:24" ht="12.75" hidden="1" customHeight="1">
      <c r="A61" s="119" t="s">
        <v>1516</v>
      </c>
      <c r="B61" s="120" t="s">
        <v>1223</v>
      </c>
      <c r="C61" s="119" t="s">
        <v>26</v>
      </c>
      <c r="D61" s="119">
        <v>80111607</v>
      </c>
      <c r="E61" s="116" t="s">
        <v>1224</v>
      </c>
      <c r="F61" s="119" t="s">
        <v>459</v>
      </c>
      <c r="G61" s="119" t="s">
        <v>459</v>
      </c>
      <c r="H61" s="119">
        <v>4</v>
      </c>
      <c r="I61" s="120">
        <v>1</v>
      </c>
      <c r="J61" s="119" t="s">
        <v>83</v>
      </c>
      <c r="K61" s="119" t="s">
        <v>84</v>
      </c>
      <c r="L61" s="129">
        <v>3150000</v>
      </c>
      <c r="M61" s="129">
        <f t="shared" si="7"/>
        <v>12600000</v>
      </c>
      <c r="N61" s="129" t="s">
        <v>286</v>
      </c>
      <c r="O61" s="119" t="s">
        <v>78</v>
      </c>
      <c r="P61" s="120" t="s">
        <v>1215</v>
      </c>
      <c r="Q61" s="119"/>
      <c r="R61" s="119" t="s">
        <v>25</v>
      </c>
      <c r="S61" s="130">
        <v>8238</v>
      </c>
      <c r="T61" s="130">
        <v>2024110010322</v>
      </c>
      <c r="U61" s="126">
        <v>2</v>
      </c>
      <c r="V61" s="127"/>
      <c r="W61" s="122">
        <f t="shared" si="2"/>
        <v>1</v>
      </c>
      <c r="X61" s="119" t="s">
        <v>1516</v>
      </c>
    </row>
    <row r="62" spans="1:24" ht="12.75" hidden="1" customHeight="1">
      <c r="A62" s="119" t="s">
        <v>1516</v>
      </c>
      <c r="B62" s="120" t="s">
        <v>1225</v>
      </c>
      <c r="C62" s="119" t="s">
        <v>26</v>
      </c>
      <c r="D62" s="119">
        <v>80111608</v>
      </c>
      <c r="E62" s="116" t="s">
        <v>1543</v>
      </c>
      <c r="F62" s="119" t="s">
        <v>459</v>
      </c>
      <c r="G62" s="119" t="s">
        <v>459</v>
      </c>
      <c r="H62" s="119">
        <v>5</v>
      </c>
      <c r="I62" s="120">
        <v>1</v>
      </c>
      <c r="J62" s="119" t="s">
        <v>83</v>
      </c>
      <c r="K62" s="119" t="s">
        <v>84</v>
      </c>
      <c r="L62" s="129">
        <v>3500000</v>
      </c>
      <c r="M62" s="129">
        <f t="shared" si="7"/>
        <v>17500000</v>
      </c>
      <c r="N62" s="129" t="s">
        <v>286</v>
      </c>
      <c r="O62" s="119" t="s">
        <v>78</v>
      </c>
      <c r="P62" s="120" t="s">
        <v>1215</v>
      </c>
      <c r="Q62" s="119"/>
      <c r="R62" s="119" t="s">
        <v>25</v>
      </c>
      <c r="S62" s="130">
        <v>8238</v>
      </c>
      <c r="T62" s="130">
        <v>2024110010322</v>
      </c>
      <c r="U62" s="126">
        <v>2</v>
      </c>
      <c r="V62" s="127"/>
      <c r="W62" s="122">
        <f t="shared" si="2"/>
        <v>1</v>
      </c>
      <c r="X62" s="119" t="s">
        <v>1516</v>
      </c>
    </row>
    <row r="63" spans="1:24" ht="12.75" hidden="1" customHeight="1">
      <c r="A63" s="119" t="s">
        <v>1516</v>
      </c>
      <c r="B63" s="120" t="s">
        <v>1226</v>
      </c>
      <c r="C63" s="119" t="s">
        <v>26</v>
      </c>
      <c r="D63" s="119">
        <v>80111609</v>
      </c>
      <c r="E63" s="116" t="s">
        <v>1227</v>
      </c>
      <c r="F63" s="119" t="s">
        <v>313</v>
      </c>
      <c r="G63" s="119" t="s">
        <v>313</v>
      </c>
      <c r="H63" s="119">
        <v>4</v>
      </c>
      <c r="I63" s="120">
        <v>1</v>
      </c>
      <c r="J63" s="119" t="s">
        <v>83</v>
      </c>
      <c r="K63" s="119" t="s">
        <v>84</v>
      </c>
      <c r="L63" s="129">
        <v>3000000</v>
      </c>
      <c r="M63" s="129">
        <f t="shared" si="7"/>
        <v>12000000</v>
      </c>
      <c r="N63" s="129" t="s">
        <v>286</v>
      </c>
      <c r="O63" s="119" t="s">
        <v>78</v>
      </c>
      <c r="P63" s="120" t="s">
        <v>1215</v>
      </c>
      <c r="Q63" s="119"/>
      <c r="R63" s="119" t="s">
        <v>25</v>
      </c>
      <c r="S63" s="130">
        <v>8238</v>
      </c>
      <c r="T63" s="130">
        <v>2024110010322</v>
      </c>
      <c r="U63" s="126">
        <v>2</v>
      </c>
      <c r="V63" s="127"/>
      <c r="W63" s="122">
        <f t="shared" si="2"/>
        <v>1</v>
      </c>
      <c r="X63" s="119" t="s">
        <v>1516</v>
      </c>
    </row>
    <row r="64" spans="1:24" ht="12.75" hidden="1" customHeight="1">
      <c r="A64" s="119" t="s">
        <v>1544</v>
      </c>
      <c r="B64" s="120" t="s">
        <v>1236</v>
      </c>
      <c r="C64" s="119" t="s">
        <v>26</v>
      </c>
      <c r="D64" s="119">
        <v>80111609</v>
      </c>
      <c r="E64" s="116" t="s">
        <v>1237</v>
      </c>
      <c r="F64" s="119" t="s">
        <v>313</v>
      </c>
      <c r="G64" s="119" t="s">
        <v>313</v>
      </c>
      <c r="H64" s="119">
        <v>5</v>
      </c>
      <c r="I64" s="120">
        <v>1</v>
      </c>
      <c r="J64" s="119" t="s">
        <v>83</v>
      </c>
      <c r="K64" s="119" t="s">
        <v>84</v>
      </c>
      <c r="L64" s="129">
        <v>4500000</v>
      </c>
      <c r="M64" s="129">
        <f t="shared" si="7"/>
        <v>22500000</v>
      </c>
      <c r="N64" s="129" t="s">
        <v>286</v>
      </c>
      <c r="O64" s="119" t="s">
        <v>78</v>
      </c>
      <c r="P64" s="120" t="s">
        <v>1215</v>
      </c>
      <c r="Q64" s="131" t="s">
        <v>1545</v>
      </c>
      <c r="R64" s="119" t="s">
        <v>25</v>
      </c>
      <c r="S64" s="130">
        <v>8238</v>
      </c>
      <c r="T64" s="130">
        <v>2024110010322</v>
      </c>
      <c r="U64" s="126">
        <v>2</v>
      </c>
      <c r="V64" s="127"/>
      <c r="W64" s="122">
        <f t="shared" si="2"/>
        <v>1</v>
      </c>
      <c r="X64" s="119" t="s">
        <v>1544</v>
      </c>
    </row>
    <row r="65" spans="1:24" ht="12.75" hidden="1" customHeight="1">
      <c r="A65" s="119" t="s">
        <v>1516</v>
      </c>
      <c r="B65" s="120" t="s">
        <v>1229</v>
      </c>
      <c r="C65" s="119" t="s">
        <v>27</v>
      </c>
      <c r="D65" s="119">
        <v>80111600</v>
      </c>
      <c r="E65" s="116" t="s">
        <v>1230</v>
      </c>
      <c r="F65" s="119" t="s">
        <v>459</v>
      </c>
      <c r="G65" s="119" t="s">
        <v>459</v>
      </c>
      <c r="H65" s="119">
        <v>6</v>
      </c>
      <c r="I65" s="120">
        <v>1</v>
      </c>
      <c r="J65" s="119" t="s">
        <v>83</v>
      </c>
      <c r="K65" s="119" t="s">
        <v>84</v>
      </c>
      <c r="L65" s="129">
        <v>3310000</v>
      </c>
      <c r="M65" s="129">
        <f t="shared" si="7"/>
        <v>19860000</v>
      </c>
      <c r="N65" s="129" t="s">
        <v>286</v>
      </c>
      <c r="O65" s="119" t="s">
        <v>78</v>
      </c>
      <c r="P65" s="120" t="s">
        <v>1215</v>
      </c>
      <c r="Q65" s="119"/>
      <c r="R65" s="119" t="s">
        <v>25</v>
      </c>
      <c r="S65" s="130">
        <v>8238</v>
      </c>
      <c r="T65" s="130">
        <v>2024110010322</v>
      </c>
      <c r="U65" s="126">
        <v>2</v>
      </c>
      <c r="V65" s="127"/>
      <c r="W65" s="122">
        <f t="shared" si="2"/>
        <v>1</v>
      </c>
      <c r="X65" s="119" t="s">
        <v>1516</v>
      </c>
    </row>
    <row r="66" spans="1:24" ht="12.75" hidden="1" customHeight="1">
      <c r="A66" s="132" t="s">
        <v>1516</v>
      </c>
      <c r="B66" s="133" t="s">
        <v>909</v>
      </c>
      <c r="C66" s="134" t="s">
        <v>22</v>
      </c>
      <c r="D66" s="133">
        <v>80111601</v>
      </c>
      <c r="E66" s="134" t="s">
        <v>910</v>
      </c>
      <c r="F66" s="133" t="s">
        <v>459</v>
      </c>
      <c r="G66" s="134" t="s">
        <v>459</v>
      </c>
      <c r="H66" s="134">
        <v>8</v>
      </c>
      <c r="I66" s="134">
        <v>1</v>
      </c>
      <c r="J66" s="133" t="s">
        <v>883</v>
      </c>
      <c r="K66" s="134" t="s">
        <v>884</v>
      </c>
      <c r="L66" s="135">
        <v>9000000</v>
      </c>
      <c r="M66" s="136">
        <v>72000000</v>
      </c>
      <c r="N66" s="133" t="s">
        <v>885</v>
      </c>
      <c r="O66" s="134" t="s">
        <v>897</v>
      </c>
      <c r="P66" s="134" t="s">
        <v>886</v>
      </c>
      <c r="Q66" s="137" t="s">
        <v>1546</v>
      </c>
      <c r="R66" s="119" t="s">
        <v>17</v>
      </c>
      <c r="S66" s="119">
        <v>8146</v>
      </c>
      <c r="T66" s="138" t="s">
        <v>18</v>
      </c>
      <c r="U66" s="126">
        <v>3</v>
      </c>
      <c r="V66" s="139">
        <v>45712</v>
      </c>
      <c r="W66" s="122">
        <f t="shared" si="2"/>
        <v>1</v>
      </c>
      <c r="X66" s="132" t="s">
        <v>1516</v>
      </c>
    </row>
    <row r="67" spans="1:24" ht="12.75" hidden="1" customHeight="1">
      <c r="A67" s="132" t="s">
        <v>1516</v>
      </c>
      <c r="B67" s="133" t="s">
        <v>938</v>
      </c>
      <c r="C67" s="134" t="s">
        <v>22</v>
      </c>
      <c r="D67" s="133">
        <v>80111601</v>
      </c>
      <c r="E67" s="134" t="s">
        <v>931</v>
      </c>
      <c r="F67" s="133" t="s">
        <v>459</v>
      </c>
      <c r="G67" s="134" t="s">
        <v>459</v>
      </c>
      <c r="H67" s="134">
        <v>4</v>
      </c>
      <c r="I67" s="134">
        <v>1</v>
      </c>
      <c r="J67" s="133" t="s">
        <v>883</v>
      </c>
      <c r="K67" s="134" t="s">
        <v>884</v>
      </c>
      <c r="L67" s="135">
        <v>4500000</v>
      </c>
      <c r="M67" s="136">
        <v>18000000</v>
      </c>
      <c r="N67" s="133" t="s">
        <v>885</v>
      </c>
      <c r="O67" s="134" t="s">
        <v>897</v>
      </c>
      <c r="P67" s="134" t="s">
        <v>886</v>
      </c>
      <c r="Q67" s="137" t="s">
        <v>1547</v>
      </c>
      <c r="R67" s="119" t="s">
        <v>17</v>
      </c>
      <c r="S67" s="119">
        <v>8146</v>
      </c>
      <c r="T67" s="138" t="s">
        <v>18</v>
      </c>
      <c r="U67" s="126">
        <v>3</v>
      </c>
      <c r="V67" s="139">
        <v>45712</v>
      </c>
      <c r="W67" s="122">
        <f t="shared" si="2"/>
        <v>1</v>
      </c>
      <c r="X67" s="132" t="s">
        <v>1516</v>
      </c>
    </row>
    <row r="68" spans="1:24" ht="12.75" hidden="1" customHeight="1">
      <c r="A68" s="132" t="s">
        <v>1516</v>
      </c>
      <c r="B68" s="133" t="s">
        <v>895</v>
      </c>
      <c r="C68" s="134" t="s">
        <v>22</v>
      </c>
      <c r="D68" s="133">
        <v>80111601</v>
      </c>
      <c r="E68" s="134" t="s">
        <v>896</v>
      </c>
      <c r="F68" s="133" t="s">
        <v>459</v>
      </c>
      <c r="G68" s="134" t="s">
        <v>459</v>
      </c>
      <c r="H68" s="134">
        <v>9</v>
      </c>
      <c r="I68" s="134">
        <v>1</v>
      </c>
      <c r="J68" s="133" t="s">
        <v>883</v>
      </c>
      <c r="K68" s="134" t="s">
        <v>884</v>
      </c>
      <c r="L68" s="135">
        <v>9000000</v>
      </c>
      <c r="M68" s="136">
        <v>81000000</v>
      </c>
      <c r="N68" s="133" t="s">
        <v>885</v>
      </c>
      <c r="O68" s="134" t="s">
        <v>897</v>
      </c>
      <c r="P68" s="134" t="s">
        <v>886</v>
      </c>
      <c r="Q68" s="137" t="s">
        <v>1547</v>
      </c>
      <c r="R68" s="119" t="s">
        <v>17</v>
      </c>
      <c r="S68" s="119">
        <v>8146</v>
      </c>
      <c r="T68" s="138" t="s">
        <v>18</v>
      </c>
      <c r="U68" s="126">
        <v>3</v>
      </c>
      <c r="V68" s="139">
        <v>45712</v>
      </c>
      <c r="W68" s="122">
        <f t="shared" si="2"/>
        <v>1</v>
      </c>
      <c r="X68" s="132" t="s">
        <v>1516</v>
      </c>
    </row>
    <row r="69" spans="1:24" ht="12.75" hidden="1" customHeight="1">
      <c r="A69" s="132" t="s">
        <v>1516</v>
      </c>
      <c r="B69" s="133" t="s">
        <v>930</v>
      </c>
      <c r="C69" s="134" t="s">
        <v>22</v>
      </c>
      <c r="D69" s="133">
        <v>80111601</v>
      </c>
      <c r="E69" s="134" t="s">
        <v>931</v>
      </c>
      <c r="F69" s="133" t="s">
        <v>459</v>
      </c>
      <c r="G69" s="134" t="s">
        <v>459</v>
      </c>
      <c r="H69" s="134">
        <v>5</v>
      </c>
      <c r="I69" s="134">
        <v>1</v>
      </c>
      <c r="J69" s="133" t="s">
        <v>883</v>
      </c>
      <c r="K69" s="134" t="s">
        <v>884</v>
      </c>
      <c r="L69" s="135">
        <v>4000000</v>
      </c>
      <c r="M69" s="136">
        <v>20000000</v>
      </c>
      <c r="N69" s="133" t="s">
        <v>885</v>
      </c>
      <c r="O69" s="134" t="s">
        <v>897</v>
      </c>
      <c r="P69" s="134" t="s">
        <v>886</v>
      </c>
      <c r="Q69" s="137" t="s">
        <v>1547</v>
      </c>
      <c r="R69" s="119" t="s">
        <v>17</v>
      </c>
      <c r="S69" s="119">
        <v>8146</v>
      </c>
      <c r="T69" s="138" t="s">
        <v>18</v>
      </c>
      <c r="U69" s="126">
        <v>3</v>
      </c>
      <c r="V69" s="139">
        <v>45712</v>
      </c>
      <c r="W69" s="122">
        <f t="shared" si="2"/>
        <v>1</v>
      </c>
      <c r="X69" s="132" t="s">
        <v>1516</v>
      </c>
    </row>
    <row r="70" spans="1:24" ht="12.75" hidden="1" customHeight="1">
      <c r="A70" s="132" t="s">
        <v>1516</v>
      </c>
      <c r="B70" s="133" t="s">
        <v>906</v>
      </c>
      <c r="C70" s="134" t="s">
        <v>22</v>
      </c>
      <c r="D70" s="133">
        <v>80111601</v>
      </c>
      <c r="E70" s="134" t="s">
        <v>907</v>
      </c>
      <c r="F70" s="133" t="s">
        <v>459</v>
      </c>
      <c r="G70" s="134" t="s">
        <v>459</v>
      </c>
      <c r="H70" s="134">
        <v>7</v>
      </c>
      <c r="I70" s="134">
        <v>1</v>
      </c>
      <c r="J70" s="133" t="s">
        <v>883</v>
      </c>
      <c r="K70" s="134" t="s">
        <v>884</v>
      </c>
      <c r="L70" s="135">
        <v>3156000</v>
      </c>
      <c r="M70" s="136">
        <v>22092000</v>
      </c>
      <c r="N70" s="133" t="s">
        <v>885</v>
      </c>
      <c r="O70" s="134" t="s">
        <v>897</v>
      </c>
      <c r="P70" s="134" t="s">
        <v>886</v>
      </c>
      <c r="Q70" s="137" t="s">
        <v>1546</v>
      </c>
      <c r="R70" s="119" t="s">
        <v>17</v>
      </c>
      <c r="S70" s="119">
        <v>8146</v>
      </c>
      <c r="T70" s="138" t="s">
        <v>18</v>
      </c>
      <c r="U70" s="126">
        <v>3</v>
      </c>
      <c r="V70" s="139">
        <v>45712</v>
      </c>
      <c r="W70" s="122">
        <f t="shared" si="2"/>
        <v>1</v>
      </c>
      <c r="X70" s="132" t="s">
        <v>1516</v>
      </c>
    </row>
    <row r="71" spans="1:24" ht="12.75" hidden="1" customHeight="1">
      <c r="A71" s="132" t="s">
        <v>1516</v>
      </c>
      <c r="B71" s="133" t="s">
        <v>936</v>
      </c>
      <c r="C71" s="134" t="s">
        <v>22</v>
      </c>
      <c r="D71" s="133">
        <v>80111601</v>
      </c>
      <c r="E71" s="134" t="s">
        <v>937</v>
      </c>
      <c r="F71" s="133" t="s">
        <v>459</v>
      </c>
      <c r="G71" s="134" t="s">
        <v>459</v>
      </c>
      <c r="H71" s="134">
        <v>8</v>
      </c>
      <c r="I71" s="134">
        <v>1</v>
      </c>
      <c r="J71" s="133" t="s">
        <v>883</v>
      </c>
      <c r="K71" s="134" t="s">
        <v>884</v>
      </c>
      <c r="L71" s="135">
        <v>4500000</v>
      </c>
      <c r="M71" s="136">
        <v>36000000</v>
      </c>
      <c r="N71" s="133" t="s">
        <v>885</v>
      </c>
      <c r="O71" s="134" t="s">
        <v>897</v>
      </c>
      <c r="P71" s="134" t="s">
        <v>886</v>
      </c>
      <c r="Q71" s="137" t="s">
        <v>1547</v>
      </c>
      <c r="R71" s="119" t="s">
        <v>17</v>
      </c>
      <c r="S71" s="119">
        <v>8146</v>
      </c>
      <c r="T71" s="138" t="s">
        <v>18</v>
      </c>
      <c r="U71" s="126">
        <v>3</v>
      </c>
      <c r="V71" s="139">
        <v>45712</v>
      </c>
      <c r="W71" s="122">
        <f t="shared" si="2"/>
        <v>1</v>
      </c>
      <c r="X71" s="132" t="s">
        <v>1516</v>
      </c>
    </row>
    <row r="72" spans="1:24" ht="12.75" hidden="1" customHeight="1">
      <c r="A72" s="132" t="s">
        <v>1516</v>
      </c>
      <c r="B72" s="133" t="s">
        <v>902</v>
      </c>
      <c r="C72" s="134" t="s">
        <v>22</v>
      </c>
      <c r="D72" s="133">
        <v>80111601</v>
      </c>
      <c r="E72" s="134" t="s">
        <v>903</v>
      </c>
      <c r="F72" s="133" t="s">
        <v>459</v>
      </c>
      <c r="G72" s="134" t="s">
        <v>459</v>
      </c>
      <c r="H72" s="134">
        <v>6.5</v>
      </c>
      <c r="I72" s="134">
        <v>1</v>
      </c>
      <c r="J72" s="133" t="s">
        <v>883</v>
      </c>
      <c r="K72" s="134" t="s">
        <v>884</v>
      </c>
      <c r="L72" s="135">
        <v>3156000</v>
      </c>
      <c r="M72" s="136">
        <v>20514000</v>
      </c>
      <c r="N72" s="133" t="s">
        <v>885</v>
      </c>
      <c r="O72" s="134" t="s">
        <v>897</v>
      </c>
      <c r="P72" s="134" t="s">
        <v>886</v>
      </c>
      <c r="Q72" s="137" t="s">
        <v>1547</v>
      </c>
      <c r="R72" s="119" t="s">
        <v>17</v>
      </c>
      <c r="S72" s="119">
        <v>8146</v>
      </c>
      <c r="T72" s="138" t="s">
        <v>18</v>
      </c>
      <c r="U72" s="126">
        <v>3</v>
      </c>
      <c r="V72" s="139">
        <v>45712</v>
      </c>
      <c r="W72" s="122">
        <f t="shared" si="2"/>
        <v>1</v>
      </c>
      <c r="X72" s="132" t="s">
        <v>1516</v>
      </c>
    </row>
    <row r="73" spans="1:24" ht="12.75" hidden="1" customHeight="1">
      <c r="A73" s="132" t="s">
        <v>1516</v>
      </c>
      <c r="B73" s="133" t="s">
        <v>900</v>
      </c>
      <c r="C73" s="134" t="s">
        <v>22</v>
      </c>
      <c r="D73" s="133">
        <v>80111601</v>
      </c>
      <c r="E73" s="134" t="s">
        <v>901</v>
      </c>
      <c r="F73" s="133" t="s">
        <v>459</v>
      </c>
      <c r="G73" s="134" t="s">
        <v>459</v>
      </c>
      <c r="H73" s="134">
        <v>8</v>
      </c>
      <c r="I73" s="134">
        <v>1</v>
      </c>
      <c r="J73" s="133" t="s">
        <v>883</v>
      </c>
      <c r="K73" s="134" t="s">
        <v>884</v>
      </c>
      <c r="L73" s="135">
        <v>8000000</v>
      </c>
      <c r="M73" s="136">
        <v>64000000</v>
      </c>
      <c r="N73" s="133" t="s">
        <v>885</v>
      </c>
      <c r="O73" s="134" t="s">
        <v>897</v>
      </c>
      <c r="P73" s="134" t="s">
        <v>886</v>
      </c>
      <c r="Q73" s="137" t="s">
        <v>1547</v>
      </c>
      <c r="R73" s="119" t="s">
        <v>17</v>
      </c>
      <c r="S73" s="119">
        <v>8146</v>
      </c>
      <c r="T73" s="138" t="s">
        <v>18</v>
      </c>
      <c r="U73" s="126">
        <v>3</v>
      </c>
      <c r="V73" s="139">
        <v>45712</v>
      </c>
      <c r="W73" s="122">
        <f t="shared" si="2"/>
        <v>1</v>
      </c>
      <c r="X73" s="132" t="s">
        <v>1516</v>
      </c>
    </row>
    <row r="74" spans="1:24" ht="12.75" hidden="1" customHeight="1">
      <c r="A74" s="132" t="s">
        <v>1516</v>
      </c>
      <c r="B74" s="133" t="s">
        <v>911</v>
      </c>
      <c r="C74" s="134" t="s">
        <v>22</v>
      </c>
      <c r="D74" s="133">
        <v>80111601</v>
      </c>
      <c r="E74" s="134" t="s">
        <v>912</v>
      </c>
      <c r="F74" s="133" t="s">
        <v>459</v>
      </c>
      <c r="G74" s="134" t="s">
        <v>459</v>
      </c>
      <c r="H74" s="134">
        <v>7</v>
      </c>
      <c r="I74" s="134">
        <v>1</v>
      </c>
      <c r="J74" s="133" t="s">
        <v>883</v>
      </c>
      <c r="K74" s="134" t="s">
        <v>884</v>
      </c>
      <c r="L74" s="135">
        <v>6000000</v>
      </c>
      <c r="M74" s="136">
        <v>42000000</v>
      </c>
      <c r="N74" s="133" t="s">
        <v>885</v>
      </c>
      <c r="O74" s="134" t="s">
        <v>897</v>
      </c>
      <c r="P74" s="134" t="s">
        <v>886</v>
      </c>
      <c r="Q74" s="137" t="s">
        <v>1548</v>
      </c>
      <c r="R74" s="119" t="s">
        <v>17</v>
      </c>
      <c r="S74" s="119">
        <v>8146</v>
      </c>
      <c r="T74" s="138" t="s">
        <v>18</v>
      </c>
      <c r="U74" s="126">
        <v>3</v>
      </c>
      <c r="V74" s="139">
        <v>45712</v>
      </c>
      <c r="W74" s="122">
        <f t="shared" si="2"/>
        <v>1</v>
      </c>
      <c r="X74" s="132" t="s">
        <v>1516</v>
      </c>
    </row>
    <row r="75" spans="1:24" ht="12.75" hidden="1" customHeight="1">
      <c r="A75" s="132" t="s">
        <v>1516</v>
      </c>
      <c r="B75" s="133" t="s">
        <v>916</v>
      </c>
      <c r="C75" s="134" t="s">
        <v>22</v>
      </c>
      <c r="D75" s="133">
        <v>80111601</v>
      </c>
      <c r="E75" s="134" t="s">
        <v>917</v>
      </c>
      <c r="F75" s="133" t="s">
        <v>459</v>
      </c>
      <c r="G75" s="134" t="s">
        <v>459</v>
      </c>
      <c r="H75" s="134">
        <v>6</v>
      </c>
      <c r="I75" s="134">
        <v>1</v>
      </c>
      <c r="J75" s="133" t="s">
        <v>883</v>
      </c>
      <c r="K75" s="134" t="s">
        <v>884</v>
      </c>
      <c r="L75" s="135">
        <v>10000000</v>
      </c>
      <c r="M75" s="136">
        <v>60000000</v>
      </c>
      <c r="N75" s="133" t="s">
        <v>885</v>
      </c>
      <c r="O75" s="134" t="s">
        <v>897</v>
      </c>
      <c r="P75" s="134" t="s">
        <v>886</v>
      </c>
      <c r="Q75" s="137" t="s">
        <v>1548</v>
      </c>
      <c r="R75" s="119" t="s">
        <v>17</v>
      </c>
      <c r="S75" s="119">
        <v>8146</v>
      </c>
      <c r="T75" s="138" t="s">
        <v>18</v>
      </c>
      <c r="U75" s="126">
        <v>3</v>
      </c>
      <c r="V75" s="139">
        <v>45712</v>
      </c>
      <c r="W75" s="122">
        <f t="shared" si="2"/>
        <v>1</v>
      </c>
      <c r="X75" s="132" t="s">
        <v>1516</v>
      </c>
    </row>
    <row r="76" spans="1:24" ht="12.75" hidden="1" customHeight="1">
      <c r="A76" s="132" t="s">
        <v>1549</v>
      </c>
      <c r="B76" s="133" t="s">
        <v>920</v>
      </c>
      <c r="C76" s="134" t="s">
        <v>22</v>
      </c>
      <c r="D76" s="133">
        <v>80111601</v>
      </c>
      <c r="E76" s="134" t="s">
        <v>921</v>
      </c>
      <c r="F76" s="133" t="s">
        <v>307</v>
      </c>
      <c r="G76" s="134" t="s">
        <v>307</v>
      </c>
      <c r="H76" s="134">
        <v>4</v>
      </c>
      <c r="I76" s="134">
        <v>1</v>
      </c>
      <c r="J76" s="133" t="s">
        <v>883</v>
      </c>
      <c r="K76" s="134" t="s">
        <v>884</v>
      </c>
      <c r="L76" s="135" t="s">
        <v>922</v>
      </c>
      <c r="M76" s="136" t="s">
        <v>922</v>
      </c>
      <c r="N76" s="133" t="s">
        <v>885</v>
      </c>
      <c r="O76" s="134" t="s">
        <v>897</v>
      </c>
      <c r="P76" s="134" t="s">
        <v>886</v>
      </c>
      <c r="Q76" s="137" t="s">
        <v>1550</v>
      </c>
      <c r="R76" s="119" t="s">
        <v>17</v>
      </c>
      <c r="S76" s="119">
        <v>8146</v>
      </c>
      <c r="T76" s="138" t="s">
        <v>18</v>
      </c>
      <c r="U76" s="126">
        <v>3</v>
      </c>
      <c r="V76" s="139">
        <v>45712</v>
      </c>
      <c r="W76" s="122">
        <f t="shared" si="2"/>
        <v>1</v>
      </c>
      <c r="X76" s="132" t="s">
        <v>1549</v>
      </c>
    </row>
    <row r="77" spans="1:24" ht="12.75" hidden="1" customHeight="1">
      <c r="A77" s="132" t="s">
        <v>1516</v>
      </c>
      <c r="B77" s="133" t="s">
        <v>941</v>
      </c>
      <c r="C77" s="134" t="s">
        <v>22</v>
      </c>
      <c r="D77" s="133">
        <v>80111601</v>
      </c>
      <c r="E77" s="134" t="s">
        <v>931</v>
      </c>
      <c r="F77" s="133" t="s">
        <v>459</v>
      </c>
      <c r="G77" s="134" t="s">
        <v>459</v>
      </c>
      <c r="H77" s="134">
        <v>9</v>
      </c>
      <c r="I77" s="134">
        <v>1</v>
      </c>
      <c r="J77" s="133" t="s">
        <v>883</v>
      </c>
      <c r="K77" s="134" t="s">
        <v>884</v>
      </c>
      <c r="L77" s="135">
        <v>4000000</v>
      </c>
      <c r="M77" s="136">
        <v>36000000</v>
      </c>
      <c r="N77" s="133" t="s">
        <v>885</v>
      </c>
      <c r="O77" s="134" t="s">
        <v>897</v>
      </c>
      <c r="P77" s="134" t="s">
        <v>886</v>
      </c>
      <c r="Q77" s="137" t="s">
        <v>1547</v>
      </c>
      <c r="R77" s="119" t="s">
        <v>17</v>
      </c>
      <c r="S77" s="119">
        <v>8146</v>
      </c>
      <c r="T77" s="138" t="s">
        <v>18</v>
      </c>
      <c r="U77" s="126">
        <v>3</v>
      </c>
      <c r="V77" s="139">
        <v>45712</v>
      </c>
      <c r="W77" s="122">
        <f t="shared" si="2"/>
        <v>1</v>
      </c>
      <c r="X77" s="132" t="s">
        <v>1516</v>
      </c>
    </row>
    <row r="78" spans="1:24" ht="12.75" hidden="1" customHeight="1">
      <c r="A78" s="132" t="s">
        <v>1516</v>
      </c>
      <c r="B78" s="133" t="s">
        <v>951</v>
      </c>
      <c r="C78" s="134" t="s">
        <v>22</v>
      </c>
      <c r="D78" s="133">
        <v>80111601</v>
      </c>
      <c r="E78" s="134" t="s">
        <v>1439</v>
      </c>
      <c r="F78" s="133" t="s">
        <v>1421</v>
      </c>
      <c r="G78" s="134" t="s">
        <v>1421</v>
      </c>
      <c r="H78" s="134">
        <v>1</v>
      </c>
      <c r="I78" s="134">
        <v>1</v>
      </c>
      <c r="J78" s="133" t="s">
        <v>883</v>
      </c>
      <c r="K78" s="134" t="s">
        <v>884</v>
      </c>
      <c r="L78" s="135" t="s">
        <v>922</v>
      </c>
      <c r="M78" s="136">
        <v>296696000</v>
      </c>
      <c r="N78" s="133" t="s">
        <v>885</v>
      </c>
      <c r="O78" s="134" t="s">
        <v>897</v>
      </c>
      <c r="P78" s="134" t="s">
        <v>886</v>
      </c>
      <c r="Q78" s="137" t="s">
        <v>1551</v>
      </c>
      <c r="R78" s="119" t="s">
        <v>17</v>
      </c>
      <c r="S78" s="119">
        <v>8146</v>
      </c>
      <c r="T78" s="138" t="s">
        <v>18</v>
      </c>
      <c r="U78" s="126">
        <v>3</v>
      </c>
      <c r="V78" s="139">
        <v>45712</v>
      </c>
      <c r="W78" s="122">
        <f t="shared" si="2"/>
        <v>1</v>
      </c>
      <c r="X78" s="132" t="s">
        <v>1516</v>
      </c>
    </row>
    <row r="79" spans="1:24" ht="12.75" hidden="1" customHeight="1">
      <c r="A79" s="132" t="s">
        <v>1516</v>
      </c>
      <c r="B79" s="133" t="s">
        <v>1000</v>
      </c>
      <c r="C79" s="134" t="s">
        <v>23</v>
      </c>
      <c r="D79" s="133">
        <v>80111601</v>
      </c>
      <c r="E79" s="134" t="s">
        <v>1001</v>
      </c>
      <c r="F79" s="133" t="s">
        <v>459</v>
      </c>
      <c r="G79" s="134" t="s">
        <v>459</v>
      </c>
      <c r="H79" s="134">
        <v>6</v>
      </c>
      <c r="I79" s="134">
        <v>1</v>
      </c>
      <c r="J79" s="133" t="s">
        <v>883</v>
      </c>
      <c r="K79" s="134" t="s">
        <v>884</v>
      </c>
      <c r="L79" s="135">
        <v>5000000</v>
      </c>
      <c r="M79" s="136">
        <v>30000000</v>
      </c>
      <c r="N79" s="133" t="s">
        <v>885</v>
      </c>
      <c r="O79" s="134" t="s">
        <v>897</v>
      </c>
      <c r="P79" s="134" t="s">
        <v>886</v>
      </c>
      <c r="Q79" s="137" t="s">
        <v>1552</v>
      </c>
      <c r="R79" s="119" t="s">
        <v>17</v>
      </c>
      <c r="S79" s="119">
        <v>8146</v>
      </c>
      <c r="T79" s="138" t="s">
        <v>18</v>
      </c>
      <c r="U79" s="126">
        <v>3</v>
      </c>
      <c r="V79" s="139">
        <v>45712</v>
      </c>
      <c r="W79" s="122">
        <f t="shared" si="2"/>
        <v>1</v>
      </c>
      <c r="X79" s="132" t="s">
        <v>1516</v>
      </c>
    </row>
    <row r="80" spans="1:24" ht="12.75" hidden="1" customHeight="1">
      <c r="A80" s="132" t="s">
        <v>1516</v>
      </c>
      <c r="B80" s="133" t="s">
        <v>981</v>
      </c>
      <c r="C80" s="134" t="s">
        <v>23</v>
      </c>
      <c r="D80" s="133">
        <v>80111601</v>
      </c>
      <c r="E80" s="134" t="s">
        <v>982</v>
      </c>
      <c r="F80" s="133" t="s">
        <v>459</v>
      </c>
      <c r="G80" s="134" t="s">
        <v>459</v>
      </c>
      <c r="H80" s="134">
        <v>5</v>
      </c>
      <c r="I80" s="134">
        <v>1</v>
      </c>
      <c r="J80" s="133" t="s">
        <v>883</v>
      </c>
      <c r="K80" s="134" t="s">
        <v>884</v>
      </c>
      <c r="L80" s="135">
        <v>9000000</v>
      </c>
      <c r="M80" s="136">
        <v>45000000</v>
      </c>
      <c r="N80" s="133" t="s">
        <v>885</v>
      </c>
      <c r="O80" s="134" t="s">
        <v>897</v>
      </c>
      <c r="P80" s="134" t="s">
        <v>886</v>
      </c>
      <c r="Q80" s="137" t="s">
        <v>1547</v>
      </c>
      <c r="R80" s="119" t="s">
        <v>17</v>
      </c>
      <c r="S80" s="119">
        <v>8146</v>
      </c>
      <c r="T80" s="138" t="s">
        <v>18</v>
      </c>
      <c r="U80" s="126">
        <v>3</v>
      </c>
      <c r="V80" s="139">
        <v>45712</v>
      </c>
      <c r="W80" s="122">
        <f t="shared" si="2"/>
        <v>1</v>
      </c>
      <c r="X80" s="132" t="s">
        <v>1516</v>
      </c>
    </row>
    <row r="81" spans="1:24" ht="12.75" hidden="1" customHeight="1">
      <c r="A81" s="132" t="s">
        <v>1516</v>
      </c>
      <c r="B81" s="133" t="s">
        <v>998</v>
      </c>
      <c r="C81" s="134" t="s">
        <v>23</v>
      </c>
      <c r="D81" s="133">
        <v>80111601</v>
      </c>
      <c r="E81" s="134" t="s">
        <v>999</v>
      </c>
      <c r="F81" s="133" t="s">
        <v>459</v>
      </c>
      <c r="G81" s="134" t="s">
        <v>459</v>
      </c>
      <c r="H81" s="134">
        <v>7</v>
      </c>
      <c r="I81" s="134">
        <v>1</v>
      </c>
      <c r="J81" s="133" t="s">
        <v>883</v>
      </c>
      <c r="K81" s="134" t="s">
        <v>884</v>
      </c>
      <c r="L81" s="135">
        <v>6000000</v>
      </c>
      <c r="M81" s="136">
        <v>42000000</v>
      </c>
      <c r="N81" s="133" t="s">
        <v>885</v>
      </c>
      <c r="O81" s="134" t="s">
        <v>897</v>
      </c>
      <c r="P81" s="134" t="s">
        <v>886</v>
      </c>
      <c r="Q81" s="137" t="s">
        <v>1547</v>
      </c>
      <c r="R81" s="119" t="s">
        <v>17</v>
      </c>
      <c r="S81" s="119">
        <v>8146</v>
      </c>
      <c r="T81" s="138" t="s">
        <v>18</v>
      </c>
      <c r="U81" s="126">
        <v>3</v>
      </c>
      <c r="V81" s="139">
        <v>45712</v>
      </c>
      <c r="W81" s="122">
        <f t="shared" si="2"/>
        <v>1</v>
      </c>
      <c r="X81" s="132" t="s">
        <v>1516</v>
      </c>
    </row>
    <row r="82" spans="1:24" ht="12.75" hidden="1" customHeight="1">
      <c r="A82" s="132" t="s">
        <v>1516</v>
      </c>
      <c r="B82" s="133" t="s">
        <v>970</v>
      </c>
      <c r="C82" s="134" t="s">
        <v>23</v>
      </c>
      <c r="D82" s="133">
        <v>80111601</v>
      </c>
      <c r="E82" s="134" t="s">
        <v>971</v>
      </c>
      <c r="F82" s="133" t="s">
        <v>459</v>
      </c>
      <c r="G82" s="134" t="s">
        <v>459</v>
      </c>
      <c r="H82" s="134">
        <v>6</v>
      </c>
      <c r="I82" s="134">
        <v>1</v>
      </c>
      <c r="J82" s="133" t="s">
        <v>883</v>
      </c>
      <c r="K82" s="134" t="s">
        <v>884</v>
      </c>
      <c r="L82" s="135">
        <v>2253000</v>
      </c>
      <c r="M82" s="136">
        <v>13518000</v>
      </c>
      <c r="N82" s="133" t="s">
        <v>885</v>
      </c>
      <c r="O82" s="134" t="s">
        <v>897</v>
      </c>
      <c r="P82" s="134" t="s">
        <v>886</v>
      </c>
      <c r="Q82" s="137" t="s">
        <v>1552</v>
      </c>
      <c r="R82" s="119" t="s">
        <v>17</v>
      </c>
      <c r="S82" s="119">
        <v>8146</v>
      </c>
      <c r="T82" s="138" t="s">
        <v>18</v>
      </c>
      <c r="U82" s="126">
        <v>3</v>
      </c>
      <c r="V82" s="139">
        <v>45712</v>
      </c>
      <c r="W82" s="122">
        <f t="shared" si="2"/>
        <v>1</v>
      </c>
      <c r="X82" s="132" t="s">
        <v>1516</v>
      </c>
    </row>
    <row r="83" spans="1:24" ht="12.75" hidden="1" customHeight="1">
      <c r="A83" s="132" t="s">
        <v>1516</v>
      </c>
      <c r="B83" s="133" t="s">
        <v>990</v>
      </c>
      <c r="C83" s="134" t="s">
        <v>23</v>
      </c>
      <c r="D83" s="133">
        <v>80111601</v>
      </c>
      <c r="E83" s="134" t="s">
        <v>991</v>
      </c>
      <c r="F83" s="133" t="s">
        <v>459</v>
      </c>
      <c r="G83" s="134" t="s">
        <v>459</v>
      </c>
      <c r="H83" s="134">
        <v>5</v>
      </c>
      <c r="I83" s="134">
        <v>1</v>
      </c>
      <c r="J83" s="133" t="s">
        <v>883</v>
      </c>
      <c r="K83" s="134" t="s">
        <v>884</v>
      </c>
      <c r="L83" s="135">
        <v>5500000</v>
      </c>
      <c r="M83" s="136">
        <v>27500000</v>
      </c>
      <c r="N83" s="133" t="s">
        <v>885</v>
      </c>
      <c r="O83" s="134" t="s">
        <v>897</v>
      </c>
      <c r="P83" s="134" t="s">
        <v>886</v>
      </c>
      <c r="Q83" s="137" t="s">
        <v>1552</v>
      </c>
      <c r="R83" s="119" t="s">
        <v>17</v>
      </c>
      <c r="S83" s="119">
        <v>8146</v>
      </c>
      <c r="T83" s="138" t="s">
        <v>18</v>
      </c>
      <c r="U83" s="126">
        <v>3</v>
      </c>
      <c r="V83" s="139">
        <v>45712</v>
      </c>
      <c r="W83" s="122">
        <f t="shared" si="2"/>
        <v>1</v>
      </c>
      <c r="X83" s="132" t="s">
        <v>1516</v>
      </c>
    </row>
    <row r="84" spans="1:24" ht="12.75" hidden="1" customHeight="1">
      <c r="A84" s="132" t="s">
        <v>1516</v>
      </c>
      <c r="B84" s="133" t="s">
        <v>979</v>
      </c>
      <c r="C84" s="134" t="s">
        <v>23</v>
      </c>
      <c r="D84" s="133">
        <v>80111601</v>
      </c>
      <c r="E84" s="134" t="s">
        <v>980</v>
      </c>
      <c r="F84" s="133" t="s">
        <v>307</v>
      </c>
      <c r="G84" s="134" t="s">
        <v>307</v>
      </c>
      <c r="H84" s="134">
        <v>8</v>
      </c>
      <c r="I84" s="134">
        <v>1</v>
      </c>
      <c r="J84" s="133" t="s">
        <v>883</v>
      </c>
      <c r="K84" s="134" t="s">
        <v>884</v>
      </c>
      <c r="L84" s="135">
        <v>4500000</v>
      </c>
      <c r="M84" s="136">
        <v>36000000</v>
      </c>
      <c r="N84" s="133" t="s">
        <v>885</v>
      </c>
      <c r="O84" s="134" t="s">
        <v>897</v>
      </c>
      <c r="P84" s="134" t="s">
        <v>886</v>
      </c>
      <c r="Q84" s="137" t="s">
        <v>1553</v>
      </c>
      <c r="R84" s="119" t="s">
        <v>17</v>
      </c>
      <c r="S84" s="119">
        <v>8146</v>
      </c>
      <c r="T84" s="138" t="s">
        <v>18</v>
      </c>
      <c r="U84" s="126">
        <v>3</v>
      </c>
      <c r="V84" s="139">
        <v>45712</v>
      </c>
      <c r="W84" s="122">
        <f t="shared" si="2"/>
        <v>1</v>
      </c>
      <c r="X84" s="132" t="s">
        <v>1516</v>
      </c>
    </row>
    <row r="85" spans="1:24" ht="12.75" hidden="1" customHeight="1">
      <c r="A85" s="132" t="s">
        <v>1516</v>
      </c>
      <c r="B85" s="133" t="s">
        <v>985</v>
      </c>
      <c r="C85" s="134" t="s">
        <v>23</v>
      </c>
      <c r="D85" s="133">
        <v>80111601</v>
      </c>
      <c r="E85" s="134" t="s">
        <v>986</v>
      </c>
      <c r="F85" s="133" t="s">
        <v>307</v>
      </c>
      <c r="G85" s="134" t="s">
        <v>307</v>
      </c>
      <c r="H85" s="134">
        <v>8</v>
      </c>
      <c r="I85" s="134">
        <v>1</v>
      </c>
      <c r="J85" s="133" t="s">
        <v>883</v>
      </c>
      <c r="K85" s="134" t="s">
        <v>884</v>
      </c>
      <c r="L85" s="135">
        <v>4500000</v>
      </c>
      <c r="M85" s="136">
        <v>36000000</v>
      </c>
      <c r="N85" s="133" t="s">
        <v>885</v>
      </c>
      <c r="O85" s="134" t="s">
        <v>897</v>
      </c>
      <c r="P85" s="134" t="s">
        <v>886</v>
      </c>
      <c r="Q85" s="137" t="s">
        <v>1548</v>
      </c>
      <c r="R85" s="119" t="s">
        <v>17</v>
      </c>
      <c r="S85" s="119">
        <v>8146</v>
      </c>
      <c r="T85" s="138" t="s">
        <v>18</v>
      </c>
      <c r="U85" s="126">
        <v>3</v>
      </c>
      <c r="V85" s="139">
        <v>45712</v>
      </c>
      <c r="W85" s="122">
        <f t="shared" si="2"/>
        <v>1</v>
      </c>
      <c r="X85" s="132" t="s">
        <v>1516</v>
      </c>
    </row>
    <row r="86" spans="1:24" ht="12.75" hidden="1" customHeight="1">
      <c r="A86" s="132" t="s">
        <v>1516</v>
      </c>
      <c r="B86" s="133" t="s">
        <v>956</v>
      </c>
      <c r="C86" s="134" t="s">
        <v>23</v>
      </c>
      <c r="D86" s="133">
        <v>80111601</v>
      </c>
      <c r="E86" s="134" t="s">
        <v>957</v>
      </c>
      <c r="F86" s="133" t="s">
        <v>459</v>
      </c>
      <c r="G86" s="134" t="s">
        <v>459</v>
      </c>
      <c r="H86" s="134">
        <v>6</v>
      </c>
      <c r="I86" s="134">
        <v>1</v>
      </c>
      <c r="J86" s="133" t="s">
        <v>883</v>
      </c>
      <c r="K86" s="134" t="s">
        <v>884</v>
      </c>
      <c r="L86" s="135">
        <v>4633000</v>
      </c>
      <c r="M86" s="136">
        <v>27798000</v>
      </c>
      <c r="N86" s="133" t="s">
        <v>885</v>
      </c>
      <c r="O86" s="134" t="s">
        <v>897</v>
      </c>
      <c r="P86" s="134" t="s">
        <v>886</v>
      </c>
      <c r="Q86" s="137" t="s">
        <v>1547</v>
      </c>
      <c r="R86" s="119" t="s">
        <v>17</v>
      </c>
      <c r="S86" s="119">
        <v>8146</v>
      </c>
      <c r="T86" s="138" t="s">
        <v>18</v>
      </c>
      <c r="U86" s="126">
        <v>3</v>
      </c>
      <c r="V86" s="139">
        <v>45712</v>
      </c>
      <c r="W86" s="122">
        <f t="shared" si="2"/>
        <v>1</v>
      </c>
      <c r="X86" s="132" t="s">
        <v>1516</v>
      </c>
    </row>
    <row r="87" spans="1:24" ht="12.75" hidden="1" customHeight="1">
      <c r="A87" s="132" t="s">
        <v>1516</v>
      </c>
      <c r="B87" s="133" t="s">
        <v>952</v>
      </c>
      <c r="C87" s="134" t="s">
        <v>23</v>
      </c>
      <c r="D87" s="133">
        <v>80111601</v>
      </c>
      <c r="E87" s="134" t="s">
        <v>954</v>
      </c>
      <c r="F87" s="133" t="s">
        <v>459</v>
      </c>
      <c r="G87" s="134" t="s">
        <v>459</v>
      </c>
      <c r="H87" s="134">
        <v>6</v>
      </c>
      <c r="I87" s="134">
        <v>1</v>
      </c>
      <c r="J87" s="133" t="s">
        <v>883</v>
      </c>
      <c r="K87" s="134" t="s">
        <v>884</v>
      </c>
      <c r="L87" s="135">
        <v>6000000</v>
      </c>
      <c r="M87" s="136">
        <v>36000000</v>
      </c>
      <c r="N87" s="133" t="s">
        <v>885</v>
      </c>
      <c r="O87" s="134" t="s">
        <v>897</v>
      </c>
      <c r="P87" s="134" t="s">
        <v>886</v>
      </c>
      <c r="Q87" s="137" t="s">
        <v>1554</v>
      </c>
      <c r="R87" s="119" t="s">
        <v>17</v>
      </c>
      <c r="S87" s="119">
        <v>8146</v>
      </c>
      <c r="T87" s="138" t="s">
        <v>18</v>
      </c>
      <c r="U87" s="126">
        <v>3</v>
      </c>
      <c r="V87" s="139">
        <v>45712</v>
      </c>
      <c r="W87" s="122">
        <f t="shared" si="2"/>
        <v>1</v>
      </c>
      <c r="X87" s="132" t="s">
        <v>1516</v>
      </c>
    </row>
    <row r="88" spans="1:24" ht="12.75" hidden="1" customHeight="1">
      <c r="A88" s="132" t="s">
        <v>1516</v>
      </c>
      <c r="B88" s="133" t="s">
        <v>1002</v>
      </c>
      <c r="C88" s="134" t="s">
        <v>23</v>
      </c>
      <c r="D88" s="133">
        <v>80111601</v>
      </c>
      <c r="E88" s="134" t="s">
        <v>1555</v>
      </c>
      <c r="F88" s="133" t="s">
        <v>1421</v>
      </c>
      <c r="G88" s="134" t="s">
        <v>1421</v>
      </c>
      <c r="H88" s="134">
        <v>1</v>
      </c>
      <c r="I88" s="134">
        <v>1</v>
      </c>
      <c r="J88" s="133" t="s">
        <v>883</v>
      </c>
      <c r="K88" s="134" t="s">
        <v>884</v>
      </c>
      <c r="L88" s="135" t="s">
        <v>922</v>
      </c>
      <c r="M88" s="136">
        <v>41380000</v>
      </c>
      <c r="N88" s="133" t="s">
        <v>885</v>
      </c>
      <c r="O88" s="134" t="s">
        <v>897</v>
      </c>
      <c r="P88" s="134" t="s">
        <v>886</v>
      </c>
      <c r="Q88" s="137" t="s">
        <v>1551</v>
      </c>
      <c r="R88" s="119" t="s">
        <v>17</v>
      </c>
      <c r="S88" s="119">
        <v>8146</v>
      </c>
      <c r="T88" s="138" t="s">
        <v>18</v>
      </c>
      <c r="U88" s="126">
        <v>3</v>
      </c>
      <c r="V88" s="139">
        <v>45712</v>
      </c>
      <c r="W88" s="122">
        <f t="shared" si="2"/>
        <v>1</v>
      </c>
      <c r="X88" s="132" t="s">
        <v>1516</v>
      </c>
    </row>
    <row r="89" spans="1:24" ht="12.75" hidden="1" customHeight="1">
      <c r="A89" s="132" t="s">
        <v>1516</v>
      </c>
      <c r="B89" s="140" t="s">
        <v>1007</v>
      </c>
      <c r="C89" s="134" t="s">
        <v>24</v>
      </c>
      <c r="D89" s="133">
        <v>80111600</v>
      </c>
      <c r="E89" s="134" t="s">
        <v>1008</v>
      </c>
      <c r="F89" s="133" t="s">
        <v>459</v>
      </c>
      <c r="G89" s="134" t="s">
        <v>459</v>
      </c>
      <c r="H89" s="134">
        <v>6</v>
      </c>
      <c r="I89" s="134">
        <v>1</v>
      </c>
      <c r="J89" s="133" t="s">
        <v>883</v>
      </c>
      <c r="K89" s="134" t="s">
        <v>884</v>
      </c>
      <c r="L89" s="135">
        <v>5300000</v>
      </c>
      <c r="M89" s="136">
        <v>31800000</v>
      </c>
      <c r="N89" s="133" t="s">
        <v>1009</v>
      </c>
      <c r="O89" s="134" t="s">
        <v>897</v>
      </c>
      <c r="P89" s="134" t="s">
        <v>886</v>
      </c>
      <c r="Q89" s="141" t="s">
        <v>1556</v>
      </c>
      <c r="R89" s="119" t="s">
        <v>17</v>
      </c>
      <c r="S89" s="119">
        <v>8146</v>
      </c>
      <c r="T89" s="138" t="s">
        <v>18</v>
      </c>
      <c r="U89" s="126">
        <v>3</v>
      </c>
      <c r="V89" s="139">
        <v>45712</v>
      </c>
      <c r="W89" s="122">
        <f t="shared" si="2"/>
        <v>1</v>
      </c>
      <c r="X89" s="132" t="s">
        <v>1516</v>
      </c>
    </row>
    <row r="90" spans="1:24" ht="12.75" hidden="1" customHeight="1">
      <c r="A90" s="132" t="s">
        <v>1516</v>
      </c>
      <c r="B90" s="140" t="s">
        <v>1012</v>
      </c>
      <c r="C90" s="134" t="s">
        <v>24</v>
      </c>
      <c r="D90" s="133">
        <v>80111600</v>
      </c>
      <c r="E90" s="134" t="s">
        <v>1013</v>
      </c>
      <c r="F90" s="133" t="s">
        <v>459</v>
      </c>
      <c r="G90" s="134" t="s">
        <v>459</v>
      </c>
      <c r="H90" s="134">
        <v>6</v>
      </c>
      <c r="I90" s="134">
        <v>1</v>
      </c>
      <c r="J90" s="133" t="s">
        <v>883</v>
      </c>
      <c r="K90" s="134" t="s">
        <v>884</v>
      </c>
      <c r="L90" s="135">
        <v>4700000</v>
      </c>
      <c r="M90" s="136">
        <v>28200000</v>
      </c>
      <c r="N90" s="133" t="s">
        <v>1009</v>
      </c>
      <c r="O90" s="134" t="s">
        <v>897</v>
      </c>
      <c r="P90" s="134" t="s">
        <v>886</v>
      </c>
      <c r="Q90" s="141" t="s">
        <v>1557</v>
      </c>
      <c r="R90" s="119" t="s">
        <v>17</v>
      </c>
      <c r="S90" s="119">
        <v>8146</v>
      </c>
      <c r="T90" s="138" t="s">
        <v>18</v>
      </c>
      <c r="U90" s="126">
        <v>3</v>
      </c>
      <c r="V90" s="139">
        <v>45712</v>
      </c>
      <c r="W90" s="122">
        <f t="shared" si="2"/>
        <v>1</v>
      </c>
      <c r="X90" s="132" t="s">
        <v>1516</v>
      </c>
    </row>
    <row r="91" spans="1:24" ht="12.75" hidden="1" customHeight="1">
      <c r="A91" s="132" t="s">
        <v>1516</v>
      </c>
      <c r="B91" s="140" t="s">
        <v>1014</v>
      </c>
      <c r="C91" s="134" t="s">
        <v>24</v>
      </c>
      <c r="D91" s="133">
        <v>80111600</v>
      </c>
      <c r="E91" s="134" t="s">
        <v>1015</v>
      </c>
      <c r="F91" s="133" t="s">
        <v>459</v>
      </c>
      <c r="G91" s="134" t="s">
        <v>459</v>
      </c>
      <c r="H91" s="134">
        <v>6</v>
      </c>
      <c r="I91" s="134">
        <v>1</v>
      </c>
      <c r="J91" s="133" t="s">
        <v>883</v>
      </c>
      <c r="K91" s="134" t="s">
        <v>884</v>
      </c>
      <c r="L91" s="135">
        <v>3000000</v>
      </c>
      <c r="M91" s="136">
        <v>18000000</v>
      </c>
      <c r="N91" s="133" t="s">
        <v>1009</v>
      </c>
      <c r="O91" s="134" t="s">
        <v>897</v>
      </c>
      <c r="P91" s="134" t="s">
        <v>886</v>
      </c>
      <c r="Q91" s="141" t="s">
        <v>1557</v>
      </c>
      <c r="R91" s="119" t="s">
        <v>17</v>
      </c>
      <c r="S91" s="119">
        <v>8146</v>
      </c>
      <c r="T91" s="138" t="s">
        <v>18</v>
      </c>
      <c r="U91" s="126">
        <v>3</v>
      </c>
      <c r="V91" s="139">
        <v>45712</v>
      </c>
      <c r="W91" s="122">
        <f t="shared" si="2"/>
        <v>1</v>
      </c>
      <c r="X91" s="132" t="s">
        <v>1516</v>
      </c>
    </row>
    <row r="92" spans="1:24" ht="12.75" hidden="1" customHeight="1">
      <c r="A92" s="132" t="s">
        <v>1516</v>
      </c>
      <c r="B92" s="140" t="s">
        <v>1016</v>
      </c>
      <c r="C92" s="134" t="s">
        <v>24</v>
      </c>
      <c r="D92" s="133">
        <v>80111600</v>
      </c>
      <c r="E92" s="134" t="s">
        <v>1017</v>
      </c>
      <c r="F92" s="133" t="s">
        <v>459</v>
      </c>
      <c r="G92" s="134" t="s">
        <v>459</v>
      </c>
      <c r="H92" s="134">
        <v>6</v>
      </c>
      <c r="I92" s="134">
        <v>1</v>
      </c>
      <c r="J92" s="133" t="s">
        <v>883</v>
      </c>
      <c r="K92" s="134" t="s">
        <v>884</v>
      </c>
      <c r="L92" s="135">
        <v>3000000</v>
      </c>
      <c r="M92" s="136">
        <v>18000000</v>
      </c>
      <c r="N92" s="133" t="s">
        <v>1009</v>
      </c>
      <c r="O92" s="134" t="s">
        <v>897</v>
      </c>
      <c r="P92" s="134" t="s">
        <v>886</v>
      </c>
      <c r="Q92" s="141" t="s">
        <v>1557</v>
      </c>
      <c r="R92" s="119" t="s">
        <v>17</v>
      </c>
      <c r="S92" s="119">
        <v>8146</v>
      </c>
      <c r="T92" s="138" t="s">
        <v>18</v>
      </c>
      <c r="U92" s="126">
        <v>3</v>
      </c>
      <c r="V92" s="139">
        <v>45712</v>
      </c>
      <c r="W92" s="122">
        <f t="shared" si="2"/>
        <v>1</v>
      </c>
      <c r="X92" s="132" t="s">
        <v>1516</v>
      </c>
    </row>
    <row r="93" spans="1:24" ht="12.75" hidden="1" customHeight="1">
      <c r="A93" s="132" t="s">
        <v>1516</v>
      </c>
      <c r="B93" s="140" t="s">
        <v>1020</v>
      </c>
      <c r="C93" s="134" t="s">
        <v>24</v>
      </c>
      <c r="D93" s="133">
        <v>80111600</v>
      </c>
      <c r="E93" s="134" t="s">
        <v>1021</v>
      </c>
      <c r="F93" s="133" t="s">
        <v>459</v>
      </c>
      <c r="G93" s="134" t="s">
        <v>459</v>
      </c>
      <c r="H93" s="134">
        <v>10</v>
      </c>
      <c r="I93" s="134">
        <v>1</v>
      </c>
      <c r="J93" s="133" t="s">
        <v>883</v>
      </c>
      <c r="K93" s="134" t="s">
        <v>884</v>
      </c>
      <c r="L93" s="135">
        <v>7000000</v>
      </c>
      <c r="M93" s="136">
        <v>70000000</v>
      </c>
      <c r="N93" s="133" t="s">
        <v>1009</v>
      </c>
      <c r="O93" s="134" t="s">
        <v>894</v>
      </c>
      <c r="P93" s="134" t="s">
        <v>886</v>
      </c>
      <c r="Q93" s="141" t="s">
        <v>1558</v>
      </c>
      <c r="R93" s="119" t="s">
        <v>17</v>
      </c>
      <c r="S93" s="119">
        <v>8146</v>
      </c>
      <c r="T93" s="138" t="s">
        <v>18</v>
      </c>
      <c r="U93" s="126">
        <v>3</v>
      </c>
      <c r="V93" s="139">
        <v>45712</v>
      </c>
      <c r="W93" s="122">
        <f t="shared" si="2"/>
        <v>1</v>
      </c>
      <c r="X93" s="132" t="s">
        <v>1516</v>
      </c>
    </row>
    <row r="94" spans="1:24" ht="12.75" hidden="1" customHeight="1">
      <c r="A94" s="132" t="s">
        <v>1516</v>
      </c>
      <c r="B94" s="140" t="s">
        <v>1022</v>
      </c>
      <c r="C94" s="134" t="s">
        <v>24</v>
      </c>
      <c r="D94" s="133">
        <v>80111600</v>
      </c>
      <c r="E94" s="134" t="s">
        <v>1023</v>
      </c>
      <c r="F94" s="133" t="s">
        <v>459</v>
      </c>
      <c r="G94" s="134" t="s">
        <v>459</v>
      </c>
      <c r="H94" s="134">
        <v>6</v>
      </c>
      <c r="I94" s="134">
        <v>1</v>
      </c>
      <c r="J94" s="133" t="s">
        <v>883</v>
      </c>
      <c r="K94" s="134" t="s">
        <v>884</v>
      </c>
      <c r="L94" s="135">
        <v>4000000</v>
      </c>
      <c r="M94" s="136">
        <v>24000000</v>
      </c>
      <c r="N94" s="133" t="s">
        <v>1009</v>
      </c>
      <c r="O94" s="134" t="s">
        <v>894</v>
      </c>
      <c r="P94" s="134" t="s">
        <v>886</v>
      </c>
      <c r="Q94" s="141" t="s">
        <v>1556</v>
      </c>
      <c r="R94" s="119" t="s">
        <v>17</v>
      </c>
      <c r="S94" s="119">
        <v>8146</v>
      </c>
      <c r="T94" s="138" t="s">
        <v>18</v>
      </c>
      <c r="U94" s="126">
        <v>3</v>
      </c>
      <c r="V94" s="139">
        <v>45712</v>
      </c>
      <c r="W94" s="122">
        <f t="shared" si="2"/>
        <v>1</v>
      </c>
      <c r="X94" s="132" t="s">
        <v>1516</v>
      </c>
    </row>
    <row r="95" spans="1:24" ht="12.75" hidden="1" customHeight="1">
      <c r="A95" s="132" t="s">
        <v>1516</v>
      </c>
      <c r="B95" s="140" t="s">
        <v>1024</v>
      </c>
      <c r="C95" s="134" t="s">
        <v>24</v>
      </c>
      <c r="D95" s="133">
        <v>80111600</v>
      </c>
      <c r="E95" s="134" t="s">
        <v>1559</v>
      </c>
      <c r="F95" s="133" t="s">
        <v>459</v>
      </c>
      <c r="G95" s="134" t="s">
        <v>459</v>
      </c>
      <c r="H95" s="134">
        <v>6</v>
      </c>
      <c r="I95" s="134">
        <v>1</v>
      </c>
      <c r="J95" s="133" t="s">
        <v>883</v>
      </c>
      <c r="K95" s="134" t="s">
        <v>884</v>
      </c>
      <c r="L95" s="135">
        <v>5000000</v>
      </c>
      <c r="M95" s="136">
        <v>30000000</v>
      </c>
      <c r="N95" s="133" t="s">
        <v>1009</v>
      </c>
      <c r="O95" s="134" t="s">
        <v>894</v>
      </c>
      <c r="P95" s="134" t="s">
        <v>886</v>
      </c>
      <c r="Q95" s="141" t="s">
        <v>1557</v>
      </c>
      <c r="R95" s="119" t="s">
        <v>17</v>
      </c>
      <c r="S95" s="119">
        <v>8146</v>
      </c>
      <c r="T95" s="138" t="s">
        <v>18</v>
      </c>
      <c r="U95" s="126">
        <v>3</v>
      </c>
      <c r="V95" s="139">
        <v>45712</v>
      </c>
      <c r="W95" s="122">
        <f t="shared" si="2"/>
        <v>1</v>
      </c>
      <c r="X95" s="132" t="s">
        <v>1516</v>
      </c>
    </row>
    <row r="96" spans="1:24" ht="12.75" hidden="1" customHeight="1">
      <c r="A96" s="132" t="s">
        <v>1516</v>
      </c>
      <c r="B96" s="140" t="s">
        <v>1025</v>
      </c>
      <c r="C96" s="134" t="s">
        <v>24</v>
      </c>
      <c r="D96" s="133">
        <v>80111600</v>
      </c>
      <c r="E96" s="134" t="s">
        <v>1026</v>
      </c>
      <c r="F96" s="133" t="s">
        <v>459</v>
      </c>
      <c r="G96" s="134" t="s">
        <v>459</v>
      </c>
      <c r="H96" s="134">
        <v>6</v>
      </c>
      <c r="I96" s="134">
        <v>1</v>
      </c>
      <c r="J96" s="133" t="s">
        <v>883</v>
      </c>
      <c r="K96" s="134" t="s">
        <v>884</v>
      </c>
      <c r="L96" s="135">
        <v>6300000</v>
      </c>
      <c r="M96" s="136">
        <v>37800000</v>
      </c>
      <c r="N96" s="133" t="s">
        <v>1009</v>
      </c>
      <c r="O96" s="134" t="s">
        <v>894</v>
      </c>
      <c r="P96" s="134" t="s">
        <v>886</v>
      </c>
      <c r="Q96" s="141" t="s">
        <v>1557</v>
      </c>
      <c r="R96" s="119" t="s">
        <v>17</v>
      </c>
      <c r="S96" s="119">
        <v>8146</v>
      </c>
      <c r="T96" s="138" t="s">
        <v>18</v>
      </c>
      <c r="U96" s="126">
        <v>3</v>
      </c>
      <c r="V96" s="139">
        <v>45712</v>
      </c>
      <c r="W96" s="122">
        <f t="shared" si="2"/>
        <v>1</v>
      </c>
      <c r="X96" s="132" t="s">
        <v>1516</v>
      </c>
    </row>
    <row r="97" spans="1:24" ht="12.75" hidden="1" customHeight="1">
      <c r="A97" s="132" t="s">
        <v>1516</v>
      </c>
      <c r="B97" s="140" t="s">
        <v>1027</v>
      </c>
      <c r="C97" s="134" t="s">
        <v>24</v>
      </c>
      <c r="D97" s="133">
        <v>80111600</v>
      </c>
      <c r="E97" s="134" t="s">
        <v>1560</v>
      </c>
      <c r="F97" s="133" t="s">
        <v>459</v>
      </c>
      <c r="G97" s="134" t="s">
        <v>459</v>
      </c>
      <c r="H97" s="134">
        <v>6</v>
      </c>
      <c r="I97" s="134">
        <v>1</v>
      </c>
      <c r="J97" s="133" t="s">
        <v>883</v>
      </c>
      <c r="K97" s="134" t="s">
        <v>884</v>
      </c>
      <c r="L97" s="135">
        <v>6000000</v>
      </c>
      <c r="M97" s="136">
        <v>36000000</v>
      </c>
      <c r="N97" s="133" t="s">
        <v>1009</v>
      </c>
      <c r="O97" s="134" t="s">
        <v>894</v>
      </c>
      <c r="P97" s="134" t="s">
        <v>886</v>
      </c>
      <c r="Q97" s="141" t="s">
        <v>1557</v>
      </c>
      <c r="R97" s="119" t="s">
        <v>17</v>
      </c>
      <c r="S97" s="119">
        <v>8146</v>
      </c>
      <c r="T97" s="138" t="s">
        <v>18</v>
      </c>
      <c r="U97" s="126">
        <v>3</v>
      </c>
      <c r="V97" s="139">
        <v>45712</v>
      </c>
      <c r="W97" s="122">
        <f t="shared" si="2"/>
        <v>1</v>
      </c>
      <c r="X97" s="132" t="s">
        <v>1516</v>
      </c>
    </row>
    <row r="98" spans="1:24" ht="12.75" hidden="1" customHeight="1">
      <c r="A98" s="132" t="s">
        <v>1516</v>
      </c>
      <c r="B98" s="140" t="s">
        <v>1028</v>
      </c>
      <c r="C98" s="134" t="s">
        <v>24</v>
      </c>
      <c r="D98" s="133">
        <v>80111600</v>
      </c>
      <c r="E98" s="134" t="s">
        <v>1029</v>
      </c>
      <c r="F98" s="133" t="s">
        <v>459</v>
      </c>
      <c r="G98" s="134" t="s">
        <v>459</v>
      </c>
      <c r="H98" s="134">
        <v>10</v>
      </c>
      <c r="I98" s="134">
        <v>1</v>
      </c>
      <c r="J98" s="133" t="s">
        <v>883</v>
      </c>
      <c r="K98" s="134" t="s">
        <v>884</v>
      </c>
      <c r="L98" s="135">
        <v>4700000</v>
      </c>
      <c r="M98" s="136">
        <v>47000000</v>
      </c>
      <c r="N98" s="133" t="s">
        <v>1009</v>
      </c>
      <c r="O98" s="134" t="s">
        <v>894</v>
      </c>
      <c r="P98" s="134" t="s">
        <v>886</v>
      </c>
      <c r="Q98" s="141" t="s">
        <v>1557</v>
      </c>
      <c r="R98" s="119" t="s">
        <v>17</v>
      </c>
      <c r="S98" s="119">
        <v>8146</v>
      </c>
      <c r="T98" s="138" t="s">
        <v>18</v>
      </c>
      <c r="U98" s="126">
        <v>3</v>
      </c>
      <c r="V98" s="139">
        <v>45712</v>
      </c>
      <c r="W98" s="122">
        <f t="shared" si="2"/>
        <v>1</v>
      </c>
      <c r="X98" s="132" t="s">
        <v>1516</v>
      </c>
    </row>
    <row r="99" spans="1:24" ht="12.75" hidden="1" customHeight="1">
      <c r="A99" s="132" t="s">
        <v>1516</v>
      </c>
      <c r="B99" s="140" t="s">
        <v>1030</v>
      </c>
      <c r="C99" s="134" t="s">
        <v>24</v>
      </c>
      <c r="D99" s="133">
        <v>80111600</v>
      </c>
      <c r="E99" s="134" t="s">
        <v>1029</v>
      </c>
      <c r="F99" s="133" t="s">
        <v>459</v>
      </c>
      <c r="G99" s="134" t="s">
        <v>459</v>
      </c>
      <c r="H99" s="134">
        <v>10</v>
      </c>
      <c r="I99" s="134">
        <v>1</v>
      </c>
      <c r="J99" s="133" t="s">
        <v>883</v>
      </c>
      <c r="K99" s="134" t="s">
        <v>884</v>
      </c>
      <c r="L99" s="135">
        <v>5000000</v>
      </c>
      <c r="M99" s="136">
        <v>50000000</v>
      </c>
      <c r="N99" s="133" t="s">
        <v>1009</v>
      </c>
      <c r="O99" s="134" t="s">
        <v>894</v>
      </c>
      <c r="P99" s="134" t="s">
        <v>886</v>
      </c>
      <c r="Q99" s="141" t="s">
        <v>1558</v>
      </c>
      <c r="R99" s="119" t="s">
        <v>17</v>
      </c>
      <c r="S99" s="119">
        <v>8146</v>
      </c>
      <c r="T99" s="138" t="s">
        <v>18</v>
      </c>
      <c r="U99" s="126">
        <v>3</v>
      </c>
      <c r="V99" s="139">
        <v>45712</v>
      </c>
      <c r="W99" s="122">
        <f t="shared" si="2"/>
        <v>1</v>
      </c>
      <c r="X99" s="132" t="s">
        <v>1516</v>
      </c>
    </row>
    <row r="100" spans="1:24" ht="12.75" hidden="1" customHeight="1">
      <c r="A100" s="132" t="s">
        <v>1516</v>
      </c>
      <c r="B100" s="140" t="s">
        <v>1031</v>
      </c>
      <c r="C100" s="134" t="s">
        <v>24</v>
      </c>
      <c r="D100" s="133">
        <v>80111600</v>
      </c>
      <c r="E100" s="134" t="s">
        <v>1029</v>
      </c>
      <c r="F100" s="133" t="s">
        <v>459</v>
      </c>
      <c r="G100" s="134" t="s">
        <v>459</v>
      </c>
      <c r="H100" s="134">
        <v>6</v>
      </c>
      <c r="I100" s="134">
        <v>1</v>
      </c>
      <c r="J100" s="133" t="s">
        <v>883</v>
      </c>
      <c r="K100" s="134" t="s">
        <v>884</v>
      </c>
      <c r="L100" s="135">
        <v>5000000</v>
      </c>
      <c r="M100" s="136">
        <v>30000000</v>
      </c>
      <c r="N100" s="133" t="s">
        <v>1009</v>
      </c>
      <c r="O100" s="134" t="s">
        <v>894</v>
      </c>
      <c r="P100" s="134" t="s">
        <v>886</v>
      </c>
      <c r="Q100" s="141" t="s">
        <v>1557</v>
      </c>
      <c r="R100" s="119" t="s">
        <v>17</v>
      </c>
      <c r="S100" s="119">
        <v>8146</v>
      </c>
      <c r="T100" s="138" t="s">
        <v>18</v>
      </c>
      <c r="U100" s="126">
        <v>3</v>
      </c>
      <c r="V100" s="139">
        <v>45712</v>
      </c>
      <c r="W100" s="122">
        <f t="shared" si="2"/>
        <v>1</v>
      </c>
      <c r="X100" s="132" t="s">
        <v>1516</v>
      </c>
    </row>
    <row r="101" spans="1:24" ht="12.75" hidden="1" customHeight="1">
      <c r="A101" s="132" t="s">
        <v>1516</v>
      </c>
      <c r="B101" s="140" t="s">
        <v>1032</v>
      </c>
      <c r="C101" s="134" t="s">
        <v>24</v>
      </c>
      <c r="D101" s="133">
        <v>80111600</v>
      </c>
      <c r="E101" s="134" t="s">
        <v>1033</v>
      </c>
      <c r="F101" s="133" t="s">
        <v>459</v>
      </c>
      <c r="G101" s="134" t="s">
        <v>459</v>
      </c>
      <c r="H101" s="134">
        <v>6</v>
      </c>
      <c r="I101" s="134">
        <v>1</v>
      </c>
      <c r="J101" s="133" t="s">
        <v>883</v>
      </c>
      <c r="K101" s="134" t="s">
        <v>884</v>
      </c>
      <c r="L101" s="135">
        <v>6000000</v>
      </c>
      <c r="M101" s="136">
        <v>36000000</v>
      </c>
      <c r="N101" s="133" t="s">
        <v>1009</v>
      </c>
      <c r="O101" s="134" t="s">
        <v>894</v>
      </c>
      <c r="P101" s="134" t="s">
        <v>886</v>
      </c>
      <c r="Q101" s="141" t="s">
        <v>1557</v>
      </c>
      <c r="R101" s="119" t="s">
        <v>17</v>
      </c>
      <c r="S101" s="119">
        <v>8146</v>
      </c>
      <c r="T101" s="138" t="s">
        <v>18</v>
      </c>
      <c r="U101" s="126">
        <v>3</v>
      </c>
      <c r="V101" s="139">
        <v>45712</v>
      </c>
      <c r="W101" s="122">
        <f t="shared" si="2"/>
        <v>1</v>
      </c>
      <c r="X101" s="132" t="s">
        <v>1516</v>
      </c>
    </row>
    <row r="102" spans="1:24" ht="12.75" hidden="1" customHeight="1">
      <c r="A102" s="132" t="s">
        <v>1516</v>
      </c>
      <c r="B102" s="140" t="s">
        <v>1034</v>
      </c>
      <c r="C102" s="134" t="s">
        <v>24</v>
      </c>
      <c r="D102" s="133">
        <v>80111600</v>
      </c>
      <c r="E102" s="134" t="s">
        <v>1035</v>
      </c>
      <c r="F102" s="133" t="s">
        <v>459</v>
      </c>
      <c r="G102" s="134" t="s">
        <v>459</v>
      </c>
      <c r="H102" s="134">
        <v>4</v>
      </c>
      <c r="I102" s="134">
        <v>1</v>
      </c>
      <c r="J102" s="133" t="s">
        <v>883</v>
      </c>
      <c r="K102" s="134" t="s">
        <v>884</v>
      </c>
      <c r="L102" s="135">
        <v>4800000</v>
      </c>
      <c r="M102" s="136">
        <v>19200000</v>
      </c>
      <c r="N102" s="133" t="s">
        <v>1009</v>
      </c>
      <c r="O102" s="134" t="s">
        <v>894</v>
      </c>
      <c r="P102" s="134" t="s">
        <v>886</v>
      </c>
      <c r="Q102" s="141" t="s">
        <v>1558</v>
      </c>
      <c r="R102" s="119" t="s">
        <v>17</v>
      </c>
      <c r="S102" s="119">
        <v>8146</v>
      </c>
      <c r="T102" s="138" t="s">
        <v>18</v>
      </c>
      <c r="U102" s="126">
        <v>3</v>
      </c>
      <c r="V102" s="139">
        <v>45712</v>
      </c>
      <c r="W102" s="122">
        <f t="shared" si="2"/>
        <v>1</v>
      </c>
      <c r="X102" s="132" t="s">
        <v>1516</v>
      </c>
    </row>
    <row r="103" spans="1:24" ht="12.75" hidden="1" customHeight="1">
      <c r="A103" s="132" t="s">
        <v>1516</v>
      </c>
      <c r="B103" s="140" t="s">
        <v>1036</v>
      </c>
      <c r="C103" s="134" t="s">
        <v>24</v>
      </c>
      <c r="D103" s="133">
        <v>80111600</v>
      </c>
      <c r="E103" s="134" t="s">
        <v>1023</v>
      </c>
      <c r="F103" s="133" t="s">
        <v>459</v>
      </c>
      <c r="G103" s="134" t="s">
        <v>459</v>
      </c>
      <c r="H103" s="134">
        <v>10</v>
      </c>
      <c r="I103" s="134">
        <v>1</v>
      </c>
      <c r="J103" s="133" t="s">
        <v>883</v>
      </c>
      <c r="K103" s="134" t="s">
        <v>884</v>
      </c>
      <c r="L103" s="135">
        <v>4000000</v>
      </c>
      <c r="M103" s="136">
        <v>40000000</v>
      </c>
      <c r="N103" s="133" t="s">
        <v>1009</v>
      </c>
      <c r="O103" s="134" t="s">
        <v>894</v>
      </c>
      <c r="P103" s="134" t="s">
        <v>886</v>
      </c>
      <c r="Q103" s="141" t="s">
        <v>1558</v>
      </c>
      <c r="R103" s="119" t="s">
        <v>17</v>
      </c>
      <c r="S103" s="119">
        <v>8146</v>
      </c>
      <c r="T103" s="138" t="s">
        <v>18</v>
      </c>
      <c r="U103" s="126">
        <v>3</v>
      </c>
      <c r="V103" s="139">
        <v>45712</v>
      </c>
      <c r="W103" s="122">
        <f t="shared" si="2"/>
        <v>1</v>
      </c>
      <c r="X103" s="132" t="s">
        <v>1516</v>
      </c>
    </row>
    <row r="104" spans="1:24" ht="12.75" hidden="1" customHeight="1">
      <c r="A104" s="132" t="s">
        <v>1516</v>
      </c>
      <c r="B104" s="140" t="s">
        <v>1037</v>
      </c>
      <c r="C104" s="134" t="s">
        <v>24</v>
      </c>
      <c r="D104" s="133">
        <v>80111600</v>
      </c>
      <c r="E104" s="134" t="s">
        <v>1038</v>
      </c>
      <c r="F104" s="133" t="s">
        <v>459</v>
      </c>
      <c r="G104" s="134" t="s">
        <v>459</v>
      </c>
      <c r="H104" s="134">
        <v>6</v>
      </c>
      <c r="I104" s="134">
        <v>1</v>
      </c>
      <c r="J104" s="133" t="s">
        <v>883</v>
      </c>
      <c r="K104" s="134" t="s">
        <v>884</v>
      </c>
      <c r="L104" s="135">
        <v>4000000</v>
      </c>
      <c r="M104" s="136">
        <v>24000000</v>
      </c>
      <c r="N104" s="133" t="s">
        <v>1009</v>
      </c>
      <c r="O104" s="134" t="s">
        <v>894</v>
      </c>
      <c r="P104" s="134" t="s">
        <v>886</v>
      </c>
      <c r="Q104" s="141" t="s">
        <v>1557</v>
      </c>
      <c r="R104" s="119" t="s">
        <v>17</v>
      </c>
      <c r="S104" s="119">
        <v>8146</v>
      </c>
      <c r="T104" s="138" t="s">
        <v>18</v>
      </c>
      <c r="U104" s="126">
        <v>3</v>
      </c>
      <c r="V104" s="139">
        <v>45712</v>
      </c>
      <c r="W104" s="122">
        <f t="shared" si="2"/>
        <v>1</v>
      </c>
      <c r="X104" s="132" t="s">
        <v>1516</v>
      </c>
    </row>
    <row r="105" spans="1:24" ht="12.75" hidden="1" customHeight="1">
      <c r="A105" s="132" t="s">
        <v>1516</v>
      </c>
      <c r="B105" s="140" t="s">
        <v>1039</v>
      </c>
      <c r="C105" s="134" t="s">
        <v>24</v>
      </c>
      <c r="D105" s="133">
        <v>80111600</v>
      </c>
      <c r="E105" s="134" t="s">
        <v>1040</v>
      </c>
      <c r="F105" s="133" t="s">
        <v>459</v>
      </c>
      <c r="G105" s="134" t="s">
        <v>459</v>
      </c>
      <c r="H105" s="134">
        <v>6</v>
      </c>
      <c r="I105" s="134">
        <v>1</v>
      </c>
      <c r="J105" s="133" t="s">
        <v>883</v>
      </c>
      <c r="K105" s="134" t="s">
        <v>884</v>
      </c>
      <c r="L105" s="135">
        <v>4000000</v>
      </c>
      <c r="M105" s="136">
        <v>24000000</v>
      </c>
      <c r="N105" s="133" t="s">
        <v>1009</v>
      </c>
      <c r="O105" s="134" t="s">
        <v>894</v>
      </c>
      <c r="P105" s="134" t="s">
        <v>886</v>
      </c>
      <c r="Q105" s="141" t="s">
        <v>1557</v>
      </c>
      <c r="R105" s="119" t="s">
        <v>17</v>
      </c>
      <c r="S105" s="119">
        <v>8146</v>
      </c>
      <c r="T105" s="138" t="s">
        <v>18</v>
      </c>
      <c r="U105" s="126">
        <v>3</v>
      </c>
      <c r="V105" s="139">
        <v>45712</v>
      </c>
      <c r="W105" s="122">
        <f t="shared" si="2"/>
        <v>1</v>
      </c>
      <c r="X105" s="132" t="s">
        <v>1516</v>
      </c>
    </row>
    <row r="106" spans="1:24" ht="12.75" hidden="1" customHeight="1">
      <c r="A106" s="132" t="s">
        <v>1516</v>
      </c>
      <c r="B106" s="140" t="s">
        <v>1041</v>
      </c>
      <c r="C106" s="134" t="s">
        <v>24</v>
      </c>
      <c r="D106" s="133">
        <v>80111600</v>
      </c>
      <c r="E106" s="134" t="s">
        <v>1042</v>
      </c>
      <c r="F106" s="133" t="s">
        <v>459</v>
      </c>
      <c r="G106" s="134" t="s">
        <v>459</v>
      </c>
      <c r="H106" s="134">
        <v>5</v>
      </c>
      <c r="I106" s="134">
        <v>1</v>
      </c>
      <c r="J106" s="133" t="s">
        <v>883</v>
      </c>
      <c r="K106" s="134" t="s">
        <v>884</v>
      </c>
      <c r="L106" s="135">
        <v>3600000</v>
      </c>
      <c r="M106" s="136">
        <v>18000000</v>
      </c>
      <c r="N106" s="133" t="s">
        <v>1009</v>
      </c>
      <c r="O106" s="134" t="s">
        <v>894</v>
      </c>
      <c r="P106" s="134" t="s">
        <v>886</v>
      </c>
      <c r="Q106" s="141" t="s">
        <v>1557</v>
      </c>
      <c r="R106" s="119" t="s">
        <v>17</v>
      </c>
      <c r="S106" s="119">
        <v>8146</v>
      </c>
      <c r="T106" s="138" t="s">
        <v>18</v>
      </c>
      <c r="U106" s="126">
        <v>3</v>
      </c>
      <c r="V106" s="139">
        <v>45712</v>
      </c>
      <c r="W106" s="122">
        <f t="shared" si="2"/>
        <v>1</v>
      </c>
      <c r="X106" s="132" t="s">
        <v>1516</v>
      </c>
    </row>
    <row r="107" spans="1:24" ht="12.75" hidden="1" customHeight="1">
      <c r="A107" s="132" t="s">
        <v>1516</v>
      </c>
      <c r="B107" s="140" t="s">
        <v>1043</v>
      </c>
      <c r="C107" s="134" t="s">
        <v>24</v>
      </c>
      <c r="D107" s="133">
        <v>80111600</v>
      </c>
      <c r="E107" s="134" t="s">
        <v>1044</v>
      </c>
      <c r="F107" s="133" t="s">
        <v>459</v>
      </c>
      <c r="G107" s="134" t="s">
        <v>459</v>
      </c>
      <c r="H107" s="134">
        <v>6</v>
      </c>
      <c r="I107" s="134">
        <v>1</v>
      </c>
      <c r="J107" s="133" t="s">
        <v>883</v>
      </c>
      <c r="K107" s="134" t="s">
        <v>884</v>
      </c>
      <c r="L107" s="135">
        <v>3600000</v>
      </c>
      <c r="M107" s="136">
        <v>21600000</v>
      </c>
      <c r="N107" s="133" t="s">
        <v>1009</v>
      </c>
      <c r="O107" s="134" t="s">
        <v>894</v>
      </c>
      <c r="P107" s="134" t="s">
        <v>886</v>
      </c>
      <c r="Q107" s="141" t="s">
        <v>1557</v>
      </c>
      <c r="R107" s="119" t="s">
        <v>17</v>
      </c>
      <c r="S107" s="119">
        <v>8146</v>
      </c>
      <c r="T107" s="138" t="s">
        <v>18</v>
      </c>
      <c r="U107" s="126">
        <v>3</v>
      </c>
      <c r="V107" s="139">
        <v>45712</v>
      </c>
      <c r="W107" s="122">
        <f t="shared" si="2"/>
        <v>1</v>
      </c>
      <c r="X107" s="132" t="s">
        <v>1516</v>
      </c>
    </row>
    <row r="108" spans="1:24" ht="12.75" hidden="1" customHeight="1">
      <c r="A108" s="132" t="s">
        <v>1516</v>
      </c>
      <c r="B108" s="140" t="s">
        <v>1045</v>
      </c>
      <c r="C108" s="134" t="s">
        <v>24</v>
      </c>
      <c r="D108" s="133">
        <v>80111600</v>
      </c>
      <c r="E108" s="134" t="s">
        <v>1046</v>
      </c>
      <c r="F108" s="133" t="s">
        <v>459</v>
      </c>
      <c r="G108" s="134" t="s">
        <v>459</v>
      </c>
      <c r="H108" s="134">
        <v>10</v>
      </c>
      <c r="I108" s="134">
        <v>1</v>
      </c>
      <c r="J108" s="133" t="s">
        <v>883</v>
      </c>
      <c r="K108" s="134" t="s">
        <v>884</v>
      </c>
      <c r="L108" s="135">
        <v>3000000</v>
      </c>
      <c r="M108" s="136">
        <v>30000000</v>
      </c>
      <c r="N108" s="133" t="s">
        <v>1009</v>
      </c>
      <c r="O108" s="134" t="s">
        <v>894</v>
      </c>
      <c r="P108" s="134" t="s">
        <v>886</v>
      </c>
      <c r="Q108" s="141" t="s">
        <v>1558</v>
      </c>
      <c r="R108" s="119" t="s">
        <v>17</v>
      </c>
      <c r="S108" s="119">
        <v>8146</v>
      </c>
      <c r="T108" s="138" t="s">
        <v>18</v>
      </c>
      <c r="U108" s="126">
        <v>3</v>
      </c>
      <c r="V108" s="139">
        <v>45712</v>
      </c>
      <c r="W108" s="122">
        <f t="shared" si="2"/>
        <v>1</v>
      </c>
      <c r="X108" s="132" t="s">
        <v>1516</v>
      </c>
    </row>
    <row r="109" spans="1:24" ht="12.75" hidden="1" customHeight="1">
      <c r="A109" s="132" t="s">
        <v>1516</v>
      </c>
      <c r="B109" s="140" t="s">
        <v>1047</v>
      </c>
      <c r="C109" s="134" t="s">
        <v>24</v>
      </c>
      <c r="D109" s="133">
        <v>80111600</v>
      </c>
      <c r="E109" s="134" t="s">
        <v>1048</v>
      </c>
      <c r="F109" s="133" t="s">
        <v>459</v>
      </c>
      <c r="G109" s="134" t="s">
        <v>459</v>
      </c>
      <c r="H109" s="134">
        <v>6</v>
      </c>
      <c r="I109" s="134">
        <v>1</v>
      </c>
      <c r="J109" s="133" t="s">
        <v>883</v>
      </c>
      <c r="K109" s="134" t="s">
        <v>884</v>
      </c>
      <c r="L109" s="135">
        <v>3000000</v>
      </c>
      <c r="M109" s="136">
        <v>18000000</v>
      </c>
      <c r="N109" s="133" t="s">
        <v>1009</v>
      </c>
      <c r="O109" s="134" t="s">
        <v>894</v>
      </c>
      <c r="P109" s="134" t="s">
        <v>886</v>
      </c>
      <c r="Q109" s="141" t="s">
        <v>1557</v>
      </c>
      <c r="R109" s="119" t="s">
        <v>17</v>
      </c>
      <c r="S109" s="119">
        <v>8146</v>
      </c>
      <c r="T109" s="138" t="s">
        <v>18</v>
      </c>
      <c r="U109" s="126">
        <v>3</v>
      </c>
      <c r="V109" s="139">
        <v>45712</v>
      </c>
      <c r="W109" s="122">
        <f t="shared" si="2"/>
        <v>1</v>
      </c>
      <c r="X109" s="132" t="s">
        <v>1516</v>
      </c>
    </row>
    <row r="110" spans="1:24" ht="12.75" hidden="1" customHeight="1">
      <c r="A110" s="132" t="s">
        <v>1516</v>
      </c>
      <c r="B110" s="140" t="s">
        <v>1049</v>
      </c>
      <c r="C110" s="134" t="s">
        <v>24</v>
      </c>
      <c r="D110" s="133">
        <v>80111600</v>
      </c>
      <c r="E110" s="134" t="s">
        <v>1050</v>
      </c>
      <c r="F110" s="133" t="s">
        <v>459</v>
      </c>
      <c r="G110" s="134" t="s">
        <v>459</v>
      </c>
      <c r="H110" s="134">
        <v>6</v>
      </c>
      <c r="I110" s="134">
        <v>1</v>
      </c>
      <c r="J110" s="133" t="s">
        <v>883</v>
      </c>
      <c r="K110" s="134" t="s">
        <v>884</v>
      </c>
      <c r="L110" s="135">
        <v>3000000</v>
      </c>
      <c r="M110" s="136">
        <v>18000000</v>
      </c>
      <c r="N110" s="133" t="s">
        <v>1009</v>
      </c>
      <c r="O110" s="134" t="s">
        <v>894</v>
      </c>
      <c r="P110" s="134" t="s">
        <v>886</v>
      </c>
      <c r="Q110" s="141" t="s">
        <v>1557</v>
      </c>
      <c r="R110" s="119" t="s">
        <v>17</v>
      </c>
      <c r="S110" s="119">
        <v>8146</v>
      </c>
      <c r="T110" s="138" t="s">
        <v>18</v>
      </c>
      <c r="U110" s="126">
        <v>3</v>
      </c>
      <c r="V110" s="139">
        <v>45712</v>
      </c>
      <c r="W110" s="122">
        <f t="shared" si="2"/>
        <v>1</v>
      </c>
      <c r="X110" s="132" t="s">
        <v>1516</v>
      </c>
    </row>
    <row r="111" spans="1:24" ht="12.75" hidden="1" customHeight="1">
      <c r="A111" s="132" t="s">
        <v>1516</v>
      </c>
      <c r="B111" s="140" t="s">
        <v>1051</v>
      </c>
      <c r="C111" s="134" t="s">
        <v>24</v>
      </c>
      <c r="D111" s="133">
        <v>80111600</v>
      </c>
      <c r="E111" s="134" t="s">
        <v>1561</v>
      </c>
      <c r="F111" s="133" t="s">
        <v>459</v>
      </c>
      <c r="G111" s="134" t="s">
        <v>459</v>
      </c>
      <c r="H111" s="134">
        <v>6</v>
      </c>
      <c r="I111" s="134">
        <v>1</v>
      </c>
      <c r="J111" s="133" t="s">
        <v>883</v>
      </c>
      <c r="K111" s="134" t="s">
        <v>884</v>
      </c>
      <c r="L111" s="135">
        <v>2500000</v>
      </c>
      <c r="M111" s="136">
        <v>15000000</v>
      </c>
      <c r="N111" s="133" t="s">
        <v>1009</v>
      </c>
      <c r="O111" s="134" t="s">
        <v>894</v>
      </c>
      <c r="P111" s="134" t="s">
        <v>886</v>
      </c>
      <c r="Q111" s="141" t="s">
        <v>1557</v>
      </c>
      <c r="R111" s="119" t="s">
        <v>17</v>
      </c>
      <c r="S111" s="119">
        <v>8146</v>
      </c>
      <c r="T111" s="138" t="s">
        <v>18</v>
      </c>
      <c r="U111" s="126">
        <v>3</v>
      </c>
      <c r="V111" s="139">
        <v>45712</v>
      </c>
      <c r="W111" s="122">
        <f t="shared" si="2"/>
        <v>1</v>
      </c>
      <c r="X111" s="132" t="s">
        <v>1516</v>
      </c>
    </row>
    <row r="112" spans="1:24" ht="12.75" hidden="1" customHeight="1">
      <c r="A112" s="132" t="s">
        <v>1516</v>
      </c>
      <c r="B112" s="140" t="s">
        <v>1052</v>
      </c>
      <c r="C112" s="134" t="s">
        <v>24</v>
      </c>
      <c r="D112" s="133">
        <v>80111600</v>
      </c>
      <c r="E112" s="134" t="s">
        <v>1053</v>
      </c>
      <c r="F112" s="133" t="s">
        <v>459</v>
      </c>
      <c r="G112" s="134" t="s">
        <v>459</v>
      </c>
      <c r="H112" s="134">
        <v>5</v>
      </c>
      <c r="I112" s="134">
        <v>1</v>
      </c>
      <c r="J112" s="133" t="s">
        <v>883</v>
      </c>
      <c r="K112" s="134" t="s">
        <v>884</v>
      </c>
      <c r="L112" s="135">
        <v>2250000</v>
      </c>
      <c r="M112" s="136">
        <v>11250000</v>
      </c>
      <c r="N112" s="133" t="s">
        <v>1009</v>
      </c>
      <c r="O112" s="134" t="s">
        <v>894</v>
      </c>
      <c r="P112" s="134" t="s">
        <v>886</v>
      </c>
      <c r="Q112" s="141" t="s">
        <v>1558</v>
      </c>
      <c r="R112" s="119" t="s">
        <v>17</v>
      </c>
      <c r="S112" s="119">
        <v>8146</v>
      </c>
      <c r="T112" s="138" t="s">
        <v>18</v>
      </c>
      <c r="U112" s="126">
        <v>3</v>
      </c>
      <c r="V112" s="139">
        <v>45712</v>
      </c>
      <c r="W112" s="122">
        <f t="shared" si="2"/>
        <v>1</v>
      </c>
      <c r="X112" s="132" t="s">
        <v>1516</v>
      </c>
    </row>
    <row r="113" spans="1:24" ht="12.75" hidden="1" customHeight="1">
      <c r="A113" s="132" t="s">
        <v>1516</v>
      </c>
      <c r="B113" s="140" t="s">
        <v>1064</v>
      </c>
      <c r="C113" s="134" t="s">
        <v>24</v>
      </c>
      <c r="D113" s="133" t="s">
        <v>1055</v>
      </c>
      <c r="E113" s="134" t="s">
        <v>1562</v>
      </c>
      <c r="F113" s="133" t="s">
        <v>1472</v>
      </c>
      <c r="G113" s="134" t="s">
        <v>1472</v>
      </c>
      <c r="H113" s="134">
        <v>1</v>
      </c>
      <c r="I113" s="134">
        <v>1</v>
      </c>
      <c r="J113" s="133" t="s">
        <v>883</v>
      </c>
      <c r="K113" s="134" t="s">
        <v>884</v>
      </c>
      <c r="L113" s="135" t="s">
        <v>922</v>
      </c>
      <c r="M113" s="136">
        <v>179550000</v>
      </c>
      <c r="N113" s="133" t="s">
        <v>1009</v>
      </c>
      <c r="O113" s="134" t="s">
        <v>894</v>
      </c>
      <c r="P113" s="134" t="s">
        <v>886</v>
      </c>
      <c r="Q113" s="141" t="s">
        <v>1508</v>
      </c>
      <c r="R113" s="119" t="s">
        <v>17</v>
      </c>
      <c r="S113" s="119">
        <v>8146</v>
      </c>
      <c r="T113" s="138" t="s">
        <v>18</v>
      </c>
      <c r="U113" s="126">
        <v>3</v>
      </c>
      <c r="V113" s="139">
        <v>45712</v>
      </c>
      <c r="W113" s="122">
        <f t="shared" si="2"/>
        <v>1</v>
      </c>
      <c r="X113" s="132" t="s">
        <v>1516</v>
      </c>
    </row>
    <row r="114" spans="1:24" ht="12.75" hidden="1" customHeight="1">
      <c r="A114" s="132" t="s">
        <v>1516</v>
      </c>
      <c r="B114" s="133" t="s">
        <v>1174</v>
      </c>
      <c r="C114" s="134" t="s">
        <v>21</v>
      </c>
      <c r="D114" s="133">
        <v>80111600</v>
      </c>
      <c r="E114" s="134" t="s">
        <v>1175</v>
      </c>
      <c r="F114" s="133" t="s">
        <v>459</v>
      </c>
      <c r="G114" s="134" t="s">
        <v>459</v>
      </c>
      <c r="H114" s="134">
        <v>5</v>
      </c>
      <c r="I114" s="134">
        <v>1</v>
      </c>
      <c r="J114" s="133" t="s">
        <v>883</v>
      </c>
      <c r="K114" s="134" t="s">
        <v>84</v>
      </c>
      <c r="L114" s="135">
        <v>4800000</v>
      </c>
      <c r="M114" s="136">
        <v>24000000</v>
      </c>
      <c r="N114" s="133" t="s">
        <v>1152</v>
      </c>
      <c r="O114" s="134" t="s">
        <v>78</v>
      </c>
      <c r="P114" s="134" t="s">
        <v>1153</v>
      </c>
      <c r="Q114" s="142" t="s">
        <v>1563</v>
      </c>
      <c r="R114" s="119" t="s">
        <v>17</v>
      </c>
      <c r="S114" s="119">
        <v>8146</v>
      </c>
      <c r="T114" s="138" t="s">
        <v>18</v>
      </c>
      <c r="U114" s="126">
        <v>3</v>
      </c>
      <c r="V114" s="139">
        <v>45712</v>
      </c>
      <c r="W114" s="122">
        <f t="shared" si="2"/>
        <v>1</v>
      </c>
      <c r="X114" s="132" t="s">
        <v>1516</v>
      </c>
    </row>
    <row r="115" spans="1:24" ht="12.75" hidden="1" customHeight="1">
      <c r="A115" s="132" t="s">
        <v>1516</v>
      </c>
      <c r="B115" s="133" t="s">
        <v>1154</v>
      </c>
      <c r="C115" s="134" t="s">
        <v>21</v>
      </c>
      <c r="D115" s="133">
        <v>80111600</v>
      </c>
      <c r="E115" s="134" t="s">
        <v>1155</v>
      </c>
      <c r="F115" s="133" t="s">
        <v>459</v>
      </c>
      <c r="G115" s="134" t="s">
        <v>459</v>
      </c>
      <c r="H115" s="134">
        <v>5</v>
      </c>
      <c r="I115" s="134">
        <v>1</v>
      </c>
      <c r="J115" s="133" t="s">
        <v>883</v>
      </c>
      <c r="K115" s="134" t="s">
        <v>84</v>
      </c>
      <c r="L115" s="135">
        <v>6500000</v>
      </c>
      <c r="M115" s="136">
        <v>32500000</v>
      </c>
      <c r="N115" s="133" t="s">
        <v>1152</v>
      </c>
      <c r="O115" s="134" t="s">
        <v>78</v>
      </c>
      <c r="P115" s="134" t="s">
        <v>1153</v>
      </c>
      <c r="Q115" s="137" t="s">
        <v>1564</v>
      </c>
      <c r="R115" s="119" t="s">
        <v>17</v>
      </c>
      <c r="S115" s="119">
        <v>8146</v>
      </c>
      <c r="T115" s="138" t="s">
        <v>18</v>
      </c>
      <c r="U115" s="126">
        <v>3</v>
      </c>
      <c r="V115" s="139">
        <v>45712</v>
      </c>
      <c r="W115" s="122">
        <f t="shared" si="2"/>
        <v>1</v>
      </c>
      <c r="X115" s="132" t="s">
        <v>1516</v>
      </c>
    </row>
    <row r="116" spans="1:24" ht="12.75" hidden="1" customHeight="1">
      <c r="A116" s="132" t="s">
        <v>1516</v>
      </c>
      <c r="B116" s="133" t="s">
        <v>1158</v>
      </c>
      <c r="C116" s="134" t="s">
        <v>21</v>
      </c>
      <c r="D116" s="133">
        <v>80111600</v>
      </c>
      <c r="E116" s="134" t="s">
        <v>1565</v>
      </c>
      <c r="F116" s="133" t="s">
        <v>459</v>
      </c>
      <c r="G116" s="134" t="s">
        <v>459</v>
      </c>
      <c r="H116" s="134">
        <v>2</v>
      </c>
      <c r="I116" s="134">
        <v>1</v>
      </c>
      <c r="J116" s="133" t="s">
        <v>883</v>
      </c>
      <c r="K116" s="134" t="s">
        <v>84</v>
      </c>
      <c r="L116" s="135">
        <v>4508000</v>
      </c>
      <c r="M116" s="136">
        <v>9016000</v>
      </c>
      <c r="N116" s="133" t="s">
        <v>1152</v>
      </c>
      <c r="O116" s="134" t="s">
        <v>78</v>
      </c>
      <c r="P116" s="134" t="s">
        <v>1153</v>
      </c>
      <c r="Q116" s="137" t="s">
        <v>1566</v>
      </c>
      <c r="R116" s="119" t="s">
        <v>17</v>
      </c>
      <c r="S116" s="119">
        <v>8146</v>
      </c>
      <c r="T116" s="138" t="s">
        <v>18</v>
      </c>
      <c r="U116" s="126">
        <v>3</v>
      </c>
      <c r="V116" s="139">
        <v>45712</v>
      </c>
      <c r="W116" s="122">
        <f t="shared" si="2"/>
        <v>1</v>
      </c>
      <c r="X116" s="132" t="s">
        <v>1516</v>
      </c>
    </row>
    <row r="117" spans="1:24" ht="12.75" hidden="1" customHeight="1">
      <c r="A117" s="132" t="s">
        <v>1516</v>
      </c>
      <c r="B117" s="133" t="s">
        <v>1172</v>
      </c>
      <c r="C117" s="134" t="s">
        <v>21</v>
      </c>
      <c r="D117" s="133">
        <v>80111600</v>
      </c>
      <c r="E117" s="134" t="s">
        <v>1173</v>
      </c>
      <c r="F117" s="133" t="s">
        <v>459</v>
      </c>
      <c r="G117" s="134" t="s">
        <v>459</v>
      </c>
      <c r="H117" s="134">
        <v>3</v>
      </c>
      <c r="I117" s="134">
        <v>1</v>
      </c>
      <c r="J117" s="133" t="s">
        <v>883</v>
      </c>
      <c r="K117" s="134" t="s">
        <v>84</v>
      </c>
      <c r="L117" s="135">
        <v>6500000</v>
      </c>
      <c r="M117" s="136">
        <v>19500000</v>
      </c>
      <c r="N117" s="133" t="s">
        <v>1152</v>
      </c>
      <c r="O117" s="134" t="s">
        <v>78</v>
      </c>
      <c r="P117" s="134" t="s">
        <v>1153</v>
      </c>
      <c r="Q117" s="137" t="s">
        <v>1566</v>
      </c>
      <c r="R117" s="119" t="s">
        <v>17</v>
      </c>
      <c r="S117" s="119">
        <v>8146</v>
      </c>
      <c r="T117" s="138" t="s">
        <v>18</v>
      </c>
      <c r="U117" s="126">
        <v>3</v>
      </c>
      <c r="V117" s="139">
        <v>45712</v>
      </c>
      <c r="W117" s="122">
        <f t="shared" si="2"/>
        <v>1</v>
      </c>
      <c r="X117" s="132" t="s">
        <v>1516</v>
      </c>
    </row>
    <row r="118" spans="1:24" ht="12.75" hidden="1" customHeight="1">
      <c r="A118" s="143" t="s">
        <v>1567</v>
      </c>
      <c r="B118" s="144" t="s">
        <v>1245</v>
      </c>
      <c r="C118" s="145" t="s">
        <v>21</v>
      </c>
      <c r="D118" s="144">
        <v>80111600</v>
      </c>
      <c r="E118" s="146" t="s">
        <v>1496</v>
      </c>
      <c r="F118" s="144" t="s">
        <v>459</v>
      </c>
      <c r="G118" s="145" t="s">
        <v>459</v>
      </c>
      <c r="H118" s="147">
        <v>5</v>
      </c>
      <c r="I118" s="147">
        <v>1</v>
      </c>
      <c r="J118" s="144" t="s">
        <v>83</v>
      </c>
      <c r="K118" s="147" t="s">
        <v>84</v>
      </c>
      <c r="L118" s="148">
        <v>3600000</v>
      </c>
      <c r="M118" s="149">
        <v>18000000</v>
      </c>
      <c r="N118" s="144" t="s">
        <v>1152</v>
      </c>
      <c r="O118" s="145" t="s">
        <v>122</v>
      </c>
      <c r="P118" s="145" t="s">
        <v>886</v>
      </c>
      <c r="Q118" s="147"/>
      <c r="R118" s="119" t="s">
        <v>17</v>
      </c>
      <c r="S118" s="119">
        <v>8146</v>
      </c>
      <c r="T118" s="138" t="s">
        <v>18</v>
      </c>
      <c r="U118" s="116">
        <v>3</v>
      </c>
      <c r="V118" s="150">
        <v>45712</v>
      </c>
      <c r="W118" s="122">
        <f t="shared" si="2"/>
        <v>1</v>
      </c>
      <c r="X118" s="143" t="s">
        <v>1567</v>
      </c>
    </row>
    <row r="119" spans="1:24" ht="12.75" hidden="1" customHeight="1">
      <c r="A119" s="132" t="s">
        <v>1516</v>
      </c>
      <c r="B119" s="133" t="s">
        <v>1204</v>
      </c>
      <c r="C119" s="134" t="s">
        <v>21</v>
      </c>
      <c r="D119" s="133">
        <v>43222610</v>
      </c>
      <c r="E119" s="134" t="s">
        <v>1205</v>
      </c>
      <c r="F119" s="133" t="s">
        <v>307</v>
      </c>
      <c r="G119" s="134" t="s">
        <v>307</v>
      </c>
      <c r="H119" s="134">
        <v>5</v>
      </c>
      <c r="I119" s="134">
        <v>1</v>
      </c>
      <c r="J119" s="133" t="s">
        <v>1061</v>
      </c>
      <c r="K119" s="134" t="s">
        <v>84</v>
      </c>
      <c r="L119" s="135" t="s">
        <v>1195</v>
      </c>
      <c r="M119" s="136">
        <v>5500000</v>
      </c>
      <c r="N119" s="133" t="s">
        <v>1152</v>
      </c>
      <c r="O119" s="134" t="s">
        <v>78</v>
      </c>
      <c r="P119" s="134" t="s">
        <v>1153</v>
      </c>
      <c r="Q119" s="137" t="s">
        <v>1568</v>
      </c>
      <c r="R119" s="119" t="s">
        <v>17</v>
      </c>
      <c r="S119" s="119">
        <v>8146</v>
      </c>
      <c r="T119" s="138" t="s">
        <v>18</v>
      </c>
      <c r="U119" s="126">
        <v>3</v>
      </c>
      <c r="V119" s="139">
        <v>45712</v>
      </c>
      <c r="W119" s="122">
        <f t="shared" si="2"/>
        <v>1</v>
      </c>
      <c r="X119" s="132" t="s">
        <v>1516</v>
      </c>
    </row>
    <row r="120" spans="1:24" ht="12.75" hidden="1" customHeight="1">
      <c r="A120" s="132" t="s">
        <v>1516</v>
      </c>
      <c r="B120" s="133" t="s">
        <v>1162</v>
      </c>
      <c r="C120" s="134" t="s">
        <v>21</v>
      </c>
      <c r="D120" s="133">
        <v>80111600</v>
      </c>
      <c r="E120" s="142" t="s">
        <v>1163</v>
      </c>
      <c r="F120" s="133" t="s">
        <v>673</v>
      </c>
      <c r="G120" s="134" t="s">
        <v>673</v>
      </c>
      <c r="H120" s="134">
        <v>5</v>
      </c>
      <c r="I120" s="134">
        <v>1</v>
      </c>
      <c r="J120" s="133" t="s">
        <v>883</v>
      </c>
      <c r="K120" s="134" t="s">
        <v>84</v>
      </c>
      <c r="L120" s="135">
        <v>4700000</v>
      </c>
      <c r="M120" s="136">
        <v>23500000</v>
      </c>
      <c r="N120" s="133" t="s">
        <v>1152</v>
      </c>
      <c r="O120" s="134" t="s">
        <v>78</v>
      </c>
      <c r="P120" s="134" t="s">
        <v>1153</v>
      </c>
      <c r="Q120" s="137" t="s">
        <v>1568</v>
      </c>
      <c r="R120" s="119" t="s">
        <v>17</v>
      </c>
      <c r="S120" s="119">
        <v>8146</v>
      </c>
      <c r="T120" s="138" t="s">
        <v>18</v>
      </c>
      <c r="U120" s="126">
        <v>3</v>
      </c>
      <c r="V120" s="139">
        <v>45712</v>
      </c>
      <c r="W120" s="122">
        <f t="shared" si="2"/>
        <v>1</v>
      </c>
      <c r="X120" s="132" t="s">
        <v>1516</v>
      </c>
    </row>
    <row r="121" spans="1:24" ht="12.75" hidden="1" customHeight="1">
      <c r="A121" s="132" t="s">
        <v>1516</v>
      </c>
      <c r="B121" s="133" t="s">
        <v>1208</v>
      </c>
      <c r="C121" s="134" t="s">
        <v>21</v>
      </c>
      <c r="D121" s="133">
        <v>80111600</v>
      </c>
      <c r="E121" s="134" t="s">
        <v>1482</v>
      </c>
      <c r="F121" s="133" t="s">
        <v>673</v>
      </c>
      <c r="G121" s="134" t="s">
        <v>673</v>
      </c>
      <c r="H121" s="134">
        <v>1</v>
      </c>
      <c r="I121" s="134">
        <v>1</v>
      </c>
      <c r="J121" s="133" t="s">
        <v>883</v>
      </c>
      <c r="K121" s="134" t="s">
        <v>84</v>
      </c>
      <c r="L121" s="135">
        <v>19909460</v>
      </c>
      <c r="M121" s="136">
        <v>19909460</v>
      </c>
      <c r="N121" s="133" t="s">
        <v>1152</v>
      </c>
      <c r="O121" s="134" t="s">
        <v>78</v>
      </c>
      <c r="P121" s="134" t="s">
        <v>1153</v>
      </c>
      <c r="Q121" s="137" t="s">
        <v>1569</v>
      </c>
      <c r="R121" s="119" t="s">
        <v>17</v>
      </c>
      <c r="S121" s="119">
        <v>8146</v>
      </c>
      <c r="T121" s="138" t="s">
        <v>18</v>
      </c>
      <c r="U121" s="126">
        <v>3</v>
      </c>
      <c r="V121" s="139">
        <v>45712</v>
      </c>
      <c r="W121" s="122">
        <f t="shared" si="2"/>
        <v>1</v>
      </c>
      <c r="X121" s="132" t="s">
        <v>1516</v>
      </c>
    </row>
    <row r="122" spans="1:24" ht="12.75" hidden="1" customHeight="1">
      <c r="A122" s="119" t="s">
        <v>1516</v>
      </c>
      <c r="B122" s="120" t="s">
        <v>333</v>
      </c>
      <c r="C122" s="119" t="s">
        <v>11</v>
      </c>
      <c r="D122" s="119">
        <v>80111600</v>
      </c>
      <c r="E122" s="119" t="s">
        <v>334</v>
      </c>
      <c r="F122" s="119" t="s">
        <v>313</v>
      </c>
      <c r="G122" s="119" t="str">
        <f t="shared" ref="G122:G128" si="8">+F122</f>
        <v>MARZO</v>
      </c>
      <c r="H122" s="119">
        <v>8</v>
      </c>
      <c r="I122" s="119">
        <v>1</v>
      </c>
      <c r="J122" s="119" t="s">
        <v>83</v>
      </c>
      <c r="K122" s="119" t="s">
        <v>84</v>
      </c>
      <c r="L122" s="121">
        <v>7000000</v>
      </c>
      <c r="M122" s="121">
        <f t="shared" ref="M122:M123" si="9">+L122*H122</f>
        <v>56000000</v>
      </c>
      <c r="N122" s="119" t="s">
        <v>286</v>
      </c>
      <c r="O122" s="119" t="s">
        <v>314</v>
      </c>
      <c r="P122" s="119" t="s">
        <v>287</v>
      </c>
      <c r="Q122" s="119"/>
      <c r="R122" s="119" t="s">
        <v>1518</v>
      </c>
      <c r="S122" s="119">
        <v>8080</v>
      </c>
      <c r="T122" s="125">
        <v>2024110010212</v>
      </c>
      <c r="U122" s="126">
        <v>4</v>
      </c>
      <c r="V122" s="127"/>
      <c r="W122" s="122">
        <f t="shared" si="2"/>
        <v>1</v>
      </c>
      <c r="X122" s="119" t="s">
        <v>1516</v>
      </c>
    </row>
    <row r="123" spans="1:24" ht="12.75" hidden="1" customHeight="1">
      <c r="A123" s="119" t="s">
        <v>1516</v>
      </c>
      <c r="B123" s="120" t="s">
        <v>383</v>
      </c>
      <c r="C123" s="119" t="s">
        <v>11</v>
      </c>
      <c r="D123" s="119">
        <v>80111600</v>
      </c>
      <c r="E123" s="119" t="s">
        <v>1570</v>
      </c>
      <c r="F123" s="119" t="s">
        <v>307</v>
      </c>
      <c r="G123" s="119" t="str">
        <f t="shared" si="8"/>
        <v>Marzo</v>
      </c>
      <c r="H123" s="119">
        <v>7</v>
      </c>
      <c r="I123" s="119">
        <v>1</v>
      </c>
      <c r="J123" s="119" t="s">
        <v>83</v>
      </c>
      <c r="K123" s="119" t="s">
        <v>84</v>
      </c>
      <c r="L123" s="121">
        <v>2500000</v>
      </c>
      <c r="M123" s="121">
        <f t="shared" si="9"/>
        <v>17500000</v>
      </c>
      <c r="N123" s="119" t="s">
        <v>286</v>
      </c>
      <c r="O123" s="119" t="s">
        <v>308</v>
      </c>
      <c r="P123" s="119" t="s">
        <v>287</v>
      </c>
      <c r="Q123" s="119"/>
      <c r="R123" s="119" t="s">
        <v>1518</v>
      </c>
      <c r="S123" s="119">
        <v>8080</v>
      </c>
      <c r="T123" s="125">
        <v>2024110010212</v>
      </c>
      <c r="U123" s="126">
        <v>4</v>
      </c>
      <c r="V123" s="127"/>
      <c r="W123" s="122">
        <f t="shared" si="2"/>
        <v>1</v>
      </c>
      <c r="X123" s="119" t="s">
        <v>1516</v>
      </c>
    </row>
    <row r="124" spans="1:24" ht="12.75" hidden="1" customHeight="1">
      <c r="A124" s="119" t="s">
        <v>1537</v>
      </c>
      <c r="B124" s="126" t="s">
        <v>1246</v>
      </c>
      <c r="C124" s="119" t="s">
        <v>11</v>
      </c>
      <c r="D124" s="119">
        <v>80111600</v>
      </c>
      <c r="E124" s="119" t="s">
        <v>1247</v>
      </c>
      <c r="F124" s="119" t="s">
        <v>82</v>
      </c>
      <c r="G124" s="119" t="str">
        <f t="shared" si="8"/>
        <v>FEBRERO</v>
      </c>
      <c r="H124" s="119">
        <v>6</v>
      </c>
      <c r="I124" s="119">
        <v>1</v>
      </c>
      <c r="J124" s="119" t="s">
        <v>83</v>
      </c>
      <c r="K124" s="119" t="s">
        <v>84</v>
      </c>
      <c r="L124" s="121">
        <v>7000000</v>
      </c>
      <c r="M124" s="121">
        <f>+H124*L124</f>
        <v>42000000</v>
      </c>
      <c r="N124" s="119" t="s">
        <v>286</v>
      </c>
      <c r="O124" s="119" t="s">
        <v>78</v>
      </c>
      <c r="P124" s="119" t="s">
        <v>287</v>
      </c>
      <c r="Q124" s="151" t="s">
        <v>1571</v>
      </c>
      <c r="R124" s="119" t="s">
        <v>1518</v>
      </c>
      <c r="S124" s="119">
        <v>8080</v>
      </c>
      <c r="T124" s="125">
        <v>2024110010212</v>
      </c>
      <c r="U124" s="126">
        <v>4</v>
      </c>
      <c r="V124" s="127"/>
      <c r="W124" s="122">
        <f t="shared" si="2"/>
        <v>1</v>
      </c>
      <c r="X124" s="119" t="s">
        <v>1537</v>
      </c>
    </row>
    <row r="125" spans="1:24" ht="12.75" hidden="1" customHeight="1">
      <c r="A125" s="119" t="s">
        <v>1537</v>
      </c>
      <c r="B125" s="126" t="s">
        <v>1248</v>
      </c>
      <c r="C125" s="119" t="s">
        <v>11</v>
      </c>
      <c r="D125" s="119">
        <v>80111600</v>
      </c>
      <c r="E125" s="119" t="s">
        <v>1249</v>
      </c>
      <c r="F125" s="119" t="s">
        <v>82</v>
      </c>
      <c r="G125" s="119" t="str">
        <f t="shared" si="8"/>
        <v>FEBRERO</v>
      </c>
      <c r="H125" s="119">
        <v>5</v>
      </c>
      <c r="I125" s="119">
        <v>1</v>
      </c>
      <c r="J125" s="119" t="s">
        <v>83</v>
      </c>
      <c r="K125" s="119" t="s">
        <v>84</v>
      </c>
      <c r="L125" s="121">
        <v>5000000</v>
      </c>
      <c r="M125" s="121">
        <f t="shared" ref="M125:M129" si="10">+L125*H125</f>
        <v>25000000</v>
      </c>
      <c r="N125" s="119" t="s">
        <v>286</v>
      </c>
      <c r="O125" s="119" t="s">
        <v>314</v>
      </c>
      <c r="P125" s="119" t="s">
        <v>287</v>
      </c>
      <c r="Q125" s="152"/>
      <c r="R125" s="119" t="s">
        <v>1518</v>
      </c>
      <c r="S125" s="119">
        <v>8080</v>
      </c>
      <c r="T125" s="125">
        <v>2024110010212</v>
      </c>
      <c r="U125" s="126">
        <v>4</v>
      </c>
      <c r="V125" s="127"/>
      <c r="W125" s="122">
        <f t="shared" si="2"/>
        <v>1</v>
      </c>
      <c r="X125" s="119" t="s">
        <v>1537</v>
      </c>
    </row>
    <row r="126" spans="1:24" ht="12.75" hidden="1" customHeight="1">
      <c r="A126" s="119" t="s">
        <v>1516</v>
      </c>
      <c r="B126" s="120" t="s">
        <v>412</v>
      </c>
      <c r="C126" s="119" t="s">
        <v>12</v>
      </c>
      <c r="D126" s="119">
        <v>80111600</v>
      </c>
      <c r="E126" s="119" t="s">
        <v>414</v>
      </c>
      <c r="F126" s="119" t="s">
        <v>313</v>
      </c>
      <c r="G126" s="119" t="str">
        <f t="shared" si="8"/>
        <v>MARZO</v>
      </c>
      <c r="H126" s="119">
        <v>6</v>
      </c>
      <c r="I126" s="119">
        <v>1</v>
      </c>
      <c r="J126" s="119" t="s">
        <v>83</v>
      </c>
      <c r="K126" s="119" t="s">
        <v>84</v>
      </c>
      <c r="L126" s="121">
        <v>5000000</v>
      </c>
      <c r="M126" s="121">
        <f t="shared" si="10"/>
        <v>30000000</v>
      </c>
      <c r="N126" s="119" t="s">
        <v>286</v>
      </c>
      <c r="O126" s="119" t="s">
        <v>314</v>
      </c>
      <c r="P126" s="119" t="s">
        <v>287</v>
      </c>
      <c r="Q126" s="119"/>
      <c r="R126" s="119" t="s">
        <v>1518</v>
      </c>
      <c r="S126" s="119">
        <v>8080</v>
      </c>
      <c r="T126" s="125">
        <v>2024110010212</v>
      </c>
      <c r="U126" s="126">
        <v>4</v>
      </c>
      <c r="V126" s="127"/>
      <c r="W126" s="122">
        <f t="shared" si="2"/>
        <v>1</v>
      </c>
      <c r="X126" s="119" t="s">
        <v>1516</v>
      </c>
    </row>
    <row r="127" spans="1:24" ht="12.75" hidden="1" customHeight="1">
      <c r="A127" s="119" t="s">
        <v>1516</v>
      </c>
      <c r="B127" s="120" t="s">
        <v>420</v>
      </c>
      <c r="C127" s="119" t="s">
        <v>12</v>
      </c>
      <c r="D127" s="119">
        <v>80111600</v>
      </c>
      <c r="E127" s="119" t="s">
        <v>421</v>
      </c>
      <c r="F127" s="119" t="s">
        <v>313</v>
      </c>
      <c r="G127" s="119" t="str">
        <f t="shared" si="8"/>
        <v>MARZO</v>
      </c>
      <c r="H127" s="119">
        <v>5</v>
      </c>
      <c r="I127" s="119">
        <v>1</v>
      </c>
      <c r="J127" s="119" t="s">
        <v>83</v>
      </c>
      <c r="K127" s="119" t="s">
        <v>84</v>
      </c>
      <c r="L127" s="121">
        <v>4000000</v>
      </c>
      <c r="M127" s="121">
        <f t="shared" si="10"/>
        <v>20000000</v>
      </c>
      <c r="N127" s="119" t="s">
        <v>286</v>
      </c>
      <c r="O127" s="119" t="s">
        <v>314</v>
      </c>
      <c r="P127" s="119" t="s">
        <v>287</v>
      </c>
      <c r="Q127" s="119"/>
      <c r="R127" s="119" t="s">
        <v>1518</v>
      </c>
      <c r="S127" s="119">
        <v>8080</v>
      </c>
      <c r="T127" s="125">
        <v>2024110010212</v>
      </c>
      <c r="U127" s="126">
        <v>4</v>
      </c>
      <c r="V127" s="127"/>
      <c r="W127" s="122">
        <f t="shared" si="2"/>
        <v>1</v>
      </c>
      <c r="X127" s="119" t="s">
        <v>1516</v>
      </c>
    </row>
    <row r="128" spans="1:24" ht="12.75" hidden="1" customHeight="1">
      <c r="A128" s="119" t="s">
        <v>1516</v>
      </c>
      <c r="B128" s="120" t="s">
        <v>434</v>
      </c>
      <c r="C128" s="119" t="s">
        <v>12</v>
      </c>
      <c r="D128" s="119">
        <v>80111600</v>
      </c>
      <c r="E128" s="119" t="s">
        <v>435</v>
      </c>
      <c r="F128" s="119" t="s">
        <v>313</v>
      </c>
      <c r="G128" s="119" t="str">
        <f t="shared" si="8"/>
        <v>MARZO</v>
      </c>
      <c r="H128" s="119">
        <v>6</v>
      </c>
      <c r="I128" s="119">
        <v>1</v>
      </c>
      <c r="J128" s="119" t="s">
        <v>83</v>
      </c>
      <c r="K128" s="119" t="s">
        <v>84</v>
      </c>
      <c r="L128" s="121">
        <v>6000000</v>
      </c>
      <c r="M128" s="121">
        <f t="shared" si="10"/>
        <v>36000000</v>
      </c>
      <c r="N128" s="119" t="s">
        <v>286</v>
      </c>
      <c r="O128" s="119" t="s">
        <v>314</v>
      </c>
      <c r="P128" s="119" t="s">
        <v>287</v>
      </c>
      <c r="Q128" s="119"/>
      <c r="R128" s="119" t="s">
        <v>1518</v>
      </c>
      <c r="S128" s="119">
        <v>8080</v>
      </c>
      <c r="T128" s="125">
        <v>2024110010212</v>
      </c>
      <c r="U128" s="126">
        <v>4</v>
      </c>
      <c r="V128" s="127"/>
      <c r="W128" s="122">
        <f t="shared" si="2"/>
        <v>1</v>
      </c>
      <c r="X128" s="119" t="s">
        <v>1516</v>
      </c>
    </row>
    <row r="129" spans="1:24" ht="12.75" hidden="1" customHeight="1">
      <c r="A129" s="119" t="s">
        <v>1516</v>
      </c>
      <c r="B129" s="120" t="s">
        <v>1219</v>
      </c>
      <c r="C129" s="119" t="s">
        <v>26</v>
      </c>
      <c r="D129" s="119">
        <v>80111604</v>
      </c>
      <c r="E129" s="116" t="s">
        <v>1220</v>
      </c>
      <c r="F129" s="119" t="s">
        <v>313</v>
      </c>
      <c r="G129" s="119" t="s">
        <v>313</v>
      </c>
      <c r="H129" s="119">
        <v>6</v>
      </c>
      <c r="I129" s="120">
        <v>1</v>
      </c>
      <c r="J129" s="119" t="s">
        <v>83</v>
      </c>
      <c r="K129" s="119" t="s">
        <v>84</v>
      </c>
      <c r="L129" s="129">
        <v>5500000</v>
      </c>
      <c r="M129" s="129">
        <f t="shared" si="10"/>
        <v>33000000</v>
      </c>
      <c r="N129" s="129" t="s">
        <v>286</v>
      </c>
      <c r="O129" s="119" t="s">
        <v>78</v>
      </c>
      <c r="P129" s="120" t="s">
        <v>1215</v>
      </c>
      <c r="Q129" s="119"/>
      <c r="R129" s="119" t="s">
        <v>25</v>
      </c>
      <c r="S129" s="119">
        <v>8238</v>
      </c>
      <c r="T129" s="125">
        <v>2024110010322</v>
      </c>
      <c r="U129" s="126">
        <v>5</v>
      </c>
      <c r="V129" s="127"/>
      <c r="W129" s="122">
        <f t="shared" si="2"/>
        <v>1</v>
      </c>
      <c r="X129" s="119" t="s">
        <v>1516</v>
      </c>
    </row>
    <row r="130" spans="1:24" ht="12.75" hidden="1" customHeight="1">
      <c r="A130" s="119" t="s">
        <v>1516</v>
      </c>
      <c r="B130" s="120" t="s">
        <v>1228</v>
      </c>
      <c r="C130" s="119" t="s">
        <v>26</v>
      </c>
      <c r="D130" s="119">
        <v>80111610</v>
      </c>
      <c r="E130" s="119" t="s">
        <v>1493</v>
      </c>
      <c r="F130" s="119" t="s">
        <v>459</v>
      </c>
      <c r="G130" s="119" t="s">
        <v>459</v>
      </c>
      <c r="H130" s="119">
        <v>6</v>
      </c>
      <c r="I130" s="119">
        <v>1</v>
      </c>
      <c r="J130" s="119" t="s">
        <v>83</v>
      </c>
      <c r="K130" s="119" t="s">
        <v>84</v>
      </c>
      <c r="L130" s="153">
        <f>+M130</f>
        <v>33590000</v>
      </c>
      <c r="M130" s="129">
        <f>39090000-5500000</f>
        <v>33590000</v>
      </c>
      <c r="N130" s="129" t="s">
        <v>286</v>
      </c>
      <c r="O130" s="119" t="s">
        <v>78</v>
      </c>
      <c r="P130" s="120" t="s">
        <v>1215</v>
      </c>
      <c r="Q130" s="119"/>
      <c r="R130" s="119" t="s">
        <v>25</v>
      </c>
      <c r="S130" s="119">
        <v>8238</v>
      </c>
      <c r="T130" s="125">
        <v>2024110010322</v>
      </c>
      <c r="U130" s="126">
        <v>5</v>
      </c>
      <c r="V130" s="127"/>
      <c r="W130" s="122">
        <f t="shared" si="2"/>
        <v>1</v>
      </c>
      <c r="X130" s="119" t="s">
        <v>1516</v>
      </c>
    </row>
    <row r="131" spans="1:24" ht="12.75" hidden="1" customHeight="1">
      <c r="A131" s="119" t="s">
        <v>1516</v>
      </c>
      <c r="B131" s="119" t="s">
        <v>166</v>
      </c>
      <c r="C131" s="119" t="s">
        <v>16</v>
      </c>
      <c r="D131" s="119">
        <v>80111600</v>
      </c>
      <c r="E131" s="119" t="s">
        <v>167</v>
      </c>
      <c r="F131" s="119" t="s">
        <v>120</v>
      </c>
      <c r="G131" s="119" t="s">
        <v>120</v>
      </c>
      <c r="H131" s="119">
        <v>10</v>
      </c>
      <c r="I131" s="119">
        <v>1</v>
      </c>
      <c r="J131" s="119" t="s">
        <v>83</v>
      </c>
      <c r="K131" s="119" t="s">
        <v>84</v>
      </c>
      <c r="L131" s="154">
        <v>7000000</v>
      </c>
      <c r="M131" s="154">
        <v>70000000</v>
      </c>
      <c r="N131" s="119" t="s">
        <v>156</v>
      </c>
      <c r="O131" s="119" t="s">
        <v>168</v>
      </c>
      <c r="P131" s="119" t="s">
        <v>123</v>
      </c>
      <c r="Q131" s="119" t="s">
        <v>1572</v>
      </c>
      <c r="R131" s="122" t="s">
        <v>13</v>
      </c>
      <c r="S131" s="155">
        <v>8066</v>
      </c>
      <c r="T131" s="155">
        <v>2024110010194</v>
      </c>
      <c r="U131" s="156">
        <v>6</v>
      </c>
      <c r="V131" s="127"/>
      <c r="W131" s="122">
        <f t="shared" si="2"/>
        <v>1</v>
      </c>
      <c r="X131" s="119" t="s">
        <v>1516</v>
      </c>
    </row>
    <row r="132" spans="1:24" ht="12.75" hidden="1" customHeight="1">
      <c r="A132" s="119" t="s">
        <v>1516</v>
      </c>
      <c r="B132" s="119" t="s">
        <v>172</v>
      </c>
      <c r="C132" s="119" t="s">
        <v>16</v>
      </c>
      <c r="D132" s="119">
        <v>80111600</v>
      </c>
      <c r="E132" s="119" t="s">
        <v>173</v>
      </c>
      <c r="F132" s="119" t="s">
        <v>120</v>
      </c>
      <c r="G132" s="119" t="s">
        <v>120</v>
      </c>
      <c r="H132" s="119">
        <v>9</v>
      </c>
      <c r="I132" s="119">
        <v>1</v>
      </c>
      <c r="J132" s="119" t="s">
        <v>83</v>
      </c>
      <c r="K132" s="119" t="s">
        <v>84</v>
      </c>
      <c r="L132" s="154">
        <v>8000000</v>
      </c>
      <c r="M132" s="154">
        <f>+L132*H132</f>
        <v>72000000</v>
      </c>
      <c r="N132" s="119" t="s">
        <v>171</v>
      </c>
      <c r="O132" s="119" t="s">
        <v>168</v>
      </c>
      <c r="P132" s="119" t="s">
        <v>123</v>
      </c>
      <c r="Q132" s="119" t="s">
        <v>1573</v>
      </c>
      <c r="R132" s="122" t="s">
        <v>13</v>
      </c>
      <c r="S132" s="155">
        <v>8066</v>
      </c>
      <c r="T132" s="155">
        <v>2024110010194</v>
      </c>
      <c r="U132" s="156">
        <v>6</v>
      </c>
      <c r="V132" s="127"/>
      <c r="W132" s="122">
        <f t="shared" si="2"/>
        <v>1</v>
      </c>
      <c r="X132" s="119" t="s">
        <v>1516</v>
      </c>
    </row>
    <row r="133" spans="1:24" ht="12.75" hidden="1" customHeight="1">
      <c r="A133" s="119" t="s">
        <v>1516</v>
      </c>
      <c r="B133" s="119" t="s">
        <v>176</v>
      </c>
      <c r="C133" s="119" t="s">
        <v>16</v>
      </c>
      <c r="D133" s="119">
        <v>80111600</v>
      </c>
      <c r="E133" s="119" t="s">
        <v>177</v>
      </c>
      <c r="F133" s="119" t="s">
        <v>178</v>
      </c>
      <c r="G133" s="119" t="s">
        <v>178</v>
      </c>
      <c r="H133" s="119">
        <v>10</v>
      </c>
      <c r="I133" s="119">
        <v>1</v>
      </c>
      <c r="J133" s="119" t="s">
        <v>83</v>
      </c>
      <c r="K133" s="119" t="s">
        <v>84</v>
      </c>
      <c r="L133" s="154">
        <v>3000000</v>
      </c>
      <c r="M133" s="154">
        <v>30000000</v>
      </c>
      <c r="N133" s="119" t="s">
        <v>156</v>
      </c>
      <c r="O133" s="119" t="s">
        <v>168</v>
      </c>
      <c r="P133" s="119" t="s">
        <v>123</v>
      </c>
      <c r="Q133" s="119" t="s">
        <v>1574</v>
      </c>
      <c r="R133" s="122" t="s">
        <v>13</v>
      </c>
      <c r="S133" s="155">
        <v>8066</v>
      </c>
      <c r="T133" s="155">
        <v>2024110010194</v>
      </c>
      <c r="U133" s="156">
        <v>6</v>
      </c>
      <c r="V133" s="127"/>
      <c r="W133" s="122">
        <f t="shared" si="2"/>
        <v>1</v>
      </c>
      <c r="X133" s="119" t="s">
        <v>1516</v>
      </c>
    </row>
    <row r="134" spans="1:24" ht="12.75" hidden="1" customHeight="1">
      <c r="A134" s="119" t="s">
        <v>1516</v>
      </c>
      <c r="B134" s="119" t="s">
        <v>179</v>
      </c>
      <c r="C134" s="119" t="s">
        <v>16</v>
      </c>
      <c r="D134" s="119">
        <v>80111600</v>
      </c>
      <c r="E134" s="119" t="s">
        <v>180</v>
      </c>
      <c r="F134" s="119" t="s">
        <v>120</v>
      </c>
      <c r="G134" s="119" t="s">
        <v>120</v>
      </c>
      <c r="H134" s="119">
        <v>2</v>
      </c>
      <c r="I134" s="119">
        <v>1</v>
      </c>
      <c r="J134" s="119" t="s">
        <v>83</v>
      </c>
      <c r="K134" s="119" t="s">
        <v>84</v>
      </c>
      <c r="L134" s="154">
        <v>5000000</v>
      </c>
      <c r="M134" s="154">
        <f>+L134*H134</f>
        <v>10000000</v>
      </c>
      <c r="N134" s="119" t="s">
        <v>181</v>
      </c>
      <c r="O134" s="119" t="s">
        <v>168</v>
      </c>
      <c r="P134" s="119" t="s">
        <v>123</v>
      </c>
      <c r="Q134" s="119" t="s">
        <v>1575</v>
      </c>
      <c r="R134" s="122" t="s">
        <v>13</v>
      </c>
      <c r="S134" s="155">
        <v>8066</v>
      </c>
      <c r="T134" s="155">
        <v>2024110010194</v>
      </c>
      <c r="U134" s="156">
        <v>6</v>
      </c>
      <c r="V134" s="127"/>
      <c r="W134" s="122">
        <f t="shared" si="2"/>
        <v>1</v>
      </c>
      <c r="X134" s="119" t="s">
        <v>1516</v>
      </c>
    </row>
    <row r="135" spans="1:24" ht="12.75" hidden="1" customHeight="1">
      <c r="A135" s="119" t="s">
        <v>1516</v>
      </c>
      <c r="B135" s="120" t="s">
        <v>182</v>
      </c>
      <c r="C135" s="119" t="s">
        <v>16</v>
      </c>
      <c r="D135" s="119">
        <v>80111600</v>
      </c>
      <c r="E135" s="119" t="s">
        <v>183</v>
      </c>
      <c r="F135" s="119" t="s">
        <v>120</v>
      </c>
      <c r="G135" s="119" t="s">
        <v>120</v>
      </c>
      <c r="H135" s="154">
        <v>6</v>
      </c>
      <c r="I135" s="119">
        <v>1</v>
      </c>
      <c r="J135" s="119" t="s">
        <v>83</v>
      </c>
      <c r="K135" s="119" t="s">
        <v>84</v>
      </c>
      <c r="L135" s="154">
        <v>7600000</v>
      </c>
      <c r="M135" s="154">
        <v>45600000</v>
      </c>
      <c r="N135" s="119" t="s">
        <v>181</v>
      </c>
      <c r="O135" s="119" t="s">
        <v>168</v>
      </c>
      <c r="P135" s="119" t="s">
        <v>123</v>
      </c>
      <c r="Q135" s="119" t="s">
        <v>1576</v>
      </c>
      <c r="R135" s="122" t="s">
        <v>13</v>
      </c>
      <c r="S135" s="155">
        <v>8066</v>
      </c>
      <c r="T135" s="155">
        <v>2024110010194</v>
      </c>
      <c r="U135" s="156">
        <v>6</v>
      </c>
      <c r="V135" s="127"/>
      <c r="W135" s="122">
        <f t="shared" si="2"/>
        <v>1</v>
      </c>
      <c r="X135" s="119" t="s">
        <v>1516</v>
      </c>
    </row>
    <row r="136" spans="1:24" ht="12.75" hidden="1" customHeight="1">
      <c r="A136" s="119" t="s">
        <v>1516</v>
      </c>
      <c r="B136" s="120" t="s">
        <v>187</v>
      </c>
      <c r="C136" s="119" t="s">
        <v>16</v>
      </c>
      <c r="D136" s="119">
        <v>80111600</v>
      </c>
      <c r="E136" s="119" t="s">
        <v>188</v>
      </c>
      <c r="F136" s="119" t="s">
        <v>120</v>
      </c>
      <c r="G136" s="119" t="s">
        <v>120</v>
      </c>
      <c r="H136" s="154">
        <v>7</v>
      </c>
      <c r="I136" s="119">
        <v>1</v>
      </c>
      <c r="J136" s="119" t="s">
        <v>83</v>
      </c>
      <c r="K136" s="119" t="s">
        <v>84</v>
      </c>
      <c r="L136" s="154">
        <v>5000000</v>
      </c>
      <c r="M136" s="154">
        <v>35000000</v>
      </c>
      <c r="N136" s="119" t="s">
        <v>181</v>
      </c>
      <c r="O136" s="119" t="s">
        <v>168</v>
      </c>
      <c r="P136" s="119" t="s">
        <v>123</v>
      </c>
      <c r="Q136" s="119" t="s">
        <v>1576</v>
      </c>
      <c r="R136" s="122" t="s">
        <v>13</v>
      </c>
      <c r="S136" s="155">
        <v>8066</v>
      </c>
      <c r="T136" s="155">
        <v>2024110010194</v>
      </c>
      <c r="U136" s="156">
        <v>6</v>
      </c>
      <c r="V136" s="127"/>
      <c r="W136" s="122">
        <f t="shared" si="2"/>
        <v>1</v>
      </c>
      <c r="X136" s="119" t="s">
        <v>1516</v>
      </c>
    </row>
    <row r="137" spans="1:24" ht="12.75" hidden="1" customHeight="1">
      <c r="A137" s="119" t="s">
        <v>1516</v>
      </c>
      <c r="B137" s="120" t="s">
        <v>223</v>
      </c>
      <c r="C137" s="119" t="s">
        <v>16</v>
      </c>
      <c r="D137" s="119">
        <v>80111600</v>
      </c>
      <c r="E137" s="119" t="s">
        <v>224</v>
      </c>
      <c r="F137" s="119" t="s">
        <v>120</v>
      </c>
      <c r="G137" s="119" t="s">
        <v>120</v>
      </c>
      <c r="H137" s="154">
        <v>6</v>
      </c>
      <c r="I137" s="119">
        <v>1</v>
      </c>
      <c r="J137" s="119" t="s">
        <v>83</v>
      </c>
      <c r="K137" s="119" t="s">
        <v>84</v>
      </c>
      <c r="L137" s="154">
        <v>4508000</v>
      </c>
      <c r="M137" s="154">
        <v>27048000</v>
      </c>
      <c r="N137" s="119" t="s">
        <v>225</v>
      </c>
      <c r="O137" s="119" t="s">
        <v>168</v>
      </c>
      <c r="P137" s="119" t="s">
        <v>123</v>
      </c>
      <c r="Q137" s="119" t="s">
        <v>1576</v>
      </c>
      <c r="R137" s="122" t="s">
        <v>13</v>
      </c>
      <c r="S137" s="155">
        <v>8066</v>
      </c>
      <c r="T137" s="155">
        <v>2024110010194</v>
      </c>
      <c r="U137" s="156">
        <v>6</v>
      </c>
      <c r="V137" s="127"/>
      <c r="W137" s="122">
        <f t="shared" si="2"/>
        <v>1</v>
      </c>
      <c r="X137" s="119" t="s">
        <v>1516</v>
      </c>
    </row>
    <row r="138" spans="1:24" ht="12.75" hidden="1" customHeight="1">
      <c r="A138" s="119" t="s">
        <v>1516</v>
      </c>
      <c r="B138" s="120" t="s">
        <v>232</v>
      </c>
      <c r="C138" s="119" t="s">
        <v>16</v>
      </c>
      <c r="D138" s="119">
        <v>80111600</v>
      </c>
      <c r="E138" s="119" t="s">
        <v>233</v>
      </c>
      <c r="F138" s="119" t="s">
        <v>120</v>
      </c>
      <c r="G138" s="119" t="s">
        <v>120</v>
      </c>
      <c r="H138" s="154">
        <v>6</v>
      </c>
      <c r="I138" s="119">
        <v>1</v>
      </c>
      <c r="J138" s="119" t="s">
        <v>83</v>
      </c>
      <c r="K138" s="119" t="s">
        <v>84</v>
      </c>
      <c r="L138" s="154">
        <v>6000000</v>
      </c>
      <c r="M138" s="154">
        <v>36000000</v>
      </c>
      <c r="N138" s="119" t="s">
        <v>171</v>
      </c>
      <c r="O138" s="119" t="s">
        <v>168</v>
      </c>
      <c r="P138" s="119" t="s">
        <v>123</v>
      </c>
      <c r="Q138" s="119" t="s">
        <v>1577</v>
      </c>
      <c r="R138" s="122" t="s">
        <v>13</v>
      </c>
      <c r="S138" s="155">
        <v>8066</v>
      </c>
      <c r="T138" s="155">
        <v>2024110010194</v>
      </c>
      <c r="U138" s="156">
        <v>6</v>
      </c>
      <c r="V138" s="127"/>
      <c r="W138" s="122">
        <f t="shared" si="2"/>
        <v>1</v>
      </c>
      <c r="X138" s="119" t="s">
        <v>1516</v>
      </c>
    </row>
    <row r="139" spans="1:24" ht="12.75" hidden="1" customHeight="1">
      <c r="A139" s="119" t="s">
        <v>1516</v>
      </c>
      <c r="B139" s="120" t="s">
        <v>234</v>
      </c>
      <c r="C139" s="119" t="s">
        <v>16</v>
      </c>
      <c r="D139" s="119">
        <v>80111600</v>
      </c>
      <c r="E139" s="119" t="s">
        <v>229</v>
      </c>
      <c r="F139" s="119" t="s">
        <v>120</v>
      </c>
      <c r="G139" s="119" t="s">
        <v>120</v>
      </c>
      <c r="H139" s="154">
        <v>7</v>
      </c>
      <c r="I139" s="119">
        <v>1</v>
      </c>
      <c r="J139" s="119" t="s">
        <v>83</v>
      </c>
      <c r="K139" s="119" t="s">
        <v>84</v>
      </c>
      <c r="L139" s="154">
        <v>8000000</v>
      </c>
      <c r="M139" s="154">
        <f>+L139*H139</f>
        <v>56000000</v>
      </c>
      <c r="N139" s="119" t="s">
        <v>121</v>
      </c>
      <c r="O139" s="119" t="s">
        <v>168</v>
      </c>
      <c r="P139" s="119" t="s">
        <v>123</v>
      </c>
      <c r="Q139" s="119" t="s">
        <v>1577</v>
      </c>
      <c r="R139" s="122" t="s">
        <v>13</v>
      </c>
      <c r="S139" s="155">
        <v>8066</v>
      </c>
      <c r="T139" s="155">
        <v>2024110010194</v>
      </c>
      <c r="U139" s="156">
        <v>6</v>
      </c>
      <c r="V139" s="127"/>
      <c r="W139" s="122">
        <f t="shared" si="2"/>
        <v>1</v>
      </c>
      <c r="X139" s="119" t="s">
        <v>1516</v>
      </c>
    </row>
    <row r="140" spans="1:24" ht="12.75" hidden="1" customHeight="1">
      <c r="A140" s="119" t="s">
        <v>1516</v>
      </c>
      <c r="B140" s="120" t="s">
        <v>242</v>
      </c>
      <c r="C140" s="119" t="s">
        <v>16</v>
      </c>
      <c r="D140" s="119">
        <v>80111600</v>
      </c>
      <c r="E140" s="119" t="s">
        <v>243</v>
      </c>
      <c r="F140" s="119" t="s">
        <v>120</v>
      </c>
      <c r="G140" s="119" t="s">
        <v>120</v>
      </c>
      <c r="H140" s="154">
        <v>9</v>
      </c>
      <c r="I140" s="119">
        <v>1</v>
      </c>
      <c r="J140" s="119" t="s">
        <v>83</v>
      </c>
      <c r="K140" s="119" t="s">
        <v>84</v>
      </c>
      <c r="L140" s="154">
        <v>7000000</v>
      </c>
      <c r="M140" s="154">
        <v>63000000</v>
      </c>
      <c r="N140" s="119" t="s">
        <v>171</v>
      </c>
      <c r="O140" s="119" t="s">
        <v>168</v>
      </c>
      <c r="P140" s="119" t="s">
        <v>123</v>
      </c>
      <c r="Q140" s="119" t="s">
        <v>1574</v>
      </c>
      <c r="R140" s="122" t="s">
        <v>13</v>
      </c>
      <c r="S140" s="155">
        <v>8066</v>
      </c>
      <c r="T140" s="155">
        <v>2024110010194</v>
      </c>
      <c r="U140" s="156">
        <v>6</v>
      </c>
      <c r="V140" s="127"/>
      <c r="W140" s="122">
        <f t="shared" si="2"/>
        <v>1</v>
      </c>
      <c r="X140" s="119" t="s">
        <v>1516</v>
      </c>
    </row>
    <row r="141" spans="1:24" ht="12.75" hidden="1" customHeight="1">
      <c r="A141" s="119" t="s">
        <v>1516</v>
      </c>
      <c r="B141" s="120" t="s">
        <v>246</v>
      </c>
      <c r="C141" s="119" t="s">
        <v>16</v>
      </c>
      <c r="D141" s="119">
        <v>80111600</v>
      </c>
      <c r="E141" s="119" t="s">
        <v>247</v>
      </c>
      <c r="F141" s="119" t="s">
        <v>120</v>
      </c>
      <c r="G141" s="119" t="s">
        <v>120</v>
      </c>
      <c r="H141" s="154">
        <v>9</v>
      </c>
      <c r="I141" s="119">
        <v>1</v>
      </c>
      <c r="J141" s="119" t="s">
        <v>83</v>
      </c>
      <c r="K141" s="119" t="s">
        <v>84</v>
      </c>
      <c r="L141" s="154">
        <v>8000000</v>
      </c>
      <c r="M141" s="154">
        <v>72000000</v>
      </c>
      <c r="N141" s="119" t="s">
        <v>171</v>
      </c>
      <c r="O141" s="119" t="s">
        <v>168</v>
      </c>
      <c r="P141" s="119" t="s">
        <v>123</v>
      </c>
      <c r="Q141" s="119" t="s">
        <v>1578</v>
      </c>
      <c r="R141" s="122" t="s">
        <v>13</v>
      </c>
      <c r="S141" s="155">
        <v>8066</v>
      </c>
      <c r="T141" s="155">
        <v>2024110010194</v>
      </c>
      <c r="U141" s="156">
        <v>6</v>
      </c>
      <c r="V141" s="127"/>
      <c r="W141" s="122">
        <f t="shared" si="2"/>
        <v>1</v>
      </c>
      <c r="X141" s="119" t="s">
        <v>1516</v>
      </c>
    </row>
    <row r="142" spans="1:24" ht="12.75" hidden="1" customHeight="1">
      <c r="A142" s="119" t="s">
        <v>1516</v>
      </c>
      <c r="B142" s="120" t="s">
        <v>262</v>
      </c>
      <c r="C142" s="119" t="s">
        <v>16</v>
      </c>
      <c r="D142" s="119">
        <v>80111600</v>
      </c>
      <c r="E142" s="119" t="s">
        <v>263</v>
      </c>
      <c r="F142" s="119" t="s">
        <v>120</v>
      </c>
      <c r="G142" s="119" t="s">
        <v>120</v>
      </c>
      <c r="H142" s="154">
        <v>7</v>
      </c>
      <c r="I142" s="119">
        <v>1</v>
      </c>
      <c r="J142" s="119" t="s">
        <v>83</v>
      </c>
      <c r="K142" s="119" t="s">
        <v>84</v>
      </c>
      <c r="L142" s="154">
        <v>7500000</v>
      </c>
      <c r="M142" s="154">
        <v>52500000</v>
      </c>
      <c r="N142" s="119" t="s">
        <v>171</v>
      </c>
      <c r="O142" s="119" t="s">
        <v>168</v>
      </c>
      <c r="P142" s="119" t="s">
        <v>123</v>
      </c>
      <c r="Q142" s="119" t="s">
        <v>1573</v>
      </c>
      <c r="R142" s="122" t="s">
        <v>13</v>
      </c>
      <c r="S142" s="155">
        <v>8066</v>
      </c>
      <c r="T142" s="155">
        <v>2024110010194</v>
      </c>
      <c r="U142" s="156">
        <v>6</v>
      </c>
      <c r="V142" s="127"/>
      <c r="W142" s="122">
        <f t="shared" si="2"/>
        <v>1</v>
      </c>
      <c r="X142" s="119" t="s">
        <v>1516</v>
      </c>
    </row>
    <row r="143" spans="1:24" ht="12.75" hidden="1" customHeight="1">
      <c r="A143" s="119" t="s">
        <v>1516</v>
      </c>
      <c r="B143" s="120" t="s">
        <v>264</v>
      </c>
      <c r="C143" s="119" t="s">
        <v>16</v>
      </c>
      <c r="D143" s="119">
        <v>80111600</v>
      </c>
      <c r="E143" s="119" t="s">
        <v>265</v>
      </c>
      <c r="F143" s="119" t="s">
        <v>120</v>
      </c>
      <c r="G143" s="119" t="s">
        <v>120</v>
      </c>
      <c r="H143" s="154">
        <v>6</v>
      </c>
      <c r="I143" s="119">
        <v>1</v>
      </c>
      <c r="J143" s="119" t="s">
        <v>83</v>
      </c>
      <c r="K143" s="119" t="s">
        <v>84</v>
      </c>
      <c r="L143" s="154">
        <v>9000000</v>
      </c>
      <c r="M143" s="154">
        <v>54000000</v>
      </c>
      <c r="N143" s="119" t="s">
        <v>171</v>
      </c>
      <c r="O143" s="119" t="s">
        <v>168</v>
      </c>
      <c r="P143" s="119" t="s">
        <v>123</v>
      </c>
      <c r="Q143" s="119" t="s">
        <v>1575</v>
      </c>
      <c r="R143" s="122" t="s">
        <v>13</v>
      </c>
      <c r="S143" s="155">
        <v>8066</v>
      </c>
      <c r="T143" s="155">
        <v>2024110010194</v>
      </c>
      <c r="U143" s="156">
        <v>6</v>
      </c>
      <c r="V143" s="127"/>
      <c r="W143" s="122">
        <f t="shared" si="2"/>
        <v>1</v>
      </c>
      <c r="X143" s="119" t="s">
        <v>1516</v>
      </c>
    </row>
    <row r="144" spans="1:24" ht="12.75" hidden="1" customHeight="1">
      <c r="A144" s="119" t="s">
        <v>1516</v>
      </c>
      <c r="B144" s="120" t="s">
        <v>228</v>
      </c>
      <c r="C144" s="119" t="s">
        <v>16</v>
      </c>
      <c r="D144" s="119">
        <v>80111600</v>
      </c>
      <c r="E144" s="119" t="s">
        <v>229</v>
      </c>
      <c r="F144" s="119" t="s">
        <v>120</v>
      </c>
      <c r="G144" s="119" t="s">
        <v>120</v>
      </c>
      <c r="H144" s="154">
        <v>6</v>
      </c>
      <c r="I144" s="119">
        <v>1</v>
      </c>
      <c r="J144" s="119" t="s">
        <v>83</v>
      </c>
      <c r="K144" s="119" t="s">
        <v>84</v>
      </c>
      <c r="L144" s="154">
        <v>8300000</v>
      </c>
      <c r="M144" s="154">
        <v>49800000</v>
      </c>
      <c r="N144" s="119" t="s">
        <v>225</v>
      </c>
      <c r="O144" s="119" t="s">
        <v>168</v>
      </c>
      <c r="P144" s="119" t="s">
        <v>123</v>
      </c>
      <c r="Q144" s="119" t="s">
        <v>1579</v>
      </c>
      <c r="R144" s="122" t="s">
        <v>13</v>
      </c>
      <c r="S144" s="155">
        <v>8066</v>
      </c>
      <c r="T144" s="155">
        <v>2024110010194</v>
      </c>
      <c r="U144" s="156">
        <v>6</v>
      </c>
      <c r="V144" s="127"/>
      <c r="W144" s="122">
        <f t="shared" si="2"/>
        <v>1</v>
      </c>
      <c r="X144" s="119" t="s">
        <v>1516</v>
      </c>
    </row>
    <row r="145" spans="1:24" ht="12.75" hidden="1" customHeight="1">
      <c r="A145" s="119" t="s">
        <v>1516</v>
      </c>
      <c r="B145" s="120" t="s">
        <v>215</v>
      </c>
      <c r="C145" s="119" t="s">
        <v>16</v>
      </c>
      <c r="D145" s="119">
        <v>80111600</v>
      </c>
      <c r="E145" s="119" t="s">
        <v>216</v>
      </c>
      <c r="F145" s="119" t="s">
        <v>120</v>
      </c>
      <c r="G145" s="119" t="s">
        <v>120</v>
      </c>
      <c r="H145" s="154">
        <v>6</v>
      </c>
      <c r="I145" s="119">
        <v>1</v>
      </c>
      <c r="J145" s="119" t="s">
        <v>83</v>
      </c>
      <c r="K145" s="119" t="s">
        <v>84</v>
      </c>
      <c r="L145" s="154">
        <v>4300000</v>
      </c>
      <c r="M145" s="154">
        <v>25800000</v>
      </c>
      <c r="N145" s="119" t="s">
        <v>214</v>
      </c>
      <c r="O145" s="119" t="s">
        <v>122</v>
      </c>
      <c r="P145" s="119" t="s">
        <v>123</v>
      </c>
      <c r="Q145" s="119" t="s">
        <v>1580</v>
      </c>
      <c r="R145" s="122" t="s">
        <v>13</v>
      </c>
      <c r="S145" s="155">
        <v>8066</v>
      </c>
      <c r="T145" s="155">
        <v>2024110010194</v>
      </c>
      <c r="U145" s="156">
        <v>6</v>
      </c>
      <c r="V145" s="127"/>
      <c r="W145" s="122">
        <f t="shared" si="2"/>
        <v>1</v>
      </c>
      <c r="X145" s="119" t="s">
        <v>1516</v>
      </c>
    </row>
    <row r="146" spans="1:24" ht="12.75" hidden="1" customHeight="1">
      <c r="A146" s="119" t="s">
        <v>1516</v>
      </c>
      <c r="B146" s="120" t="s">
        <v>250</v>
      </c>
      <c r="C146" s="119" t="s">
        <v>16</v>
      </c>
      <c r="D146" s="119">
        <v>80111600</v>
      </c>
      <c r="E146" s="119" t="s">
        <v>251</v>
      </c>
      <c r="F146" s="119" t="s">
        <v>120</v>
      </c>
      <c r="G146" s="119" t="s">
        <v>120</v>
      </c>
      <c r="H146" s="154">
        <v>7</v>
      </c>
      <c r="I146" s="119">
        <v>1</v>
      </c>
      <c r="J146" s="119" t="s">
        <v>83</v>
      </c>
      <c r="K146" s="119" t="s">
        <v>84</v>
      </c>
      <c r="L146" s="154">
        <v>9000000</v>
      </c>
      <c r="M146" s="154">
        <v>63000000</v>
      </c>
      <c r="N146" s="119" t="s">
        <v>214</v>
      </c>
      <c r="O146" s="119" t="s">
        <v>122</v>
      </c>
      <c r="P146" s="119" t="s">
        <v>123</v>
      </c>
      <c r="Q146" s="119" t="s">
        <v>1576</v>
      </c>
      <c r="R146" s="122" t="s">
        <v>13</v>
      </c>
      <c r="S146" s="155">
        <v>8066</v>
      </c>
      <c r="T146" s="155">
        <v>2024110010194</v>
      </c>
      <c r="U146" s="156">
        <v>6</v>
      </c>
      <c r="V146" s="127"/>
      <c r="W146" s="122">
        <f t="shared" si="2"/>
        <v>1</v>
      </c>
      <c r="X146" s="119" t="s">
        <v>1516</v>
      </c>
    </row>
    <row r="147" spans="1:24" ht="12.75" hidden="1" customHeight="1">
      <c r="A147" s="119" t="s">
        <v>1516</v>
      </c>
      <c r="B147" s="120" t="s">
        <v>217</v>
      </c>
      <c r="C147" s="119" t="s">
        <v>16</v>
      </c>
      <c r="D147" s="119">
        <v>80111600</v>
      </c>
      <c r="E147" s="119" t="s">
        <v>218</v>
      </c>
      <c r="F147" s="119" t="s">
        <v>120</v>
      </c>
      <c r="G147" s="119" t="s">
        <v>120</v>
      </c>
      <c r="H147" s="157">
        <v>5.7</v>
      </c>
      <c r="I147" s="119">
        <v>1</v>
      </c>
      <c r="J147" s="119" t="s">
        <v>83</v>
      </c>
      <c r="K147" s="119" t="s">
        <v>84</v>
      </c>
      <c r="L147" s="154">
        <v>3330000</v>
      </c>
      <c r="M147" s="154">
        <v>18981000</v>
      </c>
      <c r="N147" s="119" t="s">
        <v>214</v>
      </c>
      <c r="O147" s="119" t="s">
        <v>122</v>
      </c>
      <c r="P147" s="119" t="s">
        <v>123</v>
      </c>
      <c r="Q147" s="119" t="s">
        <v>1575</v>
      </c>
      <c r="R147" s="122" t="s">
        <v>13</v>
      </c>
      <c r="S147" s="155">
        <v>8066</v>
      </c>
      <c r="T147" s="155">
        <v>2024110010194</v>
      </c>
      <c r="U147" s="156">
        <v>6</v>
      </c>
      <c r="V147" s="127"/>
      <c r="W147" s="122">
        <f t="shared" si="2"/>
        <v>1</v>
      </c>
      <c r="X147" s="119" t="s">
        <v>1516</v>
      </c>
    </row>
    <row r="148" spans="1:24" ht="12.75" hidden="1" customHeight="1">
      <c r="A148" s="119" t="s">
        <v>1516</v>
      </c>
      <c r="B148" s="120" t="s">
        <v>219</v>
      </c>
      <c r="C148" s="119" t="s">
        <v>16</v>
      </c>
      <c r="D148" s="119">
        <v>80111600</v>
      </c>
      <c r="E148" s="119" t="s">
        <v>220</v>
      </c>
      <c r="F148" s="119" t="s">
        <v>120</v>
      </c>
      <c r="G148" s="119" t="s">
        <v>120</v>
      </c>
      <c r="H148" s="157">
        <v>6</v>
      </c>
      <c r="I148" s="119">
        <v>1</v>
      </c>
      <c r="J148" s="119" t="s">
        <v>83</v>
      </c>
      <c r="K148" s="119" t="s">
        <v>84</v>
      </c>
      <c r="L148" s="154">
        <v>5000000</v>
      </c>
      <c r="M148" s="154">
        <v>30000000</v>
      </c>
      <c r="N148" s="119" t="s">
        <v>214</v>
      </c>
      <c r="O148" s="119" t="s">
        <v>122</v>
      </c>
      <c r="P148" s="119" t="s">
        <v>123</v>
      </c>
      <c r="Q148" s="119" t="s">
        <v>1580</v>
      </c>
      <c r="R148" s="122" t="s">
        <v>13</v>
      </c>
      <c r="S148" s="155">
        <v>8066</v>
      </c>
      <c r="T148" s="155">
        <v>2024110010194</v>
      </c>
      <c r="U148" s="156">
        <v>6</v>
      </c>
      <c r="V148" s="127"/>
      <c r="W148" s="122">
        <f t="shared" si="2"/>
        <v>1</v>
      </c>
      <c r="X148" s="119" t="s">
        <v>1516</v>
      </c>
    </row>
    <row r="149" spans="1:24" ht="12.75" hidden="1" customHeight="1">
      <c r="A149" s="119" t="s">
        <v>1516</v>
      </c>
      <c r="B149" s="120" t="s">
        <v>212</v>
      </c>
      <c r="C149" s="119" t="s">
        <v>16</v>
      </c>
      <c r="D149" s="119">
        <v>80111600</v>
      </c>
      <c r="E149" s="119" t="s">
        <v>213</v>
      </c>
      <c r="F149" s="119" t="s">
        <v>120</v>
      </c>
      <c r="G149" s="119" t="s">
        <v>120</v>
      </c>
      <c r="H149" s="119">
        <v>6</v>
      </c>
      <c r="I149" s="119">
        <v>1</v>
      </c>
      <c r="J149" s="119" t="s">
        <v>83</v>
      </c>
      <c r="K149" s="119" t="s">
        <v>84</v>
      </c>
      <c r="L149" s="154">
        <v>2900000</v>
      </c>
      <c r="M149" s="154">
        <f>+L149*H149</f>
        <v>17400000</v>
      </c>
      <c r="N149" s="119" t="s">
        <v>214</v>
      </c>
      <c r="O149" s="119" t="s">
        <v>122</v>
      </c>
      <c r="P149" s="119" t="s">
        <v>123</v>
      </c>
      <c r="Q149" s="119" t="s">
        <v>1575</v>
      </c>
      <c r="R149" s="122" t="s">
        <v>13</v>
      </c>
      <c r="S149" s="155">
        <v>8066</v>
      </c>
      <c r="T149" s="155">
        <v>2024110010194</v>
      </c>
      <c r="U149" s="156">
        <v>6</v>
      </c>
      <c r="V149" s="127"/>
      <c r="W149" s="122">
        <f t="shared" si="2"/>
        <v>1</v>
      </c>
      <c r="X149" s="119" t="s">
        <v>1516</v>
      </c>
    </row>
    <row r="150" spans="1:24" ht="12.75" hidden="1" customHeight="1">
      <c r="A150" s="119" t="s">
        <v>1516</v>
      </c>
      <c r="B150" s="120" t="s">
        <v>221</v>
      </c>
      <c r="C150" s="119" t="s">
        <v>16</v>
      </c>
      <c r="D150" s="119">
        <v>80111600</v>
      </c>
      <c r="E150" s="119" t="s">
        <v>222</v>
      </c>
      <c r="F150" s="119" t="s">
        <v>120</v>
      </c>
      <c r="G150" s="119" t="s">
        <v>120</v>
      </c>
      <c r="H150" s="119">
        <v>6</v>
      </c>
      <c r="I150" s="119">
        <v>1</v>
      </c>
      <c r="J150" s="119" t="s">
        <v>83</v>
      </c>
      <c r="K150" s="119" t="s">
        <v>84</v>
      </c>
      <c r="L150" s="154">
        <v>8000000</v>
      </c>
      <c r="M150" s="154">
        <v>48000000</v>
      </c>
      <c r="N150" s="119" t="s">
        <v>214</v>
      </c>
      <c r="O150" s="119" t="s">
        <v>122</v>
      </c>
      <c r="P150" s="119" t="s">
        <v>123</v>
      </c>
      <c r="Q150" s="119" t="s">
        <v>1575</v>
      </c>
      <c r="R150" s="122" t="s">
        <v>13</v>
      </c>
      <c r="S150" s="155">
        <v>8066</v>
      </c>
      <c r="T150" s="155">
        <v>2024110010194</v>
      </c>
      <c r="U150" s="156">
        <v>6</v>
      </c>
      <c r="V150" s="127"/>
      <c r="W150" s="122">
        <f t="shared" si="2"/>
        <v>1</v>
      </c>
      <c r="X150" s="119" t="s">
        <v>1516</v>
      </c>
    </row>
    <row r="151" spans="1:24" ht="12.75" hidden="1" customHeight="1">
      <c r="A151" s="119" t="s">
        <v>1567</v>
      </c>
      <c r="B151" s="120" t="s">
        <v>1234</v>
      </c>
      <c r="C151" s="119" t="s">
        <v>16</v>
      </c>
      <c r="D151" s="119">
        <v>80111600</v>
      </c>
      <c r="E151" s="119" t="s">
        <v>1235</v>
      </c>
      <c r="F151" s="119" t="s">
        <v>120</v>
      </c>
      <c r="G151" s="119" t="s">
        <v>120</v>
      </c>
      <c r="H151" s="119">
        <v>6</v>
      </c>
      <c r="I151" s="119">
        <v>1</v>
      </c>
      <c r="J151" s="119" t="s">
        <v>83</v>
      </c>
      <c r="K151" s="119" t="s">
        <v>84</v>
      </c>
      <c r="L151" s="154">
        <v>6000000</v>
      </c>
      <c r="M151" s="154">
        <v>36000000</v>
      </c>
      <c r="N151" s="119" t="s">
        <v>171</v>
      </c>
      <c r="O151" s="119" t="s">
        <v>168</v>
      </c>
      <c r="P151" s="119" t="s">
        <v>123</v>
      </c>
      <c r="Q151" s="119" t="s">
        <v>1581</v>
      </c>
      <c r="R151" s="122" t="s">
        <v>13</v>
      </c>
      <c r="S151" s="155">
        <v>8066</v>
      </c>
      <c r="T151" s="155">
        <v>2024110010194</v>
      </c>
      <c r="U151" s="156">
        <v>6</v>
      </c>
      <c r="V151" s="127"/>
      <c r="W151" s="122">
        <f t="shared" si="2"/>
        <v>1</v>
      </c>
      <c r="X151" s="119" t="s">
        <v>1567</v>
      </c>
    </row>
    <row r="152" spans="1:24" ht="12.75" hidden="1" customHeight="1">
      <c r="A152" s="119" t="s">
        <v>1516</v>
      </c>
      <c r="B152" s="120" t="s">
        <v>195</v>
      </c>
      <c r="C152" s="119" t="s">
        <v>16</v>
      </c>
      <c r="D152" s="119">
        <v>80111600</v>
      </c>
      <c r="E152" s="119" t="s">
        <v>196</v>
      </c>
      <c r="F152" s="119" t="s">
        <v>120</v>
      </c>
      <c r="G152" s="119" t="s">
        <v>120</v>
      </c>
      <c r="H152" s="119">
        <v>6</v>
      </c>
      <c r="I152" s="119">
        <v>1</v>
      </c>
      <c r="J152" s="119" t="s">
        <v>83</v>
      </c>
      <c r="K152" s="119" t="s">
        <v>84</v>
      </c>
      <c r="L152" s="154">
        <v>8000000</v>
      </c>
      <c r="M152" s="154">
        <v>48000000</v>
      </c>
      <c r="N152" s="119" t="s">
        <v>197</v>
      </c>
      <c r="O152" s="119" t="s">
        <v>168</v>
      </c>
      <c r="P152" s="119" t="s">
        <v>123</v>
      </c>
      <c r="Q152" s="119" t="s">
        <v>1582</v>
      </c>
      <c r="R152" s="122" t="s">
        <v>13</v>
      </c>
      <c r="S152" s="155">
        <v>8066</v>
      </c>
      <c r="T152" s="155">
        <v>2024110010194</v>
      </c>
      <c r="U152" s="156">
        <v>6</v>
      </c>
      <c r="V152" s="127"/>
      <c r="W152" s="122">
        <f t="shared" si="2"/>
        <v>1</v>
      </c>
      <c r="X152" s="119" t="s">
        <v>1516</v>
      </c>
    </row>
    <row r="153" spans="1:24" ht="12.75" hidden="1" customHeight="1">
      <c r="A153" s="119" t="s">
        <v>1516</v>
      </c>
      <c r="B153" s="120" t="s">
        <v>198</v>
      </c>
      <c r="C153" s="119" t="s">
        <v>16</v>
      </c>
      <c r="D153" s="119">
        <v>80111600</v>
      </c>
      <c r="E153" s="119" t="s">
        <v>199</v>
      </c>
      <c r="F153" s="119" t="s">
        <v>120</v>
      </c>
      <c r="G153" s="119" t="s">
        <v>120</v>
      </c>
      <c r="H153" s="119">
        <v>5</v>
      </c>
      <c r="I153" s="119">
        <v>1</v>
      </c>
      <c r="J153" s="119" t="s">
        <v>83</v>
      </c>
      <c r="K153" s="119" t="s">
        <v>84</v>
      </c>
      <c r="L153" s="154">
        <v>6000000</v>
      </c>
      <c r="M153" s="154">
        <v>30000000</v>
      </c>
      <c r="N153" s="119" t="s">
        <v>197</v>
      </c>
      <c r="O153" s="119" t="s">
        <v>168</v>
      </c>
      <c r="P153" s="119" t="s">
        <v>123</v>
      </c>
      <c r="Q153" s="119" t="s">
        <v>1583</v>
      </c>
      <c r="R153" s="122" t="s">
        <v>13</v>
      </c>
      <c r="S153" s="155">
        <v>8066</v>
      </c>
      <c r="T153" s="155">
        <v>2024110010194</v>
      </c>
      <c r="U153" s="156">
        <v>6</v>
      </c>
      <c r="V153" s="127"/>
      <c r="W153" s="122">
        <f t="shared" si="2"/>
        <v>1</v>
      </c>
      <c r="X153" s="119" t="s">
        <v>1516</v>
      </c>
    </row>
    <row r="154" spans="1:24" ht="12.75" hidden="1" customHeight="1">
      <c r="A154" s="119" t="s">
        <v>1516</v>
      </c>
      <c r="B154" s="120" t="s">
        <v>202</v>
      </c>
      <c r="C154" s="119" t="s">
        <v>16</v>
      </c>
      <c r="D154" s="119">
        <v>80111600</v>
      </c>
      <c r="E154" s="119" t="s">
        <v>203</v>
      </c>
      <c r="F154" s="119" t="s">
        <v>120</v>
      </c>
      <c r="G154" s="119" t="s">
        <v>120</v>
      </c>
      <c r="H154" s="119">
        <v>5</v>
      </c>
      <c r="I154" s="119">
        <v>1</v>
      </c>
      <c r="J154" s="119" t="s">
        <v>83</v>
      </c>
      <c r="K154" s="119" t="s">
        <v>84</v>
      </c>
      <c r="L154" s="154">
        <v>3800000</v>
      </c>
      <c r="M154" s="154">
        <v>19000000</v>
      </c>
      <c r="N154" s="119" t="s">
        <v>197</v>
      </c>
      <c r="O154" s="119" t="s">
        <v>168</v>
      </c>
      <c r="P154" s="119" t="s">
        <v>123</v>
      </c>
      <c r="Q154" s="119" t="s">
        <v>1584</v>
      </c>
      <c r="R154" s="122" t="s">
        <v>13</v>
      </c>
      <c r="S154" s="155">
        <v>8066</v>
      </c>
      <c r="T154" s="155">
        <v>2024110010194</v>
      </c>
      <c r="U154" s="156">
        <v>6</v>
      </c>
      <c r="V154" s="127"/>
      <c r="W154" s="122">
        <f t="shared" si="2"/>
        <v>1</v>
      </c>
      <c r="X154" s="119" t="s">
        <v>1516</v>
      </c>
    </row>
    <row r="155" spans="1:24" ht="12.75" hidden="1" customHeight="1">
      <c r="A155" s="119" t="s">
        <v>1516</v>
      </c>
      <c r="B155" s="120" t="s">
        <v>204</v>
      </c>
      <c r="C155" s="119" t="s">
        <v>16</v>
      </c>
      <c r="D155" s="119">
        <v>80111600</v>
      </c>
      <c r="E155" s="119" t="s">
        <v>1585</v>
      </c>
      <c r="F155" s="119" t="s">
        <v>178</v>
      </c>
      <c r="G155" s="119" t="s">
        <v>178</v>
      </c>
      <c r="H155" s="119">
        <v>6</v>
      </c>
      <c r="I155" s="119">
        <v>1</v>
      </c>
      <c r="J155" s="119" t="s">
        <v>83</v>
      </c>
      <c r="K155" s="119" t="s">
        <v>84</v>
      </c>
      <c r="L155" s="154">
        <v>6000000</v>
      </c>
      <c r="M155" s="154">
        <v>36000000</v>
      </c>
      <c r="N155" s="119" t="s">
        <v>197</v>
      </c>
      <c r="O155" s="119" t="s">
        <v>168</v>
      </c>
      <c r="P155" s="119" t="s">
        <v>123</v>
      </c>
      <c r="Q155" s="119" t="s">
        <v>1586</v>
      </c>
      <c r="R155" s="122" t="s">
        <v>13</v>
      </c>
      <c r="S155" s="155">
        <v>8066</v>
      </c>
      <c r="T155" s="155">
        <v>2024110010194</v>
      </c>
      <c r="U155" s="156">
        <v>6</v>
      </c>
      <c r="V155" s="127"/>
      <c r="W155" s="122">
        <f t="shared" si="2"/>
        <v>1</v>
      </c>
      <c r="X155" s="119" t="s">
        <v>1516</v>
      </c>
    </row>
    <row r="156" spans="1:24" ht="12.75" hidden="1" customHeight="1">
      <c r="A156" s="119" t="s">
        <v>1587</v>
      </c>
      <c r="B156" s="120" t="s">
        <v>205</v>
      </c>
      <c r="C156" s="119" t="s">
        <v>16</v>
      </c>
      <c r="D156" s="119">
        <v>80111600</v>
      </c>
      <c r="E156" s="119" t="s">
        <v>206</v>
      </c>
      <c r="F156" s="119" t="s">
        <v>178</v>
      </c>
      <c r="G156" s="119" t="s">
        <v>178</v>
      </c>
      <c r="H156" s="119">
        <v>2</v>
      </c>
      <c r="I156" s="119">
        <v>1</v>
      </c>
      <c r="J156" s="119" t="s">
        <v>83</v>
      </c>
      <c r="K156" s="119" t="s">
        <v>84</v>
      </c>
      <c r="L156" s="154">
        <v>0</v>
      </c>
      <c r="M156" s="154">
        <v>0</v>
      </c>
      <c r="N156" s="119" t="s">
        <v>197</v>
      </c>
      <c r="O156" s="119" t="s">
        <v>168</v>
      </c>
      <c r="P156" s="119" t="s">
        <v>123</v>
      </c>
      <c r="Q156" s="119" t="s">
        <v>1588</v>
      </c>
      <c r="R156" s="122" t="s">
        <v>13</v>
      </c>
      <c r="S156" s="155">
        <v>8066</v>
      </c>
      <c r="T156" s="155">
        <v>2024110010194</v>
      </c>
      <c r="U156" s="156">
        <v>6</v>
      </c>
      <c r="V156" s="127"/>
      <c r="W156" s="122">
        <f t="shared" si="2"/>
        <v>1</v>
      </c>
      <c r="X156" s="119" t="s">
        <v>1587</v>
      </c>
    </row>
    <row r="157" spans="1:24" ht="12.75" hidden="1" customHeight="1">
      <c r="A157" s="119" t="s">
        <v>1516</v>
      </c>
      <c r="B157" s="120" t="s">
        <v>207</v>
      </c>
      <c r="C157" s="119" t="s">
        <v>16</v>
      </c>
      <c r="D157" s="119">
        <v>80111600</v>
      </c>
      <c r="E157" s="119" t="s">
        <v>208</v>
      </c>
      <c r="F157" s="119" t="s">
        <v>178</v>
      </c>
      <c r="G157" s="119" t="s">
        <v>178</v>
      </c>
      <c r="H157" s="119">
        <v>7</v>
      </c>
      <c r="I157" s="119">
        <v>1</v>
      </c>
      <c r="J157" s="119" t="s">
        <v>83</v>
      </c>
      <c r="K157" s="119" t="s">
        <v>84</v>
      </c>
      <c r="L157" s="154">
        <v>7300000</v>
      </c>
      <c r="M157" s="154">
        <v>51100000</v>
      </c>
      <c r="N157" s="119" t="s">
        <v>197</v>
      </c>
      <c r="O157" s="119" t="s">
        <v>168</v>
      </c>
      <c r="P157" s="119" t="s">
        <v>123</v>
      </c>
      <c r="Q157" s="119" t="s">
        <v>1586</v>
      </c>
      <c r="R157" s="122" t="s">
        <v>13</v>
      </c>
      <c r="S157" s="155">
        <v>8066</v>
      </c>
      <c r="T157" s="155">
        <v>2024110010194</v>
      </c>
      <c r="U157" s="156">
        <v>6</v>
      </c>
      <c r="V157" s="127"/>
      <c r="W157" s="122">
        <f t="shared" si="2"/>
        <v>1</v>
      </c>
      <c r="X157" s="119" t="s">
        <v>1516</v>
      </c>
    </row>
    <row r="158" spans="1:24" ht="12.75" hidden="1" customHeight="1">
      <c r="A158" s="119" t="s">
        <v>1516</v>
      </c>
      <c r="B158" s="120" t="s">
        <v>266</v>
      </c>
      <c r="C158" s="119" t="s">
        <v>16</v>
      </c>
      <c r="D158" s="119">
        <v>80111600</v>
      </c>
      <c r="E158" s="119" t="s">
        <v>1290</v>
      </c>
      <c r="F158" s="119" t="s">
        <v>256</v>
      </c>
      <c r="G158" s="119" t="s">
        <v>256</v>
      </c>
      <c r="H158" s="119">
        <v>1</v>
      </c>
      <c r="I158" s="119">
        <v>1</v>
      </c>
      <c r="J158" s="119" t="s">
        <v>83</v>
      </c>
      <c r="K158" s="119" t="s">
        <v>84</v>
      </c>
      <c r="L158" s="154">
        <v>0</v>
      </c>
      <c r="M158" s="154">
        <v>71897000</v>
      </c>
      <c r="N158" s="119" t="s">
        <v>171</v>
      </c>
      <c r="O158" s="119" t="s">
        <v>168</v>
      </c>
      <c r="P158" s="119" t="s">
        <v>123</v>
      </c>
      <c r="Q158" s="119" t="s">
        <v>1589</v>
      </c>
      <c r="R158" s="122" t="s">
        <v>13</v>
      </c>
      <c r="S158" s="155">
        <v>8066</v>
      </c>
      <c r="T158" s="155">
        <v>2024110010194</v>
      </c>
      <c r="U158" s="156">
        <v>6</v>
      </c>
      <c r="V158" s="127"/>
      <c r="W158" s="122">
        <f t="shared" si="2"/>
        <v>1</v>
      </c>
      <c r="X158" s="119" t="s">
        <v>1516</v>
      </c>
    </row>
    <row r="159" spans="1:24" ht="12.75" hidden="1" customHeight="1">
      <c r="A159" s="158" t="s">
        <v>1516</v>
      </c>
      <c r="B159" s="159" t="s">
        <v>788</v>
      </c>
      <c r="C159" s="158" t="s">
        <v>31</v>
      </c>
      <c r="D159" s="158">
        <v>80111600</v>
      </c>
      <c r="E159" s="158" t="s">
        <v>789</v>
      </c>
      <c r="F159" s="158" t="s">
        <v>82</v>
      </c>
      <c r="G159" s="158" t="s">
        <v>82</v>
      </c>
      <c r="H159" s="158">
        <v>5</v>
      </c>
      <c r="I159" s="158">
        <v>1</v>
      </c>
      <c r="J159" s="158" t="s">
        <v>83</v>
      </c>
      <c r="K159" s="158" t="s">
        <v>84</v>
      </c>
      <c r="L159" s="160">
        <v>3600000</v>
      </c>
      <c r="M159" s="160">
        <f t="shared" ref="M159:M165" si="11">+L159*H159</f>
        <v>18000000</v>
      </c>
      <c r="N159" s="158" t="s">
        <v>85</v>
      </c>
      <c r="O159" s="158" t="s">
        <v>78</v>
      </c>
      <c r="P159" s="158" t="s">
        <v>461</v>
      </c>
      <c r="Q159" s="161" t="s">
        <v>1590</v>
      </c>
      <c r="R159" s="162" t="s">
        <v>28</v>
      </c>
      <c r="S159" s="163">
        <v>8131</v>
      </c>
      <c r="T159" s="163">
        <v>2024110010238</v>
      </c>
      <c r="U159" s="163">
        <v>7</v>
      </c>
      <c r="V159" s="164">
        <v>45712</v>
      </c>
      <c r="W159" s="122">
        <f t="shared" si="2"/>
        <v>1</v>
      </c>
      <c r="X159" s="158" t="s">
        <v>1516</v>
      </c>
    </row>
    <row r="160" spans="1:24" ht="12.75" hidden="1" customHeight="1">
      <c r="A160" s="158" t="s">
        <v>1516</v>
      </c>
      <c r="B160" s="158" t="s">
        <v>791</v>
      </c>
      <c r="C160" s="158" t="s">
        <v>31</v>
      </c>
      <c r="D160" s="158">
        <v>80111600</v>
      </c>
      <c r="E160" s="158" t="s">
        <v>792</v>
      </c>
      <c r="F160" s="158" t="s">
        <v>82</v>
      </c>
      <c r="G160" s="158" t="s">
        <v>82</v>
      </c>
      <c r="H160" s="158">
        <v>5</v>
      </c>
      <c r="I160" s="158">
        <v>1</v>
      </c>
      <c r="J160" s="158" t="s">
        <v>83</v>
      </c>
      <c r="K160" s="158" t="s">
        <v>84</v>
      </c>
      <c r="L160" s="160">
        <v>3156000</v>
      </c>
      <c r="M160" s="160">
        <f t="shared" si="11"/>
        <v>15780000</v>
      </c>
      <c r="N160" s="158" t="s">
        <v>85</v>
      </c>
      <c r="O160" s="158" t="s">
        <v>78</v>
      </c>
      <c r="P160" s="158" t="s">
        <v>461</v>
      </c>
      <c r="Q160" s="161" t="s">
        <v>1590</v>
      </c>
      <c r="R160" s="162" t="s">
        <v>28</v>
      </c>
      <c r="S160" s="163">
        <v>8131</v>
      </c>
      <c r="T160" s="163">
        <v>2024110010238</v>
      </c>
      <c r="U160" s="163">
        <v>7</v>
      </c>
      <c r="V160" s="164">
        <v>45712</v>
      </c>
      <c r="W160" s="122">
        <f t="shared" si="2"/>
        <v>1</v>
      </c>
      <c r="X160" s="158" t="s">
        <v>1516</v>
      </c>
    </row>
    <row r="161" spans="1:24" ht="12.75" hidden="1" customHeight="1">
      <c r="A161" s="158" t="s">
        <v>1516</v>
      </c>
      <c r="B161" s="158" t="s">
        <v>795</v>
      </c>
      <c r="C161" s="158" t="s">
        <v>31</v>
      </c>
      <c r="D161" s="158">
        <v>80111600</v>
      </c>
      <c r="E161" s="158" t="s">
        <v>794</v>
      </c>
      <c r="F161" s="158" t="s">
        <v>82</v>
      </c>
      <c r="G161" s="158" t="s">
        <v>82</v>
      </c>
      <c r="H161" s="158">
        <v>5</v>
      </c>
      <c r="I161" s="158">
        <v>1</v>
      </c>
      <c r="J161" s="158" t="s">
        <v>83</v>
      </c>
      <c r="K161" s="158" t="s">
        <v>84</v>
      </c>
      <c r="L161" s="160">
        <v>5200000</v>
      </c>
      <c r="M161" s="160">
        <f t="shared" si="11"/>
        <v>26000000</v>
      </c>
      <c r="N161" s="158" t="s">
        <v>85</v>
      </c>
      <c r="O161" s="158" t="s">
        <v>78</v>
      </c>
      <c r="P161" s="158" t="s">
        <v>461</v>
      </c>
      <c r="Q161" s="161" t="s">
        <v>1590</v>
      </c>
      <c r="R161" s="162" t="s">
        <v>28</v>
      </c>
      <c r="S161" s="163">
        <v>8131</v>
      </c>
      <c r="T161" s="163">
        <v>2024110010238</v>
      </c>
      <c r="U161" s="163">
        <v>7</v>
      </c>
      <c r="V161" s="164">
        <v>45712</v>
      </c>
      <c r="W161" s="122">
        <f t="shared" si="2"/>
        <v>1</v>
      </c>
      <c r="X161" s="158" t="s">
        <v>1516</v>
      </c>
    </row>
    <row r="162" spans="1:24" ht="12.75" hidden="1" customHeight="1">
      <c r="A162" s="158" t="s">
        <v>1516</v>
      </c>
      <c r="B162" s="158" t="s">
        <v>796</v>
      </c>
      <c r="C162" s="158" t="s">
        <v>32</v>
      </c>
      <c r="D162" s="158">
        <v>80111600</v>
      </c>
      <c r="E162" s="158" t="s">
        <v>797</v>
      </c>
      <c r="F162" s="158" t="s">
        <v>82</v>
      </c>
      <c r="G162" s="158" t="s">
        <v>82</v>
      </c>
      <c r="H162" s="158">
        <v>5</v>
      </c>
      <c r="I162" s="158">
        <v>1</v>
      </c>
      <c r="J162" s="158" t="s">
        <v>83</v>
      </c>
      <c r="K162" s="158" t="s">
        <v>84</v>
      </c>
      <c r="L162" s="160">
        <v>6500000</v>
      </c>
      <c r="M162" s="160">
        <f t="shared" si="11"/>
        <v>32500000</v>
      </c>
      <c r="N162" s="158" t="s">
        <v>85</v>
      </c>
      <c r="O162" s="158" t="s">
        <v>78</v>
      </c>
      <c r="P162" s="158" t="s">
        <v>479</v>
      </c>
      <c r="Q162" s="161" t="s">
        <v>1590</v>
      </c>
      <c r="R162" s="162" t="s">
        <v>28</v>
      </c>
      <c r="S162" s="163">
        <v>8131</v>
      </c>
      <c r="T162" s="163">
        <v>2024110010238</v>
      </c>
      <c r="U162" s="163">
        <v>7</v>
      </c>
      <c r="V162" s="164">
        <v>45712</v>
      </c>
      <c r="W162" s="122">
        <f t="shared" si="2"/>
        <v>1</v>
      </c>
      <c r="X162" s="158" t="s">
        <v>1516</v>
      </c>
    </row>
    <row r="163" spans="1:24" ht="12.75" hidden="1" customHeight="1">
      <c r="A163" s="158" t="s">
        <v>1516</v>
      </c>
      <c r="B163" s="158" t="s">
        <v>812</v>
      </c>
      <c r="C163" s="158" t="s">
        <v>32</v>
      </c>
      <c r="D163" s="158">
        <v>80111600</v>
      </c>
      <c r="E163" s="158" t="s">
        <v>797</v>
      </c>
      <c r="F163" s="158" t="s">
        <v>82</v>
      </c>
      <c r="G163" s="158" t="s">
        <v>82</v>
      </c>
      <c r="H163" s="158">
        <v>5</v>
      </c>
      <c r="I163" s="158">
        <v>1</v>
      </c>
      <c r="J163" s="158" t="s">
        <v>83</v>
      </c>
      <c r="K163" s="158" t="s">
        <v>84</v>
      </c>
      <c r="L163" s="160">
        <v>6000000</v>
      </c>
      <c r="M163" s="160">
        <f t="shared" si="11"/>
        <v>30000000</v>
      </c>
      <c r="N163" s="158" t="s">
        <v>85</v>
      </c>
      <c r="O163" s="158" t="s">
        <v>78</v>
      </c>
      <c r="P163" s="158" t="s">
        <v>479</v>
      </c>
      <c r="Q163" s="161" t="s">
        <v>1590</v>
      </c>
      <c r="R163" s="162" t="s">
        <v>28</v>
      </c>
      <c r="S163" s="163">
        <v>8131</v>
      </c>
      <c r="T163" s="163">
        <v>2024110010238</v>
      </c>
      <c r="U163" s="163">
        <v>7</v>
      </c>
      <c r="V163" s="164">
        <v>45712</v>
      </c>
      <c r="W163" s="122">
        <f t="shared" si="2"/>
        <v>1</v>
      </c>
      <c r="X163" s="158" t="s">
        <v>1516</v>
      </c>
    </row>
    <row r="164" spans="1:24" ht="12.75" hidden="1" customHeight="1">
      <c r="A164" s="158" t="s">
        <v>1516</v>
      </c>
      <c r="B164" s="158" t="s">
        <v>818</v>
      </c>
      <c r="C164" s="158" t="s">
        <v>31</v>
      </c>
      <c r="D164" s="158">
        <v>80111600</v>
      </c>
      <c r="E164" s="158" t="s">
        <v>819</v>
      </c>
      <c r="F164" s="158" t="s">
        <v>82</v>
      </c>
      <c r="G164" s="158" t="s">
        <v>82</v>
      </c>
      <c r="H164" s="158">
        <v>5</v>
      </c>
      <c r="I164" s="158">
        <v>1</v>
      </c>
      <c r="J164" s="158" t="s">
        <v>83</v>
      </c>
      <c r="K164" s="158" t="s">
        <v>84</v>
      </c>
      <c r="L164" s="160">
        <v>8000000</v>
      </c>
      <c r="M164" s="160">
        <f t="shared" si="11"/>
        <v>40000000</v>
      </c>
      <c r="N164" s="158" t="s">
        <v>85</v>
      </c>
      <c r="O164" s="158" t="s">
        <v>78</v>
      </c>
      <c r="P164" s="158" t="s">
        <v>461</v>
      </c>
      <c r="Q164" s="161" t="s">
        <v>1590</v>
      </c>
      <c r="R164" s="162" t="s">
        <v>28</v>
      </c>
      <c r="S164" s="163">
        <v>8131</v>
      </c>
      <c r="T164" s="163">
        <v>2024110010238</v>
      </c>
      <c r="U164" s="163">
        <v>7</v>
      </c>
      <c r="V164" s="164">
        <v>45712</v>
      </c>
      <c r="W164" s="122">
        <f t="shared" si="2"/>
        <v>1</v>
      </c>
      <c r="X164" s="158" t="s">
        <v>1516</v>
      </c>
    </row>
    <row r="165" spans="1:24" ht="12.75" hidden="1" customHeight="1">
      <c r="A165" s="158" t="s">
        <v>1516</v>
      </c>
      <c r="B165" s="158" t="s">
        <v>851</v>
      </c>
      <c r="C165" s="158" t="s">
        <v>32</v>
      </c>
      <c r="D165" s="158">
        <v>80111600</v>
      </c>
      <c r="E165" s="158" t="s">
        <v>797</v>
      </c>
      <c r="F165" s="158" t="s">
        <v>82</v>
      </c>
      <c r="G165" s="158" t="s">
        <v>82</v>
      </c>
      <c r="H165" s="158">
        <v>5</v>
      </c>
      <c r="I165" s="158">
        <v>1</v>
      </c>
      <c r="J165" s="158" t="s">
        <v>83</v>
      </c>
      <c r="K165" s="158" t="s">
        <v>84</v>
      </c>
      <c r="L165" s="160">
        <v>4200000</v>
      </c>
      <c r="M165" s="160">
        <f t="shared" si="11"/>
        <v>21000000</v>
      </c>
      <c r="N165" s="158" t="s">
        <v>85</v>
      </c>
      <c r="O165" s="158" t="s">
        <v>78</v>
      </c>
      <c r="P165" s="158" t="s">
        <v>479</v>
      </c>
      <c r="Q165" s="161" t="s">
        <v>1590</v>
      </c>
      <c r="R165" s="162" t="s">
        <v>28</v>
      </c>
      <c r="S165" s="163">
        <v>8131</v>
      </c>
      <c r="T165" s="163">
        <v>2024110010238</v>
      </c>
      <c r="U165" s="163">
        <v>7</v>
      </c>
      <c r="V165" s="164">
        <v>45712</v>
      </c>
      <c r="W165" s="122">
        <f t="shared" si="2"/>
        <v>1</v>
      </c>
      <c r="X165" s="158" t="s">
        <v>1516</v>
      </c>
    </row>
    <row r="166" spans="1:24" ht="12.75" hidden="1" customHeight="1">
      <c r="A166" s="158" t="s">
        <v>1516</v>
      </c>
      <c r="B166" s="158" t="s">
        <v>844</v>
      </c>
      <c r="C166" s="119" t="s">
        <v>31</v>
      </c>
      <c r="D166" s="119">
        <v>80111600</v>
      </c>
      <c r="E166" s="119" t="s">
        <v>845</v>
      </c>
      <c r="F166" s="158" t="s">
        <v>82</v>
      </c>
      <c r="G166" s="158" t="s">
        <v>82</v>
      </c>
      <c r="H166" s="119">
        <v>9</v>
      </c>
      <c r="I166" s="120">
        <v>1</v>
      </c>
      <c r="J166" s="119" t="s">
        <v>83</v>
      </c>
      <c r="K166" s="119" t="s">
        <v>84</v>
      </c>
      <c r="L166" s="165">
        <v>900000000</v>
      </c>
      <c r="M166" s="165">
        <f>+L166*I166</f>
        <v>900000000</v>
      </c>
      <c r="N166" s="119" t="s">
        <v>85</v>
      </c>
      <c r="O166" s="120" t="s">
        <v>78</v>
      </c>
      <c r="P166" s="120" t="s">
        <v>461</v>
      </c>
      <c r="Q166" s="161" t="s">
        <v>1591</v>
      </c>
      <c r="R166" s="162" t="s">
        <v>28</v>
      </c>
      <c r="S166" s="163">
        <v>8131</v>
      </c>
      <c r="T166" s="163">
        <v>2024110010238</v>
      </c>
      <c r="U166" s="163">
        <v>7</v>
      </c>
      <c r="V166" s="164">
        <v>45712</v>
      </c>
      <c r="W166" s="122">
        <f t="shared" si="2"/>
        <v>1</v>
      </c>
      <c r="X166" s="158" t="s">
        <v>1516</v>
      </c>
    </row>
    <row r="167" spans="1:24" ht="12.75" hidden="1" customHeight="1">
      <c r="A167" s="158" t="s">
        <v>1567</v>
      </c>
      <c r="B167" s="166" t="s">
        <v>1238</v>
      </c>
      <c r="C167" s="158" t="s">
        <v>32</v>
      </c>
      <c r="D167" s="158">
        <v>80111600</v>
      </c>
      <c r="E167" s="158" t="s">
        <v>797</v>
      </c>
      <c r="F167" s="158" t="s">
        <v>82</v>
      </c>
      <c r="G167" s="158" t="s">
        <v>82</v>
      </c>
      <c r="H167" s="158">
        <v>5</v>
      </c>
      <c r="I167" s="158">
        <v>1</v>
      </c>
      <c r="J167" s="158" t="s">
        <v>83</v>
      </c>
      <c r="K167" s="158" t="s">
        <v>84</v>
      </c>
      <c r="L167" s="165">
        <v>4300000</v>
      </c>
      <c r="M167" s="165">
        <f>+L167*H167</f>
        <v>21500000</v>
      </c>
      <c r="N167" s="158" t="s">
        <v>85</v>
      </c>
      <c r="O167" s="158" t="s">
        <v>78</v>
      </c>
      <c r="P167" s="158" t="s">
        <v>479</v>
      </c>
      <c r="Q167" s="161" t="s">
        <v>1592</v>
      </c>
      <c r="R167" s="162" t="s">
        <v>28</v>
      </c>
      <c r="S167" s="163">
        <v>8131</v>
      </c>
      <c r="T167" s="163">
        <v>2024110010238</v>
      </c>
      <c r="U167" s="163">
        <v>7</v>
      </c>
      <c r="V167" s="164">
        <v>45712</v>
      </c>
      <c r="W167" s="122">
        <f t="shared" si="2"/>
        <v>1</v>
      </c>
      <c r="X167" s="158" t="s">
        <v>1567</v>
      </c>
    </row>
    <row r="168" spans="1:24" ht="12.75" hidden="1" customHeight="1">
      <c r="A168" s="158" t="s">
        <v>1567</v>
      </c>
      <c r="B168" s="166" t="s">
        <v>1239</v>
      </c>
      <c r="C168" s="119" t="s">
        <v>31</v>
      </c>
      <c r="D168" s="119">
        <v>80111600</v>
      </c>
      <c r="E168" s="119" t="s">
        <v>789</v>
      </c>
      <c r="F168" s="158" t="s">
        <v>82</v>
      </c>
      <c r="G168" s="158" t="s">
        <v>82</v>
      </c>
      <c r="H168" s="119">
        <v>6</v>
      </c>
      <c r="I168" s="120">
        <v>1</v>
      </c>
      <c r="J168" s="119" t="s">
        <v>83</v>
      </c>
      <c r="K168" s="119" t="s">
        <v>84</v>
      </c>
      <c r="L168" s="165">
        <v>2900000</v>
      </c>
      <c r="M168" s="165">
        <f t="shared" ref="M168:M169" si="12">+H168*L168</f>
        <v>17400000</v>
      </c>
      <c r="N168" s="119" t="s">
        <v>85</v>
      </c>
      <c r="O168" s="167" t="s">
        <v>78</v>
      </c>
      <c r="P168" s="120" t="s">
        <v>461</v>
      </c>
      <c r="Q168" s="161" t="s">
        <v>1592</v>
      </c>
      <c r="R168" s="162" t="s">
        <v>28</v>
      </c>
      <c r="S168" s="163">
        <v>8131</v>
      </c>
      <c r="T168" s="163">
        <v>2024110010238</v>
      </c>
      <c r="U168" s="163">
        <v>7</v>
      </c>
      <c r="V168" s="164">
        <v>45712</v>
      </c>
      <c r="W168" s="122">
        <f t="shared" si="2"/>
        <v>1</v>
      </c>
      <c r="X168" s="158" t="s">
        <v>1567</v>
      </c>
    </row>
    <row r="169" spans="1:24" ht="12.75" hidden="1" customHeight="1">
      <c r="A169" s="158" t="s">
        <v>1567</v>
      </c>
      <c r="B169" s="166" t="s">
        <v>1240</v>
      </c>
      <c r="C169" s="119" t="s">
        <v>31</v>
      </c>
      <c r="D169" s="119">
        <v>80111600</v>
      </c>
      <c r="E169" s="119" t="s">
        <v>789</v>
      </c>
      <c r="F169" s="158" t="s">
        <v>82</v>
      </c>
      <c r="G169" s="158" t="s">
        <v>82</v>
      </c>
      <c r="H169" s="119">
        <v>6</v>
      </c>
      <c r="I169" s="120">
        <v>1</v>
      </c>
      <c r="J169" s="119" t="s">
        <v>83</v>
      </c>
      <c r="K169" s="119" t="s">
        <v>84</v>
      </c>
      <c r="L169" s="165">
        <v>2964000</v>
      </c>
      <c r="M169" s="165">
        <f t="shared" si="12"/>
        <v>17784000</v>
      </c>
      <c r="N169" s="119" t="s">
        <v>85</v>
      </c>
      <c r="O169" s="167" t="s">
        <v>78</v>
      </c>
      <c r="P169" s="120" t="s">
        <v>461</v>
      </c>
      <c r="Q169" s="161" t="s">
        <v>1592</v>
      </c>
      <c r="R169" s="162" t="s">
        <v>28</v>
      </c>
      <c r="S169" s="163">
        <v>8131</v>
      </c>
      <c r="T169" s="163">
        <v>2024110010238</v>
      </c>
      <c r="U169" s="163">
        <v>7</v>
      </c>
      <c r="V169" s="164">
        <v>45712</v>
      </c>
      <c r="W169" s="122">
        <f t="shared" si="2"/>
        <v>1</v>
      </c>
      <c r="X169" s="158" t="s">
        <v>1567</v>
      </c>
    </row>
    <row r="170" spans="1:24" ht="12.75" hidden="1" customHeight="1">
      <c r="A170" s="158" t="s">
        <v>1567</v>
      </c>
      <c r="B170" s="166" t="s">
        <v>1241</v>
      </c>
      <c r="C170" s="158" t="s">
        <v>32</v>
      </c>
      <c r="D170" s="158">
        <v>80111600</v>
      </c>
      <c r="E170" s="158" t="s">
        <v>797</v>
      </c>
      <c r="F170" s="158" t="s">
        <v>82</v>
      </c>
      <c r="G170" s="158" t="s">
        <v>82</v>
      </c>
      <c r="H170" s="158">
        <v>5</v>
      </c>
      <c r="I170" s="158">
        <v>1</v>
      </c>
      <c r="J170" s="158" t="s">
        <v>83</v>
      </c>
      <c r="K170" s="158" t="s">
        <v>84</v>
      </c>
      <c r="L170" s="165">
        <v>4500000</v>
      </c>
      <c r="M170" s="165">
        <f>+L170*H170</f>
        <v>22500000</v>
      </c>
      <c r="N170" s="158" t="s">
        <v>85</v>
      </c>
      <c r="O170" s="158" t="s">
        <v>78</v>
      </c>
      <c r="P170" s="158" t="s">
        <v>479</v>
      </c>
      <c r="Q170" s="161" t="s">
        <v>1592</v>
      </c>
      <c r="R170" s="162" t="s">
        <v>28</v>
      </c>
      <c r="S170" s="163">
        <v>8131</v>
      </c>
      <c r="T170" s="163">
        <v>2024110010238</v>
      </c>
      <c r="U170" s="163">
        <v>7</v>
      </c>
      <c r="V170" s="164">
        <v>45712</v>
      </c>
      <c r="W170" s="122">
        <f t="shared" si="2"/>
        <v>1</v>
      </c>
      <c r="X170" s="158" t="s">
        <v>1567</v>
      </c>
    </row>
    <row r="171" spans="1:24" ht="12.75" hidden="1" customHeight="1">
      <c r="A171" s="158" t="s">
        <v>1516</v>
      </c>
      <c r="B171" s="159" t="s">
        <v>817</v>
      </c>
      <c r="C171" s="119" t="s">
        <v>31</v>
      </c>
      <c r="D171" s="151">
        <v>80111600</v>
      </c>
      <c r="E171" s="119" t="s">
        <v>819</v>
      </c>
      <c r="F171" s="119" t="s">
        <v>81</v>
      </c>
      <c r="G171" s="119" t="s">
        <v>82</v>
      </c>
      <c r="H171" s="119">
        <v>10</v>
      </c>
      <c r="I171" s="120">
        <v>1</v>
      </c>
      <c r="J171" s="119" t="s">
        <v>83</v>
      </c>
      <c r="K171" s="119" t="s">
        <v>84</v>
      </c>
      <c r="L171" s="168">
        <v>6000000</v>
      </c>
      <c r="M171" s="169">
        <f t="shared" ref="M171:M174" si="13">+H171*L171</f>
        <v>60000000</v>
      </c>
      <c r="N171" s="119" t="s">
        <v>85</v>
      </c>
      <c r="O171" s="167" t="s">
        <v>78</v>
      </c>
      <c r="P171" s="120" t="s">
        <v>461</v>
      </c>
      <c r="Q171" s="161" t="s">
        <v>1593</v>
      </c>
      <c r="R171" s="162" t="s">
        <v>28</v>
      </c>
      <c r="S171" s="163">
        <v>8131</v>
      </c>
      <c r="T171" s="163">
        <v>2024110010238</v>
      </c>
      <c r="U171" s="163">
        <v>7</v>
      </c>
      <c r="V171" s="164">
        <v>45712</v>
      </c>
      <c r="W171" s="122">
        <f t="shared" si="2"/>
        <v>1</v>
      </c>
      <c r="X171" s="158" t="s">
        <v>1516</v>
      </c>
    </row>
    <row r="172" spans="1:24" ht="12.75" hidden="1" customHeight="1">
      <c r="A172" s="158" t="s">
        <v>1516</v>
      </c>
      <c r="B172" s="159" t="s">
        <v>823</v>
      </c>
      <c r="C172" s="119" t="s">
        <v>31</v>
      </c>
      <c r="D172" s="119">
        <v>80111600</v>
      </c>
      <c r="E172" s="119" t="s">
        <v>794</v>
      </c>
      <c r="F172" s="119" t="s">
        <v>82</v>
      </c>
      <c r="G172" s="119" t="s">
        <v>82</v>
      </c>
      <c r="H172" s="119">
        <v>10</v>
      </c>
      <c r="I172" s="120">
        <v>1</v>
      </c>
      <c r="J172" s="119" t="s">
        <v>83</v>
      </c>
      <c r="K172" s="119" t="s">
        <v>84</v>
      </c>
      <c r="L172" s="168">
        <v>4500000</v>
      </c>
      <c r="M172" s="169">
        <f t="shared" si="13"/>
        <v>45000000</v>
      </c>
      <c r="N172" s="119" t="s">
        <v>85</v>
      </c>
      <c r="O172" s="167" t="s">
        <v>78</v>
      </c>
      <c r="P172" s="120" t="s">
        <v>461</v>
      </c>
      <c r="Q172" s="161" t="s">
        <v>1593</v>
      </c>
      <c r="R172" s="162" t="s">
        <v>28</v>
      </c>
      <c r="S172" s="163">
        <v>8131</v>
      </c>
      <c r="T172" s="163">
        <v>2024110010238</v>
      </c>
      <c r="U172" s="163">
        <v>7</v>
      </c>
      <c r="V172" s="164">
        <v>45712</v>
      </c>
      <c r="W172" s="122">
        <f t="shared" si="2"/>
        <v>1</v>
      </c>
      <c r="X172" s="158" t="s">
        <v>1516</v>
      </c>
    </row>
    <row r="173" spans="1:24" ht="12.75" hidden="1" customHeight="1">
      <c r="A173" s="158" t="s">
        <v>1516</v>
      </c>
      <c r="B173" s="159" t="s">
        <v>800</v>
      </c>
      <c r="C173" s="119" t="s">
        <v>31</v>
      </c>
      <c r="D173" s="119">
        <v>80111600</v>
      </c>
      <c r="E173" s="119" t="s">
        <v>819</v>
      </c>
      <c r="F173" s="119" t="s">
        <v>81</v>
      </c>
      <c r="G173" s="119" t="s">
        <v>82</v>
      </c>
      <c r="H173" s="119">
        <v>10</v>
      </c>
      <c r="I173" s="170">
        <v>1</v>
      </c>
      <c r="J173" s="151" t="s">
        <v>83</v>
      </c>
      <c r="K173" s="151" t="s">
        <v>84</v>
      </c>
      <c r="L173" s="168">
        <v>6000000</v>
      </c>
      <c r="M173" s="169">
        <f t="shared" si="13"/>
        <v>60000000</v>
      </c>
      <c r="N173" s="119" t="s">
        <v>85</v>
      </c>
      <c r="O173" s="167" t="s">
        <v>78</v>
      </c>
      <c r="P173" s="170" t="s">
        <v>461</v>
      </c>
      <c r="Q173" s="161" t="s">
        <v>1593</v>
      </c>
      <c r="R173" s="162" t="s">
        <v>28</v>
      </c>
      <c r="S173" s="163">
        <v>8131</v>
      </c>
      <c r="T173" s="163">
        <v>2024110010238</v>
      </c>
      <c r="U173" s="163">
        <v>7</v>
      </c>
      <c r="V173" s="164">
        <v>45712</v>
      </c>
      <c r="W173" s="122">
        <f t="shared" si="2"/>
        <v>1</v>
      </c>
      <c r="X173" s="158" t="s">
        <v>1516</v>
      </c>
    </row>
    <row r="174" spans="1:24" ht="12.75" hidden="1" customHeight="1">
      <c r="A174" s="158" t="s">
        <v>1516</v>
      </c>
      <c r="B174" s="159" t="s">
        <v>831</v>
      </c>
      <c r="C174" s="119" t="s">
        <v>31</v>
      </c>
      <c r="D174" s="119">
        <v>80111600</v>
      </c>
      <c r="E174" s="119" t="s">
        <v>786</v>
      </c>
      <c r="F174" s="119" t="s">
        <v>82</v>
      </c>
      <c r="G174" s="119" t="s">
        <v>313</v>
      </c>
      <c r="H174" s="119">
        <v>5</v>
      </c>
      <c r="I174" s="170">
        <v>1</v>
      </c>
      <c r="J174" s="151" t="s">
        <v>83</v>
      </c>
      <c r="K174" s="151" t="s">
        <v>84</v>
      </c>
      <c r="L174" s="168">
        <v>5500000</v>
      </c>
      <c r="M174" s="169">
        <f t="shared" si="13"/>
        <v>27500000</v>
      </c>
      <c r="N174" s="119" t="s">
        <v>85</v>
      </c>
      <c r="O174" s="167" t="s">
        <v>78</v>
      </c>
      <c r="P174" s="120" t="s">
        <v>461</v>
      </c>
      <c r="Q174" s="161" t="s">
        <v>1594</v>
      </c>
      <c r="R174" s="162" t="s">
        <v>28</v>
      </c>
      <c r="S174" s="163">
        <v>8131</v>
      </c>
      <c r="T174" s="163">
        <v>2024110010238</v>
      </c>
      <c r="U174" s="163">
        <v>7</v>
      </c>
      <c r="V174" s="164">
        <v>45712</v>
      </c>
      <c r="W174" s="122">
        <f t="shared" si="2"/>
        <v>1</v>
      </c>
      <c r="X174" s="158" t="s">
        <v>1516</v>
      </c>
    </row>
    <row r="175" spans="1:24" ht="12.75" hidden="1" customHeight="1">
      <c r="A175" s="158" t="s">
        <v>1516</v>
      </c>
      <c r="B175" s="159" t="s">
        <v>801</v>
      </c>
      <c r="C175" s="119" t="s">
        <v>31</v>
      </c>
      <c r="D175" s="119">
        <v>80111600</v>
      </c>
      <c r="E175" s="119" t="s">
        <v>1595</v>
      </c>
      <c r="F175" s="119" t="s">
        <v>82</v>
      </c>
      <c r="G175" s="119" t="s">
        <v>313</v>
      </c>
      <c r="H175" s="119">
        <v>1</v>
      </c>
      <c r="I175" s="120">
        <v>1</v>
      </c>
      <c r="J175" s="119" t="s">
        <v>83</v>
      </c>
      <c r="K175" s="119" t="s">
        <v>84</v>
      </c>
      <c r="L175" s="168">
        <v>4800000</v>
      </c>
      <c r="M175" s="169">
        <v>8500000</v>
      </c>
      <c r="N175" s="119" t="s">
        <v>85</v>
      </c>
      <c r="O175" s="167" t="s">
        <v>78</v>
      </c>
      <c r="P175" s="120" t="s">
        <v>461</v>
      </c>
      <c r="Q175" s="161" t="s">
        <v>1596</v>
      </c>
      <c r="R175" s="162" t="s">
        <v>28</v>
      </c>
      <c r="S175" s="163">
        <v>8131</v>
      </c>
      <c r="T175" s="163">
        <v>2024110010238</v>
      </c>
      <c r="U175" s="163">
        <v>7</v>
      </c>
      <c r="V175" s="164">
        <v>45712</v>
      </c>
      <c r="W175" s="122">
        <f t="shared" si="2"/>
        <v>1</v>
      </c>
      <c r="X175" s="158" t="s">
        <v>1516</v>
      </c>
    </row>
    <row r="176" spans="1:24" ht="12.75" customHeight="1">
      <c r="A176" s="158" t="s">
        <v>1587</v>
      </c>
      <c r="B176" s="159" t="s">
        <v>804</v>
      </c>
      <c r="C176" s="119" t="s">
        <v>31</v>
      </c>
      <c r="D176" s="119">
        <v>80111600</v>
      </c>
      <c r="E176" s="119" t="s">
        <v>786</v>
      </c>
      <c r="F176" s="119" t="s">
        <v>81</v>
      </c>
      <c r="G176" s="119" t="s">
        <v>82</v>
      </c>
      <c r="H176" s="119">
        <v>6</v>
      </c>
      <c r="I176" s="120">
        <v>1</v>
      </c>
      <c r="J176" s="119" t="s">
        <v>83</v>
      </c>
      <c r="K176" s="119" t="s">
        <v>84</v>
      </c>
      <c r="L176" s="168">
        <v>3900000</v>
      </c>
      <c r="M176" s="169">
        <v>23400000</v>
      </c>
      <c r="N176" s="119" t="s">
        <v>85</v>
      </c>
      <c r="O176" s="167" t="s">
        <v>78</v>
      </c>
      <c r="P176" s="120" t="s">
        <v>461</v>
      </c>
      <c r="Q176" s="161" t="s">
        <v>1597</v>
      </c>
      <c r="R176" s="162" t="s">
        <v>28</v>
      </c>
      <c r="S176" s="163">
        <v>8131</v>
      </c>
      <c r="T176" s="163">
        <v>2024110010238</v>
      </c>
      <c r="U176" s="163">
        <v>7</v>
      </c>
      <c r="V176" s="164">
        <v>45712</v>
      </c>
      <c r="W176" s="122">
        <f t="shared" si="2"/>
        <v>1</v>
      </c>
      <c r="X176" s="158" t="s">
        <v>1587</v>
      </c>
    </row>
    <row r="177" spans="1:24" ht="12.75" hidden="1" customHeight="1">
      <c r="A177" s="158" t="s">
        <v>1516</v>
      </c>
      <c r="B177" s="159" t="s">
        <v>454</v>
      </c>
      <c r="C177" s="119" t="s">
        <v>31</v>
      </c>
      <c r="D177" s="171">
        <v>80111600</v>
      </c>
      <c r="E177" s="158" t="s">
        <v>458</v>
      </c>
      <c r="F177" s="158" t="s">
        <v>459</v>
      </c>
      <c r="G177" s="158" t="s">
        <v>459</v>
      </c>
      <c r="H177" s="158">
        <v>6</v>
      </c>
      <c r="I177" s="158">
        <v>1</v>
      </c>
      <c r="J177" s="158" t="s">
        <v>83</v>
      </c>
      <c r="K177" s="158" t="s">
        <v>84</v>
      </c>
      <c r="L177" s="172">
        <v>4766308</v>
      </c>
      <c r="M177" s="173">
        <f t="shared" ref="M177:M180" si="14">+L177*H177</f>
        <v>28597848</v>
      </c>
      <c r="N177" s="158" t="s">
        <v>460</v>
      </c>
      <c r="O177" s="158" t="s">
        <v>122</v>
      </c>
      <c r="P177" s="159" t="s">
        <v>461</v>
      </c>
      <c r="Q177" s="161" t="s">
        <v>1598</v>
      </c>
      <c r="R177" s="162" t="s">
        <v>28</v>
      </c>
      <c r="S177" s="163">
        <v>8131</v>
      </c>
      <c r="T177" s="163">
        <v>2024110010238</v>
      </c>
      <c r="U177" s="163">
        <v>7</v>
      </c>
      <c r="V177" s="164">
        <v>45712</v>
      </c>
      <c r="W177" s="122">
        <f t="shared" si="2"/>
        <v>1</v>
      </c>
      <c r="X177" s="158" t="s">
        <v>1516</v>
      </c>
    </row>
    <row r="178" spans="1:24" ht="12.75" hidden="1" customHeight="1">
      <c r="A178" s="158" t="s">
        <v>1516</v>
      </c>
      <c r="B178" s="159" t="s">
        <v>514</v>
      </c>
      <c r="C178" s="119" t="s">
        <v>31</v>
      </c>
      <c r="D178" s="171">
        <v>80111600</v>
      </c>
      <c r="E178" s="158" t="s">
        <v>515</v>
      </c>
      <c r="F178" s="174" t="s">
        <v>82</v>
      </c>
      <c r="G178" s="174" t="s">
        <v>82</v>
      </c>
      <c r="H178" s="158">
        <v>5</v>
      </c>
      <c r="I178" s="158">
        <v>1</v>
      </c>
      <c r="J178" s="158" t="s">
        <v>83</v>
      </c>
      <c r="K178" s="158" t="s">
        <v>84</v>
      </c>
      <c r="L178" s="172">
        <v>7000000</v>
      </c>
      <c r="M178" s="173">
        <f t="shared" si="14"/>
        <v>35000000</v>
      </c>
      <c r="N178" s="158" t="s">
        <v>460</v>
      </c>
      <c r="O178" s="158" t="s">
        <v>78</v>
      </c>
      <c r="P178" s="159" t="s">
        <v>461</v>
      </c>
      <c r="Q178" s="161" t="s">
        <v>1599</v>
      </c>
      <c r="R178" s="162" t="s">
        <v>28</v>
      </c>
      <c r="S178" s="163">
        <v>8131</v>
      </c>
      <c r="T178" s="163">
        <v>2024110010238</v>
      </c>
      <c r="U178" s="163">
        <v>7</v>
      </c>
      <c r="V178" s="164">
        <v>45712</v>
      </c>
      <c r="W178" s="122">
        <f t="shared" si="2"/>
        <v>1</v>
      </c>
      <c r="X178" s="158" t="s">
        <v>1516</v>
      </c>
    </row>
    <row r="179" spans="1:24" ht="12.75" hidden="1" customHeight="1">
      <c r="A179" s="158" t="s">
        <v>1516</v>
      </c>
      <c r="B179" s="159" t="s">
        <v>517</v>
      </c>
      <c r="C179" s="158" t="s">
        <v>31</v>
      </c>
      <c r="D179" s="171">
        <v>80111600</v>
      </c>
      <c r="E179" s="158" t="s">
        <v>518</v>
      </c>
      <c r="F179" s="158" t="s">
        <v>82</v>
      </c>
      <c r="G179" s="158" t="s">
        <v>82</v>
      </c>
      <c r="H179" s="158">
        <v>10</v>
      </c>
      <c r="I179" s="175">
        <v>1</v>
      </c>
      <c r="J179" s="158" t="s">
        <v>83</v>
      </c>
      <c r="K179" s="158" t="s">
        <v>84</v>
      </c>
      <c r="L179" s="176">
        <v>5000000</v>
      </c>
      <c r="M179" s="177">
        <f t="shared" si="14"/>
        <v>50000000</v>
      </c>
      <c r="N179" s="158" t="s">
        <v>460</v>
      </c>
      <c r="O179" s="158" t="s">
        <v>78</v>
      </c>
      <c r="P179" s="159" t="s">
        <v>461</v>
      </c>
      <c r="Q179" s="161" t="s">
        <v>1600</v>
      </c>
      <c r="R179" s="162" t="s">
        <v>28</v>
      </c>
      <c r="S179" s="163">
        <v>8131</v>
      </c>
      <c r="T179" s="163">
        <v>2024110010238</v>
      </c>
      <c r="U179" s="163">
        <v>7</v>
      </c>
      <c r="V179" s="164">
        <v>45712</v>
      </c>
      <c r="W179" s="122">
        <f t="shared" si="2"/>
        <v>1</v>
      </c>
      <c r="X179" s="158" t="s">
        <v>1516</v>
      </c>
    </row>
    <row r="180" spans="1:24" ht="12.75" hidden="1" customHeight="1">
      <c r="A180" s="158" t="s">
        <v>1516</v>
      </c>
      <c r="B180" s="159" t="s">
        <v>534</v>
      </c>
      <c r="C180" s="158" t="s">
        <v>31</v>
      </c>
      <c r="D180" s="158">
        <v>80111600</v>
      </c>
      <c r="E180" s="158" t="s">
        <v>535</v>
      </c>
      <c r="F180" s="158" t="s">
        <v>82</v>
      </c>
      <c r="G180" s="158" t="s">
        <v>82</v>
      </c>
      <c r="H180" s="158">
        <v>6</v>
      </c>
      <c r="I180" s="158">
        <v>1</v>
      </c>
      <c r="J180" s="158" t="s">
        <v>83</v>
      </c>
      <c r="K180" s="158" t="s">
        <v>84</v>
      </c>
      <c r="L180" s="176">
        <v>4400000</v>
      </c>
      <c r="M180" s="176">
        <f t="shared" si="14"/>
        <v>26400000</v>
      </c>
      <c r="N180" s="158" t="s">
        <v>460</v>
      </c>
      <c r="O180" s="158" t="s">
        <v>78</v>
      </c>
      <c r="P180" s="159" t="s">
        <v>461</v>
      </c>
      <c r="Q180" s="161" t="s">
        <v>1601</v>
      </c>
      <c r="R180" s="162" t="s">
        <v>28</v>
      </c>
      <c r="S180" s="163">
        <v>8131</v>
      </c>
      <c r="T180" s="163">
        <v>2024110010238</v>
      </c>
      <c r="U180" s="163">
        <v>7</v>
      </c>
      <c r="V180" s="164">
        <v>45712</v>
      </c>
      <c r="W180" s="122">
        <f t="shared" si="2"/>
        <v>1</v>
      </c>
      <c r="X180" s="158" t="s">
        <v>1516</v>
      </c>
    </row>
    <row r="181" spans="1:24" ht="12.75" hidden="1" customHeight="1">
      <c r="A181" s="158" t="s">
        <v>1516</v>
      </c>
      <c r="B181" s="159" t="s">
        <v>545</v>
      </c>
      <c r="C181" s="158" t="s">
        <v>31</v>
      </c>
      <c r="D181" s="158" t="s">
        <v>407</v>
      </c>
      <c r="E181" s="158" t="s">
        <v>546</v>
      </c>
      <c r="F181" s="158" t="s">
        <v>547</v>
      </c>
      <c r="G181" s="158" t="s">
        <v>547</v>
      </c>
      <c r="H181" s="158">
        <v>9</v>
      </c>
      <c r="I181" s="158">
        <v>1</v>
      </c>
      <c r="J181" s="158" t="s">
        <v>410</v>
      </c>
      <c r="K181" s="158" t="s">
        <v>84</v>
      </c>
      <c r="L181" s="178"/>
      <c r="M181" s="179">
        <v>316377036</v>
      </c>
      <c r="N181" s="158" t="s">
        <v>460</v>
      </c>
      <c r="O181" s="158" t="s">
        <v>78</v>
      </c>
      <c r="P181" s="159" t="s">
        <v>461</v>
      </c>
      <c r="Q181" s="161" t="s">
        <v>1602</v>
      </c>
      <c r="R181" s="162" t="s">
        <v>28</v>
      </c>
      <c r="S181" s="163">
        <v>8131</v>
      </c>
      <c r="T181" s="163">
        <v>2024110010238</v>
      </c>
      <c r="U181" s="163">
        <v>7</v>
      </c>
      <c r="V181" s="164">
        <v>45712</v>
      </c>
      <c r="W181" s="122">
        <f t="shared" si="2"/>
        <v>1</v>
      </c>
      <c r="X181" s="158" t="s">
        <v>1516</v>
      </c>
    </row>
    <row r="182" spans="1:24" ht="12.75" hidden="1" customHeight="1">
      <c r="A182" s="158" t="s">
        <v>1516</v>
      </c>
      <c r="B182" s="159" t="s">
        <v>513</v>
      </c>
      <c r="C182" s="158" t="s">
        <v>31</v>
      </c>
      <c r="D182" s="158">
        <v>80111600</v>
      </c>
      <c r="E182" s="158" t="s">
        <v>492</v>
      </c>
      <c r="F182" s="158" t="s">
        <v>120</v>
      </c>
      <c r="G182" s="158" t="s">
        <v>178</v>
      </c>
      <c r="H182" s="158">
        <v>8</v>
      </c>
      <c r="I182" s="158">
        <v>1</v>
      </c>
      <c r="J182" s="158" t="s">
        <v>83</v>
      </c>
      <c r="K182" s="158" t="s">
        <v>84</v>
      </c>
      <c r="L182" s="172">
        <v>4766308</v>
      </c>
      <c r="M182" s="173">
        <f>+L182*H182</f>
        <v>38130464</v>
      </c>
      <c r="N182" s="158" t="s">
        <v>460</v>
      </c>
      <c r="O182" s="158" t="s">
        <v>78</v>
      </c>
      <c r="P182" s="158" t="s">
        <v>461</v>
      </c>
      <c r="Q182" s="161" t="s">
        <v>1603</v>
      </c>
      <c r="R182" s="162" t="s">
        <v>28</v>
      </c>
      <c r="S182" s="163">
        <v>8131</v>
      </c>
      <c r="T182" s="163">
        <v>2024110010238</v>
      </c>
      <c r="U182" s="163">
        <v>7</v>
      </c>
      <c r="V182" s="164">
        <v>45712</v>
      </c>
      <c r="W182" s="122">
        <f t="shared" si="2"/>
        <v>1</v>
      </c>
      <c r="X182" s="158" t="s">
        <v>1516</v>
      </c>
    </row>
    <row r="183" spans="1:24" ht="12.75" hidden="1" customHeight="1">
      <c r="A183" s="158" t="s">
        <v>1516</v>
      </c>
      <c r="B183" s="180" t="s">
        <v>692</v>
      </c>
      <c r="C183" s="158" t="s">
        <v>30</v>
      </c>
      <c r="D183" s="158">
        <v>80111600</v>
      </c>
      <c r="E183" s="158" t="s">
        <v>1604</v>
      </c>
      <c r="F183" s="158" t="s">
        <v>409</v>
      </c>
      <c r="G183" s="158" t="s">
        <v>459</v>
      </c>
      <c r="H183" s="158">
        <v>6</v>
      </c>
      <c r="I183" s="159">
        <v>1</v>
      </c>
      <c r="J183" s="158" t="s">
        <v>83</v>
      </c>
      <c r="K183" s="158" t="s">
        <v>84</v>
      </c>
      <c r="L183" s="173">
        <v>5500000</v>
      </c>
      <c r="M183" s="181">
        <v>33000000</v>
      </c>
      <c r="N183" s="158" t="s">
        <v>698</v>
      </c>
      <c r="O183" s="158" t="s">
        <v>122</v>
      </c>
      <c r="P183" s="159" t="s">
        <v>461</v>
      </c>
      <c r="Q183" s="161" t="s">
        <v>1605</v>
      </c>
      <c r="R183" s="162" t="s">
        <v>28</v>
      </c>
      <c r="S183" s="163">
        <v>8131</v>
      </c>
      <c r="T183" s="163">
        <v>2024110010238</v>
      </c>
      <c r="U183" s="163">
        <v>7</v>
      </c>
      <c r="V183" s="164">
        <v>45712</v>
      </c>
      <c r="W183" s="122">
        <f t="shared" si="2"/>
        <v>1</v>
      </c>
      <c r="X183" s="158" t="s">
        <v>1516</v>
      </c>
    </row>
    <row r="184" spans="1:24" ht="12.75" hidden="1" customHeight="1">
      <c r="A184" s="158" t="s">
        <v>1516</v>
      </c>
      <c r="B184" s="180" t="s">
        <v>694</v>
      </c>
      <c r="C184" s="158" t="s">
        <v>30</v>
      </c>
      <c r="D184" s="158">
        <v>80111601</v>
      </c>
      <c r="E184" s="158" t="s">
        <v>697</v>
      </c>
      <c r="F184" s="158" t="s">
        <v>409</v>
      </c>
      <c r="G184" s="158" t="s">
        <v>459</v>
      </c>
      <c r="H184" s="158">
        <v>6</v>
      </c>
      <c r="I184" s="159">
        <v>1</v>
      </c>
      <c r="J184" s="158" t="s">
        <v>83</v>
      </c>
      <c r="K184" s="158" t="s">
        <v>84</v>
      </c>
      <c r="L184" s="173">
        <v>3400000</v>
      </c>
      <c r="M184" s="173">
        <f t="shared" ref="M184:M203" si="15">+L184/30*180</f>
        <v>20400000</v>
      </c>
      <c r="N184" s="158" t="s">
        <v>698</v>
      </c>
      <c r="O184" s="158" t="s">
        <v>78</v>
      </c>
      <c r="P184" s="159" t="s">
        <v>461</v>
      </c>
      <c r="Q184" s="161" t="s">
        <v>1606</v>
      </c>
      <c r="R184" s="162" t="s">
        <v>28</v>
      </c>
      <c r="S184" s="163">
        <v>8131</v>
      </c>
      <c r="T184" s="163">
        <v>2024110010238</v>
      </c>
      <c r="U184" s="163">
        <v>7</v>
      </c>
      <c r="V184" s="164">
        <v>45712</v>
      </c>
      <c r="W184" s="122">
        <f t="shared" si="2"/>
        <v>1</v>
      </c>
      <c r="X184" s="158" t="s">
        <v>1516</v>
      </c>
    </row>
    <row r="185" spans="1:24" ht="12.75" hidden="1" customHeight="1">
      <c r="A185" s="158" t="s">
        <v>1516</v>
      </c>
      <c r="B185" s="180" t="s">
        <v>695</v>
      </c>
      <c r="C185" s="158" t="s">
        <v>30</v>
      </c>
      <c r="D185" s="158">
        <v>80111601</v>
      </c>
      <c r="E185" s="158" t="s">
        <v>697</v>
      </c>
      <c r="F185" s="158" t="s">
        <v>409</v>
      </c>
      <c r="G185" s="158" t="s">
        <v>459</v>
      </c>
      <c r="H185" s="158">
        <v>6</v>
      </c>
      <c r="I185" s="159">
        <v>1</v>
      </c>
      <c r="J185" s="158" t="s">
        <v>83</v>
      </c>
      <c r="K185" s="158" t="s">
        <v>84</v>
      </c>
      <c r="L185" s="173">
        <v>3400000</v>
      </c>
      <c r="M185" s="173">
        <f t="shared" si="15"/>
        <v>20400000</v>
      </c>
      <c r="N185" s="158" t="s">
        <v>698</v>
      </c>
      <c r="O185" s="158" t="s">
        <v>78</v>
      </c>
      <c r="P185" s="159" t="s">
        <v>461</v>
      </c>
      <c r="Q185" s="161" t="s">
        <v>1606</v>
      </c>
      <c r="R185" s="162" t="s">
        <v>28</v>
      </c>
      <c r="S185" s="163">
        <v>8131</v>
      </c>
      <c r="T185" s="163">
        <v>2024110010238</v>
      </c>
      <c r="U185" s="163">
        <v>7</v>
      </c>
      <c r="V185" s="164">
        <v>45712</v>
      </c>
      <c r="W185" s="122">
        <f t="shared" si="2"/>
        <v>1</v>
      </c>
      <c r="X185" s="158" t="s">
        <v>1516</v>
      </c>
    </row>
    <row r="186" spans="1:24" ht="12.75" hidden="1" customHeight="1">
      <c r="A186" s="158" t="s">
        <v>1516</v>
      </c>
      <c r="B186" s="180" t="s">
        <v>699</v>
      </c>
      <c r="C186" s="158" t="s">
        <v>30</v>
      </c>
      <c r="D186" s="158">
        <v>80111601</v>
      </c>
      <c r="E186" s="158" t="s">
        <v>697</v>
      </c>
      <c r="F186" s="158" t="s">
        <v>409</v>
      </c>
      <c r="G186" s="158" t="s">
        <v>459</v>
      </c>
      <c r="H186" s="158">
        <v>6</v>
      </c>
      <c r="I186" s="159">
        <v>1</v>
      </c>
      <c r="J186" s="158" t="s">
        <v>83</v>
      </c>
      <c r="K186" s="158" t="s">
        <v>84</v>
      </c>
      <c r="L186" s="173">
        <v>3400000</v>
      </c>
      <c r="M186" s="173">
        <f t="shared" si="15"/>
        <v>20400000</v>
      </c>
      <c r="N186" s="158" t="s">
        <v>698</v>
      </c>
      <c r="O186" s="158" t="s">
        <v>78</v>
      </c>
      <c r="P186" s="159" t="s">
        <v>461</v>
      </c>
      <c r="Q186" s="161" t="s">
        <v>1606</v>
      </c>
      <c r="R186" s="162" t="s">
        <v>28</v>
      </c>
      <c r="S186" s="163">
        <v>8131</v>
      </c>
      <c r="T186" s="163">
        <v>2024110010238</v>
      </c>
      <c r="U186" s="163">
        <v>7</v>
      </c>
      <c r="V186" s="164">
        <v>45712</v>
      </c>
      <c r="W186" s="122">
        <f t="shared" si="2"/>
        <v>1</v>
      </c>
      <c r="X186" s="158" t="s">
        <v>1516</v>
      </c>
    </row>
    <row r="187" spans="1:24" ht="12.75" hidden="1" customHeight="1">
      <c r="A187" s="158" t="s">
        <v>1516</v>
      </c>
      <c r="B187" s="180" t="s">
        <v>701</v>
      </c>
      <c r="C187" s="158" t="s">
        <v>30</v>
      </c>
      <c r="D187" s="158">
        <v>80111601</v>
      </c>
      <c r="E187" s="158" t="s">
        <v>697</v>
      </c>
      <c r="F187" s="158" t="s">
        <v>409</v>
      </c>
      <c r="G187" s="158" t="s">
        <v>459</v>
      </c>
      <c r="H187" s="158">
        <v>6</v>
      </c>
      <c r="I187" s="159">
        <v>1</v>
      </c>
      <c r="J187" s="158" t="s">
        <v>83</v>
      </c>
      <c r="K187" s="158" t="s">
        <v>84</v>
      </c>
      <c r="L187" s="173">
        <v>3400000</v>
      </c>
      <c r="M187" s="173">
        <f t="shared" si="15"/>
        <v>20400000</v>
      </c>
      <c r="N187" s="158" t="s">
        <v>698</v>
      </c>
      <c r="O187" s="158" t="s">
        <v>78</v>
      </c>
      <c r="P187" s="159" t="s">
        <v>461</v>
      </c>
      <c r="Q187" s="161" t="s">
        <v>1606</v>
      </c>
      <c r="R187" s="162" t="s">
        <v>28</v>
      </c>
      <c r="S187" s="163">
        <v>8131</v>
      </c>
      <c r="T187" s="163">
        <v>2024110010238</v>
      </c>
      <c r="U187" s="163">
        <v>7</v>
      </c>
      <c r="V187" s="164">
        <v>45712</v>
      </c>
      <c r="W187" s="122">
        <f t="shared" si="2"/>
        <v>1</v>
      </c>
      <c r="X187" s="158" t="s">
        <v>1516</v>
      </c>
    </row>
    <row r="188" spans="1:24" ht="12.75" hidden="1" customHeight="1">
      <c r="A188" s="158" t="s">
        <v>1516</v>
      </c>
      <c r="B188" s="180" t="s">
        <v>703</v>
      </c>
      <c r="C188" s="158" t="s">
        <v>30</v>
      </c>
      <c r="D188" s="158">
        <v>80111601</v>
      </c>
      <c r="E188" s="158" t="s">
        <v>697</v>
      </c>
      <c r="F188" s="158" t="s">
        <v>409</v>
      </c>
      <c r="G188" s="158" t="s">
        <v>459</v>
      </c>
      <c r="H188" s="158">
        <v>6</v>
      </c>
      <c r="I188" s="159">
        <v>1</v>
      </c>
      <c r="J188" s="158" t="s">
        <v>83</v>
      </c>
      <c r="K188" s="158" t="s">
        <v>84</v>
      </c>
      <c r="L188" s="173">
        <v>3400000</v>
      </c>
      <c r="M188" s="173">
        <f t="shared" si="15"/>
        <v>20400000</v>
      </c>
      <c r="N188" s="158" t="s">
        <v>698</v>
      </c>
      <c r="O188" s="158" t="s">
        <v>78</v>
      </c>
      <c r="P188" s="159" t="s">
        <v>461</v>
      </c>
      <c r="Q188" s="161" t="s">
        <v>1606</v>
      </c>
      <c r="R188" s="162" t="s">
        <v>28</v>
      </c>
      <c r="S188" s="163">
        <v>8131</v>
      </c>
      <c r="T188" s="163">
        <v>2024110010238</v>
      </c>
      <c r="U188" s="163">
        <v>7</v>
      </c>
      <c r="V188" s="164">
        <v>45712</v>
      </c>
      <c r="W188" s="122">
        <f t="shared" si="2"/>
        <v>1</v>
      </c>
      <c r="X188" s="158" t="s">
        <v>1516</v>
      </c>
    </row>
    <row r="189" spans="1:24" ht="12.75" hidden="1" customHeight="1">
      <c r="A189" s="158" t="s">
        <v>1516</v>
      </c>
      <c r="B189" s="180" t="s">
        <v>705</v>
      </c>
      <c r="C189" s="158" t="s">
        <v>30</v>
      </c>
      <c r="D189" s="158">
        <v>80111601</v>
      </c>
      <c r="E189" s="158" t="s">
        <v>697</v>
      </c>
      <c r="F189" s="158" t="s">
        <v>409</v>
      </c>
      <c r="G189" s="158" t="s">
        <v>459</v>
      </c>
      <c r="H189" s="158">
        <v>6</v>
      </c>
      <c r="I189" s="159">
        <v>1</v>
      </c>
      <c r="J189" s="158" t="s">
        <v>83</v>
      </c>
      <c r="K189" s="158" t="s">
        <v>84</v>
      </c>
      <c r="L189" s="173">
        <v>3400000</v>
      </c>
      <c r="M189" s="173">
        <f t="shared" si="15"/>
        <v>20400000</v>
      </c>
      <c r="N189" s="158" t="s">
        <v>698</v>
      </c>
      <c r="O189" s="158" t="s">
        <v>78</v>
      </c>
      <c r="P189" s="159" t="s">
        <v>461</v>
      </c>
      <c r="Q189" s="161" t="s">
        <v>1606</v>
      </c>
      <c r="R189" s="162" t="s">
        <v>28</v>
      </c>
      <c r="S189" s="163">
        <v>8131</v>
      </c>
      <c r="T189" s="163">
        <v>2024110010238</v>
      </c>
      <c r="U189" s="163">
        <v>7</v>
      </c>
      <c r="V189" s="164">
        <v>45712</v>
      </c>
      <c r="W189" s="122">
        <f t="shared" si="2"/>
        <v>1</v>
      </c>
      <c r="X189" s="158" t="s">
        <v>1516</v>
      </c>
    </row>
    <row r="190" spans="1:24" ht="12.75" hidden="1" customHeight="1">
      <c r="A190" s="158" t="s">
        <v>1516</v>
      </c>
      <c r="B190" s="180" t="s">
        <v>707</v>
      </c>
      <c r="C190" s="158" t="s">
        <v>30</v>
      </c>
      <c r="D190" s="158">
        <v>80111601</v>
      </c>
      <c r="E190" s="158" t="s">
        <v>697</v>
      </c>
      <c r="F190" s="158" t="s">
        <v>409</v>
      </c>
      <c r="G190" s="158" t="s">
        <v>459</v>
      </c>
      <c r="H190" s="158">
        <v>6</v>
      </c>
      <c r="I190" s="159">
        <v>1</v>
      </c>
      <c r="J190" s="158" t="s">
        <v>83</v>
      </c>
      <c r="K190" s="158" t="s">
        <v>84</v>
      </c>
      <c r="L190" s="173">
        <v>3400000</v>
      </c>
      <c r="M190" s="173">
        <f t="shared" si="15"/>
        <v>20400000</v>
      </c>
      <c r="N190" s="158" t="s">
        <v>698</v>
      </c>
      <c r="O190" s="158" t="s">
        <v>78</v>
      </c>
      <c r="P190" s="159" t="s">
        <v>461</v>
      </c>
      <c r="Q190" s="161" t="s">
        <v>1606</v>
      </c>
      <c r="R190" s="162" t="s">
        <v>28</v>
      </c>
      <c r="S190" s="163">
        <v>8131</v>
      </c>
      <c r="T190" s="163">
        <v>2024110010238</v>
      </c>
      <c r="U190" s="163">
        <v>7</v>
      </c>
      <c r="V190" s="164">
        <v>45712</v>
      </c>
      <c r="W190" s="122">
        <f t="shared" si="2"/>
        <v>1</v>
      </c>
      <c r="X190" s="158" t="s">
        <v>1516</v>
      </c>
    </row>
    <row r="191" spans="1:24" ht="12.75" hidden="1" customHeight="1">
      <c r="A191" s="158" t="s">
        <v>1516</v>
      </c>
      <c r="B191" s="180" t="s">
        <v>709</v>
      </c>
      <c r="C191" s="158" t="s">
        <v>30</v>
      </c>
      <c r="D191" s="158">
        <v>80111601</v>
      </c>
      <c r="E191" s="158" t="s">
        <v>697</v>
      </c>
      <c r="F191" s="158" t="s">
        <v>409</v>
      </c>
      <c r="G191" s="158" t="s">
        <v>459</v>
      </c>
      <c r="H191" s="158">
        <v>6</v>
      </c>
      <c r="I191" s="159">
        <v>1</v>
      </c>
      <c r="J191" s="158" t="s">
        <v>83</v>
      </c>
      <c r="K191" s="158" t="s">
        <v>84</v>
      </c>
      <c r="L191" s="173">
        <v>3400000</v>
      </c>
      <c r="M191" s="173">
        <f t="shared" si="15"/>
        <v>20400000</v>
      </c>
      <c r="N191" s="158" t="s">
        <v>698</v>
      </c>
      <c r="O191" s="158" t="s">
        <v>78</v>
      </c>
      <c r="P191" s="159" t="s">
        <v>461</v>
      </c>
      <c r="Q191" s="161" t="s">
        <v>1606</v>
      </c>
      <c r="R191" s="162" t="s">
        <v>28</v>
      </c>
      <c r="S191" s="163">
        <v>8131</v>
      </c>
      <c r="T191" s="163">
        <v>2024110010238</v>
      </c>
      <c r="U191" s="163">
        <v>7</v>
      </c>
      <c r="V191" s="164">
        <v>45712</v>
      </c>
      <c r="W191" s="122">
        <f t="shared" si="2"/>
        <v>1</v>
      </c>
      <c r="X191" s="158" t="s">
        <v>1516</v>
      </c>
    </row>
    <row r="192" spans="1:24" ht="12.75" hidden="1" customHeight="1">
      <c r="A192" s="158" t="s">
        <v>1516</v>
      </c>
      <c r="B192" s="180" t="s">
        <v>711</v>
      </c>
      <c r="C192" s="158" t="s">
        <v>30</v>
      </c>
      <c r="D192" s="158">
        <v>80111601</v>
      </c>
      <c r="E192" s="158" t="s">
        <v>697</v>
      </c>
      <c r="F192" s="158" t="s">
        <v>409</v>
      </c>
      <c r="G192" s="158" t="s">
        <v>459</v>
      </c>
      <c r="H192" s="158">
        <v>6</v>
      </c>
      <c r="I192" s="159">
        <v>1</v>
      </c>
      <c r="J192" s="158" t="s">
        <v>83</v>
      </c>
      <c r="K192" s="158" t="s">
        <v>84</v>
      </c>
      <c r="L192" s="173">
        <v>3400000</v>
      </c>
      <c r="M192" s="173">
        <f t="shared" si="15"/>
        <v>20400000</v>
      </c>
      <c r="N192" s="158" t="s">
        <v>698</v>
      </c>
      <c r="O192" s="158" t="s">
        <v>78</v>
      </c>
      <c r="P192" s="159" t="s">
        <v>461</v>
      </c>
      <c r="Q192" s="161" t="s">
        <v>1606</v>
      </c>
      <c r="R192" s="162" t="s">
        <v>28</v>
      </c>
      <c r="S192" s="163">
        <v>8131</v>
      </c>
      <c r="T192" s="163">
        <v>2024110010238</v>
      </c>
      <c r="U192" s="163">
        <v>7</v>
      </c>
      <c r="V192" s="164">
        <v>45712</v>
      </c>
      <c r="W192" s="122">
        <f t="shared" si="2"/>
        <v>1</v>
      </c>
      <c r="X192" s="158" t="s">
        <v>1516</v>
      </c>
    </row>
    <row r="193" spans="1:24" ht="12.75" hidden="1" customHeight="1">
      <c r="A193" s="158" t="s">
        <v>1516</v>
      </c>
      <c r="B193" s="180" t="s">
        <v>713</v>
      </c>
      <c r="C193" s="158" t="s">
        <v>30</v>
      </c>
      <c r="D193" s="158">
        <v>80111601</v>
      </c>
      <c r="E193" s="158" t="s">
        <v>697</v>
      </c>
      <c r="F193" s="158" t="s">
        <v>409</v>
      </c>
      <c r="G193" s="158" t="s">
        <v>459</v>
      </c>
      <c r="H193" s="158">
        <v>6</v>
      </c>
      <c r="I193" s="159">
        <v>1</v>
      </c>
      <c r="J193" s="158" t="s">
        <v>83</v>
      </c>
      <c r="K193" s="158" t="s">
        <v>84</v>
      </c>
      <c r="L193" s="173">
        <v>3400000</v>
      </c>
      <c r="M193" s="173">
        <f t="shared" si="15"/>
        <v>20400000</v>
      </c>
      <c r="N193" s="158" t="s">
        <v>698</v>
      </c>
      <c r="O193" s="158" t="s">
        <v>78</v>
      </c>
      <c r="P193" s="159" t="s">
        <v>461</v>
      </c>
      <c r="Q193" s="161" t="s">
        <v>1606</v>
      </c>
      <c r="R193" s="162" t="s">
        <v>28</v>
      </c>
      <c r="S193" s="163">
        <v>8131</v>
      </c>
      <c r="T193" s="163">
        <v>2024110010238</v>
      </c>
      <c r="U193" s="163">
        <v>7</v>
      </c>
      <c r="V193" s="164">
        <v>45712</v>
      </c>
      <c r="W193" s="122">
        <f t="shared" si="2"/>
        <v>1</v>
      </c>
      <c r="X193" s="158" t="s">
        <v>1516</v>
      </c>
    </row>
    <row r="194" spans="1:24" ht="12.75" hidden="1" customHeight="1">
      <c r="A194" s="158" t="s">
        <v>1516</v>
      </c>
      <c r="B194" s="180" t="s">
        <v>715</v>
      </c>
      <c r="C194" s="158" t="s">
        <v>30</v>
      </c>
      <c r="D194" s="158">
        <v>80111601</v>
      </c>
      <c r="E194" s="158" t="s">
        <v>697</v>
      </c>
      <c r="F194" s="158" t="s">
        <v>409</v>
      </c>
      <c r="G194" s="158" t="s">
        <v>459</v>
      </c>
      <c r="H194" s="158">
        <v>6</v>
      </c>
      <c r="I194" s="159">
        <v>1</v>
      </c>
      <c r="J194" s="158" t="s">
        <v>83</v>
      </c>
      <c r="K194" s="158" t="s">
        <v>84</v>
      </c>
      <c r="L194" s="173">
        <v>3400000</v>
      </c>
      <c r="M194" s="173">
        <f t="shared" si="15"/>
        <v>20400000</v>
      </c>
      <c r="N194" s="158" t="s">
        <v>698</v>
      </c>
      <c r="O194" s="158" t="s">
        <v>78</v>
      </c>
      <c r="P194" s="159" t="s">
        <v>461</v>
      </c>
      <c r="Q194" s="161" t="s">
        <v>1606</v>
      </c>
      <c r="R194" s="162" t="s">
        <v>28</v>
      </c>
      <c r="S194" s="163">
        <v>8131</v>
      </c>
      <c r="T194" s="163">
        <v>2024110010238</v>
      </c>
      <c r="U194" s="163">
        <v>7</v>
      </c>
      <c r="V194" s="164">
        <v>45712</v>
      </c>
      <c r="W194" s="122">
        <f t="shared" si="2"/>
        <v>1</v>
      </c>
      <c r="X194" s="158" t="s">
        <v>1516</v>
      </c>
    </row>
    <row r="195" spans="1:24" ht="12.75" hidden="1" customHeight="1">
      <c r="A195" s="158" t="s">
        <v>1516</v>
      </c>
      <c r="B195" s="180" t="s">
        <v>717</v>
      </c>
      <c r="C195" s="158" t="s">
        <v>30</v>
      </c>
      <c r="D195" s="158">
        <v>80111601</v>
      </c>
      <c r="E195" s="158" t="s">
        <v>697</v>
      </c>
      <c r="F195" s="158" t="s">
        <v>409</v>
      </c>
      <c r="G195" s="158" t="s">
        <v>459</v>
      </c>
      <c r="H195" s="158">
        <v>6</v>
      </c>
      <c r="I195" s="159">
        <v>1</v>
      </c>
      <c r="J195" s="158" t="s">
        <v>83</v>
      </c>
      <c r="K195" s="158" t="s">
        <v>84</v>
      </c>
      <c r="L195" s="173">
        <v>3400000</v>
      </c>
      <c r="M195" s="173">
        <f t="shared" si="15"/>
        <v>20400000</v>
      </c>
      <c r="N195" s="158" t="s">
        <v>698</v>
      </c>
      <c r="O195" s="158" t="s">
        <v>78</v>
      </c>
      <c r="P195" s="159" t="s">
        <v>461</v>
      </c>
      <c r="Q195" s="161" t="s">
        <v>1606</v>
      </c>
      <c r="R195" s="162" t="s">
        <v>28</v>
      </c>
      <c r="S195" s="163">
        <v>8131</v>
      </c>
      <c r="T195" s="163">
        <v>2024110010238</v>
      </c>
      <c r="U195" s="163">
        <v>7</v>
      </c>
      <c r="V195" s="164">
        <v>45712</v>
      </c>
      <c r="W195" s="122">
        <f t="shared" si="2"/>
        <v>1</v>
      </c>
      <c r="X195" s="158" t="s">
        <v>1516</v>
      </c>
    </row>
    <row r="196" spans="1:24" ht="12.75" hidden="1" customHeight="1">
      <c r="A196" s="158" t="s">
        <v>1516</v>
      </c>
      <c r="B196" s="180" t="s">
        <v>719</v>
      </c>
      <c r="C196" s="158" t="s">
        <v>30</v>
      </c>
      <c r="D196" s="158">
        <v>80111600</v>
      </c>
      <c r="E196" s="158" t="s">
        <v>697</v>
      </c>
      <c r="F196" s="158" t="s">
        <v>459</v>
      </c>
      <c r="G196" s="158" t="s">
        <v>307</v>
      </c>
      <c r="H196" s="158">
        <v>6</v>
      </c>
      <c r="I196" s="159">
        <v>6</v>
      </c>
      <c r="J196" s="158" t="s">
        <v>83</v>
      </c>
      <c r="K196" s="158" t="s">
        <v>84</v>
      </c>
      <c r="L196" s="173">
        <v>3200000</v>
      </c>
      <c r="M196" s="173">
        <f t="shared" si="15"/>
        <v>19200000</v>
      </c>
      <c r="N196" s="158" t="s">
        <v>698</v>
      </c>
      <c r="O196" s="159" t="s">
        <v>78</v>
      </c>
      <c r="P196" s="159" t="s">
        <v>461</v>
      </c>
      <c r="Q196" s="161" t="s">
        <v>1607</v>
      </c>
      <c r="R196" s="162" t="s">
        <v>28</v>
      </c>
      <c r="S196" s="163">
        <v>8131</v>
      </c>
      <c r="T196" s="163">
        <v>2024110010238</v>
      </c>
      <c r="U196" s="163">
        <v>7</v>
      </c>
      <c r="V196" s="164">
        <v>45712</v>
      </c>
      <c r="W196" s="122">
        <f t="shared" si="2"/>
        <v>1</v>
      </c>
      <c r="X196" s="158" t="s">
        <v>1516</v>
      </c>
    </row>
    <row r="197" spans="1:24" ht="12.75" hidden="1" customHeight="1">
      <c r="A197" s="158" t="s">
        <v>1516</v>
      </c>
      <c r="B197" s="180" t="s">
        <v>721</v>
      </c>
      <c r="C197" s="158" t="s">
        <v>30</v>
      </c>
      <c r="D197" s="158">
        <v>80111601</v>
      </c>
      <c r="E197" s="158" t="s">
        <v>697</v>
      </c>
      <c r="F197" s="158" t="s">
        <v>409</v>
      </c>
      <c r="G197" s="158" t="s">
        <v>459</v>
      </c>
      <c r="H197" s="158">
        <v>6</v>
      </c>
      <c r="I197" s="159">
        <v>1</v>
      </c>
      <c r="J197" s="158" t="s">
        <v>83</v>
      </c>
      <c r="K197" s="158" t="s">
        <v>84</v>
      </c>
      <c r="L197" s="173">
        <v>3400000</v>
      </c>
      <c r="M197" s="173">
        <f t="shared" si="15"/>
        <v>20400000</v>
      </c>
      <c r="N197" s="158" t="s">
        <v>698</v>
      </c>
      <c r="O197" s="158" t="s">
        <v>78</v>
      </c>
      <c r="P197" s="159" t="s">
        <v>461</v>
      </c>
      <c r="Q197" s="161" t="s">
        <v>1606</v>
      </c>
      <c r="R197" s="162" t="s">
        <v>28</v>
      </c>
      <c r="S197" s="163">
        <v>8131</v>
      </c>
      <c r="T197" s="163">
        <v>2024110010238</v>
      </c>
      <c r="U197" s="163">
        <v>7</v>
      </c>
      <c r="V197" s="164">
        <v>45712</v>
      </c>
      <c r="W197" s="122">
        <f t="shared" si="2"/>
        <v>1</v>
      </c>
      <c r="X197" s="158" t="s">
        <v>1516</v>
      </c>
    </row>
    <row r="198" spans="1:24" ht="12.75" hidden="1" customHeight="1">
      <c r="A198" s="158" t="s">
        <v>1516</v>
      </c>
      <c r="B198" s="180" t="s">
        <v>723</v>
      </c>
      <c r="C198" s="158" t="s">
        <v>30</v>
      </c>
      <c r="D198" s="158">
        <v>80111601</v>
      </c>
      <c r="E198" s="158" t="s">
        <v>697</v>
      </c>
      <c r="F198" s="158" t="s">
        <v>409</v>
      </c>
      <c r="G198" s="158" t="s">
        <v>459</v>
      </c>
      <c r="H198" s="158">
        <v>6</v>
      </c>
      <c r="I198" s="159">
        <v>1</v>
      </c>
      <c r="J198" s="158" t="s">
        <v>83</v>
      </c>
      <c r="K198" s="158" t="s">
        <v>84</v>
      </c>
      <c r="L198" s="173">
        <v>3400000</v>
      </c>
      <c r="M198" s="173">
        <f t="shared" si="15"/>
        <v>20400000</v>
      </c>
      <c r="N198" s="158" t="s">
        <v>698</v>
      </c>
      <c r="O198" s="158" t="s">
        <v>78</v>
      </c>
      <c r="P198" s="159" t="s">
        <v>461</v>
      </c>
      <c r="Q198" s="161" t="s">
        <v>1606</v>
      </c>
      <c r="R198" s="162" t="s">
        <v>28</v>
      </c>
      <c r="S198" s="163">
        <v>8131</v>
      </c>
      <c r="T198" s="163">
        <v>2024110010238</v>
      </c>
      <c r="U198" s="163">
        <v>7</v>
      </c>
      <c r="V198" s="164">
        <v>45712</v>
      </c>
      <c r="W198" s="122">
        <f t="shared" si="2"/>
        <v>1</v>
      </c>
      <c r="X198" s="158" t="s">
        <v>1516</v>
      </c>
    </row>
    <row r="199" spans="1:24" ht="12.75" hidden="1" customHeight="1">
      <c r="A199" s="158" t="s">
        <v>1516</v>
      </c>
      <c r="B199" s="180" t="s">
        <v>725</v>
      </c>
      <c r="C199" s="158" t="s">
        <v>30</v>
      </c>
      <c r="D199" s="158">
        <v>80111601</v>
      </c>
      <c r="E199" s="158" t="s">
        <v>697</v>
      </c>
      <c r="F199" s="158" t="s">
        <v>409</v>
      </c>
      <c r="G199" s="158" t="s">
        <v>459</v>
      </c>
      <c r="H199" s="158">
        <v>6</v>
      </c>
      <c r="I199" s="159">
        <v>1</v>
      </c>
      <c r="J199" s="158" t="s">
        <v>83</v>
      </c>
      <c r="K199" s="158" t="s">
        <v>84</v>
      </c>
      <c r="L199" s="173">
        <v>3400000</v>
      </c>
      <c r="M199" s="173">
        <f t="shared" si="15"/>
        <v>20400000</v>
      </c>
      <c r="N199" s="158" t="s">
        <v>698</v>
      </c>
      <c r="O199" s="158" t="s">
        <v>78</v>
      </c>
      <c r="P199" s="159" t="s">
        <v>461</v>
      </c>
      <c r="Q199" s="161" t="s">
        <v>1606</v>
      </c>
      <c r="R199" s="162" t="s">
        <v>28</v>
      </c>
      <c r="S199" s="163">
        <v>8131</v>
      </c>
      <c r="T199" s="163">
        <v>2024110010238</v>
      </c>
      <c r="U199" s="163">
        <v>7</v>
      </c>
      <c r="V199" s="164">
        <v>45712</v>
      </c>
      <c r="W199" s="122">
        <f t="shared" si="2"/>
        <v>1</v>
      </c>
      <c r="X199" s="158" t="s">
        <v>1516</v>
      </c>
    </row>
    <row r="200" spans="1:24" ht="12.75" hidden="1" customHeight="1">
      <c r="A200" s="158" t="s">
        <v>1516</v>
      </c>
      <c r="B200" s="180" t="s">
        <v>727</v>
      </c>
      <c r="C200" s="158" t="s">
        <v>30</v>
      </c>
      <c r="D200" s="158">
        <v>80111601</v>
      </c>
      <c r="E200" s="158" t="s">
        <v>697</v>
      </c>
      <c r="F200" s="158" t="s">
        <v>409</v>
      </c>
      <c r="G200" s="158" t="s">
        <v>459</v>
      </c>
      <c r="H200" s="158">
        <v>6</v>
      </c>
      <c r="I200" s="159">
        <v>1</v>
      </c>
      <c r="J200" s="158" t="s">
        <v>83</v>
      </c>
      <c r="K200" s="158" t="s">
        <v>84</v>
      </c>
      <c r="L200" s="173">
        <v>3400000</v>
      </c>
      <c r="M200" s="173">
        <f t="shared" si="15"/>
        <v>20400000</v>
      </c>
      <c r="N200" s="158" t="s">
        <v>698</v>
      </c>
      <c r="O200" s="158" t="s">
        <v>78</v>
      </c>
      <c r="P200" s="159" t="s">
        <v>461</v>
      </c>
      <c r="Q200" s="161" t="s">
        <v>1606</v>
      </c>
      <c r="R200" s="162" t="s">
        <v>28</v>
      </c>
      <c r="S200" s="163">
        <v>8131</v>
      </c>
      <c r="T200" s="163">
        <v>2024110010238</v>
      </c>
      <c r="U200" s="163">
        <v>7</v>
      </c>
      <c r="V200" s="164">
        <v>45712</v>
      </c>
      <c r="W200" s="122">
        <f t="shared" si="2"/>
        <v>1</v>
      </c>
      <c r="X200" s="158" t="s">
        <v>1516</v>
      </c>
    </row>
    <row r="201" spans="1:24" ht="12.75" hidden="1" customHeight="1">
      <c r="A201" s="158" t="s">
        <v>1516</v>
      </c>
      <c r="B201" s="180" t="s">
        <v>729</v>
      </c>
      <c r="C201" s="158" t="s">
        <v>30</v>
      </c>
      <c r="D201" s="158">
        <v>80111601</v>
      </c>
      <c r="E201" s="158" t="s">
        <v>697</v>
      </c>
      <c r="F201" s="158" t="s">
        <v>409</v>
      </c>
      <c r="G201" s="158" t="s">
        <v>459</v>
      </c>
      <c r="H201" s="158">
        <v>6</v>
      </c>
      <c r="I201" s="159">
        <v>1</v>
      </c>
      <c r="J201" s="158" t="s">
        <v>83</v>
      </c>
      <c r="K201" s="158" t="s">
        <v>84</v>
      </c>
      <c r="L201" s="173">
        <v>3400000</v>
      </c>
      <c r="M201" s="173">
        <f t="shared" si="15"/>
        <v>20400000</v>
      </c>
      <c r="N201" s="158" t="s">
        <v>698</v>
      </c>
      <c r="O201" s="158" t="s">
        <v>78</v>
      </c>
      <c r="P201" s="159" t="s">
        <v>461</v>
      </c>
      <c r="Q201" s="161" t="s">
        <v>1606</v>
      </c>
      <c r="R201" s="162" t="s">
        <v>28</v>
      </c>
      <c r="S201" s="163">
        <v>8131</v>
      </c>
      <c r="T201" s="163">
        <v>2024110010238</v>
      </c>
      <c r="U201" s="163">
        <v>7</v>
      </c>
      <c r="V201" s="164">
        <v>45712</v>
      </c>
      <c r="W201" s="122">
        <f t="shared" si="2"/>
        <v>1</v>
      </c>
      <c r="X201" s="158" t="s">
        <v>1516</v>
      </c>
    </row>
    <row r="202" spans="1:24" ht="12.75" hidden="1" customHeight="1">
      <c r="A202" s="158" t="s">
        <v>1516</v>
      </c>
      <c r="B202" s="180" t="s">
        <v>731</v>
      </c>
      <c r="C202" s="158" t="s">
        <v>30</v>
      </c>
      <c r="D202" s="158">
        <v>80111601</v>
      </c>
      <c r="E202" s="158" t="s">
        <v>697</v>
      </c>
      <c r="F202" s="158" t="s">
        <v>409</v>
      </c>
      <c r="G202" s="158" t="s">
        <v>459</v>
      </c>
      <c r="H202" s="158">
        <v>6</v>
      </c>
      <c r="I202" s="159">
        <v>1</v>
      </c>
      <c r="J202" s="158" t="s">
        <v>83</v>
      </c>
      <c r="K202" s="158" t="s">
        <v>84</v>
      </c>
      <c r="L202" s="173">
        <v>3400000</v>
      </c>
      <c r="M202" s="173">
        <f t="shared" si="15"/>
        <v>20400000</v>
      </c>
      <c r="N202" s="158" t="s">
        <v>698</v>
      </c>
      <c r="O202" s="158" t="s">
        <v>78</v>
      </c>
      <c r="P202" s="159" t="s">
        <v>461</v>
      </c>
      <c r="Q202" s="161" t="s">
        <v>1606</v>
      </c>
      <c r="R202" s="162" t="s">
        <v>28</v>
      </c>
      <c r="S202" s="163">
        <v>8131</v>
      </c>
      <c r="T202" s="163">
        <v>2024110010238</v>
      </c>
      <c r="U202" s="163">
        <v>7</v>
      </c>
      <c r="V202" s="164">
        <v>45712</v>
      </c>
      <c r="W202" s="122">
        <f t="shared" si="2"/>
        <v>1</v>
      </c>
      <c r="X202" s="158" t="s">
        <v>1516</v>
      </c>
    </row>
    <row r="203" spans="1:24" ht="12.75" hidden="1" customHeight="1">
      <c r="A203" s="158" t="s">
        <v>1516</v>
      </c>
      <c r="B203" s="180" t="s">
        <v>733</v>
      </c>
      <c r="C203" s="158" t="s">
        <v>30</v>
      </c>
      <c r="D203" s="158">
        <v>80111601</v>
      </c>
      <c r="E203" s="158" t="s">
        <v>697</v>
      </c>
      <c r="F203" s="158" t="s">
        <v>409</v>
      </c>
      <c r="G203" s="158" t="s">
        <v>459</v>
      </c>
      <c r="H203" s="158">
        <v>6</v>
      </c>
      <c r="I203" s="159">
        <v>1</v>
      </c>
      <c r="J203" s="158" t="s">
        <v>83</v>
      </c>
      <c r="K203" s="158" t="s">
        <v>84</v>
      </c>
      <c r="L203" s="173">
        <v>3400000</v>
      </c>
      <c r="M203" s="173">
        <f t="shared" si="15"/>
        <v>20400000</v>
      </c>
      <c r="N203" s="158" t="s">
        <v>698</v>
      </c>
      <c r="O203" s="158" t="s">
        <v>78</v>
      </c>
      <c r="P203" s="159" t="s">
        <v>461</v>
      </c>
      <c r="Q203" s="161" t="s">
        <v>1606</v>
      </c>
      <c r="R203" s="162" t="s">
        <v>28</v>
      </c>
      <c r="S203" s="163">
        <v>8131</v>
      </c>
      <c r="T203" s="163">
        <v>2024110010238</v>
      </c>
      <c r="U203" s="163">
        <v>7</v>
      </c>
      <c r="V203" s="164">
        <v>45712</v>
      </c>
      <c r="W203" s="122">
        <f t="shared" si="2"/>
        <v>1</v>
      </c>
      <c r="X203" s="158" t="s">
        <v>1516</v>
      </c>
    </row>
    <row r="204" spans="1:24" ht="12.75" hidden="1" customHeight="1">
      <c r="A204" s="158" t="s">
        <v>1516</v>
      </c>
      <c r="B204" s="180" t="s">
        <v>735</v>
      </c>
      <c r="C204" s="158" t="s">
        <v>29</v>
      </c>
      <c r="D204" s="158">
        <v>80111600</v>
      </c>
      <c r="E204" s="158" t="s">
        <v>737</v>
      </c>
      <c r="F204" s="158" t="s">
        <v>409</v>
      </c>
      <c r="G204" s="158" t="s">
        <v>459</v>
      </c>
      <c r="H204" s="182">
        <v>7</v>
      </c>
      <c r="I204" s="182">
        <v>7</v>
      </c>
      <c r="J204" s="158" t="s">
        <v>83</v>
      </c>
      <c r="K204" s="158" t="s">
        <v>84</v>
      </c>
      <c r="L204" s="183">
        <v>2200000</v>
      </c>
      <c r="M204" s="181">
        <f>+L204*I204</f>
        <v>15400000</v>
      </c>
      <c r="N204" s="158" t="s">
        <v>698</v>
      </c>
      <c r="O204" s="158" t="s">
        <v>78</v>
      </c>
      <c r="P204" s="159" t="s">
        <v>461</v>
      </c>
      <c r="Q204" s="161" t="s">
        <v>1608</v>
      </c>
      <c r="R204" s="162" t="s">
        <v>28</v>
      </c>
      <c r="S204" s="163">
        <v>8131</v>
      </c>
      <c r="T204" s="163">
        <v>2024110010238</v>
      </c>
      <c r="U204" s="163">
        <v>7</v>
      </c>
      <c r="V204" s="164">
        <v>45712</v>
      </c>
      <c r="W204" s="122">
        <f t="shared" si="2"/>
        <v>1</v>
      </c>
      <c r="X204" s="158" t="s">
        <v>1516</v>
      </c>
    </row>
    <row r="205" spans="1:24" ht="12.75" hidden="1" customHeight="1">
      <c r="A205" s="158" t="s">
        <v>1516</v>
      </c>
      <c r="B205" s="180" t="s">
        <v>738</v>
      </c>
      <c r="C205" s="158" t="s">
        <v>29</v>
      </c>
      <c r="D205" s="158">
        <v>80111600</v>
      </c>
      <c r="E205" s="158" t="s">
        <v>737</v>
      </c>
      <c r="F205" s="158" t="s">
        <v>409</v>
      </c>
      <c r="G205" s="158" t="s">
        <v>459</v>
      </c>
      <c r="H205" s="182">
        <v>6</v>
      </c>
      <c r="I205" s="182">
        <v>1</v>
      </c>
      <c r="J205" s="158" t="s">
        <v>83</v>
      </c>
      <c r="K205" s="158" t="s">
        <v>84</v>
      </c>
      <c r="L205" s="183">
        <v>2000000</v>
      </c>
      <c r="M205" s="181">
        <v>12000000</v>
      </c>
      <c r="N205" s="158" t="s">
        <v>698</v>
      </c>
      <c r="O205" s="158" t="s">
        <v>78</v>
      </c>
      <c r="P205" s="159" t="s">
        <v>461</v>
      </c>
      <c r="Q205" s="161" t="s">
        <v>1606</v>
      </c>
      <c r="R205" s="162" t="s">
        <v>28</v>
      </c>
      <c r="S205" s="163">
        <v>8131</v>
      </c>
      <c r="T205" s="163">
        <v>2024110010238</v>
      </c>
      <c r="U205" s="163">
        <v>7</v>
      </c>
      <c r="V205" s="164">
        <v>45712</v>
      </c>
      <c r="W205" s="122">
        <f t="shared" si="2"/>
        <v>1</v>
      </c>
      <c r="X205" s="158" t="s">
        <v>1516</v>
      </c>
    </row>
    <row r="206" spans="1:24" ht="12.75" hidden="1" customHeight="1">
      <c r="A206" s="158" t="s">
        <v>1516</v>
      </c>
      <c r="B206" s="184" t="s">
        <v>740</v>
      </c>
      <c r="C206" s="158" t="s">
        <v>30</v>
      </c>
      <c r="D206" s="158">
        <v>80111600</v>
      </c>
      <c r="E206" s="158" t="s">
        <v>742</v>
      </c>
      <c r="F206" s="158" t="s">
        <v>459</v>
      </c>
      <c r="G206" s="158" t="s">
        <v>459</v>
      </c>
      <c r="H206" s="158">
        <v>7</v>
      </c>
      <c r="I206" s="159">
        <v>7</v>
      </c>
      <c r="J206" s="158" t="s">
        <v>83</v>
      </c>
      <c r="K206" s="158" t="s">
        <v>84</v>
      </c>
      <c r="L206" s="173">
        <v>4500000</v>
      </c>
      <c r="M206" s="181">
        <f>+L206*7</f>
        <v>31500000</v>
      </c>
      <c r="N206" s="158" t="s">
        <v>698</v>
      </c>
      <c r="O206" s="158" t="s">
        <v>122</v>
      </c>
      <c r="P206" s="159" t="s">
        <v>461</v>
      </c>
      <c r="Q206" s="161" t="s">
        <v>1609</v>
      </c>
      <c r="R206" s="162" t="s">
        <v>28</v>
      </c>
      <c r="S206" s="163">
        <v>8131</v>
      </c>
      <c r="T206" s="163">
        <v>2024110010238</v>
      </c>
      <c r="U206" s="163">
        <v>7</v>
      </c>
      <c r="V206" s="164">
        <v>45712</v>
      </c>
      <c r="W206" s="122">
        <f t="shared" si="2"/>
        <v>1</v>
      </c>
      <c r="X206" s="158" t="s">
        <v>1516</v>
      </c>
    </row>
    <row r="207" spans="1:24" ht="12.75" hidden="1" customHeight="1">
      <c r="A207" s="158" t="s">
        <v>1516</v>
      </c>
      <c r="B207" s="180" t="s">
        <v>743</v>
      </c>
      <c r="C207" s="158" t="s">
        <v>30</v>
      </c>
      <c r="D207" s="158">
        <v>80111600</v>
      </c>
      <c r="E207" s="158" t="s">
        <v>742</v>
      </c>
      <c r="F207" s="158" t="s">
        <v>459</v>
      </c>
      <c r="G207" s="158" t="s">
        <v>307</v>
      </c>
      <c r="H207" s="158">
        <v>6</v>
      </c>
      <c r="I207" s="159">
        <v>1</v>
      </c>
      <c r="J207" s="158" t="s">
        <v>83</v>
      </c>
      <c r="K207" s="158" t="s">
        <v>84</v>
      </c>
      <c r="L207" s="173">
        <v>4200000</v>
      </c>
      <c r="M207" s="181">
        <f t="shared" ref="M207:M210" si="16">+L207/30*180</f>
        <v>25200000</v>
      </c>
      <c r="N207" s="158" t="s">
        <v>698</v>
      </c>
      <c r="O207" s="158" t="s">
        <v>122</v>
      </c>
      <c r="P207" s="159" t="s">
        <v>461</v>
      </c>
      <c r="Q207" s="158" t="s">
        <v>1606</v>
      </c>
      <c r="R207" s="162" t="s">
        <v>28</v>
      </c>
      <c r="S207" s="163">
        <v>8131</v>
      </c>
      <c r="T207" s="163">
        <v>2024110010238</v>
      </c>
      <c r="U207" s="163">
        <v>7</v>
      </c>
      <c r="V207" s="164">
        <v>45712</v>
      </c>
      <c r="W207" s="122">
        <f t="shared" si="2"/>
        <v>1</v>
      </c>
      <c r="X207" s="158" t="s">
        <v>1516</v>
      </c>
    </row>
    <row r="208" spans="1:24" ht="12.75" hidden="1" customHeight="1">
      <c r="A208" s="158" t="s">
        <v>1516</v>
      </c>
      <c r="B208" s="180" t="s">
        <v>745</v>
      </c>
      <c r="C208" s="158" t="s">
        <v>30</v>
      </c>
      <c r="D208" s="158">
        <v>80111600</v>
      </c>
      <c r="E208" s="158" t="s">
        <v>742</v>
      </c>
      <c r="F208" s="158" t="s">
        <v>459</v>
      </c>
      <c r="G208" s="158" t="s">
        <v>307</v>
      </c>
      <c r="H208" s="158">
        <v>6</v>
      </c>
      <c r="I208" s="159">
        <v>1</v>
      </c>
      <c r="J208" s="158" t="s">
        <v>83</v>
      </c>
      <c r="K208" s="158" t="s">
        <v>84</v>
      </c>
      <c r="L208" s="173">
        <v>4200000</v>
      </c>
      <c r="M208" s="181">
        <f t="shared" si="16"/>
        <v>25200000</v>
      </c>
      <c r="N208" s="158" t="s">
        <v>698</v>
      </c>
      <c r="O208" s="158" t="s">
        <v>122</v>
      </c>
      <c r="P208" s="159" t="s">
        <v>461</v>
      </c>
      <c r="Q208" s="158" t="s">
        <v>1606</v>
      </c>
      <c r="R208" s="162" t="s">
        <v>28</v>
      </c>
      <c r="S208" s="163">
        <v>8131</v>
      </c>
      <c r="T208" s="163">
        <v>2024110010238</v>
      </c>
      <c r="U208" s="163">
        <v>7</v>
      </c>
      <c r="V208" s="164">
        <v>45712</v>
      </c>
      <c r="W208" s="122">
        <f t="shared" si="2"/>
        <v>1</v>
      </c>
      <c r="X208" s="158" t="s">
        <v>1516</v>
      </c>
    </row>
    <row r="209" spans="1:24" ht="12.75" hidden="1" customHeight="1">
      <c r="A209" s="158" t="s">
        <v>1516</v>
      </c>
      <c r="B209" s="180" t="s">
        <v>747</v>
      </c>
      <c r="C209" s="158" t="s">
        <v>30</v>
      </c>
      <c r="D209" s="158">
        <v>80111600</v>
      </c>
      <c r="E209" s="158" t="s">
        <v>742</v>
      </c>
      <c r="F209" s="158" t="s">
        <v>459</v>
      </c>
      <c r="G209" s="158" t="s">
        <v>307</v>
      </c>
      <c r="H209" s="158">
        <v>6</v>
      </c>
      <c r="I209" s="159">
        <v>1</v>
      </c>
      <c r="J209" s="158" t="s">
        <v>83</v>
      </c>
      <c r="K209" s="158" t="s">
        <v>84</v>
      </c>
      <c r="L209" s="173">
        <v>4200000</v>
      </c>
      <c r="M209" s="181">
        <f t="shared" si="16"/>
        <v>25200000</v>
      </c>
      <c r="N209" s="158" t="s">
        <v>698</v>
      </c>
      <c r="O209" s="158" t="s">
        <v>122</v>
      </c>
      <c r="P209" s="159" t="s">
        <v>461</v>
      </c>
      <c r="Q209" s="158" t="s">
        <v>1606</v>
      </c>
      <c r="R209" s="162" t="s">
        <v>28</v>
      </c>
      <c r="S209" s="163">
        <v>8131</v>
      </c>
      <c r="T209" s="163">
        <v>2024110010238</v>
      </c>
      <c r="U209" s="163">
        <v>7</v>
      </c>
      <c r="V209" s="164">
        <v>45712</v>
      </c>
      <c r="W209" s="122">
        <f t="shared" si="2"/>
        <v>1</v>
      </c>
      <c r="X209" s="158" t="s">
        <v>1516</v>
      </c>
    </row>
    <row r="210" spans="1:24" ht="12.75" hidden="1" customHeight="1">
      <c r="A210" s="158" t="s">
        <v>1516</v>
      </c>
      <c r="B210" s="182" t="s">
        <v>749</v>
      </c>
      <c r="C210" s="158" t="s">
        <v>29</v>
      </c>
      <c r="D210" s="158">
        <v>80111600</v>
      </c>
      <c r="E210" s="158" t="s">
        <v>751</v>
      </c>
      <c r="F210" s="158" t="s">
        <v>459</v>
      </c>
      <c r="G210" s="158" t="s">
        <v>307</v>
      </c>
      <c r="H210" s="158">
        <v>6</v>
      </c>
      <c r="I210" s="159">
        <v>1</v>
      </c>
      <c r="J210" s="158" t="s">
        <v>83</v>
      </c>
      <c r="K210" s="158" t="s">
        <v>84</v>
      </c>
      <c r="L210" s="173">
        <v>4057001</v>
      </c>
      <c r="M210" s="181">
        <f t="shared" si="16"/>
        <v>24342006</v>
      </c>
      <c r="N210" s="158" t="s">
        <v>698</v>
      </c>
      <c r="O210" s="158" t="s">
        <v>122</v>
      </c>
      <c r="P210" s="159" t="s">
        <v>461</v>
      </c>
      <c r="Q210" s="158" t="s">
        <v>1610</v>
      </c>
      <c r="R210" s="162" t="s">
        <v>28</v>
      </c>
      <c r="S210" s="163">
        <v>8131</v>
      </c>
      <c r="T210" s="163">
        <v>2024110010238</v>
      </c>
      <c r="U210" s="163">
        <v>7</v>
      </c>
      <c r="V210" s="164">
        <v>45712</v>
      </c>
      <c r="W210" s="122">
        <f t="shared" si="2"/>
        <v>1</v>
      </c>
      <c r="X210" s="158" t="s">
        <v>1516</v>
      </c>
    </row>
    <row r="211" spans="1:24" ht="12.75" hidden="1" customHeight="1">
      <c r="A211" s="158" t="s">
        <v>1516</v>
      </c>
      <c r="B211" s="180" t="s">
        <v>752</v>
      </c>
      <c r="C211" s="158" t="s">
        <v>29</v>
      </c>
      <c r="D211" s="158">
        <v>80111600</v>
      </c>
      <c r="E211" s="158" t="s">
        <v>754</v>
      </c>
      <c r="F211" s="158" t="s">
        <v>649</v>
      </c>
      <c r="G211" s="158" t="s">
        <v>673</v>
      </c>
      <c r="H211" s="159">
        <v>6</v>
      </c>
      <c r="I211" s="159">
        <v>1</v>
      </c>
      <c r="J211" s="158" t="s">
        <v>83</v>
      </c>
      <c r="K211" s="158" t="s">
        <v>84</v>
      </c>
      <c r="L211" s="173">
        <v>4200000</v>
      </c>
      <c r="M211" s="181">
        <v>25200000</v>
      </c>
      <c r="N211" s="158" t="s">
        <v>698</v>
      </c>
      <c r="O211" s="158" t="s">
        <v>122</v>
      </c>
      <c r="P211" s="159" t="s">
        <v>461</v>
      </c>
      <c r="Q211" s="158" t="s">
        <v>1606</v>
      </c>
      <c r="R211" s="162" t="s">
        <v>28</v>
      </c>
      <c r="S211" s="163">
        <v>8131</v>
      </c>
      <c r="T211" s="163">
        <v>2024110010238</v>
      </c>
      <c r="U211" s="163">
        <v>7</v>
      </c>
      <c r="V211" s="164">
        <v>45712</v>
      </c>
      <c r="W211" s="122">
        <f t="shared" si="2"/>
        <v>1</v>
      </c>
      <c r="X211" s="158" t="s">
        <v>1516</v>
      </c>
    </row>
    <row r="212" spans="1:24" ht="12.75" hidden="1" customHeight="1">
      <c r="A212" s="158" t="s">
        <v>1516</v>
      </c>
      <c r="B212" s="180" t="s">
        <v>755</v>
      </c>
      <c r="C212" s="158" t="s">
        <v>29</v>
      </c>
      <c r="D212" s="158">
        <v>80111600</v>
      </c>
      <c r="E212" s="158" t="s">
        <v>757</v>
      </c>
      <c r="F212" s="158" t="s">
        <v>459</v>
      </c>
      <c r="G212" s="158" t="s">
        <v>307</v>
      </c>
      <c r="H212" s="159">
        <v>6</v>
      </c>
      <c r="I212" s="159">
        <v>1</v>
      </c>
      <c r="J212" s="158" t="s">
        <v>83</v>
      </c>
      <c r="K212" s="158" t="s">
        <v>84</v>
      </c>
      <c r="L212" s="173">
        <v>4200000</v>
      </c>
      <c r="M212" s="181">
        <v>25200000</v>
      </c>
      <c r="N212" s="158" t="s">
        <v>698</v>
      </c>
      <c r="O212" s="158" t="s">
        <v>122</v>
      </c>
      <c r="P212" s="159" t="s">
        <v>461</v>
      </c>
      <c r="Q212" s="158" t="s">
        <v>1606</v>
      </c>
      <c r="R212" s="162" t="s">
        <v>28</v>
      </c>
      <c r="S212" s="163">
        <v>8131</v>
      </c>
      <c r="T212" s="163">
        <v>2024110010238</v>
      </c>
      <c r="U212" s="163">
        <v>7</v>
      </c>
      <c r="V212" s="164">
        <v>45712</v>
      </c>
      <c r="W212" s="122">
        <f t="shared" si="2"/>
        <v>1</v>
      </c>
      <c r="X212" s="158" t="s">
        <v>1516</v>
      </c>
    </row>
    <row r="213" spans="1:24" ht="12.75" hidden="1" customHeight="1">
      <c r="A213" s="158" t="s">
        <v>1516</v>
      </c>
      <c r="B213" s="180" t="s">
        <v>758</v>
      </c>
      <c r="C213" s="158" t="s">
        <v>29</v>
      </c>
      <c r="D213" s="158">
        <v>80111600</v>
      </c>
      <c r="E213" s="158" t="s">
        <v>1611</v>
      </c>
      <c r="F213" s="158" t="s">
        <v>459</v>
      </c>
      <c r="G213" s="158" t="s">
        <v>307</v>
      </c>
      <c r="H213" s="159">
        <v>6</v>
      </c>
      <c r="I213" s="159">
        <v>1</v>
      </c>
      <c r="J213" s="158" t="s">
        <v>83</v>
      </c>
      <c r="K213" s="158" t="s">
        <v>84</v>
      </c>
      <c r="L213" s="173">
        <v>4200000</v>
      </c>
      <c r="M213" s="181">
        <v>25200000</v>
      </c>
      <c r="N213" s="158" t="s">
        <v>698</v>
      </c>
      <c r="O213" s="158" t="s">
        <v>122</v>
      </c>
      <c r="P213" s="159" t="s">
        <v>461</v>
      </c>
      <c r="Q213" s="158" t="s">
        <v>1606</v>
      </c>
      <c r="R213" s="162" t="s">
        <v>28</v>
      </c>
      <c r="S213" s="163">
        <v>8131</v>
      </c>
      <c r="T213" s="163">
        <v>2024110010238</v>
      </c>
      <c r="U213" s="163">
        <v>7</v>
      </c>
      <c r="V213" s="164">
        <v>45712</v>
      </c>
      <c r="W213" s="122">
        <f t="shared" si="2"/>
        <v>1</v>
      </c>
      <c r="X213" s="158" t="s">
        <v>1516</v>
      </c>
    </row>
    <row r="214" spans="1:24" ht="12.75" hidden="1" customHeight="1">
      <c r="A214" s="158" t="s">
        <v>1516</v>
      </c>
      <c r="B214" s="180" t="s">
        <v>760</v>
      </c>
      <c r="C214" s="158" t="s">
        <v>29</v>
      </c>
      <c r="D214" s="158">
        <v>80111600</v>
      </c>
      <c r="E214" s="158" t="s">
        <v>762</v>
      </c>
      <c r="F214" s="158" t="s">
        <v>459</v>
      </c>
      <c r="G214" s="158" t="s">
        <v>307</v>
      </c>
      <c r="H214" s="159">
        <v>6</v>
      </c>
      <c r="I214" s="159">
        <v>1</v>
      </c>
      <c r="J214" s="158" t="s">
        <v>83</v>
      </c>
      <c r="K214" s="158" t="s">
        <v>84</v>
      </c>
      <c r="L214" s="173">
        <v>4200000</v>
      </c>
      <c r="M214" s="181">
        <v>25200000</v>
      </c>
      <c r="N214" s="158" t="s">
        <v>698</v>
      </c>
      <c r="O214" s="158" t="s">
        <v>122</v>
      </c>
      <c r="P214" s="159" t="s">
        <v>461</v>
      </c>
      <c r="Q214" s="158" t="s">
        <v>1606</v>
      </c>
      <c r="R214" s="162" t="s">
        <v>28</v>
      </c>
      <c r="S214" s="163">
        <v>8131</v>
      </c>
      <c r="T214" s="163">
        <v>2024110010238</v>
      </c>
      <c r="U214" s="163">
        <v>7</v>
      </c>
      <c r="V214" s="164">
        <v>45712</v>
      </c>
      <c r="W214" s="122">
        <f t="shared" si="2"/>
        <v>1</v>
      </c>
      <c r="X214" s="158" t="s">
        <v>1516</v>
      </c>
    </row>
    <row r="215" spans="1:24" ht="12.75" hidden="1" customHeight="1">
      <c r="A215" s="158" t="s">
        <v>1516</v>
      </c>
      <c r="B215" s="180" t="s">
        <v>763</v>
      </c>
      <c r="C215" s="158" t="s">
        <v>29</v>
      </c>
      <c r="D215" s="158">
        <v>80111600</v>
      </c>
      <c r="E215" s="158" t="s">
        <v>1612</v>
      </c>
      <c r="F215" s="158" t="s">
        <v>459</v>
      </c>
      <c r="G215" s="158" t="s">
        <v>307</v>
      </c>
      <c r="H215" s="159">
        <v>6</v>
      </c>
      <c r="I215" s="159">
        <v>1</v>
      </c>
      <c r="J215" s="158" t="s">
        <v>83</v>
      </c>
      <c r="K215" s="158" t="s">
        <v>84</v>
      </c>
      <c r="L215" s="173">
        <v>4200000</v>
      </c>
      <c r="M215" s="181">
        <v>25200000</v>
      </c>
      <c r="N215" s="158" t="s">
        <v>698</v>
      </c>
      <c r="O215" s="158" t="s">
        <v>122</v>
      </c>
      <c r="P215" s="159" t="s">
        <v>461</v>
      </c>
      <c r="Q215" s="158" t="s">
        <v>1606</v>
      </c>
      <c r="R215" s="162" t="s">
        <v>28</v>
      </c>
      <c r="S215" s="163">
        <v>8131</v>
      </c>
      <c r="T215" s="163">
        <v>2024110010238</v>
      </c>
      <c r="U215" s="163">
        <v>7</v>
      </c>
      <c r="V215" s="164">
        <v>45712</v>
      </c>
      <c r="W215" s="122">
        <f t="shared" si="2"/>
        <v>1</v>
      </c>
      <c r="X215" s="158" t="s">
        <v>1516</v>
      </c>
    </row>
    <row r="216" spans="1:24" ht="12.75" hidden="1" customHeight="1">
      <c r="A216" s="158" t="s">
        <v>1516</v>
      </c>
      <c r="B216" s="180" t="s">
        <v>765</v>
      </c>
      <c r="C216" s="158" t="s">
        <v>29</v>
      </c>
      <c r="D216" s="158">
        <v>80111600</v>
      </c>
      <c r="E216" s="158" t="s">
        <v>767</v>
      </c>
      <c r="F216" s="158" t="s">
        <v>459</v>
      </c>
      <c r="G216" s="158" t="s">
        <v>307</v>
      </c>
      <c r="H216" s="158">
        <v>6</v>
      </c>
      <c r="I216" s="158">
        <v>1</v>
      </c>
      <c r="J216" s="158" t="s">
        <v>83</v>
      </c>
      <c r="K216" s="158" t="s">
        <v>84</v>
      </c>
      <c r="L216" s="173">
        <v>3812623</v>
      </c>
      <c r="M216" s="173">
        <f>+L216/30*180</f>
        <v>22875738</v>
      </c>
      <c r="N216" s="158" t="s">
        <v>698</v>
      </c>
      <c r="O216" s="158" t="s">
        <v>78</v>
      </c>
      <c r="P216" s="159" t="s">
        <v>461</v>
      </c>
      <c r="Q216" s="158" t="s">
        <v>1613</v>
      </c>
      <c r="R216" s="162" t="s">
        <v>28</v>
      </c>
      <c r="S216" s="163">
        <v>8131</v>
      </c>
      <c r="T216" s="163">
        <v>2024110010238</v>
      </c>
      <c r="U216" s="163">
        <v>7</v>
      </c>
      <c r="V216" s="164">
        <v>45712</v>
      </c>
      <c r="W216" s="122">
        <f t="shared" si="2"/>
        <v>1</v>
      </c>
      <c r="X216" s="158" t="s">
        <v>1516</v>
      </c>
    </row>
    <row r="217" spans="1:24" ht="12.75" hidden="1" customHeight="1">
      <c r="A217" s="158" t="s">
        <v>1516</v>
      </c>
      <c r="B217" s="180" t="s">
        <v>768</v>
      </c>
      <c r="C217" s="158" t="s">
        <v>30</v>
      </c>
      <c r="D217" s="158">
        <v>80111600</v>
      </c>
      <c r="E217" s="158" t="s">
        <v>770</v>
      </c>
      <c r="F217" s="158" t="s">
        <v>459</v>
      </c>
      <c r="G217" s="158" t="s">
        <v>307</v>
      </c>
      <c r="H217" s="159">
        <v>5</v>
      </c>
      <c r="I217" s="159">
        <v>1</v>
      </c>
      <c r="J217" s="158" t="s">
        <v>83</v>
      </c>
      <c r="K217" s="158" t="s">
        <v>84</v>
      </c>
      <c r="L217" s="173">
        <v>10000000</v>
      </c>
      <c r="M217" s="181">
        <f>+L217*H217</f>
        <v>50000000</v>
      </c>
      <c r="N217" s="158" t="s">
        <v>698</v>
      </c>
      <c r="O217" s="158" t="s">
        <v>122</v>
      </c>
      <c r="P217" s="159" t="s">
        <v>461</v>
      </c>
      <c r="Q217" s="158" t="s">
        <v>1614</v>
      </c>
      <c r="R217" s="162" t="s">
        <v>28</v>
      </c>
      <c r="S217" s="163">
        <v>8131</v>
      </c>
      <c r="T217" s="163">
        <v>2024110010238</v>
      </c>
      <c r="U217" s="163">
        <v>7</v>
      </c>
      <c r="V217" s="164">
        <v>45712</v>
      </c>
      <c r="W217" s="122">
        <f t="shared" si="2"/>
        <v>1</v>
      </c>
      <c r="X217" s="158" t="s">
        <v>1516</v>
      </c>
    </row>
    <row r="218" spans="1:24" ht="12.75" hidden="1" customHeight="1">
      <c r="A218" s="158" t="s">
        <v>1516</v>
      </c>
      <c r="B218" s="180" t="s">
        <v>771</v>
      </c>
      <c r="C218" s="158" t="s">
        <v>30</v>
      </c>
      <c r="D218" s="158">
        <v>80111600</v>
      </c>
      <c r="E218" s="158" t="s">
        <v>773</v>
      </c>
      <c r="F218" s="158" t="s">
        <v>649</v>
      </c>
      <c r="G218" s="158" t="s">
        <v>178</v>
      </c>
      <c r="H218" s="159">
        <v>9</v>
      </c>
      <c r="I218" s="159">
        <v>1</v>
      </c>
      <c r="J218" s="159" t="s">
        <v>410</v>
      </c>
      <c r="K218" s="158" t="s">
        <v>84</v>
      </c>
      <c r="L218" s="173">
        <v>33769045</v>
      </c>
      <c r="M218" s="173">
        <f>+L218</f>
        <v>33769045</v>
      </c>
      <c r="N218" s="158" t="s">
        <v>698</v>
      </c>
      <c r="O218" s="158" t="s">
        <v>78</v>
      </c>
      <c r="P218" s="159" t="s">
        <v>461</v>
      </c>
      <c r="Q218" s="158" t="s">
        <v>1615</v>
      </c>
      <c r="R218" s="162" t="s">
        <v>28</v>
      </c>
      <c r="S218" s="163">
        <v>8131</v>
      </c>
      <c r="T218" s="163">
        <v>2024110010238</v>
      </c>
      <c r="U218" s="163">
        <v>7</v>
      </c>
      <c r="V218" s="164">
        <v>45712</v>
      </c>
      <c r="W218" s="122">
        <f t="shared" si="2"/>
        <v>1</v>
      </c>
      <c r="X218" s="158" t="s">
        <v>1516</v>
      </c>
    </row>
    <row r="219" spans="1:24" ht="12.75" hidden="1" customHeight="1">
      <c r="A219" s="171" t="s">
        <v>1567</v>
      </c>
      <c r="B219" s="185" t="s">
        <v>1242</v>
      </c>
      <c r="C219" s="171" t="s">
        <v>30</v>
      </c>
      <c r="D219" s="171">
        <v>80111600</v>
      </c>
      <c r="E219" s="171" t="s">
        <v>1495</v>
      </c>
      <c r="F219" s="171" t="s">
        <v>307</v>
      </c>
      <c r="G219" s="171" t="s">
        <v>673</v>
      </c>
      <c r="H219" s="171">
        <v>1</v>
      </c>
      <c r="I219" s="171">
        <v>1</v>
      </c>
      <c r="J219" s="171" t="s">
        <v>83</v>
      </c>
      <c r="K219" s="171" t="s">
        <v>84</v>
      </c>
      <c r="L219" s="183">
        <f>224262+10100000+10000000+1200000+857994+22000000</f>
        <v>44382256</v>
      </c>
      <c r="M219" s="183">
        <f>+I219*L219</f>
        <v>44382256</v>
      </c>
      <c r="N219" s="171" t="s">
        <v>698</v>
      </c>
      <c r="O219" s="171" t="s">
        <v>78</v>
      </c>
      <c r="P219" s="182" t="s">
        <v>461</v>
      </c>
      <c r="Q219" s="171" t="s">
        <v>1616</v>
      </c>
      <c r="R219" s="162" t="s">
        <v>28</v>
      </c>
      <c r="S219" s="163">
        <v>8131</v>
      </c>
      <c r="T219" s="163">
        <v>2024110010238</v>
      </c>
      <c r="U219" s="163">
        <v>7</v>
      </c>
      <c r="V219" s="164">
        <v>45712</v>
      </c>
      <c r="W219" s="122">
        <f t="shared" si="2"/>
        <v>1</v>
      </c>
      <c r="X219" s="171" t="s">
        <v>1567</v>
      </c>
    </row>
    <row r="220" spans="1:24" ht="12.75" hidden="1" customHeight="1">
      <c r="A220" s="158" t="s">
        <v>1516</v>
      </c>
      <c r="B220" s="180" t="s">
        <v>561</v>
      </c>
      <c r="C220" s="158" t="s">
        <v>30</v>
      </c>
      <c r="D220" s="158">
        <v>80111600</v>
      </c>
      <c r="E220" s="158" t="s">
        <v>1617</v>
      </c>
      <c r="F220" s="158" t="s">
        <v>459</v>
      </c>
      <c r="G220" s="158" t="s">
        <v>82</v>
      </c>
      <c r="H220" s="158">
        <v>5</v>
      </c>
      <c r="I220" s="158">
        <v>1</v>
      </c>
      <c r="J220" s="158" t="s">
        <v>83</v>
      </c>
      <c r="K220" s="158" t="s">
        <v>84</v>
      </c>
      <c r="L220" s="173">
        <v>2300000</v>
      </c>
      <c r="M220" s="173">
        <f t="shared" ref="M220:M225" si="17">+L220*H220</f>
        <v>11500000</v>
      </c>
      <c r="N220" s="158" t="s">
        <v>588</v>
      </c>
      <c r="O220" s="158" t="s">
        <v>78</v>
      </c>
      <c r="P220" s="159" t="s">
        <v>461</v>
      </c>
      <c r="Q220" s="158" t="s">
        <v>1618</v>
      </c>
      <c r="R220" s="162" t="s">
        <v>28</v>
      </c>
      <c r="S220" s="163">
        <v>8131</v>
      </c>
      <c r="T220" s="163">
        <v>2024110010238</v>
      </c>
      <c r="U220" s="163">
        <v>7</v>
      </c>
      <c r="V220" s="164">
        <v>45712</v>
      </c>
      <c r="W220" s="122">
        <f t="shared" si="2"/>
        <v>1</v>
      </c>
      <c r="X220" s="158" t="s">
        <v>1516</v>
      </c>
    </row>
    <row r="221" spans="1:24" ht="12.75" hidden="1" customHeight="1">
      <c r="A221" s="158" t="s">
        <v>1516</v>
      </c>
      <c r="B221" s="180" t="s">
        <v>562</v>
      </c>
      <c r="C221" s="158" t="s">
        <v>30</v>
      </c>
      <c r="D221" s="158">
        <v>80111600</v>
      </c>
      <c r="E221" s="158" t="s">
        <v>1617</v>
      </c>
      <c r="F221" s="158" t="s">
        <v>459</v>
      </c>
      <c r="G221" s="158" t="s">
        <v>82</v>
      </c>
      <c r="H221" s="158">
        <v>5</v>
      </c>
      <c r="I221" s="158">
        <v>1</v>
      </c>
      <c r="J221" s="158" t="s">
        <v>83</v>
      </c>
      <c r="K221" s="158" t="s">
        <v>84</v>
      </c>
      <c r="L221" s="173">
        <v>2650000</v>
      </c>
      <c r="M221" s="173">
        <f t="shared" si="17"/>
        <v>13250000</v>
      </c>
      <c r="N221" s="158" t="s">
        <v>588</v>
      </c>
      <c r="O221" s="158" t="s">
        <v>78</v>
      </c>
      <c r="P221" s="159" t="s">
        <v>461</v>
      </c>
      <c r="Q221" s="158" t="s">
        <v>1618</v>
      </c>
      <c r="R221" s="162" t="s">
        <v>28</v>
      </c>
      <c r="S221" s="163">
        <v>8131</v>
      </c>
      <c r="T221" s="163">
        <v>2024110010238</v>
      </c>
      <c r="U221" s="163">
        <v>7</v>
      </c>
      <c r="V221" s="164">
        <v>45712</v>
      </c>
      <c r="W221" s="122">
        <f t="shared" si="2"/>
        <v>1</v>
      </c>
      <c r="X221" s="158" t="s">
        <v>1516</v>
      </c>
    </row>
    <row r="222" spans="1:24" ht="12.75" hidden="1" customHeight="1">
      <c r="A222" s="158" t="s">
        <v>1516</v>
      </c>
      <c r="B222" s="180" t="s">
        <v>564</v>
      </c>
      <c r="C222" s="158" t="s">
        <v>30</v>
      </c>
      <c r="D222" s="158">
        <v>80111600</v>
      </c>
      <c r="E222" s="158" t="s">
        <v>1617</v>
      </c>
      <c r="F222" s="158" t="s">
        <v>459</v>
      </c>
      <c r="G222" s="158" t="s">
        <v>82</v>
      </c>
      <c r="H222" s="158">
        <v>7</v>
      </c>
      <c r="I222" s="158">
        <v>1</v>
      </c>
      <c r="J222" s="158" t="s">
        <v>83</v>
      </c>
      <c r="K222" s="158" t="s">
        <v>84</v>
      </c>
      <c r="L222" s="173">
        <v>2500000</v>
      </c>
      <c r="M222" s="173">
        <f t="shared" si="17"/>
        <v>17500000</v>
      </c>
      <c r="N222" s="158" t="s">
        <v>588</v>
      </c>
      <c r="O222" s="158" t="s">
        <v>78</v>
      </c>
      <c r="P222" s="159" t="s">
        <v>461</v>
      </c>
      <c r="Q222" s="158" t="s">
        <v>1618</v>
      </c>
      <c r="R222" s="162" t="s">
        <v>28</v>
      </c>
      <c r="S222" s="163">
        <v>8131</v>
      </c>
      <c r="T222" s="163">
        <v>2024110010238</v>
      </c>
      <c r="U222" s="163">
        <v>7</v>
      </c>
      <c r="V222" s="164">
        <v>45712</v>
      </c>
      <c r="W222" s="122">
        <f t="shared" si="2"/>
        <v>1</v>
      </c>
      <c r="X222" s="158" t="s">
        <v>1516</v>
      </c>
    </row>
    <row r="223" spans="1:24" ht="12.75" hidden="1" customHeight="1">
      <c r="A223" s="158" t="s">
        <v>1516</v>
      </c>
      <c r="B223" s="180" t="s">
        <v>565</v>
      </c>
      <c r="C223" s="158" t="s">
        <v>30</v>
      </c>
      <c r="D223" s="158">
        <v>80111600</v>
      </c>
      <c r="E223" s="158" t="s">
        <v>1617</v>
      </c>
      <c r="F223" s="158" t="s">
        <v>459</v>
      </c>
      <c r="G223" s="158" t="s">
        <v>82</v>
      </c>
      <c r="H223" s="158">
        <v>5</v>
      </c>
      <c r="I223" s="158">
        <v>1</v>
      </c>
      <c r="J223" s="158" t="s">
        <v>83</v>
      </c>
      <c r="K223" s="158" t="s">
        <v>84</v>
      </c>
      <c r="L223" s="173">
        <v>3100000</v>
      </c>
      <c r="M223" s="173">
        <f t="shared" si="17"/>
        <v>15500000</v>
      </c>
      <c r="N223" s="158" t="s">
        <v>588</v>
      </c>
      <c r="O223" s="158" t="s">
        <v>78</v>
      </c>
      <c r="P223" s="159" t="s">
        <v>461</v>
      </c>
      <c r="Q223" s="158" t="s">
        <v>1618</v>
      </c>
      <c r="R223" s="162" t="s">
        <v>28</v>
      </c>
      <c r="S223" s="163">
        <v>8131</v>
      </c>
      <c r="T223" s="163">
        <v>2024110010238</v>
      </c>
      <c r="U223" s="163">
        <v>7</v>
      </c>
      <c r="V223" s="164">
        <v>45712</v>
      </c>
      <c r="W223" s="122">
        <f t="shared" si="2"/>
        <v>1</v>
      </c>
      <c r="X223" s="158" t="s">
        <v>1516</v>
      </c>
    </row>
    <row r="224" spans="1:24" ht="12.75" hidden="1" customHeight="1">
      <c r="A224" s="158" t="s">
        <v>1516</v>
      </c>
      <c r="B224" s="180" t="s">
        <v>585</v>
      </c>
      <c r="C224" s="158" t="s">
        <v>30</v>
      </c>
      <c r="D224" s="158">
        <v>80111600</v>
      </c>
      <c r="E224" s="158" t="s">
        <v>1619</v>
      </c>
      <c r="F224" s="158" t="s">
        <v>459</v>
      </c>
      <c r="G224" s="158" t="s">
        <v>82</v>
      </c>
      <c r="H224" s="158">
        <v>5</v>
      </c>
      <c r="I224" s="158">
        <v>1</v>
      </c>
      <c r="J224" s="158" t="s">
        <v>83</v>
      </c>
      <c r="K224" s="158" t="s">
        <v>84</v>
      </c>
      <c r="L224" s="173">
        <v>4700000</v>
      </c>
      <c r="M224" s="173">
        <f t="shared" si="17"/>
        <v>23500000</v>
      </c>
      <c r="N224" s="158" t="s">
        <v>588</v>
      </c>
      <c r="O224" s="158" t="s">
        <v>78</v>
      </c>
      <c r="P224" s="159" t="s">
        <v>461</v>
      </c>
      <c r="Q224" s="158" t="s">
        <v>1620</v>
      </c>
      <c r="R224" s="162" t="s">
        <v>28</v>
      </c>
      <c r="S224" s="163">
        <v>8131</v>
      </c>
      <c r="T224" s="163">
        <v>2024110010238</v>
      </c>
      <c r="U224" s="163">
        <v>7</v>
      </c>
      <c r="V224" s="164">
        <v>45712</v>
      </c>
      <c r="W224" s="122">
        <f t="shared" si="2"/>
        <v>1</v>
      </c>
      <c r="X224" s="158" t="s">
        <v>1516</v>
      </c>
    </row>
    <row r="225" spans="1:24" ht="12.75" hidden="1" customHeight="1">
      <c r="A225" s="158" t="s">
        <v>1516</v>
      </c>
      <c r="B225" s="180" t="s">
        <v>586</v>
      </c>
      <c r="C225" s="158" t="s">
        <v>30</v>
      </c>
      <c r="D225" s="158">
        <v>80111600</v>
      </c>
      <c r="E225" s="158" t="s">
        <v>587</v>
      </c>
      <c r="F225" s="158" t="s">
        <v>459</v>
      </c>
      <c r="G225" s="158" t="s">
        <v>82</v>
      </c>
      <c r="H225" s="158">
        <v>5</v>
      </c>
      <c r="I225" s="158">
        <v>1</v>
      </c>
      <c r="J225" s="158" t="s">
        <v>83</v>
      </c>
      <c r="K225" s="158" t="s">
        <v>84</v>
      </c>
      <c r="L225" s="173">
        <v>4700000</v>
      </c>
      <c r="M225" s="173">
        <f t="shared" si="17"/>
        <v>23500000</v>
      </c>
      <c r="N225" s="158" t="s">
        <v>588</v>
      </c>
      <c r="O225" s="158" t="s">
        <v>78</v>
      </c>
      <c r="P225" s="159" t="s">
        <v>461</v>
      </c>
      <c r="Q225" s="166"/>
      <c r="R225" s="162" t="s">
        <v>28</v>
      </c>
      <c r="S225" s="163">
        <v>8131</v>
      </c>
      <c r="T225" s="163">
        <v>2024110010238</v>
      </c>
      <c r="U225" s="163">
        <v>7</v>
      </c>
      <c r="V225" s="164">
        <v>45712</v>
      </c>
      <c r="W225" s="122">
        <f t="shared" si="2"/>
        <v>1</v>
      </c>
      <c r="X225" s="158" t="s">
        <v>1516</v>
      </c>
    </row>
    <row r="226" spans="1:24" ht="12.75" hidden="1" customHeight="1">
      <c r="A226" s="158" t="s">
        <v>1587</v>
      </c>
      <c r="B226" s="180" t="s">
        <v>568</v>
      </c>
      <c r="C226" s="158" t="s">
        <v>30</v>
      </c>
      <c r="D226" s="158">
        <v>80111600</v>
      </c>
      <c r="E226" s="158" t="s">
        <v>1376</v>
      </c>
      <c r="F226" s="158" t="s">
        <v>459</v>
      </c>
      <c r="G226" s="158" t="s">
        <v>82</v>
      </c>
      <c r="H226" s="158">
        <v>6</v>
      </c>
      <c r="I226" s="158">
        <v>1</v>
      </c>
      <c r="J226" s="158" t="s">
        <v>83</v>
      </c>
      <c r="K226" s="158" t="s">
        <v>84</v>
      </c>
      <c r="L226" s="173">
        <v>3710000</v>
      </c>
      <c r="M226" s="173">
        <v>29680000</v>
      </c>
      <c r="N226" s="158" t="s">
        <v>588</v>
      </c>
      <c r="O226" s="158" t="s">
        <v>78</v>
      </c>
      <c r="P226" s="159" t="s">
        <v>461</v>
      </c>
      <c r="Q226" s="158" t="s">
        <v>1621</v>
      </c>
      <c r="R226" s="162" t="s">
        <v>28</v>
      </c>
      <c r="S226" s="163">
        <v>8131</v>
      </c>
      <c r="T226" s="163">
        <v>2024110010238</v>
      </c>
      <c r="U226" s="163">
        <v>7</v>
      </c>
      <c r="V226" s="164">
        <v>45712</v>
      </c>
      <c r="W226" s="122">
        <f t="shared" si="2"/>
        <v>1</v>
      </c>
      <c r="X226" s="158" t="s">
        <v>1587</v>
      </c>
    </row>
    <row r="227" spans="1:24" ht="63" hidden="1" customHeight="1">
      <c r="A227" s="158" t="s">
        <v>1516</v>
      </c>
      <c r="B227" s="180" t="s">
        <v>583</v>
      </c>
      <c r="C227" s="158" t="s">
        <v>30</v>
      </c>
      <c r="D227" s="158">
        <v>80111600</v>
      </c>
      <c r="E227" s="158" t="s">
        <v>1622</v>
      </c>
      <c r="F227" s="166"/>
      <c r="G227" s="166"/>
      <c r="H227" s="166"/>
      <c r="I227" s="166"/>
      <c r="J227" s="158" t="s">
        <v>83</v>
      </c>
      <c r="K227" s="158" t="s">
        <v>84</v>
      </c>
      <c r="L227" s="186"/>
      <c r="M227" s="173">
        <v>12130000</v>
      </c>
      <c r="N227" s="158" t="s">
        <v>588</v>
      </c>
      <c r="O227" s="158" t="s">
        <v>78</v>
      </c>
      <c r="P227" s="159" t="s">
        <v>461</v>
      </c>
      <c r="Q227" s="158" t="s">
        <v>1623</v>
      </c>
      <c r="R227" s="162" t="s">
        <v>28</v>
      </c>
      <c r="S227" s="163">
        <v>8131</v>
      </c>
      <c r="T227" s="163">
        <v>2024110010238</v>
      </c>
      <c r="U227" s="163">
        <v>7</v>
      </c>
      <c r="V227" s="164">
        <v>45712</v>
      </c>
      <c r="W227" s="122">
        <f t="shared" si="2"/>
        <v>1</v>
      </c>
      <c r="X227" s="158" t="s">
        <v>1516</v>
      </c>
    </row>
    <row r="228" spans="1:24" ht="12.75" hidden="1" customHeight="1">
      <c r="A228" s="187" t="s">
        <v>1516</v>
      </c>
      <c r="B228" s="180" t="s">
        <v>109</v>
      </c>
      <c r="C228" s="188" t="s">
        <v>34</v>
      </c>
      <c r="D228" s="188">
        <v>80111600</v>
      </c>
      <c r="E228" s="188" t="s">
        <v>80</v>
      </c>
      <c r="F228" s="134" t="s">
        <v>81</v>
      </c>
      <c r="G228" s="188" t="s">
        <v>82</v>
      </c>
      <c r="H228" s="188">
        <v>3</v>
      </c>
      <c r="I228" s="188">
        <v>1</v>
      </c>
      <c r="J228" s="188" t="s">
        <v>83</v>
      </c>
      <c r="K228" s="188" t="s">
        <v>84</v>
      </c>
      <c r="L228" s="189">
        <v>3719000</v>
      </c>
      <c r="M228" s="190">
        <v>11157000</v>
      </c>
      <c r="N228" s="188" t="s">
        <v>85</v>
      </c>
      <c r="O228" s="188" t="s">
        <v>78</v>
      </c>
      <c r="P228" s="191" t="s">
        <v>86</v>
      </c>
      <c r="Q228" s="188" t="s">
        <v>1624</v>
      </c>
      <c r="R228" s="109" t="s">
        <v>33</v>
      </c>
      <c r="S228" s="56">
        <v>8025</v>
      </c>
      <c r="T228" s="192">
        <v>2024110010079</v>
      </c>
      <c r="U228" s="192">
        <v>8</v>
      </c>
      <c r="V228" s="193">
        <v>45713</v>
      </c>
      <c r="W228" s="122">
        <f t="shared" si="2"/>
        <v>1</v>
      </c>
      <c r="X228" s="187" t="s">
        <v>1516</v>
      </c>
    </row>
    <row r="229" spans="1:24" ht="12.75" hidden="1" customHeight="1">
      <c r="A229" s="187" t="s">
        <v>1516</v>
      </c>
      <c r="B229" s="180" t="s">
        <v>110</v>
      </c>
      <c r="C229" s="188" t="s">
        <v>34</v>
      </c>
      <c r="D229" s="188">
        <v>80111600</v>
      </c>
      <c r="E229" s="188" t="s">
        <v>80</v>
      </c>
      <c r="F229" s="134" t="s">
        <v>81</v>
      </c>
      <c r="G229" s="188" t="s">
        <v>82</v>
      </c>
      <c r="H229" s="188">
        <v>5</v>
      </c>
      <c r="I229" s="188">
        <v>1</v>
      </c>
      <c r="J229" s="188" t="s">
        <v>83</v>
      </c>
      <c r="K229" s="188" t="s">
        <v>84</v>
      </c>
      <c r="L229" s="189">
        <v>8000000</v>
      </c>
      <c r="M229" s="190">
        <v>40000000</v>
      </c>
      <c r="N229" s="188" t="s">
        <v>85</v>
      </c>
      <c r="O229" s="188" t="s">
        <v>78</v>
      </c>
      <c r="P229" s="191" t="s">
        <v>86</v>
      </c>
      <c r="Q229" s="188" t="s">
        <v>1624</v>
      </c>
      <c r="R229" s="109" t="s">
        <v>33</v>
      </c>
      <c r="S229" s="56">
        <v>8025</v>
      </c>
      <c r="T229" s="192">
        <v>2024110010079</v>
      </c>
      <c r="U229" s="192">
        <v>8</v>
      </c>
      <c r="V229" s="193">
        <v>45713</v>
      </c>
      <c r="W229" s="122">
        <f t="shared" si="2"/>
        <v>1</v>
      </c>
      <c r="X229" s="187" t="s">
        <v>1516</v>
      </c>
    </row>
    <row r="230" spans="1:24" ht="12.75" hidden="1" customHeight="1">
      <c r="A230" s="194" t="s">
        <v>1516</v>
      </c>
      <c r="B230" s="180" t="s">
        <v>111</v>
      </c>
      <c r="C230" s="188" t="s">
        <v>34</v>
      </c>
      <c r="D230" s="188">
        <v>80111600</v>
      </c>
      <c r="E230" s="188" t="s">
        <v>80</v>
      </c>
      <c r="F230" s="134" t="s">
        <v>81</v>
      </c>
      <c r="G230" s="188" t="s">
        <v>82</v>
      </c>
      <c r="H230" s="188">
        <v>10</v>
      </c>
      <c r="I230" s="188">
        <v>1</v>
      </c>
      <c r="J230" s="188" t="s">
        <v>83</v>
      </c>
      <c r="K230" s="188" t="s">
        <v>84</v>
      </c>
      <c r="L230" s="189">
        <v>6000000</v>
      </c>
      <c r="M230" s="190">
        <v>60000000</v>
      </c>
      <c r="N230" s="188" t="s">
        <v>85</v>
      </c>
      <c r="O230" s="188" t="s">
        <v>78</v>
      </c>
      <c r="P230" s="191" t="s">
        <v>86</v>
      </c>
      <c r="Q230" s="188" t="s">
        <v>1624</v>
      </c>
      <c r="R230" s="109" t="s">
        <v>33</v>
      </c>
      <c r="S230" s="56">
        <v>8025</v>
      </c>
      <c r="T230" s="192">
        <v>2024110010079</v>
      </c>
      <c r="U230" s="192">
        <v>8</v>
      </c>
      <c r="V230" s="193">
        <v>45713</v>
      </c>
      <c r="W230" s="122">
        <f t="shared" si="2"/>
        <v>1</v>
      </c>
      <c r="X230" s="194" t="s">
        <v>1516</v>
      </c>
    </row>
    <row r="231" spans="1:24" ht="12.75" hidden="1" customHeight="1">
      <c r="A231" s="194" t="s">
        <v>1516</v>
      </c>
      <c r="B231" s="180" t="s">
        <v>106</v>
      </c>
      <c r="C231" s="188" t="s">
        <v>34</v>
      </c>
      <c r="D231" s="188">
        <v>80111600</v>
      </c>
      <c r="E231" s="188" t="s">
        <v>1265</v>
      </c>
      <c r="F231" s="134" t="s">
        <v>81</v>
      </c>
      <c r="G231" s="188" t="s">
        <v>82</v>
      </c>
      <c r="H231" s="188">
        <v>4</v>
      </c>
      <c r="I231" s="188">
        <v>1</v>
      </c>
      <c r="J231" s="188" t="s">
        <v>83</v>
      </c>
      <c r="K231" s="188" t="s">
        <v>84</v>
      </c>
      <c r="L231" s="189">
        <v>3575000</v>
      </c>
      <c r="M231" s="190">
        <v>14300000</v>
      </c>
      <c r="N231" s="188" t="s">
        <v>85</v>
      </c>
      <c r="O231" s="188" t="s">
        <v>78</v>
      </c>
      <c r="P231" s="191" t="s">
        <v>86</v>
      </c>
      <c r="Q231" s="188" t="s">
        <v>1624</v>
      </c>
      <c r="R231" s="109" t="s">
        <v>33</v>
      </c>
      <c r="S231" s="56">
        <v>8025</v>
      </c>
      <c r="T231" s="192">
        <v>2024110010079</v>
      </c>
      <c r="U231" s="192">
        <v>8</v>
      </c>
      <c r="V231" s="193">
        <v>45713</v>
      </c>
      <c r="W231" s="122">
        <f t="shared" si="2"/>
        <v>1</v>
      </c>
      <c r="X231" s="194" t="s">
        <v>1516</v>
      </c>
    </row>
    <row r="232" spans="1:24" ht="12.75" hidden="1" customHeight="1">
      <c r="A232" s="194" t="s">
        <v>1516</v>
      </c>
      <c r="B232" s="180" t="s">
        <v>94</v>
      </c>
      <c r="C232" s="188" t="s">
        <v>34</v>
      </c>
      <c r="D232" s="188">
        <v>80111600</v>
      </c>
      <c r="E232" s="188" t="s">
        <v>80</v>
      </c>
      <c r="F232" s="134" t="s">
        <v>81</v>
      </c>
      <c r="G232" s="188" t="s">
        <v>82</v>
      </c>
      <c r="H232" s="188">
        <v>5</v>
      </c>
      <c r="I232" s="188">
        <v>1</v>
      </c>
      <c r="J232" s="188" t="s">
        <v>83</v>
      </c>
      <c r="K232" s="188" t="s">
        <v>84</v>
      </c>
      <c r="L232" s="189">
        <v>4500000</v>
      </c>
      <c r="M232" s="190">
        <v>22500000</v>
      </c>
      <c r="N232" s="188" t="s">
        <v>85</v>
      </c>
      <c r="O232" s="188" t="s">
        <v>78</v>
      </c>
      <c r="P232" s="191" t="s">
        <v>86</v>
      </c>
      <c r="Q232" s="188" t="s">
        <v>1624</v>
      </c>
      <c r="R232" s="109" t="s">
        <v>33</v>
      </c>
      <c r="S232" s="56">
        <v>8025</v>
      </c>
      <c r="T232" s="192">
        <v>2024110010079</v>
      </c>
      <c r="U232" s="192">
        <v>8</v>
      </c>
      <c r="V232" s="193">
        <v>45713</v>
      </c>
      <c r="W232" s="122">
        <f t="shared" si="2"/>
        <v>1</v>
      </c>
      <c r="X232" s="194" t="s">
        <v>1516</v>
      </c>
    </row>
    <row r="233" spans="1:24" ht="12.75" hidden="1" customHeight="1">
      <c r="A233" s="194" t="s">
        <v>1516</v>
      </c>
      <c r="B233" s="180" t="s">
        <v>79</v>
      </c>
      <c r="C233" s="195" t="s">
        <v>34</v>
      </c>
      <c r="D233" s="196">
        <v>80111600</v>
      </c>
      <c r="E233" s="196" t="s">
        <v>80</v>
      </c>
      <c r="F233" s="196" t="s">
        <v>81</v>
      </c>
      <c r="G233" s="196" t="s">
        <v>82</v>
      </c>
      <c r="H233" s="196">
        <v>5</v>
      </c>
      <c r="I233" s="196">
        <v>1</v>
      </c>
      <c r="J233" s="196" t="s">
        <v>83</v>
      </c>
      <c r="K233" s="196" t="s">
        <v>84</v>
      </c>
      <c r="L233" s="197">
        <v>5000000</v>
      </c>
      <c r="M233" s="197">
        <v>25000000</v>
      </c>
      <c r="N233" s="137" t="s">
        <v>85</v>
      </c>
      <c r="O233" s="137" t="s">
        <v>78</v>
      </c>
      <c r="P233" s="137" t="s">
        <v>86</v>
      </c>
      <c r="Q233" s="196" t="s">
        <v>1624</v>
      </c>
      <c r="R233" s="109" t="s">
        <v>33</v>
      </c>
      <c r="S233" s="56">
        <v>8025</v>
      </c>
      <c r="T233" s="192">
        <v>2024110010079</v>
      </c>
      <c r="U233" s="192">
        <v>8</v>
      </c>
      <c r="V233" s="193">
        <v>45713</v>
      </c>
      <c r="W233" s="122">
        <f t="shared" si="2"/>
        <v>1</v>
      </c>
      <c r="X233" s="194" t="s">
        <v>1516</v>
      </c>
    </row>
    <row r="234" spans="1:24" ht="12.75" hidden="1" customHeight="1">
      <c r="A234" s="194" t="s">
        <v>1516</v>
      </c>
      <c r="B234" s="180" t="s">
        <v>90</v>
      </c>
      <c r="C234" s="195" t="s">
        <v>34</v>
      </c>
      <c r="D234" s="196">
        <v>80111600</v>
      </c>
      <c r="E234" s="196" t="s">
        <v>80</v>
      </c>
      <c r="F234" s="196" t="s">
        <v>81</v>
      </c>
      <c r="G234" s="196" t="s">
        <v>82</v>
      </c>
      <c r="H234" s="196">
        <v>5</v>
      </c>
      <c r="I234" s="196">
        <v>1</v>
      </c>
      <c r="J234" s="196" t="s">
        <v>83</v>
      </c>
      <c r="K234" s="196" t="s">
        <v>84</v>
      </c>
      <c r="L234" s="197">
        <v>6000000</v>
      </c>
      <c r="M234" s="197">
        <v>30000000</v>
      </c>
      <c r="N234" s="137" t="s">
        <v>85</v>
      </c>
      <c r="O234" s="137" t="s">
        <v>78</v>
      </c>
      <c r="P234" s="137" t="s">
        <v>86</v>
      </c>
      <c r="Q234" s="188" t="s">
        <v>1624</v>
      </c>
      <c r="R234" s="109" t="s">
        <v>33</v>
      </c>
      <c r="S234" s="56">
        <v>8025</v>
      </c>
      <c r="T234" s="192">
        <v>2024110010079</v>
      </c>
      <c r="U234" s="192">
        <v>8</v>
      </c>
      <c r="V234" s="193">
        <v>45713</v>
      </c>
      <c r="W234" s="122">
        <f t="shared" si="2"/>
        <v>1</v>
      </c>
      <c r="X234" s="194" t="s">
        <v>1516</v>
      </c>
    </row>
    <row r="235" spans="1:24" ht="12.75" hidden="1" customHeight="1">
      <c r="A235" s="187" t="s">
        <v>1516</v>
      </c>
      <c r="B235" s="180" t="s">
        <v>69</v>
      </c>
      <c r="C235" s="188" t="s">
        <v>34</v>
      </c>
      <c r="D235" s="188">
        <v>80111600</v>
      </c>
      <c r="E235" s="188" t="s">
        <v>80</v>
      </c>
      <c r="F235" s="134" t="s">
        <v>81</v>
      </c>
      <c r="G235" s="188" t="s">
        <v>82</v>
      </c>
      <c r="H235" s="188">
        <v>5</v>
      </c>
      <c r="I235" s="188">
        <v>1</v>
      </c>
      <c r="J235" s="188" t="s">
        <v>83</v>
      </c>
      <c r="K235" s="188" t="s">
        <v>84</v>
      </c>
      <c r="L235" s="189">
        <v>4700000</v>
      </c>
      <c r="M235" s="190">
        <v>23500000</v>
      </c>
      <c r="N235" s="188" t="s">
        <v>85</v>
      </c>
      <c r="O235" s="188" t="s">
        <v>78</v>
      </c>
      <c r="P235" s="191" t="s">
        <v>86</v>
      </c>
      <c r="Q235" s="188" t="s">
        <v>1624</v>
      </c>
      <c r="R235" s="109" t="s">
        <v>33</v>
      </c>
      <c r="S235" s="56">
        <v>8025</v>
      </c>
      <c r="T235" s="192">
        <v>2024110010079</v>
      </c>
      <c r="U235" s="192">
        <v>8</v>
      </c>
      <c r="V235" s="193">
        <v>45713</v>
      </c>
      <c r="W235" s="122">
        <f t="shared" si="2"/>
        <v>1</v>
      </c>
      <c r="X235" s="187" t="s">
        <v>1516</v>
      </c>
    </row>
    <row r="236" spans="1:24" ht="12.75" customHeight="1">
      <c r="A236" s="198"/>
      <c r="B236" s="180"/>
      <c r="C236" s="199"/>
      <c r="D236" s="198"/>
      <c r="E236" s="198"/>
      <c r="F236" s="198"/>
      <c r="G236" s="198"/>
      <c r="H236" s="198"/>
      <c r="I236" s="198"/>
      <c r="J236" s="198"/>
      <c r="K236" s="198"/>
      <c r="L236" s="200"/>
      <c r="M236" s="201"/>
      <c r="N236" s="198"/>
      <c r="O236" s="198"/>
      <c r="P236" s="198"/>
      <c r="Q236" s="202"/>
      <c r="R236" s="109"/>
      <c r="S236" s="110"/>
      <c r="T236" s="192"/>
      <c r="U236" s="192"/>
      <c r="V236" s="203"/>
      <c r="W236" s="122"/>
      <c r="X236" s="198"/>
    </row>
    <row r="237" spans="1:24" ht="12.75" customHeight="1">
      <c r="A237" s="198"/>
      <c r="B237" s="204"/>
      <c r="C237" s="199"/>
      <c r="D237" s="198"/>
      <c r="E237" s="198"/>
      <c r="F237" s="198"/>
      <c r="G237" s="198"/>
      <c r="H237" s="198"/>
      <c r="I237" s="198"/>
      <c r="J237" s="198"/>
      <c r="K237" s="198"/>
      <c r="L237" s="205"/>
      <c r="M237" s="206"/>
      <c r="N237" s="198"/>
      <c r="O237" s="198"/>
      <c r="P237" s="207"/>
      <c r="Q237" s="198"/>
      <c r="R237" s="109"/>
      <c r="S237" s="110"/>
      <c r="T237" s="192"/>
      <c r="U237" s="192"/>
      <c r="V237" s="203"/>
      <c r="W237" s="122">
        <f t="shared" ref="W237:W491" si="18">COUNTIF($B$4:$B$128,B237)</f>
        <v>0</v>
      </c>
      <c r="X237" s="198"/>
    </row>
    <row r="238" spans="1:24" ht="12.75" customHeight="1">
      <c r="A238" s="208" t="s">
        <v>1625</v>
      </c>
      <c r="B238" s="209"/>
      <c r="C238" s="210"/>
      <c r="D238" s="210"/>
      <c r="E238" s="210"/>
      <c r="F238" s="210"/>
      <c r="G238" s="210"/>
      <c r="H238" s="210"/>
      <c r="I238" s="210"/>
      <c r="J238" s="210"/>
      <c r="K238" s="210"/>
      <c r="L238" s="210"/>
      <c r="M238" s="211"/>
      <c r="N238" s="210"/>
      <c r="O238" s="621"/>
      <c r="P238" s="622"/>
      <c r="Q238" s="623"/>
      <c r="R238" s="109"/>
      <c r="S238" s="110"/>
      <c r="T238" s="110"/>
      <c r="U238" s="110"/>
      <c r="V238" s="111"/>
      <c r="W238" s="122">
        <f t="shared" si="18"/>
        <v>0</v>
      </c>
      <c r="X238" s="208" t="s">
        <v>1625</v>
      </c>
    </row>
    <row r="239" spans="1:24" ht="12.75" customHeight="1">
      <c r="A239" s="637" t="s">
        <v>1626</v>
      </c>
      <c r="B239" s="638"/>
      <c r="C239" s="638"/>
      <c r="D239" s="638"/>
      <c r="E239" s="638"/>
      <c r="F239" s="638"/>
      <c r="G239" s="638"/>
      <c r="H239" s="638"/>
      <c r="I239" s="638"/>
      <c r="J239" s="638"/>
      <c r="K239" s="638"/>
      <c r="L239" s="638"/>
      <c r="M239" s="638"/>
      <c r="N239" s="638"/>
      <c r="O239" s="638"/>
      <c r="P239" s="638"/>
      <c r="Q239" s="639"/>
      <c r="R239" s="212"/>
      <c r="S239" s="110"/>
      <c r="T239" s="110"/>
      <c r="U239" s="110"/>
      <c r="V239" s="111"/>
      <c r="W239" s="122">
        <f t="shared" si="18"/>
        <v>0</v>
      </c>
      <c r="X239" s="213" t="s">
        <v>1626</v>
      </c>
    </row>
    <row r="240" spans="1:24" ht="75" customHeight="1">
      <c r="A240" s="640" t="s">
        <v>1627</v>
      </c>
      <c r="B240" s="623"/>
      <c r="C240" s="621"/>
      <c r="D240" s="622"/>
      <c r="E240" s="623"/>
      <c r="F240" s="624" t="s">
        <v>1628</v>
      </c>
      <c r="G240" s="625"/>
      <c r="H240" s="625"/>
      <c r="I240" s="626"/>
      <c r="J240" s="627">
        <v>2</v>
      </c>
      <c r="K240" s="622"/>
      <c r="L240" s="622"/>
      <c r="M240" s="622"/>
      <c r="N240" s="623"/>
      <c r="O240" s="214" t="s">
        <v>1629</v>
      </c>
      <c r="P240" s="628">
        <v>45706</v>
      </c>
      <c r="Q240" s="623"/>
      <c r="R240" s="215"/>
      <c r="S240" s="110"/>
      <c r="T240" s="110"/>
      <c r="U240" s="110"/>
      <c r="V240" s="111"/>
      <c r="W240" s="122">
        <f t="shared" si="18"/>
        <v>0</v>
      </c>
      <c r="X240" s="214" t="s">
        <v>1627</v>
      </c>
    </row>
    <row r="241" spans="23:24" ht="12.75" customHeight="1">
      <c r="W241" s="122">
        <f t="shared" si="18"/>
        <v>0</v>
      </c>
      <c r="X241" s="111"/>
    </row>
    <row r="242" spans="23:24" ht="12.75" customHeight="1">
      <c r="W242" s="122">
        <f t="shared" si="18"/>
        <v>0</v>
      </c>
      <c r="X242" s="111"/>
    </row>
    <row r="243" spans="23:24" ht="12.75" customHeight="1">
      <c r="W243" s="122">
        <f t="shared" si="18"/>
        <v>0</v>
      </c>
      <c r="X243" s="111"/>
    </row>
    <row r="244" spans="23:24" ht="12.75" customHeight="1">
      <c r="W244" s="122">
        <f t="shared" si="18"/>
        <v>0</v>
      </c>
      <c r="X244" s="111"/>
    </row>
    <row r="245" spans="23:24" ht="12.75" customHeight="1">
      <c r="W245" s="122">
        <f t="shared" si="18"/>
        <v>0</v>
      </c>
      <c r="X245" s="111"/>
    </row>
    <row r="246" spans="23:24" ht="12.75" customHeight="1">
      <c r="W246" s="122">
        <f t="shared" si="18"/>
        <v>0</v>
      </c>
      <c r="X246" s="111"/>
    </row>
    <row r="247" spans="23:24" ht="12.75" customHeight="1">
      <c r="W247" s="122">
        <f t="shared" si="18"/>
        <v>0</v>
      </c>
      <c r="X247" s="111"/>
    </row>
    <row r="248" spans="23:24" ht="12.75" customHeight="1">
      <c r="W248" s="122">
        <f t="shared" si="18"/>
        <v>0</v>
      </c>
      <c r="X248" s="111"/>
    </row>
    <row r="249" spans="23:24" ht="12.75" customHeight="1">
      <c r="W249" s="122">
        <f t="shared" si="18"/>
        <v>0</v>
      </c>
      <c r="X249" s="111"/>
    </row>
    <row r="250" spans="23:24" ht="12.75" customHeight="1">
      <c r="W250" s="122">
        <f t="shared" si="18"/>
        <v>0</v>
      </c>
      <c r="X250" s="111"/>
    </row>
    <row r="251" spans="23:24" ht="12.75" customHeight="1">
      <c r="W251" s="122">
        <f t="shared" si="18"/>
        <v>0</v>
      </c>
      <c r="X251" s="111"/>
    </row>
    <row r="252" spans="23:24" ht="12.75" customHeight="1">
      <c r="W252" s="122">
        <f t="shared" si="18"/>
        <v>0</v>
      </c>
      <c r="X252" s="111"/>
    </row>
    <row r="253" spans="23:24" ht="12.75" customHeight="1">
      <c r="W253" s="122">
        <f t="shared" si="18"/>
        <v>0</v>
      </c>
      <c r="X253" s="111"/>
    </row>
    <row r="254" spans="23:24" ht="12.75" customHeight="1">
      <c r="W254" s="122">
        <f t="shared" si="18"/>
        <v>0</v>
      </c>
      <c r="X254" s="111"/>
    </row>
    <row r="255" spans="23:24" ht="12.75" customHeight="1">
      <c r="W255" s="122">
        <f t="shared" si="18"/>
        <v>0</v>
      </c>
      <c r="X255" s="111"/>
    </row>
    <row r="256" spans="23:24" ht="12.75" customHeight="1">
      <c r="W256" s="122">
        <f t="shared" si="18"/>
        <v>0</v>
      </c>
      <c r="X256" s="111"/>
    </row>
    <row r="257" spans="23:24" ht="12.75" customHeight="1">
      <c r="W257" s="122">
        <f t="shared" si="18"/>
        <v>0</v>
      </c>
      <c r="X257" s="111"/>
    </row>
    <row r="258" spans="23:24" ht="12.75" customHeight="1">
      <c r="W258" s="122">
        <f t="shared" si="18"/>
        <v>0</v>
      </c>
      <c r="X258" s="111"/>
    </row>
    <row r="259" spans="23:24" ht="12.75" customHeight="1">
      <c r="W259" s="122">
        <f t="shared" si="18"/>
        <v>0</v>
      </c>
      <c r="X259" s="111"/>
    </row>
    <row r="260" spans="23:24" ht="12.75" customHeight="1">
      <c r="W260" s="122">
        <f t="shared" si="18"/>
        <v>0</v>
      </c>
      <c r="X260" s="111"/>
    </row>
    <row r="261" spans="23:24" ht="12.75" customHeight="1">
      <c r="W261" s="122">
        <f t="shared" si="18"/>
        <v>0</v>
      </c>
      <c r="X261" s="111"/>
    </row>
    <row r="262" spans="23:24" ht="12.75" customHeight="1">
      <c r="W262" s="122">
        <f t="shared" si="18"/>
        <v>0</v>
      </c>
      <c r="X262" s="111"/>
    </row>
    <row r="263" spans="23:24" ht="12.75" customHeight="1">
      <c r="W263" s="122">
        <f t="shared" si="18"/>
        <v>0</v>
      </c>
      <c r="X263" s="111"/>
    </row>
    <row r="264" spans="23:24" ht="12.75" customHeight="1">
      <c r="W264" s="122">
        <f t="shared" si="18"/>
        <v>0</v>
      </c>
      <c r="X264" s="111"/>
    </row>
    <row r="265" spans="23:24" ht="12.75" customHeight="1">
      <c r="W265" s="122">
        <f t="shared" si="18"/>
        <v>0</v>
      </c>
      <c r="X265" s="111"/>
    </row>
    <row r="266" spans="23:24" ht="12.75" customHeight="1">
      <c r="W266" s="122">
        <f t="shared" si="18"/>
        <v>0</v>
      </c>
      <c r="X266" s="111"/>
    </row>
    <row r="267" spans="23:24" ht="12.75" customHeight="1">
      <c r="W267" s="122">
        <f t="shared" si="18"/>
        <v>0</v>
      </c>
      <c r="X267" s="111"/>
    </row>
    <row r="268" spans="23:24" ht="12.75" customHeight="1">
      <c r="W268" s="122">
        <f t="shared" si="18"/>
        <v>0</v>
      </c>
      <c r="X268" s="111"/>
    </row>
    <row r="269" spans="23:24" ht="12.75" customHeight="1">
      <c r="W269" s="122">
        <f t="shared" si="18"/>
        <v>0</v>
      </c>
      <c r="X269" s="111"/>
    </row>
    <row r="270" spans="23:24" ht="12.75" customHeight="1">
      <c r="W270" s="122">
        <f t="shared" si="18"/>
        <v>0</v>
      </c>
      <c r="X270" s="111"/>
    </row>
    <row r="271" spans="23:24" ht="12.75" customHeight="1">
      <c r="W271" s="122">
        <f t="shared" si="18"/>
        <v>0</v>
      </c>
      <c r="X271" s="111"/>
    </row>
    <row r="272" spans="23:24" ht="12.75" customHeight="1">
      <c r="W272" s="122">
        <f t="shared" si="18"/>
        <v>0</v>
      </c>
      <c r="X272" s="111"/>
    </row>
    <row r="273" spans="23:24" ht="12.75" customHeight="1">
      <c r="W273" s="122">
        <f t="shared" si="18"/>
        <v>0</v>
      </c>
      <c r="X273" s="111"/>
    </row>
    <row r="274" spans="23:24" ht="12.75" customHeight="1">
      <c r="W274" s="122">
        <f t="shared" si="18"/>
        <v>0</v>
      </c>
      <c r="X274" s="111"/>
    </row>
    <row r="275" spans="23:24" ht="12.75" customHeight="1">
      <c r="W275" s="122">
        <f t="shared" si="18"/>
        <v>0</v>
      </c>
      <c r="X275" s="111"/>
    </row>
    <row r="276" spans="23:24" ht="12.75" customHeight="1">
      <c r="W276" s="122">
        <f t="shared" si="18"/>
        <v>0</v>
      </c>
      <c r="X276" s="111"/>
    </row>
    <row r="277" spans="23:24" ht="12.75" customHeight="1">
      <c r="W277" s="122">
        <f t="shared" si="18"/>
        <v>0</v>
      </c>
      <c r="X277" s="111"/>
    </row>
    <row r="278" spans="23:24" ht="12.75" customHeight="1">
      <c r="W278" s="122">
        <f t="shared" si="18"/>
        <v>0</v>
      </c>
      <c r="X278" s="111"/>
    </row>
    <row r="279" spans="23:24" ht="12.75" customHeight="1">
      <c r="W279" s="122">
        <f t="shared" si="18"/>
        <v>0</v>
      </c>
      <c r="X279" s="111"/>
    </row>
    <row r="280" spans="23:24" ht="12.75" customHeight="1">
      <c r="W280" s="122">
        <f t="shared" si="18"/>
        <v>0</v>
      </c>
      <c r="X280" s="111"/>
    </row>
    <row r="281" spans="23:24" ht="12.75" customHeight="1">
      <c r="W281" s="122">
        <f t="shared" si="18"/>
        <v>0</v>
      </c>
      <c r="X281" s="111"/>
    </row>
    <row r="282" spans="23:24" ht="12.75" customHeight="1">
      <c r="W282" s="122">
        <f t="shared" si="18"/>
        <v>0</v>
      </c>
      <c r="X282" s="111"/>
    </row>
    <row r="283" spans="23:24" ht="12.75" customHeight="1">
      <c r="W283" s="122">
        <f t="shared" si="18"/>
        <v>0</v>
      </c>
      <c r="X283" s="111"/>
    </row>
    <row r="284" spans="23:24" ht="12.75" customHeight="1">
      <c r="W284" s="122">
        <f t="shared" si="18"/>
        <v>0</v>
      </c>
      <c r="X284" s="111"/>
    </row>
    <row r="285" spans="23:24" ht="12.75" customHeight="1">
      <c r="W285" s="122">
        <f t="shared" si="18"/>
        <v>0</v>
      </c>
      <c r="X285" s="111"/>
    </row>
    <row r="286" spans="23:24" ht="12.75" customHeight="1">
      <c r="W286" s="122">
        <f t="shared" si="18"/>
        <v>0</v>
      </c>
      <c r="X286" s="111"/>
    </row>
    <row r="287" spans="23:24" ht="12.75" customHeight="1">
      <c r="W287" s="122">
        <f t="shared" si="18"/>
        <v>0</v>
      </c>
      <c r="X287" s="111"/>
    </row>
    <row r="288" spans="23:24" ht="12.75" customHeight="1">
      <c r="W288" s="122">
        <f t="shared" si="18"/>
        <v>0</v>
      </c>
      <c r="X288" s="111"/>
    </row>
    <row r="289" spans="23:24" ht="12.75" customHeight="1">
      <c r="W289" s="122">
        <f t="shared" si="18"/>
        <v>0</v>
      </c>
      <c r="X289" s="111"/>
    </row>
    <row r="290" spans="23:24" ht="12.75" customHeight="1">
      <c r="W290" s="122">
        <f t="shared" si="18"/>
        <v>0</v>
      </c>
      <c r="X290" s="111"/>
    </row>
    <row r="291" spans="23:24" ht="12.75" customHeight="1">
      <c r="W291" s="122">
        <f t="shared" si="18"/>
        <v>0</v>
      </c>
      <c r="X291" s="111"/>
    </row>
    <row r="292" spans="23:24" ht="12.75" customHeight="1">
      <c r="W292" s="122">
        <f t="shared" si="18"/>
        <v>0</v>
      </c>
      <c r="X292" s="111"/>
    </row>
    <row r="293" spans="23:24" ht="12.75" customHeight="1">
      <c r="W293" s="122">
        <f t="shared" si="18"/>
        <v>0</v>
      </c>
      <c r="X293" s="111"/>
    </row>
    <row r="294" spans="23:24" ht="12.75" customHeight="1">
      <c r="W294" s="122">
        <f t="shared" si="18"/>
        <v>0</v>
      </c>
      <c r="X294" s="111"/>
    </row>
    <row r="295" spans="23:24" ht="12.75" customHeight="1">
      <c r="W295" s="122">
        <f t="shared" si="18"/>
        <v>0</v>
      </c>
      <c r="X295" s="111"/>
    </row>
    <row r="296" spans="23:24" ht="12.75" customHeight="1">
      <c r="W296" s="122">
        <f t="shared" si="18"/>
        <v>0</v>
      </c>
      <c r="X296" s="111"/>
    </row>
    <row r="297" spans="23:24" ht="12.75" customHeight="1">
      <c r="W297" s="122">
        <f t="shared" si="18"/>
        <v>0</v>
      </c>
      <c r="X297" s="111"/>
    </row>
    <row r="298" spans="23:24" ht="12.75" customHeight="1">
      <c r="W298" s="122">
        <f t="shared" si="18"/>
        <v>0</v>
      </c>
      <c r="X298" s="111"/>
    </row>
    <row r="299" spans="23:24" ht="12.75" customHeight="1">
      <c r="W299" s="122">
        <f t="shared" si="18"/>
        <v>0</v>
      </c>
      <c r="X299" s="111"/>
    </row>
    <row r="300" spans="23:24" ht="12.75" customHeight="1">
      <c r="W300" s="122">
        <f t="shared" si="18"/>
        <v>0</v>
      </c>
      <c r="X300" s="111"/>
    </row>
    <row r="301" spans="23:24" ht="12.75" customHeight="1">
      <c r="W301" s="122">
        <f t="shared" si="18"/>
        <v>0</v>
      </c>
      <c r="X301" s="111"/>
    </row>
    <row r="302" spans="23:24" ht="12.75" customHeight="1">
      <c r="W302" s="122">
        <f t="shared" si="18"/>
        <v>0</v>
      </c>
      <c r="X302" s="111"/>
    </row>
    <row r="303" spans="23:24" ht="12.75" customHeight="1">
      <c r="W303" s="122">
        <f t="shared" si="18"/>
        <v>0</v>
      </c>
      <c r="X303" s="111"/>
    </row>
    <row r="304" spans="23:24" ht="12.75" customHeight="1">
      <c r="W304" s="122">
        <f t="shared" si="18"/>
        <v>0</v>
      </c>
      <c r="X304" s="111"/>
    </row>
    <row r="305" spans="23:24" ht="12.75" customHeight="1">
      <c r="W305" s="122">
        <f t="shared" si="18"/>
        <v>0</v>
      </c>
      <c r="X305" s="111"/>
    </row>
    <row r="306" spans="23:24" ht="12.75" customHeight="1">
      <c r="W306" s="122">
        <f t="shared" si="18"/>
        <v>0</v>
      </c>
      <c r="X306" s="111"/>
    </row>
    <row r="307" spans="23:24" ht="12.75" customHeight="1">
      <c r="W307" s="122">
        <f t="shared" si="18"/>
        <v>0</v>
      </c>
      <c r="X307" s="111"/>
    </row>
    <row r="308" spans="23:24" ht="12.75" customHeight="1">
      <c r="W308" s="122">
        <f t="shared" si="18"/>
        <v>0</v>
      </c>
      <c r="X308" s="111"/>
    </row>
    <row r="309" spans="23:24" ht="12.75" customHeight="1">
      <c r="W309" s="122">
        <f t="shared" si="18"/>
        <v>0</v>
      </c>
      <c r="X309" s="111"/>
    </row>
    <row r="310" spans="23:24" ht="12.75" customHeight="1">
      <c r="W310" s="122">
        <f t="shared" si="18"/>
        <v>0</v>
      </c>
      <c r="X310" s="111"/>
    </row>
    <row r="311" spans="23:24" ht="12.75" customHeight="1">
      <c r="W311" s="122">
        <f t="shared" si="18"/>
        <v>0</v>
      </c>
      <c r="X311" s="111"/>
    </row>
    <row r="312" spans="23:24" ht="12.75" customHeight="1">
      <c r="W312" s="122">
        <f t="shared" si="18"/>
        <v>0</v>
      </c>
      <c r="X312" s="111"/>
    </row>
    <row r="313" spans="23:24" ht="12.75" customHeight="1">
      <c r="W313" s="122">
        <f t="shared" si="18"/>
        <v>0</v>
      </c>
      <c r="X313" s="111"/>
    </row>
    <row r="314" spans="23:24" ht="12.75" customHeight="1">
      <c r="W314" s="122">
        <f t="shared" si="18"/>
        <v>0</v>
      </c>
      <c r="X314" s="111"/>
    </row>
    <row r="315" spans="23:24" ht="12.75" customHeight="1">
      <c r="W315" s="122">
        <f t="shared" si="18"/>
        <v>0</v>
      </c>
      <c r="X315" s="111"/>
    </row>
    <row r="316" spans="23:24" ht="12.75" customHeight="1">
      <c r="W316" s="122">
        <f t="shared" si="18"/>
        <v>0</v>
      </c>
      <c r="X316" s="111"/>
    </row>
    <row r="317" spans="23:24" ht="12.75" customHeight="1">
      <c r="W317" s="122">
        <f t="shared" si="18"/>
        <v>0</v>
      </c>
      <c r="X317" s="111"/>
    </row>
    <row r="318" spans="23:24" ht="12.75" customHeight="1">
      <c r="W318" s="122">
        <f t="shared" si="18"/>
        <v>0</v>
      </c>
      <c r="X318" s="111"/>
    </row>
    <row r="319" spans="23:24" ht="12.75" customHeight="1">
      <c r="W319" s="122">
        <f t="shared" si="18"/>
        <v>0</v>
      </c>
      <c r="X319" s="111"/>
    </row>
    <row r="320" spans="23:24" ht="12.75" customHeight="1">
      <c r="W320" s="122">
        <f t="shared" si="18"/>
        <v>0</v>
      </c>
      <c r="X320" s="111"/>
    </row>
    <row r="321" spans="23:24" ht="12.75" customHeight="1">
      <c r="W321" s="122">
        <f t="shared" si="18"/>
        <v>0</v>
      </c>
      <c r="X321" s="111"/>
    </row>
    <row r="322" spans="23:24" ht="12.75" customHeight="1">
      <c r="W322" s="122">
        <f t="shared" si="18"/>
        <v>0</v>
      </c>
      <c r="X322" s="111"/>
    </row>
    <row r="323" spans="23:24" ht="12.75" customHeight="1">
      <c r="W323" s="122">
        <f t="shared" si="18"/>
        <v>0</v>
      </c>
      <c r="X323" s="111"/>
    </row>
    <row r="324" spans="23:24" ht="12.75" customHeight="1">
      <c r="W324" s="122">
        <f t="shared" si="18"/>
        <v>0</v>
      </c>
      <c r="X324" s="111"/>
    </row>
    <row r="325" spans="23:24" ht="12.75" customHeight="1">
      <c r="W325" s="122">
        <f t="shared" si="18"/>
        <v>0</v>
      </c>
      <c r="X325" s="111"/>
    </row>
    <row r="326" spans="23:24" ht="12.75" customHeight="1">
      <c r="W326" s="122">
        <f t="shared" si="18"/>
        <v>0</v>
      </c>
      <c r="X326" s="111"/>
    </row>
    <row r="327" spans="23:24" ht="12.75" customHeight="1">
      <c r="W327" s="122">
        <f t="shared" si="18"/>
        <v>0</v>
      </c>
      <c r="X327" s="111"/>
    </row>
    <row r="328" spans="23:24" ht="12.75" customHeight="1">
      <c r="W328" s="122">
        <f t="shared" si="18"/>
        <v>0</v>
      </c>
      <c r="X328" s="111"/>
    </row>
    <row r="329" spans="23:24" ht="12.75" customHeight="1">
      <c r="W329" s="122">
        <f t="shared" si="18"/>
        <v>0</v>
      </c>
      <c r="X329" s="111"/>
    </row>
    <row r="330" spans="23:24" ht="12.75" customHeight="1">
      <c r="W330" s="122">
        <f t="shared" si="18"/>
        <v>0</v>
      </c>
      <c r="X330" s="111"/>
    </row>
    <row r="331" spans="23:24" ht="12.75" customHeight="1">
      <c r="W331" s="122">
        <f t="shared" si="18"/>
        <v>0</v>
      </c>
      <c r="X331" s="111"/>
    </row>
    <row r="332" spans="23:24" ht="12.75" customHeight="1">
      <c r="W332" s="122">
        <f t="shared" si="18"/>
        <v>0</v>
      </c>
      <c r="X332" s="111"/>
    </row>
    <row r="333" spans="23:24" ht="12.75" customHeight="1">
      <c r="W333" s="122">
        <f t="shared" si="18"/>
        <v>0</v>
      </c>
      <c r="X333" s="111"/>
    </row>
    <row r="334" spans="23:24" ht="12.75" customHeight="1">
      <c r="W334" s="122">
        <f t="shared" si="18"/>
        <v>0</v>
      </c>
      <c r="X334" s="111"/>
    </row>
    <row r="335" spans="23:24" ht="12.75" customHeight="1">
      <c r="W335" s="122">
        <f t="shared" si="18"/>
        <v>0</v>
      </c>
      <c r="X335" s="111"/>
    </row>
    <row r="336" spans="23:24" ht="12.75" customHeight="1">
      <c r="W336" s="122">
        <f t="shared" si="18"/>
        <v>0</v>
      </c>
      <c r="X336" s="111"/>
    </row>
    <row r="337" spans="23:24" ht="12.75" customHeight="1">
      <c r="W337" s="122">
        <f t="shared" si="18"/>
        <v>0</v>
      </c>
      <c r="X337" s="111"/>
    </row>
    <row r="338" spans="23:24" ht="12.75" customHeight="1">
      <c r="W338" s="122">
        <f t="shared" si="18"/>
        <v>0</v>
      </c>
      <c r="X338" s="111"/>
    </row>
    <row r="339" spans="23:24" ht="12.75" customHeight="1">
      <c r="W339" s="122">
        <f t="shared" si="18"/>
        <v>0</v>
      </c>
      <c r="X339" s="111"/>
    </row>
    <row r="340" spans="23:24" ht="12.75" customHeight="1">
      <c r="W340" s="122">
        <f t="shared" si="18"/>
        <v>0</v>
      </c>
      <c r="X340" s="111"/>
    </row>
    <row r="341" spans="23:24" ht="12.75" customHeight="1">
      <c r="W341" s="122">
        <f t="shared" si="18"/>
        <v>0</v>
      </c>
      <c r="X341" s="111"/>
    </row>
    <row r="342" spans="23:24" ht="12.75" customHeight="1">
      <c r="W342" s="122">
        <f t="shared" si="18"/>
        <v>0</v>
      </c>
      <c r="X342" s="111"/>
    </row>
    <row r="343" spans="23:24" ht="12.75" customHeight="1">
      <c r="W343" s="122">
        <f t="shared" si="18"/>
        <v>0</v>
      </c>
      <c r="X343" s="111"/>
    </row>
    <row r="344" spans="23:24" ht="12.75" customHeight="1">
      <c r="W344" s="122">
        <f t="shared" si="18"/>
        <v>0</v>
      </c>
      <c r="X344" s="111"/>
    </row>
    <row r="345" spans="23:24" ht="12.75" customHeight="1">
      <c r="W345" s="122">
        <f t="shared" si="18"/>
        <v>0</v>
      </c>
      <c r="X345" s="111"/>
    </row>
    <row r="346" spans="23:24" ht="12.75" customHeight="1">
      <c r="W346" s="122">
        <f t="shared" si="18"/>
        <v>0</v>
      </c>
      <c r="X346" s="111"/>
    </row>
    <row r="347" spans="23:24" ht="12.75" customHeight="1">
      <c r="W347" s="122">
        <f t="shared" si="18"/>
        <v>0</v>
      </c>
      <c r="X347" s="111"/>
    </row>
    <row r="348" spans="23:24" ht="12.75" customHeight="1">
      <c r="W348" s="122">
        <f t="shared" si="18"/>
        <v>0</v>
      </c>
      <c r="X348" s="111"/>
    </row>
    <row r="349" spans="23:24" ht="12.75" customHeight="1">
      <c r="W349" s="122">
        <f t="shared" si="18"/>
        <v>0</v>
      </c>
      <c r="X349" s="111"/>
    </row>
    <row r="350" spans="23:24" ht="12.75" customHeight="1">
      <c r="W350" s="122">
        <f t="shared" si="18"/>
        <v>0</v>
      </c>
      <c r="X350" s="111"/>
    </row>
    <row r="351" spans="23:24" ht="12.75" customHeight="1">
      <c r="W351" s="122">
        <f t="shared" si="18"/>
        <v>0</v>
      </c>
      <c r="X351" s="111"/>
    </row>
    <row r="352" spans="23:24" ht="12.75" customHeight="1">
      <c r="W352" s="122">
        <f t="shared" si="18"/>
        <v>0</v>
      </c>
      <c r="X352" s="111"/>
    </row>
    <row r="353" spans="23:24" ht="12.75" customHeight="1">
      <c r="W353" s="122">
        <f t="shared" si="18"/>
        <v>0</v>
      </c>
      <c r="X353" s="111"/>
    </row>
    <row r="354" spans="23:24" ht="12.75" customHeight="1">
      <c r="W354" s="122">
        <f t="shared" si="18"/>
        <v>0</v>
      </c>
      <c r="X354" s="111"/>
    </row>
    <row r="355" spans="23:24" ht="12.75" customHeight="1">
      <c r="W355" s="122">
        <f t="shared" si="18"/>
        <v>0</v>
      </c>
      <c r="X355" s="111"/>
    </row>
    <row r="356" spans="23:24" ht="12.75" customHeight="1">
      <c r="W356" s="122">
        <f t="shared" si="18"/>
        <v>0</v>
      </c>
      <c r="X356" s="111"/>
    </row>
    <row r="357" spans="23:24" ht="12.75" customHeight="1">
      <c r="W357" s="122">
        <f t="shared" si="18"/>
        <v>0</v>
      </c>
      <c r="X357" s="111"/>
    </row>
    <row r="358" spans="23:24" ht="12.75" customHeight="1">
      <c r="W358" s="122">
        <f t="shared" si="18"/>
        <v>0</v>
      </c>
      <c r="X358" s="111"/>
    </row>
    <row r="359" spans="23:24" ht="12.75" customHeight="1">
      <c r="W359" s="122">
        <f t="shared" si="18"/>
        <v>0</v>
      </c>
      <c r="X359" s="111"/>
    </row>
    <row r="360" spans="23:24" ht="12.75" customHeight="1">
      <c r="W360" s="122">
        <f t="shared" si="18"/>
        <v>0</v>
      </c>
      <c r="X360" s="111"/>
    </row>
    <row r="361" spans="23:24" ht="12.75" customHeight="1">
      <c r="W361" s="122">
        <f t="shared" si="18"/>
        <v>0</v>
      </c>
      <c r="X361" s="111"/>
    </row>
    <row r="362" spans="23:24" ht="12.75" customHeight="1">
      <c r="W362" s="122">
        <f t="shared" si="18"/>
        <v>0</v>
      </c>
      <c r="X362" s="111"/>
    </row>
    <row r="363" spans="23:24" ht="12.75" customHeight="1">
      <c r="W363" s="122">
        <f t="shared" si="18"/>
        <v>0</v>
      </c>
      <c r="X363" s="111"/>
    </row>
    <row r="364" spans="23:24" ht="12.75" customHeight="1">
      <c r="W364" s="122">
        <f t="shared" si="18"/>
        <v>0</v>
      </c>
      <c r="X364" s="111"/>
    </row>
    <row r="365" spans="23:24" ht="12.75" customHeight="1">
      <c r="W365" s="122">
        <f t="shared" si="18"/>
        <v>0</v>
      </c>
      <c r="X365" s="111"/>
    </row>
    <row r="366" spans="23:24" ht="12.75" customHeight="1">
      <c r="W366" s="122">
        <f t="shared" si="18"/>
        <v>0</v>
      </c>
      <c r="X366" s="111"/>
    </row>
    <row r="367" spans="23:24" ht="12.75" customHeight="1">
      <c r="W367" s="122">
        <f t="shared" si="18"/>
        <v>0</v>
      </c>
      <c r="X367" s="111"/>
    </row>
    <row r="368" spans="23:24" ht="12.75" customHeight="1">
      <c r="W368" s="122">
        <f t="shared" si="18"/>
        <v>0</v>
      </c>
      <c r="X368" s="111"/>
    </row>
    <row r="369" spans="23:24" ht="12.75" customHeight="1">
      <c r="W369" s="122">
        <f t="shared" si="18"/>
        <v>0</v>
      </c>
      <c r="X369" s="111"/>
    </row>
    <row r="370" spans="23:24" ht="12.75" customHeight="1">
      <c r="W370" s="122">
        <f t="shared" si="18"/>
        <v>0</v>
      </c>
      <c r="X370" s="111"/>
    </row>
    <row r="371" spans="23:24" ht="12.75" customHeight="1">
      <c r="W371" s="122">
        <f t="shared" si="18"/>
        <v>0</v>
      </c>
      <c r="X371" s="111"/>
    </row>
    <row r="372" spans="23:24" ht="12.75" customHeight="1">
      <c r="W372" s="122">
        <f t="shared" si="18"/>
        <v>0</v>
      </c>
      <c r="X372" s="111"/>
    </row>
    <row r="373" spans="23:24" ht="12.75" customHeight="1">
      <c r="W373" s="122">
        <f t="shared" si="18"/>
        <v>0</v>
      </c>
      <c r="X373" s="111"/>
    </row>
    <row r="374" spans="23:24" ht="12.75" customHeight="1">
      <c r="W374" s="122">
        <f t="shared" si="18"/>
        <v>0</v>
      </c>
      <c r="X374" s="111"/>
    </row>
    <row r="375" spans="23:24" ht="12.75" customHeight="1">
      <c r="W375" s="122">
        <f t="shared" si="18"/>
        <v>0</v>
      </c>
      <c r="X375" s="111"/>
    </row>
    <row r="376" spans="23:24" ht="12.75" customHeight="1">
      <c r="W376" s="122">
        <f t="shared" si="18"/>
        <v>0</v>
      </c>
      <c r="X376" s="111"/>
    </row>
    <row r="377" spans="23:24" ht="12.75" customHeight="1">
      <c r="W377" s="122">
        <f t="shared" si="18"/>
        <v>0</v>
      </c>
      <c r="X377" s="111"/>
    </row>
    <row r="378" spans="23:24" ht="12.75" customHeight="1">
      <c r="W378" s="122">
        <f t="shared" si="18"/>
        <v>0</v>
      </c>
      <c r="X378" s="111"/>
    </row>
    <row r="379" spans="23:24" ht="12.75" customHeight="1">
      <c r="W379" s="122">
        <f t="shared" si="18"/>
        <v>0</v>
      </c>
      <c r="X379" s="111"/>
    </row>
    <row r="380" spans="23:24" ht="12.75" customHeight="1">
      <c r="W380" s="122">
        <f t="shared" si="18"/>
        <v>0</v>
      </c>
      <c r="X380" s="111"/>
    </row>
    <row r="381" spans="23:24" ht="12.75" customHeight="1">
      <c r="W381" s="122">
        <f t="shared" si="18"/>
        <v>0</v>
      </c>
      <c r="X381" s="111"/>
    </row>
    <row r="382" spans="23:24" ht="12.75" customHeight="1">
      <c r="W382" s="122">
        <f t="shared" si="18"/>
        <v>0</v>
      </c>
      <c r="X382" s="111"/>
    </row>
    <row r="383" spans="23:24" ht="12.75" customHeight="1">
      <c r="W383" s="122">
        <f t="shared" si="18"/>
        <v>0</v>
      </c>
      <c r="X383" s="111"/>
    </row>
    <row r="384" spans="23:24" ht="12.75" customHeight="1">
      <c r="W384" s="122">
        <f t="shared" si="18"/>
        <v>0</v>
      </c>
      <c r="X384" s="111"/>
    </row>
    <row r="385" spans="23:24" ht="12.75" customHeight="1">
      <c r="W385" s="122">
        <f t="shared" si="18"/>
        <v>0</v>
      </c>
      <c r="X385" s="111"/>
    </row>
    <row r="386" spans="23:24" ht="12.75" customHeight="1">
      <c r="W386" s="122">
        <f t="shared" si="18"/>
        <v>0</v>
      </c>
      <c r="X386" s="111"/>
    </row>
    <row r="387" spans="23:24" ht="12.75" customHeight="1">
      <c r="W387" s="122">
        <f t="shared" si="18"/>
        <v>0</v>
      </c>
      <c r="X387" s="111"/>
    </row>
    <row r="388" spans="23:24" ht="12.75" customHeight="1">
      <c r="W388" s="122">
        <f t="shared" si="18"/>
        <v>0</v>
      </c>
      <c r="X388" s="111"/>
    </row>
    <row r="389" spans="23:24" ht="12.75" customHeight="1">
      <c r="W389" s="122">
        <f t="shared" si="18"/>
        <v>0</v>
      </c>
      <c r="X389" s="111"/>
    </row>
    <row r="390" spans="23:24" ht="12.75" customHeight="1">
      <c r="W390" s="122">
        <f t="shared" si="18"/>
        <v>0</v>
      </c>
      <c r="X390" s="111"/>
    </row>
    <row r="391" spans="23:24" ht="12.75" customHeight="1">
      <c r="W391" s="122">
        <f t="shared" si="18"/>
        <v>0</v>
      </c>
      <c r="X391" s="111"/>
    </row>
    <row r="392" spans="23:24" ht="12.75" customHeight="1">
      <c r="W392" s="122">
        <f t="shared" si="18"/>
        <v>0</v>
      </c>
      <c r="X392" s="111"/>
    </row>
    <row r="393" spans="23:24" ht="12.75" customHeight="1">
      <c r="W393" s="122">
        <f t="shared" si="18"/>
        <v>0</v>
      </c>
      <c r="X393" s="111"/>
    </row>
    <row r="394" spans="23:24" ht="12.75" customHeight="1">
      <c r="W394" s="122">
        <f t="shared" si="18"/>
        <v>0</v>
      </c>
      <c r="X394" s="111"/>
    </row>
    <row r="395" spans="23:24" ht="12.75" customHeight="1">
      <c r="W395" s="122">
        <f t="shared" si="18"/>
        <v>0</v>
      </c>
      <c r="X395" s="111"/>
    </row>
    <row r="396" spans="23:24" ht="12.75" customHeight="1">
      <c r="W396" s="122">
        <f t="shared" si="18"/>
        <v>0</v>
      </c>
      <c r="X396" s="111"/>
    </row>
    <row r="397" spans="23:24" ht="12.75" customHeight="1">
      <c r="W397" s="122">
        <f t="shared" si="18"/>
        <v>0</v>
      </c>
      <c r="X397" s="111"/>
    </row>
    <row r="398" spans="23:24" ht="12.75" customHeight="1">
      <c r="W398" s="122">
        <f t="shared" si="18"/>
        <v>0</v>
      </c>
      <c r="X398" s="111"/>
    </row>
    <row r="399" spans="23:24" ht="12.75" customHeight="1">
      <c r="W399" s="122">
        <f t="shared" si="18"/>
        <v>0</v>
      </c>
      <c r="X399" s="111"/>
    </row>
    <row r="400" spans="23:24" ht="12.75" customHeight="1">
      <c r="W400" s="122">
        <f t="shared" si="18"/>
        <v>0</v>
      </c>
      <c r="X400" s="111"/>
    </row>
    <row r="401" spans="23:24" ht="12.75" customHeight="1">
      <c r="W401" s="122">
        <f t="shared" si="18"/>
        <v>0</v>
      </c>
      <c r="X401" s="111"/>
    </row>
    <row r="402" spans="23:24" ht="12.75" customHeight="1">
      <c r="W402" s="122">
        <f t="shared" si="18"/>
        <v>0</v>
      </c>
      <c r="X402" s="111"/>
    </row>
    <row r="403" spans="23:24" ht="12.75" customHeight="1">
      <c r="W403" s="122">
        <f t="shared" si="18"/>
        <v>0</v>
      </c>
      <c r="X403" s="111"/>
    </row>
    <row r="404" spans="23:24" ht="12.75" customHeight="1">
      <c r="W404" s="122">
        <f t="shared" si="18"/>
        <v>0</v>
      </c>
      <c r="X404" s="111"/>
    </row>
    <row r="405" spans="23:24" ht="12.75" customHeight="1">
      <c r="W405" s="122">
        <f t="shared" si="18"/>
        <v>0</v>
      </c>
      <c r="X405" s="111"/>
    </row>
    <row r="406" spans="23:24" ht="12.75" customHeight="1">
      <c r="W406" s="122">
        <f t="shared" si="18"/>
        <v>0</v>
      </c>
      <c r="X406" s="111"/>
    </row>
    <row r="407" spans="23:24" ht="12.75" customHeight="1">
      <c r="W407" s="122">
        <f t="shared" si="18"/>
        <v>0</v>
      </c>
      <c r="X407" s="111"/>
    </row>
    <row r="408" spans="23:24" ht="12.75" customHeight="1">
      <c r="W408" s="122">
        <f t="shared" si="18"/>
        <v>0</v>
      </c>
      <c r="X408" s="111"/>
    </row>
    <row r="409" spans="23:24" ht="12.75" customHeight="1">
      <c r="W409" s="122">
        <f t="shared" si="18"/>
        <v>0</v>
      </c>
      <c r="X409" s="111"/>
    </row>
    <row r="410" spans="23:24" ht="12.75" customHeight="1">
      <c r="W410" s="122">
        <f t="shared" si="18"/>
        <v>0</v>
      </c>
      <c r="X410" s="111"/>
    </row>
    <row r="411" spans="23:24" ht="12.75" customHeight="1">
      <c r="W411" s="122">
        <f t="shared" si="18"/>
        <v>0</v>
      </c>
      <c r="X411" s="111"/>
    </row>
    <row r="412" spans="23:24" ht="12.75" customHeight="1">
      <c r="W412" s="122">
        <f t="shared" si="18"/>
        <v>0</v>
      </c>
      <c r="X412" s="111"/>
    </row>
    <row r="413" spans="23:24" ht="12.75" customHeight="1">
      <c r="W413" s="122">
        <f t="shared" si="18"/>
        <v>0</v>
      </c>
      <c r="X413" s="111"/>
    </row>
    <row r="414" spans="23:24" ht="12.75" customHeight="1">
      <c r="W414" s="122">
        <f t="shared" si="18"/>
        <v>0</v>
      </c>
      <c r="X414" s="111"/>
    </row>
    <row r="415" spans="23:24" ht="12.75" customHeight="1">
      <c r="W415" s="122">
        <f t="shared" si="18"/>
        <v>0</v>
      </c>
      <c r="X415" s="111"/>
    </row>
    <row r="416" spans="23:24" ht="12.75" customHeight="1">
      <c r="W416" s="122">
        <f t="shared" si="18"/>
        <v>0</v>
      </c>
      <c r="X416" s="111"/>
    </row>
    <row r="417" spans="23:24" ht="12.75" customHeight="1">
      <c r="W417" s="122">
        <f t="shared" si="18"/>
        <v>0</v>
      </c>
      <c r="X417" s="111"/>
    </row>
    <row r="418" spans="23:24" ht="12.75" customHeight="1">
      <c r="W418" s="122">
        <f t="shared" si="18"/>
        <v>0</v>
      </c>
      <c r="X418" s="111"/>
    </row>
    <row r="419" spans="23:24" ht="12.75" customHeight="1">
      <c r="W419" s="122">
        <f t="shared" si="18"/>
        <v>0</v>
      </c>
      <c r="X419" s="111"/>
    </row>
    <row r="420" spans="23:24" ht="12.75" customHeight="1">
      <c r="W420" s="122">
        <f t="shared" si="18"/>
        <v>0</v>
      </c>
      <c r="X420" s="111"/>
    </row>
    <row r="421" spans="23:24" ht="12.75" customHeight="1">
      <c r="W421" s="122">
        <f t="shared" si="18"/>
        <v>0</v>
      </c>
      <c r="X421" s="111"/>
    </row>
    <row r="422" spans="23:24" ht="12.75" customHeight="1">
      <c r="W422" s="122">
        <f t="shared" si="18"/>
        <v>0</v>
      </c>
      <c r="X422" s="111"/>
    </row>
    <row r="423" spans="23:24" ht="12.75" customHeight="1">
      <c r="W423" s="122">
        <f t="shared" si="18"/>
        <v>0</v>
      </c>
      <c r="X423" s="111"/>
    </row>
    <row r="424" spans="23:24" ht="12.75" customHeight="1">
      <c r="W424" s="122">
        <f t="shared" si="18"/>
        <v>0</v>
      </c>
      <c r="X424" s="111"/>
    </row>
    <row r="425" spans="23:24" ht="12.75" customHeight="1">
      <c r="W425" s="122">
        <f t="shared" si="18"/>
        <v>0</v>
      </c>
      <c r="X425" s="111"/>
    </row>
    <row r="426" spans="23:24" ht="12.75" customHeight="1">
      <c r="W426" s="122">
        <f t="shared" si="18"/>
        <v>0</v>
      </c>
      <c r="X426" s="111"/>
    </row>
    <row r="427" spans="23:24" ht="12.75" customHeight="1">
      <c r="W427" s="122">
        <f t="shared" si="18"/>
        <v>0</v>
      </c>
      <c r="X427" s="111"/>
    </row>
    <row r="428" spans="23:24" ht="12.75" customHeight="1">
      <c r="W428" s="122">
        <f t="shared" si="18"/>
        <v>0</v>
      </c>
      <c r="X428" s="111"/>
    </row>
    <row r="429" spans="23:24" ht="12.75" customHeight="1">
      <c r="W429" s="122">
        <f t="shared" si="18"/>
        <v>0</v>
      </c>
      <c r="X429" s="111"/>
    </row>
    <row r="430" spans="23:24" ht="12.75" customHeight="1">
      <c r="W430" s="122">
        <f t="shared" si="18"/>
        <v>0</v>
      </c>
      <c r="X430" s="111"/>
    </row>
    <row r="431" spans="23:24" ht="12.75" customHeight="1">
      <c r="W431" s="122">
        <f t="shared" si="18"/>
        <v>0</v>
      </c>
      <c r="X431" s="111"/>
    </row>
    <row r="432" spans="23:24" ht="12.75" customHeight="1">
      <c r="W432" s="122">
        <f t="shared" si="18"/>
        <v>0</v>
      </c>
      <c r="X432" s="111"/>
    </row>
    <row r="433" spans="23:24" ht="12.75" customHeight="1">
      <c r="W433" s="122">
        <f t="shared" si="18"/>
        <v>0</v>
      </c>
      <c r="X433" s="111"/>
    </row>
    <row r="434" spans="23:24" ht="12.75" customHeight="1">
      <c r="W434" s="122">
        <f t="shared" si="18"/>
        <v>0</v>
      </c>
      <c r="X434" s="111"/>
    </row>
    <row r="435" spans="23:24" ht="12.75" customHeight="1">
      <c r="W435" s="122">
        <f t="shared" si="18"/>
        <v>0</v>
      </c>
      <c r="X435" s="111"/>
    </row>
    <row r="436" spans="23:24" ht="12.75" customHeight="1">
      <c r="W436" s="122">
        <f t="shared" si="18"/>
        <v>0</v>
      </c>
      <c r="X436" s="111"/>
    </row>
    <row r="437" spans="23:24" ht="12.75" customHeight="1">
      <c r="W437" s="122">
        <f t="shared" si="18"/>
        <v>0</v>
      </c>
      <c r="X437" s="111"/>
    </row>
    <row r="438" spans="23:24" ht="12.75" customHeight="1">
      <c r="W438" s="122">
        <f t="shared" si="18"/>
        <v>0</v>
      </c>
      <c r="X438" s="111"/>
    </row>
    <row r="439" spans="23:24" ht="12.75" customHeight="1">
      <c r="W439" s="122">
        <f t="shared" si="18"/>
        <v>0</v>
      </c>
      <c r="X439" s="111"/>
    </row>
    <row r="440" spans="23:24" ht="12.75" customHeight="1">
      <c r="W440" s="122">
        <f t="shared" si="18"/>
        <v>0</v>
      </c>
      <c r="X440" s="111"/>
    </row>
    <row r="441" spans="23:24" ht="12.75" customHeight="1">
      <c r="W441" s="122">
        <f t="shared" si="18"/>
        <v>0</v>
      </c>
      <c r="X441" s="111"/>
    </row>
    <row r="442" spans="23:24" ht="12.75" customHeight="1">
      <c r="W442" s="122">
        <f t="shared" si="18"/>
        <v>0</v>
      </c>
      <c r="X442" s="111"/>
    </row>
    <row r="443" spans="23:24" ht="12.75" customHeight="1">
      <c r="W443" s="122">
        <f t="shared" si="18"/>
        <v>0</v>
      </c>
      <c r="X443" s="111"/>
    </row>
    <row r="444" spans="23:24" ht="12.75" customHeight="1">
      <c r="W444" s="122">
        <f t="shared" si="18"/>
        <v>0</v>
      </c>
      <c r="X444" s="111"/>
    </row>
    <row r="445" spans="23:24" ht="12.75" customHeight="1">
      <c r="W445" s="122">
        <f t="shared" si="18"/>
        <v>0</v>
      </c>
      <c r="X445" s="111"/>
    </row>
    <row r="446" spans="23:24" ht="12.75" customHeight="1">
      <c r="W446" s="122">
        <f t="shared" si="18"/>
        <v>0</v>
      </c>
      <c r="X446" s="111"/>
    </row>
    <row r="447" spans="23:24" ht="12.75" customHeight="1">
      <c r="W447" s="122">
        <f t="shared" si="18"/>
        <v>0</v>
      </c>
      <c r="X447" s="111"/>
    </row>
    <row r="448" spans="23:24" ht="12.75" customHeight="1">
      <c r="W448" s="122">
        <f t="shared" si="18"/>
        <v>0</v>
      </c>
      <c r="X448" s="111"/>
    </row>
    <row r="449" spans="23:24" ht="12.75" customHeight="1">
      <c r="W449" s="122">
        <f t="shared" si="18"/>
        <v>0</v>
      </c>
      <c r="X449" s="111"/>
    </row>
    <row r="450" spans="23:24" ht="12.75" customHeight="1">
      <c r="W450" s="122">
        <f t="shared" si="18"/>
        <v>0</v>
      </c>
      <c r="X450" s="111"/>
    </row>
    <row r="451" spans="23:24" ht="12.75" customHeight="1">
      <c r="W451" s="122">
        <f t="shared" si="18"/>
        <v>0</v>
      </c>
      <c r="X451" s="111"/>
    </row>
    <row r="452" spans="23:24" ht="12.75" customHeight="1">
      <c r="W452" s="122">
        <f t="shared" si="18"/>
        <v>0</v>
      </c>
      <c r="X452" s="111"/>
    </row>
    <row r="453" spans="23:24" ht="12.75" customHeight="1">
      <c r="W453" s="122">
        <f t="shared" si="18"/>
        <v>0</v>
      </c>
      <c r="X453" s="111"/>
    </row>
    <row r="454" spans="23:24" ht="12.75" customHeight="1">
      <c r="W454" s="122">
        <f t="shared" si="18"/>
        <v>0</v>
      </c>
      <c r="X454" s="111"/>
    </row>
    <row r="455" spans="23:24" ht="12.75" customHeight="1">
      <c r="W455" s="122">
        <f t="shared" si="18"/>
        <v>0</v>
      </c>
      <c r="X455" s="111"/>
    </row>
    <row r="456" spans="23:24" ht="12.75" customHeight="1">
      <c r="W456" s="122">
        <f t="shared" si="18"/>
        <v>0</v>
      </c>
      <c r="X456" s="111"/>
    </row>
    <row r="457" spans="23:24" ht="12.75" customHeight="1">
      <c r="W457" s="122">
        <f t="shared" si="18"/>
        <v>0</v>
      </c>
      <c r="X457" s="111"/>
    </row>
    <row r="458" spans="23:24" ht="12.75" customHeight="1">
      <c r="W458" s="122">
        <f t="shared" si="18"/>
        <v>0</v>
      </c>
      <c r="X458" s="111"/>
    </row>
    <row r="459" spans="23:24" ht="12.75" customHeight="1">
      <c r="W459" s="122">
        <f t="shared" si="18"/>
        <v>0</v>
      </c>
      <c r="X459" s="111"/>
    </row>
    <row r="460" spans="23:24" ht="12.75" customHeight="1">
      <c r="W460" s="122">
        <f t="shared" si="18"/>
        <v>0</v>
      </c>
      <c r="X460" s="111"/>
    </row>
    <row r="461" spans="23:24" ht="12.75" customHeight="1">
      <c r="W461" s="122">
        <f t="shared" si="18"/>
        <v>0</v>
      </c>
      <c r="X461" s="111"/>
    </row>
    <row r="462" spans="23:24" ht="12.75" customHeight="1">
      <c r="W462" s="122">
        <f t="shared" si="18"/>
        <v>0</v>
      </c>
      <c r="X462" s="111"/>
    </row>
    <row r="463" spans="23:24" ht="12.75" customHeight="1">
      <c r="W463" s="122">
        <f t="shared" si="18"/>
        <v>0</v>
      </c>
      <c r="X463" s="111"/>
    </row>
    <row r="464" spans="23:24" ht="12.75" customHeight="1">
      <c r="W464" s="122">
        <f t="shared" si="18"/>
        <v>0</v>
      </c>
      <c r="X464" s="111"/>
    </row>
    <row r="465" spans="23:24" ht="12.75" customHeight="1">
      <c r="W465" s="122">
        <f t="shared" si="18"/>
        <v>0</v>
      </c>
      <c r="X465" s="111"/>
    </row>
    <row r="466" spans="23:24" ht="12.75" customHeight="1">
      <c r="W466" s="122">
        <f t="shared" si="18"/>
        <v>0</v>
      </c>
      <c r="X466" s="111"/>
    </row>
    <row r="467" spans="23:24" ht="12.75" customHeight="1">
      <c r="W467" s="122">
        <f t="shared" si="18"/>
        <v>0</v>
      </c>
      <c r="X467" s="111"/>
    </row>
    <row r="468" spans="23:24" ht="12.75" customHeight="1">
      <c r="W468" s="122">
        <f t="shared" si="18"/>
        <v>0</v>
      </c>
      <c r="X468" s="111"/>
    </row>
    <row r="469" spans="23:24" ht="12.75" customHeight="1">
      <c r="W469" s="122">
        <f t="shared" si="18"/>
        <v>0</v>
      </c>
      <c r="X469" s="111"/>
    </row>
    <row r="470" spans="23:24" ht="12.75" customHeight="1">
      <c r="W470" s="122">
        <f t="shared" si="18"/>
        <v>0</v>
      </c>
      <c r="X470" s="111"/>
    </row>
    <row r="471" spans="23:24" ht="12.75" customHeight="1">
      <c r="W471" s="122">
        <f t="shared" si="18"/>
        <v>0</v>
      </c>
      <c r="X471" s="111"/>
    </row>
    <row r="472" spans="23:24" ht="12.75" customHeight="1">
      <c r="W472" s="122">
        <f t="shared" si="18"/>
        <v>0</v>
      </c>
      <c r="X472" s="111"/>
    </row>
    <row r="473" spans="23:24" ht="12.75" customHeight="1">
      <c r="W473" s="122">
        <f t="shared" si="18"/>
        <v>0</v>
      </c>
      <c r="X473" s="111"/>
    </row>
    <row r="474" spans="23:24" ht="12.75" customHeight="1">
      <c r="W474" s="122">
        <f t="shared" si="18"/>
        <v>0</v>
      </c>
      <c r="X474" s="111"/>
    </row>
    <row r="475" spans="23:24" ht="12.75" customHeight="1">
      <c r="W475" s="122">
        <f t="shared" si="18"/>
        <v>0</v>
      </c>
      <c r="X475" s="111"/>
    </row>
    <row r="476" spans="23:24" ht="12.75" customHeight="1">
      <c r="W476" s="122">
        <f t="shared" si="18"/>
        <v>0</v>
      </c>
      <c r="X476" s="111"/>
    </row>
    <row r="477" spans="23:24" ht="12.75" customHeight="1">
      <c r="W477" s="122">
        <f t="shared" si="18"/>
        <v>0</v>
      </c>
      <c r="X477" s="111"/>
    </row>
    <row r="478" spans="23:24" ht="12.75" customHeight="1">
      <c r="W478" s="122">
        <f t="shared" si="18"/>
        <v>0</v>
      </c>
      <c r="X478" s="111"/>
    </row>
    <row r="479" spans="23:24" ht="12.75" customHeight="1">
      <c r="W479" s="122">
        <f t="shared" si="18"/>
        <v>0</v>
      </c>
      <c r="X479" s="111"/>
    </row>
    <row r="480" spans="23:24" ht="12.75" customHeight="1">
      <c r="W480" s="122">
        <f t="shared" si="18"/>
        <v>0</v>
      </c>
      <c r="X480" s="111"/>
    </row>
    <row r="481" spans="23:24" ht="12.75" customHeight="1">
      <c r="W481" s="122">
        <f t="shared" si="18"/>
        <v>0</v>
      </c>
      <c r="X481" s="111"/>
    </row>
    <row r="482" spans="23:24" ht="12.75" customHeight="1">
      <c r="W482" s="122">
        <f t="shared" si="18"/>
        <v>0</v>
      </c>
      <c r="X482" s="111"/>
    </row>
    <row r="483" spans="23:24" ht="12.75" customHeight="1">
      <c r="W483" s="122">
        <f t="shared" si="18"/>
        <v>0</v>
      </c>
      <c r="X483" s="111"/>
    </row>
    <row r="484" spans="23:24" ht="12.75" customHeight="1">
      <c r="W484" s="122">
        <f t="shared" si="18"/>
        <v>0</v>
      </c>
      <c r="X484" s="111"/>
    </row>
    <row r="485" spans="23:24" ht="12.75" customHeight="1">
      <c r="W485" s="122">
        <f t="shared" si="18"/>
        <v>0</v>
      </c>
      <c r="X485" s="111"/>
    </row>
    <row r="486" spans="23:24" ht="12.75" customHeight="1">
      <c r="W486" s="122">
        <f t="shared" si="18"/>
        <v>0</v>
      </c>
      <c r="X486" s="111"/>
    </row>
    <row r="487" spans="23:24" ht="12.75" customHeight="1">
      <c r="W487" s="122">
        <f t="shared" si="18"/>
        <v>0</v>
      </c>
      <c r="X487" s="111"/>
    </row>
    <row r="488" spans="23:24" ht="12.75" customHeight="1">
      <c r="W488" s="122">
        <f t="shared" si="18"/>
        <v>0</v>
      </c>
      <c r="X488" s="111"/>
    </row>
    <row r="489" spans="23:24" ht="12.75" customHeight="1">
      <c r="W489" s="122">
        <f t="shared" si="18"/>
        <v>0</v>
      </c>
      <c r="X489" s="111"/>
    </row>
    <row r="490" spans="23:24" ht="12.75" customHeight="1">
      <c r="W490" s="122">
        <f t="shared" si="18"/>
        <v>0</v>
      </c>
      <c r="X490" s="111"/>
    </row>
    <row r="491" spans="23:24" ht="12.75" customHeight="1">
      <c r="W491" s="122">
        <f t="shared" si="18"/>
        <v>0</v>
      </c>
      <c r="X491" s="111"/>
    </row>
    <row r="492" spans="23:24" ht="12.75" customHeight="1">
      <c r="W492" s="122">
        <f t="shared" ref="W492:W746" si="19">COUNTIF($B$4:$B$128,B492)</f>
        <v>0</v>
      </c>
      <c r="X492" s="111"/>
    </row>
    <row r="493" spans="23:24" ht="12.75" customHeight="1">
      <c r="W493" s="122">
        <f t="shared" si="19"/>
        <v>0</v>
      </c>
      <c r="X493" s="111"/>
    </row>
    <row r="494" spans="23:24" ht="12.75" customHeight="1">
      <c r="W494" s="122">
        <f t="shared" si="19"/>
        <v>0</v>
      </c>
      <c r="X494" s="111"/>
    </row>
    <row r="495" spans="23:24" ht="12.75" customHeight="1">
      <c r="W495" s="122">
        <f t="shared" si="19"/>
        <v>0</v>
      </c>
      <c r="X495" s="111"/>
    </row>
    <row r="496" spans="23:24" ht="12.75" customHeight="1">
      <c r="W496" s="122">
        <f t="shared" si="19"/>
        <v>0</v>
      </c>
      <c r="X496" s="111"/>
    </row>
    <row r="497" spans="23:24" ht="12.75" customHeight="1">
      <c r="W497" s="122">
        <f t="shared" si="19"/>
        <v>0</v>
      </c>
      <c r="X497" s="111"/>
    </row>
    <row r="498" spans="23:24" ht="12.75" customHeight="1">
      <c r="W498" s="122">
        <f t="shared" si="19"/>
        <v>0</v>
      </c>
      <c r="X498" s="111"/>
    </row>
    <row r="499" spans="23:24" ht="12.75" customHeight="1">
      <c r="W499" s="122">
        <f t="shared" si="19"/>
        <v>0</v>
      </c>
      <c r="X499" s="111"/>
    </row>
    <row r="500" spans="23:24" ht="12.75" customHeight="1">
      <c r="W500" s="122">
        <f t="shared" si="19"/>
        <v>0</v>
      </c>
      <c r="X500" s="111"/>
    </row>
    <row r="501" spans="23:24" ht="12.75" customHeight="1">
      <c r="W501" s="122">
        <f t="shared" si="19"/>
        <v>0</v>
      </c>
      <c r="X501" s="111"/>
    </row>
    <row r="502" spans="23:24" ht="12.75" customHeight="1">
      <c r="W502" s="122">
        <f t="shared" si="19"/>
        <v>0</v>
      </c>
      <c r="X502" s="111"/>
    </row>
    <row r="503" spans="23:24" ht="12.75" customHeight="1">
      <c r="W503" s="122">
        <f t="shared" si="19"/>
        <v>0</v>
      </c>
      <c r="X503" s="111"/>
    </row>
    <row r="504" spans="23:24" ht="12.75" customHeight="1">
      <c r="W504" s="122">
        <f t="shared" si="19"/>
        <v>0</v>
      </c>
      <c r="X504" s="111"/>
    </row>
    <row r="505" spans="23:24" ht="12.75" customHeight="1">
      <c r="W505" s="122">
        <f t="shared" si="19"/>
        <v>0</v>
      </c>
      <c r="X505" s="111"/>
    </row>
    <row r="506" spans="23:24" ht="12.75" customHeight="1">
      <c r="W506" s="122">
        <f t="shared" si="19"/>
        <v>0</v>
      </c>
      <c r="X506" s="111"/>
    </row>
    <row r="507" spans="23:24" ht="12.75" customHeight="1">
      <c r="W507" s="122">
        <f t="shared" si="19"/>
        <v>0</v>
      </c>
      <c r="X507" s="111"/>
    </row>
    <row r="508" spans="23:24" ht="12.75" customHeight="1">
      <c r="W508" s="122">
        <f t="shared" si="19"/>
        <v>0</v>
      </c>
      <c r="X508" s="111"/>
    </row>
    <row r="509" spans="23:24" ht="12.75" customHeight="1">
      <c r="W509" s="122">
        <f t="shared" si="19"/>
        <v>0</v>
      </c>
      <c r="X509" s="111"/>
    </row>
    <row r="510" spans="23:24" ht="12.75" customHeight="1">
      <c r="W510" s="122">
        <f t="shared" si="19"/>
        <v>0</v>
      </c>
      <c r="X510" s="111"/>
    </row>
    <row r="511" spans="23:24" ht="12.75" customHeight="1">
      <c r="W511" s="122">
        <f t="shared" si="19"/>
        <v>0</v>
      </c>
      <c r="X511" s="111"/>
    </row>
    <row r="512" spans="23:24" ht="12.75" customHeight="1">
      <c r="W512" s="122">
        <f t="shared" si="19"/>
        <v>0</v>
      </c>
      <c r="X512" s="111"/>
    </row>
    <row r="513" spans="23:24" ht="12.75" customHeight="1">
      <c r="W513" s="122">
        <f t="shared" si="19"/>
        <v>0</v>
      </c>
      <c r="X513" s="111"/>
    </row>
    <row r="514" spans="23:24" ht="12.75" customHeight="1">
      <c r="W514" s="122">
        <f t="shared" si="19"/>
        <v>0</v>
      </c>
      <c r="X514" s="111"/>
    </row>
    <row r="515" spans="23:24" ht="12.75" customHeight="1">
      <c r="W515" s="122">
        <f t="shared" si="19"/>
        <v>0</v>
      </c>
      <c r="X515" s="111"/>
    </row>
    <row r="516" spans="23:24" ht="12.75" customHeight="1">
      <c r="W516" s="122">
        <f t="shared" si="19"/>
        <v>0</v>
      </c>
      <c r="X516" s="111"/>
    </row>
    <row r="517" spans="23:24" ht="12.75" customHeight="1">
      <c r="W517" s="122">
        <f t="shared" si="19"/>
        <v>0</v>
      </c>
      <c r="X517" s="111"/>
    </row>
    <row r="518" spans="23:24" ht="12.75" customHeight="1">
      <c r="W518" s="122">
        <f t="shared" si="19"/>
        <v>0</v>
      </c>
      <c r="X518" s="111"/>
    </row>
    <row r="519" spans="23:24" ht="12.75" customHeight="1">
      <c r="W519" s="122">
        <f t="shared" si="19"/>
        <v>0</v>
      </c>
      <c r="X519" s="111"/>
    </row>
    <row r="520" spans="23:24" ht="12.75" customHeight="1">
      <c r="W520" s="122">
        <f t="shared" si="19"/>
        <v>0</v>
      </c>
      <c r="X520" s="111"/>
    </row>
    <row r="521" spans="23:24" ht="12.75" customHeight="1">
      <c r="W521" s="122">
        <f t="shared" si="19"/>
        <v>0</v>
      </c>
      <c r="X521" s="111"/>
    </row>
    <row r="522" spans="23:24" ht="12.75" customHeight="1">
      <c r="W522" s="122">
        <f t="shared" si="19"/>
        <v>0</v>
      </c>
      <c r="X522" s="111"/>
    </row>
    <row r="523" spans="23:24" ht="12.75" customHeight="1">
      <c r="W523" s="122">
        <f t="shared" si="19"/>
        <v>0</v>
      </c>
      <c r="X523" s="111"/>
    </row>
    <row r="524" spans="23:24" ht="12.75" customHeight="1">
      <c r="W524" s="122">
        <f t="shared" si="19"/>
        <v>0</v>
      </c>
      <c r="X524" s="111"/>
    </row>
    <row r="525" spans="23:24" ht="12.75" customHeight="1">
      <c r="W525" s="122">
        <f t="shared" si="19"/>
        <v>0</v>
      </c>
      <c r="X525" s="111"/>
    </row>
    <row r="526" spans="23:24" ht="12.75" customHeight="1">
      <c r="W526" s="122">
        <f t="shared" si="19"/>
        <v>0</v>
      </c>
      <c r="X526" s="111"/>
    </row>
    <row r="527" spans="23:24" ht="12.75" customHeight="1">
      <c r="W527" s="122">
        <f t="shared" si="19"/>
        <v>0</v>
      </c>
      <c r="X527" s="111"/>
    </row>
    <row r="528" spans="23:24" ht="12.75" customHeight="1">
      <c r="W528" s="122">
        <f t="shared" si="19"/>
        <v>0</v>
      </c>
      <c r="X528" s="111"/>
    </row>
    <row r="529" spans="23:24" ht="12.75" customHeight="1">
      <c r="W529" s="122">
        <f t="shared" si="19"/>
        <v>0</v>
      </c>
      <c r="X529" s="111"/>
    </row>
    <row r="530" spans="23:24" ht="12.75" customHeight="1">
      <c r="W530" s="122">
        <f t="shared" si="19"/>
        <v>0</v>
      </c>
      <c r="X530" s="111"/>
    </row>
    <row r="531" spans="23:24" ht="12.75" customHeight="1">
      <c r="W531" s="122">
        <f t="shared" si="19"/>
        <v>0</v>
      </c>
      <c r="X531" s="111"/>
    </row>
    <row r="532" spans="23:24" ht="12.75" customHeight="1">
      <c r="W532" s="122">
        <f t="shared" si="19"/>
        <v>0</v>
      </c>
      <c r="X532" s="111"/>
    </row>
    <row r="533" spans="23:24" ht="12.75" customHeight="1">
      <c r="W533" s="122">
        <f t="shared" si="19"/>
        <v>0</v>
      </c>
      <c r="X533" s="111"/>
    </row>
    <row r="534" spans="23:24" ht="12.75" customHeight="1">
      <c r="W534" s="122">
        <f t="shared" si="19"/>
        <v>0</v>
      </c>
      <c r="X534" s="111"/>
    </row>
    <row r="535" spans="23:24" ht="12.75" customHeight="1">
      <c r="W535" s="122">
        <f t="shared" si="19"/>
        <v>0</v>
      </c>
      <c r="X535" s="111"/>
    </row>
    <row r="536" spans="23:24" ht="12.75" customHeight="1">
      <c r="W536" s="122">
        <f t="shared" si="19"/>
        <v>0</v>
      </c>
      <c r="X536" s="111"/>
    </row>
    <row r="537" spans="23:24" ht="12.75" customHeight="1">
      <c r="W537" s="122">
        <f t="shared" si="19"/>
        <v>0</v>
      </c>
      <c r="X537" s="111"/>
    </row>
    <row r="538" spans="23:24" ht="12.75" customHeight="1">
      <c r="W538" s="122">
        <f t="shared" si="19"/>
        <v>0</v>
      </c>
      <c r="X538" s="111"/>
    </row>
    <row r="539" spans="23:24" ht="12.75" customHeight="1">
      <c r="W539" s="122">
        <f t="shared" si="19"/>
        <v>0</v>
      </c>
      <c r="X539" s="111"/>
    </row>
    <row r="540" spans="23:24" ht="12.75" customHeight="1">
      <c r="W540" s="122">
        <f t="shared" si="19"/>
        <v>0</v>
      </c>
      <c r="X540" s="111"/>
    </row>
    <row r="541" spans="23:24" ht="12.75" customHeight="1">
      <c r="W541" s="122">
        <f t="shared" si="19"/>
        <v>0</v>
      </c>
      <c r="X541" s="111"/>
    </row>
    <row r="542" spans="23:24" ht="12.75" customHeight="1">
      <c r="W542" s="122">
        <f t="shared" si="19"/>
        <v>0</v>
      </c>
      <c r="X542" s="111"/>
    </row>
    <row r="543" spans="23:24" ht="12.75" customHeight="1">
      <c r="W543" s="122">
        <f t="shared" si="19"/>
        <v>0</v>
      </c>
      <c r="X543" s="111"/>
    </row>
    <row r="544" spans="23:24" ht="12.75" customHeight="1">
      <c r="W544" s="122">
        <f t="shared" si="19"/>
        <v>0</v>
      </c>
      <c r="X544" s="111"/>
    </row>
    <row r="545" spans="23:24" ht="12.75" customHeight="1">
      <c r="W545" s="122">
        <f t="shared" si="19"/>
        <v>0</v>
      </c>
      <c r="X545" s="111"/>
    </row>
    <row r="546" spans="23:24" ht="12.75" customHeight="1">
      <c r="W546" s="122">
        <f t="shared" si="19"/>
        <v>0</v>
      </c>
      <c r="X546" s="111"/>
    </row>
    <row r="547" spans="23:24" ht="12.75" customHeight="1">
      <c r="W547" s="122">
        <f t="shared" si="19"/>
        <v>0</v>
      </c>
      <c r="X547" s="111"/>
    </row>
    <row r="548" spans="23:24" ht="12.75" customHeight="1">
      <c r="W548" s="122">
        <f t="shared" si="19"/>
        <v>0</v>
      </c>
      <c r="X548" s="111"/>
    </row>
    <row r="549" spans="23:24" ht="12.75" customHeight="1">
      <c r="W549" s="122">
        <f t="shared" si="19"/>
        <v>0</v>
      </c>
      <c r="X549" s="111"/>
    </row>
    <row r="550" spans="23:24" ht="12.75" customHeight="1">
      <c r="W550" s="122">
        <f t="shared" si="19"/>
        <v>0</v>
      </c>
      <c r="X550" s="111"/>
    </row>
    <row r="551" spans="23:24" ht="12.75" customHeight="1">
      <c r="W551" s="122">
        <f t="shared" si="19"/>
        <v>0</v>
      </c>
      <c r="X551" s="111"/>
    </row>
    <row r="552" spans="23:24" ht="12.75" customHeight="1">
      <c r="W552" s="122">
        <f t="shared" si="19"/>
        <v>0</v>
      </c>
      <c r="X552" s="111"/>
    </row>
    <row r="553" spans="23:24" ht="12.75" customHeight="1">
      <c r="W553" s="122">
        <f t="shared" si="19"/>
        <v>0</v>
      </c>
      <c r="X553" s="111"/>
    </row>
    <row r="554" spans="23:24" ht="12.75" customHeight="1">
      <c r="W554" s="122">
        <f t="shared" si="19"/>
        <v>0</v>
      </c>
      <c r="X554" s="111"/>
    </row>
    <row r="555" spans="23:24" ht="12.75" customHeight="1">
      <c r="W555" s="122">
        <f t="shared" si="19"/>
        <v>0</v>
      </c>
      <c r="X555" s="111"/>
    </row>
    <row r="556" spans="23:24" ht="12.75" customHeight="1">
      <c r="W556" s="122">
        <f t="shared" si="19"/>
        <v>0</v>
      </c>
      <c r="X556" s="111"/>
    </row>
    <row r="557" spans="23:24" ht="12.75" customHeight="1">
      <c r="W557" s="122">
        <f t="shared" si="19"/>
        <v>0</v>
      </c>
      <c r="X557" s="111"/>
    </row>
    <row r="558" spans="23:24" ht="12.75" customHeight="1">
      <c r="W558" s="122">
        <f t="shared" si="19"/>
        <v>0</v>
      </c>
      <c r="X558" s="111"/>
    </row>
    <row r="559" spans="23:24" ht="12.75" customHeight="1">
      <c r="W559" s="122">
        <f t="shared" si="19"/>
        <v>0</v>
      </c>
      <c r="X559" s="111"/>
    </row>
    <row r="560" spans="23:24" ht="12.75" customHeight="1">
      <c r="W560" s="122">
        <f t="shared" si="19"/>
        <v>0</v>
      </c>
      <c r="X560" s="111"/>
    </row>
    <row r="561" spans="23:24" ht="12.75" customHeight="1">
      <c r="W561" s="122">
        <f t="shared" si="19"/>
        <v>0</v>
      </c>
      <c r="X561" s="111"/>
    </row>
    <row r="562" spans="23:24" ht="12.75" customHeight="1">
      <c r="W562" s="122">
        <f t="shared" si="19"/>
        <v>0</v>
      </c>
      <c r="X562" s="111"/>
    </row>
    <row r="563" spans="23:24" ht="12.75" customHeight="1">
      <c r="W563" s="122">
        <f t="shared" si="19"/>
        <v>0</v>
      </c>
      <c r="X563" s="111"/>
    </row>
    <row r="564" spans="23:24" ht="12.75" customHeight="1">
      <c r="W564" s="122">
        <f t="shared" si="19"/>
        <v>0</v>
      </c>
      <c r="X564" s="111"/>
    </row>
    <row r="565" spans="23:24" ht="12.75" customHeight="1">
      <c r="W565" s="122">
        <f t="shared" si="19"/>
        <v>0</v>
      </c>
      <c r="X565" s="111"/>
    </row>
    <row r="566" spans="23:24" ht="12.75" customHeight="1">
      <c r="W566" s="122">
        <f t="shared" si="19"/>
        <v>0</v>
      </c>
      <c r="X566" s="111"/>
    </row>
    <row r="567" spans="23:24" ht="12.75" customHeight="1">
      <c r="W567" s="122">
        <f t="shared" si="19"/>
        <v>0</v>
      </c>
      <c r="X567" s="111"/>
    </row>
    <row r="568" spans="23:24" ht="12.75" customHeight="1">
      <c r="W568" s="122">
        <f t="shared" si="19"/>
        <v>0</v>
      </c>
      <c r="X568" s="111"/>
    </row>
    <row r="569" spans="23:24" ht="12.75" customHeight="1">
      <c r="W569" s="122">
        <f t="shared" si="19"/>
        <v>0</v>
      </c>
      <c r="X569" s="111"/>
    </row>
    <row r="570" spans="23:24" ht="12.75" customHeight="1">
      <c r="W570" s="122">
        <f t="shared" si="19"/>
        <v>0</v>
      </c>
      <c r="X570" s="111"/>
    </row>
    <row r="571" spans="23:24" ht="12.75" customHeight="1">
      <c r="W571" s="122">
        <f t="shared" si="19"/>
        <v>0</v>
      </c>
      <c r="X571" s="111"/>
    </row>
    <row r="572" spans="23:24" ht="12.75" customHeight="1">
      <c r="W572" s="122">
        <f t="shared" si="19"/>
        <v>0</v>
      </c>
      <c r="X572" s="111"/>
    </row>
    <row r="573" spans="23:24" ht="12.75" customHeight="1">
      <c r="W573" s="122">
        <f t="shared" si="19"/>
        <v>0</v>
      </c>
      <c r="X573" s="111"/>
    </row>
    <row r="574" spans="23:24" ht="12.75" customHeight="1">
      <c r="W574" s="122">
        <f t="shared" si="19"/>
        <v>0</v>
      </c>
      <c r="X574" s="111"/>
    </row>
    <row r="575" spans="23:24" ht="12.75" customHeight="1">
      <c r="W575" s="122">
        <f t="shared" si="19"/>
        <v>0</v>
      </c>
      <c r="X575" s="111"/>
    </row>
    <row r="576" spans="23:24" ht="12.75" customHeight="1">
      <c r="W576" s="122">
        <f t="shared" si="19"/>
        <v>0</v>
      </c>
      <c r="X576" s="111"/>
    </row>
    <row r="577" spans="23:24" ht="12.75" customHeight="1">
      <c r="W577" s="122">
        <f t="shared" si="19"/>
        <v>0</v>
      </c>
      <c r="X577" s="111"/>
    </row>
    <row r="578" spans="23:24" ht="12.75" customHeight="1">
      <c r="W578" s="122">
        <f t="shared" si="19"/>
        <v>0</v>
      </c>
      <c r="X578" s="111"/>
    </row>
    <row r="579" spans="23:24" ht="12.75" customHeight="1">
      <c r="W579" s="122">
        <f t="shared" si="19"/>
        <v>0</v>
      </c>
      <c r="X579" s="111"/>
    </row>
    <row r="580" spans="23:24" ht="12.75" customHeight="1">
      <c r="W580" s="122">
        <f t="shared" si="19"/>
        <v>0</v>
      </c>
      <c r="X580" s="111"/>
    </row>
    <row r="581" spans="23:24" ht="12.75" customHeight="1">
      <c r="W581" s="122">
        <f t="shared" si="19"/>
        <v>0</v>
      </c>
      <c r="X581" s="111"/>
    </row>
    <row r="582" spans="23:24" ht="12.75" customHeight="1">
      <c r="W582" s="122">
        <f t="shared" si="19"/>
        <v>0</v>
      </c>
      <c r="X582" s="111"/>
    </row>
    <row r="583" spans="23:24" ht="12.75" customHeight="1">
      <c r="W583" s="122">
        <f t="shared" si="19"/>
        <v>0</v>
      </c>
      <c r="X583" s="111"/>
    </row>
    <row r="584" spans="23:24" ht="12.75" customHeight="1">
      <c r="W584" s="122">
        <f t="shared" si="19"/>
        <v>0</v>
      </c>
      <c r="X584" s="111"/>
    </row>
    <row r="585" spans="23:24" ht="12.75" customHeight="1">
      <c r="W585" s="122">
        <f t="shared" si="19"/>
        <v>0</v>
      </c>
      <c r="X585" s="111"/>
    </row>
    <row r="586" spans="23:24" ht="12.75" customHeight="1">
      <c r="W586" s="122">
        <f t="shared" si="19"/>
        <v>0</v>
      </c>
      <c r="X586" s="111"/>
    </row>
    <row r="587" spans="23:24" ht="12.75" customHeight="1">
      <c r="W587" s="122">
        <f t="shared" si="19"/>
        <v>0</v>
      </c>
      <c r="X587" s="111"/>
    </row>
    <row r="588" spans="23:24" ht="12.75" customHeight="1">
      <c r="W588" s="122">
        <f t="shared" si="19"/>
        <v>0</v>
      </c>
      <c r="X588" s="111"/>
    </row>
    <row r="589" spans="23:24" ht="12.75" customHeight="1">
      <c r="W589" s="122">
        <f t="shared" si="19"/>
        <v>0</v>
      </c>
      <c r="X589" s="111"/>
    </row>
    <row r="590" spans="23:24" ht="12.75" customHeight="1">
      <c r="W590" s="122">
        <f t="shared" si="19"/>
        <v>0</v>
      </c>
      <c r="X590" s="111"/>
    </row>
    <row r="591" spans="23:24" ht="12.75" customHeight="1">
      <c r="W591" s="122">
        <f t="shared" si="19"/>
        <v>0</v>
      </c>
      <c r="X591" s="111"/>
    </row>
    <row r="592" spans="23:24" ht="12.75" customHeight="1">
      <c r="W592" s="122">
        <f t="shared" si="19"/>
        <v>0</v>
      </c>
      <c r="X592" s="111"/>
    </row>
    <row r="593" spans="23:24" ht="12.75" customHeight="1">
      <c r="W593" s="122">
        <f t="shared" si="19"/>
        <v>0</v>
      </c>
      <c r="X593" s="111"/>
    </row>
    <row r="594" spans="23:24" ht="12.75" customHeight="1">
      <c r="W594" s="122">
        <f t="shared" si="19"/>
        <v>0</v>
      </c>
      <c r="X594" s="111"/>
    </row>
    <row r="595" spans="23:24" ht="12.75" customHeight="1">
      <c r="W595" s="122">
        <f t="shared" si="19"/>
        <v>0</v>
      </c>
      <c r="X595" s="111"/>
    </row>
    <row r="596" spans="23:24" ht="12.75" customHeight="1">
      <c r="W596" s="122">
        <f t="shared" si="19"/>
        <v>0</v>
      </c>
      <c r="X596" s="111"/>
    </row>
    <row r="597" spans="23:24" ht="12.75" customHeight="1">
      <c r="W597" s="122">
        <f t="shared" si="19"/>
        <v>0</v>
      </c>
      <c r="X597" s="111"/>
    </row>
    <row r="598" spans="23:24" ht="12.75" customHeight="1">
      <c r="W598" s="122">
        <f t="shared" si="19"/>
        <v>0</v>
      </c>
      <c r="X598" s="111"/>
    </row>
    <row r="599" spans="23:24" ht="12.75" customHeight="1">
      <c r="W599" s="122">
        <f t="shared" si="19"/>
        <v>0</v>
      </c>
      <c r="X599" s="111"/>
    </row>
    <row r="600" spans="23:24" ht="12.75" customHeight="1">
      <c r="W600" s="122">
        <f t="shared" si="19"/>
        <v>0</v>
      </c>
      <c r="X600" s="111"/>
    </row>
    <row r="601" spans="23:24" ht="12.75" customHeight="1">
      <c r="W601" s="122">
        <f t="shared" si="19"/>
        <v>0</v>
      </c>
      <c r="X601" s="111"/>
    </row>
    <row r="602" spans="23:24" ht="12.75" customHeight="1">
      <c r="W602" s="122">
        <f t="shared" si="19"/>
        <v>0</v>
      </c>
      <c r="X602" s="111"/>
    </row>
    <row r="603" spans="23:24" ht="12.75" customHeight="1">
      <c r="W603" s="122">
        <f t="shared" si="19"/>
        <v>0</v>
      </c>
      <c r="X603" s="111"/>
    </row>
    <row r="604" spans="23:24" ht="12.75" customHeight="1">
      <c r="W604" s="122">
        <f t="shared" si="19"/>
        <v>0</v>
      </c>
      <c r="X604" s="111"/>
    </row>
    <row r="605" spans="23:24" ht="12.75" customHeight="1">
      <c r="W605" s="122">
        <f t="shared" si="19"/>
        <v>0</v>
      </c>
      <c r="X605" s="111"/>
    </row>
    <row r="606" spans="23:24" ht="12.75" customHeight="1">
      <c r="W606" s="122">
        <f t="shared" si="19"/>
        <v>0</v>
      </c>
      <c r="X606" s="111"/>
    </row>
    <row r="607" spans="23:24" ht="12.75" customHeight="1">
      <c r="W607" s="122">
        <f t="shared" si="19"/>
        <v>0</v>
      </c>
      <c r="X607" s="111"/>
    </row>
    <row r="608" spans="23:24" ht="12.75" customHeight="1">
      <c r="W608" s="122">
        <f t="shared" si="19"/>
        <v>0</v>
      </c>
      <c r="X608" s="111"/>
    </row>
    <row r="609" spans="23:24" ht="12.75" customHeight="1">
      <c r="W609" s="122">
        <f t="shared" si="19"/>
        <v>0</v>
      </c>
      <c r="X609" s="111"/>
    </row>
    <row r="610" spans="23:24" ht="12.75" customHeight="1">
      <c r="W610" s="122">
        <f t="shared" si="19"/>
        <v>0</v>
      </c>
      <c r="X610" s="111"/>
    </row>
    <row r="611" spans="23:24" ht="12.75" customHeight="1">
      <c r="W611" s="122">
        <f t="shared" si="19"/>
        <v>0</v>
      </c>
      <c r="X611" s="111"/>
    </row>
    <row r="612" spans="23:24" ht="12.75" customHeight="1">
      <c r="W612" s="122">
        <f t="shared" si="19"/>
        <v>0</v>
      </c>
      <c r="X612" s="111"/>
    </row>
    <row r="613" spans="23:24" ht="12.75" customHeight="1">
      <c r="W613" s="122">
        <f t="shared" si="19"/>
        <v>0</v>
      </c>
      <c r="X613" s="111"/>
    </row>
    <row r="614" spans="23:24" ht="12.75" customHeight="1">
      <c r="W614" s="122">
        <f t="shared" si="19"/>
        <v>0</v>
      </c>
      <c r="X614" s="111"/>
    </row>
    <row r="615" spans="23:24" ht="12.75" customHeight="1">
      <c r="W615" s="122">
        <f t="shared" si="19"/>
        <v>0</v>
      </c>
      <c r="X615" s="111"/>
    </row>
    <row r="616" spans="23:24" ht="12.75" customHeight="1">
      <c r="W616" s="122">
        <f t="shared" si="19"/>
        <v>0</v>
      </c>
      <c r="X616" s="111"/>
    </row>
    <row r="617" spans="23:24" ht="12.75" customHeight="1">
      <c r="W617" s="122">
        <f t="shared" si="19"/>
        <v>0</v>
      </c>
      <c r="X617" s="111"/>
    </row>
    <row r="618" spans="23:24" ht="12.75" customHeight="1">
      <c r="W618" s="122">
        <f t="shared" si="19"/>
        <v>0</v>
      </c>
      <c r="X618" s="111"/>
    </row>
    <row r="619" spans="23:24" ht="12.75" customHeight="1">
      <c r="W619" s="122">
        <f t="shared" si="19"/>
        <v>0</v>
      </c>
      <c r="X619" s="111"/>
    </row>
    <row r="620" spans="23:24" ht="12.75" customHeight="1">
      <c r="W620" s="122">
        <f t="shared" si="19"/>
        <v>0</v>
      </c>
      <c r="X620" s="111"/>
    </row>
    <row r="621" spans="23:24" ht="12.75" customHeight="1">
      <c r="W621" s="122">
        <f t="shared" si="19"/>
        <v>0</v>
      </c>
      <c r="X621" s="111"/>
    </row>
    <row r="622" spans="23:24" ht="12.75" customHeight="1">
      <c r="W622" s="122">
        <f t="shared" si="19"/>
        <v>0</v>
      </c>
      <c r="X622" s="111"/>
    </row>
    <row r="623" spans="23:24" ht="12.75" customHeight="1">
      <c r="W623" s="122">
        <f t="shared" si="19"/>
        <v>0</v>
      </c>
      <c r="X623" s="111"/>
    </row>
    <row r="624" spans="23:24" ht="12.75" customHeight="1">
      <c r="W624" s="122">
        <f t="shared" si="19"/>
        <v>0</v>
      </c>
      <c r="X624" s="111"/>
    </row>
    <row r="625" spans="23:24" ht="12.75" customHeight="1">
      <c r="W625" s="122">
        <f t="shared" si="19"/>
        <v>0</v>
      </c>
      <c r="X625" s="111"/>
    </row>
    <row r="626" spans="23:24" ht="12.75" customHeight="1">
      <c r="W626" s="122">
        <f t="shared" si="19"/>
        <v>0</v>
      </c>
      <c r="X626" s="111"/>
    </row>
    <row r="627" spans="23:24" ht="12.75" customHeight="1">
      <c r="W627" s="122">
        <f t="shared" si="19"/>
        <v>0</v>
      </c>
      <c r="X627" s="111"/>
    </row>
    <row r="628" spans="23:24" ht="12.75" customHeight="1">
      <c r="W628" s="122">
        <f t="shared" si="19"/>
        <v>0</v>
      </c>
      <c r="X628" s="111"/>
    </row>
    <row r="629" spans="23:24" ht="12.75" customHeight="1">
      <c r="W629" s="122">
        <f t="shared" si="19"/>
        <v>0</v>
      </c>
      <c r="X629" s="111"/>
    </row>
    <row r="630" spans="23:24" ht="12.75" customHeight="1">
      <c r="W630" s="122">
        <f t="shared" si="19"/>
        <v>0</v>
      </c>
      <c r="X630" s="111"/>
    </row>
    <row r="631" spans="23:24" ht="12.75" customHeight="1">
      <c r="W631" s="122">
        <f t="shared" si="19"/>
        <v>0</v>
      </c>
      <c r="X631" s="111"/>
    </row>
    <row r="632" spans="23:24" ht="12.75" customHeight="1">
      <c r="W632" s="122">
        <f t="shared" si="19"/>
        <v>0</v>
      </c>
      <c r="X632" s="111"/>
    </row>
    <row r="633" spans="23:24" ht="12.75" customHeight="1">
      <c r="W633" s="122">
        <f t="shared" si="19"/>
        <v>0</v>
      </c>
      <c r="X633" s="111"/>
    </row>
    <row r="634" spans="23:24" ht="12.75" customHeight="1">
      <c r="W634" s="122">
        <f t="shared" si="19"/>
        <v>0</v>
      </c>
      <c r="X634" s="111"/>
    </row>
    <row r="635" spans="23:24" ht="12.75" customHeight="1">
      <c r="W635" s="122">
        <f t="shared" si="19"/>
        <v>0</v>
      </c>
      <c r="X635" s="111"/>
    </row>
    <row r="636" spans="23:24" ht="12.75" customHeight="1">
      <c r="W636" s="122">
        <f t="shared" si="19"/>
        <v>0</v>
      </c>
      <c r="X636" s="111"/>
    </row>
    <row r="637" spans="23:24" ht="12.75" customHeight="1">
      <c r="W637" s="122">
        <f t="shared" si="19"/>
        <v>0</v>
      </c>
      <c r="X637" s="111"/>
    </row>
    <row r="638" spans="23:24" ht="12.75" customHeight="1">
      <c r="W638" s="122">
        <f t="shared" si="19"/>
        <v>0</v>
      </c>
      <c r="X638" s="111"/>
    </row>
    <row r="639" spans="23:24" ht="12.75" customHeight="1">
      <c r="W639" s="122">
        <f t="shared" si="19"/>
        <v>0</v>
      </c>
      <c r="X639" s="111"/>
    </row>
    <row r="640" spans="23:24" ht="12.75" customHeight="1">
      <c r="W640" s="122">
        <f t="shared" si="19"/>
        <v>0</v>
      </c>
      <c r="X640" s="111"/>
    </row>
    <row r="641" spans="23:24" ht="12.75" customHeight="1">
      <c r="W641" s="122">
        <f t="shared" si="19"/>
        <v>0</v>
      </c>
      <c r="X641" s="111"/>
    </row>
    <row r="642" spans="23:24" ht="12.75" customHeight="1">
      <c r="W642" s="122">
        <f t="shared" si="19"/>
        <v>0</v>
      </c>
      <c r="X642" s="111"/>
    </row>
    <row r="643" spans="23:24" ht="12.75" customHeight="1">
      <c r="W643" s="122">
        <f t="shared" si="19"/>
        <v>0</v>
      </c>
      <c r="X643" s="111"/>
    </row>
    <row r="644" spans="23:24" ht="12.75" customHeight="1">
      <c r="W644" s="122">
        <f t="shared" si="19"/>
        <v>0</v>
      </c>
      <c r="X644" s="111"/>
    </row>
    <row r="645" spans="23:24" ht="12.75" customHeight="1">
      <c r="W645" s="122">
        <f t="shared" si="19"/>
        <v>0</v>
      </c>
      <c r="X645" s="111"/>
    </row>
    <row r="646" spans="23:24" ht="12.75" customHeight="1">
      <c r="W646" s="122">
        <f t="shared" si="19"/>
        <v>0</v>
      </c>
      <c r="X646" s="111"/>
    </row>
    <row r="647" spans="23:24" ht="12.75" customHeight="1">
      <c r="W647" s="122">
        <f t="shared" si="19"/>
        <v>0</v>
      </c>
      <c r="X647" s="111"/>
    </row>
    <row r="648" spans="23:24" ht="12.75" customHeight="1">
      <c r="W648" s="122">
        <f t="shared" si="19"/>
        <v>0</v>
      </c>
      <c r="X648" s="111"/>
    </row>
    <row r="649" spans="23:24" ht="12.75" customHeight="1">
      <c r="W649" s="122">
        <f t="shared" si="19"/>
        <v>0</v>
      </c>
      <c r="X649" s="111"/>
    </row>
    <row r="650" spans="23:24" ht="12.75" customHeight="1">
      <c r="W650" s="122">
        <f t="shared" si="19"/>
        <v>0</v>
      </c>
      <c r="X650" s="111"/>
    </row>
    <row r="651" spans="23:24" ht="12.75" customHeight="1">
      <c r="W651" s="122">
        <f t="shared" si="19"/>
        <v>0</v>
      </c>
      <c r="X651" s="111"/>
    </row>
    <row r="652" spans="23:24" ht="12.75" customHeight="1">
      <c r="W652" s="122">
        <f t="shared" si="19"/>
        <v>0</v>
      </c>
      <c r="X652" s="111"/>
    </row>
    <row r="653" spans="23:24" ht="12.75" customHeight="1">
      <c r="W653" s="122">
        <f t="shared" si="19"/>
        <v>0</v>
      </c>
      <c r="X653" s="111"/>
    </row>
    <row r="654" spans="23:24" ht="12.75" customHeight="1">
      <c r="W654" s="122">
        <f t="shared" si="19"/>
        <v>0</v>
      </c>
      <c r="X654" s="111"/>
    </row>
    <row r="655" spans="23:24" ht="12.75" customHeight="1">
      <c r="W655" s="122">
        <f t="shared" si="19"/>
        <v>0</v>
      </c>
      <c r="X655" s="111"/>
    </row>
    <row r="656" spans="23:24" ht="12.75" customHeight="1">
      <c r="W656" s="122">
        <f t="shared" si="19"/>
        <v>0</v>
      </c>
      <c r="X656" s="111"/>
    </row>
    <row r="657" spans="23:24" ht="12.75" customHeight="1">
      <c r="W657" s="122">
        <f t="shared" si="19"/>
        <v>0</v>
      </c>
      <c r="X657" s="111"/>
    </row>
    <row r="658" spans="23:24" ht="12.75" customHeight="1">
      <c r="W658" s="122">
        <f t="shared" si="19"/>
        <v>0</v>
      </c>
      <c r="X658" s="111"/>
    </row>
    <row r="659" spans="23:24" ht="12.75" customHeight="1">
      <c r="W659" s="122">
        <f t="shared" si="19"/>
        <v>0</v>
      </c>
      <c r="X659" s="111"/>
    </row>
    <row r="660" spans="23:24" ht="12.75" customHeight="1">
      <c r="W660" s="122">
        <f t="shared" si="19"/>
        <v>0</v>
      </c>
      <c r="X660" s="111"/>
    </row>
    <row r="661" spans="23:24" ht="12.75" customHeight="1">
      <c r="W661" s="122">
        <f t="shared" si="19"/>
        <v>0</v>
      </c>
      <c r="X661" s="111"/>
    </row>
    <row r="662" spans="23:24" ht="12.75" customHeight="1">
      <c r="W662" s="122">
        <f t="shared" si="19"/>
        <v>0</v>
      </c>
      <c r="X662" s="111"/>
    </row>
    <row r="663" spans="23:24" ht="12.75" customHeight="1">
      <c r="W663" s="122">
        <f t="shared" si="19"/>
        <v>0</v>
      </c>
      <c r="X663" s="111"/>
    </row>
    <row r="664" spans="23:24" ht="12.75" customHeight="1">
      <c r="W664" s="122">
        <f t="shared" si="19"/>
        <v>0</v>
      </c>
      <c r="X664" s="111"/>
    </row>
    <row r="665" spans="23:24" ht="12.75" customHeight="1">
      <c r="W665" s="122">
        <f t="shared" si="19"/>
        <v>0</v>
      </c>
      <c r="X665" s="111"/>
    </row>
    <row r="666" spans="23:24" ht="12.75" customHeight="1">
      <c r="W666" s="122">
        <f t="shared" si="19"/>
        <v>0</v>
      </c>
      <c r="X666" s="111"/>
    </row>
    <row r="667" spans="23:24" ht="12.75" customHeight="1">
      <c r="W667" s="122">
        <f t="shared" si="19"/>
        <v>0</v>
      </c>
      <c r="X667" s="111"/>
    </row>
    <row r="668" spans="23:24" ht="12.75" customHeight="1">
      <c r="W668" s="122">
        <f t="shared" si="19"/>
        <v>0</v>
      </c>
      <c r="X668" s="111"/>
    </row>
    <row r="669" spans="23:24" ht="12.75" customHeight="1">
      <c r="W669" s="122">
        <f t="shared" si="19"/>
        <v>0</v>
      </c>
      <c r="X669" s="111"/>
    </row>
    <row r="670" spans="23:24" ht="12.75" customHeight="1">
      <c r="W670" s="122">
        <f t="shared" si="19"/>
        <v>0</v>
      </c>
      <c r="X670" s="111"/>
    </row>
    <row r="671" spans="23:24" ht="12.75" customHeight="1">
      <c r="W671" s="122">
        <f t="shared" si="19"/>
        <v>0</v>
      </c>
      <c r="X671" s="111"/>
    </row>
    <row r="672" spans="23:24" ht="12.75" customHeight="1">
      <c r="W672" s="122">
        <f t="shared" si="19"/>
        <v>0</v>
      </c>
      <c r="X672" s="111"/>
    </row>
    <row r="673" spans="23:24" ht="12.75" customHeight="1">
      <c r="W673" s="122">
        <f t="shared" si="19"/>
        <v>0</v>
      </c>
      <c r="X673" s="111"/>
    </row>
    <row r="674" spans="23:24" ht="12.75" customHeight="1">
      <c r="W674" s="122">
        <f t="shared" si="19"/>
        <v>0</v>
      </c>
      <c r="X674" s="111"/>
    </row>
    <row r="675" spans="23:24" ht="12.75" customHeight="1">
      <c r="W675" s="122">
        <f t="shared" si="19"/>
        <v>0</v>
      </c>
      <c r="X675" s="111"/>
    </row>
    <row r="676" spans="23:24" ht="12.75" customHeight="1">
      <c r="W676" s="122">
        <f t="shared" si="19"/>
        <v>0</v>
      </c>
      <c r="X676" s="111"/>
    </row>
    <row r="677" spans="23:24" ht="12.75" customHeight="1">
      <c r="W677" s="122">
        <f t="shared" si="19"/>
        <v>0</v>
      </c>
      <c r="X677" s="111"/>
    </row>
    <row r="678" spans="23:24" ht="12.75" customHeight="1">
      <c r="W678" s="122">
        <f t="shared" si="19"/>
        <v>0</v>
      </c>
      <c r="X678" s="111"/>
    </row>
    <row r="679" spans="23:24" ht="12.75" customHeight="1">
      <c r="W679" s="122">
        <f t="shared" si="19"/>
        <v>0</v>
      </c>
      <c r="X679" s="111"/>
    </row>
    <row r="680" spans="23:24" ht="12.75" customHeight="1">
      <c r="W680" s="122">
        <f t="shared" si="19"/>
        <v>0</v>
      </c>
      <c r="X680" s="111"/>
    </row>
    <row r="681" spans="23:24" ht="12.75" customHeight="1">
      <c r="W681" s="122">
        <f t="shared" si="19"/>
        <v>0</v>
      </c>
      <c r="X681" s="111"/>
    </row>
    <row r="682" spans="23:24" ht="12.75" customHeight="1">
      <c r="W682" s="122">
        <f t="shared" si="19"/>
        <v>0</v>
      </c>
      <c r="X682" s="111"/>
    </row>
    <row r="683" spans="23:24" ht="12.75" customHeight="1">
      <c r="W683" s="122">
        <f t="shared" si="19"/>
        <v>0</v>
      </c>
      <c r="X683" s="111"/>
    </row>
    <row r="684" spans="23:24" ht="12.75" customHeight="1">
      <c r="W684" s="122">
        <f t="shared" si="19"/>
        <v>0</v>
      </c>
      <c r="X684" s="111"/>
    </row>
    <row r="685" spans="23:24" ht="12.75" customHeight="1">
      <c r="W685" s="122">
        <f t="shared" si="19"/>
        <v>0</v>
      </c>
      <c r="X685" s="111"/>
    </row>
    <row r="686" spans="23:24" ht="12.75" customHeight="1">
      <c r="W686" s="122">
        <f t="shared" si="19"/>
        <v>0</v>
      </c>
      <c r="X686" s="111"/>
    </row>
    <row r="687" spans="23:24" ht="12.75" customHeight="1">
      <c r="W687" s="122">
        <f t="shared" si="19"/>
        <v>0</v>
      </c>
      <c r="X687" s="111"/>
    </row>
    <row r="688" spans="23:24" ht="12.75" customHeight="1">
      <c r="W688" s="122">
        <f t="shared" si="19"/>
        <v>0</v>
      </c>
      <c r="X688" s="111"/>
    </row>
    <row r="689" spans="23:24" ht="12.75" customHeight="1">
      <c r="W689" s="122">
        <f t="shared" si="19"/>
        <v>0</v>
      </c>
      <c r="X689" s="111"/>
    </row>
    <row r="690" spans="23:24" ht="12.75" customHeight="1">
      <c r="W690" s="122">
        <f t="shared" si="19"/>
        <v>0</v>
      </c>
      <c r="X690" s="111"/>
    </row>
    <row r="691" spans="23:24" ht="12.75" customHeight="1">
      <c r="W691" s="122">
        <f t="shared" si="19"/>
        <v>0</v>
      </c>
      <c r="X691" s="111"/>
    </row>
    <row r="692" spans="23:24" ht="12.75" customHeight="1">
      <c r="W692" s="122">
        <f t="shared" si="19"/>
        <v>0</v>
      </c>
      <c r="X692" s="111"/>
    </row>
    <row r="693" spans="23:24" ht="12.75" customHeight="1">
      <c r="W693" s="122">
        <f t="shared" si="19"/>
        <v>0</v>
      </c>
      <c r="X693" s="111"/>
    </row>
    <row r="694" spans="23:24" ht="12.75" customHeight="1">
      <c r="W694" s="122">
        <f t="shared" si="19"/>
        <v>0</v>
      </c>
      <c r="X694" s="111"/>
    </row>
    <row r="695" spans="23:24" ht="12.75" customHeight="1">
      <c r="W695" s="122">
        <f t="shared" si="19"/>
        <v>0</v>
      </c>
      <c r="X695" s="111"/>
    </row>
    <row r="696" spans="23:24" ht="12.75" customHeight="1">
      <c r="W696" s="122">
        <f t="shared" si="19"/>
        <v>0</v>
      </c>
      <c r="X696" s="111"/>
    </row>
    <row r="697" spans="23:24" ht="12.75" customHeight="1">
      <c r="W697" s="122">
        <f t="shared" si="19"/>
        <v>0</v>
      </c>
      <c r="X697" s="111"/>
    </row>
    <row r="698" spans="23:24" ht="12.75" customHeight="1">
      <c r="W698" s="122">
        <f t="shared" si="19"/>
        <v>0</v>
      </c>
      <c r="X698" s="111"/>
    </row>
    <row r="699" spans="23:24" ht="12.75" customHeight="1">
      <c r="W699" s="122">
        <f t="shared" si="19"/>
        <v>0</v>
      </c>
      <c r="X699" s="111"/>
    </row>
    <row r="700" spans="23:24" ht="12.75" customHeight="1">
      <c r="W700" s="122">
        <f t="shared" si="19"/>
        <v>0</v>
      </c>
      <c r="X700" s="111"/>
    </row>
    <row r="701" spans="23:24" ht="12.75" customHeight="1">
      <c r="W701" s="122">
        <f t="shared" si="19"/>
        <v>0</v>
      </c>
      <c r="X701" s="111"/>
    </row>
    <row r="702" spans="23:24" ht="12.75" customHeight="1">
      <c r="W702" s="122">
        <f t="shared" si="19"/>
        <v>0</v>
      </c>
      <c r="X702" s="111"/>
    </row>
    <row r="703" spans="23:24" ht="12.75" customHeight="1">
      <c r="W703" s="122">
        <f t="shared" si="19"/>
        <v>0</v>
      </c>
      <c r="X703" s="111"/>
    </row>
    <row r="704" spans="23:24" ht="12.75" customHeight="1">
      <c r="W704" s="122">
        <f t="shared" si="19"/>
        <v>0</v>
      </c>
      <c r="X704" s="111"/>
    </row>
    <row r="705" spans="23:24" ht="12.75" customHeight="1">
      <c r="W705" s="122">
        <f t="shared" si="19"/>
        <v>0</v>
      </c>
      <c r="X705" s="111"/>
    </row>
    <row r="706" spans="23:24" ht="12.75" customHeight="1">
      <c r="W706" s="122">
        <f t="shared" si="19"/>
        <v>0</v>
      </c>
      <c r="X706" s="111"/>
    </row>
    <row r="707" spans="23:24" ht="12.75" customHeight="1">
      <c r="W707" s="122">
        <f t="shared" si="19"/>
        <v>0</v>
      </c>
      <c r="X707" s="111"/>
    </row>
    <row r="708" spans="23:24" ht="12.75" customHeight="1">
      <c r="W708" s="122">
        <f t="shared" si="19"/>
        <v>0</v>
      </c>
      <c r="X708" s="111"/>
    </row>
    <row r="709" spans="23:24" ht="12.75" customHeight="1">
      <c r="W709" s="122">
        <f t="shared" si="19"/>
        <v>0</v>
      </c>
      <c r="X709" s="111"/>
    </row>
    <row r="710" spans="23:24" ht="12.75" customHeight="1">
      <c r="W710" s="122">
        <f t="shared" si="19"/>
        <v>0</v>
      </c>
      <c r="X710" s="111"/>
    </row>
    <row r="711" spans="23:24" ht="12.75" customHeight="1">
      <c r="W711" s="122">
        <f t="shared" si="19"/>
        <v>0</v>
      </c>
      <c r="X711" s="111"/>
    </row>
    <row r="712" spans="23:24" ht="12.75" customHeight="1">
      <c r="W712" s="122">
        <f t="shared" si="19"/>
        <v>0</v>
      </c>
      <c r="X712" s="111"/>
    </row>
    <row r="713" spans="23:24" ht="12.75" customHeight="1">
      <c r="W713" s="122">
        <f t="shared" si="19"/>
        <v>0</v>
      </c>
      <c r="X713" s="111"/>
    </row>
    <row r="714" spans="23:24" ht="12.75" customHeight="1">
      <c r="W714" s="122">
        <f t="shared" si="19"/>
        <v>0</v>
      </c>
      <c r="X714" s="111"/>
    </row>
    <row r="715" spans="23:24" ht="12.75" customHeight="1">
      <c r="W715" s="122">
        <f t="shared" si="19"/>
        <v>0</v>
      </c>
      <c r="X715" s="111"/>
    </row>
    <row r="716" spans="23:24" ht="12.75" customHeight="1">
      <c r="W716" s="122">
        <f t="shared" si="19"/>
        <v>0</v>
      </c>
      <c r="X716" s="111"/>
    </row>
    <row r="717" spans="23:24" ht="12.75" customHeight="1">
      <c r="W717" s="122">
        <f t="shared" si="19"/>
        <v>0</v>
      </c>
      <c r="X717" s="111"/>
    </row>
    <row r="718" spans="23:24" ht="12.75" customHeight="1">
      <c r="W718" s="122">
        <f t="shared" si="19"/>
        <v>0</v>
      </c>
      <c r="X718" s="111"/>
    </row>
    <row r="719" spans="23:24" ht="12.75" customHeight="1">
      <c r="W719" s="122">
        <f t="shared" si="19"/>
        <v>0</v>
      </c>
      <c r="X719" s="111"/>
    </row>
    <row r="720" spans="23:24" ht="12.75" customHeight="1">
      <c r="W720" s="122">
        <f t="shared" si="19"/>
        <v>0</v>
      </c>
      <c r="X720" s="111"/>
    </row>
    <row r="721" spans="23:24" ht="12.75" customHeight="1">
      <c r="W721" s="122">
        <f t="shared" si="19"/>
        <v>0</v>
      </c>
      <c r="X721" s="111"/>
    </row>
    <row r="722" spans="23:24" ht="12.75" customHeight="1">
      <c r="W722" s="122">
        <f t="shared" si="19"/>
        <v>0</v>
      </c>
      <c r="X722" s="111"/>
    </row>
    <row r="723" spans="23:24" ht="12.75" customHeight="1">
      <c r="W723" s="122">
        <f t="shared" si="19"/>
        <v>0</v>
      </c>
      <c r="X723" s="111"/>
    </row>
    <row r="724" spans="23:24" ht="12.75" customHeight="1">
      <c r="W724" s="122">
        <f t="shared" si="19"/>
        <v>0</v>
      </c>
      <c r="X724" s="111"/>
    </row>
    <row r="725" spans="23:24" ht="12.75" customHeight="1">
      <c r="W725" s="122">
        <f t="shared" si="19"/>
        <v>0</v>
      </c>
      <c r="X725" s="111"/>
    </row>
    <row r="726" spans="23:24" ht="12.75" customHeight="1">
      <c r="W726" s="122">
        <f t="shared" si="19"/>
        <v>0</v>
      </c>
      <c r="X726" s="111"/>
    </row>
    <row r="727" spans="23:24" ht="12.75" customHeight="1">
      <c r="W727" s="122">
        <f t="shared" si="19"/>
        <v>0</v>
      </c>
      <c r="X727" s="111"/>
    </row>
    <row r="728" spans="23:24" ht="12.75" customHeight="1">
      <c r="W728" s="122">
        <f t="shared" si="19"/>
        <v>0</v>
      </c>
      <c r="X728" s="111"/>
    </row>
    <row r="729" spans="23:24" ht="12.75" customHeight="1">
      <c r="W729" s="122">
        <f t="shared" si="19"/>
        <v>0</v>
      </c>
      <c r="X729" s="111"/>
    </row>
    <row r="730" spans="23:24" ht="12.75" customHeight="1">
      <c r="W730" s="122">
        <f t="shared" si="19"/>
        <v>0</v>
      </c>
      <c r="X730" s="111"/>
    </row>
    <row r="731" spans="23:24" ht="12.75" customHeight="1">
      <c r="W731" s="122">
        <f t="shared" si="19"/>
        <v>0</v>
      </c>
      <c r="X731" s="111"/>
    </row>
    <row r="732" spans="23:24" ht="12.75" customHeight="1">
      <c r="W732" s="122">
        <f t="shared" si="19"/>
        <v>0</v>
      </c>
      <c r="X732" s="111"/>
    </row>
    <row r="733" spans="23:24" ht="12.75" customHeight="1">
      <c r="W733" s="122">
        <f t="shared" si="19"/>
        <v>0</v>
      </c>
      <c r="X733" s="111"/>
    </row>
    <row r="734" spans="23:24" ht="12.75" customHeight="1">
      <c r="W734" s="122">
        <f t="shared" si="19"/>
        <v>0</v>
      </c>
      <c r="X734" s="111"/>
    </row>
    <row r="735" spans="23:24" ht="12.75" customHeight="1">
      <c r="W735" s="122">
        <f t="shared" si="19"/>
        <v>0</v>
      </c>
      <c r="X735" s="111"/>
    </row>
    <row r="736" spans="23:24" ht="12.75" customHeight="1">
      <c r="W736" s="122">
        <f t="shared" si="19"/>
        <v>0</v>
      </c>
      <c r="X736" s="111"/>
    </row>
    <row r="737" spans="23:24" ht="12.75" customHeight="1">
      <c r="W737" s="122">
        <f t="shared" si="19"/>
        <v>0</v>
      </c>
      <c r="X737" s="111"/>
    </row>
    <row r="738" spans="23:24" ht="12.75" customHeight="1">
      <c r="W738" s="122">
        <f t="shared" si="19"/>
        <v>0</v>
      </c>
      <c r="X738" s="111"/>
    </row>
    <row r="739" spans="23:24" ht="12.75" customHeight="1">
      <c r="W739" s="122">
        <f t="shared" si="19"/>
        <v>0</v>
      </c>
      <c r="X739" s="111"/>
    </row>
    <row r="740" spans="23:24" ht="12.75" customHeight="1">
      <c r="W740" s="122">
        <f t="shared" si="19"/>
        <v>0</v>
      </c>
      <c r="X740" s="111"/>
    </row>
    <row r="741" spans="23:24" ht="12.75" customHeight="1">
      <c r="W741" s="122">
        <f t="shared" si="19"/>
        <v>0</v>
      </c>
      <c r="X741" s="111"/>
    </row>
    <row r="742" spans="23:24" ht="12.75" customHeight="1">
      <c r="W742" s="122">
        <f t="shared" si="19"/>
        <v>0</v>
      </c>
      <c r="X742" s="111"/>
    </row>
    <row r="743" spans="23:24" ht="12.75" customHeight="1">
      <c r="W743" s="122">
        <f t="shared" si="19"/>
        <v>0</v>
      </c>
      <c r="X743" s="111"/>
    </row>
    <row r="744" spans="23:24" ht="12.75" customHeight="1">
      <c r="W744" s="122">
        <f t="shared" si="19"/>
        <v>0</v>
      </c>
      <c r="X744" s="111"/>
    </row>
    <row r="745" spans="23:24" ht="12.75" customHeight="1">
      <c r="W745" s="122">
        <f t="shared" si="19"/>
        <v>0</v>
      </c>
      <c r="X745" s="111"/>
    </row>
    <row r="746" spans="23:24" ht="12.75" customHeight="1">
      <c r="W746" s="122">
        <f t="shared" si="19"/>
        <v>0</v>
      </c>
      <c r="X746" s="111"/>
    </row>
    <row r="747" spans="23:24" ht="12.75" customHeight="1">
      <c r="W747" s="122">
        <f t="shared" ref="W747:W876" si="20">COUNTIF($B$4:$B$128,B747)</f>
        <v>0</v>
      </c>
      <c r="X747" s="111"/>
    </row>
    <row r="748" spans="23:24" ht="12.75" customHeight="1">
      <c r="W748" s="122">
        <f t="shared" si="20"/>
        <v>0</v>
      </c>
      <c r="X748" s="111"/>
    </row>
    <row r="749" spans="23:24" ht="12.75" customHeight="1">
      <c r="W749" s="122">
        <f t="shared" si="20"/>
        <v>0</v>
      </c>
      <c r="X749" s="111"/>
    </row>
    <row r="750" spans="23:24" ht="12.75" customHeight="1">
      <c r="W750" s="122">
        <f t="shared" si="20"/>
        <v>0</v>
      </c>
      <c r="X750" s="111"/>
    </row>
    <row r="751" spans="23:24" ht="12.75" customHeight="1">
      <c r="W751" s="122">
        <f t="shared" si="20"/>
        <v>0</v>
      </c>
      <c r="X751" s="111"/>
    </row>
    <row r="752" spans="23:24" ht="12.75" customHeight="1">
      <c r="W752" s="122">
        <f t="shared" si="20"/>
        <v>0</v>
      </c>
      <c r="X752" s="111"/>
    </row>
    <row r="753" spans="23:24" ht="12.75" customHeight="1">
      <c r="W753" s="122">
        <f t="shared" si="20"/>
        <v>0</v>
      </c>
      <c r="X753" s="111"/>
    </row>
    <row r="754" spans="23:24" ht="12.75" customHeight="1">
      <c r="W754" s="122">
        <f t="shared" si="20"/>
        <v>0</v>
      </c>
      <c r="X754" s="111"/>
    </row>
    <row r="755" spans="23:24" ht="12.75" customHeight="1">
      <c r="W755" s="122">
        <f t="shared" si="20"/>
        <v>0</v>
      </c>
      <c r="X755" s="111"/>
    </row>
    <row r="756" spans="23:24" ht="12.75" customHeight="1">
      <c r="W756" s="122">
        <f t="shared" si="20"/>
        <v>0</v>
      </c>
      <c r="X756" s="111"/>
    </row>
    <row r="757" spans="23:24" ht="12.75" customHeight="1">
      <c r="W757" s="122">
        <f t="shared" si="20"/>
        <v>0</v>
      </c>
      <c r="X757" s="111"/>
    </row>
    <row r="758" spans="23:24" ht="12.75" customHeight="1">
      <c r="W758" s="122">
        <f t="shared" si="20"/>
        <v>0</v>
      </c>
      <c r="X758" s="111"/>
    </row>
    <row r="759" spans="23:24" ht="12.75" customHeight="1">
      <c r="W759" s="122">
        <f t="shared" si="20"/>
        <v>0</v>
      </c>
      <c r="X759" s="111"/>
    </row>
    <row r="760" spans="23:24" ht="12.75" customHeight="1">
      <c r="W760" s="122">
        <f t="shared" si="20"/>
        <v>0</v>
      </c>
      <c r="X760" s="111"/>
    </row>
    <row r="761" spans="23:24" ht="12.75" customHeight="1">
      <c r="W761" s="122">
        <f t="shared" si="20"/>
        <v>0</v>
      </c>
      <c r="X761" s="111"/>
    </row>
    <row r="762" spans="23:24" ht="12.75" customHeight="1">
      <c r="W762" s="122">
        <f t="shared" si="20"/>
        <v>0</v>
      </c>
      <c r="X762" s="111"/>
    </row>
    <row r="763" spans="23:24" ht="12.75" customHeight="1">
      <c r="W763" s="122">
        <f t="shared" si="20"/>
        <v>0</v>
      </c>
      <c r="X763" s="111"/>
    </row>
    <row r="764" spans="23:24" ht="12.75" customHeight="1">
      <c r="W764" s="122">
        <f t="shared" si="20"/>
        <v>0</v>
      </c>
      <c r="X764" s="111"/>
    </row>
    <row r="765" spans="23:24" ht="12.75" customHeight="1">
      <c r="W765" s="122">
        <f t="shared" si="20"/>
        <v>0</v>
      </c>
      <c r="X765" s="111"/>
    </row>
    <row r="766" spans="23:24" ht="12.75" customHeight="1">
      <c r="W766" s="122">
        <f t="shared" si="20"/>
        <v>0</v>
      </c>
      <c r="X766" s="111"/>
    </row>
    <row r="767" spans="23:24" ht="12.75" customHeight="1">
      <c r="W767" s="122">
        <f t="shared" si="20"/>
        <v>0</v>
      </c>
      <c r="X767" s="111"/>
    </row>
    <row r="768" spans="23:24" ht="12.75" customHeight="1">
      <c r="W768" s="122">
        <f t="shared" si="20"/>
        <v>0</v>
      </c>
      <c r="X768" s="111"/>
    </row>
    <row r="769" spans="23:24" ht="12.75" customHeight="1">
      <c r="W769" s="122">
        <f t="shared" si="20"/>
        <v>0</v>
      </c>
      <c r="X769" s="111"/>
    </row>
    <row r="770" spans="23:24" ht="12.75" customHeight="1">
      <c r="W770" s="122">
        <f t="shared" si="20"/>
        <v>0</v>
      </c>
      <c r="X770" s="111"/>
    </row>
    <row r="771" spans="23:24" ht="12.75" customHeight="1">
      <c r="W771" s="122">
        <f t="shared" si="20"/>
        <v>0</v>
      </c>
      <c r="X771" s="111"/>
    </row>
    <row r="772" spans="23:24" ht="12.75" customHeight="1">
      <c r="W772" s="122">
        <f t="shared" si="20"/>
        <v>0</v>
      </c>
      <c r="X772" s="111"/>
    </row>
    <row r="773" spans="23:24" ht="12.75" customHeight="1">
      <c r="W773" s="122">
        <f t="shared" si="20"/>
        <v>0</v>
      </c>
      <c r="X773" s="111"/>
    </row>
    <row r="774" spans="23:24" ht="12.75" customHeight="1">
      <c r="W774" s="122">
        <f t="shared" si="20"/>
        <v>0</v>
      </c>
      <c r="X774" s="111"/>
    </row>
    <row r="775" spans="23:24" ht="12.75" customHeight="1">
      <c r="W775" s="122">
        <f t="shared" si="20"/>
        <v>0</v>
      </c>
      <c r="X775" s="111"/>
    </row>
    <row r="776" spans="23:24" ht="12.75" customHeight="1">
      <c r="W776" s="122">
        <f t="shared" si="20"/>
        <v>0</v>
      </c>
      <c r="X776" s="111"/>
    </row>
    <row r="777" spans="23:24" ht="12.75" customHeight="1">
      <c r="W777" s="122">
        <f t="shared" si="20"/>
        <v>0</v>
      </c>
      <c r="X777" s="111"/>
    </row>
    <row r="778" spans="23:24" ht="12.75" customHeight="1">
      <c r="W778" s="122">
        <f t="shared" si="20"/>
        <v>0</v>
      </c>
      <c r="X778" s="111"/>
    </row>
    <row r="779" spans="23:24" ht="12.75" customHeight="1">
      <c r="W779" s="122">
        <f t="shared" si="20"/>
        <v>0</v>
      </c>
      <c r="X779" s="111"/>
    </row>
    <row r="780" spans="23:24" ht="12.75" customHeight="1">
      <c r="W780" s="122">
        <f t="shared" si="20"/>
        <v>0</v>
      </c>
      <c r="X780" s="111"/>
    </row>
    <row r="781" spans="23:24" ht="12.75" customHeight="1">
      <c r="W781" s="122">
        <f t="shared" si="20"/>
        <v>0</v>
      </c>
      <c r="X781" s="111"/>
    </row>
    <row r="782" spans="23:24" ht="12.75" customHeight="1">
      <c r="W782" s="122">
        <f t="shared" si="20"/>
        <v>0</v>
      </c>
      <c r="X782" s="111"/>
    </row>
    <row r="783" spans="23:24" ht="12.75" customHeight="1">
      <c r="W783" s="122">
        <f t="shared" si="20"/>
        <v>0</v>
      </c>
      <c r="X783" s="111"/>
    </row>
    <row r="784" spans="23:24" ht="12.75" customHeight="1">
      <c r="W784" s="122">
        <f t="shared" si="20"/>
        <v>0</v>
      </c>
      <c r="X784" s="111"/>
    </row>
    <row r="785" spans="23:24" ht="12.75" customHeight="1">
      <c r="W785" s="122">
        <f t="shared" si="20"/>
        <v>0</v>
      </c>
      <c r="X785" s="111"/>
    </row>
    <row r="786" spans="23:24" ht="12.75" customHeight="1">
      <c r="W786" s="122">
        <f t="shared" si="20"/>
        <v>0</v>
      </c>
      <c r="X786" s="111"/>
    </row>
    <row r="787" spans="23:24" ht="12.75" customHeight="1">
      <c r="W787" s="122">
        <f t="shared" si="20"/>
        <v>0</v>
      </c>
      <c r="X787" s="111"/>
    </row>
    <row r="788" spans="23:24" ht="12.75" customHeight="1">
      <c r="W788" s="122">
        <f t="shared" si="20"/>
        <v>0</v>
      </c>
      <c r="X788" s="111"/>
    </row>
    <row r="789" spans="23:24" ht="12.75" customHeight="1">
      <c r="W789" s="122">
        <f t="shared" si="20"/>
        <v>0</v>
      </c>
      <c r="X789" s="111"/>
    </row>
    <row r="790" spans="23:24" ht="12.75" customHeight="1">
      <c r="W790" s="122">
        <f t="shared" si="20"/>
        <v>0</v>
      </c>
      <c r="X790" s="111"/>
    </row>
    <row r="791" spans="23:24" ht="12.75" customHeight="1">
      <c r="W791" s="122">
        <f t="shared" si="20"/>
        <v>0</v>
      </c>
      <c r="X791" s="111"/>
    </row>
    <row r="792" spans="23:24" ht="12.75" customHeight="1">
      <c r="W792" s="122">
        <f t="shared" si="20"/>
        <v>0</v>
      </c>
      <c r="X792" s="111"/>
    </row>
    <row r="793" spans="23:24" ht="12.75" customHeight="1">
      <c r="W793" s="122">
        <f t="shared" si="20"/>
        <v>0</v>
      </c>
      <c r="X793" s="111"/>
    </row>
    <row r="794" spans="23:24" ht="12.75" customHeight="1">
      <c r="W794" s="122">
        <f t="shared" si="20"/>
        <v>0</v>
      </c>
      <c r="X794" s="111"/>
    </row>
    <row r="795" spans="23:24" ht="12.75" customHeight="1">
      <c r="W795" s="122">
        <f t="shared" si="20"/>
        <v>0</v>
      </c>
      <c r="X795" s="111"/>
    </row>
    <row r="796" spans="23:24" ht="12.75" customHeight="1">
      <c r="W796" s="122">
        <f t="shared" si="20"/>
        <v>0</v>
      </c>
      <c r="X796" s="111"/>
    </row>
    <row r="797" spans="23:24" ht="12.75" customHeight="1">
      <c r="W797" s="122">
        <f t="shared" si="20"/>
        <v>0</v>
      </c>
      <c r="X797" s="111"/>
    </row>
    <row r="798" spans="23:24" ht="12.75" customHeight="1">
      <c r="W798" s="122">
        <f t="shared" si="20"/>
        <v>0</v>
      </c>
      <c r="X798" s="111"/>
    </row>
    <row r="799" spans="23:24" ht="12.75" customHeight="1">
      <c r="W799" s="122">
        <f t="shared" si="20"/>
        <v>0</v>
      </c>
      <c r="X799" s="111"/>
    </row>
    <row r="800" spans="23:24" ht="12.75" customHeight="1">
      <c r="W800" s="122">
        <f t="shared" si="20"/>
        <v>0</v>
      </c>
      <c r="X800" s="111"/>
    </row>
    <row r="801" spans="23:24" ht="12.75" customHeight="1">
      <c r="W801" s="122">
        <f t="shared" si="20"/>
        <v>0</v>
      </c>
      <c r="X801" s="111"/>
    </row>
    <row r="802" spans="23:24" ht="12.75" customHeight="1">
      <c r="W802" s="122">
        <f t="shared" si="20"/>
        <v>0</v>
      </c>
      <c r="X802" s="111"/>
    </row>
    <row r="803" spans="23:24" ht="12.75" customHeight="1">
      <c r="W803" s="122">
        <f t="shared" si="20"/>
        <v>0</v>
      </c>
      <c r="X803" s="111"/>
    </row>
    <row r="804" spans="23:24" ht="12.75" customHeight="1">
      <c r="W804" s="122">
        <f t="shared" si="20"/>
        <v>0</v>
      </c>
      <c r="X804" s="111"/>
    </row>
    <row r="805" spans="23:24" ht="12.75" customHeight="1">
      <c r="W805" s="122">
        <f t="shared" si="20"/>
        <v>0</v>
      </c>
      <c r="X805" s="111"/>
    </row>
    <row r="806" spans="23:24" ht="12.75" customHeight="1">
      <c r="W806" s="122">
        <f t="shared" si="20"/>
        <v>0</v>
      </c>
      <c r="X806" s="111"/>
    </row>
    <row r="807" spans="23:24" ht="12.75" customHeight="1">
      <c r="W807" s="122">
        <f t="shared" si="20"/>
        <v>0</v>
      </c>
      <c r="X807" s="111"/>
    </row>
    <row r="808" spans="23:24" ht="12.75" customHeight="1">
      <c r="W808" s="122">
        <f t="shared" si="20"/>
        <v>0</v>
      </c>
      <c r="X808" s="111"/>
    </row>
    <row r="809" spans="23:24" ht="12.75" customHeight="1">
      <c r="W809" s="122">
        <f t="shared" si="20"/>
        <v>0</v>
      </c>
      <c r="X809" s="111"/>
    </row>
    <row r="810" spans="23:24" ht="12.75" customHeight="1">
      <c r="W810" s="122">
        <f t="shared" si="20"/>
        <v>0</v>
      </c>
      <c r="X810" s="111"/>
    </row>
    <row r="811" spans="23:24" ht="12.75" customHeight="1">
      <c r="W811" s="122">
        <f t="shared" si="20"/>
        <v>0</v>
      </c>
      <c r="X811" s="111"/>
    </row>
    <row r="812" spans="23:24" ht="12.75" customHeight="1">
      <c r="W812" s="122">
        <f t="shared" si="20"/>
        <v>0</v>
      </c>
      <c r="X812" s="111"/>
    </row>
    <row r="813" spans="23:24" ht="12.75" customHeight="1">
      <c r="W813" s="122">
        <f t="shared" si="20"/>
        <v>0</v>
      </c>
      <c r="X813" s="111"/>
    </row>
    <row r="814" spans="23:24" ht="12.75" customHeight="1">
      <c r="W814" s="122">
        <f t="shared" si="20"/>
        <v>0</v>
      </c>
      <c r="X814" s="111"/>
    </row>
    <row r="815" spans="23:24" ht="12.75" customHeight="1">
      <c r="W815" s="122">
        <f t="shared" si="20"/>
        <v>0</v>
      </c>
      <c r="X815" s="111"/>
    </row>
    <row r="816" spans="23:24" ht="12.75" customHeight="1">
      <c r="W816" s="122">
        <f t="shared" si="20"/>
        <v>0</v>
      </c>
      <c r="X816" s="111"/>
    </row>
    <row r="817" spans="23:24" ht="12.75" customHeight="1">
      <c r="W817" s="122">
        <f t="shared" si="20"/>
        <v>0</v>
      </c>
      <c r="X817" s="111"/>
    </row>
    <row r="818" spans="23:24" ht="12.75" customHeight="1">
      <c r="W818" s="122">
        <f t="shared" si="20"/>
        <v>0</v>
      </c>
      <c r="X818" s="111"/>
    </row>
    <row r="819" spans="23:24" ht="12.75" customHeight="1">
      <c r="W819" s="122">
        <f t="shared" si="20"/>
        <v>0</v>
      </c>
      <c r="X819" s="111"/>
    </row>
    <row r="820" spans="23:24" ht="12.75" customHeight="1">
      <c r="W820" s="122">
        <f t="shared" si="20"/>
        <v>0</v>
      </c>
      <c r="X820" s="111"/>
    </row>
    <row r="821" spans="23:24" ht="12.75" customHeight="1">
      <c r="W821" s="122">
        <f t="shared" si="20"/>
        <v>0</v>
      </c>
      <c r="X821" s="111"/>
    </row>
    <row r="822" spans="23:24" ht="12.75" customHeight="1">
      <c r="W822" s="122">
        <f t="shared" si="20"/>
        <v>0</v>
      </c>
      <c r="X822" s="111"/>
    </row>
    <row r="823" spans="23:24" ht="12.75" customHeight="1">
      <c r="W823" s="122">
        <f t="shared" si="20"/>
        <v>0</v>
      </c>
      <c r="X823" s="111"/>
    </row>
    <row r="824" spans="23:24" ht="12.75" customHeight="1">
      <c r="W824" s="122">
        <f t="shared" si="20"/>
        <v>0</v>
      </c>
      <c r="X824" s="111"/>
    </row>
    <row r="825" spans="23:24" ht="12.75" customHeight="1">
      <c r="W825" s="122">
        <f t="shared" si="20"/>
        <v>0</v>
      </c>
      <c r="X825" s="111"/>
    </row>
    <row r="826" spans="23:24" ht="12.75" customHeight="1">
      <c r="W826" s="122">
        <f t="shared" si="20"/>
        <v>0</v>
      </c>
      <c r="X826" s="111"/>
    </row>
    <row r="827" spans="23:24" ht="12.75" customHeight="1">
      <c r="W827" s="122">
        <f t="shared" si="20"/>
        <v>0</v>
      </c>
      <c r="X827" s="111"/>
    </row>
    <row r="828" spans="23:24" ht="12.75" customHeight="1">
      <c r="W828" s="122">
        <f t="shared" si="20"/>
        <v>0</v>
      </c>
      <c r="X828" s="111"/>
    </row>
    <row r="829" spans="23:24" ht="12.75" customHeight="1">
      <c r="W829" s="122">
        <f t="shared" si="20"/>
        <v>0</v>
      </c>
      <c r="X829" s="111"/>
    </row>
    <row r="830" spans="23:24" ht="12.75" customHeight="1">
      <c r="W830" s="122">
        <f t="shared" si="20"/>
        <v>0</v>
      </c>
      <c r="X830" s="111"/>
    </row>
    <row r="831" spans="23:24" ht="12.75" customHeight="1">
      <c r="W831" s="122">
        <f t="shared" si="20"/>
        <v>0</v>
      </c>
      <c r="X831" s="111"/>
    </row>
    <row r="832" spans="23:24" ht="12.75" customHeight="1">
      <c r="W832" s="122">
        <f t="shared" si="20"/>
        <v>0</v>
      </c>
      <c r="X832" s="111"/>
    </row>
    <row r="833" spans="23:24" ht="12.75" customHeight="1">
      <c r="W833" s="122">
        <f t="shared" si="20"/>
        <v>0</v>
      </c>
      <c r="X833" s="111"/>
    </row>
    <row r="834" spans="23:24" ht="12.75" customHeight="1">
      <c r="W834" s="122">
        <f t="shared" si="20"/>
        <v>0</v>
      </c>
      <c r="X834" s="111"/>
    </row>
    <row r="835" spans="23:24" ht="12.75" customHeight="1">
      <c r="W835" s="122">
        <f t="shared" si="20"/>
        <v>0</v>
      </c>
      <c r="X835" s="111"/>
    </row>
    <row r="836" spans="23:24" ht="12.75" customHeight="1">
      <c r="W836" s="122">
        <f t="shared" si="20"/>
        <v>0</v>
      </c>
      <c r="X836" s="111"/>
    </row>
    <row r="837" spans="23:24" ht="12.75" customHeight="1">
      <c r="W837" s="122">
        <f t="shared" si="20"/>
        <v>0</v>
      </c>
      <c r="X837" s="111"/>
    </row>
    <row r="838" spans="23:24" ht="12.75" customHeight="1">
      <c r="W838" s="122">
        <f t="shared" si="20"/>
        <v>0</v>
      </c>
      <c r="X838" s="111"/>
    </row>
    <row r="839" spans="23:24" ht="12.75" customHeight="1">
      <c r="W839" s="122">
        <f t="shared" si="20"/>
        <v>0</v>
      </c>
      <c r="X839" s="111"/>
    </row>
    <row r="840" spans="23:24" ht="12.75" customHeight="1">
      <c r="W840" s="122">
        <f t="shared" si="20"/>
        <v>0</v>
      </c>
      <c r="X840" s="111"/>
    </row>
    <row r="841" spans="23:24" ht="12.75" customHeight="1">
      <c r="W841" s="122">
        <f t="shared" si="20"/>
        <v>0</v>
      </c>
      <c r="X841" s="111"/>
    </row>
    <row r="842" spans="23:24" ht="12.75" customHeight="1">
      <c r="W842" s="122">
        <f t="shared" si="20"/>
        <v>0</v>
      </c>
      <c r="X842" s="111"/>
    </row>
    <row r="843" spans="23:24" ht="12.75" customHeight="1">
      <c r="W843" s="122">
        <f t="shared" si="20"/>
        <v>0</v>
      </c>
      <c r="X843" s="111"/>
    </row>
    <row r="844" spans="23:24" ht="12.75" customHeight="1">
      <c r="W844" s="122">
        <f t="shared" si="20"/>
        <v>0</v>
      </c>
      <c r="X844" s="111"/>
    </row>
    <row r="845" spans="23:24" ht="12.75" customHeight="1">
      <c r="W845" s="122">
        <f t="shared" si="20"/>
        <v>0</v>
      </c>
      <c r="X845" s="111"/>
    </row>
    <row r="846" spans="23:24" ht="12.75" customHeight="1">
      <c r="W846" s="122">
        <f t="shared" si="20"/>
        <v>0</v>
      </c>
      <c r="X846" s="111"/>
    </row>
    <row r="847" spans="23:24" ht="12.75" customHeight="1">
      <c r="W847" s="122">
        <f t="shared" si="20"/>
        <v>0</v>
      </c>
      <c r="X847" s="111"/>
    </row>
    <row r="848" spans="23:24" ht="12.75" customHeight="1">
      <c r="W848" s="122">
        <f t="shared" si="20"/>
        <v>0</v>
      </c>
      <c r="X848" s="111"/>
    </row>
    <row r="849" spans="23:24" ht="12.75" customHeight="1">
      <c r="W849" s="122">
        <f t="shared" si="20"/>
        <v>0</v>
      </c>
      <c r="X849" s="111"/>
    </row>
    <row r="850" spans="23:24" ht="12.75" customHeight="1">
      <c r="W850" s="122">
        <f t="shared" si="20"/>
        <v>0</v>
      </c>
      <c r="X850" s="111"/>
    </row>
    <row r="851" spans="23:24" ht="12.75" customHeight="1">
      <c r="W851" s="122">
        <f t="shared" si="20"/>
        <v>0</v>
      </c>
      <c r="X851" s="111"/>
    </row>
    <row r="852" spans="23:24" ht="12.75" customHeight="1">
      <c r="W852" s="122">
        <f t="shared" si="20"/>
        <v>0</v>
      </c>
      <c r="X852" s="111"/>
    </row>
    <row r="853" spans="23:24" ht="12.75" customHeight="1">
      <c r="W853" s="122">
        <f t="shared" si="20"/>
        <v>0</v>
      </c>
      <c r="X853" s="111"/>
    </row>
    <row r="854" spans="23:24" ht="12.75" customHeight="1">
      <c r="W854" s="122">
        <f t="shared" si="20"/>
        <v>0</v>
      </c>
      <c r="X854" s="111"/>
    </row>
    <row r="855" spans="23:24" ht="12.75" customHeight="1">
      <c r="W855" s="122">
        <f t="shared" si="20"/>
        <v>0</v>
      </c>
      <c r="X855" s="111"/>
    </row>
    <row r="856" spans="23:24" ht="12.75" customHeight="1">
      <c r="W856" s="122">
        <f t="shared" si="20"/>
        <v>0</v>
      </c>
      <c r="X856" s="111"/>
    </row>
    <row r="857" spans="23:24" ht="12.75" customHeight="1">
      <c r="W857" s="122">
        <f t="shared" si="20"/>
        <v>0</v>
      </c>
      <c r="X857" s="111"/>
    </row>
    <row r="858" spans="23:24" ht="12.75" customHeight="1">
      <c r="W858" s="122">
        <f t="shared" si="20"/>
        <v>0</v>
      </c>
      <c r="X858" s="111"/>
    </row>
    <row r="859" spans="23:24" ht="12.75" customHeight="1">
      <c r="W859" s="122">
        <f t="shared" si="20"/>
        <v>0</v>
      </c>
      <c r="X859" s="111"/>
    </row>
    <row r="860" spans="23:24" ht="12.75" customHeight="1">
      <c r="W860" s="122">
        <f t="shared" si="20"/>
        <v>0</v>
      </c>
      <c r="X860" s="111"/>
    </row>
    <row r="861" spans="23:24" ht="12.75" customHeight="1">
      <c r="W861" s="122">
        <f t="shared" si="20"/>
        <v>0</v>
      </c>
      <c r="X861" s="111"/>
    </row>
    <row r="862" spans="23:24" ht="12.75" customHeight="1">
      <c r="W862" s="122">
        <f t="shared" si="20"/>
        <v>0</v>
      </c>
      <c r="X862" s="111"/>
    </row>
    <row r="863" spans="23:24" ht="12.75" customHeight="1">
      <c r="W863" s="122">
        <f t="shared" si="20"/>
        <v>0</v>
      </c>
      <c r="X863" s="111"/>
    </row>
    <row r="864" spans="23:24" ht="12.75" customHeight="1">
      <c r="W864" s="122">
        <f t="shared" si="20"/>
        <v>0</v>
      </c>
      <c r="X864" s="111"/>
    </row>
    <row r="865" spans="23:24" ht="12.75" customHeight="1">
      <c r="W865" s="122">
        <f t="shared" si="20"/>
        <v>0</v>
      </c>
      <c r="X865" s="111"/>
    </row>
    <row r="866" spans="23:24" ht="12.75" customHeight="1">
      <c r="W866" s="122">
        <f t="shared" si="20"/>
        <v>0</v>
      </c>
      <c r="X866" s="111"/>
    </row>
    <row r="867" spans="23:24" ht="12.75" customHeight="1">
      <c r="W867" s="122">
        <f t="shared" si="20"/>
        <v>0</v>
      </c>
      <c r="X867" s="111"/>
    </row>
    <row r="868" spans="23:24" ht="12.75" customHeight="1">
      <c r="W868" s="122">
        <f t="shared" si="20"/>
        <v>0</v>
      </c>
      <c r="X868" s="111"/>
    </row>
    <row r="869" spans="23:24" ht="12.75" customHeight="1">
      <c r="W869" s="122">
        <f t="shared" si="20"/>
        <v>0</v>
      </c>
      <c r="X869" s="111"/>
    </row>
    <row r="870" spans="23:24" ht="12.75" customHeight="1">
      <c r="W870" s="122">
        <f t="shared" si="20"/>
        <v>0</v>
      </c>
      <c r="X870" s="111"/>
    </row>
    <row r="871" spans="23:24" ht="12.75" customHeight="1">
      <c r="W871" s="122">
        <f t="shared" si="20"/>
        <v>0</v>
      </c>
      <c r="X871" s="111"/>
    </row>
    <row r="872" spans="23:24" ht="12.75" customHeight="1">
      <c r="W872" s="122">
        <f t="shared" si="20"/>
        <v>0</v>
      </c>
      <c r="X872" s="111"/>
    </row>
    <row r="873" spans="23:24" ht="12.75" customHeight="1">
      <c r="W873" s="122">
        <f t="shared" si="20"/>
        <v>0</v>
      </c>
      <c r="X873" s="111"/>
    </row>
    <row r="874" spans="23:24" ht="12.75" customHeight="1">
      <c r="W874" s="122">
        <f t="shared" si="20"/>
        <v>0</v>
      </c>
      <c r="X874" s="111"/>
    </row>
    <row r="875" spans="23:24" ht="12.75" customHeight="1">
      <c r="W875" s="122">
        <f t="shared" si="20"/>
        <v>0</v>
      </c>
      <c r="X875" s="111"/>
    </row>
    <row r="876" spans="23:24" ht="12.75" customHeight="1">
      <c r="W876" s="122">
        <f t="shared" si="20"/>
        <v>0</v>
      </c>
      <c r="X876" s="111"/>
    </row>
  </sheetData>
  <autoFilter ref="A3:X235" xr:uid="{00000000-0009-0000-0000-000003000000}">
    <filterColumn colId="1">
      <filters>
        <filter val="C395"/>
      </filters>
    </filterColumn>
  </autoFilter>
  <mergeCells count="11">
    <mergeCell ref="C240:E240"/>
    <mergeCell ref="F240:I240"/>
    <mergeCell ref="J240:N240"/>
    <mergeCell ref="P240:Q240"/>
    <mergeCell ref="A1:C2"/>
    <mergeCell ref="D1:P1"/>
    <mergeCell ref="Q1:Q2"/>
    <mergeCell ref="D2:P2"/>
    <mergeCell ref="O238:Q238"/>
    <mergeCell ref="A239:Q239"/>
    <mergeCell ref="A240:B240"/>
  </mergeCells>
  <conditionalFormatting sqref="A4:V237 X4:AK237 W4:W876">
    <cfRule type="containsText" dxfId="2" priority="1" operator="containsText" text="Modificación propuesta">
      <formula>NOT(ISERROR(SEARCH(("Modificación propuesta"),(A4))))</formula>
    </cfRule>
  </conditionalFormatting>
  <dataValidations count="1">
    <dataValidation type="list" allowBlank="1" showErrorMessage="1" sqref="A151 X151 A159:A182 X159:X182 A220:A227 X220:X227" xr:uid="{00000000-0002-0000-0300-000000000000}">
      <formula1>#REF!</formula1>
    </dataValidation>
  </dataValidations>
  <pageMargins left="0.7" right="0.7" top="0.75" bottom="0.75" header="0" footer="0"/>
  <pageSetup paperSize="9"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251E7-D8AE-4D5A-9623-64636F76328E}">
  <sheetPr>
    <tabColor rgb="FF00FFFF"/>
    <outlinePr summaryBelow="0" summaryRight="0"/>
  </sheetPr>
  <dimension ref="A1:Q974"/>
  <sheetViews>
    <sheetView showGridLines="0" workbookViewId="0">
      <pane ySplit="1" topLeftCell="A98" activePane="bottomLeft" state="frozen"/>
      <selection pane="bottomLeft" activeCell="L105" sqref="L105"/>
    </sheetView>
  </sheetViews>
  <sheetFormatPr baseColWidth="10" defaultColWidth="12.6640625" defaultRowHeight="15" customHeight="1"/>
  <cols>
    <col min="1" max="1" width="14" style="436" customWidth="1"/>
    <col min="2" max="2" width="14" style="435" customWidth="1"/>
    <col min="3" max="3" width="12.6640625" style="435"/>
    <col min="4" max="4" width="60.1640625" style="435" customWidth="1"/>
    <col min="5" max="7" width="12.6640625" style="435"/>
    <col min="8" max="8" width="27.83203125" style="436" customWidth="1"/>
    <col min="9" max="9" width="16.6640625" style="435" customWidth="1"/>
    <col min="10" max="10" width="20.1640625" style="523" customWidth="1"/>
    <col min="11" max="11" width="19.6640625" style="523" customWidth="1"/>
    <col min="12" max="12" width="69.6640625" style="434" customWidth="1"/>
    <col min="13" max="14" width="12.6640625" style="435"/>
    <col min="15" max="15" width="16.6640625" style="435" customWidth="1"/>
    <col min="16" max="16" width="32" style="435" customWidth="1"/>
    <col min="17" max="17" width="43.6640625" style="435" customWidth="1"/>
    <col min="18" max="16384" width="12.6640625" style="435"/>
  </cols>
  <sheetData>
    <row r="1" spans="1:17" ht="75.75" customHeight="1">
      <c r="A1" s="483" t="s">
        <v>2633</v>
      </c>
      <c r="B1" s="483" t="s">
        <v>2385</v>
      </c>
      <c r="C1" s="484" t="s">
        <v>2205</v>
      </c>
      <c r="D1" s="484" t="s">
        <v>2206</v>
      </c>
      <c r="E1" s="484" t="s">
        <v>2631</v>
      </c>
      <c r="F1" s="484" t="s">
        <v>2634</v>
      </c>
      <c r="G1" s="484" t="s">
        <v>2632</v>
      </c>
      <c r="H1" s="484" t="s">
        <v>2630</v>
      </c>
      <c r="I1" s="483" t="s">
        <v>2629</v>
      </c>
      <c r="J1" s="485" t="s">
        <v>2635</v>
      </c>
      <c r="K1" s="485" t="s">
        <v>2636</v>
      </c>
      <c r="L1" s="484" t="s">
        <v>2637</v>
      </c>
      <c r="M1" s="483" t="s">
        <v>1631</v>
      </c>
      <c r="N1" s="483" t="s">
        <v>1632</v>
      </c>
      <c r="O1" s="483" t="s">
        <v>2628</v>
      </c>
      <c r="P1" s="483" t="s">
        <v>1633</v>
      </c>
      <c r="Q1" s="483" t="s">
        <v>1634</v>
      </c>
    </row>
    <row r="2" spans="1:17" s="432" customFormat="1" ht="56">
      <c r="A2" s="490" t="s">
        <v>1635</v>
      </c>
      <c r="B2" s="490" t="e">
        <v>#N/A</v>
      </c>
      <c r="C2" s="488">
        <v>80111707</v>
      </c>
      <c r="D2" s="491" t="s">
        <v>1636</v>
      </c>
      <c r="E2" s="492" t="s">
        <v>1421</v>
      </c>
      <c r="F2" s="492" t="s">
        <v>1421</v>
      </c>
      <c r="G2" s="492">
        <v>12</v>
      </c>
      <c r="H2" s="492" t="s">
        <v>1637</v>
      </c>
      <c r="I2" s="493" t="s">
        <v>2333</v>
      </c>
      <c r="J2" s="522">
        <v>751539</v>
      </c>
      <c r="K2" s="522">
        <v>751539</v>
      </c>
      <c r="L2" s="491" t="s">
        <v>2619</v>
      </c>
      <c r="M2" s="492">
        <v>0</v>
      </c>
      <c r="N2" s="492">
        <v>0</v>
      </c>
      <c r="O2" s="491" t="s">
        <v>2332</v>
      </c>
      <c r="P2" s="492"/>
      <c r="Q2" s="491" t="s">
        <v>1639</v>
      </c>
    </row>
    <row r="3" spans="1:17" s="432" customFormat="1" ht="42">
      <c r="A3" s="490" t="s">
        <v>1640</v>
      </c>
      <c r="B3" s="490" t="e">
        <v>#N/A</v>
      </c>
      <c r="C3" s="488">
        <v>43223204</v>
      </c>
      <c r="D3" s="491" t="s">
        <v>1641</v>
      </c>
      <c r="E3" s="492" t="s">
        <v>459</v>
      </c>
      <c r="F3" s="492" t="s">
        <v>459</v>
      </c>
      <c r="G3" s="492">
        <v>10</v>
      </c>
      <c r="H3" s="491" t="s">
        <v>2364</v>
      </c>
      <c r="I3" s="493" t="s">
        <v>2333</v>
      </c>
      <c r="J3" s="519">
        <v>42728323.366060019</v>
      </c>
      <c r="K3" s="519">
        <v>42728323</v>
      </c>
      <c r="L3" s="491" t="s">
        <v>1643</v>
      </c>
      <c r="M3" s="492">
        <v>0</v>
      </c>
      <c r="N3" s="492">
        <v>0</v>
      </c>
      <c r="O3" s="491" t="s">
        <v>2332</v>
      </c>
      <c r="P3" s="492"/>
      <c r="Q3" s="491" t="s">
        <v>1644</v>
      </c>
    </row>
    <row r="4" spans="1:17" s="432" customFormat="1" ht="42">
      <c r="A4" s="490" t="s">
        <v>1645</v>
      </c>
      <c r="B4" s="490" t="e">
        <v>#N/A</v>
      </c>
      <c r="C4" s="488">
        <v>81161800</v>
      </c>
      <c r="D4" s="491" t="s">
        <v>1646</v>
      </c>
      <c r="E4" s="492" t="s">
        <v>459</v>
      </c>
      <c r="F4" s="492" t="s">
        <v>307</v>
      </c>
      <c r="G4" s="492">
        <v>10</v>
      </c>
      <c r="H4" s="491" t="s">
        <v>2339</v>
      </c>
      <c r="I4" s="493" t="s">
        <v>2333</v>
      </c>
      <c r="J4" s="519">
        <v>0</v>
      </c>
      <c r="K4" s="519">
        <v>4384178</v>
      </c>
      <c r="L4" s="491" t="s">
        <v>1648</v>
      </c>
      <c r="M4" s="492">
        <v>0</v>
      </c>
      <c r="N4" s="492">
        <v>0</v>
      </c>
      <c r="O4" s="491" t="s">
        <v>2332</v>
      </c>
      <c r="P4" s="492"/>
      <c r="Q4" s="491" t="s">
        <v>1649</v>
      </c>
    </row>
    <row r="5" spans="1:17" s="432" customFormat="1" ht="112">
      <c r="A5" s="490" t="s">
        <v>1650</v>
      </c>
      <c r="B5" s="490" t="e">
        <v>#N/A</v>
      </c>
      <c r="C5" s="488">
        <v>92101501</v>
      </c>
      <c r="D5" s="491" t="s">
        <v>2210</v>
      </c>
      <c r="E5" s="492" t="s">
        <v>459</v>
      </c>
      <c r="F5" s="492" t="s">
        <v>307</v>
      </c>
      <c r="G5" s="492">
        <v>1</v>
      </c>
      <c r="H5" s="491" t="s">
        <v>2343</v>
      </c>
      <c r="I5" s="493" t="s">
        <v>2333</v>
      </c>
      <c r="J5" s="519">
        <v>27489131</v>
      </c>
      <c r="K5" s="519">
        <v>27489131</v>
      </c>
      <c r="L5" s="491" t="s">
        <v>1648</v>
      </c>
      <c r="M5" s="492">
        <v>0</v>
      </c>
      <c r="N5" s="492">
        <v>0</v>
      </c>
      <c r="O5" s="491" t="s">
        <v>2332</v>
      </c>
      <c r="P5" s="492"/>
      <c r="Q5" s="491" t="s">
        <v>1649</v>
      </c>
    </row>
    <row r="6" spans="1:17" s="432" customFormat="1" ht="42">
      <c r="A6" s="490" t="s">
        <v>1651</v>
      </c>
      <c r="B6" s="490" t="e">
        <v>#N/A</v>
      </c>
      <c r="C6" s="488">
        <v>76111501</v>
      </c>
      <c r="D6" s="491" t="s">
        <v>1652</v>
      </c>
      <c r="E6" s="492" t="s">
        <v>409</v>
      </c>
      <c r="F6" s="492" t="s">
        <v>459</v>
      </c>
      <c r="G6" s="492">
        <v>12</v>
      </c>
      <c r="H6" s="491" t="s">
        <v>2353</v>
      </c>
      <c r="I6" s="493" t="s">
        <v>2333</v>
      </c>
      <c r="J6" s="519">
        <v>47904636.363636367</v>
      </c>
      <c r="K6" s="519">
        <v>526951000</v>
      </c>
      <c r="L6" s="491" t="s">
        <v>1654</v>
      </c>
      <c r="M6" s="492">
        <v>0</v>
      </c>
      <c r="N6" s="492">
        <v>0</v>
      </c>
      <c r="O6" s="491" t="s">
        <v>2332</v>
      </c>
      <c r="P6" s="492"/>
      <c r="Q6" s="491" t="s">
        <v>1649</v>
      </c>
    </row>
    <row r="7" spans="1:17" s="489" customFormat="1" ht="112">
      <c r="A7" s="490" t="s">
        <v>1655</v>
      </c>
      <c r="B7" s="490">
        <v>23</v>
      </c>
      <c r="C7" s="488" t="s">
        <v>2767</v>
      </c>
      <c r="D7" s="491" t="s">
        <v>1656</v>
      </c>
      <c r="E7" s="492" t="s">
        <v>777</v>
      </c>
      <c r="F7" s="492" t="s">
        <v>777</v>
      </c>
      <c r="G7" s="492">
        <v>10</v>
      </c>
      <c r="H7" s="492" t="s">
        <v>1657</v>
      </c>
      <c r="I7" s="492" t="s">
        <v>2333</v>
      </c>
      <c r="J7" s="519">
        <v>0</v>
      </c>
      <c r="K7" s="519">
        <v>57879000</v>
      </c>
      <c r="L7" s="491" t="s">
        <v>1658</v>
      </c>
      <c r="M7" s="492">
        <v>0</v>
      </c>
      <c r="N7" s="492">
        <v>0</v>
      </c>
      <c r="O7" s="491" t="s">
        <v>2332</v>
      </c>
      <c r="P7" s="492"/>
      <c r="Q7" s="491" t="s">
        <v>1649</v>
      </c>
    </row>
    <row r="8" spans="1:17" s="432" customFormat="1" ht="56">
      <c r="A8" s="490" t="s">
        <v>1659</v>
      </c>
      <c r="B8" s="490" t="e">
        <v>#N/A</v>
      </c>
      <c r="C8" s="488">
        <v>53102700</v>
      </c>
      <c r="D8" s="491" t="s">
        <v>1636</v>
      </c>
      <c r="E8" s="492" t="s">
        <v>1421</v>
      </c>
      <c r="F8" s="492" t="s">
        <v>1421</v>
      </c>
      <c r="G8" s="492">
        <v>12</v>
      </c>
      <c r="H8" s="492" t="s">
        <v>1637</v>
      </c>
      <c r="I8" s="493" t="s">
        <v>2333</v>
      </c>
      <c r="J8" s="522">
        <v>325561</v>
      </c>
      <c r="K8" s="522">
        <v>325561</v>
      </c>
      <c r="L8" s="491" t="s">
        <v>2620</v>
      </c>
      <c r="M8" s="492">
        <v>0</v>
      </c>
      <c r="N8" s="492">
        <v>0</v>
      </c>
      <c r="O8" s="491" t="s">
        <v>2332</v>
      </c>
      <c r="P8" s="492"/>
      <c r="Q8" s="491" t="s">
        <v>1639</v>
      </c>
    </row>
    <row r="9" spans="1:17" s="432" customFormat="1" ht="56">
      <c r="A9" s="490" t="s">
        <v>1660</v>
      </c>
      <c r="B9" s="490" t="e">
        <v>#N/A</v>
      </c>
      <c r="C9" s="488">
        <v>80111600</v>
      </c>
      <c r="D9" s="491" t="s">
        <v>1661</v>
      </c>
      <c r="E9" s="492" t="s">
        <v>307</v>
      </c>
      <c r="F9" s="492" t="s">
        <v>307</v>
      </c>
      <c r="G9" s="492">
        <v>6</v>
      </c>
      <c r="H9" s="491" t="s">
        <v>1662</v>
      </c>
      <c r="I9" s="493" t="s">
        <v>2333</v>
      </c>
      <c r="J9" s="519">
        <v>2300000</v>
      </c>
      <c r="K9" s="519">
        <v>13800000</v>
      </c>
      <c r="L9" s="491" t="s">
        <v>1663</v>
      </c>
      <c r="M9" s="492">
        <v>0</v>
      </c>
      <c r="N9" s="492">
        <v>0</v>
      </c>
      <c r="O9" s="491" t="s">
        <v>2332</v>
      </c>
      <c r="P9" s="492"/>
      <c r="Q9" s="491" t="s">
        <v>1681</v>
      </c>
    </row>
    <row r="10" spans="1:17" s="432" customFormat="1" ht="42">
      <c r="A10" s="490" t="s">
        <v>1664</v>
      </c>
      <c r="B10" s="490" t="e">
        <v>#N/A</v>
      </c>
      <c r="C10" s="488">
        <v>80111600</v>
      </c>
      <c r="D10" s="491" t="s">
        <v>1665</v>
      </c>
      <c r="E10" s="492" t="s">
        <v>459</v>
      </c>
      <c r="F10" s="492" t="s">
        <v>459</v>
      </c>
      <c r="G10" s="492">
        <v>6</v>
      </c>
      <c r="H10" s="491" t="s">
        <v>1662</v>
      </c>
      <c r="I10" s="493" t="s">
        <v>2333</v>
      </c>
      <c r="J10" s="519">
        <v>4620000</v>
      </c>
      <c r="K10" s="519">
        <v>27720000</v>
      </c>
      <c r="L10" s="491" t="s">
        <v>1663</v>
      </c>
      <c r="M10" s="492">
        <v>0</v>
      </c>
      <c r="N10" s="492">
        <v>0</v>
      </c>
      <c r="O10" s="491" t="s">
        <v>2332</v>
      </c>
      <c r="P10" s="492"/>
      <c r="Q10" s="491" t="s">
        <v>2384</v>
      </c>
    </row>
    <row r="11" spans="1:17" s="432" customFormat="1" ht="56">
      <c r="A11" s="490" t="s">
        <v>1666</v>
      </c>
      <c r="B11" s="490" t="e">
        <v>#N/A</v>
      </c>
      <c r="C11" s="488">
        <v>53102700</v>
      </c>
      <c r="D11" s="491" t="s">
        <v>1636</v>
      </c>
      <c r="E11" s="492" t="s">
        <v>1421</v>
      </c>
      <c r="F11" s="492" t="s">
        <v>1421</v>
      </c>
      <c r="G11" s="492">
        <v>12</v>
      </c>
      <c r="H11" s="492" t="s">
        <v>1637</v>
      </c>
      <c r="I11" s="493" t="s">
        <v>2333</v>
      </c>
      <c r="J11" s="522">
        <v>5283926</v>
      </c>
      <c r="K11" s="522">
        <v>5283926</v>
      </c>
      <c r="L11" s="491" t="s">
        <v>2621</v>
      </c>
      <c r="M11" s="492">
        <v>0</v>
      </c>
      <c r="N11" s="492">
        <v>0</v>
      </c>
      <c r="O11" s="491" t="s">
        <v>2332</v>
      </c>
      <c r="P11" s="492"/>
      <c r="Q11" s="491" t="s">
        <v>1639</v>
      </c>
    </row>
    <row r="12" spans="1:17" s="432" customFormat="1" ht="56">
      <c r="A12" s="490" t="s">
        <v>1667</v>
      </c>
      <c r="B12" s="490" t="e">
        <v>#N/A</v>
      </c>
      <c r="C12" s="488">
        <v>80111600</v>
      </c>
      <c r="D12" s="491" t="s">
        <v>1668</v>
      </c>
      <c r="E12" s="492" t="s">
        <v>459</v>
      </c>
      <c r="F12" s="492" t="s">
        <v>459</v>
      </c>
      <c r="G12" s="492">
        <v>5</v>
      </c>
      <c r="H12" s="491" t="s">
        <v>1662</v>
      </c>
      <c r="I12" s="493" t="s">
        <v>2333</v>
      </c>
      <c r="J12" s="519">
        <v>3800000</v>
      </c>
      <c r="K12" s="519">
        <v>19000000</v>
      </c>
      <c r="L12" s="491" t="s">
        <v>1663</v>
      </c>
      <c r="M12" s="492">
        <v>0</v>
      </c>
      <c r="N12" s="492">
        <v>0</v>
      </c>
      <c r="O12" s="491" t="s">
        <v>2332</v>
      </c>
      <c r="P12" s="492"/>
      <c r="Q12" s="491" t="s">
        <v>1669</v>
      </c>
    </row>
    <row r="13" spans="1:17" s="432" customFormat="1" ht="56">
      <c r="A13" s="490" t="s">
        <v>1670</v>
      </c>
      <c r="B13" s="490" t="e">
        <v>#N/A</v>
      </c>
      <c r="C13" s="488">
        <v>53102700</v>
      </c>
      <c r="D13" s="491" t="s">
        <v>1636</v>
      </c>
      <c r="E13" s="492" t="s">
        <v>1421</v>
      </c>
      <c r="F13" s="492" t="s">
        <v>1421</v>
      </c>
      <c r="G13" s="492">
        <v>12</v>
      </c>
      <c r="H13" s="492" t="s">
        <v>1637</v>
      </c>
      <c r="I13" s="493" t="s">
        <v>2333</v>
      </c>
      <c r="J13" s="522">
        <v>569014</v>
      </c>
      <c r="K13" s="522">
        <v>569014</v>
      </c>
      <c r="L13" s="491" t="s">
        <v>2622</v>
      </c>
      <c r="M13" s="492">
        <v>0</v>
      </c>
      <c r="N13" s="492">
        <v>0</v>
      </c>
      <c r="O13" s="491" t="s">
        <v>2332</v>
      </c>
      <c r="P13" s="492"/>
      <c r="Q13" s="491" t="s">
        <v>1639</v>
      </c>
    </row>
    <row r="14" spans="1:17" s="432" customFormat="1" ht="42">
      <c r="A14" s="490" t="s">
        <v>1671</v>
      </c>
      <c r="B14" s="490" t="e">
        <v>#N/A</v>
      </c>
      <c r="C14" s="488" t="s">
        <v>77</v>
      </c>
      <c r="D14" s="491" t="s">
        <v>2383</v>
      </c>
      <c r="E14" s="492" t="s">
        <v>409</v>
      </c>
      <c r="F14" s="492" t="s">
        <v>409</v>
      </c>
      <c r="G14" s="492">
        <v>12</v>
      </c>
      <c r="H14" s="492" t="s">
        <v>77</v>
      </c>
      <c r="I14" s="493" t="s">
        <v>2333</v>
      </c>
      <c r="J14" s="519">
        <v>123030000</v>
      </c>
      <c r="K14" s="519">
        <v>123030000</v>
      </c>
      <c r="L14" s="491" t="s">
        <v>2382</v>
      </c>
      <c r="M14" s="492">
        <v>0</v>
      </c>
      <c r="N14" s="492">
        <v>0</v>
      </c>
      <c r="O14" s="491" t="s">
        <v>2332</v>
      </c>
      <c r="P14" s="492"/>
      <c r="Q14" s="491" t="s">
        <v>1649</v>
      </c>
    </row>
    <row r="15" spans="1:17" s="432" customFormat="1" ht="42">
      <c r="A15" s="490" t="s">
        <v>1672</v>
      </c>
      <c r="B15" s="490">
        <v>9</v>
      </c>
      <c r="C15" s="488" t="s">
        <v>77</v>
      </c>
      <c r="D15" s="491" t="s">
        <v>2381</v>
      </c>
      <c r="E15" s="492" t="s">
        <v>409</v>
      </c>
      <c r="F15" s="492" t="s">
        <v>409</v>
      </c>
      <c r="G15" s="492">
        <v>12</v>
      </c>
      <c r="H15" s="492" t="s">
        <v>77</v>
      </c>
      <c r="I15" s="492" t="s">
        <v>2333</v>
      </c>
      <c r="J15" s="519">
        <v>0</v>
      </c>
      <c r="K15" s="519">
        <v>9639000</v>
      </c>
      <c r="L15" s="491" t="s">
        <v>2380</v>
      </c>
      <c r="M15" s="492">
        <v>0</v>
      </c>
      <c r="N15" s="492">
        <v>0</v>
      </c>
      <c r="O15" s="491" t="s">
        <v>2332</v>
      </c>
      <c r="P15" s="492"/>
      <c r="Q15" s="491" t="s">
        <v>1649</v>
      </c>
    </row>
    <row r="16" spans="1:17" s="432" customFormat="1" ht="42">
      <c r="A16" s="490" t="s">
        <v>1673</v>
      </c>
      <c r="B16" s="490" t="e">
        <v>#N/A</v>
      </c>
      <c r="C16" s="488">
        <v>81112208</v>
      </c>
      <c r="D16" s="491" t="s">
        <v>1674</v>
      </c>
      <c r="E16" s="492" t="s">
        <v>459</v>
      </c>
      <c r="F16" s="492" t="s">
        <v>459</v>
      </c>
      <c r="G16" s="492">
        <v>10</v>
      </c>
      <c r="H16" s="491" t="s">
        <v>1675</v>
      </c>
      <c r="I16" s="493" t="s">
        <v>2333</v>
      </c>
      <c r="J16" s="519">
        <v>124908300</v>
      </c>
      <c r="K16" s="519">
        <v>124908300</v>
      </c>
      <c r="L16" s="491" t="s">
        <v>1676</v>
      </c>
      <c r="M16" s="492">
        <v>0</v>
      </c>
      <c r="N16" s="492">
        <v>0</v>
      </c>
      <c r="O16" s="491" t="s">
        <v>2332</v>
      </c>
      <c r="P16" s="492"/>
      <c r="Q16" s="491" t="s">
        <v>1644</v>
      </c>
    </row>
    <row r="17" spans="1:17" s="432" customFormat="1" ht="42">
      <c r="A17" s="490" t="s">
        <v>1677</v>
      </c>
      <c r="B17" s="490" t="e">
        <v>#N/A</v>
      </c>
      <c r="C17" s="488">
        <v>43222600</v>
      </c>
      <c r="D17" s="491" t="s">
        <v>2217</v>
      </c>
      <c r="E17" s="492" t="s">
        <v>1421</v>
      </c>
      <c r="F17" s="492" t="s">
        <v>1421</v>
      </c>
      <c r="G17" s="492">
        <v>12</v>
      </c>
      <c r="H17" s="491" t="s">
        <v>1647</v>
      </c>
      <c r="I17" s="493" t="s">
        <v>2333</v>
      </c>
      <c r="J17" s="519">
        <v>0</v>
      </c>
      <c r="K17" s="519">
        <v>44285670</v>
      </c>
      <c r="L17" s="491" t="s">
        <v>1676</v>
      </c>
      <c r="M17" s="492">
        <v>0</v>
      </c>
      <c r="N17" s="492">
        <v>0</v>
      </c>
      <c r="O17" s="491" t="s">
        <v>2332</v>
      </c>
      <c r="P17" s="492"/>
      <c r="Q17" s="491" t="s">
        <v>1644</v>
      </c>
    </row>
    <row r="18" spans="1:17" s="432" customFormat="1" ht="42">
      <c r="A18" s="490" t="s">
        <v>1678</v>
      </c>
      <c r="B18" s="490" t="e">
        <v>#N/A</v>
      </c>
      <c r="C18" s="488">
        <v>43222610</v>
      </c>
      <c r="D18" s="491" t="s">
        <v>2379</v>
      </c>
      <c r="E18" s="492" t="s">
        <v>680</v>
      </c>
      <c r="F18" s="492" t="s">
        <v>783</v>
      </c>
      <c r="G18" s="492">
        <v>10</v>
      </c>
      <c r="H18" s="491" t="s">
        <v>1647</v>
      </c>
      <c r="I18" s="493" t="s">
        <v>2333</v>
      </c>
      <c r="J18" s="519">
        <v>23194130.399999999</v>
      </c>
      <c r="K18" s="519">
        <v>23194130</v>
      </c>
      <c r="L18" s="491" t="s">
        <v>1676</v>
      </c>
      <c r="M18" s="492">
        <v>0</v>
      </c>
      <c r="N18" s="492">
        <v>0</v>
      </c>
      <c r="O18" s="491" t="s">
        <v>2332</v>
      </c>
      <c r="P18" s="492"/>
      <c r="Q18" s="491" t="s">
        <v>1644</v>
      </c>
    </row>
    <row r="19" spans="1:17" s="432" customFormat="1" ht="308">
      <c r="A19" s="490" t="s">
        <v>1679</v>
      </c>
      <c r="B19" s="490" t="e">
        <v>#N/A</v>
      </c>
      <c r="C19" s="488" t="s">
        <v>2768</v>
      </c>
      <c r="D19" s="495" t="s">
        <v>2235</v>
      </c>
      <c r="E19" s="492" t="s">
        <v>459</v>
      </c>
      <c r="F19" s="492" t="s">
        <v>459</v>
      </c>
      <c r="G19" s="492">
        <v>10</v>
      </c>
      <c r="H19" s="491" t="s">
        <v>1647</v>
      </c>
      <c r="I19" s="493" t="s">
        <v>2333</v>
      </c>
      <c r="J19" s="519">
        <v>40000000</v>
      </c>
      <c r="K19" s="519">
        <v>40000000</v>
      </c>
      <c r="L19" s="491" t="s">
        <v>2378</v>
      </c>
      <c r="M19" s="492">
        <v>0</v>
      </c>
      <c r="N19" s="492">
        <v>0</v>
      </c>
      <c r="O19" s="491" t="s">
        <v>2332</v>
      </c>
      <c r="P19" s="492"/>
      <c r="Q19" s="491" t="s">
        <v>1681</v>
      </c>
    </row>
    <row r="20" spans="1:17" s="489" customFormat="1" ht="37" customHeight="1">
      <c r="A20" s="490" t="s">
        <v>1682</v>
      </c>
      <c r="B20" s="490" t="e">
        <v>#N/A</v>
      </c>
      <c r="C20" s="488" t="s">
        <v>2371</v>
      </c>
      <c r="D20" s="491" t="s">
        <v>2219</v>
      </c>
      <c r="E20" s="492" t="s">
        <v>1421</v>
      </c>
      <c r="F20" s="492" t="s">
        <v>1421</v>
      </c>
      <c r="G20" s="492">
        <v>10</v>
      </c>
      <c r="H20" s="491" t="s">
        <v>2353</v>
      </c>
      <c r="I20" s="493" t="s">
        <v>2333</v>
      </c>
      <c r="J20" s="519" t="s">
        <v>277</v>
      </c>
      <c r="K20" s="519">
        <v>29664000</v>
      </c>
      <c r="L20" s="491" t="s">
        <v>1709</v>
      </c>
      <c r="M20" s="492">
        <v>0</v>
      </c>
      <c r="N20" s="492">
        <v>0</v>
      </c>
      <c r="O20" s="491" t="s">
        <v>2332</v>
      </c>
      <c r="P20" s="492"/>
      <c r="Q20" s="491" t="s">
        <v>1649</v>
      </c>
    </row>
    <row r="21" spans="1:17" s="432" customFormat="1" ht="98">
      <c r="A21" s="490" t="s">
        <v>1683</v>
      </c>
      <c r="B21" s="490" t="e">
        <v>#N/A</v>
      </c>
      <c r="C21" s="488">
        <v>80111504</v>
      </c>
      <c r="D21" s="491" t="s">
        <v>1684</v>
      </c>
      <c r="E21" s="492" t="s">
        <v>459</v>
      </c>
      <c r="F21" s="492" t="s">
        <v>459</v>
      </c>
      <c r="G21" s="492">
        <v>10</v>
      </c>
      <c r="H21" s="491" t="s">
        <v>1662</v>
      </c>
      <c r="I21" s="493" t="s">
        <v>2333</v>
      </c>
      <c r="J21" s="519">
        <v>77639000</v>
      </c>
      <c r="K21" s="519">
        <v>77639000</v>
      </c>
      <c r="L21" s="491" t="s">
        <v>1685</v>
      </c>
      <c r="M21" s="492">
        <v>0</v>
      </c>
      <c r="N21" s="492">
        <v>0</v>
      </c>
      <c r="O21" s="491" t="s">
        <v>2332</v>
      </c>
      <c r="P21" s="492"/>
      <c r="Q21" s="491" t="s">
        <v>1639</v>
      </c>
    </row>
    <row r="22" spans="1:17" s="432" customFormat="1" ht="42">
      <c r="A22" s="490" t="s">
        <v>1686</v>
      </c>
      <c r="B22" s="490" t="e">
        <v>#N/A</v>
      </c>
      <c r="C22" s="488">
        <v>46181503</v>
      </c>
      <c r="D22" s="491" t="s">
        <v>2377</v>
      </c>
      <c r="E22" s="492" t="s">
        <v>459</v>
      </c>
      <c r="F22" s="492" t="s">
        <v>459</v>
      </c>
      <c r="G22" s="492">
        <v>10</v>
      </c>
      <c r="H22" s="491" t="s">
        <v>1687</v>
      </c>
      <c r="I22" s="493" t="s">
        <v>2333</v>
      </c>
      <c r="J22" s="519">
        <v>17313735.600000001</v>
      </c>
      <c r="K22" s="519">
        <v>17313736</v>
      </c>
      <c r="L22" s="491" t="s">
        <v>1688</v>
      </c>
      <c r="M22" s="492">
        <v>0</v>
      </c>
      <c r="N22" s="492">
        <v>0</v>
      </c>
      <c r="O22" s="491" t="s">
        <v>2332</v>
      </c>
      <c r="P22" s="492"/>
      <c r="Q22" s="491" t="s">
        <v>1639</v>
      </c>
    </row>
    <row r="23" spans="1:17" s="432" customFormat="1" ht="42">
      <c r="A23" s="490" t="s">
        <v>1689</v>
      </c>
      <c r="B23" s="490" t="e">
        <v>#N/A</v>
      </c>
      <c r="C23" s="488">
        <v>46191601</v>
      </c>
      <c r="D23" s="491" t="s">
        <v>1690</v>
      </c>
      <c r="E23" s="492" t="s">
        <v>459</v>
      </c>
      <c r="F23" s="492" t="s">
        <v>459</v>
      </c>
      <c r="G23" s="492">
        <v>10</v>
      </c>
      <c r="H23" s="491" t="s">
        <v>1691</v>
      </c>
      <c r="I23" s="493" t="s">
        <v>2333</v>
      </c>
      <c r="J23" s="519">
        <v>1598464.9350000001</v>
      </c>
      <c r="K23" s="519">
        <v>1548450</v>
      </c>
      <c r="L23" s="491" t="s">
        <v>1688</v>
      </c>
      <c r="M23" s="492">
        <v>0</v>
      </c>
      <c r="N23" s="492">
        <v>0</v>
      </c>
      <c r="O23" s="491" t="s">
        <v>2332</v>
      </c>
      <c r="P23" s="492"/>
      <c r="Q23" s="491" t="s">
        <v>1639</v>
      </c>
    </row>
    <row r="24" spans="1:17" s="432" customFormat="1" ht="42">
      <c r="A24" s="490" t="s">
        <v>1692</v>
      </c>
      <c r="B24" s="490">
        <v>1</v>
      </c>
      <c r="C24" s="488" t="s">
        <v>77</v>
      </c>
      <c r="D24" s="491" t="s">
        <v>2376</v>
      </c>
      <c r="E24" s="492" t="s">
        <v>459</v>
      </c>
      <c r="F24" s="492" t="s">
        <v>459</v>
      </c>
      <c r="G24" s="492">
        <v>10</v>
      </c>
      <c r="H24" s="492" t="s">
        <v>77</v>
      </c>
      <c r="I24" s="492" t="s">
        <v>2333</v>
      </c>
      <c r="J24" s="519">
        <v>0</v>
      </c>
      <c r="K24" s="519">
        <v>9639000</v>
      </c>
      <c r="L24" s="491" t="s">
        <v>2375</v>
      </c>
      <c r="M24" s="492">
        <v>0</v>
      </c>
      <c r="N24" s="492">
        <v>0</v>
      </c>
      <c r="O24" s="491" t="s">
        <v>2332</v>
      </c>
      <c r="P24" s="492"/>
      <c r="Q24" s="491" t="s">
        <v>1649</v>
      </c>
    </row>
    <row r="25" spans="1:17" s="432" customFormat="1" ht="42">
      <c r="A25" s="490" t="s">
        <v>1693</v>
      </c>
      <c r="B25" s="490" t="e">
        <v>#N/A</v>
      </c>
      <c r="C25" s="488" t="s">
        <v>77</v>
      </c>
      <c r="D25" s="491" t="s">
        <v>2374</v>
      </c>
      <c r="E25" s="492" t="s">
        <v>459</v>
      </c>
      <c r="F25" s="492" t="s">
        <v>459</v>
      </c>
      <c r="G25" s="492">
        <v>10</v>
      </c>
      <c r="H25" s="492" t="s">
        <v>77</v>
      </c>
      <c r="I25" s="493" t="s">
        <v>2333</v>
      </c>
      <c r="J25" s="519">
        <v>0</v>
      </c>
      <c r="K25" s="519">
        <v>16215000</v>
      </c>
      <c r="L25" s="491" t="s">
        <v>2373</v>
      </c>
      <c r="M25" s="492">
        <v>0</v>
      </c>
      <c r="N25" s="492">
        <v>0</v>
      </c>
      <c r="O25" s="491" t="s">
        <v>2332</v>
      </c>
      <c r="P25" s="492"/>
      <c r="Q25" s="491" t="s">
        <v>1649</v>
      </c>
    </row>
    <row r="26" spans="1:17" s="432" customFormat="1" ht="98">
      <c r="A26" s="490" t="s">
        <v>1694</v>
      </c>
      <c r="B26" s="490">
        <v>17</v>
      </c>
      <c r="C26" s="488">
        <v>85101600</v>
      </c>
      <c r="D26" s="491" t="s">
        <v>1695</v>
      </c>
      <c r="E26" s="492" t="s">
        <v>459</v>
      </c>
      <c r="F26" s="492" t="s">
        <v>459</v>
      </c>
      <c r="G26" s="492">
        <v>10</v>
      </c>
      <c r="H26" s="492" t="s">
        <v>1662</v>
      </c>
      <c r="I26" s="492" t="s">
        <v>2333</v>
      </c>
      <c r="J26" s="519">
        <v>184542000</v>
      </c>
      <c r="K26" s="519">
        <v>184542000</v>
      </c>
      <c r="L26" s="491" t="s">
        <v>1696</v>
      </c>
      <c r="M26" s="492">
        <v>0</v>
      </c>
      <c r="N26" s="492">
        <v>0</v>
      </c>
      <c r="O26" s="491" t="s">
        <v>2332</v>
      </c>
      <c r="P26" s="492"/>
      <c r="Q26" s="491" t="s">
        <v>1639</v>
      </c>
    </row>
    <row r="27" spans="1:17" s="432" customFormat="1" ht="84">
      <c r="A27" s="490" t="s">
        <v>1697</v>
      </c>
      <c r="B27" s="490" t="e">
        <v>#N/A</v>
      </c>
      <c r="C27" s="488">
        <v>84131501</v>
      </c>
      <c r="D27" s="491" t="s">
        <v>1698</v>
      </c>
      <c r="E27" s="492" t="s">
        <v>777</v>
      </c>
      <c r="F27" s="492" t="s">
        <v>1421</v>
      </c>
      <c r="G27" s="492">
        <v>12</v>
      </c>
      <c r="H27" s="491" t="s">
        <v>1700</v>
      </c>
      <c r="I27" s="493" t="s">
        <v>2333</v>
      </c>
      <c r="J27" s="519">
        <v>9982500</v>
      </c>
      <c r="K27" s="519">
        <v>9982500</v>
      </c>
      <c r="L27" s="491" t="s">
        <v>1701</v>
      </c>
      <c r="M27" s="492">
        <v>0</v>
      </c>
      <c r="N27" s="492">
        <v>0</v>
      </c>
      <c r="O27" s="491" t="s">
        <v>2332</v>
      </c>
      <c r="P27" s="492"/>
      <c r="Q27" s="491" t="s">
        <v>1681</v>
      </c>
    </row>
    <row r="28" spans="1:17" s="432" customFormat="1" ht="98">
      <c r="A28" s="490" t="s">
        <v>1702</v>
      </c>
      <c r="B28" s="490" t="e">
        <v>#N/A</v>
      </c>
      <c r="C28" s="488">
        <v>85101600</v>
      </c>
      <c r="D28" s="491" t="s">
        <v>1695</v>
      </c>
      <c r="E28" s="492" t="s">
        <v>459</v>
      </c>
      <c r="F28" s="492" t="s">
        <v>307</v>
      </c>
      <c r="G28" s="492">
        <v>10</v>
      </c>
      <c r="H28" s="491" t="s">
        <v>1662</v>
      </c>
      <c r="I28" s="493" t="s">
        <v>2333</v>
      </c>
      <c r="J28" s="519">
        <v>25349814</v>
      </c>
      <c r="K28" s="519">
        <v>25349814</v>
      </c>
      <c r="L28" s="491" t="s">
        <v>1688</v>
      </c>
      <c r="M28" s="492">
        <v>0</v>
      </c>
      <c r="N28" s="492">
        <v>0</v>
      </c>
      <c r="O28" s="491" t="s">
        <v>2332</v>
      </c>
      <c r="P28" s="492"/>
      <c r="Q28" s="491" t="s">
        <v>1639</v>
      </c>
    </row>
    <row r="29" spans="1:17" s="432" customFormat="1" ht="42">
      <c r="A29" s="490" t="s">
        <v>1703</v>
      </c>
      <c r="B29" s="490" t="e">
        <v>#N/A</v>
      </c>
      <c r="C29" s="488" t="s">
        <v>2341</v>
      </c>
      <c r="D29" s="491" t="s">
        <v>2372</v>
      </c>
      <c r="E29" s="492" t="s">
        <v>673</v>
      </c>
      <c r="F29" s="492" t="s">
        <v>777</v>
      </c>
      <c r="G29" s="492">
        <v>3</v>
      </c>
      <c r="H29" s="491" t="s">
        <v>2339</v>
      </c>
      <c r="I29" s="493" t="s">
        <v>2333</v>
      </c>
      <c r="J29" s="519">
        <v>0</v>
      </c>
      <c r="K29" s="519">
        <v>14781500</v>
      </c>
      <c r="L29" s="491" t="s">
        <v>1704</v>
      </c>
      <c r="M29" s="492">
        <v>0</v>
      </c>
      <c r="N29" s="492">
        <v>0</v>
      </c>
      <c r="O29" s="491" t="s">
        <v>2332</v>
      </c>
      <c r="P29" s="492"/>
      <c r="Q29" s="491" t="s">
        <v>1644</v>
      </c>
    </row>
    <row r="30" spans="1:17" s="432" customFormat="1" ht="42">
      <c r="A30" s="490" t="s">
        <v>1705</v>
      </c>
      <c r="B30" s="490" t="e">
        <v>#N/A</v>
      </c>
      <c r="C30" s="488">
        <v>72101511</v>
      </c>
      <c r="D30" s="491" t="s">
        <v>1706</v>
      </c>
      <c r="E30" s="492" t="s">
        <v>459</v>
      </c>
      <c r="F30" s="492" t="s">
        <v>459</v>
      </c>
      <c r="G30" s="492">
        <v>10</v>
      </c>
      <c r="H30" s="491" t="s">
        <v>1675</v>
      </c>
      <c r="I30" s="493" t="s">
        <v>2333</v>
      </c>
      <c r="J30" s="519">
        <v>56045000</v>
      </c>
      <c r="K30" s="519">
        <v>56045000</v>
      </c>
      <c r="L30" s="491" t="s">
        <v>1707</v>
      </c>
      <c r="M30" s="492">
        <v>0</v>
      </c>
      <c r="N30" s="492">
        <v>0</v>
      </c>
      <c r="O30" s="491" t="s">
        <v>2332</v>
      </c>
      <c r="P30" s="492"/>
      <c r="Q30" s="491" t="s">
        <v>1644</v>
      </c>
    </row>
    <row r="31" spans="1:17" s="489" customFormat="1" ht="32" customHeight="1">
      <c r="A31" s="490" t="s">
        <v>1708</v>
      </c>
      <c r="B31" s="490">
        <v>10</v>
      </c>
      <c r="C31" s="488" t="s">
        <v>2371</v>
      </c>
      <c r="D31" s="491" t="s">
        <v>2228</v>
      </c>
      <c r="E31" s="492" t="s">
        <v>307</v>
      </c>
      <c r="F31" s="492" t="s">
        <v>673</v>
      </c>
      <c r="G31" s="492">
        <v>2</v>
      </c>
      <c r="H31" s="492" t="s">
        <v>2353</v>
      </c>
      <c r="I31" s="492" t="s">
        <v>2333</v>
      </c>
      <c r="J31" s="519">
        <v>3750000</v>
      </c>
      <c r="K31" s="519">
        <v>7500000</v>
      </c>
      <c r="L31" s="491" t="s">
        <v>1709</v>
      </c>
      <c r="M31" s="492">
        <v>0</v>
      </c>
      <c r="N31" s="492">
        <v>0</v>
      </c>
      <c r="O31" s="491" t="s">
        <v>2332</v>
      </c>
      <c r="P31" s="492"/>
      <c r="Q31" s="491" t="s">
        <v>1649</v>
      </c>
    </row>
    <row r="32" spans="1:17" s="432" customFormat="1" ht="42">
      <c r="A32" s="490" t="s">
        <v>1710</v>
      </c>
      <c r="B32" s="490">
        <v>11</v>
      </c>
      <c r="C32" s="488">
        <v>81112306</v>
      </c>
      <c r="D32" s="491" t="s">
        <v>2370</v>
      </c>
      <c r="E32" s="492" t="s">
        <v>459</v>
      </c>
      <c r="F32" s="492" t="s">
        <v>459</v>
      </c>
      <c r="G32" s="492">
        <v>10</v>
      </c>
      <c r="H32" s="492" t="s">
        <v>1647</v>
      </c>
      <c r="I32" s="492" t="s">
        <v>2333</v>
      </c>
      <c r="J32" s="519">
        <v>17261000</v>
      </c>
      <c r="K32" s="519">
        <v>17261000</v>
      </c>
      <c r="L32" s="491" t="s">
        <v>1707</v>
      </c>
      <c r="M32" s="492">
        <v>0</v>
      </c>
      <c r="N32" s="492">
        <v>0</v>
      </c>
      <c r="O32" s="491" t="s">
        <v>2332</v>
      </c>
      <c r="P32" s="492"/>
      <c r="Q32" s="491" t="s">
        <v>1644</v>
      </c>
    </row>
    <row r="33" spans="1:17" s="489" customFormat="1" ht="56">
      <c r="A33" s="490" t="s">
        <v>1711</v>
      </c>
      <c r="B33" s="490" t="e">
        <v>#N/A</v>
      </c>
      <c r="C33" s="488" t="s">
        <v>2766</v>
      </c>
      <c r="D33" s="491" t="s">
        <v>2222</v>
      </c>
      <c r="E33" s="492" t="s">
        <v>1982</v>
      </c>
      <c r="F33" s="492" t="s">
        <v>680</v>
      </c>
      <c r="G33" s="492">
        <v>4</v>
      </c>
      <c r="H33" s="491" t="s">
        <v>2223</v>
      </c>
      <c r="I33" s="493" t="s">
        <v>2333</v>
      </c>
      <c r="J33" s="519">
        <v>0</v>
      </c>
      <c r="K33" s="519">
        <v>29783500</v>
      </c>
      <c r="L33" s="491" t="s">
        <v>2369</v>
      </c>
      <c r="M33" s="492">
        <v>0</v>
      </c>
      <c r="N33" s="492">
        <v>0</v>
      </c>
      <c r="O33" s="491" t="s">
        <v>2332</v>
      </c>
      <c r="P33" s="492"/>
      <c r="Q33" s="491" t="s">
        <v>1713</v>
      </c>
    </row>
    <row r="34" spans="1:17" s="432" customFormat="1" ht="42">
      <c r="A34" s="490" t="s">
        <v>1714</v>
      </c>
      <c r="B34" s="490" t="e">
        <v>#N/A</v>
      </c>
      <c r="C34" s="488">
        <v>43232801</v>
      </c>
      <c r="D34" s="491" t="s">
        <v>1715</v>
      </c>
      <c r="E34" s="492" t="s">
        <v>1472</v>
      </c>
      <c r="F34" s="492" t="s">
        <v>1982</v>
      </c>
      <c r="G34" s="492">
        <v>12</v>
      </c>
      <c r="H34" s="491" t="s">
        <v>1662</v>
      </c>
      <c r="I34" s="493" t="s">
        <v>2333</v>
      </c>
      <c r="J34" s="519">
        <v>56777000</v>
      </c>
      <c r="K34" s="519">
        <v>56777000</v>
      </c>
      <c r="L34" s="491" t="s">
        <v>1716</v>
      </c>
      <c r="M34" s="492">
        <v>0</v>
      </c>
      <c r="N34" s="492">
        <v>0</v>
      </c>
      <c r="O34" s="491" t="s">
        <v>2332</v>
      </c>
      <c r="P34" s="492"/>
      <c r="Q34" s="491" t="s">
        <v>1644</v>
      </c>
    </row>
    <row r="35" spans="1:17" s="432" customFormat="1" ht="42">
      <c r="A35" s="490" t="s">
        <v>1717</v>
      </c>
      <c r="B35" s="490" t="e">
        <v>#N/A</v>
      </c>
      <c r="C35" s="488">
        <v>81112208</v>
      </c>
      <c r="D35" s="491" t="s">
        <v>2368</v>
      </c>
      <c r="E35" s="492" t="s">
        <v>783</v>
      </c>
      <c r="F35" s="492" t="s">
        <v>681</v>
      </c>
      <c r="G35" s="492">
        <v>12</v>
      </c>
      <c r="H35" s="491" t="s">
        <v>1675</v>
      </c>
      <c r="I35" s="493" t="s">
        <v>2333</v>
      </c>
      <c r="J35" s="519">
        <v>45421000</v>
      </c>
      <c r="K35" s="519">
        <v>45421000</v>
      </c>
      <c r="L35" s="491" t="s">
        <v>1718</v>
      </c>
      <c r="M35" s="492">
        <v>0</v>
      </c>
      <c r="N35" s="492">
        <v>0</v>
      </c>
      <c r="O35" s="491" t="s">
        <v>2332</v>
      </c>
      <c r="P35" s="492"/>
      <c r="Q35" s="491" t="s">
        <v>1644</v>
      </c>
    </row>
    <row r="36" spans="1:17" s="432" customFormat="1" ht="70">
      <c r="A36" s="490" t="s">
        <v>1719</v>
      </c>
      <c r="B36" s="490" t="e">
        <v>#N/A</v>
      </c>
      <c r="C36" s="496">
        <v>81161601</v>
      </c>
      <c r="D36" s="491" t="s">
        <v>2238</v>
      </c>
      <c r="E36" s="492" t="s">
        <v>307</v>
      </c>
      <c r="F36" s="492" t="s">
        <v>673</v>
      </c>
      <c r="G36" s="497">
        <v>1</v>
      </c>
      <c r="H36" s="491" t="s">
        <v>2364</v>
      </c>
      <c r="I36" s="493" t="s">
        <v>2333</v>
      </c>
      <c r="J36" s="519" t="s">
        <v>277</v>
      </c>
      <c r="K36" s="519">
        <v>3200000</v>
      </c>
      <c r="L36" s="491" t="s">
        <v>1720</v>
      </c>
      <c r="M36" s="492">
        <v>0</v>
      </c>
      <c r="N36" s="492">
        <v>0</v>
      </c>
      <c r="O36" s="491" t="s">
        <v>2332</v>
      </c>
      <c r="P36" s="492"/>
      <c r="Q36" s="491" t="s">
        <v>1721</v>
      </c>
    </row>
    <row r="37" spans="1:17" s="432" customFormat="1" ht="56">
      <c r="A37" s="490" t="s">
        <v>1722</v>
      </c>
      <c r="B37" s="490">
        <v>2</v>
      </c>
      <c r="C37" s="488">
        <v>81161601</v>
      </c>
      <c r="D37" s="491" t="s">
        <v>1723</v>
      </c>
      <c r="E37" s="492" t="s">
        <v>409</v>
      </c>
      <c r="F37" s="492" t="s">
        <v>409</v>
      </c>
      <c r="G37" s="492">
        <v>1</v>
      </c>
      <c r="H37" s="492" t="s">
        <v>277</v>
      </c>
      <c r="I37" s="492" t="s">
        <v>2333</v>
      </c>
      <c r="J37" s="519">
        <v>49258640</v>
      </c>
      <c r="K37" s="519">
        <v>49258640</v>
      </c>
      <c r="L37" s="491" t="s">
        <v>1720</v>
      </c>
      <c r="M37" s="492">
        <v>0</v>
      </c>
      <c r="N37" s="492">
        <v>0</v>
      </c>
      <c r="O37" s="491" t="s">
        <v>2332</v>
      </c>
      <c r="P37" s="492"/>
      <c r="Q37" s="491" t="s">
        <v>1721</v>
      </c>
    </row>
    <row r="38" spans="1:17" s="432" customFormat="1" ht="42">
      <c r="A38" s="490" t="s">
        <v>1725</v>
      </c>
      <c r="B38" s="490">
        <v>3</v>
      </c>
      <c r="C38" s="488" t="s">
        <v>2367</v>
      </c>
      <c r="D38" s="491" t="s">
        <v>1726</v>
      </c>
      <c r="E38" s="492" t="s">
        <v>459</v>
      </c>
      <c r="F38" s="492" t="s">
        <v>459</v>
      </c>
      <c r="G38" s="492">
        <v>10</v>
      </c>
      <c r="H38" s="492" t="s">
        <v>2361</v>
      </c>
      <c r="I38" s="492" t="s">
        <v>2333</v>
      </c>
      <c r="J38" s="519">
        <v>453000</v>
      </c>
      <c r="K38" s="519">
        <v>453000</v>
      </c>
      <c r="L38" s="491" t="s">
        <v>2366</v>
      </c>
      <c r="M38" s="492">
        <v>0</v>
      </c>
      <c r="N38" s="492">
        <v>0</v>
      </c>
      <c r="O38" s="491" t="s">
        <v>2332</v>
      </c>
      <c r="P38" s="492"/>
      <c r="Q38" s="491" t="s">
        <v>1639</v>
      </c>
    </row>
    <row r="39" spans="1:17" s="432" customFormat="1" ht="98">
      <c r="A39" s="490" t="s">
        <v>1727</v>
      </c>
      <c r="B39" s="490" t="e">
        <v>#N/A</v>
      </c>
      <c r="C39" s="488">
        <v>84131501</v>
      </c>
      <c r="D39" s="491" t="s">
        <v>1858</v>
      </c>
      <c r="E39" s="492" t="s">
        <v>459</v>
      </c>
      <c r="F39" s="492" t="s">
        <v>459</v>
      </c>
      <c r="G39" s="492">
        <v>0</v>
      </c>
      <c r="H39" s="491" t="s">
        <v>1700</v>
      </c>
      <c r="I39" s="493" t="s">
        <v>2333</v>
      </c>
      <c r="J39" s="519">
        <v>5017047</v>
      </c>
      <c r="K39" s="519">
        <v>5017047</v>
      </c>
      <c r="L39" s="491" t="s">
        <v>1728</v>
      </c>
      <c r="M39" s="492">
        <v>0</v>
      </c>
      <c r="N39" s="492">
        <v>0</v>
      </c>
      <c r="O39" s="491" t="s">
        <v>2332</v>
      </c>
      <c r="P39" s="492"/>
      <c r="Q39" s="491" t="s">
        <v>1681</v>
      </c>
    </row>
    <row r="40" spans="1:17" s="432" customFormat="1" ht="84">
      <c r="A40" s="490" t="s">
        <v>1729</v>
      </c>
      <c r="B40" s="490">
        <v>4</v>
      </c>
      <c r="C40" s="488">
        <v>84131501</v>
      </c>
      <c r="D40" s="491" t="s">
        <v>1698</v>
      </c>
      <c r="E40" s="492" t="s">
        <v>777</v>
      </c>
      <c r="F40" s="492" t="s">
        <v>1421</v>
      </c>
      <c r="G40" s="492">
        <v>12</v>
      </c>
      <c r="H40" s="492" t="s">
        <v>1700</v>
      </c>
      <c r="I40" s="492" t="s">
        <v>2333</v>
      </c>
      <c r="J40" s="522">
        <v>35805400</v>
      </c>
      <c r="K40" s="522">
        <v>35805400</v>
      </c>
      <c r="L40" s="491" t="s">
        <v>2623</v>
      </c>
      <c r="M40" s="492">
        <v>0</v>
      </c>
      <c r="N40" s="492">
        <v>0</v>
      </c>
      <c r="O40" s="491" t="s">
        <v>2332</v>
      </c>
      <c r="P40" s="492"/>
      <c r="Q40" s="491" t="s">
        <v>1681</v>
      </c>
    </row>
    <row r="41" spans="1:17" s="432" customFormat="1" ht="84">
      <c r="A41" s="490" t="s">
        <v>1730</v>
      </c>
      <c r="B41" s="490" t="e">
        <v>#N/A</v>
      </c>
      <c r="C41" s="488">
        <v>84131501</v>
      </c>
      <c r="D41" s="491" t="s">
        <v>1698</v>
      </c>
      <c r="E41" s="492" t="s">
        <v>777</v>
      </c>
      <c r="F41" s="492" t="s">
        <v>1421</v>
      </c>
      <c r="G41" s="492">
        <v>12</v>
      </c>
      <c r="H41" s="491" t="s">
        <v>1700</v>
      </c>
      <c r="I41" s="493" t="s">
        <v>2333</v>
      </c>
      <c r="J41" s="519">
        <v>49631235</v>
      </c>
      <c r="K41" s="519">
        <v>49631235</v>
      </c>
      <c r="L41" s="491" t="s">
        <v>1731</v>
      </c>
      <c r="M41" s="492">
        <v>0</v>
      </c>
      <c r="N41" s="492">
        <v>0</v>
      </c>
      <c r="O41" s="491" t="s">
        <v>2332</v>
      </c>
      <c r="P41" s="492"/>
      <c r="Q41" s="491" t="s">
        <v>1681</v>
      </c>
    </row>
    <row r="42" spans="1:17" s="432" customFormat="1" ht="56">
      <c r="A42" s="490" t="s">
        <v>1732</v>
      </c>
      <c r="B42" s="490" t="e">
        <v>#N/A</v>
      </c>
      <c r="C42" s="488">
        <v>53102700</v>
      </c>
      <c r="D42" s="491" t="s">
        <v>1636</v>
      </c>
      <c r="E42" s="492" t="s">
        <v>1421</v>
      </c>
      <c r="F42" s="492" t="s">
        <v>1421</v>
      </c>
      <c r="G42" s="492">
        <v>12</v>
      </c>
      <c r="H42" s="492" t="s">
        <v>1637</v>
      </c>
      <c r="I42" s="493" t="s">
        <v>2333</v>
      </c>
      <c r="J42" s="522">
        <v>3304908</v>
      </c>
      <c r="K42" s="522">
        <v>3304908</v>
      </c>
      <c r="L42" s="491" t="s">
        <v>2624</v>
      </c>
      <c r="M42" s="492">
        <v>0</v>
      </c>
      <c r="N42" s="492">
        <v>0</v>
      </c>
      <c r="O42" s="491" t="s">
        <v>2332</v>
      </c>
      <c r="P42" s="492"/>
      <c r="Q42" s="491" t="s">
        <v>1639</v>
      </c>
    </row>
    <row r="43" spans="1:17" s="432" customFormat="1" ht="84">
      <c r="A43" s="490" t="s">
        <v>1733</v>
      </c>
      <c r="B43" s="490" t="e">
        <v>#N/A</v>
      </c>
      <c r="C43" s="488">
        <v>84131501</v>
      </c>
      <c r="D43" s="491" t="s">
        <v>1698</v>
      </c>
      <c r="E43" s="492" t="s">
        <v>777</v>
      </c>
      <c r="F43" s="492" t="s">
        <v>1421</v>
      </c>
      <c r="G43" s="492">
        <v>12</v>
      </c>
      <c r="H43" s="491" t="s">
        <v>1700</v>
      </c>
      <c r="I43" s="493" t="s">
        <v>2333</v>
      </c>
      <c r="J43" s="519">
        <v>6487690</v>
      </c>
      <c r="K43" s="519">
        <v>6487690</v>
      </c>
      <c r="L43" s="491" t="s">
        <v>1734</v>
      </c>
      <c r="M43" s="492">
        <v>0</v>
      </c>
      <c r="N43" s="492">
        <v>0</v>
      </c>
      <c r="O43" s="491" t="s">
        <v>2332</v>
      </c>
      <c r="P43" s="492"/>
      <c r="Q43" s="491" t="s">
        <v>1681</v>
      </c>
    </row>
    <row r="44" spans="1:17" s="432" customFormat="1" ht="42">
      <c r="A44" s="490" t="s">
        <v>1735</v>
      </c>
      <c r="B44" s="490" t="e">
        <v>#N/A</v>
      </c>
      <c r="C44" s="488" t="s">
        <v>77</v>
      </c>
      <c r="D44" s="491" t="s">
        <v>1736</v>
      </c>
      <c r="E44" s="492" t="s">
        <v>409</v>
      </c>
      <c r="F44" s="492" t="s">
        <v>409</v>
      </c>
      <c r="G44" s="492">
        <v>12</v>
      </c>
      <c r="H44" s="492" t="s">
        <v>77</v>
      </c>
      <c r="I44" s="493" t="s">
        <v>2333</v>
      </c>
      <c r="J44" s="519">
        <v>954000</v>
      </c>
      <c r="K44" s="519">
        <v>954000</v>
      </c>
      <c r="L44" s="491" t="s">
        <v>2365</v>
      </c>
      <c r="M44" s="492">
        <v>0</v>
      </c>
      <c r="N44" s="492">
        <v>0</v>
      </c>
      <c r="O44" s="491" t="s">
        <v>2332</v>
      </c>
      <c r="P44" s="492"/>
      <c r="Q44" s="491" t="s">
        <v>1639</v>
      </c>
    </row>
    <row r="45" spans="1:17" s="432" customFormat="1" ht="42">
      <c r="A45" s="490" t="s">
        <v>1737</v>
      </c>
      <c r="B45" s="490">
        <v>12</v>
      </c>
      <c r="C45" s="488">
        <v>80131500</v>
      </c>
      <c r="D45" s="491" t="s">
        <v>1861</v>
      </c>
      <c r="E45" s="492" t="s">
        <v>459</v>
      </c>
      <c r="F45" s="492" t="s">
        <v>459</v>
      </c>
      <c r="G45" s="492">
        <v>1</v>
      </c>
      <c r="H45" s="492" t="s">
        <v>1662</v>
      </c>
      <c r="I45" s="492" t="s">
        <v>2333</v>
      </c>
      <c r="J45" s="519">
        <v>20076133</v>
      </c>
      <c r="K45" s="519">
        <v>20076133</v>
      </c>
      <c r="L45" s="491" t="s">
        <v>1738</v>
      </c>
      <c r="M45" s="492">
        <v>0</v>
      </c>
      <c r="N45" s="492">
        <v>0</v>
      </c>
      <c r="O45" s="491" t="s">
        <v>2332</v>
      </c>
      <c r="P45" s="492"/>
      <c r="Q45" s="491" t="s">
        <v>1721</v>
      </c>
    </row>
    <row r="46" spans="1:17" s="432" customFormat="1" ht="70">
      <c r="A46" s="490" t="s">
        <v>1739</v>
      </c>
      <c r="B46" s="490" t="e">
        <v>#N/A</v>
      </c>
      <c r="C46" s="488">
        <v>43222610</v>
      </c>
      <c r="D46" s="491" t="s">
        <v>2237</v>
      </c>
      <c r="E46" s="492" t="s">
        <v>673</v>
      </c>
      <c r="F46" s="492" t="s">
        <v>673</v>
      </c>
      <c r="G46" s="492">
        <v>9</v>
      </c>
      <c r="H46" s="491" t="s">
        <v>2364</v>
      </c>
      <c r="I46" s="493" t="s">
        <v>2333</v>
      </c>
      <c r="J46" s="519">
        <v>0</v>
      </c>
      <c r="K46" s="519">
        <v>37411360</v>
      </c>
      <c r="L46" s="491" t="s">
        <v>1720</v>
      </c>
      <c r="M46" s="492">
        <v>0</v>
      </c>
      <c r="N46" s="492">
        <v>0</v>
      </c>
      <c r="O46" s="491" t="s">
        <v>2332</v>
      </c>
      <c r="P46" s="492"/>
      <c r="Q46" s="491" t="s">
        <v>1721</v>
      </c>
    </row>
    <row r="47" spans="1:17" s="432" customFormat="1" ht="42">
      <c r="A47" s="490" t="s">
        <v>1741</v>
      </c>
      <c r="B47" s="490" t="e">
        <v>#N/A</v>
      </c>
      <c r="C47" s="488">
        <v>43222610</v>
      </c>
      <c r="D47" s="491" t="s">
        <v>2244</v>
      </c>
      <c r="E47" s="492" t="s">
        <v>459</v>
      </c>
      <c r="F47" s="492" t="s">
        <v>459</v>
      </c>
      <c r="G47" s="492">
        <v>10</v>
      </c>
      <c r="H47" s="491" t="s">
        <v>1662</v>
      </c>
      <c r="I47" s="493" t="s">
        <v>2333</v>
      </c>
      <c r="J47" s="519">
        <v>1093900</v>
      </c>
      <c r="K47" s="519">
        <v>1093900</v>
      </c>
      <c r="L47" s="491" t="s">
        <v>1740</v>
      </c>
      <c r="M47" s="492">
        <v>0</v>
      </c>
      <c r="N47" s="492">
        <v>0</v>
      </c>
      <c r="O47" s="491" t="s">
        <v>2332</v>
      </c>
      <c r="P47" s="492"/>
      <c r="Q47" s="491" t="s">
        <v>1644</v>
      </c>
    </row>
    <row r="48" spans="1:17" s="432" customFormat="1" ht="42">
      <c r="A48" s="490" t="s">
        <v>1742</v>
      </c>
      <c r="B48" s="490" t="e">
        <v>#N/A</v>
      </c>
      <c r="C48" s="488">
        <v>43233200</v>
      </c>
      <c r="D48" s="491" t="s">
        <v>1743</v>
      </c>
      <c r="E48" s="492" t="s">
        <v>1472</v>
      </c>
      <c r="F48" s="492" t="s">
        <v>1982</v>
      </c>
      <c r="G48" s="492">
        <v>12</v>
      </c>
      <c r="H48" s="491" t="s">
        <v>2363</v>
      </c>
      <c r="I48" s="493" t="s">
        <v>2333</v>
      </c>
      <c r="J48" s="519">
        <v>7226100</v>
      </c>
      <c r="K48" s="519">
        <v>7226100</v>
      </c>
      <c r="L48" s="491" t="s">
        <v>1740</v>
      </c>
      <c r="M48" s="492">
        <v>0</v>
      </c>
      <c r="N48" s="492">
        <v>0</v>
      </c>
      <c r="O48" s="491" t="s">
        <v>2332</v>
      </c>
      <c r="P48" s="492"/>
      <c r="Q48" s="491" t="s">
        <v>1644</v>
      </c>
    </row>
    <row r="49" spans="1:17" s="432" customFormat="1" ht="42">
      <c r="A49" s="490" t="s">
        <v>1744</v>
      </c>
      <c r="B49" s="490" t="e">
        <v>#N/A</v>
      </c>
      <c r="C49" s="488">
        <v>81112213</v>
      </c>
      <c r="D49" s="491" t="s">
        <v>1745</v>
      </c>
      <c r="E49" s="492" t="s">
        <v>307</v>
      </c>
      <c r="F49" s="492" t="s">
        <v>307</v>
      </c>
      <c r="G49" s="492">
        <v>10</v>
      </c>
      <c r="H49" s="491" t="s">
        <v>1662</v>
      </c>
      <c r="I49" s="493" t="s">
        <v>2333</v>
      </c>
      <c r="J49" s="519">
        <v>38888000</v>
      </c>
      <c r="K49" s="519">
        <v>38888000</v>
      </c>
      <c r="L49" s="491" t="s">
        <v>1746</v>
      </c>
      <c r="M49" s="492">
        <v>0</v>
      </c>
      <c r="N49" s="492">
        <v>0</v>
      </c>
      <c r="O49" s="491" t="s">
        <v>2332</v>
      </c>
      <c r="P49" s="492"/>
      <c r="Q49" s="491" t="s">
        <v>1747</v>
      </c>
    </row>
    <row r="50" spans="1:17" s="432" customFormat="1" ht="56">
      <c r="A50" s="490" t="s">
        <v>1748</v>
      </c>
      <c r="B50" s="490" t="e">
        <v>#N/A</v>
      </c>
      <c r="C50" s="488">
        <v>53102700</v>
      </c>
      <c r="D50" s="491" t="s">
        <v>1636</v>
      </c>
      <c r="E50" s="492" t="s">
        <v>1421</v>
      </c>
      <c r="F50" s="492" t="s">
        <v>1421</v>
      </c>
      <c r="G50" s="492">
        <v>12</v>
      </c>
      <c r="H50" s="492" t="s">
        <v>1637</v>
      </c>
      <c r="I50" s="493" t="s">
        <v>2333</v>
      </c>
      <c r="J50" s="522">
        <v>4096481</v>
      </c>
      <c r="K50" s="522">
        <v>4096481</v>
      </c>
      <c r="L50" s="491" t="s">
        <v>2625</v>
      </c>
      <c r="M50" s="492">
        <v>0</v>
      </c>
      <c r="N50" s="492">
        <v>0</v>
      </c>
      <c r="O50" s="491" t="s">
        <v>2332</v>
      </c>
      <c r="P50" s="492"/>
      <c r="Q50" s="491" t="s">
        <v>1639</v>
      </c>
    </row>
    <row r="51" spans="1:17" s="432" customFormat="1" ht="42">
      <c r="A51" s="490" t="s">
        <v>1749</v>
      </c>
      <c r="B51" s="490" t="e">
        <v>#N/A</v>
      </c>
      <c r="C51" s="488">
        <v>80111600</v>
      </c>
      <c r="D51" s="491" t="s">
        <v>1750</v>
      </c>
      <c r="E51" s="492" t="s">
        <v>459</v>
      </c>
      <c r="F51" s="492" t="s">
        <v>307</v>
      </c>
      <c r="G51" s="492">
        <v>6</v>
      </c>
      <c r="H51" s="491" t="s">
        <v>1662</v>
      </c>
      <c r="I51" s="493" t="s">
        <v>2333</v>
      </c>
      <c r="J51" s="519">
        <v>5600000</v>
      </c>
      <c r="K51" s="519">
        <v>33600000</v>
      </c>
      <c r="L51" s="491" t="s">
        <v>1751</v>
      </c>
      <c r="M51" s="492">
        <v>0</v>
      </c>
      <c r="N51" s="492">
        <v>0</v>
      </c>
      <c r="O51" s="491" t="s">
        <v>2332</v>
      </c>
      <c r="P51" s="492"/>
      <c r="Q51" s="491" t="s">
        <v>1752</v>
      </c>
    </row>
    <row r="52" spans="1:17" s="432" customFormat="1" ht="42">
      <c r="A52" s="490" t="s">
        <v>1753</v>
      </c>
      <c r="B52" s="490">
        <v>13</v>
      </c>
      <c r="C52" s="488">
        <v>80111600</v>
      </c>
      <c r="D52" s="491" t="s">
        <v>1754</v>
      </c>
      <c r="E52" s="492" t="s">
        <v>459</v>
      </c>
      <c r="F52" s="492" t="s">
        <v>459</v>
      </c>
      <c r="G52" s="492">
        <v>9</v>
      </c>
      <c r="H52" s="492" t="s">
        <v>1662</v>
      </c>
      <c r="I52" s="492" t="s">
        <v>2333</v>
      </c>
      <c r="J52" s="519">
        <v>8000000</v>
      </c>
      <c r="K52" s="519">
        <v>72000000</v>
      </c>
      <c r="L52" s="491" t="s">
        <v>1751</v>
      </c>
      <c r="M52" s="492">
        <v>0</v>
      </c>
      <c r="N52" s="492">
        <v>0</v>
      </c>
      <c r="O52" s="491" t="s">
        <v>2332</v>
      </c>
      <c r="P52" s="492"/>
      <c r="Q52" s="491" t="s">
        <v>171</v>
      </c>
    </row>
    <row r="53" spans="1:17" s="432" customFormat="1" ht="56">
      <c r="A53" s="490" t="s">
        <v>1755</v>
      </c>
      <c r="B53" s="490">
        <v>14</v>
      </c>
      <c r="C53" s="488">
        <v>80111707</v>
      </c>
      <c r="D53" s="491" t="s">
        <v>1636</v>
      </c>
      <c r="E53" s="492" t="s">
        <v>1421</v>
      </c>
      <c r="F53" s="492" t="s">
        <v>1421</v>
      </c>
      <c r="G53" s="492">
        <v>12</v>
      </c>
      <c r="H53" s="492" t="s">
        <v>1637</v>
      </c>
      <c r="I53" s="492" t="s">
        <v>2333</v>
      </c>
      <c r="J53" s="522">
        <v>8582024</v>
      </c>
      <c r="K53" s="522">
        <v>8582024</v>
      </c>
      <c r="L53" s="491" t="s">
        <v>2626</v>
      </c>
      <c r="M53" s="492">
        <v>0</v>
      </c>
      <c r="N53" s="492">
        <v>0</v>
      </c>
      <c r="O53" s="491" t="s">
        <v>2332</v>
      </c>
      <c r="P53" s="492"/>
      <c r="Q53" s="491" t="s">
        <v>1639</v>
      </c>
    </row>
    <row r="54" spans="1:17" s="432" customFormat="1" ht="56">
      <c r="A54" s="490" t="s">
        <v>1756</v>
      </c>
      <c r="B54" s="490">
        <v>25</v>
      </c>
      <c r="C54" s="488">
        <v>80111600</v>
      </c>
      <c r="D54" s="491" t="s">
        <v>1757</v>
      </c>
      <c r="E54" s="492" t="s">
        <v>459</v>
      </c>
      <c r="F54" s="492" t="s">
        <v>459</v>
      </c>
      <c r="G54" s="492">
        <v>6</v>
      </c>
      <c r="H54" s="492" t="s">
        <v>1662</v>
      </c>
      <c r="I54" s="492" t="s">
        <v>2333</v>
      </c>
      <c r="J54" s="519">
        <v>4060000</v>
      </c>
      <c r="K54" s="519">
        <v>24360000</v>
      </c>
      <c r="L54" s="491" t="s">
        <v>1751</v>
      </c>
      <c r="M54" s="492">
        <v>0</v>
      </c>
      <c r="N54" s="492">
        <v>0</v>
      </c>
      <c r="O54" s="491" t="s">
        <v>2332</v>
      </c>
      <c r="P54" s="492"/>
      <c r="Q54" s="491" t="s">
        <v>1747</v>
      </c>
    </row>
    <row r="55" spans="1:17" s="432" customFormat="1" ht="56">
      <c r="A55" s="490" t="s">
        <v>1758</v>
      </c>
      <c r="B55" s="490">
        <v>15</v>
      </c>
      <c r="C55" s="488">
        <v>53102700</v>
      </c>
      <c r="D55" s="491" t="s">
        <v>1636</v>
      </c>
      <c r="E55" s="492" t="s">
        <v>1421</v>
      </c>
      <c r="F55" s="492" t="s">
        <v>1421</v>
      </c>
      <c r="G55" s="492">
        <v>12</v>
      </c>
      <c r="H55" s="492" t="s">
        <v>1637</v>
      </c>
      <c r="I55" s="492" t="s">
        <v>2333</v>
      </c>
      <c r="J55" s="519">
        <v>511000</v>
      </c>
      <c r="K55" s="519">
        <v>511000</v>
      </c>
      <c r="L55" s="491" t="s">
        <v>1759</v>
      </c>
      <c r="M55" s="492">
        <v>0</v>
      </c>
      <c r="N55" s="492">
        <v>0</v>
      </c>
      <c r="O55" s="491" t="s">
        <v>2332</v>
      </c>
      <c r="P55" s="492"/>
      <c r="Q55" s="491" t="s">
        <v>1639</v>
      </c>
    </row>
    <row r="56" spans="1:17" s="432" customFormat="1" ht="42">
      <c r="A56" s="490" t="s">
        <v>1760</v>
      </c>
      <c r="B56" s="490">
        <v>16</v>
      </c>
      <c r="C56" s="488">
        <v>83111603</v>
      </c>
      <c r="D56" s="491" t="s">
        <v>2362</v>
      </c>
      <c r="E56" s="492" t="s">
        <v>409</v>
      </c>
      <c r="F56" s="492" t="s">
        <v>409</v>
      </c>
      <c r="G56" s="492">
        <v>12</v>
      </c>
      <c r="H56" s="492" t="s">
        <v>2361</v>
      </c>
      <c r="I56" s="492" t="s">
        <v>2333</v>
      </c>
      <c r="J56" s="519">
        <v>0</v>
      </c>
      <c r="K56" s="519">
        <v>18860000</v>
      </c>
      <c r="L56" s="491" t="s">
        <v>1761</v>
      </c>
      <c r="M56" s="492">
        <v>0</v>
      </c>
      <c r="N56" s="492">
        <v>0</v>
      </c>
      <c r="O56" s="491" t="s">
        <v>2332</v>
      </c>
      <c r="P56" s="492"/>
      <c r="Q56" s="491" t="s">
        <v>1649</v>
      </c>
    </row>
    <row r="57" spans="1:17" s="432" customFormat="1" ht="42">
      <c r="A57" s="490" t="s">
        <v>1762</v>
      </c>
      <c r="B57" s="490">
        <v>6</v>
      </c>
      <c r="C57" s="488" t="s">
        <v>77</v>
      </c>
      <c r="D57" s="491" t="s">
        <v>1763</v>
      </c>
      <c r="E57" s="492" t="s">
        <v>409</v>
      </c>
      <c r="F57" s="492" t="s">
        <v>409</v>
      </c>
      <c r="G57" s="492">
        <v>12</v>
      </c>
      <c r="H57" s="492" t="s">
        <v>77</v>
      </c>
      <c r="I57" s="492" t="s">
        <v>2333</v>
      </c>
      <c r="J57" s="519">
        <v>0</v>
      </c>
      <c r="K57" s="519">
        <v>3838000</v>
      </c>
      <c r="L57" s="491" t="s">
        <v>2360</v>
      </c>
      <c r="M57" s="492">
        <v>0</v>
      </c>
      <c r="N57" s="492">
        <v>0</v>
      </c>
      <c r="O57" s="491" t="s">
        <v>2332</v>
      </c>
      <c r="P57" s="492"/>
      <c r="Q57" s="491" t="s">
        <v>1649</v>
      </c>
    </row>
    <row r="58" spans="1:17" s="432" customFormat="1" ht="42">
      <c r="A58" s="490" t="s">
        <v>1764</v>
      </c>
      <c r="B58" s="490" t="e">
        <v>#N/A</v>
      </c>
      <c r="C58" s="488">
        <v>83121703</v>
      </c>
      <c r="D58" s="491" t="s">
        <v>2359</v>
      </c>
      <c r="E58" s="492" t="s">
        <v>459</v>
      </c>
      <c r="F58" s="492" t="s">
        <v>459</v>
      </c>
      <c r="G58" s="492">
        <v>12</v>
      </c>
      <c r="H58" s="491" t="s">
        <v>2358</v>
      </c>
      <c r="I58" s="493" t="s">
        <v>2333</v>
      </c>
      <c r="J58" s="519">
        <v>0</v>
      </c>
      <c r="K58" s="519">
        <v>0</v>
      </c>
      <c r="L58" s="491" t="s">
        <v>2355</v>
      </c>
      <c r="M58" s="492">
        <v>0</v>
      </c>
      <c r="N58" s="492">
        <v>0</v>
      </c>
      <c r="O58" s="491" t="s">
        <v>2332</v>
      </c>
      <c r="P58" s="492"/>
      <c r="Q58" s="491" t="s">
        <v>1639</v>
      </c>
    </row>
    <row r="59" spans="1:17" s="432" customFormat="1" ht="42">
      <c r="A59" s="490" t="s">
        <v>1765</v>
      </c>
      <c r="B59" s="490" t="e">
        <v>#N/A</v>
      </c>
      <c r="C59" s="488">
        <v>83121703</v>
      </c>
      <c r="D59" s="491" t="s">
        <v>2357</v>
      </c>
      <c r="E59" s="492" t="s">
        <v>1472</v>
      </c>
      <c r="F59" s="492" t="s">
        <v>1472</v>
      </c>
      <c r="G59" s="492">
        <v>6</v>
      </c>
      <c r="H59" s="491" t="s">
        <v>1662</v>
      </c>
      <c r="I59" s="492" t="s">
        <v>2333</v>
      </c>
      <c r="J59" s="519">
        <v>0</v>
      </c>
      <c r="K59" s="519">
        <v>140000000</v>
      </c>
      <c r="L59" s="491" t="s">
        <v>2355</v>
      </c>
      <c r="M59" s="492">
        <v>0</v>
      </c>
      <c r="N59" s="492">
        <v>0</v>
      </c>
      <c r="O59" s="491" t="s">
        <v>2332</v>
      </c>
      <c r="P59" s="492"/>
      <c r="Q59" s="491" t="s">
        <v>1644</v>
      </c>
    </row>
    <row r="60" spans="1:17" s="432" customFormat="1" ht="42">
      <c r="A60" s="490" t="s">
        <v>1766</v>
      </c>
      <c r="B60" s="490" t="e">
        <v>#N/A</v>
      </c>
      <c r="C60" s="488">
        <v>43232805</v>
      </c>
      <c r="D60" s="491" t="s">
        <v>2356</v>
      </c>
      <c r="E60" s="492" t="s">
        <v>1421</v>
      </c>
      <c r="F60" s="492" t="s">
        <v>1472</v>
      </c>
      <c r="G60" s="492">
        <v>12</v>
      </c>
      <c r="H60" s="491" t="s">
        <v>2339</v>
      </c>
      <c r="I60" s="493" t="s">
        <v>2333</v>
      </c>
      <c r="J60" s="519">
        <v>19298848.5</v>
      </c>
      <c r="K60" s="519">
        <v>19298848</v>
      </c>
      <c r="L60" s="491" t="s">
        <v>2355</v>
      </c>
      <c r="M60" s="492">
        <v>0</v>
      </c>
      <c r="N60" s="492">
        <v>0</v>
      </c>
      <c r="O60" s="491" t="s">
        <v>2332</v>
      </c>
      <c r="P60" s="492"/>
      <c r="Q60" s="491" t="s">
        <v>1644</v>
      </c>
    </row>
    <row r="61" spans="1:17" s="432" customFormat="1" ht="42">
      <c r="A61" s="490" t="s">
        <v>1767</v>
      </c>
      <c r="B61" s="490">
        <v>24</v>
      </c>
      <c r="C61" s="488">
        <v>43233200</v>
      </c>
      <c r="D61" s="491" t="s">
        <v>2354</v>
      </c>
      <c r="E61" s="492" t="s">
        <v>1421</v>
      </c>
      <c r="F61" s="492" t="s">
        <v>1421</v>
      </c>
      <c r="G61" s="492">
        <v>12</v>
      </c>
      <c r="H61" s="492" t="s">
        <v>1675</v>
      </c>
      <c r="I61" s="492" t="s">
        <v>2333</v>
      </c>
      <c r="J61" s="519">
        <v>0</v>
      </c>
      <c r="K61" s="519">
        <v>286192359</v>
      </c>
      <c r="L61" s="491" t="s">
        <v>1643</v>
      </c>
      <c r="M61" s="492">
        <v>0</v>
      </c>
      <c r="N61" s="492">
        <v>0</v>
      </c>
      <c r="O61" s="491" t="s">
        <v>2332</v>
      </c>
      <c r="P61" s="492"/>
      <c r="Q61" s="495" t="s">
        <v>1644</v>
      </c>
    </row>
    <row r="62" spans="1:17" s="432" customFormat="1" ht="42">
      <c r="A62" s="490" t="s">
        <v>1769</v>
      </c>
      <c r="B62" s="490" t="e">
        <v>#N/A</v>
      </c>
      <c r="C62" s="488">
        <v>43232102</v>
      </c>
      <c r="D62" s="491" t="s">
        <v>1770</v>
      </c>
      <c r="E62" s="492" t="s">
        <v>783</v>
      </c>
      <c r="F62" s="492" t="s">
        <v>681</v>
      </c>
      <c r="G62" s="492">
        <v>12</v>
      </c>
      <c r="H62" s="491" t="s">
        <v>2339</v>
      </c>
      <c r="I62" s="493" t="s">
        <v>2333</v>
      </c>
      <c r="J62" s="519">
        <v>15121478.2851</v>
      </c>
      <c r="K62" s="519">
        <v>15121478</v>
      </c>
      <c r="L62" s="491" t="s">
        <v>1643</v>
      </c>
      <c r="M62" s="492">
        <v>0</v>
      </c>
      <c r="N62" s="492">
        <v>0</v>
      </c>
      <c r="O62" s="491" t="s">
        <v>2332</v>
      </c>
      <c r="P62" s="492"/>
      <c r="Q62" s="491" t="s">
        <v>1644</v>
      </c>
    </row>
    <row r="63" spans="1:17" s="432" customFormat="1" ht="42">
      <c r="A63" s="490" t="s">
        <v>1771</v>
      </c>
      <c r="B63" s="490" t="e">
        <v>#N/A</v>
      </c>
      <c r="C63" s="488">
        <v>81161601</v>
      </c>
      <c r="D63" s="491" t="s">
        <v>1772</v>
      </c>
      <c r="E63" s="492" t="s">
        <v>1472</v>
      </c>
      <c r="F63" s="492" t="s">
        <v>1982</v>
      </c>
      <c r="G63" s="492">
        <v>12</v>
      </c>
      <c r="H63" s="491" t="s">
        <v>2353</v>
      </c>
      <c r="I63" s="493" t="s">
        <v>2333</v>
      </c>
      <c r="J63" s="519">
        <v>362034191.84156996</v>
      </c>
      <c r="K63" s="519">
        <v>362034192</v>
      </c>
      <c r="L63" s="491" t="s">
        <v>1643</v>
      </c>
      <c r="M63" s="492">
        <v>0</v>
      </c>
      <c r="N63" s="492">
        <v>0</v>
      </c>
      <c r="O63" s="491" t="s">
        <v>2332</v>
      </c>
      <c r="P63" s="492"/>
      <c r="Q63" s="491" t="s">
        <v>1644</v>
      </c>
    </row>
    <row r="64" spans="1:17" s="432" customFormat="1" ht="42">
      <c r="A64" s="490" t="s">
        <v>1773</v>
      </c>
      <c r="B64" s="490" t="e">
        <v>#N/A</v>
      </c>
      <c r="C64" s="488">
        <v>43231512</v>
      </c>
      <c r="D64" s="491" t="s">
        <v>1774</v>
      </c>
      <c r="E64" s="492" t="s">
        <v>1421</v>
      </c>
      <c r="F64" s="492" t="s">
        <v>1421</v>
      </c>
      <c r="G64" s="492">
        <v>12</v>
      </c>
      <c r="H64" s="491" t="s">
        <v>1662</v>
      </c>
      <c r="I64" s="493" t="s">
        <v>2333</v>
      </c>
      <c r="J64" s="520">
        <v>0</v>
      </c>
      <c r="K64" s="520">
        <v>0</v>
      </c>
      <c r="L64" s="491" t="s">
        <v>1643</v>
      </c>
      <c r="M64" s="492">
        <v>0</v>
      </c>
      <c r="N64" s="492">
        <v>0</v>
      </c>
      <c r="O64" s="491" t="s">
        <v>2332</v>
      </c>
      <c r="P64" s="492"/>
      <c r="Q64" s="491" t="s">
        <v>1644</v>
      </c>
    </row>
    <row r="65" spans="1:17" s="432" customFormat="1" ht="42">
      <c r="A65" s="490" t="s">
        <v>1775</v>
      </c>
      <c r="B65" s="490" t="e">
        <v>#N/A</v>
      </c>
      <c r="C65" s="488">
        <v>81111900</v>
      </c>
      <c r="D65" s="491" t="s">
        <v>2352</v>
      </c>
      <c r="E65" s="492" t="s">
        <v>1472</v>
      </c>
      <c r="F65" s="492" t="s">
        <v>1982</v>
      </c>
      <c r="G65" s="492">
        <v>12</v>
      </c>
      <c r="H65" s="491" t="s">
        <v>1675</v>
      </c>
      <c r="I65" s="493" t="s">
        <v>2333</v>
      </c>
      <c r="J65" s="520">
        <v>82054533.329999998</v>
      </c>
      <c r="K65" s="520">
        <v>82054533</v>
      </c>
      <c r="L65" s="491" t="s">
        <v>1643</v>
      </c>
      <c r="M65" s="492">
        <v>0</v>
      </c>
      <c r="N65" s="492">
        <v>0</v>
      </c>
      <c r="O65" s="491" t="s">
        <v>2332</v>
      </c>
      <c r="P65" s="492"/>
      <c r="Q65" s="491" t="s">
        <v>1644</v>
      </c>
    </row>
    <row r="66" spans="1:17" s="432" customFormat="1" ht="42">
      <c r="A66" s="490" t="s">
        <v>1777</v>
      </c>
      <c r="B66" s="490" t="e">
        <v>#N/A</v>
      </c>
      <c r="C66" s="488" t="s">
        <v>77</v>
      </c>
      <c r="D66" s="491" t="s">
        <v>2351</v>
      </c>
      <c r="E66" s="492" t="s">
        <v>673</v>
      </c>
      <c r="F66" s="492" t="s">
        <v>673</v>
      </c>
      <c r="G66" s="492">
        <v>1</v>
      </c>
      <c r="H66" s="492" t="s">
        <v>1778</v>
      </c>
      <c r="I66" s="493" t="s">
        <v>1778</v>
      </c>
      <c r="J66" s="519">
        <v>0</v>
      </c>
      <c r="K66" s="519">
        <v>0</v>
      </c>
      <c r="L66" s="491" t="s">
        <v>2350</v>
      </c>
      <c r="M66" s="492">
        <v>0</v>
      </c>
      <c r="N66" s="492">
        <v>0</v>
      </c>
      <c r="O66" s="491" t="s">
        <v>2332</v>
      </c>
      <c r="P66" s="492"/>
      <c r="Q66" s="491" t="s">
        <v>1639</v>
      </c>
    </row>
    <row r="67" spans="1:17" s="432" customFormat="1" ht="70">
      <c r="A67" s="490" t="s">
        <v>1779</v>
      </c>
      <c r="B67" s="490">
        <v>22</v>
      </c>
      <c r="C67" s="488">
        <v>78181507</v>
      </c>
      <c r="D67" s="491" t="s">
        <v>1780</v>
      </c>
      <c r="E67" s="492" t="s">
        <v>673</v>
      </c>
      <c r="F67" s="492" t="s">
        <v>673</v>
      </c>
      <c r="G67" s="492">
        <v>10</v>
      </c>
      <c r="H67" s="492" t="s">
        <v>1781</v>
      </c>
      <c r="I67" s="492" t="s">
        <v>2333</v>
      </c>
      <c r="J67" s="519">
        <v>0</v>
      </c>
      <c r="K67" s="519">
        <v>27392000</v>
      </c>
      <c r="L67" s="491" t="s">
        <v>1782</v>
      </c>
      <c r="M67" s="492">
        <v>0</v>
      </c>
      <c r="N67" s="492">
        <v>0</v>
      </c>
      <c r="O67" s="491" t="s">
        <v>2332</v>
      </c>
      <c r="P67" s="492"/>
      <c r="Q67" s="491" t="s">
        <v>1649</v>
      </c>
    </row>
    <row r="68" spans="1:17" s="432" customFormat="1" ht="42">
      <c r="A68" s="490" t="s">
        <v>1783</v>
      </c>
      <c r="B68" s="490">
        <v>8</v>
      </c>
      <c r="C68" s="488">
        <v>80111600</v>
      </c>
      <c r="D68" s="491" t="s">
        <v>1784</v>
      </c>
      <c r="E68" s="492" t="s">
        <v>459</v>
      </c>
      <c r="F68" s="492" t="s">
        <v>459</v>
      </c>
      <c r="G68" s="492">
        <v>8</v>
      </c>
      <c r="H68" s="492" t="s">
        <v>1662</v>
      </c>
      <c r="I68" s="492" t="s">
        <v>2333</v>
      </c>
      <c r="J68" s="519">
        <v>8000000</v>
      </c>
      <c r="K68" s="519">
        <v>64000000</v>
      </c>
      <c r="L68" s="491" t="s">
        <v>1751</v>
      </c>
      <c r="M68" s="492">
        <v>0</v>
      </c>
      <c r="N68" s="492">
        <v>0</v>
      </c>
      <c r="O68" s="491" t="s">
        <v>2332</v>
      </c>
      <c r="P68" s="492"/>
      <c r="Q68" s="491" t="s">
        <v>2349</v>
      </c>
    </row>
    <row r="69" spans="1:17" s="432" customFormat="1" ht="56">
      <c r="A69" s="490" t="s">
        <v>1785</v>
      </c>
      <c r="B69" s="490" t="e">
        <v>#N/A</v>
      </c>
      <c r="C69" s="488">
        <v>80111600</v>
      </c>
      <c r="D69" s="491" t="s">
        <v>1786</v>
      </c>
      <c r="E69" s="492" t="s">
        <v>459</v>
      </c>
      <c r="F69" s="492" t="s">
        <v>459</v>
      </c>
      <c r="G69" s="492">
        <v>6</v>
      </c>
      <c r="H69" s="491" t="s">
        <v>1662</v>
      </c>
      <c r="I69" s="493" t="s">
        <v>2333</v>
      </c>
      <c r="J69" s="519">
        <v>3800000</v>
      </c>
      <c r="K69" s="519">
        <v>22800000</v>
      </c>
      <c r="L69" s="491" t="s">
        <v>1751</v>
      </c>
      <c r="M69" s="492">
        <v>0</v>
      </c>
      <c r="N69" s="492">
        <v>0</v>
      </c>
      <c r="O69" s="491" t="s">
        <v>2332</v>
      </c>
      <c r="P69" s="492"/>
      <c r="Q69" s="491" t="s">
        <v>1752</v>
      </c>
    </row>
    <row r="70" spans="1:17" s="432" customFormat="1" ht="42">
      <c r="A70" s="490" t="s">
        <v>1787</v>
      </c>
      <c r="B70" s="490">
        <v>5</v>
      </c>
      <c r="C70" s="488">
        <v>80111600</v>
      </c>
      <c r="D70" s="491" t="s">
        <v>2231</v>
      </c>
      <c r="E70" s="492" t="s">
        <v>307</v>
      </c>
      <c r="F70" s="492" t="s">
        <v>307</v>
      </c>
      <c r="G70" s="492">
        <v>5</v>
      </c>
      <c r="H70" s="492" t="s">
        <v>1662</v>
      </c>
      <c r="I70" s="492" t="s">
        <v>2333</v>
      </c>
      <c r="J70" s="519">
        <v>5000000</v>
      </c>
      <c r="K70" s="519">
        <v>25000000</v>
      </c>
      <c r="L70" s="491" t="s">
        <v>1751</v>
      </c>
      <c r="M70" s="494">
        <v>0</v>
      </c>
      <c r="N70" s="494">
        <v>0</v>
      </c>
      <c r="O70" s="498" t="s">
        <v>2332</v>
      </c>
      <c r="P70" s="494"/>
      <c r="Q70" s="498" t="s">
        <v>171</v>
      </c>
    </row>
    <row r="71" spans="1:17" s="432" customFormat="1" ht="56">
      <c r="A71" s="492" t="s">
        <v>1788</v>
      </c>
      <c r="B71" s="490" t="e">
        <v>#N/A</v>
      </c>
      <c r="C71" s="488">
        <v>80111600</v>
      </c>
      <c r="D71" s="491" t="s">
        <v>2348</v>
      </c>
      <c r="E71" s="492" t="s">
        <v>673</v>
      </c>
      <c r="F71" s="492" t="s">
        <v>777</v>
      </c>
      <c r="G71" s="492">
        <v>6</v>
      </c>
      <c r="H71" s="491" t="s">
        <v>1662</v>
      </c>
      <c r="I71" s="493" t="s">
        <v>1638</v>
      </c>
      <c r="J71" s="519">
        <v>3200000</v>
      </c>
      <c r="K71" s="519">
        <v>19200000</v>
      </c>
      <c r="L71" s="498" t="s">
        <v>1663</v>
      </c>
      <c r="M71" s="492">
        <v>0</v>
      </c>
      <c r="N71" s="492">
        <v>0</v>
      </c>
      <c r="O71" s="491" t="s">
        <v>2332</v>
      </c>
      <c r="P71" s="494"/>
      <c r="Q71" s="498" t="s">
        <v>1669</v>
      </c>
    </row>
    <row r="72" spans="1:17" s="432" customFormat="1" ht="42">
      <c r="A72" s="492" t="s">
        <v>1789</v>
      </c>
      <c r="B72" s="490" t="e">
        <v>#N/A</v>
      </c>
      <c r="C72" s="488">
        <v>80111600</v>
      </c>
      <c r="D72" s="491" t="s">
        <v>1790</v>
      </c>
      <c r="E72" s="492" t="s">
        <v>459</v>
      </c>
      <c r="F72" s="492" t="s">
        <v>459</v>
      </c>
      <c r="G72" s="492">
        <v>7</v>
      </c>
      <c r="H72" s="491" t="s">
        <v>1662</v>
      </c>
      <c r="I72" s="493" t="s">
        <v>2333</v>
      </c>
      <c r="J72" s="519">
        <v>4200000</v>
      </c>
      <c r="K72" s="519">
        <v>29400000</v>
      </c>
      <c r="L72" s="491" t="s">
        <v>1751</v>
      </c>
      <c r="M72" s="492">
        <v>0</v>
      </c>
      <c r="N72" s="492">
        <v>0</v>
      </c>
      <c r="O72" s="491" t="s">
        <v>2332</v>
      </c>
      <c r="P72" s="494"/>
      <c r="Q72" s="498" t="s">
        <v>171</v>
      </c>
    </row>
    <row r="73" spans="1:17" s="432" customFormat="1" ht="42">
      <c r="A73" s="492" t="s">
        <v>1791</v>
      </c>
      <c r="B73" s="490"/>
      <c r="C73" s="488">
        <v>80111600</v>
      </c>
      <c r="D73" s="491" t="s">
        <v>1792</v>
      </c>
      <c r="E73" s="492" t="s">
        <v>459</v>
      </c>
      <c r="F73" s="492" t="s">
        <v>459</v>
      </c>
      <c r="G73" s="492">
        <v>6</v>
      </c>
      <c r="H73" s="491" t="s">
        <v>1662</v>
      </c>
      <c r="I73" s="493" t="s">
        <v>2333</v>
      </c>
      <c r="J73" s="519">
        <v>3600000</v>
      </c>
      <c r="K73" s="519">
        <v>21600000</v>
      </c>
      <c r="L73" s="491" t="s">
        <v>1663</v>
      </c>
      <c r="M73" s="492">
        <v>0</v>
      </c>
      <c r="N73" s="492">
        <v>0</v>
      </c>
      <c r="O73" s="491" t="s">
        <v>2332</v>
      </c>
      <c r="P73" s="492"/>
      <c r="Q73" s="491" t="s">
        <v>171</v>
      </c>
    </row>
    <row r="74" spans="1:17" s="432" customFormat="1" ht="42">
      <c r="A74" s="492" t="s">
        <v>1793</v>
      </c>
      <c r="B74" s="490"/>
      <c r="C74" s="488">
        <v>80111600</v>
      </c>
      <c r="D74" s="491" t="s">
        <v>1804</v>
      </c>
      <c r="E74" s="492" t="s">
        <v>673</v>
      </c>
      <c r="F74" s="492" t="s">
        <v>673</v>
      </c>
      <c r="G74" s="492">
        <v>6</v>
      </c>
      <c r="H74" s="491" t="s">
        <v>1662</v>
      </c>
      <c r="I74" s="493" t="s">
        <v>2333</v>
      </c>
      <c r="J74" s="519">
        <v>4000000</v>
      </c>
      <c r="K74" s="519">
        <v>24000000</v>
      </c>
      <c r="L74" s="498" t="s">
        <v>1663</v>
      </c>
      <c r="M74" s="494">
        <v>0</v>
      </c>
      <c r="N74" s="494">
        <v>0</v>
      </c>
      <c r="O74" s="498" t="s">
        <v>2332</v>
      </c>
      <c r="P74" s="494"/>
      <c r="Q74" s="498" t="s">
        <v>1721</v>
      </c>
    </row>
    <row r="75" spans="1:17" s="432" customFormat="1" ht="42">
      <c r="A75" s="499" t="s">
        <v>1794</v>
      </c>
      <c r="B75" s="494"/>
      <c r="C75" s="496">
        <v>80111600</v>
      </c>
      <c r="D75" s="498" t="s">
        <v>1795</v>
      </c>
      <c r="E75" s="494" t="s">
        <v>459</v>
      </c>
      <c r="F75" s="494" t="s">
        <v>459</v>
      </c>
      <c r="G75" s="494">
        <v>9</v>
      </c>
      <c r="H75" s="498" t="s">
        <v>1662</v>
      </c>
      <c r="I75" s="494" t="s">
        <v>2333</v>
      </c>
      <c r="J75" s="521">
        <v>6000000</v>
      </c>
      <c r="K75" s="521">
        <v>54000000</v>
      </c>
      <c r="L75" s="498" t="s">
        <v>1751</v>
      </c>
      <c r="M75" s="494">
        <v>0</v>
      </c>
      <c r="N75" s="494">
        <v>0</v>
      </c>
      <c r="O75" s="498" t="s">
        <v>2332</v>
      </c>
      <c r="P75" s="494"/>
      <c r="Q75" s="498" t="s">
        <v>241</v>
      </c>
    </row>
    <row r="76" spans="1:17" s="432" customFormat="1" ht="84">
      <c r="A76" s="499" t="s">
        <v>1796</v>
      </c>
      <c r="B76" s="494"/>
      <c r="C76" s="496">
        <v>80111600</v>
      </c>
      <c r="D76" s="498" t="s">
        <v>1797</v>
      </c>
      <c r="E76" s="494" t="s">
        <v>409</v>
      </c>
      <c r="F76" s="494" t="s">
        <v>409</v>
      </c>
      <c r="G76" s="494">
        <v>7</v>
      </c>
      <c r="H76" s="498" t="s">
        <v>1662</v>
      </c>
      <c r="I76" s="494" t="s">
        <v>2333</v>
      </c>
      <c r="J76" s="521">
        <v>5200000</v>
      </c>
      <c r="K76" s="521">
        <v>36400000</v>
      </c>
      <c r="L76" s="498" t="s">
        <v>1751</v>
      </c>
      <c r="M76" s="494">
        <v>0</v>
      </c>
      <c r="N76" s="494">
        <v>0</v>
      </c>
      <c r="O76" s="498" t="s">
        <v>2332</v>
      </c>
      <c r="P76" s="494"/>
      <c r="Q76" s="498" t="s">
        <v>2347</v>
      </c>
    </row>
    <row r="77" spans="1:17" s="432" customFormat="1" ht="42">
      <c r="A77" s="499" t="s">
        <v>1798</v>
      </c>
      <c r="B77" s="494"/>
      <c r="C77" s="496">
        <v>80111600</v>
      </c>
      <c r="D77" s="498" t="s">
        <v>2346</v>
      </c>
      <c r="E77" s="494" t="s">
        <v>459</v>
      </c>
      <c r="F77" s="494" t="s">
        <v>459</v>
      </c>
      <c r="G77" s="494">
        <v>6</v>
      </c>
      <c r="H77" s="498" t="s">
        <v>1662</v>
      </c>
      <c r="I77" s="494" t="s">
        <v>2333</v>
      </c>
      <c r="J77" s="521">
        <v>3500000</v>
      </c>
      <c r="K77" s="521">
        <v>21000000</v>
      </c>
      <c r="L77" s="498" t="s">
        <v>1663</v>
      </c>
      <c r="M77" s="494">
        <v>0</v>
      </c>
      <c r="N77" s="494">
        <v>0</v>
      </c>
      <c r="O77" s="498" t="s">
        <v>2332</v>
      </c>
      <c r="P77" s="494"/>
      <c r="Q77" s="498" t="s">
        <v>1752</v>
      </c>
    </row>
    <row r="78" spans="1:17" s="432" customFormat="1" ht="42">
      <c r="A78" s="499" t="s">
        <v>1799</v>
      </c>
      <c r="B78" s="494"/>
      <c r="C78" s="496">
        <v>80111600</v>
      </c>
      <c r="D78" s="498" t="s">
        <v>1800</v>
      </c>
      <c r="E78" s="494" t="s">
        <v>459</v>
      </c>
      <c r="F78" s="494" t="s">
        <v>459</v>
      </c>
      <c r="G78" s="494">
        <v>6</v>
      </c>
      <c r="H78" s="498" t="s">
        <v>1662</v>
      </c>
      <c r="I78" s="494" t="s">
        <v>2333</v>
      </c>
      <c r="J78" s="521">
        <v>2800000</v>
      </c>
      <c r="K78" s="521">
        <v>16800000</v>
      </c>
      <c r="L78" s="498" t="s">
        <v>1663</v>
      </c>
      <c r="M78" s="494">
        <v>0</v>
      </c>
      <c r="N78" s="494">
        <v>0</v>
      </c>
      <c r="O78" s="498" t="s">
        <v>2332</v>
      </c>
      <c r="P78" s="494"/>
      <c r="Q78" s="498" t="s">
        <v>241</v>
      </c>
    </row>
    <row r="79" spans="1:17" s="432" customFormat="1" ht="42">
      <c r="A79" s="499" t="s">
        <v>1801</v>
      </c>
      <c r="B79" s="494"/>
      <c r="C79" s="496">
        <v>80111600</v>
      </c>
      <c r="D79" s="498" t="s">
        <v>1802</v>
      </c>
      <c r="E79" s="494" t="s">
        <v>459</v>
      </c>
      <c r="F79" s="494" t="s">
        <v>459</v>
      </c>
      <c r="G79" s="494">
        <v>6</v>
      </c>
      <c r="H79" s="498" t="s">
        <v>1662</v>
      </c>
      <c r="I79" s="494" t="s">
        <v>2333</v>
      </c>
      <c r="J79" s="521">
        <v>3286000</v>
      </c>
      <c r="K79" s="521">
        <v>19716000</v>
      </c>
      <c r="L79" s="498" t="s">
        <v>1663</v>
      </c>
      <c r="M79" s="494">
        <v>0</v>
      </c>
      <c r="N79" s="494">
        <v>0</v>
      </c>
      <c r="O79" s="498" t="s">
        <v>2332</v>
      </c>
      <c r="P79" s="494"/>
      <c r="Q79" s="498" t="s">
        <v>241</v>
      </c>
    </row>
    <row r="80" spans="1:17" s="432" customFormat="1" ht="42">
      <c r="A80" s="499" t="s">
        <v>1803</v>
      </c>
      <c r="B80" s="494"/>
      <c r="C80" s="496">
        <v>80111600</v>
      </c>
      <c r="D80" s="498" t="s">
        <v>1804</v>
      </c>
      <c r="E80" s="494" t="s">
        <v>459</v>
      </c>
      <c r="F80" s="494" t="s">
        <v>459</v>
      </c>
      <c r="G80" s="494">
        <v>5</v>
      </c>
      <c r="H80" s="498" t="s">
        <v>1662</v>
      </c>
      <c r="I80" s="494" t="s">
        <v>2333</v>
      </c>
      <c r="J80" s="521">
        <v>4000000</v>
      </c>
      <c r="K80" s="521">
        <v>20000000</v>
      </c>
      <c r="L80" s="498" t="s">
        <v>1663</v>
      </c>
      <c r="M80" s="494">
        <v>0</v>
      </c>
      <c r="N80" s="494">
        <v>0</v>
      </c>
      <c r="O80" s="498" t="s">
        <v>2332</v>
      </c>
      <c r="P80" s="494"/>
      <c r="Q80" s="498" t="s">
        <v>1721</v>
      </c>
    </row>
    <row r="81" spans="1:17" s="432" customFormat="1" ht="70">
      <c r="A81" s="499" t="s">
        <v>1805</v>
      </c>
      <c r="B81" s="494"/>
      <c r="C81" s="496">
        <v>80111600</v>
      </c>
      <c r="D81" s="498" t="s">
        <v>1806</v>
      </c>
      <c r="E81" s="494" t="s">
        <v>307</v>
      </c>
      <c r="F81" s="494" t="s">
        <v>307</v>
      </c>
      <c r="G81" s="494">
        <v>4</v>
      </c>
      <c r="H81" s="498" t="s">
        <v>1662</v>
      </c>
      <c r="I81" s="494" t="s">
        <v>2333</v>
      </c>
      <c r="J81" s="521">
        <v>2600000</v>
      </c>
      <c r="K81" s="521">
        <v>10400000</v>
      </c>
      <c r="L81" s="498" t="s">
        <v>1663</v>
      </c>
      <c r="M81" s="494">
        <v>0</v>
      </c>
      <c r="N81" s="494">
        <v>0</v>
      </c>
      <c r="O81" s="498" t="s">
        <v>2332</v>
      </c>
      <c r="P81" s="494"/>
      <c r="Q81" s="498" t="s">
        <v>1721</v>
      </c>
    </row>
    <row r="82" spans="1:17" s="432" customFormat="1" ht="42">
      <c r="A82" s="499" t="s">
        <v>1807</v>
      </c>
      <c r="B82" s="494"/>
      <c r="C82" s="496">
        <v>80111600</v>
      </c>
      <c r="D82" s="498" t="s">
        <v>1808</v>
      </c>
      <c r="E82" s="494" t="s">
        <v>459</v>
      </c>
      <c r="F82" s="494" t="s">
        <v>459</v>
      </c>
      <c r="G82" s="494">
        <v>6</v>
      </c>
      <c r="H82" s="498" t="s">
        <v>1662</v>
      </c>
      <c r="I82" s="494" t="s">
        <v>2333</v>
      </c>
      <c r="J82" s="521">
        <v>4200000</v>
      </c>
      <c r="K82" s="521">
        <v>25200000</v>
      </c>
      <c r="L82" s="498" t="s">
        <v>1663</v>
      </c>
      <c r="M82" s="494">
        <v>0</v>
      </c>
      <c r="N82" s="494">
        <v>0</v>
      </c>
      <c r="O82" s="498" t="s">
        <v>2332</v>
      </c>
      <c r="P82" s="494"/>
      <c r="Q82" s="498" t="s">
        <v>1721</v>
      </c>
    </row>
    <row r="83" spans="1:17" s="432" customFormat="1" ht="56">
      <c r="A83" s="499" t="s">
        <v>1809</v>
      </c>
      <c r="B83" s="494"/>
      <c r="C83" s="496">
        <v>80111600</v>
      </c>
      <c r="D83" s="498" t="s">
        <v>1810</v>
      </c>
      <c r="E83" s="494" t="s">
        <v>459</v>
      </c>
      <c r="F83" s="494" t="s">
        <v>459</v>
      </c>
      <c r="G83" s="494">
        <v>10</v>
      </c>
      <c r="H83" s="498" t="s">
        <v>1662</v>
      </c>
      <c r="I83" s="494" t="s">
        <v>2333</v>
      </c>
      <c r="J83" s="521">
        <v>3600000</v>
      </c>
      <c r="K83" s="521">
        <v>36000000</v>
      </c>
      <c r="L83" s="498" t="s">
        <v>1663</v>
      </c>
      <c r="M83" s="494">
        <v>0</v>
      </c>
      <c r="N83" s="494">
        <v>0</v>
      </c>
      <c r="O83" s="498" t="s">
        <v>2332</v>
      </c>
      <c r="P83" s="494"/>
      <c r="Q83" s="498" t="s">
        <v>171</v>
      </c>
    </row>
    <row r="84" spans="1:17" s="432" customFormat="1" ht="42">
      <c r="A84" s="499" t="s">
        <v>1811</v>
      </c>
      <c r="B84" s="494"/>
      <c r="C84" s="496">
        <v>80111600</v>
      </c>
      <c r="D84" s="498" t="s">
        <v>1812</v>
      </c>
      <c r="E84" s="494" t="s">
        <v>459</v>
      </c>
      <c r="F84" s="494" t="s">
        <v>459</v>
      </c>
      <c r="G84" s="494">
        <v>9</v>
      </c>
      <c r="H84" s="498" t="s">
        <v>1662</v>
      </c>
      <c r="I84" s="494" t="s">
        <v>2333</v>
      </c>
      <c r="J84" s="521">
        <v>6500000</v>
      </c>
      <c r="K84" s="521">
        <v>58500000</v>
      </c>
      <c r="L84" s="498" t="s">
        <v>1751</v>
      </c>
      <c r="M84" s="494">
        <v>0</v>
      </c>
      <c r="N84" s="494">
        <v>0</v>
      </c>
      <c r="O84" s="498" t="s">
        <v>2332</v>
      </c>
      <c r="P84" s="494"/>
      <c r="Q84" s="498" t="s">
        <v>1669</v>
      </c>
    </row>
    <row r="85" spans="1:17" s="432" customFormat="1" ht="42">
      <c r="A85" s="499" t="s">
        <v>1813</v>
      </c>
      <c r="B85" s="494"/>
      <c r="C85" s="496">
        <v>80111600</v>
      </c>
      <c r="D85" s="498" t="s">
        <v>1814</v>
      </c>
      <c r="E85" s="494" t="s">
        <v>459</v>
      </c>
      <c r="F85" s="494" t="s">
        <v>459</v>
      </c>
      <c r="G85" s="494">
        <v>9</v>
      </c>
      <c r="H85" s="498" t="s">
        <v>1662</v>
      </c>
      <c r="I85" s="494" t="s">
        <v>2333</v>
      </c>
      <c r="J85" s="521">
        <v>8000000</v>
      </c>
      <c r="K85" s="521">
        <v>72000000</v>
      </c>
      <c r="L85" s="498" t="s">
        <v>1751</v>
      </c>
      <c r="M85" s="494">
        <v>0</v>
      </c>
      <c r="N85" s="494">
        <v>0</v>
      </c>
      <c r="O85" s="498" t="s">
        <v>2332</v>
      </c>
      <c r="P85" s="494"/>
      <c r="Q85" s="498" t="s">
        <v>1815</v>
      </c>
    </row>
    <row r="86" spans="1:17" s="432" customFormat="1" ht="56">
      <c r="A86" s="499" t="s">
        <v>1816</v>
      </c>
      <c r="B86" s="494"/>
      <c r="C86" s="496">
        <v>80111600</v>
      </c>
      <c r="D86" s="498" t="s">
        <v>1817</v>
      </c>
      <c r="E86" s="494" t="s">
        <v>459</v>
      </c>
      <c r="F86" s="494" t="s">
        <v>459</v>
      </c>
      <c r="G86" s="494">
        <v>6</v>
      </c>
      <c r="H86" s="498" t="s">
        <v>1662</v>
      </c>
      <c r="I86" s="494" t="s">
        <v>2333</v>
      </c>
      <c r="J86" s="521">
        <v>5500000</v>
      </c>
      <c r="K86" s="521">
        <v>33000000</v>
      </c>
      <c r="L86" s="498" t="s">
        <v>1751</v>
      </c>
      <c r="M86" s="494">
        <v>0</v>
      </c>
      <c r="N86" s="494">
        <v>0</v>
      </c>
      <c r="O86" s="498" t="s">
        <v>2332</v>
      </c>
      <c r="P86" s="494"/>
      <c r="Q86" s="498" t="s">
        <v>1669</v>
      </c>
    </row>
    <row r="87" spans="1:17" s="432" customFormat="1" ht="42">
      <c r="A87" s="499" t="s">
        <v>1818</v>
      </c>
      <c r="B87" s="494"/>
      <c r="C87" s="496">
        <v>80111600</v>
      </c>
      <c r="D87" s="498" t="s">
        <v>1819</v>
      </c>
      <c r="E87" s="494" t="s">
        <v>459</v>
      </c>
      <c r="F87" s="494" t="s">
        <v>459</v>
      </c>
      <c r="G87" s="494">
        <v>9</v>
      </c>
      <c r="H87" s="498" t="s">
        <v>1662</v>
      </c>
      <c r="I87" s="494" t="s">
        <v>2333</v>
      </c>
      <c r="J87" s="521">
        <v>7500000</v>
      </c>
      <c r="K87" s="521">
        <v>67500000</v>
      </c>
      <c r="L87" s="498" t="s">
        <v>1751</v>
      </c>
      <c r="M87" s="494">
        <v>0</v>
      </c>
      <c r="N87" s="494">
        <v>0</v>
      </c>
      <c r="O87" s="498" t="s">
        <v>2332</v>
      </c>
      <c r="P87" s="494"/>
      <c r="Q87" s="498" t="s">
        <v>1639</v>
      </c>
    </row>
    <row r="88" spans="1:17" s="432" customFormat="1" ht="70">
      <c r="A88" s="499" t="s">
        <v>1820</v>
      </c>
      <c r="B88" s="494"/>
      <c r="C88" s="496">
        <v>78181507</v>
      </c>
      <c r="D88" s="498" t="s">
        <v>1780</v>
      </c>
      <c r="E88" s="494" t="s">
        <v>459</v>
      </c>
      <c r="F88" s="494" t="s">
        <v>459</v>
      </c>
      <c r="G88" s="494">
        <v>10</v>
      </c>
      <c r="H88" s="498" t="s">
        <v>2345</v>
      </c>
      <c r="I88" s="494" t="s">
        <v>2333</v>
      </c>
      <c r="J88" s="521">
        <v>0</v>
      </c>
      <c r="K88" s="521">
        <v>15000000</v>
      </c>
      <c r="L88" s="498" t="s">
        <v>1782</v>
      </c>
      <c r="M88" s="494">
        <v>0</v>
      </c>
      <c r="N88" s="494">
        <v>0</v>
      </c>
      <c r="O88" s="498" t="s">
        <v>2332</v>
      </c>
      <c r="P88" s="494"/>
      <c r="Q88" s="498" t="s">
        <v>1649</v>
      </c>
    </row>
    <row r="89" spans="1:17" s="432" customFormat="1" ht="70">
      <c r="A89" s="499" t="s">
        <v>1821</v>
      </c>
      <c r="B89" s="494"/>
      <c r="C89" s="496">
        <v>78181507</v>
      </c>
      <c r="D89" s="498" t="s">
        <v>1780</v>
      </c>
      <c r="E89" s="494" t="s">
        <v>459</v>
      </c>
      <c r="F89" s="494" t="s">
        <v>459</v>
      </c>
      <c r="G89" s="494">
        <v>10</v>
      </c>
      <c r="H89" s="498" t="s">
        <v>2345</v>
      </c>
      <c r="I89" s="494" t="s">
        <v>2333</v>
      </c>
      <c r="J89" s="521">
        <v>0</v>
      </c>
      <c r="K89" s="521">
        <v>12000000</v>
      </c>
      <c r="L89" s="498" t="s">
        <v>1782</v>
      </c>
      <c r="M89" s="494">
        <v>0</v>
      </c>
      <c r="N89" s="494">
        <v>0</v>
      </c>
      <c r="O89" s="498" t="s">
        <v>2332</v>
      </c>
      <c r="P89" s="494"/>
      <c r="Q89" s="498" t="s">
        <v>1649</v>
      </c>
    </row>
    <row r="90" spans="1:17" s="432" customFormat="1" ht="42">
      <c r="A90" s="499" t="s">
        <v>1822</v>
      </c>
      <c r="B90" s="494"/>
      <c r="C90" s="496">
        <v>80111600</v>
      </c>
      <c r="D90" s="498" t="s">
        <v>1823</v>
      </c>
      <c r="E90" s="494" t="s">
        <v>459</v>
      </c>
      <c r="F90" s="494" t="s">
        <v>459</v>
      </c>
      <c r="G90" s="494">
        <v>6</v>
      </c>
      <c r="H90" s="498" t="s">
        <v>1662</v>
      </c>
      <c r="I90" s="494" t="s">
        <v>2333</v>
      </c>
      <c r="J90" s="521">
        <v>3900000</v>
      </c>
      <c r="K90" s="521">
        <v>23400000</v>
      </c>
      <c r="L90" s="498" t="s">
        <v>1751</v>
      </c>
      <c r="M90" s="494">
        <v>0</v>
      </c>
      <c r="N90" s="494">
        <v>0</v>
      </c>
      <c r="O90" s="498" t="s">
        <v>2332</v>
      </c>
      <c r="P90" s="494"/>
      <c r="Q90" s="498" t="s">
        <v>1752</v>
      </c>
    </row>
    <row r="91" spans="1:17" s="432" customFormat="1" ht="42">
      <c r="A91" s="499" t="s">
        <v>1824</v>
      </c>
      <c r="B91" s="494"/>
      <c r="C91" s="496">
        <v>80111600</v>
      </c>
      <c r="D91" s="498" t="s">
        <v>2344</v>
      </c>
      <c r="E91" s="494" t="s">
        <v>1421</v>
      </c>
      <c r="F91" s="494" t="s">
        <v>1421</v>
      </c>
      <c r="G91" s="494">
        <v>1</v>
      </c>
      <c r="H91" s="498" t="s">
        <v>277</v>
      </c>
      <c r="I91" s="494" t="s">
        <v>2333</v>
      </c>
      <c r="J91" s="521">
        <v>0</v>
      </c>
      <c r="K91" s="521">
        <v>874000</v>
      </c>
      <c r="L91" s="498" t="s">
        <v>1825</v>
      </c>
      <c r="M91" s="494">
        <v>0</v>
      </c>
      <c r="N91" s="494">
        <v>0</v>
      </c>
      <c r="O91" s="498" t="s">
        <v>2332</v>
      </c>
      <c r="P91" s="494"/>
      <c r="Q91" s="498" t="s">
        <v>1649</v>
      </c>
    </row>
    <row r="92" spans="1:17" s="432" customFormat="1" ht="56">
      <c r="A92" s="499" t="s">
        <v>1826</v>
      </c>
      <c r="B92" s="494"/>
      <c r="C92" s="496">
        <v>80111600</v>
      </c>
      <c r="D92" s="498" t="s">
        <v>1827</v>
      </c>
      <c r="E92" s="494" t="s">
        <v>459</v>
      </c>
      <c r="F92" s="494" t="s">
        <v>459</v>
      </c>
      <c r="G92" s="494">
        <v>8</v>
      </c>
      <c r="H92" s="498" t="s">
        <v>1662</v>
      </c>
      <c r="I92" s="494" t="s">
        <v>2333</v>
      </c>
      <c r="J92" s="521">
        <v>6000000</v>
      </c>
      <c r="K92" s="521">
        <v>48000000</v>
      </c>
      <c r="L92" s="498" t="s">
        <v>1751</v>
      </c>
      <c r="M92" s="494">
        <v>0</v>
      </c>
      <c r="N92" s="494">
        <v>0</v>
      </c>
      <c r="O92" s="498" t="s">
        <v>2332</v>
      </c>
      <c r="P92" s="494"/>
      <c r="Q92" s="498" t="s">
        <v>171</v>
      </c>
    </row>
    <row r="93" spans="1:17" s="432" customFormat="1" ht="42">
      <c r="A93" s="499" t="s">
        <v>1828</v>
      </c>
      <c r="B93" s="494"/>
      <c r="C93" s="496">
        <v>80111600</v>
      </c>
      <c r="D93" s="498" t="s">
        <v>2233</v>
      </c>
      <c r="E93" s="494" t="s">
        <v>681</v>
      </c>
      <c r="F93" s="494" t="s">
        <v>681</v>
      </c>
      <c r="G93" s="494"/>
      <c r="H93" s="498" t="s">
        <v>277</v>
      </c>
      <c r="I93" s="494" t="s">
        <v>2333</v>
      </c>
      <c r="J93" s="521">
        <v>0</v>
      </c>
      <c r="K93" s="521">
        <v>76403667</v>
      </c>
      <c r="L93" s="498" t="s">
        <v>1751</v>
      </c>
      <c r="M93" s="494">
        <v>0</v>
      </c>
      <c r="N93" s="494">
        <v>0</v>
      </c>
      <c r="O93" s="498" t="s">
        <v>2332</v>
      </c>
      <c r="P93" s="494"/>
      <c r="Q93" s="498" t="s">
        <v>171</v>
      </c>
    </row>
    <row r="94" spans="1:17" s="432" customFormat="1" ht="42">
      <c r="A94" s="499" t="s">
        <v>1829</v>
      </c>
      <c r="B94" s="494"/>
      <c r="C94" s="496">
        <v>80111600</v>
      </c>
      <c r="D94" s="498" t="s">
        <v>1830</v>
      </c>
      <c r="E94" s="494" t="s">
        <v>681</v>
      </c>
      <c r="F94" s="494" t="s">
        <v>681</v>
      </c>
      <c r="G94" s="494"/>
      <c r="H94" s="498" t="s">
        <v>277</v>
      </c>
      <c r="I94" s="494" t="s">
        <v>2333</v>
      </c>
      <c r="J94" s="521">
        <v>0</v>
      </c>
      <c r="K94" s="521">
        <v>113061141</v>
      </c>
      <c r="L94" s="498" t="s">
        <v>1663</v>
      </c>
      <c r="M94" s="494">
        <v>0</v>
      </c>
      <c r="N94" s="494">
        <v>0</v>
      </c>
      <c r="O94" s="498" t="s">
        <v>2332</v>
      </c>
      <c r="P94" s="494"/>
      <c r="Q94" s="498" t="s">
        <v>171</v>
      </c>
    </row>
    <row r="95" spans="1:17" s="432" customFormat="1" ht="126">
      <c r="A95" s="499" t="s">
        <v>1831</v>
      </c>
      <c r="B95" s="494"/>
      <c r="C95" s="496">
        <v>85101600</v>
      </c>
      <c r="D95" s="498" t="s">
        <v>1832</v>
      </c>
      <c r="E95" s="494" t="s">
        <v>409</v>
      </c>
      <c r="F95" s="494" t="s">
        <v>459</v>
      </c>
      <c r="G95" s="494">
        <v>0</v>
      </c>
      <c r="H95" s="498" t="s">
        <v>1662</v>
      </c>
      <c r="I95" s="494" t="s">
        <v>2333</v>
      </c>
      <c r="J95" s="521">
        <v>5000000</v>
      </c>
      <c r="K95" s="521">
        <v>5000000</v>
      </c>
      <c r="L95" s="498" t="s">
        <v>1688</v>
      </c>
      <c r="M95" s="494">
        <v>0</v>
      </c>
      <c r="N95" s="494">
        <v>0</v>
      </c>
      <c r="O95" s="498" t="s">
        <v>2332</v>
      </c>
      <c r="P95" s="494"/>
      <c r="Q95" s="498" t="s">
        <v>1639</v>
      </c>
    </row>
    <row r="96" spans="1:17" s="432" customFormat="1" ht="84">
      <c r="A96" s="499" t="s">
        <v>1833</v>
      </c>
      <c r="B96" s="494"/>
      <c r="C96" s="488">
        <v>84131501</v>
      </c>
      <c r="D96" s="491" t="s">
        <v>1698</v>
      </c>
      <c r="E96" s="492" t="s">
        <v>777</v>
      </c>
      <c r="F96" s="492" t="s">
        <v>1421</v>
      </c>
      <c r="G96" s="492">
        <v>12</v>
      </c>
      <c r="H96" s="492" t="s">
        <v>1700</v>
      </c>
      <c r="I96" s="494" t="s">
        <v>2333</v>
      </c>
      <c r="J96" s="522">
        <v>44508964</v>
      </c>
      <c r="K96" s="522">
        <v>44508964</v>
      </c>
      <c r="L96" s="491" t="s">
        <v>1728</v>
      </c>
      <c r="M96" s="494">
        <v>0</v>
      </c>
      <c r="N96" s="494">
        <v>0</v>
      </c>
      <c r="O96" s="498" t="s">
        <v>2332</v>
      </c>
      <c r="P96" s="494"/>
      <c r="Q96" s="498" t="s">
        <v>1681</v>
      </c>
    </row>
    <row r="97" spans="1:17" s="432" customFormat="1" ht="42">
      <c r="A97" s="499" t="s">
        <v>1834</v>
      </c>
      <c r="B97" s="494"/>
      <c r="C97" s="496">
        <v>80131500</v>
      </c>
      <c r="D97" s="498" t="s">
        <v>1862</v>
      </c>
      <c r="E97" s="494" t="s">
        <v>459</v>
      </c>
      <c r="F97" s="494" t="s">
        <v>307</v>
      </c>
      <c r="G97" s="494">
        <v>11</v>
      </c>
      <c r="H97" s="498" t="s">
        <v>1662</v>
      </c>
      <c r="I97" s="494" t="s">
        <v>2333</v>
      </c>
      <c r="J97" s="521">
        <v>0</v>
      </c>
      <c r="K97" s="521">
        <v>221741663</v>
      </c>
      <c r="L97" s="498" t="s">
        <v>1738</v>
      </c>
      <c r="M97" s="494">
        <v>0</v>
      </c>
      <c r="N97" s="494">
        <v>0</v>
      </c>
      <c r="O97" s="498" t="s">
        <v>2332</v>
      </c>
      <c r="P97" s="494"/>
      <c r="Q97" s="498" t="s">
        <v>1721</v>
      </c>
    </row>
    <row r="98" spans="1:17" s="432" customFormat="1" ht="70">
      <c r="A98" s="499" t="s">
        <v>1835</v>
      </c>
      <c r="B98" s="494"/>
      <c r="C98" s="496">
        <v>92101501</v>
      </c>
      <c r="D98" s="498" t="s">
        <v>2208</v>
      </c>
      <c r="E98" s="494" t="s">
        <v>307</v>
      </c>
      <c r="F98" s="494" t="s">
        <v>673</v>
      </c>
      <c r="G98" s="494">
        <v>10</v>
      </c>
      <c r="H98" s="498" t="s">
        <v>2343</v>
      </c>
      <c r="I98" s="494" t="s">
        <v>2333</v>
      </c>
      <c r="J98" s="521" t="s">
        <v>277</v>
      </c>
      <c r="K98" s="521">
        <v>498079018</v>
      </c>
      <c r="L98" s="498" t="s">
        <v>1648</v>
      </c>
      <c r="M98" s="494">
        <v>0</v>
      </c>
      <c r="N98" s="494">
        <v>0</v>
      </c>
      <c r="O98" s="498" t="s">
        <v>2332</v>
      </c>
      <c r="P98" s="494"/>
      <c r="Q98" s="498" t="s">
        <v>1649</v>
      </c>
    </row>
    <row r="99" spans="1:17" s="432" customFormat="1" ht="42">
      <c r="A99" s="499" t="s">
        <v>1836</v>
      </c>
      <c r="B99" s="494"/>
      <c r="C99" s="496" t="s">
        <v>277</v>
      </c>
      <c r="D99" s="498" t="s">
        <v>2225</v>
      </c>
      <c r="E99" s="494" t="s">
        <v>307</v>
      </c>
      <c r="F99" s="494" t="s">
        <v>307</v>
      </c>
      <c r="G99" s="494">
        <v>1</v>
      </c>
      <c r="H99" s="498" t="s">
        <v>277</v>
      </c>
      <c r="I99" s="494" t="s">
        <v>2333</v>
      </c>
      <c r="J99" s="521">
        <v>624000</v>
      </c>
      <c r="K99" s="521">
        <v>624000</v>
      </c>
      <c r="L99" s="498" t="s">
        <v>2227</v>
      </c>
      <c r="M99" s="494">
        <v>0</v>
      </c>
      <c r="N99" s="494">
        <v>0</v>
      </c>
      <c r="O99" s="498" t="s">
        <v>2332</v>
      </c>
      <c r="P99" s="494"/>
      <c r="Q99" s="498" t="s">
        <v>1639</v>
      </c>
    </row>
    <row r="100" spans="1:17" s="432" customFormat="1" ht="42">
      <c r="A100" s="499" t="s">
        <v>2342</v>
      </c>
      <c r="B100" s="494"/>
      <c r="C100" s="496" t="s">
        <v>2341</v>
      </c>
      <c r="D100" s="498" t="s">
        <v>2340</v>
      </c>
      <c r="E100" s="494" t="s">
        <v>1472</v>
      </c>
      <c r="F100" s="494" t="s">
        <v>1472</v>
      </c>
      <c r="G100" s="494">
        <v>6</v>
      </c>
      <c r="H100" s="498" t="s">
        <v>2339</v>
      </c>
      <c r="I100" s="494" t="s">
        <v>2333</v>
      </c>
      <c r="J100" s="521">
        <v>0</v>
      </c>
      <c r="K100" s="521">
        <v>15736500</v>
      </c>
      <c r="L100" s="498" t="s">
        <v>1704</v>
      </c>
      <c r="M100" s="494">
        <v>0</v>
      </c>
      <c r="N100" s="494">
        <v>0</v>
      </c>
      <c r="O100" s="498" t="s">
        <v>2332</v>
      </c>
      <c r="P100" s="494"/>
      <c r="Q100" s="498" t="s">
        <v>1644</v>
      </c>
    </row>
    <row r="101" spans="1:17" s="432" customFormat="1" ht="42">
      <c r="A101" s="499" t="s">
        <v>2338</v>
      </c>
      <c r="B101" s="494"/>
      <c r="C101" s="496">
        <v>43222600</v>
      </c>
      <c r="D101" s="498" t="s">
        <v>2213</v>
      </c>
      <c r="E101" s="494" t="s">
        <v>1421</v>
      </c>
      <c r="F101" s="494" t="s">
        <v>1421</v>
      </c>
      <c r="G101" s="494">
        <v>12</v>
      </c>
      <c r="H101" s="498" t="s">
        <v>1647</v>
      </c>
      <c r="I101" s="494" t="s">
        <v>2333</v>
      </c>
      <c r="J101" s="521">
        <v>0</v>
      </c>
      <c r="K101" s="521">
        <v>34065900</v>
      </c>
      <c r="L101" s="498" t="s">
        <v>1676</v>
      </c>
      <c r="M101" s="494">
        <v>0</v>
      </c>
      <c r="N101" s="494">
        <v>0</v>
      </c>
      <c r="O101" s="498" t="s">
        <v>2332</v>
      </c>
      <c r="P101" s="494"/>
      <c r="Q101" s="498" t="s">
        <v>1644</v>
      </c>
    </row>
    <row r="102" spans="1:17" s="432" customFormat="1" ht="56">
      <c r="A102" s="499" t="s">
        <v>2337</v>
      </c>
      <c r="B102" s="494"/>
      <c r="C102" s="496">
        <v>80111600</v>
      </c>
      <c r="D102" s="498" t="s">
        <v>2336</v>
      </c>
      <c r="E102" s="494" t="s">
        <v>1421</v>
      </c>
      <c r="F102" s="494" t="s">
        <v>1421</v>
      </c>
      <c r="G102" s="494">
        <v>5</v>
      </c>
      <c r="H102" s="498" t="s">
        <v>83</v>
      </c>
      <c r="I102" s="494" t="s">
        <v>2333</v>
      </c>
      <c r="J102" s="521">
        <v>5000000</v>
      </c>
      <c r="K102" s="521">
        <v>25000000</v>
      </c>
      <c r="L102" s="498" t="s">
        <v>1751</v>
      </c>
      <c r="M102" s="494">
        <v>0</v>
      </c>
      <c r="N102" s="494">
        <v>0</v>
      </c>
      <c r="O102" s="498" t="s">
        <v>2332</v>
      </c>
      <c r="P102" s="494"/>
      <c r="Q102" s="498" t="s">
        <v>1639</v>
      </c>
    </row>
    <row r="103" spans="1:17" s="432" customFormat="1" ht="42">
      <c r="A103" s="499" t="s">
        <v>2335</v>
      </c>
      <c r="B103" s="494"/>
      <c r="C103" s="496">
        <v>80111600</v>
      </c>
      <c r="D103" s="498" t="s">
        <v>2334</v>
      </c>
      <c r="E103" s="494" t="s">
        <v>1421</v>
      </c>
      <c r="F103" s="494" t="s">
        <v>1421</v>
      </c>
      <c r="G103" s="494">
        <v>5</v>
      </c>
      <c r="H103" s="498" t="s">
        <v>83</v>
      </c>
      <c r="I103" s="494" t="s">
        <v>2333</v>
      </c>
      <c r="J103" s="521">
        <v>7000000</v>
      </c>
      <c r="K103" s="521">
        <v>35000000</v>
      </c>
      <c r="L103" s="498" t="s">
        <v>1751</v>
      </c>
      <c r="M103" s="494">
        <v>0</v>
      </c>
      <c r="N103" s="494">
        <v>0</v>
      </c>
      <c r="O103" s="498" t="s">
        <v>2332</v>
      </c>
      <c r="P103" s="494"/>
      <c r="Q103" s="498" t="s">
        <v>171</v>
      </c>
    </row>
    <row r="104" spans="1:17" s="432" customFormat="1" ht="42">
      <c r="A104" s="499" t="s">
        <v>2505</v>
      </c>
      <c r="B104" s="494"/>
      <c r="C104" s="496">
        <v>80111600</v>
      </c>
      <c r="D104" s="498" t="s">
        <v>2504</v>
      </c>
      <c r="E104" s="494" t="s">
        <v>1421</v>
      </c>
      <c r="F104" s="494" t="s">
        <v>1421</v>
      </c>
      <c r="G104" s="494">
        <v>5</v>
      </c>
      <c r="H104" s="498" t="s">
        <v>83</v>
      </c>
      <c r="I104" s="494" t="s">
        <v>2333</v>
      </c>
      <c r="J104" s="521">
        <v>5000000</v>
      </c>
      <c r="K104" s="521">
        <v>25000000</v>
      </c>
      <c r="L104" s="498" t="s">
        <v>1751</v>
      </c>
      <c r="M104" s="494">
        <v>0</v>
      </c>
      <c r="N104" s="494">
        <v>0</v>
      </c>
      <c r="O104" s="498" t="s">
        <v>2332</v>
      </c>
      <c r="P104" s="494"/>
      <c r="Q104" s="498" t="s">
        <v>171</v>
      </c>
    </row>
    <row r="105" spans="1:17" s="432" customFormat="1" ht="70">
      <c r="A105" s="499" t="s">
        <v>2552</v>
      </c>
      <c r="B105" s="494"/>
      <c r="C105" s="496">
        <v>80111600</v>
      </c>
      <c r="D105" s="498" t="s">
        <v>2550</v>
      </c>
      <c r="E105" s="494" t="s">
        <v>680</v>
      </c>
      <c r="F105" s="494" t="s">
        <v>680</v>
      </c>
      <c r="G105" s="494">
        <v>3</v>
      </c>
      <c r="H105" s="498" t="s">
        <v>1662</v>
      </c>
      <c r="I105" s="494" t="s">
        <v>2333</v>
      </c>
      <c r="J105" s="521">
        <v>2600000</v>
      </c>
      <c r="K105" s="521">
        <v>7800000</v>
      </c>
      <c r="L105" s="498" t="s">
        <v>1663</v>
      </c>
      <c r="M105" s="494">
        <v>0</v>
      </c>
      <c r="N105" s="494">
        <v>0</v>
      </c>
      <c r="O105" s="498" t="s">
        <v>2332</v>
      </c>
      <c r="P105" s="494"/>
      <c r="Q105" s="498" t="s">
        <v>1721</v>
      </c>
    </row>
    <row r="106" spans="1:17" s="432" customFormat="1" ht="70">
      <c r="A106" s="499" t="s">
        <v>2553</v>
      </c>
      <c r="B106" s="494"/>
      <c r="C106" s="496">
        <v>80111600</v>
      </c>
      <c r="D106" s="498" t="s">
        <v>2551</v>
      </c>
      <c r="E106" s="494" t="s">
        <v>1982</v>
      </c>
      <c r="F106" s="494" t="s">
        <v>1982</v>
      </c>
      <c r="G106" s="494">
        <v>4</v>
      </c>
      <c r="H106" s="498" t="s">
        <v>1662</v>
      </c>
      <c r="I106" s="494" t="s">
        <v>2333</v>
      </c>
      <c r="J106" s="521">
        <v>7000000</v>
      </c>
      <c r="K106" s="521">
        <v>28000000</v>
      </c>
      <c r="L106" s="498" t="s">
        <v>1751</v>
      </c>
      <c r="M106" s="494">
        <v>0</v>
      </c>
      <c r="N106" s="494">
        <v>0</v>
      </c>
      <c r="O106" s="498" t="s">
        <v>2332</v>
      </c>
      <c r="P106" s="494"/>
      <c r="Q106" s="498" t="s">
        <v>2641</v>
      </c>
    </row>
    <row r="107" spans="1:17" ht="14">
      <c r="D107" s="434"/>
      <c r="J107" s="433"/>
      <c r="K107" s="433"/>
      <c r="O107" s="434"/>
    </row>
    <row r="108" spans="1:17" ht="14">
      <c r="D108" s="434"/>
      <c r="J108" s="433"/>
      <c r="K108" s="433"/>
      <c r="O108" s="434"/>
    </row>
    <row r="109" spans="1:17" ht="14">
      <c r="D109" s="434"/>
      <c r="J109" s="433"/>
      <c r="K109" s="433"/>
      <c r="O109" s="434"/>
    </row>
    <row r="110" spans="1:17" ht="14">
      <c r="D110" s="434"/>
      <c r="J110" s="433"/>
      <c r="K110" s="433"/>
      <c r="O110" s="434"/>
    </row>
    <row r="111" spans="1:17" ht="14">
      <c r="D111" s="434"/>
      <c r="J111" s="433"/>
      <c r="K111" s="433"/>
      <c r="O111" s="434"/>
    </row>
    <row r="112" spans="1:17" ht="14">
      <c r="D112" s="434"/>
      <c r="J112" s="433"/>
      <c r="K112" s="433"/>
      <c r="O112" s="434"/>
    </row>
    <row r="113" spans="4:15" ht="14">
      <c r="D113" s="434"/>
      <c r="J113" s="433"/>
      <c r="K113" s="433"/>
      <c r="O113" s="434"/>
    </row>
    <row r="114" spans="4:15" ht="14">
      <c r="D114" s="434"/>
      <c r="J114" s="433"/>
      <c r="K114" s="433"/>
      <c r="O114" s="434"/>
    </row>
    <row r="115" spans="4:15" ht="14">
      <c r="D115" s="434"/>
      <c r="J115" s="433"/>
      <c r="K115" s="433"/>
      <c r="O115" s="434"/>
    </row>
    <row r="116" spans="4:15" ht="14">
      <c r="D116" s="434"/>
      <c r="J116" s="433"/>
      <c r="K116" s="433"/>
      <c r="O116" s="434"/>
    </row>
    <row r="117" spans="4:15" ht="14">
      <c r="D117" s="434"/>
      <c r="J117" s="433"/>
      <c r="K117" s="433"/>
      <c r="O117" s="434"/>
    </row>
    <row r="118" spans="4:15" ht="14">
      <c r="D118" s="434"/>
      <c r="J118" s="433"/>
      <c r="K118" s="433"/>
      <c r="O118" s="434"/>
    </row>
    <row r="119" spans="4:15" ht="14">
      <c r="D119" s="434"/>
      <c r="J119" s="433"/>
      <c r="K119" s="433"/>
      <c r="O119" s="434"/>
    </row>
    <row r="120" spans="4:15" ht="14">
      <c r="D120" s="434"/>
      <c r="J120" s="433"/>
      <c r="K120" s="433"/>
      <c r="O120" s="434"/>
    </row>
    <row r="121" spans="4:15" ht="14">
      <c r="D121" s="434"/>
      <c r="J121" s="433"/>
      <c r="K121" s="433"/>
      <c r="O121" s="434"/>
    </row>
    <row r="122" spans="4:15" ht="14">
      <c r="D122" s="434"/>
      <c r="J122" s="433"/>
      <c r="K122" s="433"/>
      <c r="O122" s="434"/>
    </row>
    <row r="123" spans="4:15" ht="14">
      <c r="D123" s="434"/>
      <c r="J123" s="433"/>
      <c r="K123" s="433"/>
      <c r="O123" s="434"/>
    </row>
    <row r="124" spans="4:15" ht="14">
      <c r="D124" s="434"/>
      <c r="J124" s="433"/>
      <c r="K124" s="433"/>
      <c r="O124" s="434"/>
    </row>
    <row r="125" spans="4:15" ht="14">
      <c r="D125" s="434"/>
      <c r="J125" s="433"/>
      <c r="K125" s="433"/>
      <c r="O125" s="434"/>
    </row>
    <row r="126" spans="4:15" ht="14">
      <c r="D126" s="434"/>
      <c r="J126" s="433"/>
      <c r="K126" s="433"/>
      <c r="O126" s="434"/>
    </row>
    <row r="127" spans="4:15" ht="14">
      <c r="D127" s="434"/>
      <c r="J127" s="433"/>
      <c r="K127" s="433"/>
      <c r="O127" s="434"/>
    </row>
    <row r="128" spans="4:15" ht="14">
      <c r="D128" s="434"/>
      <c r="J128" s="433"/>
      <c r="K128" s="433"/>
      <c r="O128" s="434"/>
    </row>
    <row r="129" spans="4:15" ht="14">
      <c r="D129" s="434"/>
      <c r="J129" s="433"/>
      <c r="K129" s="433"/>
      <c r="O129" s="434"/>
    </row>
    <row r="130" spans="4:15" ht="14">
      <c r="D130" s="434"/>
      <c r="J130" s="433"/>
      <c r="K130" s="433"/>
      <c r="O130" s="434"/>
    </row>
    <row r="131" spans="4:15" ht="14">
      <c r="D131" s="434"/>
      <c r="J131" s="433"/>
      <c r="K131" s="433"/>
      <c r="O131" s="434"/>
    </row>
    <row r="132" spans="4:15" ht="14">
      <c r="D132" s="434"/>
      <c r="J132" s="433"/>
      <c r="K132" s="433"/>
      <c r="O132" s="434"/>
    </row>
    <row r="133" spans="4:15" ht="14">
      <c r="D133" s="434"/>
      <c r="J133" s="433"/>
      <c r="K133" s="433"/>
      <c r="O133" s="434"/>
    </row>
    <row r="134" spans="4:15" ht="14">
      <c r="D134" s="434"/>
      <c r="J134" s="433"/>
      <c r="K134" s="433"/>
      <c r="O134" s="434"/>
    </row>
    <row r="135" spans="4:15" ht="14">
      <c r="D135" s="434"/>
      <c r="J135" s="433"/>
      <c r="K135" s="433"/>
      <c r="O135" s="434"/>
    </row>
    <row r="136" spans="4:15" ht="14">
      <c r="D136" s="434"/>
      <c r="J136" s="433"/>
      <c r="K136" s="433"/>
      <c r="O136" s="434"/>
    </row>
    <row r="137" spans="4:15" ht="14">
      <c r="D137" s="434"/>
      <c r="J137" s="433"/>
      <c r="K137" s="433"/>
      <c r="O137" s="434"/>
    </row>
    <row r="138" spans="4:15" ht="14">
      <c r="D138" s="434"/>
      <c r="J138" s="433"/>
      <c r="K138" s="433"/>
      <c r="O138" s="434"/>
    </row>
    <row r="139" spans="4:15" ht="14">
      <c r="D139" s="434"/>
      <c r="J139" s="433"/>
      <c r="K139" s="433"/>
      <c r="O139" s="434"/>
    </row>
    <row r="140" spans="4:15" ht="14">
      <c r="D140" s="434"/>
      <c r="J140" s="433"/>
      <c r="K140" s="433"/>
      <c r="O140" s="434"/>
    </row>
    <row r="141" spans="4:15" ht="14">
      <c r="D141" s="434"/>
      <c r="J141" s="433"/>
      <c r="K141" s="433"/>
      <c r="O141" s="434"/>
    </row>
    <row r="142" spans="4:15" ht="14">
      <c r="D142" s="434"/>
      <c r="J142" s="433"/>
      <c r="K142" s="433"/>
      <c r="O142" s="434"/>
    </row>
    <row r="143" spans="4:15" ht="14">
      <c r="D143" s="434"/>
      <c r="J143" s="433"/>
      <c r="K143" s="433"/>
      <c r="O143" s="434"/>
    </row>
    <row r="144" spans="4:15" ht="14">
      <c r="D144" s="434"/>
      <c r="J144" s="433"/>
      <c r="K144" s="433"/>
      <c r="O144" s="434"/>
    </row>
    <row r="145" spans="4:15" ht="14">
      <c r="D145" s="434"/>
      <c r="J145" s="433"/>
      <c r="K145" s="433"/>
      <c r="O145" s="434"/>
    </row>
    <row r="146" spans="4:15" ht="14">
      <c r="D146" s="434"/>
      <c r="J146" s="433"/>
      <c r="K146" s="433"/>
      <c r="O146" s="434"/>
    </row>
    <row r="147" spans="4:15" ht="14">
      <c r="D147" s="434"/>
      <c r="J147" s="433"/>
      <c r="K147" s="433"/>
      <c r="O147" s="434"/>
    </row>
    <row r="148" spans="4:15" ht="14">
      <c r="D148" s="434"/>
      <c r="J148" s="433"/>
      <c r="K148" s="433"/>
      <c r="O148" s="434"/>
    </row>
    <row r="149" spans="4:15" ht="14">
      <c r="D149" s="434"/>
      <c r="J149" s="433"/>
      <c r="K149" s="433"/>
      <c r="O149" s="434"/>
    </row>
    <row r="150" spans="4:15" ht="14">
      <c r="D150" s="434"/>
      <c r="J150" s="433"/>
      <c r="K150" s="433"/>
      <c r="O150" s="434"/>
    </row>
    <row r="151" spans="4:15" ht="14">
      <c r="D151" s="434"/>
      <c r="J151" s="433"/>
      <c r="K151" s="433"/>
      <c r="O151" s="434"/>
    </row>
    <row r="152" spans="4:15" ht="14">
      <c r="D152" s="434"/>
      <c r="J152" s="433"/>
      <c r="K152" s="433"/>
      <c r="O152" s="434"/>
    </row>
    <row r="153" spans="4:15" ht="14">
      <c r="D153" s="434"/>
      <c r="J153" s="433"/>
      <c r="K153" s="433"/>
      <c r="O153" s="434"/>
    </row>
    <row r="154" spans="4:15" ht="14">
      <c r="D154" s="434"/>
      <c r="J154" s="433"/>
      <c r="K154" s="433"/>
      <c r="O154" s="434"/>
    </row>
    <row r="155" spans="4:15" ht="14">
      <c r="D155" s="434"/>
      <c r="J155" s="433"/>
      <c r="K155" s="433"/>
      <c r="O155" s="434"/>
    </row>
    <row r="156" spans="4:15" ht="14">
      <c r="D156" s="434"/>
      <c r="J156" s="433"/>
      <c r="K156" s="433"/>
      <c r="O156" s="434"/>
    </row>
    <row r="157" spans="4:15" ht="14">
      <c r="D157" s="434"/>
      <c r="J157" s="433"/>
      <c r="K157" s="433"/>
      <c r="O157" s="434"/>
    </row>
    <row r="158" spans="4:15" ht="14">
      <c r="D158" s="434"/>
      <c r="J158" s="433"/>
      <c r="K158" s="433"/>
      <c r="O158" s="434"/>
    </row>
    <row r="159" spans="4:15" ht="14">
      <c r="D159" s="434"/>
      <c r="J159" s="433"/>
      <c r="K159" s="433"/>
      <c r="O159" s="434"/>
    </row>
    <row r="160" spans="4:15" ht="14">
      <c r="D160" s="434"/>
      <c r="J160" s="433"/>
      <c r="K160" s="433"/>
      <c r="O160" s="434"/>
    </row>
    <row r="161" spans="4:15" ht="14">
      <c r="D161" s="434"/>
      <c r="J161" s="433"/>
      <c r="K161" s="433"/>
      <c r="O161" s="434"/>
    </row>
    <row r="162" spans="4:15" ht="14">
      <c r="D162" s="434"/>
      <c r="J162" s="433"/>
      <c r="K162" s="433"/>
      <c r="O162" s="434"/>
    </row>
    <row r="163" spans="4:15" ht="14">
      <c r="D163" s="434"/>
      <c r="J163" s="433"/>
      <c r="K163" s="433"/>
      <c r="O163" s="434"/>
    </row>
    <row r="164" spans="4:15" ht="14">
      <c r="D164" s="434"/>
      <c r="J164" s="433"/>
      <c r="K164" s="433"/>
      <c r="O164" s="434"/>
    </row>
    <row r="165" spans="4:15" ht="14">
      <c r="D165" s="434"/>
      <c r="J165" s="433"/>
      <c r="K165" s="433"/>
      <c r="O165" s="434"/>
    </row>
    <row r="166" spans="4:15" ht="14">
      <c r="D166" s="434"/>
      <c r="J166" s="433"/>
      <c r="K166" s="433"/>
      <c r="O166" s="434"/>
    </row>
    <row r="167" spans="4:15" ht="14">
      <c r="D167" s="434"/>
      <c r="J167" s="433"/>
      <c r="K167" s="433"/>
      <c r="O167" s="434"/>
    </row>
    <row r="168" spans="4:15" ht="14">
      <c r="D168" s="434"/>
      <c r="J168" s="433"/>
      <c r="K168" s="433"/>
      <c r="O168" s="434"/>
    </row>
    <row r="169" spans="4:15" ht="14">
      <c r="D169" s="434"/>
      <c r="J169" s="433"/>
      <c r="K169" s="433"/>
      <c r="O169" s="434"/>
    </row>
    <row r="170" spans="4:15" ht="14">
      <c r="D170" s="434"/>
      <c r="J170" s="433"/>
      <c r="K170" s="433"/>
      <c r="O170" s="434"/>
    </row>
    <row r="171" spans="4:15" ht="14">
      <c r="D171" s="434"/>
      <c r="J171" s="433"/>
      <c r="K171" s="433"/>
      <c r="O171" s="434"/>
    </row>
    <row r="172" spans="4:15" ht="14">
      <c r="D172" s="434"/>
      <c r="J172" s="433"/>
      <c r="K172" s="433"/>
      <c r="O172" s="434"/>
    </row>
    <row r="173" spans="4:15" ht="14">
      <c r="D173" s="434"/>
      <c r="J173" s="433"/>
      <c r="K173" s="433"/>
      <c r="O173" s="434"/>
    </row>
    <row r="174" spans="4:15" ht="14">
      <c r="D174" s="434"/>
      <c r="J174" s="433"/>
      <c r="K174" s="433"/>
      <c r="O174" s="434"/>
    </row>
    <row r="175" spans="4:15" ht="14">
      <c r="D175" s="434"/>
      <c r="J175" s="433"/>
      <c r="K175" s="433"/>
      <c r="O175" s="434"/>
    </row>
    <row r="176" spans="4:15" ht="14">
      <c r="D176" s="434"/>
      <c r="J176" s="433"/>
      <c r="K176" s="433"/>
      <c r="O176" s="434"/>
    </row>
    <row r="177" spans="4:15" ht="14">
      <c r="D177" s="434"/>
      <c r="J177" s="433"/>
      <c r="K177" s="433"/>
      <c r="O177" s="434"/>
    </row>
    <row r="178" spans="4:15" ht="14">
      <c r="D178" s="434"/>
      <c r="J178" s="433"/>
      <c r="K178" s="433"/>
      <c r="O178" s="434"/>
    </row>
    <row r="179" spans="4:15" ht="14">
      <c r="D179" s="434"/>
      <c r="J179" s="433"/>
      <c r="K179" s="433"/>
      <c r="O179" s="434"/>
    </row>
    <row r="180" spans="4:15" ht="14">
      <c r="D180" s="434"/>
      <c r="J180" s="433"/>
      <c r="K180" s="433"/>
      <c r="O180" s="434"/>
    </row>
    <row r="181" spans="4:15" ht="14">
      <c r="D181" s="434"/>
      <c r="J181" s="433"/>
      <c r="K181" s="433"/>
      <c r="O181" s="434"/>
    </row>
    <row r="182" spans="4:15" ht="14">
      <c r="D182" s="434"/>
      <c r="J182" s="433"/>
      <c r="K182" s="433"/>
      <c r="O182" s="434"/>
    </row>
    <row r="183" spans="4:15" ht="14">
      <c r="D183" s="434"/>
      <c r="J183" s="433"/>
      <c r="K183" s="433"/>
      <c r="O183" s="434"/>
    </row>
    <row r="184" spans="4:15" ht="14">
      <c r="D184" s="434"/>
      <c r="J184" s="433"/>
      <c r="K184" s="433"/>
      <c r="O184" s="434"/>
    </row>
    <row r="185" spans="4:15" ht="14">
      <c r="D185" s="434"/>
      <c r="J185" s="433"/>
      <c r="K185" s="433"/>
      <c r="O185" s="434"/>
    </row>
    <row r="186" spans="4:15" ht="14">
      <c r="D186" s="434"/>
      <c r="J186" s="433"/>
      <c r="K186" s="433"/>
      <c r="O186" s="434"/>
    </row>
    <row r="187" spans="4:15" ht="14">
      <c r="D187" s="434"/>
      <c r="J187" s="433"/>
      <c r="K187" s="433"/>
      <c r="O187" s="434"/>
    </row>
    <row r="188" spans="4:15" ht="14">
      <c r="D188" s="434"/>
      <c r="J188" s="433"/>
      <c r="K188" s="433"/>
      <c r="O188" s="434"/>
    </row>
    <row r="189" spans="4:15" ht="14">
      <c r="D189" s="434"/>
      <c r="J189" s="433"/>
      <c r="K189" s="433"/>
      <c r="O189" s="434"/>
    </row>
    <row r="190" spans="4:15" ht="14">
      <c r="D190" s="434"/>
      <c r="J190" s="433"/>
      <c r="K190" s="433"/>
      <c r="O190" s="434"/>
    </row>
    <row r="191" spans="4:15" ht="14">
      <c r="D191" s="434"/>
      <c r="J191" s="433"/>
      <c r="K191" s="433"/>
      <c r="O191" s="434"/>
    </row>
    <row r="192" spans="4:15" ht="14">
      <c r="D192" s="434"/>
      <c r="J192" s="433"/>
      <c r="K192" s="433"/>
      <c r="O192" s="434"/>
    </row>
    <row r="193" spans="4:15" ht="14">
      <c r="D193" s="434"/>
      <c r="J193" s="433"/>
      <c r="K193" s="433"/>
      <c r="O193" s="434"/>
    </row>
    <row r="194" spans="4:15" ht="14">
      <c r="D194" s="434"/>
      <c r="J194" s="433"/>
      <c r="K194" s="433"/>
      <c r="O194" s="434"/>
    </row>
    <row r="195" spans="4:15" ht="14">
      <c r="D195" s="434"/>
      <c r="J195" s="433"/>
      <c r="K195" s="433"/>
      <c r="O195" s="434"/>
    </row>
    <row r="196" spans="4:15" ht="14">
      <c r="D196" s="434"/>
      <c r="J196" s="433"/>
      <c r="K196" s="433"/>
      <c r="O196" s="434"/>
    </row>
    <row r="197" spans="4:15" ht="14">
      <c r="D197" s="434"/>
      <c r="J197" s="433"/>
      <c r="K197" s="433"/>
      <c r="O197" s="434"/>
    </row>
    <row r="198" spans="4:15" ht="14">
      <c r="D198" s="434"/>
      <c r="J198" s="433"/>
      <c r="K198" s="433"/>
      <c r="O198" s="434"/>
    </row>
    <row r="199" spans="4:15" ht="14">
      <c r="D199" s="434"/>
      <c r="J199" s="433"/>
      <c r="K199" s="433"/>
      <c r="O199" s="434"/>
    </row>
    <row r="200" spans="4:15" ht="14">
      <c r="D200" s="434"/>
      <c r="J200" s="433"/>
      <c r="K200" s="433"/>
      <c r="O200" s="434"/>
    </row>
    <row r="201" spans="4:15" ht="14">
      <c r="D201" s="434"/>
      <c r="J201" s="433"/>
      <c r="K201" s="433"/>
      <c r="O201" s="434"/>
    </row>
    <row r="202" spans="4:15" ht="14">
      <c r="D202" s="434"/>
      <c r="J202" s="433"/>
      <c r="K202" s="433"/>
      <c r="O202" s="434"/>
    </row>
    <row r="203" spans="4:15" ht="14">
      <c r="D203" s="434"/>
      <c r="J203" s="433"/>
      <c r="K203" s="433"/>
      <c r="O203" s="434"/>
    </row>
    <row r="204" spans="4:15" ht="14">
      <c r="D204" s="434"/>
      <c r="J204" s="433"/>
      <c r="K204" s="433"/>
      <c r="O204" s="434"/>
    </row>
    <row r="205" spans="4:15" ht="14">
      <c r="D205" s="434"/>
      <c r="J205" s="433"/>
      <c r="K205" s="433"/>
      <c r="O205" s="434"/>
    </row>
    <row r="206" spans="4:15" ht="14">
      <c r="D206" s="434"/>
      <c r="J206" s="433"/>
      <c r="K206" s="433"/>
      <c r="O206" s="434"/>
    </row>
    <row r="207" spans="4:15" ht="14">
      <c r="D207" s="434"/>
      <c r="J207" s="433"/>
      <c r="K207" s="433"/>
      <c r="O207" s="434"/>
    </row>
    <row r="208" spans="4:15" ht="14">
      <c r="D208" s="434"/>
      <c r="J208" s="433"/>
      <c r="K208" s="433"/>
      <c r="O208" s="434"/>
    </row>
    <row r="209" spans="4:15" ht="14">
      <c r="D209" s="434"/>
      <c r="J209" s="433"/>
      <c r="K209" s="433"/>
      <c r="O209" s="434"/>
    </row>
    <row r="210" spans="4:15" ht="14">
      <c r="D210" s="434"/>
      <c r="J210" s="433"/>
      <c r="K210" s="433"/>
      <c r="O210" s="434"/>
    </row>
    <row r="211" spans="4:15" ht="14">
      <c r="D211" s="434"/>
      <c r="J211" s="433"/>
      <c r="K211" s="433"/>
      <c r="O211" s="434"/>
    </row>
    <row r="212" spans="4:15" ht="14">
      <c r="D212" s="434"/>
      <c r="J212" s="433"/>
      <c r="K212" s="433"/>
      <c r="O212" s="434"/>
    </row>
    <row r="213" spans="4:15" ht="14">
      <c r="D213" s="434"/>
      <c r="J213" s="433"/>
      <c r="K213" s="433"/>
      <c r="O213" s="434"/>
    </row>
    <row r="214" spans="4:15" ht="14">
      <c r="D214" s="434"/>
      <c r="J214" s="433"/>
      <c r="K214" s="433"/>
      <c r="O214" s="434"/>
    </row>
    <row r="215" spans="4:15" ht="14">
      <c r="D215" s="434"/>
      <c r="J215" s="433"/>
      <c r="K215" s="433"/>
      <c r="O215" s="434"/>
    </row>
    <row r="216" spans="4:15" ht="14">
      <c r="D216" s="434"/>
      <c r="J216" s="433"/>
      <c r="K216" s="433"/>
      <c r="O216" s="434"/>
    </row>
    <row r="217" spans="4:15" ht="14">
      <c r="D217" s="434"/>
      <c r="J217" s="433"/>
      <c r="K217" s="433"/>
      <c r="O217" s="434"/>
    </row>
    <row r="218" spans="4:15" ht="14">
      <c r="D218" s="434"/>
      <c r="J218" s="433"/>
      <c r="K218" s="433"/>
      <c r="O218" s="434"/>
    </row>
    <row r="219" spans="4:15" ht="14">
      <c r="D219" s="434"/>
      <c r="J219" s="433"/>
      <c r="K219" s="433"/>
      <c r="O219" s="434"/>
    </row>
    <row r="220" spans="4:15" ht="14">
      <c r="D220" s="434"/>
      <c r="J220" s="433"/>
      <c r="K220" s="433"/>
      <c r="O220" s="434"/>
    </row>
    <row r="221" spans="4:15" ht="14">
      <c r="D221" s="434"/>
      <c r="J221" s="433"/>
      <c r="K221" s="433"/>
      <c r="O221" s="434"/>
    </row>
    <row r="222" spans="4:15" ht="14">
      <c r="D222" s="434"/>
      <c r="J222" s="433"/>
      <c r="K222" s="433"/>
      <c r="O222" s="434"/>
    </row>
    <row r="223" spans="4:15" ht="14">
      <c r="D223" s="434"/>
      <c r="J223" s="433"/>
      <c r="K223" s="433"/>
      <c r="O223" s="434"/>
    </row>
    <row r="224" spans="4:15" ht="14">
      <c r="D224" s="434"/>
      <c r="J224" s="433"/>
      <c r="K224" s="433"/>
      <c r="O224" s="434"/>
    </row>
    <row r="225" spans="4:15" ht="14">
      <c r="D225" s="434"/>
      <c r="J225" s="433"/>
      <c r="K225" s="433"/>
      <c r="O225" s="434"/>
    </row>
    <row r="226" spans="4:15" ht="14">
      <c r="D226" s="434"/>
      <c r="J226" s="433"/>
      <c r="K226" s="433"/>
      <c r="O226" s="434"/>
    </row>
    <row r="227" spans="4:15" ht="14">
      <c r="D227" s="434"/>
      <c r="J227" s="433"/>
      <c r="K227" s="433"/>
      <c r="O227" s="434"/>
    </row>
    <row r="228" spans="4:15" ht="14">
      <c r="D228" s="434"/>
      <c r="J228" s="433"/>
      <c r="K228" s="433"/>
      <c r="O228" s="434"/>
    </row>
    <row r="229" spans="4:15" ht="14">
      <c r="D229" s="434"/>
      <c r="J229" s="433"/>
      <c r="K229" s="433"/>
      <c r="O229" s="434"/>
    </row>
    <row r="230" spans="4:15" ht="14">
      <c r="D230" s="434"/>
      <c r="J230" s="433"/>
      <c r="K230" s="433"/>
      <c r="O230" s="434"/>
    </row>
    <row r="231" spans="4:15" ht="14">
      <c r="D231" s="434"/>
      <c r="J231" s="433"/>
      <c r="K231" s="433"/>
      <c r="O231" s="434"/>
    </row>
    <row r="232" spans="4:15" ht="14">
      <c r="D232" s="434"/>
      <c r="J232" s="433"/>
      <c r="K232" s="433"/>
      <c r="O232" s="434"/>
    </row>
    <row r="233" spans="4:15" ht="14">
      <c r="D233" s="434"/>
      <c r="J233" s="433"/>
      <c r="K233" s="433"/>
      <c r="O233" s="434"/>
    </row>
    <row r="234" spans="4:15" ht="14">
      <c r="D234" s="434"/>
      <c r="J234" s="433"/>
      <c r="K234" s="433"/>
      <c r="O234" s="434"/>
    </row>
    <row r="235" spans="4:15" ht="14">
      <c r="D235" s="434"/>
      <c r="J235" s="433"/>
      <c r="K235" s="433"/>
      <c r="O235" s="434"/>
    </row>
    <row r="236" spans="4:15" ht="14">
      <c r="D236" s="434"/>
      <c r="J236" s="433"/>
      <c r="K236" s="433"/>
      <c r="O236" s="434"/>
    </row>
    <row r="237" spans="4:15" ht="14">
      <c r="D237" s="434"/>
      <c r="J237" s="433"/>
      <c r="K237" s="433"/>
      <c r="O237" s="434"/>
    </row>
    <row r="238" spans="4:15" ht="14">
      <c r="D238" s="434"/>
      <c r="J238" s="433"/>
      <c r="K238" s="433"/>
      <c r="O238" s="434"/>
    </row>
    <row r="239" spans="4:15" ht="14">
      <c r="D239" s="434"/>
      <c r="J239" s="433"/>
      <c r="K239" s="433"/>
      <c r="O239" s="434"/>
    </row>
    <row r="240" spans="4:15" ht="14">
      <c r="D240" s="434"/>
      <c r="J240" s="433"/>
      <c r="K240" s="433"/>
      <c r="O240" s="434"/>
    </row>
    <row r="241" spans="4:15" ht="14">
      <c r="D241" s="434"/>
      <c r="J241" s="433"/>
      <c r="K241" s="433"/>
      <c r="O241" s="434"/>
    </row>
    <row r="242" spans="4:15" ht="14">
      <c r="D242" s="434"/>
      <c r="J242" s="433"/>
      <c r="K242" s="433"/>
      <c r="O242" s="434"/>
    </row>
    <row r="243" spans="4:15" ht="14">
      <c r="D243" s="434"/>
      <c r="J243" s="433"/>
      <c r="K243" s="433"/>
      <c r="O243" s="434"/>
    </row>
    <row r="244" spans="4:15" ht="14">
      <c r="D244" s="434"/>
      <c r="J244" s="433"/>
      <c r="K244" s="433"/>
      <c r="O244" s="434"/>
    </row>
    <row r="245" spans="4:15" ht="14">
      <c r="D245" s="434"/>
      <c r="J245" s="433"/>
      <c r="K245" s="433"/>
      <c r="O245" s="434"/>
    </row>
    <row r="246" spans="4:15" ht="14">
      <c r="D246" s="434"/>
      <c r="J246" s="433"/>
      <c r="K246" s="433"/>
      <c r="O246" s="434"/>
    </row>
    <row r="247" spans="4:15" ht="14">
      <c r="D247" s="434"/>
      <c r="J247" s="433"/>
      <c r="K247" s="433"/>
      <c r="O247" s="434"/>
    </row>
    <row r="248" spans="4:15" ht="14">
      <c r="D248" s="434"/>
      <c r="J248" s="433"/>
      <c r="K248" s="433"/>
      <c r="O248" s="434"/>
    </row>
    <row r="249" spans="4:15" ht="14">
      <c r="D249" s="434"/>
      <c r="J249" s="433"/>
      <c r="K249" s="433"/>
      <c r="O249" s="434"/>
    </row>
    <row r="250" spans="4:15" ht="14">
      <c r="D250" s="434"/>
      <c r="J250" s="433"/>
      <c r="K250" s="433"/>
      <c r="O250" s="434"/>
    </row>
    <row r="251" spans="4:15" ht="14">
      <c r="D251" s="434"/>
      <c r="J251" s="433"/>
      <c r="K251" s="433"/>
      <c r="O251" s="434"/>
    </row>
    <row r="252" spans="4:15" ht="14">
      <c r="D252" s="434"/>
      <c r="J252" s="433"/>
      <c r="K252" s="433"/>
      <c r="O252" s="434"/>
    </row>
    <row r="253" spans="4:15" ht="14">
      <c r="D253" s="434"/>
      <c r="J253" s="433"/>
      <c r="K253" s="433"/>
      <c r="O253" s="434"/>
    </row>
    <row r="254" spans="4:15" ht="14">
      <c r="D254" s="434"/>
      <c r="J254" s="433"/>
      <c r="K254" s="433"/>
      <c r="O254" s="434"/>
    </row>
    <row r="255" spans="4:15" ht="14">
      <c r="D255" s="434"/>
      <c r="J255" s="433"/>
      <c r="K255" s="433"/>
      <c r="O255" s="434"/>
    </row>
    <row r="256" spans="4:15" ht="14">
      <c r="D256" s="434"/>
      <c r="J256" s="433"/>
      <c r="K256" s="433"/>
      <c r="O256" s="434"/>
    </row>
    <row r="257" spans="4:15" ht="14">
      <c r="D257" s="434"/>
      <c r="J257" s="433"/>
      <c r="K257" s="433"/>
      <c r="O257" s="434"/>
    </row>
    <row r="258" spans="4:15" ht="14">
      <c r="D258" s="434"/>
      <c r="J258" s="433"/>
      <c r="K258" s="433"/>
      <c r="O258" s="434"/>
    </row>
    <row r="259" spans="4:15" ht="14">
      <c r="D259" s="434"/>
      <c r="J259" s="433"/>
      <c r="K259" s="433"/>
      <c r="O259" s="434"/>
    </row>
    <row r="260" spans="4:15" ht="14">
      <c r="D260" s="434"/>
      <c r="J260" s="433"/>
      <c r="K260" s="433"/>
      <c r="O260" s="434"/>
    </row>
    <row r="261" spans="4:15" ht="14">
      <c r="D261" s="434"/>
      <c r="J261" s="433"/>
      <c r="K261" s="433"/>
      <c r="O261" s="434"/>
    </row>
    <row r="262" spans="4:15" ht="14">
      <c r="D262" s="434"/>
      <c r="J262" s="433"/>
      <c r="K262" s="433"/>
      <c r="O262" s="434"/>
    </row>
    <row r="263" spans="4:15" ht="14">
      <c r="D263" s="434"/>
      <c r="J263" s="433"/>
      <c r="K263" s="433"/>
      <c r="O263" s="434"/>
    </row>
    <row r="264" spans="4:15" ht="14">
      <c r="D264" s="434"/>
      <c r="J264" s="433"/>
      <c r="K264" s="433"/>
      <c r="O264" s="434"/>
    </row>
    <row r="265" spans="4:15" ht="14">
      <c r="D265" s="434"/>
      <c r="J265" s="433"/>
      <c r="K265" s="433"/>
      <c r="O265" s="434"/>
    </row>
    <row r="266" spans="4:15" ht="14">
      <c r="D266" s="434"/>
      <c r="J266" s="433"/>
      <c r="K266" s="433"/>
      <c r="O266" s="434"/>
    </row>
    <row r="267" spans="4:15" ht="14">
      <c r="D267" s="434"/>
      <c r="J267" s="433"/>
      <c r="K267" s="433"/>
      <c r="O267" s="434"/>
    </row>
    <row r="268" spans="4:15" ht="14">
      <c r="D268" s="434"/>
      <c r="J268" s="433"/>
      <c r="K268" s="433"/>
      <c r="O268" s="434"/>
    </row>
    <row r="269" spans="4:15" ht="14">
      <c r="D269" s="434"/>
      <c r="J269" s="433"/>
      <c r="K269" s="433"/>
      <c r="O269" s="434"/>
    </row>
    <row r="270" spans="4:15" ht="14">
      <c r="D270" s="434"/>
      <c r="J270" s="433"/>
      <c r="K270" s="433"/>
      <c r="O270" s="434"/>
    </row>
    <row r="271" spans="4:15" ht="14">
      <c r="D271" s="434"/>
      <c r="J271" s="433"/>
      <c r="K271" s="433"/>
      <c r="O271" s="434"/>
    </row>
    <row r="272" spans="4:15" ht="14">
      <c r="D272" s="434"/>
      <c r="J272" s="433"/>
      <c r="K272" s="433"/>
      <c r="O272" s="434"/>
    </row>
    <row r="273" spans="4:15" ht="14">
      <c r="D273" s="434"/>
      <c r="J273" s="433"/>
      <c r="K273" s="433"/>
      <c r="O273" s="434"/>
    </row>
    <row r="274" spans="4:15" ht="14">
      <c r="D274" s="434"/>
      <c r="J274" s="433"/>
      <c r="K274" s="433"/>
      <c r="O274" s="434"/>
    </row>
    <row r="275" spans="4:15" ht="14">
      <c r="D275" s="434"/>
      <c r="J275" s="433"/>
      <c r="K275" s="433"/>
      <c r="O275" s="434"/>
    </row>
    <row r="276" spans="4:15" ht="14">
      <c r="D276" s="434"/>
      <c r="J276" s="433"/>
      <c r="K276" s="433"/>
      <c r="O276" s="434"/>
    </row>
    <row r="277" spans="4:15" ht="14">
      <c r="D277" s="434"/>
      <c r="J277" s="433"/>
      <c r="K277" s="433"/>
      <c r="O277" s="434"/>
    </row>
    <row r="278" spans="4:15" ht="14">
      <c r="D278" s="434"/>
      <c r="J278" s="433"/>
      <c r="K278" s="433"/>
      <c r="O278" s="434"/>
    </row>
    <row r="279" spans="4:15" ht="14">
      <c r="D279" s="434"/>
      <c r="J279" s="433"/>
      <c r="K279" s="433"/>
      <c r="O279" s="434"/>
    </row>
    <row r="280" spans="4:15" ht="14">
      <c r="D280" s="434"/>
      <c r="J280" s="433"/>
      <c r="K280" s="433"/>
      <c r="O280" s="434"/>
    </row>
    <row r="281" spans="4:15" ht="14">
      <c r="D281" s="434"/>
      <c r="J281" s="433"/>
      <c r="K281" s="433"/>
      <c r="O281" s="434"/>
    </row>
    <row r="282" spans="4:15" ht="14">
      <c r="D282" s="434"/>
      <c r="J282" s="433"/>
      <c r="K282" s="433"/>
      <c r="O282" s="434"/>
    </row>
    <row r="283" spans="4:15" ht="14">
      <c r="D283" s="434"/>
      <c r="J283" s="433"/>
      <c r="K283" s="433"/>
      <c r="O283" s="434"/>
    </row>
    <row r="284" spans="4:15" ht="14">
      <c r="D284" s="434"/>
      <c r="J284" s="433"/>
      <c r="K284" s="433"/>
      <c r="O284" s="434"/>
    </row>
    <row r="285" spans="4:15" ht="14">
      <c r="D285" s="434"/>
      <c r="J285" s="433"/>
      <c r="K285" s="433"/>
      <c r="O285" s="434"/>
    </row>
    <row r="286" spans="4:15" ht="14">
      <c r="D286" s="434"/>
      <c r="J286" s="433"/>
      <c r="K286" s="433"/>
      <c r="O286" s="434"/>
    </row>
    <row r="287" spans="4:15" ht="14">
      <c r="D287" s="434"/>
      <c r="J287" s="433"/>
      <c r="K287" s="433"/>
      <c r="O287" s="434"/>
    </row>
    <row r="288" spans="4:15" ht="14">
      <c r="D288" s="434"/>
      <c r="J288" s="433"/>
      <c r="K288" s="433"/>
      <c r="O288" s="434"/>
    </row>
    <row r="289" spans="4:15" ht="14">
      <c r="D289" s="434"/>
      <c r="J289" s="433"/>
      <c r="K289" s="433"/>
      <c r="O289" s="434"/>
    </row>
    <row r="290" spans="4:15" ht="14">
      <c r="D290" s="434"/>
      <c r="J290" s="433"/>
      <c r="K290" s="433"/>
      <c r="O290" s="434"/>
    </row>
    <row r="291" spans="4:15" ht="14">
      <c r="D291" s="434"/>
      <c r="J291" s="433"/>
      <c r="K291" s="433"/>
      <c r="O291" s="434"/>
    </row>
    <row r="292" spans="4:15" ht="14">
      <c r="D292" s="434"/>
      <c r="J292" s="433"/>
      <c r="K292" s="433"/>
      <c r="O292" s="434"/>
    </row>
    <row r="293" spans="4:15" ht="14">
      <c r="D293" s="434"/>
      <c r="J293" s="433"/>
      <c r="K293" s="433"/>
      <c r="O293" s="434"/>
    </row>
    <row r="294" spans="4:15" ht="14">
      <c r="D294" s="434"/>
      <c r="J294" s="433"/>
      <c r="K294" s="433"/>
      <c r="O294" s="434"/>
    </row>
    <row r="295" spans="4:15" ht="14">
      <c r="D295" s="434"/>
      <c r="J295" s="433"/>
      <c r="K295" s="433"/>
      <c r="O295" s="434"/>
    </row>
    <row r="296" spans="4:15" ht="14">
      <c r="D296" s="434"/>
      <c r="J296" s="433"/>
      <c r="K296" s="433"/>
      <c r="O296" s="434"/>
    </row>
    <row r="297" spans="4:15" ht="14">
      <c r="D297" s="434"/>
      <c r="J297" s="433"/>
      <c r="K297" s="433"/>
      <c r="O297" s="434"/>
    </row>
    <row r="298" spans="4:15" ht="14">
      <c r="D298" s="434"/>
      <c r="J298" s="433"/>
      <c r="K298" s="433"/>
      <c r="O298" s="434"/>
    </row>
    <row r="299" spans="4:15" ht="14">
      <c r="D299" s="434"/>
      <c r="J299" s="433"/>
      <c r="K299" s="433"/>
      <c r="O299" s="434"/>
    </row>
    <row r="300" spans="4:15" ht="14">
      <c r="D300" s="434"/>
      <c r="J300" s="433"/>
      <c r="K300" s="433"/>
      <c r="O300" s="434"/>
    </row>
    <row r="301" spans="4:15" ht="14">
      <c r="D301" s="434"/>
      <c r="J301" s="433"/>
      <c r="K301" s="433"/>
      <c r="O301" s="434"/>
    </row>
    <row r="302" spans="4:15" ht="14">
      <c r="D302" s="434"/>
      <c r="J302" s="433"/>
      <c r="K302" s="433"/>
      <c r="O302" s="434"/>
    </row>
    <row r="303" spans="4:15" ht="14">
      <c r="D303" s="434"/>
      <c r="J303" s="433"/>
      <c r="K303" s="433"/>
      <c r="O303" s="434"/>
    </row>
    <row r="304" spans="4:15" ht="14">
      <c r="D304" s="434"/>
      <c r="J304" s="433"/>
      <c r="K304" s="433"/>
      <c r="O304" s="434"/>
    </row>
    <row r="305" spans="4:15" ht="14">
      <c r="D305" s="434"/>
      <c r="J305" s="433"/>
      <c r="K305" s="433"/>
      <c r="O305" s="434"/>
    </row>
    <row r="306" spans="4:15" ht="14">
      <c r="D306" s="434"/>
      <c r="J306" s="433"/>
      <c r="K306" s="433"/>
      <c r="O306" s="434"/>
    </row>
    <row r="307" spans="4:15" ht="14">
      <c r="D307" s="434"/>
      <c r="J307" s="433"/>
      <c r="K307" s="433"/>
      <c r="O307" s="434"/>
    </row>
    <row r="308" spans="4:15" ht="14">
      <c r="D308" s="434"/>
      <c r="J308" s="433"/>
      <c r="K308" s="433"/>
      <c r="O308" s="434"/>
    </row>
    <row r="309" spans="4:15" ht="14">
      <c r="D309" s="434"/>
      <c r="J309" s="433"/>
      <c r="K309" s="433"/>
      <c r="O309" s="434"/>
    </row>
    <row r="310" spans="4:15" ht="14">
      <c r="D310" s="434"/>
      <c r="J310" s="433"/>
      <c r="K310" s="433"/>
      <c r="O310" s="434"/>
    </row>
    <row r="311" spans="4:15" ht="14">
      <c r="D311" s="434"/>
      <c r="J311" s="433"/>
      <c r="K311" s="433"/>
      <c r="O311" s="434"/>
    </row>
    <row r="312" spans="4:15" ht="14">
      <c r="D312" s="434"/>
      <c r="J312" s="433"/>
      <c r="K312" s="433"/>
      <c r="O312" s="434"/>
    </row>
    <row r="313" spans="4:15" ht="14">
      <c r="D313" s="434"/>
      <c r="J313" s="433"/>
      <c r="K313" s="433"/>
      <c r="O313" s="434"/>
    </row>
    <row r="314" spans="4:15" ht="14">
      <c r="D314" s="434"/>
      <c r="J314" s="433"/>
      <c r="K314" s="433"/>
      <c r="O314" s="434"/>
    </row>
    <row r="315" spans="4:15" ht="14">
      <c r="D315" s="434"/>
      <c r="J315" s="433"/>
      <c r="K315" s="433"/>
      <c r="O315" s="434"/>
    </row>
    <row r="316" spans="4:15" ht="14">
      <c r="D316" s="434"/>
      <c r="J316" s="433"/>
      <c r="K316" s="433"/>
      <c r="O316" s="434"/>
    </row>
    <row r="317" spans="4:15" ht="14">
      <c r="D317" s="434"/>
      <c r="J317" s="433"/>
      <c r="K317" s="433"/>
      <c r="O317" s="434"/>
    </row>
    <row r="318" spans="4:15" ht="14">
      <c r="D318" s="434"/>
      <c r="J318" s="433"/>
      <c r="K318" s="433"/>
      <c r="O318" s="434"/>
    </row>
    <row r="319" spans="4:15" ht="14">
      <c r="D319" s="434"/>
      <c r="J319" s="433"/>
      <c r="K319" s="433"/>
      <c r="O319" s="434"/>
    </row>
    <row r="320" spans="4:15" ht="14">
      <c r="D320" s="434"/>
      <c r="J320" s="433"/>
      <c r="K320" s="433"/>
      <c r="O320" s="434"/>
    </row>
    <row r="321" spans="4:15" ht="14">
      <c r="D321" s="434"/>
      <c r="J321" s="433"/>
      <c r="K321" s="433"/>
      <c r="O321" s="434"/>
    </row>
    <row r="322" spans="4:15" ht="14">
      <c r="D322" s="434"/>
      <c r="J322" s="433"/>
      <c r="K322" s="433"/>
      <c r="O322" s="434"/>
    </row>
    <row r="323" spans="4:15" ht="14">
      <c r="D323" s="434"/>
      <c r="J323" s="433"/>
      <c r="K323" s="433"/>
      <c r="O323" s="434"/>
    </row>
    <row r="324" spans="4:15" ht="14">
      <c r="D324" s="434"/>
      <c r="J324" s="433"/>
      <c r="K324" s="433"/>
      <c r="O324" s="434"/>
    </row>
    <row r="325" spans="4:15" ht="14">
      <c r="D325" s="434"/>
      <c r="J325" s="433"/>
      <c r="K325" s="433"/>
      <c r="O325" s="434"/>
    </row>
    <row r="326" spans="4:15" ht="14">
      <c r="D326" s="434"/>
      <c r="J326" s="433"/>
      <c r="K326" s="433"/>
      <c r="O326" s="434"/>
    </row>
    <row r="327" spans="4:15" ht="14">
      <c r="D327" s="434"/>
      <c r="J327" s="433"/>
      <c r="K327" s="433"/>
      <c r="O327" s="434"/>
    </row>
    <row r="328" spans="4:15" ht="14">
      <c r="D328" s="434"/>
      <c r="J328" s="433"/>
      <c r="K328" s="433"/>
      <c r="O328" s="434"/>
    </row>
    <row r="329" spans="4:15" ht="14">
      <c r="D329" s="434"/>
      <c r="J329" s="433"/>
      <c r="K329" s="433"/>
      <c r="O329" s="434"/>
    </row>
    <row r="330" spans="4:15" ht="14">
      <c r="D330" s="434"/>
      <c r="J330" s="433"/>
      <c r="K330" s="433"/>
      <c r="O330" s="434"/>
    </row>
    <row r="331" spans="4:15" ht="14">
      <c r="D331" s="434"/>
      <c r="J331" s="433"/>
      <c r="K331" s="433"/>
      <c r="O331" s="434"/>
    </row>
    <row r="332" spans="4:15" ht="14">
      <c r="D332" s="434"/>
      <c r="J332" s="433"/>
      <c r="K332" s="433"/>
      <c r="O332" s="434"/>
    </row>
    <row r="333" spans="4:15" ht="14">
      <c r="D333" s="434"/>
      <c r="J333" s="433"/>
      <c r="K333" s="433"/>
      <c r="O333" s="434"/>
    </row>
    <row r="334" spans="4:15" ht="14">
      <c r="D334" s="434"/>
      <c r="J334" s="433"/>
      <c r="K334" s="433"/>
      <c r="O334" s="434"/>
    </row>
    <row r="335" spans="4:15" ht="14">
      <c r="D335" s="434"/>
      <c r="J335" s="433"/>
      <c r="K335" s="433"/>
      <c r="O335" s="434"/>
    </row>
    <row r="336" spans="4:15" ht="14">
      <c r="D336" s="434"/>
      <c r="J336" s="433"/>
      <c r="K336" s="433"/>
      <c r="O336" s="434"/>
    </row>
    <row r="337" spans="4:15" ht="14">
      <c r="D337" s="434"/>
      <c r="J337" s="433"/>
      <c r="K337" s="433"/>
      <c r="O337" s="434"/>
    </row>
    <row r="338" spans="4:15" ht="14">
      <c r="D338" s="434"/>
      <c r="J338" s="433"/>
      <c r="K338" s="433"/>
      <c r="O338" s="434"/>
    </row>
    <row r="339" spans="4:15" ht="14">
      <c r="D339" s="434"/>
      <c r="J339" s="433"/>
      <c r="K339" s="433"/>
      <c r="O339" s="434"/>
    </row>
    <row r="340" spans="4:15" ht="14">
      <c r="D340" s="434"/>
      <c r="J340" s="433"/>
      <c r="K340" s="433"/>
      <c r="O340" s="434"/>
    </row>
    <row r="341" spans="4:15" ht="14">
      <c r="D341" s="434"/>
      <c r="J341" s="433"/>
      <c r="K341" s="433"/>
      <c r="O341" s="434"/>
    </row>
    <row r="342" spans="4:15" ht="14">
      <c r="D342" s="434"/>
      <c r="J342" s="433"/>
      <c r="K342" s="433"/>
      <c r="O342" s="434"/>
    </row>
    <row r="343" spans="4:15" ht="14">
      <c r="D343" s="434"/>
      <c r="J343" s="433"/>
      <c r="K343" s="433"/>
      <c r="O343" s="434"/>
    </row>
    <row r="344" spans="4:15" ht="14">
      <c r="D344" s="434"/>
      <c r="J344" s="433"/>
      <c r="K344" s="433"/>
      <c r="O344" s="434"/>
    </row>
    <row r="345" spans="4:15" ht="14">
      <c r="D345" s="434"/>
      <c r="J345" s="433"/>
      <c r="K345" s="433"/>
      <c r="O345" s="434"/>
    </row>
    <row r="346" spans="4:15" ht="14">
      <c r="D346" s="434"/>
      <c r="J346" s="433"/>
      <c r="K346" s="433"/>
      <c r="O346" s="434"/>
    </row>
    <row r="347" spans="4:15" ht="14">
      <c r="D347" s="434"/>
      <c r="J347" s="433"/>
      <c r="K347" s="433"/>
      <c r="O347" s="434"/>
    </row>
    <row r="348" spans="4:15" ht="14">
      <c r="D348" s="434"/>
      <c r="J348" s="433"/>
      <c r="K348" s="433"/>
      <c r="O348" s="434"/>
    </row>
    <row r="349" spans="4:15" ht="14">
      <c r="D349" s="434"/>
      <c r="J349" s="433"/>
      <c r="K349" s="433"/>
      <c r="O349" s="434"/>
    </row>
    <row r="350" spans="4:15" ht="14">
      <c r="D350" s="434"/>
      <c r="J350" s="433"/>
      <c r="K350" s="433"/>
      <c r="O350" s="434"/>
    </row>
    <row r="351" spans="4:15" ht="14">
      <c r="D351" s="434"/>
      <c r="J351" s="433"/>
      <c r="K351" s="433"/>
      <c r="O351" s="434"/>
    </row>
    <row r="352" spans="4:15" ht="14">
      <c r="D352" s="434"/>
      <c r="J352" s="433"/>
      <c r="K352" s="433"/>
      <c r="O352" s="434"/>
    </row>
    <row r="353" spans="4:15" ht="14">
      <c r="D353" s="434"/>
      <c r="J353" s="433"/>
      <c r="K353" s="433"/>
      <c r="O353" s="434"/>
    </row>
    <row r="354" spans="4:15" ht="14">
      <c r="D354" s="434"/>
      <c r="J354" s="433"/>
      <c r="K354" s="433"/>
      <c r="O354" s="434"/>
    </row>
    <row r="355" spans="4:15" ht="14">
      <c r="D355" s="434"/>
      <c r="J355" s="433"/>
      <c r="K355" s="433"/>
      <c r="O355" s="434"/>
    </row>
    <row r="356" spans="4:15" ht="14">
      <c r="D356" s="434"/>
      <c r="J356" s="433"/>
      <c r="K356" s="433"/>
      <c r="O356" s="434"/>
    </row>
    <row r="357" spans="4:15" ht="14">
      <c r="D357" s="434"/>
      <c r="J357" s="433"/>
      <c r="K357" s="433"/>
      <c r="O357" s="434"/>
    </row>
    <row r="358" spans="4:15" ht="14">
      <c r="D358" s="434"/>
      <c r="J358" s="433"/>
      <c r="K358" s="433"/>
      <c r="O358" s="434"/>
    </row>
    <row r="359" spans="4:15" ht="14">
      <c r="D359" s="434"/>
      <c r="J359" s="433"/>
      <c r="K359" s="433"/>
      <c r="O359" s="434"/>
    </row>
    <row r="360" spans="4:15" ht="14">
      <c r="D360" s="434"/>
      <c r="J360" s="433"/>
      <c r="K360" s="433"/>
      <c r="O360" s="434"/>
    </row>
    <row r="361" spans="4:15" ht="14">
      <c r="D361" s="434"/>
      <c r="J361" s="433"/>
      <c r="K361" s="433"/>
      <c r="O361" s="434"/>
    </row>
    <row r="362" spans="4:15" ht="14">
      <c r="D362" s="434"/>
      <c r="J362" s="433"/>
      <c r="K362" s="433"/>
      <c r="O362" s="434"/>
    </row>
    <row r="363" spans="4:15" ht="14">
      <c r="D363" s="434"/>
      <c r="J363" s="433"/>
      <c r="K363" s="433"/>
      <c r="O363" s="434"/>
    </row>
    <row r="364" spans="4:15" ht="14">
      <c r="D364" s="434"/>
      <c r="J364" s="433"/>
      <c r="K364" s="433"/>
      <c r="O364" s="434"/>
    </row>
    <row r="365" spans="4:15" ht="14">
      <c r="D365" s="434"/>
      <c r="J365" s="433"/>
      <c r="K365" s="433"/>
      <c r="O365" s="434"/>
    </row>
    <row r="366" spans="4:15" ht="14">
      <c r="D366" s="434"/>
      <c r="J366" s="433"/>
      <c r="K366" s="433"/>
      <c r="O366" s="434"/>
    </row>
    <row r="367" spans="4:15" ht="14">
      <c r="D367" s="434"/>
      <c r="J367" s="433"/>
      <c r="K367" s="433"/>
      <c r="O367" s="434"/>
    </row>
    <row r="368" spans="4:15" ht="14">
      <c r="D368" s="434"/>
      <c r="J368" s="433"/>
      <c r="K368" s="433"/>
      <c r="O368" s="434"/>
    </row>
    <row r="369" spans="4:15" ht="14">
      <c r="D369" s="434"/>
      <c r="J369" s="433"/>
      <c r="K369" s="433"/>
      <c r="O369" s="434"/>
    </row>
    <row r="370" spans="4:15" ht="14">
      <c r="D370" s="434"/>
      <c r="J370" s="433"/>
      <c r="K370" s="433"/>
      <c r="O370" s="434"/>
    </row>
    <row r="371" spans="4:15" ht="14">
      <c r="D371" s="434"/>
      <c r="J371" s="433"/>
      <c r="K371" s="433"/>
      <c r="O371" s="434"/>
    </row>
    <row r="372" spans="4:15" ht="14">
      <c r="D372" s="434"/>
      <c r="J372" s="433"/>
      <c r="K372" s="433"/>
      <c r="O372" s="434"/>
    </row>
    <row r="373" spans="4:15" ht="14">
      <c r="D373" s="434"/>
      <c r="J373" s="433"/>
      <c r="K373" s="433"/>
      <c r="O373" s="434"/>
    </row>
    <row r="374" spans="4:15" ht="14">
      <c r="D374" s="434"/>
      <c r="J374" s="433"/>
      <c r="K374" s="433"/>
      <c r="O374" s="434"/>
    </row>
    <row r="375" spans="4:15" ht="14">
      <c r="D375" s="434"/>
      <c r="J375" s="433"/>
      <c r="K375" s="433"/>
      <c r="O375" s="434"/>
    </row>
    <row r="376" spans="4:15" ht="14">
      <c r="D376" s="434"/>
      <c r="J376" s="433"/>
      <c r="K376" s="433"/>
      <c r="O376" s="434"/>
    </row>
    <row r="377" spans="4:15" ht="14">
      <c r="D377" s="434"/>
      <c r="J377" s="433"/>
      <c r="K377" s="433"/>
      <c r="O377" s="434"/>
    </row>
    <row r="378" spans="4:15" ht="14">
      <c r="D378" s="434"/>
      <c r="J378" s="433"/>
      <c r="K378" s="433"/>
      <c r="O378" s="434"/>
    </row>
    <row r="379" spans="4:15" ht="14">
      <c r="D379" s="434"/>
      <c r="J379" s="433"/>
      <c r="K379" s="433"/>
      <c r="O379" s="434"/>
    </row>
    <row r="380" spans="4:15" ht="14">
      <c r="D380" s="434"/>
      <c r="J380" s="433"/>
      <c r="K380" s="433"/>
      <c r="O380" s="434"/>
    </row>
    <row r="381" spans="4:15" ht="14">
      <c r="D381" s="434"/>
      <c r="J381" s="433"/>
      <c r="K381" s="433"/>
      <c r="O381" s="434"/>
    </row>
    <row r="382" spans="4:15" ht="14">
      <c r="D382" s="434"/>
      <c r="J382" s="433"/>
      <c r="K382" s="433"/>
      <c r="O382" s="434"/>
    </row>
    <row r="383" spans="4:15" ht="14">
      <c r="D383" s="434"/>
      <c r="J383" s="433"/>
      <c r="K383" s="433"/>
      <c r="O383" s="434"/>
    </row>
    <row r="384" spans="4:15" ht="14">
      <c r="D384" s="434"/>
      <c r="J384" s="433"/>
      <c r="K384" s="433"/>
      <c r="O384" s="434"/>
    </row>
    <row r="385" spans="4:15" ht="14">
      <c r="D385" s="434"/>
      <c r="J385" s="433"/>
      <c r="K385" s="433"/>
      <c r="O385" s="434"/>
    </row>
    <row r="386" spans="4:15" ht="14">
      <c r="D386" s="434"/>
      <c r="J386" s="433"/>
      <c r="K386" s="433"/>
      <c r="O386" s="434"/>
    </row>
    <row r="387" spans="4:15" ht="14">
      <c r="D387" s="434"/>
      <c r="J387" s="433"/>
      <c r="K387" s="433"/>
      <c r="O387" s="434"/>
    </row>
    <row r="388" spans="4:15" ht="14">
      <c r="D388" s="434"/>
      <c r="J388" s="433"/>
      <c r="K388" s="433"/>
      <c r="O388" s="434"/>
    </row>
    <row r="389" spans="4:15" ht="14">
      <c r="D389" s="434"/>
      <c r="J389" s="433"/>
      <c r="K389" s="433"/>
      <c r="O389" s="434"/>
    </row>
    <row r="390" spans="4:15" ht="14">
      <c r="D390" s="434"/>
      <c r="J390" s="433"/>
      <c r="K390" s="433"/>
      <c r="O390" s="434"/>
    </row>
    <row r="391" spans="4:15" ht="14">
      <c r="D391" s="434"/>
      <c r="J391" s="433"/>
      <c r="K391" s="433"/>
      <c r="O391" s="434"/>
    </row>
    <row r="392" spans="4:15" ht="14">
      <c r="D392" s="434"/>
      <c r="J392" s="433"/>
      <c r="K392" s="433"/>
      <c r="O392" s="434"/>
    </row>
    <row r="393" spans="4:15" ht="14">
      <c r="D393" s="434"/>
      <c r="J393" s="433"/>
      <c r="K393" s="433"/>
      <c r="O393" s="434"/>
    </row>
    <row r="394" spans="4:15" ht="14">
      <c r="D394" s="434"/>
      <c r="J394" s="433"/>
      <c r="K394" s="433"/>
      <c r="O394" s="434"/>
    </row>
    <row r="395" spans="4:15" ht="14">
      <c r="D395" s="434"/>
      <c r="J395" s="433"/>
      <c r="K395" s="433"/>
      <c r="O395" s="434"/>
    </row>
    <row r="396" spans="4:15" ht="14">
      <c r="D396" s="434"/>
      <c r="J396" s="433"/>
      <c r="K396" s="433"/>
      <c r="O396" s="434"/>
    </row>
    <row r="397" spans="4:15" ht="14">
      <c r="D397" s="434"/>
      <c r="J397" s="433"/>
      <c r="K397" s="433"/>
      <c r="O397" s="434"/>
    </row>
    <row r="398" spans="4:15" ht="14">
      <c r="D398" s="434"/>
      <c r="J398" s="433"/>
      <c r="K398" s="433"/>
      <c r="O398" s="434"/>
    </row>
    <row r="399" spans="4:15" ht="14">
      <c r="D399" s="434"/>
      <c r="J399" s="433"/>
      <c r="K399" s="433"/>
      <c r="O399" s="434"/>
    </row>
    <row r="400" spans="4:15" ht="14">
      <c r="D400" s="434"/>
      <c r="J400" s="433"/>
      <c r="K400" s="433"/>
      <c r="O400" s="434"/>
    </row>
    <row r="401" spans="4:15" ht="14">
      <c r="D401" s="434"/>
      <c r="J401" s="433"/>
      <c r="K401" s="433"/>
      <c r="O401" s="434"/>
    </row>
    <row r="402" spans="4:15" ht="14">
      <c r="D402" s="434"/>
      <c r="J402" s="433"/>
      <c r="K402" s="433"/>
      <c r="O402" s="434"/>
    </row>
    <row r="403" spans="4:15" ht="14">
      <c r="D403" s="434"/>
      <c r="J403" s="433"/>
      <c r="K403" s="433"/>
      <c r="O403" s="434"/>
    </row>
    <row r="404" spans="4:15" ht="14">
      <c r="D404" s="434"/>
      <c r="J404" s="433"/>
      <c r="K404" s="433"/>
      <c r="O404" s="434"/>
    </row>
    <row r="405" spans="4:15" ht="14">
      <c r="D405" s="434"/>
      <c r="J405" s="433"/>
      <c r="K405" s="433"/>
      <c r="O405" s="434"/>
    </row>
    <row r="406" spans="4:15" ht="14">
      <c r="D406" s="434"/>
      <c r="J406" s="433"/>
      <c r="K406" s="433"/>
      <c r="O406" s="434"/>
    </row>
    <row r="407" spans="4:15" ht="14">
      <c r="D407" s="434"/>
      <c r="J407" s="433"/>
      <c r="K407" s="433"/>
      <c r="O407" s="434"/>
    </row>
    <row r="408" spans="4:15" ht="14">
      <c r="D408" s="434"/>
      <c r="J408" s="433"/>
      <c r="K408" s="433"/>
      <c r="O408" s="434"/>
    </row>
    <row r="409" spans="4:15" ht="14">
      <c r="D409" s="434"/>
      <c r="J409" s="433"/>
      <c r="K409" s="433"/>
      <c r="O409" s="434"/>
    </row>
    <row r="410" spans="4:15" ht="14">
      <c r="D410" s="434"/>
      <c r="J410" s="433"/>
      <c r="K410" s="433"/>
      <c r="O410" s="434"/>
    </row>
    <row r="411" spans="4:15" ht="14">
      <c r="D411" s="434"/>
      <c r="J411" s="433"/>
      <c r="K411" s="433"/>
      <c r="O411" s="434"/>
    </row>
    <row r="412" spans="4:15" ht="14">
      <c r="D412" s="434"/>
      <c r="J412" s="433"/>
      <c r="K412" s="433"/>
      <c r="O412" s="434"/>
    </row>
    <row r="413" spans="4:15" ht="14">
      <c r="D413" s="434"/>
      <c r="J413" s="433"/>
      <c r="K413" s="433"/>
      <c r="O413" s="434"/>
    </row>
    <row r="414" spans="4:15" ht="14">
      <c r="D414" s="434"/>
      <c r="J414" s="433"/>
      <c r="K414" s="433"/>
      <c r="O414" s="434"/>
    </row>
    <row r="415" spans="4:15" ht="14">
      <c r="D415" s="434"/>
      <c r="J415" s="433"/>
      <c r="K415" s="433"/>
      <c r="O415" s="434"/>
    </row>
    <row r="416" spans="4:15" ht="14">
      <c r="D416" s="434"/>
      <c r="J416" s="433"/>
      <c r="K416" s="433"/>
      <c r="O416" s="434"/>
    </row>
    <row r="417" spans="4:15" ht="14">
      <c r="D417" s="434"/>
      <c r="J417" s="433"/>
      <c r="K417" s="433"/>
      <c r="O417" s="434"/>
    </row>
    <row r="418" spans="4:15" ht="14">
      <c r="D418" s="434"/>
      <c r="J418" s="433"/>
      <c r="K418" s="433"/>
      <c r="O418" s="434"/>
    </row>
    <row r="419" spans="4:15" ht="14">
      <c r="D419" s="434"/>
      <c r="J419" s="433"/>
      <c r="K419" s="433"/>
      <c r="O419" s="434"/>
    </row>
    <row r="420" spans="4:15" ht="14">
      <c r="D420" s="434"/>
      <c r="J420" s="433"/>
      <c r="K420" s="433"/>
      <c r="O420" s="434"/>
    </row>
    <row r="421" spans="4:15" ht="14">
      <c r="D421" s="434"/>
      <c r="J421" s="433"/>
      <c r="K421" s="433"/>
      <c r="O421" s="434"/>
    </row>
    <row r="422" spans="4:15" ht="14">
      <c r="D422" s="434"/>
      <c r="J422" s="433"/>
      <c r="K422" s="433"/>
      <c r="O422" s="434"/>
    </row>
    <row r="423" spans="4:15" ht="14">
      <c r="D423" s="434"/>
      <c r="J423" s="433"/>
      <c r="K423" s="433"/>
      <c r="O423" s="434"/>
    </row>
    <row r="424" spans="4:15" ht="14">
      <c r="D424" s="434"/>
      <c r="J424" s="433"/>
      <c r="K424" s="433"/>
      <c r="O424" s="434"/>
    </row>
    <row r="425" spans="4:15" ht="14">
      <c r="D425" s="434"/>
      <c r="J425" s="433"/>
      <c r="K425" s="433"/>
      <c r="O425" s="434"/>
    </row>
    <row r="426" spans="4:15" ht="14">
      <c r="D426" s="434"/>
      <c r="J426" s="433"/>
      <c r="K426" s="433"/>
      <c r="O426" s="434"/>
    </row>
    <row r="427" spans="4:15" ht="14">
      <c r="D427" s="434"/>
      <c r="J427" s="433"/>
      <c r="K427" s="433"/>
      <c r="O427" s="434"/>
    </row>
    <row r="428" spans="4:15" ht="14">
      <c r="D428" s="434"/>
      <c r="J428" s="433"/>
      <c r="K428" s="433"/>
      <c r="O428" s="434"/>
    </row>
    <row r="429" spans="4:15" ht="14">
      <c r="D429" s="434"/>
      <c r="J429" s="433"/>
      <c r="K429" s="433"/>
      <c r="O429" s="434"/>
    </row>
    <row r="430" spans="4:15" ht="14">
      <c r="D430" s="434"/>
      <c r="J430" s="433"/>
      <c r="K430" s="433"/>
      <c r="O430" s="434"/>
    </row>
    <row r="431" spans="4:15" ht="14">
      <c r="D431" s="434"/>
      <c r="J431" s="433"/>
      <c r="K431" s="433"/>
      <c r="O431" s="434"/>
    </row>
    <row r="432" spans="4:15" ht="14">
      <c r="D432" s="434"/>
      <c r="J432" s="433"/>
      <c r="K432" s="433"/>
      <c r="O432" s="434"/>
    </row>
    <row r="433" spans="4:15" ht="14">
      <c r="D433" s="434"/>
      <c r="J433" s="433"/>
      <c r="K433" s="433"/>
      <c r="O433" s="434"/>
    </row>
    <row r="434" spans="4:15" ht="14">
      <c r="D434" s="434"/>
      <c r="J434" s="433"/>
      <c r="K434" s="433"/>
      <c r="O434" s="434"/>
    </row>
    <row r="435" spans="4:15" ht="14">
      <c r="D435" s="434"/>
      <c r="J435" s="433"/>
      <c r="K435" s="433"/>
      <c r="O435" s="434"/>
    </row>
    <row r="436" spans="4:15" ht="14">
      <c r="D436" s="434"/>
      <c r="J436" s="433"/>
      <c r="K436" s="433"/>
      <c r="O436" s="434"/>
    </row>
    <row r="437" spans="4:15" ht="14">
      <c r="D437" s="434"/>
      <c r="J437" s="433"/>
      <c r="K437" s="433"/>
      <c r="O437" s="434"/>
    </row>
    <row r="438" spans="4:15" ht="14">
      <c r="D438" s="434"/>
      <c r="J438" s="433"/>
      <c r="K438" s="433"/>
      <c r="O438" s="434"/>
    </row>
    <row r="439" spans="4:15" ht="14">
      <c r="D439" s="434"/>
      <c r="J439" s="433"/>
      <c r="K439" s="433"/>
      <c r="O439" s="434"/>
    </row>
    <row r="440" spans="4:15" ht="14">
      <c r="D440" s="434"/>
      <c r="J440" s="433"/>
      <c r="K440" s="433"/>
      <c r="O440" s="434"/>
    </row>
    <row r="441" spans="4:15" ht="14">
      <c r="D441" s="434"/>
      <c r="J441" s="433"/>
      <c r="K441" s="433"/>
      <c r="O441" s="434"/>
    </row>
    <row r="442" spans="4:15" ht="14">
      <c r="D442" s="434"/>
      <c r="J442" s="433"/>
      <c r="K442" s="433"/>
      <c r="O442" s="434"/>
    </row>
    <row r="443" spans="4:15" ht="14">
      <c r="D443" s="434"/>
      <c r="J443" s="433"/>
      <c r="K443" s="433"/>
      <c r="O443" s="434"/>
    </row>
    <row r="444" spans="4:15" ht="14">
      <c r="D444" s="434"/>
      <c r="J444" s="433"/>
      <c r="K444" s="433"/>
      <c r="O444" s="434"/>
    </row>
    <row r="445" spans="4:15" ht="14">
      <c r="D445" s="434"/>
      <c r="J445" s="433"/>
      <c r="K445" s="433"/>
      <c r="O445" s="434"/>
    </row>
    <row r="446" spans="4:15" ht="14">
      <c r="D446" s="434"/>
      <c r="J446" s="433"/>
      <c r="K446" s="433"/>
      <c r="O446" s="434"/>
    </row>
    <row r="447" spans="4:15" ht="14">
      <c r="D447" s="434"/>
      <c r="J447" s="433"/>
      <c r="K447" s="433"/>
      <c r="O447" s="434"/>
    </row>
    <row r="448" spans="4:15" ht="14">
      <c r="D448" s="434"/>
      <c r="J448" s="433"/>
      <c r="K448" s="433"/>
      <c r="O448" s="434"/>
    </row>
    <row r="449" spans="4:15" ht="14">
      <c r="D449" s="434"/>
      <c r="J449" s="433"/>
      <c r="K449" s="433"/>
      <c r="O449" s="434"/>
    </row>
    <row r="450" spans="4:15" ht="14">
      <c r="D450" s="434"/>
      <c r="J450" s="433"/>
      <c r="K450" s="433"/>
      <c r="O450" s="434"/>
    </row>
    <row r="451" spans="4:15" ht="14">
      <c r="D451" s="434"/>
      <c r="J451" s="433"/>
      <c r="K451" s="433"/>
      <c r="O451" s="434"/>
    </row>
    <row r="452" spans="4:15" ht="14">
      <c r="D452" s="434"/>
      <c r="J452" s="433"/>
      <c r="K452" s="433"/>
      <c r="O452" s="434"/>
    </row>
    <row r="453" spans="4:15" ht="14">
      <c r="D453" s="434"/>
      <c r="J453" s="433"/>
      <c r="K453" s="433"/>
      <c r="O453" s="434"/>
    </row>
    <row r="454" spans="4:15" ht="14">
      <c r="D454" s="434"/>
      <c r="J454" s="433"/>
      <c r="K454" s="433"/>
      <c r="O454" s="434"/>
    </row>
    <row r="455" spans="4:15" ht="14">
      <c r="D455" s="434"/>
      <c r="J455" s="433"/>
      <c r="K455" s="433"/>
      <c r="O455" s="434"/>
    </row>
    <row r="456" spans="4:15" ht="14">
      <c r="D456" s="434"/>
      <c r="J456" s="433"/>
      <c r="K456" s="433"/>
      <c r="O456" s="434"/>
    </row>
    <row r="457" spans="4:15" ht="14">
      <c r="D457" s="434"/>
      <c r="J457" s="433"/>
      <c r="K457" s="433"/>
      <c r="O457" s="434"/>
    </row>
    <row r="458" spans="4:15" ht="14">
      <c r="D458" s="434"/>
      <c r="J458" s="433"/>
      <c r="K458" s="433"/>
      <c r="O458" s="434"/>
    </row>
    <row r="459" spans="4:15" ht="14">
      <c r="D459" s="434"/>
      <c r="J459" s="433"/>
      <c r="K459" s="433"/>
      <c r="O459" s="434"/>
    </row>
    <row r="460" spans="4:15" ht="14">
      <c r="D460" s="434"/>
      <c r="J460" s="433"/>
      <c r="K460" s="433"/>
      <c r="O460" s="434"/>
    </row>
    <row r="461" spans="4:15" ht="14">
      <c r="D461" s="434"/>
      <c r="J461" s="433"/>
      <c r="K461" s="433"/>
      <c r="O461" s="434"/>
    </row>
    <row r="462" spans="4:15" ht="14">
      <c r="D462" s="434"/>
      <c r="J462" s="433"/>
      <c r="K462" s="433"/>
      <c r="O462" s="434"/>
    </row>
    <row r="463" spans="4:15" ht="14">
      <c r="D463" s="434"/>
      <c r="J463" s="433"/>
      <c r="K463" s="433"/>
      <c r="O463" s="434"/>
    </row>
    <row r="464" spans="4:15" ht="14">
      <c r="D464" s="434"/>
      <c r="J464" s="433"/>
      <c r="K464" s="433"/>
      <c r="O464" s="434"/>
    </row>
    <row r="465" spans="4:15" ht="14">
      <c r="D465" s="434"/>
      <c r="J465" s="433"/>
      <c r="K465" s="433"/>
      <c r="O465" s="434"/>
    </row>
    <row r="466" spans="4:15" ht="14">
      <c r="D466" s="434"/>
      <c r="J466" s="433"/>
      <c r="K466" s="433"/>
      <c r="O466" s="434"/>
    </row>
    <row r="467" spans="4:15" ht="14">
      <c r="D467" s="434"/>
      <c r="J467" s="433"/>
      <c r="K467" s="433"/>
      <c r="O467" s="434"/>
    </row>
    <row r="468" spans="4:15" ht="14">
      <c r="D468" s="434"/>
      <c r="J468" s="433"/>
      <c r="K468" s="433"/>
      <c r="O468" s="434"/>
    </row>
    <row r="469" spans="4:15" ht="14">
      <c r="D469" s="434"/>
      <c r="J469" s="433"/>
      <c r="K469" s="433"/>
      <c r="O469" s="434"/>
    </row>
    <row r="470" spans="4:15" ht="14">
      <c r="D470" s="434"/>
      <c r="J470" s="433"/>
      <c r="K470" s="433"/>
      <c r="O470" s="434"/>
    </row>
    <row r="471" spans="4:15" ht="14">
      <c r="D471" s="434"/>
      <c r="J471" s="433"/>
      <c r="K471" s="433"/>
      <c r="O471" s="434"/>
    </row>
    <row r="472" spans="4:15" ht="14">
      <c r="D472" s="434"/>
      <c r="J472" s="433"/>
      <c r="K472" s="433"/>
      <c r="O472" s="434"/>
    </row>
    <row r="473" spans="4:15" ht="14">
      <c r="D473" s="434"/>
      <c r="J473" s="433"/>
      <c r="K473" s="433"/>
      <c r="O473" s="434"/>
    </row>
    <row r="474" spans="4:15" ht="14">
      <c r="D474" s="434"/>
      <c r="J474" s="433"/>
      <c r="K474" s="433"/>
      <c r="O474" s="434"/>
    </row>
    <row r="475" spans="4:15" ht="14">
      <c r="D475" s="434"/>
      <c r="J475" s="433"/>
      <c r="K475" s="433"/>
      <c r="O475" s="434"/>
    </row>
    <row r="476" spans="4:15" ht="14">
      <c r="D476" s="434"/>
      <c r="J476" s="433"/>
      <c r="K476" s="433"/>
      <c r="O476" s="434"/>
    </row>
    <row r="477" spans="4:15" ht="14">
      <c r="D477" s="434"/>
      <c r="J477" s="433"/>
      <c r="K477" s="433"/>
      <c r="O477" s="434"/>
    </row>
    <row r="478" spans="4:15" ht="14">
      <c r="D478" s="434"/>
      <c r="J478" s="433"/>
      <c r="K478" s="433"/>
      <c r="O478" s="434"/>
    </row>
    <row r="479" spans="4:15" ht="14">
      <c r="D479" s="434"/>
      <c r="J479" s="433"/>
      <c r="K479" s="433"/>
      <c r="O479" s="434"/>
    </row>
    <row r="480" spans="4:15" ht="14">
      <c r="D480" s="434"/>
      <c r="J480" s="433"/>
      <c r="K480" s="433"/>
      <c r="O480" s="434"/>
    </row>
    <row r="481" spans="4:15" ht="14">
      <c r="D481" s="434"/>
      <c r="J481" s="433"/>
      <c r="K481" s="433"/>
      <c r="O481" s="434"/>
    </row>
    <row r="482" spans="4:15" ht="14">
      <c r="D482" s="434"/>
      <c r="J482" s="433"/>
      <c r="K482" s="433"/>
      <c r="O482" s="434"/>
    </row>
    <row r="483" spans="4:15" ht="14">
      <c r="D483" s="434"/>
      <c r="J483" s="433"/>
      <c r="K483" s="433"/>
      <c r="O483" s="434"/>
    </row>
    <row r="484" spans="4:15" ht="14">
      <c r="D484" s="434"/>
      <c r="J484" s="433"/>
      <c r="K484" s="433"/>
      <c r="O484" s="434"/>
    </row>
    <row r="485" spans="4:15" ht="14">
      <c r="D485" s="434"/>
      <c r="J485" s="433"/>
      <c r="K485" s="433"/>
      <c r="O485" s="434"/>
    </row>
    <row r="486" spans="4:15" ht="14">
      <c r="D486" s="434"/>
      <c r="J486" s="433"/>
      <c r="K486" s="433"/>
      <c r="O486" s="434"/>
    </row>
    <row r="487" spans="4:15" ht="14">
      <c r="D487" s="434"/>
      <c r="J487" s="433"/>
      <c r="K487" s="433"/>
      <c r="O487" s="434"/>
    </row>
    <row r="488" spans="4:15" ht="14">
      <c r="D488" s="434"/>
      <c r="J488" s="433"/>
      <c r="K488" s="433"/>
      <c r="O488" s="434"/>
    </row>
    <row r="489" spans="4:15" ht="14">
      <c r="D489" s="434"/>
      <c r="J489" s="433"/>
      <c r="K489" s="433"/>
      <c r="O489" s="434"/>
    </row>
    <row r="490" spans="4:15" ht="14">
      <c r="D490" s="434"/>
      <c r="J490" s="433"/>
      <c r="K490" s="433"/>
      <c r="O490" s="434"/>
    </row>
    <row r="491" spans="4:15" ht="14">
      <c r="D491" s="434"/>
      <c r="J491" s="433"/>
      <c r="K491" s="433"/>
      <c r="O491" s="434"/>
    </row>
    <row r="492" spans="4:15" ht="14">
      <c r="D492" s="434"/>
      <c r="J492" s="433"/>
      <c r="K492" s="433"/>
      <c r="O492" s="434"/>
    </row>
    <row r="493" spans="4:15" ht="14">
      <c r="D493" s="434"/>
      <c r="J493" s="433"/>
      <c r="K493" s="433"/>
      <c r="O493" s="434"/>
    </row>
    <row r="494" spans="4:15" ht="14">
      <c r="D494" s="434"/>
      <c r="J494" s="433"/>
      <c r="K494" s="433"/>
      <c r="O494" s="434"/>
    </row>
    <row r="495" spans="4:15" ht="14">
      <c r="D495" s="434"/>
      <c r="J495" s="433"/>
      <c r="K495" s="433"/>
      <c r="O495" s="434"/>
    </row>
    <row r="496" spans="4:15" ht="14">
      <c r="D496" s="434"/>
      <c r="J496" s="433"/>
      <c r="K496" s="433"/>
      <c r="O496" s="434"/>
    </row>
    <row r="497" spans="4:15" ht="14">
      <c r="D497" s="434"/>
      <c r="J497" s="433"/>
      <c r="K497" s="433"/>
      <c r="O497" s="434"/>
    </row>
    <row r="498" spans="4:15" ht="14">
      <c r="D498" s="434"/>
      <c r="J498" s="433"/>
      <c r="K498" s="433"/>
      <c r="O498" s="434"/>
    </row>
    <row r="499" spans="4:15" ht="14">
      <c r="D499" s="434"/>
      <c r="J499" s="433"/>
      <c r="K499" s="433"/>
      <c r="O499" s="434"/>
    </row>
    <row r="500" spans="4:15" ht="14">
      <c r="D500" s="434"/>
      <c r="J500" s="433"/>
      <c r="K500" s="433"/>
      <c r="O500" s="434"/>
    </row>
    <row r="501" spans="4:15" ht="14">
      <c r="D501" s="434"/>
      <c r="J501" s="433"/>
      <c r="K501" s="433"/>
      <c r="O501" s="434"/>
    </row>
    <row r="502" spans="4:15" ht="14">
      <c r="D502" s="434"/>
      <c r="J502" s="433"/>
      <c r="K502" s="433"/>
      <c r="O502" s="434"/>
    </row>
    <row r="503" spans="4:15" ht="14">
      <c r="D503" s="434"/>
      <c r="J503" s="433"/>
      <c r="K503" s="433"/>
      <c r="O503" s="434"/>
    </row>
    <row r="504" spans="4:15" ht="14">
      <c r="D504" s="434"/>
      <c r="J504" s="433"/>
      <c r="K504" s="433"/>
      <c r="O504" s="434"/>
    </row>
    <row r="505" spans="4:15" ht="14">
      <c r="D505" s="434"/>
      <c r="J505" s="433"/>
      <c r="K505" s="433"/>
      <c r="O505" s="434"/>
    </row>
    <row r="506" spans="4:15" ht="14">
      <c r="D506" s="434"/>
      <c r="J506" s="433"/>
      <c r="K506" s="433"/>
      <c r="O506" s="434"/>
    </row>
    <row r="507" spans="4:15" ht="14">
      <c r="D507" s="434"/>
      <c r="J507" s="433"/>
      <c r="K507" s="433"/>
      <c r="O507" s="434"/>
    </row>
    <row r="508" spans="4:15" ht="14">
      <c r="D508" s="434"/>
      <c r="J508" s="433"/>
      <c r="K508" s="433"/>
      <c r="O508" s="434"/>
    </row>
    <row r="509" spans="4:15" ht="14">
      <c r="D509" s="434"/>
      <c r="J509" s="433"/>
      <c r="K509" s="433"/>
      <c r="O509" s="434"/>
    </row>
    <row r="510" spans="4:15" ht="14">
      <c r="D510" s="434"/>
      <c r="J510" s="433"/>
      <c r="K510" s="433"/>
      <c r="O510" s="434"/>
    </row>
    <row r="511" spans="4:15" ht="14">
      <c r="D511" s="434"/>
      <c r="J511" s="433"/>
      <c r="K511" s="433"/>
      <c r="O511" s="434"/>
    </row>
    <row r="512" spans="4:15" ht="14">
      <c r="D512" s="434"/>
      <c r="J512" s="433"/>
      <c r="K512" s="433"/>
      <c r="O512" s="434"/>
    </row>
    <row r="513" spans="4:15" ht="14">
      <c r="D513" s="434"/>
      <c r="J513" s="433"/>
      <c r="K513" s="433"/>
      <c r="O513" s="434"/>
    </row>
    <row r="514" spans="4:15" ht="14">
      <c r="D514" s="434"/>
      <c r="J514" s="433"/>
      <c r="K514" s="433"/>
      <c r="O514" s="434"/>
    </row>
    <row r="515" spans="4:15" ht="14">
      <c r="D515" s="434"/>
      <c r="J515" s="433"/>
      <c r="K515" s="433"/>
      <c r="O515" s="434"/>
    </row>
    <row r="516" spans="4:15" ht="14">
      <c r="D516" s="434"/>
      <c r="J516" s="433"/>
      <c r="K516" s="433"/>
      <c r="O516" s="434"/>
    </row>
    <row r="517" spans="4:15" ht="14">
      <c r="D517" s="434"/>
      <c r="J517" s="433"/>
      <c r="K517" s="433"/>
      <c r="O517" s="434"/>
    </row>
    <row r="518" spans="4:15" ht="14">
      <c r="D518" s="434"/>
      <c r="J518" s="433"/>
      <c r="K518" s="433"/>
      <c r="O518" s="434"/>
    </row>
    <row r="519" spans="4:15" ht="14">
      <c r="D519" s="434"/>
      <c r="J519" s="433"/>
      <c r="K519" s="433"/>
      <c r="O519" s="434"/>
    </row>
    <row r="520" spans="4:15" ht="14">
      <c r="D520" s="434"/>
      <c r="J520" s="433"/>
      <c r="K520" s="433"/>
      <c r="O520" s="434"/>
    </row>
    <row r="521" spans="4:15" ht="14">
      <c r="D521" s="434"/>
      <c r="J521" s="433"/>
      <c r="K521" s="433"/>
      <c r="O521" s="434"/>
    </row>
    <row r="522" spans="4:15" ht="14">
      <c r="D522" s="434"/>
      <c r="J522" s="433"/>
      <c r="K522" s="433"/>
      <c r="O522" s="434"/>
    </row>
    <row r="523" spans="4:15" ht="14">
      <c r="D523" s="434"/>
      <c r="J523" s="433"/>
      <c r="K523" s="433"/>
      <c r="O523" s="434"/>
    </row>
    <row r="524" spans="4:15" ht="14">
      <c r="D524" s="434"/>
      <c r="J524" s="433"/>
      <c r="K524" s="433"/>
      <c r="O524" s="434"/>
    </row>
    <row r="525" spans="4:15" ht="14">
      <c r="D525" s="434"/>
      <c r="J525" s="433"/>
      <c r="K525" s="433"/>
      <c r="O525" s="434"/>
    </row>
    <row r="526" spans="4:15" ht="14">
      <c r="D526" s="434"/>
      <c r="J526" s="433"/>
      <c r="K526" s="433"/>
      <c r="O526" s="434"/>
    </row>
    <row r="527" spans="4:15" ht="14">
      <c r="D527" s="434"/>
      <c r="J527" s="433"/>
      <c r="K527" s="433"/>
      <c r="O527" s="434"/>
    </row>
    <row r="528" spans="4:15" ht="14">
      <c r="D528" s="434"/>
      <c r="J528" s="433"/>
      <c r="K528" s="433"/>
      <c r="O528" s="434"/>
    </row>
    <row r="529" spans="4:15" ht="14">
      <c r="D529" s="434"/>
      <c r="J529" s="433"/>
      <c r="K529" s="433"/>
      <c r="O529" s="434"/>
    </row>
    <row r="530" spans="4:15" ht="14">
      <c r="D530" s="434"/>
      <c r="J530" s="433"/>
      <c r="K530" s="433"/>
      <c r="O530" s="434"/>
    </row>
    <row r="531" spans="4:15" ht="14">
      <c r="D531" s="434"/>
      <c r="J531" s="433"/>
      <c r="K531" s="433"/>
      <c r="O531" s="434"/>
    </row>
    <row r="532" spans="4:15" ht="14">
      <c r="D532" s="434"/>
      <c r="J532" s="433"/>
      <c r="K532" s="433"/>
      <c r="O532" s="434"/>
    </row>
    <row r="533" spans="4:15" ht="14">
      <c r="D533" s="434"/>
      <c r="J533" s="433"/>
      <c r="K533" s="433"/>
      <c r="O533" s="434"/>
    </row>
    <row r="534" spans="4:15" ht="14">
      <c r="D534" s="434"/>
      <c r="J534" s="433"/>
      <c r="K534" s="433"/>
      <c r="O534" s="434"/>
    </row>
    <row r="535" spans="4:15" ht="14">
      <c r="D535" s="434"/>
      <c r="J535" s="433"/>
      <c r="K535" s="433"/>
      <c r="O535" s="434"/>
    </row>
    <row r="536" spans="4:15" ht="14">
      <c r="D536" s="434"/>
      <c r="J536" s="433"/>
      <c r="K536" s="433"/>
      <c r="O536" s="434"/>
    </row>
    <row r="537" spans="4:15" ht="14">
      <c r="D537" s="434"/>
      <c r="J537" s="433"/>
      <c r="K537" s="433"/>
      <c r="O537" s="434"/>
    </row>
    <row r="538" spans="4:15" ht="14">
      <c r="D538" s="434"/>
      <c r="J538" s="433"/>
      <c r="K538" s="433"/>
      <c r="O538" s="434"/>
    </row>
    <row r="539" spans="4:15" ht="14">
      <c r="D539" s="434"/>
      <c r="J539" s="433"/>
      <c r="K539" s="433"/>
      <c r="O539" s="434"/>
    </row>
    <row r="540" spans="4:15" ht="14">
      <c r="D540" s="434"/>
      <c r="J540" s="433"/>
      <c r="K540" s="433"/>
      <c r="O540" s="434"/>
    </row>
    <row r="541" spans="4:15" ht="14">
      <c r="D541" s="434"/>
      <c r="J541" s="433"/>
      <c r="K541" s="433"/>
      <c r="O541" s="434"/>
    </row>
    <row r="542" spans="4:15" ht="14">
      <c r="D542" s="434"/>
      <c r="J542" s="433"/>
      <c r="K542" s="433"/>
      <c r="O542" s="434"/>
    </row>
    <row r="543" spans="4:15" ht="14">
      <c r="D543" s="434"/>
      <c r="J543" s="433"/>
      <c r="K543" s="433"/>
      <c r="O543" s="434"/>
    </row>
    <row r="544" spans="4:15" ht="14">
      <c r="D544" s="434"/>
      <c r="J544" s="433"/>
      <c r="K544" s="433"/>
      <c r="O544" s="434"/>
    </row>
    <row r="545" spans="4:15" ht="14">
      <c r="D545" s="434"/>
      <c r="J545" s="433"/>
      <c r="K545" s="433"/>
      <c r="O545" s="434"/>
    </row>
    <row r="546" spans="4:15" ht="14">
      <c r="D546" s="434"/>
      <c r="J546" s="433"/>
      <c r="K546" s="433"/>
      <c r="O546" s="434"/>
    </row>
    <row r="547" spans="4:15" ht="14">
      <c r="D547" s="434"/>
      <c r="J547" s="433"/>
      <c r="K547" s="433"/>
      <c r="O547" s="434"/>
    </row>
    <row r="548" spans="4:15" ht="14">
      <c r="D548" s="434"/>
      <c r="J548" s="433"/>
      <c r="K548" s="433"/>
      <c r="O548" s="434"/>
    </row>
    <row r="549" spans="4:15" ht="14">
      <c r="D549" s="434"/>
      <c r="J549" s="433"/>
      <c r="K549" s="433"/>
      <c r="O549" s="434"/>
    </row>
    <row r="550" spans="4:15" ht="14">
      <c r="D550" s="434"/>
      <c r="J550" s="433"/>
      <c r="K550" s="433"/>
      <c r="O550" s="434"/>
    </row>
    <row r="551" spans="4:15" ht="14">
      <c r="D551" s="434"/>
      <c r="J551" s="433"/>
      <c r="K551" s="433"/>
      <c r="O551" s="434"/>
    </row>
    <row r="552" spans="4:15" ht="14">
      <c r="D552" s="434"/>
      <c r="J552" s="433"/>
      <c r="K552" s="433"/>
      <c r="O552" s="434"/>
    </row>
    <row r="553" spans="4:15" ht="14">
      <c r="D553" s="434"/>
      <c r="J553" s="433"/>
      <c r="K553" s="433"/>
      <c r="O553" s="434"/>
    </row>
    <row r="554" spans="4:15" ht="14">
      <c r="D554" s="434"/>
      <c r="J554" s="433"/>
      <c r="K554" s="433"/>
      <c r="O554" s="434"/>
    </row>
    <row r="555" spans="4:15" ht="14">
      <c r="D555" s="434"/>
      <c r="J555" s="433"/>
      <c r="K555" s="433"/>
      <c r="O555" s="434"/>
    </row>
    <row r="556" spans="4:15" ht="14">
      <c r="D556" s="434"/>
      <c r="J556" s="433"/>
      <c r="K556" s="433"/>
      <c r="O556" s="434"/>
    </row>
    <row r="557" spans="4:15" ht="14">
      <c r="D557" s="434"/>
      <c r="J557" s="433"/>
      <c r="K557" s="433"/>
      <c r="O557" s="434"/>
    </row>
    <row r="558" spans="4:15" ht="14">
      <c r="D558" s="434"/>
      <c r="J558" s="433"/>
      <c r="K558" s="433"/>
      <c r="O558" s="434"/>
    </row>
    <row r="559" spans="4:15" ht="14">
      <c r="D559" s="434"/>
      <c r="J559" s="433"/>
      <c r="K559" s="433"/>
      <c r="O559" s="434"/>
    </row>
    <row r="560" spans="4:15" ht="14">
      <c r="D560" s="434"/>
      <c r="J560" s="433"/>
      <c r="K560" s="433"/>
      <c r="O560" s="434"/>
    </row>
    <row r="561" spans="4:15" ht="14">
      <c r="D561" s="434"/>
      <c r="J561" s="433"/>
      <c r="K561" s="433"/>
      <c r="O561" s="434"/>
    </row>
    <row r="562" spans="4:15" ht="14">
      <c r="D562" s="434"/>
      <c r="J562" s="433"/>
      <c r="K562" s="433"/>
      <c r="O562" s="434"/>
    </row>
    <row r="563" spans="4:15" ht="14">
      <c r="D563" s="434"/>
      <c r="J563" s="433"/>
      <c r="K563" s="433"/>
      <c r="O563" s="434"/>
    </row>
    <row r="564" spans="4:15" ht="14">
      <c r="D564" s="434"/>
      <c r="J564" s="433"/>
      <c r="K564" s="433"/>
      <c r="O564" s="434"/>
    </row>
    <row r="565" spans="4:15" ht="14">
      <c r="D565" s="434"/>
      <c r="J565" s="433"/>
      <c r="K565" s="433"/>
      <c r="O565" s="434"/>
    </row>
    <row r="566" spans="4:15" ht="14">
      <c r="D566" s="434"/>
      <c r="J566" s="433"/>
      <c r="K566" s="433"/>
      <c r="O566" s="434"/>
    </row>
    <row r="567" spans="4:15" ht="14">
      <c r="D567" s="434"/>
      <c r="J567" s="433"/>
      <c r="K567" s="433"/>
      <c r="O567" s="434"/>
    </row>
    <row r="568" spans="4:15" ht="14">
      <c r="D568" s="434"/>
      <c r="J568" s="433"/>
      <c r="K568" s="433"/>
      <c r="O568" s="434"/>
    </row>
    <row r="569" spans="4:15" ht="14">
      <c r="D569" s="434"/>
      <c r="J569" s="433"/>
      <c r="K569" s="433"/>
      <c r="O569" s="434"/>
    </row>
    <row r="570" spans="4:15" ht="14">
      <c r="D570" s="434"/>
      <c r="J570" s="433"/>
      <c r="K570" s="433"/>
      <c r="O570" s="434"/>
    </row>
    <row r="571" spans="4:15" ht="14">
      <c r="D571" s="434"/>
      <c r="J571" s="433"/>
      <c r="K571" s="433"/>
      <c r="O571" s="434"/>
    </row>
    <row r="572" spans="4:15" ht="14">
      <c r="D572" s="434"/>
      <c r="J572" s="433"/>
      <c r="K572" s="433"/>
      <c r="O572" s="434"/>
    </row>
    <row r="573" spans="4:15" ht="14">
      <c r="D573" s="434"/>
      <c r="J573" s="433"/>
      <c r="K573" s="433"/>
      <c r="O573" s="434"/>
    </row>
    <row r="574" spans="4:15" ht="14">
      <c r="D574" s="434"/>
      <c r="J574" s="433"/>
      <c r="K574" s="433"/>
      <c r="O574" s="434"/>
    </row>
    <row r="575" spans="4:15" ht="14">
      <c r="D575" s="434"/>
      <c r="J575" s="433"/>
      <c r="K575" s="433"/>
      <c r="O575" s="434"/>
    </row>
    <row r="576" spans="4:15" ht="14">
      <c r="D576" s="434"/>
      <c r="J576" s="433"/>
      <c r="K576" s="433"/>
      <c r="O576" s="434"/>
    </row>
    <row r="577" spans="4:15" ht="14">
      <c r="D577" s="434"/>
      <c r="J577" s="433"/>
      <c r="K577" s="433"/>
      <c r="O577" s="434"/>
    </row>
    <row r="578" spans="4:15" ht="14">
      <c r="D578" s="434"/>
      <c r="J578" s="433"/>
      <c r="K578" s="433"/>
      <c r="O578" s="434"/>
    </row>
    <row r="579" spans="4:15" ht="14">
      <c r="D579" s="434"/>
      <c r="J579" s="433"/>
      <c r="K579" s="433"/>
      <c r="O579" s="434"/>
    </row>
    <row r="580" spans="4:15" ht="14">
      <c r="D580" s="434"/>
      <c r="J580" s="433"/>
      <c r="K580" s="433"/>
      <c r="O580" s="434"/>
    </row>
    <row r="581" spans="4:15" ht="14">
      <c r="D581" s="434"/>
      <c r="J581" s="433"/>
      <c r="K581" s="433"/>
      <c r="O581" s="434"/>
    </row>
    <row r="582" spans="4:15" ht="14">
      <c r="D582" s="434"/>
      <c r="J582" s="433"/>
      <c r="K582" s="433"/>
      <c r="O582" s="434"/>
    </row>
    <row r="583" spans="4:15" ht="14">
      <c r="D583" s="434"/>
      <c r="J583" s="433"/>
      <c r="K583" s="433"/>
      <c r="O583" s="434"/>
    </row>
    <row r="584" spans="4:15" ht="14">
      <c r="D584" s="434"/>
      <c r="J584" s="433"/>
      <c r="K584" s="433"/>
      <c r="O584" s="434"/>
    </row>
    <row r="585" spans="4:15" ht="14">
      <c r="D585" s="434"/>
      <c r="J585" s="433"/>
      <c r="K585" s="433"/>
      <c r="O585" s="434"/>
    </row>
    <row r="586" spans="4:15" ht="14">
      <c r="D586" s="434"/>
      <c r="J586" s="433"/>
      <c r="K586" s="433"/>
      <c r="O586" s="434"/>
    </row>
    <row r="587" spans="4:15" ht="14">
      <c r="D587" s="434"/>
      <c r="J587" s="433"/>
      <c r="K587" s="433"/>
      <c r="O587" s="434"/>
    </row>
    <row r="588" spans="4:15" ht="14">
      <c r="D588" s="434"/>
      <c r="J588" s="433"/>
      <c r="K588" s="433"/>
      <c r="O588" s="434"/>
    </row>
    <row r="589" spans="4:15" ht="14">
      <c r="D589" s="434"/>
      <c r="J589" s="433"/>
      <c r="K589" s="433"/>
      <c r="O589" s="434"/>
    </row>
    <row r="590" spans="4:15" ht="14">
      <c r="D590" s="434"/>
      <c r="J590" s="433"/>
      <c r="K590" s="433"/>
      <c r="O590" s="434"/>
    </row>
    <row r="591" spans="4:15" ht="14">
      <c r="D591" s="434"/>
      <c r="J591" s="433"/>
      <c r="K591" s="433"/>
      <c r="O591" s="434"/>
    </row>
    <row r="592" spans="4:15" ht="14">
      <c r="D592" s="434"/>
      <c r="J592" s="433"/>
      <c r="K592" s="433"/>
      <c r="O592" s="434"/>
    </row>
    <row r="593" spans="4:15" ht="14">
      <c r="D593" s="434"/>
      <c r="J593" s="433"/>
      <c r="K593" s="433"/>
      <c r="O593" s="434"/>
    </row>
    <row r="594" spans="4:15" ht="14">
      <c r="D594" s="434"/>
      <c r="J594" s="433"/>
      <c r="K594" s="433"/>
      <c r="O594" s="434"/>
    </row>
    <row r="595" spans="4:15" ht="14">
      <c r="D595" s="434"/>
      <c r="J595" s="433"/>
      <c r="K595" s="433"/>
      <c r="O595" s="434"/>
    </row>
    <row r="596" spans="4:15" ht="14">
      <c r="D596" s="434"/>
      <c r="J596" s="433"/>
      <c r="K596" s="433"/>
      <c r="O596" s="434"/>
    </row>
    <row r="597" spans="4:15" ht="14">
      <c r="D597" s="434"/>
      <c r="J597" s="433"/>
      <c r="K597" s="433"/>
      <c r="O597" s="434"/>
    </row>
    <row r="598" spans="4:15" ht="14">
      <c r="D598" s="434"/>
      <c r="J598" s="433"/>
      <c r="K598" s="433"/>
      <c r="O598" s="434"/>
    </row>
    <row r="599" spans="4:15" ht="14">
      <c r="D599" s="434"/>
      <c r="J599" s="433"/>
      <c r="K599" s="433"/>
      <c r="O599" s="434"/>
    </row>
    <row r="600" spans="4:15" ht="14">
      <c r="D600" s="434"/>
      <c r="J600" s="433"/>
      <c r="K600" s="433"/>
      <c r="O600" s="434"/>
    </row>
    <row r="601" spans="4:15" ht="14">
      <c r="D601" s="434"/>
      <c r="J601" s="433"/>
      <c r="K601" s="433"/>
      <c r="O601" s="434"/>
    </row>
    <row r="602" spans="4:15" ht="14">
      <c r="D602" s="434"/>
      <c r="J602" s="433"/>
      <c r="K602" s="433"/>
      <c r="O602" s="434"/>
    </row>
    <row r="603" spans="4:15" ht="14">
      <c r="D603" s="434"/>
      <c r="J603" s="433"/>
      <c r="K603" s="433"/>
      <c r="O603" s="434"/>
    </row>
    <row r="604" spans="4:15" ht="14">
      <c r="D604" s="434"/>
      <c r="J604" s="433"/>
      <c r="K604" s="433"/>
      <c r="O604" s="434"/>
    </row>
    <row r="605" spans="4:15" ht="14">
      <c r="D605" s="434"/>
      <c r="J605" s="433"/>
      <c r="K605" s="433"/>
      <c r="O605" s="434"/>
    </row>
    <row r="606" spans="4:15" ht="14">
      <c r="D606" s="434"/>
      <c r="J606" s="433"/>
      <c r="K606" s="433"/>
      <c r="O606" s="434"/>
    </row>
    <row r="607" spans="4:15" ht="14">
      <c r="D607" s="434"/>
      <c r="J607" s="433"/>
      <c r="K607" s="433"/>
      <c r="O607" s="434"/>
    </row>
    <row r="608" spans="4:15" ht="14">
      <c r="D608" s="434"/>
      <c r="J608" s="433"/>
      <c r="K608" s="433"/>
      <c r="O608" s="434"/>
    </row>
    <row r="609" spans="4:15" ht="14">
      <c r="D609" s="434"/>
      <c r="J609" s="433"/>
      <c r="K609" s="433"/>
      <c r="O609" s="434"/>
    </row>
    <row r="610" spans="4:15" ht="14">
      <c r="D610" s="434"/>
      <c r="J610" s="433"/>
      <c r="K610" s="433"/>
      <c r="O610" s="434"/>
    </row>
    <row r="611" spans="4:15" ht="14">
      <c r="D611" s="434"/>
      <c r="J611" s="433"/>
      <c r="K611" s="433"/>
      <c r="O611" s="434"/>
    </row>
    <row r="612" spans="4:15" ht="14">
      <c r="D612" s="434"/>
      <c r="J612" s="433"/>
      <c r="K612" s="433"/>
      <c r="O612" s="434"/>
    </row>
    <row r="613" spans="4:15" ht="14">
      <c r="D613" s="434"/>
      <c r="J613" s="433"/>
      <c r="K613" s="433"/>
      <c r="O613" s="434"/>
    </row>
    <row r="614" spans="4:15" ht="14">
      <c r="D614" s="434"/>
      <c r="J614" s="433"/>
      <c r="K614" s="433"/>
      <c r="O614" s="434"/>
    </row>
    <row r="615" spans="4:15" ht="14">
      <c r="D615" s="434"/>
      <c r="J615" s="433"/>
      <c r="K615" s="433"/>
      <c r="O615" s="434"/>
    </row>
    <row r="616" spans="4:15" ht="14">
      <c r="D616" s="434"/>
      <c r="J616" s="433"/>
      <c r="K616" s="433"/>
      <c r="O616" s="434"/>
    </row>
    <row r="617" spans="4:15" ht="14">
      <c r="D617" s="434"/>
      <c r="J617" s="433"/>
      <c r="K617" s="433"/>
      <c r="O617" s="434"/>
    </row>
    <row r="618" spans="4:15" ht="14">
      <c r="D618" s="434"/>
      <c r="J618" s="433"/>
      <c r="K618" s="433"/>
      <c r="O618" s="434"/>
    </row>
    <row r="619" spans="4:15" ht="14">
      <c r="D619" s="434"/>
      <c r="J619" s="433"/>
      <c r="K619" s="433"/>
      <c r="O619" s="434"/>
    </row>
    <row r="620" spans="4:15" ht="14">
      <c r="D620" s="434"/>
      <c r="J620" s="433"/>
      <c r="K620" s="433"/>
      <c r="O620" s="434"/>
    </row>
    <row r="621" spans="4:15" ht="14">
      <c r="D621" s="434"/>
      <c r="J621" s="433"/>
      <c r="K621" s="433"/>
      <c r="O621" s="434"/>
    </row>
    <row r="622" spans="4:15" ht="14">
      <c r="D622" s="434"/>
      <c r="J622" s="433"/>
      <c r="K622" s="433"/>
      <c r="O622" s="434"/>
    </row>
    <row r="623" spans="4:15" ht="14">
      <c r="D623" s="434"/>
      <c r="J623" s="433"/>
      <c r="K623" s="433"/>
      <c r="O623" s="434"/>
    </row>
    <row r="624" spans="4:15" ht="14">
      <c r="D624" s="434"/>
      <c r="J624" s="433"/>
      <c r="K624" s="433"/>
      <c r="O624" s="434"/>
    </row>
    <row r="625" spans="4:15" ht="14">
      <c r="D625" s="434"/>
      <c r="J625" s="433"/>
      <c r="K625" s="433"/>
      <c r="O625" s="434"/>
    </row>
    <row r="626" spans="4:15" ht="14">
      <c r="D626" s="434"/>
      <c r="J626" s="433"/>
      <c r="K626" s="433"/>
      <c r="O626" s="434"/>
    </row>
    <row r="627" spans="4:15" ht="14">
      <c r="D627" s="434"/>
      <c r="J627" s="433"/>
      <c r="K627" s="433"/>
      <c r="O627" s="434"/>
    </row>
    <row r="628" spans="4:15" ht="14">
      <c r="D628" s="434"/>
      <c r="J628" s="433"/>
      <c r="K628" s="433"/>
      <c r="O628" s="434"/>
    </row>
    <row r="629" spans="4:15" ht="14">
      <c r="D629" s="434"/>
      <c r="J629" s="433"/>
      <c r="K629" s="433"/>
      <c r="O629" s="434"/>
    </row>
    <row r="630" spans="4:15" ht="14">
      <c r="D630" s="434"/>
      <c r="J630" s="433"/>
      <c r="K630" s="433"/>
      <c r="O630" s="434"/>
    </row>
    <row r="631" spans="4:15" ht="14">
      <c r="D631" s="434"/>
      <c r="J631" s="433"/>
      <c r="K631" s="433"/>
      <c r="O631" s="434"/>
    </row>
    <row r="632" spans="4:15" ht="14">
      <c r="D632" s="434"/>
      <c r="J632" s="433"/>
      <c r="K632" s="433"/>
      <c r="O632" s="434"/>
    </row>
    <row r="633" spans="4:15" ht="14">
      <c r="D633" s="434"/>
      <c r="J633" s="433"/>
      <c r="K633" s="433"/>
      <c r="O633" s="434"/>
    </row>
    <row r="634" spans="4:15" ht="14">
      <c r="D634" s="434"/>
      <c r="J634" s="433"/>
      <c r="K634" s="433"/>
      <c r="O634" s="434"/>
    </row>
    <row r="635" spans="4:15" ht="14">
      <c r="D635" s="434"/>
      <c r="J635" s="433"/>
      <c r="K635" s="433"/>
      <c r="O635" s="434"/>
    </row>
    <row r="636" spans="4:15" ht="14">
      <c r="D636" s="434"/>
      <c r="J636" s="433"/>
      <c r="K636" s="433"/>
      <c r="O636" s="434"/>
    </row>
    <row r="637" spans="4:15" ht="14">
      <c r="D637" s="434"/>
      <c r="J637" s="433"/>
      <c r="K637" s="433"/>
      <c r="O637" s="434"/>
    </row>
    <row r="638" spans="4:15" ht="14">
      <c r="D638" s="434"/>
      <c r="J638" s="433"/>
      <c r="K638" s="433"/>
      <c r="O638" s="434"/>
    </row>
    <row r="639" spans="4:15" ht="14">
      <c r="D639" s="434"/>
      <c r="J639" s="433"/>
      <c r="K639" s="433"/>
      <c r="O639" s="434"/>
    </row>
    <row r="640" spans="4:15" ht="14">
      <c r="D640" s="434"/>
      <c r="J640" s="433"/>
      <c r="K640" s="433"/>
      <c r="O640" s="434"/>
    </row>
    <row r="641" spans="4:15" ht="14">
      <c r="D641" s="434"/>
      <c r="J641" s="433"/>
      <c r="K641" s="433"/>
      <c r="O641" s="434"/>
    </row>
    <row r="642" spans="4:15" ht="14">
      <c r="D642" s="434"/>
      <c r="J642" s="433"/>
      <c r="K642" s="433"/>
      <c r="O642" s="434"/>
    </row>
    <row r="643" spans="4:15" ht="14">
      <c r="D643" s="434"/>
      <c r="J643" s="433"/>
      <c r="K643" s="433"/>
      <c r="O643" s="434"/>
    </row>
    <row r="644" spans="4:15" ht="14">
      <c r="D644" s="434"/>
      <c r="J644" s="433"/>
      <c r="K644" s="433"/>
      <c r="O644" s="434"/>
    </row>
    <row r="645" spans="4:15" ht="14">
      <c r="D645" s="434"/>
      <c r="J645" s="433"/>
      <c r="K645" s="433"/>
      <c r="O645" s="434"/>
    </row>
    <row r="646" spans="4:15" ht="14">
      <c r="D646" s="434"/>
      <c r="J646" s="433"/>
      <c r="K646" s="433"/>
      <c r="O646" s="434"/>
    </row>
    <row r="647" spans="4:15" ht="14">
      <c r="D647" s="434"/>
      <c r="J647" s="433"/>
      <c r="K647" s="433"/>
      <c r="O647" s="434"/>
    </row>
    <row r="648" spans="4:15" ht="14">
      <c r="D648" s="434"/>
      <c r="J648" s="433"/>
      <c r="K648" s="433"/>
      <c r="O648" s="434"/>
    </row>
    <row r="649" spans="4:15" ht="14">
      <c r="D649" s="434"/>
      <c r="J649" s="433"/>
      <c r="K649" s="433"/>
      <c r="O649" s="434"/>
    </row>
    <row r="650" spans="4:15" ht="14">
      <c r="D650" s="434"/>
      <c r="J650" s="433"/>
      <c r="K650" s="433"/>
      <c r="O650" s="434"/>
    </row>
    <row r="651" spans="4:15" ht="14">
      <c r="D651" s="434"/>
      <c r="J651" s="433"/>
      <c r="K651" s="433"/>
      <c r="O651" s="434"/>
    </row>
    <row r="652" spans="4:15" ht="14">
      <c r="D652" s="434"/>
      <c r="J652" s="433"/>
      <c r="K652" s="433"/>
      <c r="O652" s="434"/>
    </row>
    <row r="653" spans="4:15" ht="14">
      <c r="D653" s="434"/>
      <c r="J653" s="433"/>
      <c r="K653" s="433"/>
      <c r="O653" s="434"/>
    </row>
    <row r="654" spans="4:15" ht="14">
      <c r="D654" s="434"/>
      <c r="J654" s="433"/>
      <c r="K654" s="433"/>
      <c r="O654" s="434"/>
    </row>
    <row r="655" spans="4:15" ht="14">
      <c r="D655" s="434"/>
      <c r="J655" s="433"/>
      <c r="K655" s="433"/>
      <c r="O655" s="434"/>
    </row>
    <row r="656" spans="4:15" ht="14">
      <c r="D656" s="434"/>
      <c r="J656" s="433"/>
      <c r="K656" s="433"/>
      <c r="O656" s="434"/>
    </row>
    <row r="657" spans="4:15" ht="14">
      <c r="D657" s="434"/>
      <c r="J657" s="433"/>
      <c r="K657" s="433"/>
      <c r="O657" s="434"/>
    </row>
    <row r="658" spans="4:15" ht="14">
      <c r="D658" s="434"/>
      <c r="J658" s="433"/>
      <c r="K658" s="433"/>
      <c r="O658" s="434"/>
    </row>
    <row r="659" spans="4:15" ht="14">
      <c r="D659" s="434"/>
      <c r="J659" s="433"/>
      <c r="K659" s="433"/>
      <c r="O659" s="434"/>
    </row>
    <row r="660" spans="4:15" ht="14">
      <c r="D660" s="434"/>
      <c r="J660" s="433"/>
      <c r="K660" s="433"/>
      <c r="O660" s="434"/>
    </row>
    <row r="661" spans="4:15" ht="14">
      <c r="D661" s="434"/>
      <c r="J661" s="433"/>
      <c r="K661" s="433"/>
      <c r="O661" s="434"/>
    </row>
    <row r="662" spans="4:15" ht="14">
      <c r="D662" s="434"/>
      <c r="J662" s="433"/>
      <c r="K662" s="433"/>
      <c r="O662" s="434"/>
    </row>
    <row r="663" spans="4:15" ht="14">
      <c r="D663" s="434"/>
      <c r="J663" s="433"/>
      <c r="K663" s="433"/>
      <c r="O663" s="434"/>
    </row>
    <row r="664" spans="4:15" ht="14">
      <c r="D664" s="434"/>
      <c r="J664" s="433"/>
      <c r="K664" s="433"/>
      <c r="O664" s="434"/>
    </row>
    <row r="665" spans="4:15" ht="14">
      <c r="D665" s="434"/>
      <c r="J665" s="433"/>
      <c r="K665" s="433"/>
      <c r="O665" s="434"/>
    </row>
    <row r="666" spans="4:15" ht="14">
      <c r="D666" s="434"/>
      <c r="J666" s="433"/>
      <c r="K666" s="433"/>
      <c r="O666" s="434"/>
    </row>
    <row r="667" spans="4:15" ht="14">
      <c r="D667" s="434"/>
      <c r="J667" s="433"/>
      <c r="K667" s="433"/>
      <c r="O667" s="434"/>
    </row>
    <row r="668" spans="4:15" ht="14">
      <c r="D668" s="434"/>
      <c r="J668" s="433"/>
      <c r="K668" s="433"/>
      <c r="O668" s="434"/>
    </row>
    <row r="669" spans="4:15" ht="14">
      <c r="D669" s="434"/>
      <c r="J669" s="433"/>
      <c r="K669" s="433"/>
      <c r="O669" s="434"/>
    </row>
    <row r="670" spans="4:15" ht="14">
      <c r="D670" s="434"/>
      <c r="J670" s="433"/>
      <c r="K670" s="433"/>
      <c r="O670" s="434"/>
    </row>
    <row r="671" spans="4:15" ht="14">
      <c r="D671" s="434"/>
      <c r="J671" s="433"/>
      <c r="K671" s="433"/>
      <c r="O671" s="434"/>
    </row>
    <row r="672" spans="4:15" ht="14">
      <c r="D672" s="434"/>
      <c r="J672" s="433"/>
      <c r="K672" s="433"/>
      <c r="O672" s="434"/>
    </row>
    <row r="673" spans="4:15" ht="14">
      <c r="D673" s="434"/>
      <c r="J673" s="433"/>
      <c r="K673" s="433"/>
      <c r="O673" s="434"/>
    </row>
    <row r="674" spans="4:15" ht="14">
      <c r="D674" s="434"/>
      <c r="J674" s="433"/>
      <c r="K674" s="433"/>
      <c r="O674" s="434"/>
    </row>
    <row r="675" spans="4:15" ht="14">
      <c r="D675" s="434"/>
      <c r="J675" s="433"/>
      <c r="K675" s="433"/>
      <c r="O675" s="434"/>
    </row>
    <row r="676" spans="4:15" ht="14">
      <c r="D676" s="434"/>
      <c r="J676" s="433"/>
      <c r="K676" s="433"/>
      <c r="O676" s="434"/>
    </row>
    <row r="677" spans="4:15" ht="14">
      <c r="D677" s="434"/>
      <c r="J677" s="433"/>
      <c r="K677" s="433"/>
      <c r="O677" s="434"/>
    </row>
    <row r="678" spans="4:15" ht="14">
      <c r="D678" s="434"/>
      <c r="J678" s="433"/>
      <c r="K678" s="433"/>
      <c r="O678" s="434"/>
    </row>
    <row r="679" spans="4:15" ht="14">
      <c r="D679" s="434"/>
      <c r="J679" s="433"/>
      <c r="K679" s="433"/>
      <c r="O679" s="434"/>
    </row>
    <row r="680" spans="4:15" ht="14">
      <c r="D680" s="434"/>
      <c r="J680" s="433"/>
      <c r="K680" s="433"/>
      <c r="O680" s="434"/>
    </row>
    <row r="681" spans="4:15" ht="14">
      <c r="D681" s="434"/>
      <c r="J681" s="433"/>
      <c r="K681" s="433"/>
      <c r="O681" s="434"/>
    </row>
    <row r="682" spans="4:15" ht="14">
      <c r="D682" s="434"/>
      <c r="J682" s="433"/>
      <c r="K682" s="433"/>
      <c r="O682" s="434"/>
    </row>
    <row r="683" spans="4:15" ht="14">
      <c r="D683" s="434"/>
      <c r="J683" s="433"/>
      <c r="K683" s="433"/>
      <c r="O683" s="434"/>
    </row>
    <row r="684" spans="4:15" ht="14">
      <c r="D684" s="434"/>
      <c r="J684" s="433"/>
      <c r="K684" s="433"/>
      <c r="O684" s="434"/>
    </row>
    <row r="685" spans="4:15" ht="14">
      <c r="D685" s="434"/>
      <c r="J685" s="433"/>
      <c r="K685" s="433"/>
      <c r="O685" s="434"/>
    </row>
    <row r="686" spans="4:15" ht="14">
      <c r="D686" s="434"/>
      <c r="J686" s="433"/>
      <c r="K686" s="433"/>
      <c r="O686" s="434"/>
    </row>
    <row r="687" spans="4:15" ht="14">
      <c r="D687" s="434"/>
      <c r="J687" s="433"/>
      <c r="K687" s="433"/>
      <c r="O687" s="434"/>
    </row>
    <row r="688" spans="4:15" ht="14">
      <c r="D688" s="434"/>
      <c r="J688" s="433"/>
      <c r="K688" s="433"/>
      <c r="O688" s="434"/>
    </row>
    <row r="689" spans="4:15" ht="14">
      <c r="D689" s="434"/>
      <c r="J689" s="433"/>
      <c r="K689" s="433"/>
      <c r="O689" s="434"/>
    </row>
    <row r="690" spans="4:15" ht="14">
      <c r="D690" s="434"/>
      <c r="J690" s="433"/>
      <c r="K690" s="433"/>
      <c r="O690" s="434"/>
    </row>
    <row r="691" spans="4:15" ht="14">
      <c r="D691" s="434"/>
      <c r="J691" s="433"/>
      <c r="K691" s="433"/>
      <c r="O691" s="434"/>
    </row>
    <row r="692" spans="4:15" ht="14">
      <c r="D692" s="434"/>
      <c r="J692" s="433"/>
      <c r="K692" s="433"/>
      <c r="O692" s="434"/>
    </row>
    <row r="693" spans="4:15" ht="14">
      <c r="D693" s="434"/>
      <c r="J693" s="433"/>
      <c r="K693" s="433"/>
      <c r="O693" s="434"/>
    </row>
    <row r="694" spans="4:15" ht="14">
      <c r="D694" s="434"/>
      <c r="J694" s="433"/>
      <c r="K694" s="433"/>
      <c r="O694" s="434"/>
    </row>
    <row r="695" spans="4:15" ht="14">
      <c r="D695" s="434"/>
      <c r="J695" s="433"/>
      <c r="K695" s="433"/>
      <c r="O695" s="434"/>
    </row>
    <row r="696" spans="4:15" ht="14">
      <c r="D696" s="434"/>
      <c r="J696" s="433"/>
      <c r="K696" s="433"/>
      <c r="O696" s="434"/>
    </row>
    <row r="697" spans="4:15" ht="14">
      <c r="D697" s="434"/>
      <c r="J697" s="433"/>
      <c r="K697" s="433"/>
      <c r="O697" s="434"/>
    </row>
    <row r="698" spans="4:15" ht="14">
      <c r="D698" s="434"/>
      <c r="J698" s="433"/>
      <c r="K698" s="433"/>
      <c r="O698" s="434"/>
    </row>
    <row r="699" spans="4:15" ht="14">
      <c r="D699" s="434"/>
      <c r="J699" s="433"/>
      <c r="K699" s="433"/>
      <c r="O699" s="434"/>
    </row>
    <row r="700" spans="4:15" ht="14">
      <c r="D700" s="434"/>
      <c r="J700" s="433"/>
      <c r="K700" s="433"/>
      <c r="O700" s="434"/>
    </row>
    <row r="701" spans="4:15" ht="14">
      <c r="D701" s="434"/>
      <c r="J701" s="433"/>
      <c r="K701" s="433"/>
      <c r="O701" s="434"/>
    </row>
    <row r="702" spans="4:15" ht="14">
      <c r="D702" s="434"/>
      <c r="J702" s="433"/>
      <c r="K702" s="433"/>
      <c r="O702" s="434"/>
    </row>
    <row r="703" spans="4:15" ht="14">
      <c r="D703" s="434"/>
      <c r="J703" s="433"/>
      <c r="K703" s="433"/>
      <c r="O703" s="434"/>
    </row>
    <row r="704" spans="4:15" ht="14">
      <c r="D704" s="434"/>
      <c r="J704" s="433"/>
      <c r="K704" s="433"/>
      <c r="O704" s="434"/>
    </row>
    <row r="705" spans="4:15" ht="14">
      <c r="D705" s="434"/>
      <c r="J705" s="433"/>
      <c r="K705" s="433"/>
      <c r="O705" s="434"/>
    </row>
    <row r="706" spans="4:15" ht="14">
      <c r="D706" s="434"/>
      <c r="J706" s="433"/>
      <c r="K706" s="433"/>
      <c r="O706" s="434"/>
    </row>
    <row r="707" spans="4:15" ht="14">
      <c r="D707" s="434"/>
      <c r="J707" s="433"/>
      <c r="K707" s="433"/>
      <c r="O707" s="434"/>
    </row>
    <row r="708" spans="4:15" ht="14">
      <c r="D708" s="434"/>
      <c r="J708" s="433"/>
      <c r="K708" s="433"/>
      <c r="O708" s="434"/>
    </row>
    <row r="709" spans="4:15" ht="14">
      <c r="D709" s="434"/>
      <c r="J709" s="433"/>
      <c r="K709" s="433"/>
      <c r="O709" s="434"/>
    </row>
    <row r="710" spans="4:15" ht="14">
      <c r="D710" s="434"/>
      <c r="J710" s="433"/>
      <c r="K710" s="433"/>
      <c r="O710" s="434"/>
    </row>
    <row r="711" spans="4:15" ht="14">
      <c r="D711" s="434"/>
      <c r="J711" s="433"/>
      <c r="K711" s="433"/>
      <c r="O711" s="434"/>
    </row>
    <row r="712" spans="4:15" ht="14">
      <c r="D712" s="434"/>
      <c r="J712" s="433"/>
      <c r="K712" s="433"/>
      <c r="O712" s="434"/>
    </row>
    <row r="713" spans="4:15" ht="14">
      <c r="D713" s="434"/>
      <c r="J713" s="433"/>
      <c r="K713" s="433"/>
      <c r="O713" s="434"/>
    </row>
    <row r="714" spans="4:15" ht="14">
      <c r="D714" s="434"/>
      <c r="J714" s="433"/>
      <c r="K714" s="433"/>
      <c r="O714" s="434"/>
    </row>
    <row r="715" spans="4:15" ht="14">
      <c r="D715" s="434"/>
      <c r="J715" s="433"/>
      <c r="K715" s="433"/>
      <c r="O715" s="434"/>
    </row>
    <row r="716" spans="4:15" ht="14">
      <c r="D716" s="434"/>
      <c r="J716" s="433"/>
      <c r="K716" s="433"/>
      <c r="O716" s="434"/>
    </row>
    <row r="717" spans="4:15" ht="14">
      <c r="D717" s="434"/>
      <c r="J717" s="433"/>
      <c r="K717" s="433"/>
      <c r="O717" s="434"/>
    </row>
    <row r="718" spans="4:15" ht="14">
      <c r="D718" s="434"/>
      <c r="J718" s="433"/>
      <c r="K718" s="433"/>
      <c r="O718" s="434"/>
    </row>
    <row r="719" spans="4:15" ht="14">
      <c r="D719" s="434"/>
      <c r="J719" s="433"/>
      <c r="K719" s="433"/>
      <c r="O719" s="434"/>
    </row>
    <row r="720" spans="4:15" ht="14">
      <c r="D720" s="434"/>
      <c r="J720" s="433"/>
      <c r="K720" s="433"/>
      <c r="O720" s="434"/>
    </row>
    <row r="721" spans="4:15" ht="14">
      <c r="D721" s="434"/>
      <c r="J721" s="433"/>
      <c r="K721" s="433"/>
      <c r="O721" s="434"/>
    </row>
    <row r="722" spans="4:15" ht="14">
      <c r="D722" s="434"/>
      <c r="J722" s="433"/>
      <c r="K722" s="433"/>
      <c r="O722" s="434"/>
    </row>
    <row r="723" spans="4:15" ht="14">
      <c r="D723" s="434"/>
      <c r="J723" s="433"/>
      <c r="K723" s="433"/>
      <c r="O723" s="434"/>
    </row>
    <row r="724" spans="4:15" ht="14">
      <c r="D724" s="434"/>
      <c r="J724" s="433"/>
      <c r="K724" s="433"/>
      <c r="O724" s="434"/>
    </row>
    <row r="725" spans="4:15" ht="14">
      <c r="D725" s="434"/>
      <c r="J725" s="433"/>
      <c r="K725" s="433"/>
      <c r="O725" s="434"/>
    </row>
    <row r="726" spans="4:15" ht="14">
      <c r="D726" s="434"/>
      <c r="J726" s="433"/>
      <c r="K726" s="433"/>
      <c r="O726" s="434"/>
    </row>
    <row r="727" spans="4:15" ht="14">
      <c r="D727" s="434"/>
      <c r="J727" s="433"/>
      <c r="K727" s="433"/>
      <c r="O727" s="434"/>
    </row>
    <row r="728" spans="4:15" ht="14">
      <c r="D728" s="434"/>
      <c r="J728" s="433"/>
      <c r="K728" s="433"/>
      <c r="O728" s="434"/>
    </row>
    <row r="729" spans="4:15" ht="14">
      <c r="D729" s="434"/>
      <c r="J729" s="433"/>
      <c r="K729" s="433"/>
      <c r="O729" s="434"/>
    </row>
    <row r="730" spans="4:15" ht="14">
      <c r="D730" s="434"/>
      <c r="J730" s="433"/>
      <c r="K730" s="433"/>
      <c r="O730" s="434"/>
    </row>
    <row r="731" spans="4:15" ht="14">
      <c r="D731" s="434"/>
      <c r="J731" s="433"/>
      <c r="K731" s="433"/>
      <c r="O731" s="434"/>
    </row>
    <row r="732" spans="4:15" ht="14">
      <c r="D732" s="434"/>
      <c r="J732" s="433"/>
      <c r="K732" s="433"/>
      <c r="O732" s="434"/>
    </row>
    <row r="733" spans="4:15" ht="14">
      <c r="D733" s="434"/>
      <c r="J733" s="433"/>
      <c r="K733" s="433"/>
      <c r="O733" s="434"/>
    </row>
    <row r="734" spans="4:15" ht="14">
      <c r="D734" s="434"/>
      <c r="J734" s="433"/>
      <c r="K734" s="433"/>
      <c r="O734" s="434"/>
    </row>
    <row r="735" spans="4:15" ht="14">
      <c r="D735" s="434"/>
      <c r="J735" s="433"/>
      <c r="K735" s="433"/>
      <c r="O735" s="434"/>
    </row>
    <row r="736" spans="4:15" ht="14">
      <c r="D736" s="434"/>
      <c r="J736" s="433"/>
      <c r="K736" s="433"/>
      <c r="O736" s="434"/>
    </row>
    <row r="737" spans="4:15" ht="14">
      <c r="D737" s="434"/>
      <c r="J737" s="433"/>
      <c r="K737" s="433"/>
      <c r="O737" s="434"/>
    </row>
    <row r="738" spans="4:15" ht="14">
      <c r="D738" s="434"/>
      <c r="J738" s="433"/>
      <c r="K738" s="433"/>
      <c r="O738" s="434"/>
    </row>
    <row r="739" spans="4:15" ht="14">
      <c r="D739" s="434"/>
      <c r="J739" s="433"/>
      <c r="K739" s="433"/>
      <c r="O739" s="434"/>
    </row>
    <row r="740" spans="4:15" ht="14">
      <c r="D740" s="434"/>
      <c r="J740" s="433"/>
      <c r="K740" s="433"/>
      <c r="O740" s="434"/>
    </row>
    <row r="741" spans="4:15" ht="14">
      <c r="D741" s="434"/>
      <c r="J741" s="433"/>
      <c r="K741" s="433"/>
      <c r="O741" s="434"/>
    </row>
    <row r="742" spans="4:15" ht="14">
      <c r="D742" s="434"/>
      <c r="J742" s="433"/>
      <c r="K742" s="433"/>
      <c r="O742" s="434"/>
    </row>
    <row r="743" spans="4:15" ht="14">
      <c r="D743" s="434"/>
      <c r="J743" s="433"/>
      <c r="K743" s="433"/>
      <c r="O743" s="434"/>
    </row>
    <row r="744" spans="4:15" ht="14">
      <c r="D744" s="434"/>
      <c r="J744" s="433"/>
      <c r="K744" s="433"/>
      <c r="O744" s="434"/>
    </row>
    <row r="745" spans="4:15" ht="14">
      <c r="D745" s="434"/>
      <c r="J745" s="433"/>
      <c r="K745" s="433"/>
      <c r="O745" s="434"/>
    </row>
    <row r="746" spans="4:15" ht="14">
      <c r="D746" s="434"/>
      <c r="J746" s="433"/>
      <c r="K746" s="433"/>
      <c r="O746" s="434"/>
    </row>
    <row r="747" spans="4:15" ht="14">
      <c r="D747" s="434"/>
      <c r="J747" s="433"/>
      <c r="K747" s="433"/>
      <c r="O747" s="434"/>
    </row>
    <row r="748" spans="4:15" ht="14">
      <c r="D748" s="434"/>
      <c r="J748" s="433"/>
      <c r="K748" s="433"/>
      <c r="O748" s="434"/>
    </row>
    <row r="749" spans="4:15" ht="14">
      <c r="D749" s="434"/>
      <c r="J749" s="433"/>
      <c r="K749" s="433"/>
      <c r="O749" s="434"/>
    </row>
    <row r="750" spans="4:15" ht="14">
      <c r="D750" s="434"/>
      <c r="J750" s="433"/>
      <c r="K750" s="433"/>
      <c r="O750" s="434"/>
    </row>
    <row r="751" spans="4:15" ht="14">
      <c r="D751" s="434"/>
      <c r="J751" s="433"/>
      <c r="K751" s="433"/>
      <c r="O751" s="434"/>
    </row>
    <row r="752" spans="4:15" ht="14">
      <c r="D752" s="434"/>
      <c r="J752" s="433"/>
      <c r="K752" s="433"/>
      <c r="O752" s="434"/>
    </row>
    <row r="753" spans="4:15" ht="14">
      <c r="D753" s="434"/>
      <c r="J753" s="433"/>
      <c r="K753" s="433"/>
      <c r="O753" s="434"/>
    </row>
    <row r="754" spans="4:15" ht="14">
      <c r="D754" s="434"/>
      <c r="J754" s="433"/>
      <c r="K754" s="433"/>
      <c r="O754" s="434"/>
    </row>
    <row r="755" spans="4:15" ht="14">
      <c r="D755" s="434"/>
      <c r="J755" s="433"/>
      <c r="K755" s="433"/>
      <c r="O755" s="434"/>
    </row>
    <row r="756" spans="4:15" ht="14">
      <c r="D756" s="434"/>
      <c r="J756" s="433"/>
      <c r="K756" s="433"/>
      <c r="O756" s="434"/>
    </row>
    <row r="757" spans="4:15" ht="14">
      <c r="D757" s="434"/>
      <c r="J757" s="433"/>
      <c r="K757" s="433"/>
      <c r="O757" s="434"/>
    </row>
    <row r="758" spans="4:15" ht="14">
      <c r="D758" s="434"/>
      <c r="J758" s="433"/>
      <c r="K758" s="433"/>
      <c r="O758" s="434"/>
    </row>
    <row r="759" spans="4:15" ht="14">
      <c r="D759" s="434"/>
      <c r="J759" s="433"/>
      <c r="K759" s="433"/>
      <c r="O759" s="434"/>
    </row>
    <row r="760" spans="4:15" ht="14">
      <c r="D760" s="434"/>
      <c r="J760" s="433"/>
      <c r="K760" s="433"/>
      <c r="O760" s="434"/>
    </row>
    <row r="761" spans="4:15" ht="14">
      <c r="D761" s="434"/>
      <c r="J761" s="433"/>
      <c r="K761" s="433"/>
      <c r="O761" s="434"/>
    </row>
    <row r="762" spans="4:15" ht="14">
      <c r="D762" s="434"/>
      <c r="J762" s="433"/>
      <c r="K762" s="433"/>
      <c r="O762" s="434"/>
    </row>
    <row r="763" spans="4:15" ht="14">
      <c r="D763" s="434"/>
      <c r="J763" s="433"/>
      <c r="K763" s="433"/>
      <c r="O763" s="434"/>
    </row>
    <row r="764" spans="4:15" ht="14">
      <c r="D764" s="434"/>
      <c r="J764" s="433"/>
      <c r="K764" s="433"/>
      <c r="O764" s="434"/>
    </row>
    <row r="765" spans="4:15" ht="14">
      <c r="D765" s="434"/>
      <c r="J765" s="433"/>
      <c r="K765" s="433"/>
      <c r="O765" s="434"/>
    </row>
    <row r="766" spans="4:15" ht="14">
      <c r="D766" s="434"/>
      <c r="J766" s="433"/>
      <c r="K766" s="433"/>
      <c r="O766" s="434"/>
    </row>
    <row r="767" spans="4:15" ht="14">
      <c r="D767" s="434"/>
      <c r="J767" s="433"/>
      <c r="K767" s="433"/>
      <c r="O767" s="434"/>
    </row>
    <row r="768" spans="4:15" ht="14">
      <c r="D768" s="434"/>
      <c r="J768" s="433"/>
      <c r="K768" s="433"/>
      <c r="O768" s="434"/>
    </row>
    <row r="769" spans="4:15" ht="14">
      <c r="D769" s="434"/>
      <c r="J769" s="433"/>
      <c r="K769" s="433"/>
      <c r="O769" s="434"/>
    </row>
    <row r="770" spans="4:15" ht="14">
      <c r="D770" s="434"/>
      <c r="J770" s="433"/>
      <c r="K770" s="433"/>
      <c r="O770" s="434"/>
    </row>
    <row r="771" spans="4:15" ht="14">
      <c r="D771" s="434"/>
      <c r="J771" s="433"/>
      <c r="K771" s="433"/>
      <c r="O771" s="434"/>
    </row>
    <row r="772" spans="4:15" ht="14">
      <c r="D772" s="434"/>
      <c r="J772" s="433"/>
      <c r="K772" s="433"/>
      <c r="O772" s="434"/>
    </row>
    <row r="773" spans="4:15" ht="14">
      <c r="D773" s="434"/>
      <c r="J773" s="433"/>
      <c r="K773" s="433"/>
      <c r="O773" s="434"/>
    </row>
    <row r="774" spans="4:15" ht="14">
      <c r="D774" s="434"/>
      <c r="J774" s="433"/>
      <c r="K774" s="433"/>
      <c r="O774" s="434"/>
    </row>
    <row r="775" spans="4:15" ht="14">
      <c r="D775" s="434"/>
      <c r="J775" s="433"/>
      <c r="K775" s="433"/>
      <c r="O775" s="434"/>
    </row>
    <row r="776" spans="4:15" ht="14">
      <c r="D776" s="434"/>
      <c r="J776" s="433"/>
      <c r="K776" s="433"/>
      <c r="O776" s="434"/>
    </row>
    <row r="777" spans="4:15" ht="14">
      <c r="D777" s="434"/>
      <c r="J777" s="433"/>
      <c r="K777" s="433"/>
      <c r="O777" s="434"/>
    </row>
    <row r="778" spans="4:15" ht="14">
      <c r="D778" s="434"/>
      <c r="J778" s="433"/>
      <c r="K778" s="433"/>
      <c r="O778" s="434"/>
    </row>
    <row r="779" spans="4:15" ht="14">
      <c r="D779" s="434"/>
      <c r="J779" s="433"/>
      <c r="K779" s="433"/>
      <c r="O779" s="434"/>
    </row>
    <row r="780" spans="4:15" ht="14">
      <c r="D780" s="434"/>
      <c r="J780" s="433"/>
      <c r="K780" s="433"/>
      <c r="O780" s="434"/>
    </row>
    <row r="781" spans="4:15" ht="14">
      <c r="D781" s="434"/>
      <c r="J781" s="433"/>
      <c r="K781" s="433"/>
      <c r="O781" s="434"/>
    </row>
    <row r="782" spans="4:15" ht="14">
      <c r="D782" s="434"/>
      <c r="J782" s="433"/>
      <c r="K782" s="433"/>
      <c r="O782" s="434"/>
    </row>
    <row r="783" spans="4:15" ht="14">
      <c r="D783" s="434"/>
      <c r="J783" s="433"/>
      <c r="K783" s="433"/>
      <c r="O783" s="434"/>
    </row>
    <row r="784" spans="4:15" ht="14">
      <c r="D784" s="434"/>
      <c r="J784" s="433"/>
      <c r="K784" s="433"/>
      <c r="O784" s="434"/>
    </row>
    <row r="785" spans="4:15" ht="14">
      <c r="D785" s="434"/>
      <c r="J785" s="433"/>
      <c r="K785" s="433"/>
      <c r="O785" s="434"/>
    </row>
    <row r="786" spans="4:15" ht="14">
      <c r="D786" s="434"/>
      <c r="J786" s="433"/>
      <c r="K786" s="433"/>
      <c r="O786" s="434"/>
    </row>
    <row r="787" spans="4:15" ht="14">
      <c r="D787" s="434"/>
      <c r="J787" s="433"/>
      <c r="K787" s="433"/>
      <c r="O787" s="434"/>
    </row>
    <row r="788" spans="4:15" ht="14">
      <c r="D788" s="434"/>
      <c r="J788" s="433"/>
      <c r="K788" s="433"/>
      <c r="O788" s="434"/>
    </row>
    <row r="789" spans="4:15" ht="14">
      <c r="D789" s="434"/>
      <c r="J789" s="433"/>
      <c r="K789" s="433"/>
      <c r="O789" s="434"/>
    </row>
    <row r="790" spans="4:15" ht="14">
      <c r="D790" s="434"/>
      <c r="J790" s="433"/>
      <c r="K790" s="433"/>
      <c r="O790" s="434"/>
    </row>
    <row r="791" spans="4:15" ht="14">
      <c r="D791" s="434"/>
      <c r="J791" s="433"/>
      <c r="K791" s="433"/>
      <c r="O791" s="434"/>
    </row>
    <row r="792" spans="4:15" ht="14">
      <c r="D792" s="434"/>
      <c r="J792" s="433"/>
      <c r="K792" s="433"/>
      <c r="O792" s="434"/>
    </row>
    <row r="793" spans="4:15" ht="14">
      <c r="D793" s="434"/>
      <c r="J793" s="433"/>
      <c r="K793" s="433"/>
      <c r="O793" s="434"/>
    </row>
    <row r="794" spans="4:15" ht="14">
      <c r="D794" s="434"/>
      <c r="J794" s="433"/>
      <c r="K794" s="433"/>
      <c r="O794" s="434"/>
    </row>
    <row r="795" spans="4:15" ht="14">
      <c r="D795" s="434"/>
      <c r="J795" s="433"/>
      <c r="K795" s="433"/>
      <c r="O795" s="434"/>
    </row>
    <row r="796" spans="4:15" ht="14">
      <c r="D796" s="434"/>
      <c r="J796" s="433"/>
      <c r="K796" s="433"/>
      <c r="O796" s="434"/>
    </row>
    <row r="797" spans="4:15" ht="14">
      <c r="D797" s="434"/>
      <c r="J797" s="433"/>
      <c r="K797" s="433"/>
      <c r="O797" s="434"/>
    </row>
    <row r="798" spans="4:15" ht="14">
      <c r="D798" s="434"/>
      <c r="J798" s="433"/>
      <c r="K798" s="433"/>
      <c r="O798" s="434"/>
    </row>
    <row r="799" spans="4:15" ht="14">
      <c r="D799" s="434"/>
      <c r="J799" s="433"/>
      <c r="K799" s="433"/>
      <c r="O799" s="434"/>
    </row>
    <row r="800" spans="4:15" ht="14">
      <c r="D800" s="434"/>
      <c r="J800" s="433"/>
      <c r="K800" s="433"/>
      <c r="O800" s="434"/>
    </row>
    <row r="801" spans="4:15" ht="14">
      <c r="D801" s="434"/>
      <c r="J801" s="433"/>
      <c r="K801" s="433"/>
      <c r="O801" s="434"/>
    </row>
    <row r="802" spans="4:15" ht="14">
      <c r="D802" s="434"/>
      <c r="J802" s="433"/>
      <c r="K802" s="433"/>
      <c r="O802" s="434"/>
    </row>
    <row r="803" spans="4:15" ht="14">
      <c r="D803" s="434"/>
      <c r="J803" s="433"/>
      <c r="K803" s="433"/>
      <c r="O803" s="434"/>
    </row>
    <row r="804" spans="4:15" ht="14">
      <c r="D804" s="434"/>
      <c r="J804" s="433"/>
      <c r="K804" s="433"/>
      <c r="O804" s="434"/>
    </row>
    <row r="805" spans="4:15" ht="14">
      <c r="D805" s="434"/>
      <c r="J805" s="433"/>
      <c r="K805" s="433"/>
      <c r="O805" s="434"/>
    </row>
    <row r="806" spans="4:15" ht="14">
      <c r="D806" s="434"/>
      <c r="J806" s="433"/>
      <c r="K806" s="433"/>
      <c r="O806" s="434"/>
    </row>
    <row r="807" spans="4:15" ht="14">
      <c r="D807" s="434"/>
      <c r="J807" s="433"/>
      <c r="K807" s="433"/>
      <c r="O807" s="434"/>
    </row>
    <row r="808" spans="4:15" ht="14">
      <c r="D808" s="434"/>
      <c r="J808" s="433"/>
      <c r="K808" s="433"/>
      <c r="O808" s="434"/>
    </row>
    <row r="809" spans="4:15" ht="14">
      <c r="D809" s="434"/>
      <c r="J809" s="433"/>
      <c r="K809" s="433"/>
      <c r="O809" s="434"/>
    </row>
    <row r="810" spans="4:15" ht="14">
      <c r="D810" s="434"/>
      <c r="J810" s="433"/>
      <c r="K810" s="433"/>
      <c r="O810" s="434"/>
    </row>
    <row r="811" spans="4:15" ht="14">
      <c r="D811" s="434"/>
      <c r="J811" s="433"/>
      <c r="K811" s="433"/>
      <c r="O811" s="434"/>
    </row>
    <row r="812" spans="4:15" ht="14">
      <c r="D812" s="434"/>
      <c r="J812" s="433"/>
      <c r="K812" s="433"/>
      <c r="O812" s="434"/>
    </row>
    <row r="813" spans="4:15" ht="14">
      <c r="D813" s="434"/>
      <c r="J813" s="433"/>
      <c r="K813" s="433"/>
      <c r="O813" s="434"/>
    </row>
    <row r="814" spans="4:15" ht="14">
      <c r="D814" s="434"/>
      <c r="J814" s="433"/>
      <c r="K814" s="433"/>
      <c r="O814" s="434"/>
    </row>
    <row r="815" spans="4:15" ht="14">
      <c r="D815" s="434"/>
      <c r="J815" s="433"/>
      <c r="K815" s="433"/>
      <c r="O815" s="434"/>
    </row>
    <row r="816" spans="4:15" ht="14">
      <c r="D816" s="434"/>
      <c r="J816" s="433"/>
      <c r="K816" s="433"/>
      <c r="O816" s="434"/>
    </row>
    <row r="817" spans="4:15" ht="14">
      <c r="D817" s="434"/>
      <c r="J817" s="433"/>
      <c r="K817" s="433"/>
      <c r="O817" s="434"/>
    </row>
    <row r="818" spans="4:15" ht="14">
      <c r="D818" s="434"/>
      <c r="J818" s="433"/>
      <c r="K818" s="433"/>
      <c r="O818" s="434"/>
    </row>
    <row r="819" spans="4:15" ht="14">
      <c r="D819" s="434"/>
      <c r="J819" s="433"/>
      <c r="K819" s="433"/>
      <c r="O819" s="434"/>
    </row>
    <row r="820" spans="4:15" ht="14">
      <c r="D820" s="434"/>
      <c r="J820" s="433"/>
      <c r="K820" s="433"/>
      <c r="O820" s="434"/>
    </row>
    <row r="821" spans="4:15" ht="14">
      <c r="D821" s="434"/>
      <c r="J821" s="433"/>
      <c r="K821" s="433"/>
      <c r="O821" s="434"/>
    </row>
    <row r="822" spans="4:15" ht="14">
      <c r="D822" s="434"/>
      <c r="J822" s="433"/>
      <c r="K822" s="433"/>
      <c r="O822" s="434"/>
    </row>
    <row r="823" spans="4:15" ht="14">
      <c r="D823" s="434"/>
      <c r="J823" s="433"/>
      <c r="K823" s="433"/>
      <c r="O823" s="434"/>
    </row>
    <row r="824" spans="4:15" ht="14">
      <c r="D824" s="434"/>
      <c r="J824" s="433"/>
      <c r="K824" s="433"/>
      <c r="O824" s="434"/>
    </row>
    <row r="825" spans="4:15" ht="14">
      <c r="D825" s="434"/>
      <c r="J825" s="433"/>
      <c r="K825" s="433"/>
      <c r="O825" s="434"/>
    </row>
    <row r="826" spans="4:15" ht="14">
      <c r="D826" s="434"/>
      <c r="J826" s="433"/>
      <c r="K826" s="433"/>
      <c r="O826" s="434"/>
    </row>
    <row r="827" spans="4:15" ht="14">
      <c r="D827" s="434"/>
      <c r="J827" s="433"/>
      <c r="K827" s="433"/>
      <c r="O827" s="434"/>
    </row>
    <row r="828" spans="4:15" ht="14">
      <c r="D828" s="434"/>
      <c r="J828" s="433"/>
      <c r="K828" s="433"/>
      <c r="O828" s="434"/>
    </row>
    <row r="829" spans="4:15" ht="14">
      <c r="D829" s="434"/>
      <c r="J829" s="433"/>
      <c r="K829" s="433"/>
      <c r="O829" s="434"/>
    </row>
    <row r="830" spans="4:15" ht="14">
      <c r="D830" s="434"/>
      <c r="J830" s="433"/>
      <c r="K830" s="433"/>
      <c r="O830" s="434"/>
    </row>
    <row r="831" spans="4:15" ht="14">
      <c r="D831" s="434"/>
      <c r="J831" s="433"/>
      <c r="K831" s="433"/>
      <c r="O831" s="434"/>
    </row>
    <row r="832" spans="4:15" ht="14">
      <c r="D832" s="434"/>
      <c r="J832" s="433"/>
      <c r="K832" s="433"/>
      <c r="O832" s="434"/>
    </row>
    <row r="833" spans="4:15" ht="14">
      <c r="D833" s="434"/>
      <c r="J833" s="433"/>
      <c r="K833" s="433"/>
      <c r="O833" s="434"/>
    </row>
    <row r="834" spans="4:15" ht="14">
      <c r="D834" s="434"/>
      <c r="J834" s="433"/>
      <c r="K834" s="433"/>
      <c r="O834" s="434"/>
    </row>
    <row r="835" spans="4:15" ht="14">
      <c r="D835" s="434"/>
      <c r="J835" s="433"/>
      <c r="K835" s="433"/>
      <c r="O835" s="434"/>
    </row>
    <row r="836" spans="4:15" ht="14">
      <c r="D836" s="434"/>
      <c r="J836" s="433"/>
      <c r="K836" s="433"/>
      <c r="O836" s="434"/>
    </row>
    <row r="837" spans="4:15" ht="14">
      <c r="D837" s="434"/>
      <c r="J837" s="433"/>
      <c r="K837" s="433"/>
      <c r="O837" s="434"/>
    </row>
    <row r="838" spans="4:15" ht="14">
      <c r="D838" s="434"/>
      <c r="J838" s="433"/>
      <c r="K838" s="433"/>
      <c r="O838" s="434"/>
    </row>
    <row r="839" spans="4:15" ht="14">
      <c r="D839" s="434"/>
      <c r="J839" s="433"/>
      <c r="K839" s="433"/>
      <c r="O839" s="434"/>
    </row>
    <row r="840" spans="4:15" ht="14">
      <c r="D840" s="434"/>
      <c r="J840" s="433"/>
      <c r="K840" s="433"/>
      <c r="O840" s="434"/>
    </row>
    <row r="841" spans="4:15" ht="14">
      <c r="D841" s="434"/>
      <c r="J841" s="433"/>
      <c r="K841" s="433"/>
      <c r="O841" s="434"/>
    </row>
    <row r="842" spans="4:15" ht="14">
      <c r="D842" s="434"/>
      <c r="J842" s="433"/>
      <c r="K842" s="433"/>
      <c r="O842" s="434"/>
    </row>
    <row r="843" spans="4:15" ht="14">
      <c r="D843" s="434"/>
      <c r="J843" s="433"/>
      <c r="K843" s="433"/>
      <c r="O843" s="434"/>
    </row>
    <row r="844" spans="4:15" ht="14">
      <c r="D844" s="434"/>
      <c r="J844" s="433"/>
      <c r="K844" s="433"/>
      <c r="O844" s="434"/>
    </row>
    <row r="845" spans="4:15" ht="14">
      <c r="D845" s="434"/>
      <c r="J845" s="433"/>
      <c r="K845" s="433"/>
      <c r="O845" s="434"/>
    </row>
    <row r="846" spans="4:15" ht="14">
      <c r="D846" s="434"/>
      <c r="J846" s="433"/>
      <c r="K846" s="433"/>
      <c r="O846" s="434"/>
    </row>
    <row r="847" spans="4:15" ht="14">
      <c r="D847" s="434"/>
      <c r="J847" s="433"/>
      <c r="K847" s="433"/>
      <c r="O847" s="434"/>
    </row>
    <row r="848" spans="4:15" ht="14">
      <c r="D848" s="434"/>
      <c r="J848" s="433"/>
      <c r="K848" s="433"/>
      <c r="O848" s="434"/>
    </row>
    <row r="849" spans="4:15" ht="14">
      <c r="D849" s="434"/>
      <c r="J849" s="433"/>
      <c r="K849" s="433"/>
      <c r="O849" s="434"/>
    </row>
    <row r="850" spans="4:15" ht="14">
      <c r="D850" s="434"/>
      <c r="J850" s="433"/>
      <c r="K850" s="433"/>
      <c r="O850" s="434"/>
    </row>
    <row r="851" spans="4:15" ht="14">
      <c r="D851" s="434"/>
      <c r="J851" s="433"/>
      <c r="K851" s="433"/>
      <c r="O851" s="434"/>
    </row>
    <row r="852" spans="4:15" ht="14">
      <c r="D852" s="434"/>
      <c r="J852" s="433"/>
      <c r="K852" s="433"/>
      <c r="O852" s="434"/>
    </row>
    <row r="853" spans="4:15" ht="14">
      <c r="D853" s="434"/>
      <c r="J853" s="433"/>
      <c r="K853" s="433"/>
      <c r="O853" s="434"/>
    </row>
    <row r="854" spans="4:15" ht="14">
      <c r="D854" s="434"/>
      <c r="J854" s="433"/>
      <c r="K854" s="433"/>
      <c r="O854" s="434"/>
    </row>
    <row r="855" spans="4:15" ht="14">
      <c r="D855" s="434"/>
      <c r="J855" s="433"/>
      <c r="K855" s="433"/>
      <c r="O855" s="434"/>
    </row>
    <row r="856" spans="4:15" ht="14">
      <c r="D856" s="434"/>
      <c r="J856" s="433"/>
      <c r="K856" s="433"/>
      <c r="O856" s="434"/>
    </row>
    <row r="857" spans="4:15" ht="14">
      <c r="D857" s="434"/>
      <c r="J857" s="433"/>
      <c r="K857" s="433"/>
      <c r="O857" s="434"/>
    </row>
    <row r="858" spans="4:15" ht="14">
      <c r="D858" s="434"/>
      <c r="J858" s="433"/>
      <c r="K858" s="433"/>
      <c r="O858" s="434"/>
    </row>
    <row r="859" spans="4:15" ht="14">
      <c r="D859" s="434"/>
      <c r="J859" s="433"/>
      <c r="K859" s="433"/>
      <c r="O859" s="434"/>
    </row>
    <row r="860" spans="4:15" ht="14">
      <c r="D860" s="434"/>
      <c r="J860" s="433"/>
      <c r="K860" s="433"/>
      <c r="O860" s="434"/>
    </row>
    <row r="861" spans="4:15" ht="14">
      <c r="D861" s="434"/>
      <c r="J861" s="433"/>
      <c r="K861" s="433"/>
      <c r="O861" s="434"/>
    </row>
    <row r="862" spans="4:15" ht="14">
      <c r="D862" s="434"/>
      <c r="J862" s="433"/>
      <c r="K862" s="433"/>
      <c r="O862" s="434"/>
    </row>
    <row r="863" spans="4:15" ht="14">
      <c r="D863" s="434"/>
      <c r="J863" s="433"/>
      <c r="K863" s="433"/>
      <c r="O863" s="434"/>
    </row>
    <row r="864" spans="4:15" ht="14">
      <c r="D864" s="434"/>
      <c r="J864" s="433"/>
      <c r="K864" s="433"/>
      <c r="O864" s="434"/>
    </row>
    <row r="865" spans="4:15" ht="14">
      <c r="D865" s="434"/>
      <c r="J865" s="433"/>
      <c r="K865" s="433"/>
      <c r="O865" s="434"/>
    </row>
    <row r="866" spans="4:15" ht="14">
      <c r="D866" s="434"/>
      <c r="J866" s="433"/>
      <c r="K866" s="433"/>
      <c r="O866" s="434"/>
    </row>
    <row r="867" spans="4:15" ht="14">
      <c r="D867" s="434"/>
      <c r="J867" s="433"/>
      <c r="K867" s="433"/>
      <c r="O867" s="434"/>
    </row>
    <row r="868" spans="4:15" ht="14">
      <c r="D868" s="434"/>
      <c r="J868" s="433"/>
      <c r="K868" s="433"/>
      <c r="O868" s="434"/>
    </row>
    <row r="869" spans="4:15" ht="14">
      <c r="D869" s="434"/>
      <c r="J869" s="433"/>
      <c r="K869" s="433"/>
      <c r="O869" s="434"/>
    </row>
    <row r="870" spans="4:15" ht="14">
      <c r="D870" s="434"/>
      <c r="J870" s="433"/>
      <c r="K870" s="433"/>
      <c r="O870" s="434"/>
    </row>
    <row r="871" spans="4:15" ht="14">
      <c r="D871" s="434"/>
      <c r="J871" s="433"/>
      <c r="K871" s="433"/>
      <c r="O871" s="434"/>
    </row>
    <row r="872" spans="4:15" ht="14">
      <c r="D872" s="434"/>
      <c r="J872" s="433"/>
      <c r="K872" s="433"/>
      <c r="O872" s="434"/>
    </row>
    <row r="873" spans="4:15" ht="14">
      <c r="D873" s="434"/>
      <c r="J873" s="433"/>
      <c r="K873" s="433"/>
      <c r="O873" s="434"/>
    </row>
    <row r="874" spans="4:15" ht="14">
      <c r="D874" s="434"/>
      <c r="J874" s="433"/>
      <c r="K874" s="433"/>
      <c r="O874" s="434"/>
    </row>
    <row r="875" spans="4:15" ht="14">
      <c r="D875" s="434"/>
      <c r="J875" s="433"/>
      <c r="K875" s="433"/>
      <c r="O875" s="434"/>
    </row>
    <row r="876" spans="4:15" ht="14">
      <c r="D876" s="434"/>
      <c r="J876" s="433"/>
      <c r="K876" s="433"/>
      <c r="O876" s="434"/>
    </row>
    <row r="877" spans="4:15" ht="14">
      <c r="D877" s="434"/>
      <c r="J877" s="433"/>
      <c r="K877" s="433"/>
      <c r="O877" s="434"/>
    </row>
    <row r="878" spans="4:15" ht="14">
      <c r="D878" s="434"/>
      <c r="J878" s="433"/>
      <c r="K878" s="433"/>
      <c r="O878" s="434"/>
    </row>
    <row r="879" spans="4:15" ht="14">
      <c r="D879" s="434"/>
      <c r="J879" s="433"/>
      <c r="K879" s="433"/>
      <c r="O879" s="434"/>
    </row>
    <row r="880" spans="4:15" ht="14">
      <c r="D880" s="434"/>
      <c r="J880" s="433"/>
      <c r="K880" s="433"/>
      <c r="O880" s="434"/>
    </row>
    <row r="881" spans="4:15" ht="14">
      <c r="D881" s="434"/>
      <c r="J881" s="433"/>
      <c r="K881" s="433"/>
      <c r="O881" s="434"/>
    </row>
    <row r="882" spans="4:15" ht="14">
      <c r="D882" s="434"/>
      <c r="J882" s="433"/>
      <c r="K882" s="433"/>
      <c r="O882" s="434"/>
    </row>
    <row r="883" spans="4:15" ht="14">
      <c r="D883" s="434"/>
      <c r="J883" s="433"/>
      <c r="K883" s="433"/>
      <c r="O883" s="434"/>
    </row>
    <row r="884" spans="4:15" ht="14">
      <c r="D884" s="434"/>
      <c r="J884" s="433"/>
      <c r="K884" s="433"/>
      <c r="O884" s="434"/>
    </row>
    <row r="885" spans="4:15" ht="14">
      <c r="D885" s="434"/>
      <c r="J885" s="433"/>
      <c r="K885" s="433"/>
      <c r="O885" s="434"/>
    </row>
    <row r="886" spans="4:15" ht="14">
      <c r="D886" s="434"/>
      <c r="J886" s="433"/>
      <c r="K886" s="433"/>
      <c r="O886" s="434"/>
    </row>
    <row r="887" spans="4:15" ht="14">
      <c r="D887" s="434"/>
      <c r="J887" s="433"/>
      <c r="K887" s="433"/>
      <c r="O887" s="434"/>
    </row>
    <row r="888" spans="4:15" ht="14">
      <c r="D888" s="434"/>
      <c r="J888" s="433"/>
      <c r="K888" s="433"/>
      <c r="O888" s="434"/>
    </row>
    <row r="889" spans="4:15" ht="14">
      <c r="D889" s="434"/>
      <c r="J889" s="433"/>
      <c r="K889" s="433"/>
      <c r="O889" s="434"/>
    </row>
    <row r="890" spans="4:15" ht="14">
      <c r="D890" s="434"/>
      <c r="J890" s="433"/>
      <c r="K890" s="433"/>
      <c r="O890" s="434"/>
    </row>
    <row r="891" spans="4:15" ht="14">
      <c r="D891" s="434"/>
      <c r="J891" s="433"/>
      <c r="K891" s="433"/>
      <c r="O891" s="434"/>
    </row>
    <row r="892" spans="4:15" ht="14">
      <c r="D892" s="434"/>
      <c r="J892" s="433"/>
      <c r="K892" s="433"/>
      <c r="O892" s="434"/>
    </row>
    <row r="893" spans="4:15" ht="14">
      <c r="D893" s="434"/>
      <c r="J893" s="433"/>
      <c r="K893" s="433"/>
      <c r="O893" s="434"/>
    </row>
    <row r="894" spans="4:15" ht="14">
      <c r="D894" s="434"/>
      <c r="J894" s="433"/>
      <c r="K894" s="433"/>
      <c r="O894" s="434"/>
    </row>
    <row r="895" spans="4:15" ht="14">
      <c r="D895" s="434"/>
      <c r="J895" s="433"/>
      <c r="K895" s="433"/>
      <c r="O895" s="434"/>
    </row>
    <row r="896" spans="4:15" ht="14">
      <c r="D896" s="434"/>
      <c r="J896" s="433"/>
      <c r="K896" s="433"/>
      <c r="O896" s="434"/>
    </row>
    <row r="897" spans="4:15" ht="14">
      <c r="D897" s="434"/>
      <c r="J897" s="433"/>
      <c r="K897" s="433"/>
      <c r="O897" s="434"/>
    </row>
    <row r="898" spans="4:15" ht="14">
      <c r="D898" s="434"/>
      <c r="J898" s="433"/>
      <c r="K898" s="433"/>
      <c r="O898" s="434"/>
    </row>
    <row r="899" spans="4:15" ht="14">
      <c r="D899" s="434"/>
      <c r="J899" s="433"/>
      <c r="K899" s="433"/>
      <c r="O899" s="434"/>
    </row>
    <row r="900" spans="4:15" ht="14">
      <c r="D900" s="434"/>
      <c r="J900" s="433"/>
      <c r="K900" s="433"/>
      <c r="O900" s="434"/>
    </row>
    <row r="901" spans="4:15" ht="14">
      <c r="D901" s="434"/>
      <c r="J901" s="433"/>
      <c r="K901" s="433"/>
      <c r="O901" s="434"/>
    </row>
    <row r="902" spans="4:15" ht="14">
      <c r="D902" s="434"/>
      <c r="J902" s="433"/>
      <c r="K902" s="433"/>
      <c r="O902" s="434"/>
    </row>
    <row r="903" spans="4:15" ht="14">
      <c r="D903" s="434"/>
      <c r="J903" s="433"/>
      <c r="K903" s="433"/>
      <c r="O903" s="434"/>
    </row>
    <row r="904" spans="4:15" ht="14">
      <c r="D904" s="434"/>
      <c r="J904" s="433"/>
      <c r="K904" s="433"/>
      <c r="O904" s="434"/>
    </row>
    <row r="905" spans="4:15" ht="14">
      <c r="D905" s="434"/>
      <c r="J905" s="433"/>
      <c r="K905" s="433"/>
      <c r="O905" s="434"/>
    </row>
    <row r="906" spans="4:15" ht="14">
      <c r="D906" s="434"/>
      <c r="J906" s="433"/>
      <c r="K906" s="433"/>
      <c r="O906" s="434"/>
    </row>
    <row r="907" spans="4:15" ht="14">
      <c r="D907" s="434"/>
      <c r="J907" s="433"/>
      <c r="K907" s="433"/>
      <c r="O907" s="434"/>
    </row>
    <row r="908" spans="4:15" ht="14">
      <c r="D908" s="434"/>
      <c r="J908" s="433"/>
      <c r="K908" s="433"/>
      <c r="O908" s="434"/>
    </row>
    <row r="909" spans="4:15" ht="14">
      <c r="D909" s="434"/>
      <c r="J909" s="433"/>
      <c r="K909" s="433"/>
      <c r="O909" s="434"/>
    </row>
    <row r="910" spans="4:15" ht="14">
      <c r="D910" s="434"/>
      <c r="J910" s="433"/>
      <c r="K910" s="433"/>
      <c r="O910" s="434"/>
    </row>
    <row r="911" spans="4:15" ht="14">
      <c r="D911" s="434"/>
      <c r="J911" s="433"/>
      <c r="K911" s="433"/>
      <c r="O911" s="434"/>
    </row>
    <row r="912" spans="4:15" ht="14">
      <c r="D912" s="434"/>
      <c r="J912" s="433"/>
      <c r="K912" s="433"/>
      <c r="O912" s="434"/>
    </row>
    <row r="913" spans="4:15" ht="14">
      <c r="D913" s="434"/>
      <c r="J913" s="433"/>
      <c r="K913" s="433"/>
      <c r="O913" s="434"/>
    </row>
    <row r="914" spans="4:15" ht="14">
      <c r="D914" s="434"/>
      <c r="J914" s="433"/>
      <c r="K914" s="433"/>
      <c r="O914" s="434"/>
    </row>
    <row r="915" spans="4:15" ht="14">
      <c r="D915" s="434"/>
      <c r="J915" s="433"/>
      <c r="K915" s="433"/>
      <c r="O915" s="434"/>
    </row>
    <row r="916" spans="4:15" ht="14">
      <c r="D916" s="434"/>
      <c r="J916" s="433"/>
      <c r="K916" s="433"/>
      <c r="O916" s="434"/>
    </row>
    <row r="917" spans="4:15" ht="14">
      <c r="D917" s="434"/>
      <c r="J917" s="433"/>
      <c r="K917" s="433"/>
      <c r="O917" s="434"/>
    </row>
    <row r="918" spans="4:15" ht="14">
      <c r="D918" s="434"/>
      <c r="J918" s="433"/>
      <c r="K918" s="433"/>
      <c r="O918" s="434"/>
    </row>
    <row r="919" spans="4:15" ht="14">
      <c r="D919" s="434"/>
      <c r="J919" s="433"/>
      <c r="K919" s="433"/>
      <c r="O919" s="434"/>
    </row>
    <row r="920" spans="4:15" ht="14">
      <c r="D920" s="434"/>
      <c r="J920" s="433"/>
      <c r="K920" s="433"/>
      <c r="O920" s="434"/>
    </row>
    <row r="921" spans="4:15" ht="14">
      <c r="D921" s="434"/>
      <c r="J921" s="433"/>
      <c r="K921" s="433"/>
      <c r="O921" s="434"/>
    </row>
    <row r="922" spans="4:15" ht="14">
      <c r="D922" s="434"/>
      <c r="J922" s="433"/>
      <c r="K922" s="433"/>
      <c r="O922" s="434"/>
    </row>
    <row r="923" spans="4:15" ht="14">
      <c r="D923" s="434"/>
      <c r="J923" s="433"/>
      <c r="K923" s="433"/>
      <c r="O923" s="434"/>
    </row>
    <row r="924" spans="4:15" ht="14">
      <c r="D924" s="434"/>
      <c r="J924" s="433"/>
      <c r="K924" s="433"/>
      <c r="O924" s="434"/>
    </row>
    <row r="925" spans="4:15" ht="14">
      <c r="D925" s="434"/>
      <c r="J925" s="433"/>
      <c r="K925" s="433"/>
      <c r="O925" s="434"/>
    </row>
    <row r="926" spans="4:15" ht="14">
      <c r="D926" s="434"/>
      <c r="J926" s="433"/>
      <c r="K926" s="433"/>
      <c r="O926" s="434"/>
    </row>
    <row r="927" spans="4:15" ht="14">
      <c r="D927" s="434"/>
      <c r="J927" s="433"/>
      <c r="K927" s="433"/>
      <c r="O927" s="434"/>
    </row>
    <row r="928" spans="4:15" ht="14">
      <c r="D928" s="434"/>
      <c r="J928" s="433"/>
      <c r="K928" s="433"/>
      <c r="O928" s="434"/>
    </row>
    <row r="929" spans="4:15" ht="14">
      <c r="D929" s="434"/>
      <c r="J929" s="433"/>
      <c r="K929" s="433"/>
      <c r="O929" s="434"/>
    </row>
    <row r="930" spans="4:15" ht="14">
      <c r="D930" s="434"/>
      <c r="J930" s="433"/>
      <c r="K930" s="433"/>
      <c r="O930" s="434"/>
    </row>
    <row r="931" spans="4:15" ht="14">
      <c r="D931" s="434"/>
      <c r="J931" s="433"/>
      <c r="K931" s="433"/>
      <c r="O931" s="434"/>
    </row>
    <row r="932" spans="4:15" ht="14">
      <c r="D932" s="434"/>
      <c r="J932" s="433"/>
      <c r="K932" s="433"/>
      <c r="O932" s="434"/>
    </row>
    <row r="933" spans="4:15" ht="14">
      <c r="D933" s="434"/>
      <c r="J933" s="433"/>
      <c r="K933" s="433"/>
      <c r="O933" s="434"/>
    </row>
    <row r="934" spans="4:15" ht="14">
      <c r="D934" s="434"/>
      <c r="J934" s="433"/>
      <c r="K934" s="433"/>
      <c r="O934" s="434"/>
    </row>
    <row r="935" spans="4:15" ht="14">
      <c r="D935" s="434"/>
      <c r="J935" s="433"/>
      <c r="K935" s="433"/>
      <c r="O935" s="434"/>
    </row>
    <row r="936" spans="4:15" ht="14">
      <c r="D936" s="434"/>
      <c r="J936" s="433"/>
      <c r="K936" s="433"/>
      <c r="O936" s="434"/>
    </row>
    <row r="937" spans="4:15" ht="14">
      <c r="D937" s="434"/>
      <c r="J937" s="433"/>
      <c r="K937" s="433"/>
      <c r="O937" s="434"/>
    </row>
    <row r="938" spans="4:15" ht="14">
      <c r="D938" s="434"/>
      <c r="J938" s="433"/>
      <c r="K938" s="433"/>
      <c r="O938" s="434"/>
    </row>
    <row r="939" spans="4:15" ht="14">
      <c r="D939" s="434"/>
      <c r="J939" s="433"/>
      <c r="K939" s="433"/>
      <c r="O939" s="434"/>
    </row>
    <row r="940" spans="4:15" ht="14">
      <c r="D940" s="434"/>
      <c r="J940" s="433"/>
      <c r="K940" s="433"/>
      <c r="O940" s="434"/>
    </row>
    <row r="941" spans="4:15" ht="14">
      <c r="D941" s="434"/>
      <c r="J941" s="433"/>
      <c r="K941" s="433"/>
      <c r="O941" s="434"/>
    </row>
    <row r="942" spans="4:15" ht="14">
      <c r="D942" s="434"/>
      <c r="J942" s="433"/>
      <c r="K942" s="433"/>
      <c r="O942" s="434"/>
    </row>
    <row r="943" spans="4:15" ht="14">
      <c r="D943" s="434"/>
      <c r="J943" s="433"/>
      <c r="K943" s="433"/>
      <c r="O943" s="434"/>
    </row>
    <row r="944" spans="4:15" ht="14">
      <c r="D944" s="434"/>
      <c r="J944" s="433"/>
      <c r="K944" s="433"/>
      <c r="O944" s="434"/>
    </row>
    <row r="945" spans="4:15" ht="14">
      <c r="D945" s="434"/>
      <c r="J945" s="433"/>
      <c r="K945" s="433"/>
      <c r="O945" s="434"/>
    </row>
    <row r="946" spans="4:15" ht="14">
      <c r="D946" s="434"/>
      <c r="J946" s="433"/>
      <c r="K946" s="433"/>
      <c r="O946" s="434"/>
    </row>
    <row r="947" spans="4:15" ht="14">
      <c r="D947" s="434"/>
      <c r="J947" s="433"/>
      <c r="K947" s="433"/>
      <c r="O947" s="434"/>
    </row>
    <row r="948" spans="4:15" ht="14">
      <c r="D948" s="434"/>
      <c r="J948" s="433"/>
      <c r="K948" s="433"/>
      <c r="O948" s="434"/>
    </row>
    <row r="949" spans="4:15" ht="14">
      <c r="D949" s="434"/>
      <c r="J949" s="433"/>
      <c r="K949" s="433"/>
      <c r="O949" s="434"/>
    </row>
    <row r="950" spans="4:15" ht="14">
      <c r="D950" s="434"/>
      <c r="J950" s="433"/>
      <c r="K950" s="433"/>
      <c r="O950" s="434"/>
    </row>
    <row r="951" spans="4:15" ht="14">
      <c r="D951" s="434"/>
      <c r="J951" s="433"/>
      <c r="K951" s="433"/>
      <c r="O951" s="434"/>
    </row>
    <row r="952" spans="4:15" ht="14">
      <c r="D952" s="434"/>
      <c r="J952" s="433"/>
      <c r="K952" s="433"/>
      <c r="O952" s="434"/>
    </row>
    <row r="953" spans="4:15" ht="14">
      <c r="D953" s="434"/>
      <c r="J953" s="433"/>
      <c r="K953" s="433"/>
      <c r="O953" s="434"/>
    </row>
    <row r="954" spans="4:15" ht="14">
      <c r="D954" s="434"/>
      <c r="J954" s="433"/>
      <c r="K954" s="433"/>
      <c r="O954" s="434"/>
    </row>
    <row r="955" spans="4:15" ht="14">
      <c r="D955" s="434"/>
      <c r="J955" s="433"/>
      <c r="K955" s="433"/>
      <c r="O955" s="434"/>
    </row>
    <row r="956" spans="4:15" ht="14">
      <c r="D956" s="434"/>
      <c r="J956" s="433"/>
      <c r="K956" s="433"/>
      <c r="O956" s="434"/>
    </row>
    <row r="957" spans="4:15" ht="14">
      <c r="D957" s="434"/>
      <c r="J957" s="433"/>
      <c r="K957" s="433"/>
      <c r="O957" s="434"/>
    </row>
    <row r="958" spans="4:15" ht="14">
      <c r="D958" s="434"/>
      <c r="J958" s="433"/>
      <c r="K958" s="433"/>
      <c r="O958" s="434"/>
    </row>
    <row r="959" spans="4:15" ht="14">
      <c r="D959" s="434"/>
      <c r="J959" s="433"/>
      <c r="K959" s="433"/>
      <c r="O959" s="434"/>
    </row>
    <row r="960" spans="4:15" ht="14">
      <c r="D960" s="434"/>
      <c r="J960" s="433"/>
      <c r="K960" s="433"/>
      <c r="O960" s="434"/>
    </row>
    <row r="961" spans="4:15" ht="14">
      <c r="D961" s="434"/>
      <c r="J961" s="433"/>
      <c r="K961" s="433"/>
      <c r="O961" s="434"/>
    </row>
    <row r="962" spans="4:15" ht="14">
      <c r="D962" s="434"/>
      <c r="J962" s="433"/>
      <c r="K962" s="433"/>
      <c r="O962" s="434"/>
    </row>
    <row r="963" spans="4:15" ht="14">
      <c r="D963" s="434"/>
      <c r="J963" s="433"/>
      <c r="K963" s="433"/>
      <c r="O963" s="434"/>
    </row>
    <row r="964" spans="4:15" ht="14">
      <c r="D964" s="434"/>
      <c r="J964" s="433"/>
      <c r="K964" s="433"/>
      <c r="O964" s="434"/>
    </row>
    <row r="965" spans="4:15" ht="14">
      <c r="D965" s="434"/>
      <c r="J965" s="433"/>
      <c r="K965" s="433"/>
      <c r="O965" s="434"/>
    </row>
    <row r="966" spans="4:15" ht="14">
      <c r="D966" s="434"/>
      <c r="J966" s="433"/>
      <c r="K966" s="433"/>
      <c r="O966" s="434"/>
    </row>
    <row r="967" spans="4:15" ht="14">
      <c r="D967" s="434"/>
      <c r="J967" s="433"/>
      <c r="K967" s="433"/>
      <c r="O967" s="434"/>
    </row>
    <row r="968" spans="4:15" ht="14">
      <c r="D968" s="434"/>
      <c r="J968" s="433"/>
      <c r="K968" s="433"/>
      <c r="O968" s="434"/>
    </row>
    <row r="969" spans="4:15" ht="14">
      <c r="D969" s="434"/>
      <c r="J969" s="433"/>
      <c r="K969" s="433"/>
      <c r="O969" s="434"/>
    </row>
    <row r="970" spans="4:15" ht="14">
      <c r="D970" s="434"/>
      <c r="J970" s="433"/>
      <c r="K970" s="433"/>
      <c r="O970" s="434"/>
    </row>
    <row r="971" spans="4:15" ht="14">
      <c r="D971" s="434"/>
      <c r="J971" s="433"/>
      <c r="K971" s="433"/>
      <c r="O971" s="434"/>
    </row>
    <row r="972" spans="4:15" ht="14">
      <c r="D972" s="434"/>
      <c r="J972" s="433"/>
      <c r="K972" s="433"/>
      <c r="O972" s="434"/>
    </row>
    <row r="973" spans="4:15" ht="14">
      <c r="D973" s="434"/>
      <c r="J973" s="433"/>
      <c r="K973" s="433"/>
      <c r="O973" s="434"/>
    </row>
    <row r="974" spans="4:15" ht="14">
      <c r="D974" s="434"/>
      <c r="J974" s="433"/>
      <c r="K974" s="433"/>
      <c r="O974" s="434"/>
    </row>
  </sheetData>
  <autoFilter ref="A1:Q106" xr:uid="{C65251E7-D8AE-4D5A-9623-64636F76328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5"/>
  <sheetViews>
    <sheetView workbookViewId="0"/>
  </sheetViews>
  <sheetFormatPr baseColWidth="10" defaultColWidth="12.6640625" defaultRowHeight="15" customHeight="1"/>
  <cols>
    <col min="1" max="1" width="20" customWidth="1"/>
    <col min="2" max="2" width="31.33203125" customWidth="1"/>
    <col min="3" max="3" width="14" customWidth="1"/>
    <col min="4" max="4" width="42.6640625" customWidth="1"/>
    <col min="5" max="5" width="22.33203125" customWidth="1"/>
    <col min="6" max="6" width="25.33203125" customWidth="1"/>
    <col min="7" max="7" width="16.33203125" customWidth="1"/>
    <col min="8" max="8" width="24.33203125" customWidth="1"/>
    <col min="9" max="9" width="26.33203125" customWidth="1"/>
    <col min="10" max="10" width="21.1640625" customWidth="1"/>
    <col min="11" max="11" width="26" customWidth="1"/>
    <col min="12" max="12" width="22.33203125" customWidth="1"/>
    <col min="13" max="13" width="20.33203125" customWidth="1"/>
    <col min="14" max="14" width="19.33203125" customWidth="1"/>
    <col min="15" max="15" width="32.1640625" customWidth="1"/>
    <col min="16" max="16" width="56.33203125" customWidth="1"/>
    <col min="17" max="17" width="28.1640625" customWidth="1"/>
    <col min="18" max="18" width="16.33203125" customWidth="1"/>
    <col min="19" max="19" width="17" customWidth="1"/>
    <col min="20" max="22" width="16.33203125" customWidth="1"/>
    <col min="23" max="36" width="11.33203125" customWidth="1"/>
  </cols>
  <sheetData>
    <row r="1" spans="1:12" ht="47.25" customHeight="1">
      <c r="A1" s="650"/>
      <c r="B1" s="631"/>
      <c r="C1" s="649" t="s">
        <v>1497</v>
      </c>
      <c r="D1" s="622"/>
      <c r="E1" s="622"/>
      <c r="F1" s="622"/>
      <c r="G1" s="622"/>
      <c r="H1" s="622"/>
      <c r="I1" s="622"/>
      <c r="J1" s="623"/>
      <c r="K1" s="651" t="s">
        <v>1837</v>
      </c>
      <c r="L1" s="219"/>
    </row>
    <row r="2" spans="1:12" ht="47.25" customHeight="1">
      <c r="A2" s="632"/>
      <c r="B2" s="634"/>
      <c r="C2" s="649" t="s">
        <v>1838</v>
      </c>
      <c r="D2" s="622"/>
      <c r="E2" s="622"/>
      <c r="F2" s="622"/>
      <c r="G2" s="622"/>
      <c r="H2" s="622"/>
      <c r="I2" s="622"/>
      <c r="J2" s="623"/>
      <c r="K2" s="605"/>
      <c r="L2" s="219"/>
    </row>
    <row r="3" spans="1:12" ht="12.75" customHeight="1">
      <c r="A3" s="647"/>
      <c r="B3" s="622"/>
      <c r="C3" s="622"/>
      <c r="D3" s="622"/>
      <c r="E3" s="622"/>
      <c r="F3" s="622"/>
      <c r="G3" s="622"/>
      <c r="H3" s="622"/>
      <c r="I3" s="622"/>
      <c r="J3" s="622"/>
      <c r="K3" s="622"/>
      <c r="L3" s="623"/>
    </row>
    <row r="4" spans="1:12" ht="12.75" customHeight="1">
      <c r="A4" s="642" t="s">
        <v>1839</v>
      </c>
      <c r="B4" s="622"/>
      <c r="C4" s="622"/>
      <c r="D4" s="622"/>
      <c r="E4" s="622"/>
      <c r="F4" s="622"/>
      <c r="G4" s="622"/>
      <c r="H4" s="622"/>
      <c r="I4" s="622"/>
      <c r="J4" s="622"/>
      <c r="K4" s="622"/>
      <c r="L4" s="623"/>
    </row>
    <row r="5" spans="1:12" ht="12.75" customHeight="1">
      <c r="A5" s="220" t="s">
        <v>1840</v>
      </c>
      <c r="B5" s="649" t="s">
        <v>1841</v>
      </c>
      <c r="C5" s="623"/>
      <c r="D5" s="220" t="s">
        <v>1842</v>
      </c>
      <c r="E5" s="220" t="s">
        <v>1843</v>
      </c>
      <c r="F5" s="220" t="s">
        <v>171</v>
      </c>
      <c r="G5" s="647"/>
      <c r="H5" s="623"/>
      <c r="I5" s="221"/>
      <c r="J5" s="222" t="s">
        <v>1844</v>
      </c>
      <c r="K5" s="647"/>
      <c r="L5" s="623"/>
    </row>
    <row r="6" spans="1:12" ht="12.75" customHeight="1">
      <c r="A6" s="641"/>
      <c r="B6" s="625"/>
      <c r="C6" s="625"/>
      <c r="D6" s="625"/>
      <c r="E6" s="625"/>
      <c r="F6" s="625"/>
      <c r="G6" s="625"/>
      <c r="H6" s="625"/>
      <c r="I6" s="625"/>
      <c r="J6" s="625"/>
      <c r="K6" s="625"/>
      <c r="L6" s="626"/>
    </row>
    <row r="7" spans="1:12" ht="12.75" customHeight="1">
      <c r="A7" s="642" t="s">
        <v>1845</v>
      </c>
      <c r="B7" s="622"/>
      <c r="C7" s="622"/>
      <c r="D7" s="622"/>
      <c r="E7" s="622"/>
      <c r="F7" s="622"/>
      <c r="G7" s="622"/>
      <c r="H7" s="622"/>
      <c r="I7" s="622"/>
      <c r="J7" s="622"/>
      <c r="K7" s="622"/>
      <c r="L7" s="623"/>
    </row>
    <row r="8" spans="1:12" ht="12.75" customHeight="1">
      <c r="A8" s="643" t="s">
        <v>1846</v>
      </c>
      <c r="B8" s="622"/>
      <c r="C8" s="622"/>
      <c r="D8" s="622"/>
      <c r="E8" s="622"/>
      <c r="F8" s="622"/>
      <c r="G8" s="622"/>
      <c r="H8" s="622"/>
      <c r="I8" s="622"/>
      <c r="J8" s="622"/>
      <c r="K8" s="644"/>
      <c r="L8" s="223"/>
    </row>
    <row r="9" spans="1:12" ht="12.75" customHeight="1">
      <c r="A9" s="224" t="s">
        <v>1847</v>
      </c>
      <c r="B9" s="224" t="s">
        <v>1848</v>
      </c>
      <c r="C9" s="224" t="s">
        <v>1849</v>
      </c>
      <c r="D9" s="224" t="s">
        <v>1850</v>
      </c>
      <c r="E9" s="224" t="s">
        <v>1851</v>
      </c>
      <c r="F9" s="224" t="s">
        <v>1852</v>
      </c>
      <c r="G9" s="225" t="s">
        <v>1853</v>
      </c>
      <c r="H9" s="224" t="s">
        <v>1854</v>
      </c>
      <c r="I9" s="226" t="s">
        <v>1855</v>
      </c>
      <c r="J9" s="226" t="s">
        <v>1856</v>
      </c>
      <c r="K9" s="224" t="s">
        <v>1857</v>
      </c>
      <c r="L9" s="227" t="s">
        <v>1630</v>
      </c>
    </row>
    <row r="10" spans="1:12" ht="12.75" customHeight="1">
      <c r="A10" s="228" t="s">
        <v>1516</v>
      </c>
      <c r="B10" s="228" t="s">
        <v>1727</v>
      </c>
      <c r="C10" s="228">
        <v>84131501</v>
      </c>
      <c r="D10" s="229" t="s">
        <v>1858</v>
      </c>
      <c r="E10" s="228" t="s">
        <v>120</v>
      </c>
      <c r="F10" s="228" t="s">
        <v>120</v>
      </c>
      <c r="G10" s="230">
        <v>0</v>
      </c>
      <c r="H10" s="229" t="s">
        <v>1700</v>
      </c>
      <c r="I10" s="231">
        <v>5017047</v>
      </c>
      <c r="J10" s="231">
        <v>5017047</v>
      </c>
      <c r="K10" s="232" t="s">
        <v>1859</v>
      </c>
      <c r="L10" s="233" t="s">
        <v>1728</v>
      </c>
    </row>
    <row r="11" spans="1:12" ht="12.75" customHeight="1">
      <c r="A11" s="229" t="s">
        <v>1567</v>
      </c>
      <c r="B11" s="228" t="s">
        <v>1833</v>
      </c>
      <c r="C11" s="229">
        <v>84131501</v>
      </c>
      <c r="D11" s="229" t="s">
        <v>1698</v>
      </c>
      <c r="E11" s="228" t="s">
        <v>1699</v>
      </c>
      <c r="F11" s="228" t="s">
        <v>256</v>
      </c>
      <c r="G11" s="229">
        <v>12</v>
      </c>
      <c r="H11" s="234" t="s">
        <v>1700</v>
      </c>
      <c r="I11" s="235">
        <v>30137953</v>
      </c>
      <c r="J11" s="235">
        <v>30137953</v>
      </c>
      <c r="K11" s="236" t="s">
        <v>1860</v>
      </c>
      <c r="L11" s="233" t="s">
        <v>1728</v>
      </c>
    </row>
    <row r="12" spans="1:12" ht="12.75" customHeight="1">
      <c r="A12" s="229" t="s">
        <v>1516</v>
      </c>
      <c r="B12" s="228" t="s">
        <v>1737</v>
      </c>
      <c r="C12" s="229">
        <v>80131500</v>
      </c>
      <c r="D12" s="229" t="s">
        <v>1861</v>
      </c>
      <c r="E12" s="229" t="s">
        <v>120</v>
      </c>
      <c r="F12" s="229" t="s">
        <v>120</v>
      </c>
      <c r="G12" s="237">
        <v>1</v>
      </c>
      <c r="H12" s="229" t="s">
        <v>1662</v>
      </c>
      <c r="I12" s="238">
        <v>20076133</v>
      </c>
      <c r="J12" s="238">
        <v>20076133</v>
      </c>
      <c r="K12" s="232" t="s">
        <v>1859</v>
      </c>
      <c r="L12" s="233" t="s">
        <v>1738</v>
      </c>
    </row>
    <row r="13" spans="1:12" ht="12.75" customHeight="1">
      <c r="A13" s="229" t="s">
        <v>1567</v>
      </c>
      <c r="B13" s="229" t="s">
        <v>1834</v>
      </c>
      <c r="C13" s="229">
        <v>80131500</v>
      </c>
      <c r="D13" s="229" t="s">
        <v>1862</v>
      </c>
      <c r="E13" s="228" t="s">
        <v>120</v>
      </c>
      <c r="F13" s="228" t="s">
        <v>178</v>
      </c>
      <c r="G13" s="229">
        <v>11</v>
      </c>
      <c r="H13" s="229" t="s">
        <v>1662</v>
      </c>
      <c r="I13" s="238">
        <v>0</v>
      </c>
      <c r="J13" s="238">
        <v>228618867</v>
      </c>
      <c r="K13" s="232" t="s">
        <v>1860</v>
      </c>
      <c r="L13" s="233" t="s">
        <v>1738</v>
      </c>
    </row>
    <row r="14" spans="1:12" ht="12.75" customHeight="1">
      <c r="A14" s="645"/>
      <c r="B14" s="622"/>
      <c r="C14" s="622"/>
      <c r="D14" s="622"/>
      <c r="E14" s="622"/>
      <c r="F14" s="622"/>
      <c r="G14" s="622"/>
      <c r="H14" s="622"/>
      <c r="I14" s="622"/>
      <c r="J14" s="622"/>
      <c r="K14" s="644"/>
      <c r="L14" s="219"/>
    </row>
    <row r="15" spans="1:12" ht="66" customHeight="1">
      <c r="A15" s="646" t="s">
        <v>1627</v>
      </c>
      <c r="B15" s="623"/>
      <c r="C15" s="647"/>
      <c r="D15" s="623"/>
      <c r="E15" s="646" t="s">
        <v>1628</v>
      </c>
      <c r="F15" s="622"/>
      <c r="G15" s="623"/>
      <c r="H15" s="648">
        <v>2</v>
      </c>
      <c r="I15" s="623"/>
      <c r="J15" s="239" t="s">
        <v>1863</v>
      </c>
      <c r="K15" s="240">
        <v>45702</v>
      </c>
      <c r="L15" s="219"/>
    </row>
  </sheetData>
  <autoFilter ref="A9:AJ13" xr:uid="{00000000-0009-0000-0000-000005000000}"/>
  <mergeCells count="17">
    <mergeCell ref="A4:L4"/>
    <mergeCell ref="B5:C5"/>
    <mergeCell ref="A1:B2"/>
    <mergeCell ref="C1:J1"/>
    <mergeCell ref="K1:K2"/>
    <mergeCell ref="C2:J2"/>
    <mergeCell ref="A3:L3"/>
    <mergeCell ref="G5:H5"/>
    <mergeCell ref="K5:L5"/>
    <mergeCell ref="A6:L6"/>
    <mergeCell ref="A7:L7"/>
    <mergeCell ref="A8:K8"/>
    <mergeCell ref="A14:K14"/>
    <mergeCell ref="A15:B15"/>
    <mergeCell ref="C15:D15"/>
    <mergeCell ref="E15:G15"/>
    <mergeCell ref="H15:I15"/>
  </mergeCells>
  <dataValidations count="1">
    <dataValidation type="list" allowBlank="1" showErrorMessage="1" sqref="A10:A13" xr:uid="{00000000-0002-0000-0500-000000000000}">
      <formula1>#REF!</formula1>
    </dataValidation>
  </dataValidations>
  <pageMargins left="0.7" right="0.7" top="0.75" bottom="0.75" header="0" footer="0"/>
  <pageSetup paperSize="9"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filterMode="1"/>
  <dimension ref="A1:L17"/>
  <sheetViews>
    <sheetView workbookViewId="0"/>
  </sheetViews>
  <sheetFormatPr baseColWidth="10" defaultColWidth="12.6640625" defaultRowHeight="15" customHeight="1"/>
  <cols>
    <col min="1" max="1" width="20" customWidth="1"/>
    <col min="2" max="2" width="31.33203125" customWidth="1"/>
    <col min="3" max="3" width="14" customWidth="1"/>
    <col min="4" max="4" width="42.6640625" customWidth="1"/>
    <col min="5" max="5" width="22.33203125" customWidth="1"/>
    <col min="6" max="6" width="25.33203125" customWidth="1"/>
    <col min="7" max="7" width="16.33203125" customWidth="1"/>
    <col min="8" max="8" width="24.33203125" customWidth="1"/>
    <col min="9" max="9" width="26.33203125" customWidth="1"/>
    <col min="10" max="10" width="21.1640625" customWidth="1"/>
    <col min="11" max="11" width="26" customWidth="1"/>
    <col min="12" max="12" width="22.33203125" customWidth="1"/>
    <col min="13" max="13" width="20.33203125" customWidth="1"/>
    <col min="14" max="14" width="19.33203125" customWidth="1"/>
    <col min="15" max="15" width="32.1640625" customWidth="1"/>
    <col min="16" max="16" width="56.33203125" customWidth="1"/>
    <col min="17" max="17" width="28.1640625" customWidth="1"/>
    <col min="18" max="18" width="16.33203125" customWidth="1"/>
    <col min="19" max="19" width="17" customWidth="1"/>
    <col min="20" max="22" width="16.33203125" customWidth="1"/>
    <col min="23" max="36" width="11.33203125" customWidth="1"/>
  </cols>
  <sheetData>
    <row r="1" spans="1:12" ht="47.25" customHeight="1">
      <c r="A1" s="650"/>
      <c r="B1" s="631"/>
      <c r="C1" s="649" t="s">
        <v>1497</v>
      </c>
      <c r="D1" s="622"/>
      <c r="E1" s="622"/>
      <c r="F1" s="622"/>
      <c r="G1" s="622"/>
      <c r="H1" s="622"/>
      <c r="I1" s="622"/>
      <c r="J1" s="623"/>
      <c r="K1" s="651" t="s">
        <v>1837</v>
      </c>
      <c r="L1" s="219"/>
    </row>
    <row r="2" spans="1:12" ht="47.25" customHeight="1">
      <c r="A2" s="632"/>
      <c r="B2" s="634"/>
      <c r="C2" s="649" t="s">
        <v>1838</v>
      </c>
      <c r="D2" s="622"/>
      <c r="E2" s="622"/>
      <c r="F2" s="622"/>
      <c r="G2" s="622"/>
      <c r="H2" s="622"/>
      <c r="I2" s="622"/>
      <c r="J2" s="623"/>
      <c r="K2" s="605"/>
      <c r="L2" s="219"/>
    </row>
    <row r="3" spans="1:12" ht="12.75" customHeight="1">
      <c r="A3" s="647"/>
      <c r="B3" s="622"/>
      <c r="C3" s="622"/>
      <c r="D3" s="622"/>
      <c r="E3" s="622"/>
      <c r="F3" s="622"/>
      <c r="G3" s="622"/>
      <c r="H3" s="622"/>
      <c r="I3" s="622"/>
      <c r="J3" s="622"/>
      <c r="K3" s="622"/>
      <c r="L3" s="623"/>
    </row>
    <row r="4" spans="1:12" ht="12.75" customHeight="1">
      <c r="A4" s="642" t="s">
        <v>1839</v>
      </c>
      <c r="B4" s="622"/>
      <c r="C4" s="622"/>
      <c r="D4" s="622"/>
      <c r="E4" s="622"/>
      <c r="F4" s="622"/>
      <c r="G4" s="622"/>
      <c r="H4" s="622"/>
      <c r="I4" s="622"/>
      <c r="J4" s="622"/>
      <c r="K4" s="622"/>
      <c r="L4" s="623"/>
    </row>
    <row r="5" spans="1:12" ht="12.75" customHeight="1">
      <c r="A5" s="220" t="s">
        <v>1840</v>
      </c>
      <c r="B5" s="649" t="s">
        <v>1841</v>
      </c>
      <c r="C5" s="623"/>
      <c r="D5" s="220" t="s">
        <v>1842</v>
      </c>
      <c r="E5" s="220" t="s">
        <v>1843</v>
      </c>
      <c r="F5" s="220" t="s">
        <v>171</v>
      </c>
      <c r="G5" s="647"/>
      <c r="H5" s="623"/>
      <c r="I5" s="221"/>
      <c r="J5" s="222" t="s">
        <v>1844</v>
      </c>
      <c r="K5" s="647"/>
      <c r="L5" s="623"/>
    </row>
    <row r="6" spans="1:12" ht="12.75" customHeight="1">
      <c r="A6" s="641"/>
      <c r="B6" s="625"/>
      <c r="C6" s="625"/>
      <c r="D6" s="625"/>
      <c r="E6" s="625"/>
      <c r="F6" s="625"/>
      <c r="G6" s="625"/>
      <c r="H6" s="625"/>
      <c r="I6" s="625"/>
      <c r="J6" s="625"/>
      <c r="K6" s="625"/>
      <c r="L6" s="626"/>
    </row>
    <row r="7" spans="1:12" ht="12.75" customHeight="1">
      <c r="A7" s="642" t="s">
        <v>1845</v>
      </c>
      <c r="B7" s="622"/>
      <c r="C7" s="622"/>
      <c r="D7" s="622"/>
      <c r="E7" s="622"/>
      <c r="F7" s="622"/>
      <c r="G7" s="622"/>
      <c r="H7" s="622"/>
      <c r="I7" s="622"/>
      <c r="J7" s="622"/>
      <c r="K7" s="622"/>
      <c r="L7" s="623"/>
    </row>
    <row r="8" spans="1:12" ht="12.75" customHeight="1">
      <c r="A8" s="643" t="s">
        <v>1846</v>
      </c>
      <c r="B8" s="622"/>
      <c r="C8" s="622"/>
      <c r="D8" s="622"/>
      <c r="E8" s="622"/>
      <c r="F8" s="622"/>
      <c r="G8" s="622"/>
      <c r="H8" s="622"/>
      <c r="I8" s="622"/>
      <c r="J8" s="622"/>
      <c r="K8" s="644"/>
      <c r="L8" s="223"/>
    </row>
    <row r="9" spans="1:12" ht="12.75" customHeight="1">
      <c r="A9" s="224" t="s">
        <v>1864</v>
      </c>
      <c r="B9" s="224" t="s">
        <v>1848</v>
      </c>
      <c r="C9" s="224" t="s">
        <v>1849</v>
      </c>
      <c r="D9" s="224" t="s">
        <v>1850</v>
      </c>
      <c r="E9" s="224" t="s">
        <v>1851</v>
      </c>
      <c r="F9" s="224" t="s">
        <v>1852</v>
      </c>
      <c r="G9" s="225" t="s">
        <v>1853</v>
      </c>
      <c r="H9" s="224" t="s">
        <v>1854</v>
      </c>
      <c r="I9" s="226" t="s">
        <v>1855</v>
      </c>
      <c r="J9" s="226" t="s">
        <v>1856</v>
      </c>
      <c r="K9" s="224" t="s">
        <v>1857</v>
      </c>
      <c r="L9" s="227" t="s">
        <v>1630</v>
      </c>
    </row>
    <row r="10" spans="1:12" ht="12.75" customHeight="1">
      <c r="A10" s="241" t="s">
        <v>1865</v>
      </c>
      <c r="B10" s="241" t="s">
        <v>1727</v>
      </c>
      <c r="C10" s="242">
        <v>84131501</v>
      </c>
      <c r="D10" s="242" t="s">
        <v>1698</v>
      </c>
      <c r="E10" s="241" t="s">
        <v>1699</v>
      </c>
      <c r="F10" s="241" t="s">
        <v>256</v>
      </c>
      <c r="G10" s="243">
        <v>12</v>
      </c>
      <c r="H10" s="244" t="s">
        <v>1700</v>
      </c>
      <c r="I10" s="245">
        <v>35155000</v>
      </c>
      <c r="J10" s="245">
        <v>-35155000</v>
      </c>
      <c r="K10" s="246"/>
      <c r="L10" s="247" t="s">
        <v>1728</v>
      </c>
    </row>
    <row r="11" spans="1:12" ht="12.75" hidden="1" customHeight="1">
      <c r="A11" s="228" t="s">
        <v>1516</v>
      </c>
      <c r="B11" s="228" t="s">
        <v>1727</v>
      </c>
      <c r="C11" s="228">
        <v>84131501</v>
      </c>
      <c r="D11" s="229" t="s">
        <v>1858</v>
      </c>
      <c r="E11" s="228" t="s">
        <v>120</v>
      </c>
      <c r="F11" s="228" t="s">
        <v>120</v>
      </c>
      <c r="G11" s="230">
        <v>0</v>
      </c>
      <c r="H11" s="229" t="s">
        <v>1700</v>
      </c>
      <c r="I11" s="231">
        <v>5017047</v>
      </c>
      <c r="J11" s="231">
        <v>5017047</v>
      </c>
      <c r="K11" s="232" t="s">
        <v>1859</v>
      </c>
      <c r="L11" s="233" t="s">
        <v>1728</v>
      </c>
    </row>
    <row r="12" spans="1:12" ht="12.75" hidden="1" customHeight="1">
      <c r="A12" s="229" t="s">
        <v>1567</v>
      </c>
      <c r="B12" s="228" t="s">
        <v>1833</v>
      </c>
      <c r="C12" s="229">
        <v>84131501</v>
      </c>
      <c r="D12" s="229" t="s">
        <v>1698</v>
      </c>
      <c r="E12" s="228" t="s">
        <v>1699</v>
      </c>
      <c r="F12" s="228" t="s">
        <v>256</v>
      </c>
      <c r="G12" s="229">
        <v>12</v>
      </c>
      <c r="H12" s="234" t="s">
        <v>1700</v>
      </c>
      <c r="I12" s="235">
        <v>30137953</v>
      </c>
      <c r="J12" s="235">
        <v>30137953</v>
      </c>
      <c r="K12" s="236" t="s">
        <v>1860</v>
      </c>
      <c r="L12" s="233" t="s">
        <v>1728</v>
      </c>
    </row>
    <row r="13" spans="1:12" ht="12.75" customHeight="1">
      <c r="A13" s="244" t="s">
        <v>1865</v>
      </c>
      <c r="B13" s="241" t="s">
        <v>1737</v>
      </c>
      <c r="C13" s="244">
        <v>80131500</v>
      </c>
      <c r="D13" s="244" t="s">
        <v>1862</v>
      </c>
      <c r="E13" s="241" t="s">
        <v>126</v>
      </c>
      <c r="F13" s="241" t="s">
        <v>1866</v>
      </c>
      <c r="G13" s="244">
        <v>12</v>
      </c>
      <c r="H13" s="244" t="s">
        <v>1662</v>
      </c>
      <c r="I13" s="248">
        <v>248695000</v>
      </c>
      <c r="J13" s="248">
        <v>-248695000</v>
      </c>
      <c r="K13" s="249"/>
      <c r="L13" s="247" t="s">
        <v>1738</v>
      </c>
    </row>
    <row r="14" spans="1:12" ht="12.75" hidden="1" customHeight="1">
      <c r="A14" s="229" t="s">
        <v>1516</v>
      </c>
      <c r="B14" s="228" t="s">
        <v>1737</v>
      </c>
      <c r="C14" s="229">
        <v>80131500</v>
      </c>
      <c r="D14" s="229" t="s">
        <v>1861</v>
      </c>
      <c r="E14" s="229" t="s">
        <v>120</v>
      </c>
      <c r="F14" s="229" t="s">
        <v>120</v>
      </c>
      <c r="G14" s="237">
        <v>1</v>
      </c>
      <c r="H14" s="229" t="s">
        <v>1662</v>
      </c>
      <c r="I14" s="238">
        <v>20076133</v>
      </c>
      <c r="J14" s="238">
        <v>20076133</v>
      </c>
      <c r="K14" s="232" t="s">
        <v>1859</v>
      </c>
      <c r="L14" s="233" t="s">
        <v>1738</v>
      </c>
    </row>
    <row r="15" spans="1:12" ht="12.75" hidden="1" customHeight="1">
      <c r="A15" s="229" t="s">
        <v>1567</v>
      </c>
      <c r="B15" s="229" t="s">
        <v>1834</v>
      </c>
      <c r="C15" s="229">
        <v>80131500</v>
      </c>
      <c r="D15" s="229" t="s">
        <v>1862</v>
      </c>
      <c r="E15" s="228" t="s">
        <v>120</v>
      </c>
      <c r="F15" s="228" t="s">
        <v>178</v>
      </c>
      <c r="G15" s="229">
        <v>11</v>
      </c>
      <c r="H15" s="229" t="s">
        <v>1662</v>
      </c>
      <c r="I15" s="238">
        <v>0</v>
      </c>
      <c r="J15" s="238">
        <v>228618867</v>
      </c>
      <c r="K15" s="232" t="s">
        <v>1860</v>
      </c>
      <c r="L15" s="233" t="s">
        <v>1738</v>
      </c>
    </row>
    <row r="16" spans="1:12" ht="12.75" customHeight="1">
      <c r="A16" s="645"/>
      <c r="B16" s="622"/>
      <c r="C16" s="622"/>
      <c r="D16" s="622"/>
      <c r="E16" s="622"/>
      <c r="F16" s="622"/>
      <c r="G16" s="622"/>
      <c r="H16" s="622"/>
      <c r="I16" s="622"/>
      <c r="J16" s="622"/>
      <c r="K16" s="644"/>
      <c r="L16" s="219"/>
    </row>
    <row r="17" spans="1:11" ht="66" customHeight="1">
      <c r="A17" s="646" t="s">
        <v>1627</v>
      </c>
      <c r="B17" s="623"/>
      <c r="C17" s="647"/>
      <c r="D17" s="623"/>
      <c r="E17" s="646" t="s">
        <v>1628</v>
      </c>
      <c r="F17" s="622"/>
      <c r="G17" s="623"/>
      <c r="H17" s="648">
        <v>2</v>
      </c>
      <c r="I17" s="623"/>
      <c r="J17" s="239" t="s">
        <v>1863</v>
      </c>
      <c r="K17" s="240">
        <v>45702</v>
      </c>
    </row>
  </sheetData>
  <autoFilter ref="A9:AJ15" xr:uid="{00000000-0009-0000-0000-000006000000}">
    <filterColumn colId="0">
      <filters>
        <filter val="Información Actual"/>
      </filters>
    </filterColumn>
  </autoFilter>
  <mergeCells count="17">
    <mergeCell ref="A4:L4"/>
    <mergeCell ref="B5:C5"/>
    <mergeCell ref="A1:B2"/>
    <mergeCell ref="C1:J1"/>
    <mergeCell ref="K1:K2"/>
    <mergeCell ref="C2:J2"/>
    <mergeCell ref="A3:L3"/>
    <mergeCell ref="G5:H5"/>
    <mergeCell ref="K5:L5"/>
    <mergeCell ref="A6:L6"/>
    <mergeCell ref="A7:L7"/>
    <mergeCell ref="A8:K8"/>
    <mergeCell ref="A16:K16"/>
    <mergeCell ref="A17:B17"/>
    <mergeCell ref="C17:D17"/>
    <mergeCell ref="E17:G17"/>
    <mergeCell ref="H17:I17"/>
  </mergeCells>
  <dataValidations count="1">
    <dataValidation type="list" allowBlank="1" showErrorMessage="1" sqref="A10:A15" xr:uid="{00000000-0002-0000-0600-000000000000}">
      <formula1>#REF!</formula1>
    </dataValidation>
  </dataValidations>
  <pageMargins left="0.7" right="0.7"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GENERALIDADES PROYECTOS</vt:lpstr>
      <vt:lpstr>PAA Consolidado Fun 14082025</vt:lpstr>
      <vt:lpstr>PAA Consolidado Inv 14082025</vt:lpstr>
      <vt:lpstr>PAA INVERSIÓN TOTAL DEL COMITÉ </vt:lpstr>
      <vt:lpstr> PAA INICIAL INVERSIÓN</vt:lpstr>
      <vt:lpstr>MOD PAA INVERSIÓN 25 DE FEBRERO</vt:lpstr>
      <vt:lpstr>PAA CONSOLIDADO FTO</vt:lpstr>
      <vt:lpstr>MOD PAA FUNCIONAMIENTO 25 DE FE</vt:lpstr>
      <vt:lpstr>MOD PAA FUNCIONAMIENTO</vt:lpstr>
      <vt:lpstr>MOD PAA INVERSIÓN</vt:lpstr>
      <vt:lpstr> PAA INVER COMITÉ 20 MARZO</vt:lpstr>
      <vt:lpstr>PAA FUNCIONAMIENTO 20 MARZO</vt:lpstr>
      <vt:lpstr>AJUSTES FTO 20 MARZO</vt:lpstr>
      <vt:lpstr>CONSOLIDADO METAS</vt:lpstr>
      <vt:lpstr>Copia de MOD PAA INVERSIÓN</vt:lpstr>
      <vt:lpstr>GESTIÓN DEL PRESUPUESTO</vt:lpstr>
      <vt:lpstr>FICHA EBI SEGPLAN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 Tapiero Ortiz</dc:creator>
  <cp:lastModifiedBy>Edna Piedad Cubillos Caicedo</cp:lastModifiedBy>
  <dcterms:created xsi:type="dcterms:W3CDTF">2024-12-24T13:07:24Z</dcterms:created>
  <dcterms:modified xsi:type="dcterms:W3CDTF">2025-08-22T15:30:24Z</dcterms:modified>
</cp:coreProperties>
</file>